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 tabRatio="759" firstSheet="40" activeTab="55"/>
  </bookViews>
  <sheets>
    <sheet name="实测管口高程" sheetId="34" r:id="rId1"/>
    <sheet name="DC4-1" sheetId="1" r:id="rId2"/>
    <sheet name="DC4-2" sheetId="7" r:id="rId3"/>
    <sheet name="DC4-3" sheetId="8" r:id="rId4"/>
    <sheet name="DC4-4" sheetId="9" r:id="rId5"/>
    <sheet name="DC4-5" sheetId="12" r:id="rId6"/>
    <sheet name="DC4-6" sheetId="15" r:id="rId7"/>
    <sheet name="DC4-7" sheetId="16" r:id="rId8"/>
    <sheet name="DC4-8" sheetId="17" r:id="rId9"/>
    <sheet name="DC4-9" sheetId="18" r:id="rId10"/>
    <sheet name="DC4-10" sheetId="19" r:id="rId11"/>
    <sheet name="DC4-11" sheetId="20" r:id="rId12"/>
    <sheet name="DC4-12" sheetId="21" r:id="rId13"/>
    <sheet name="DC4-13" sheetId="22" r:id="rId14"/>
    <sheet name="DC4-14" sheetId="23" r:id="rId15"/>
    <sheet name="DC4-15" sheetId="24" r:id="rId16"/>
    <sheet name="DC4-16" sheetId="25" r:id="rId17"/>
    <sheet name="DC4-17" sheetId="26" r:id="rId18"/>
    <sheet name="DC4-18" sheetId="27" r:id="rId19"/>
    <sheet name="DC4-19" sheetId="28" r:id="rId20"/>
    <sheet name="DC4-20" sheetId="29" r:id="rId21"/>
    <sheet name="DC4-21" sheetId="30" r:id="rId22"/>
    <sheet name="DC4-22" sheetId="31" r:id="rId23"/>
    <sheet name="DC4-23" sheetId="32" r:id="rId24"/>
    <sheet name="DC4-24" sheetId="35" r:id="rId25"/>
    <sheet name="DC4-25" sheetId="38" r:id="rId26"/>
    <sheet name="DC4-26" sheetId="39" r:id="rId27"/>
    <sheet name="DC4-27" sheetId="40" r:id="rId28"/>
    <sheet name="DC4-28" sheetId="42" r:id="rId29"/>
    <sheet name="DC4-29" sheetId="43" r:id="rId30"/>
    <sheet name="DC4-30" sheetId="44" r:id="rId31"/>
    <sheet name="DC4-31" sheetId="45" r:id="rId32"/>
    <sheet name="DC4-32" sheetId="46" r:id="rId33"/>
    <sheet name="DC4-33" sheetId="47" r:id="rId34"/>
    <sheet name="DC4-34" sheetId="48" r:id="rId35"/>
    <sheet name="DC4-35" sheetId="50" r:id="rId36"/>
    <sheet name="DC4-36" sheetId="51" r:id="rId37"/>
    <sheet name="DC4-37" sheetId="52" r:id="rId38"/>
    <sheet name="DC4-38" sheetId="53" r:id="rId39"/>
    <sheet name="DC4-39" sheetId="55" r:id="rId40"/>
    <sheet name="DC4-40" sheetId="56" r:id="rId41"/>
    <sheet name="DC4-41" sheetId="57" r:id="rId42"/>
    <sheet name="DC4-42" sheetId="58" r:id="rId43"/>
    <sheet name="DC4-43" sheetId="59" r:id="rId44"/>
    <sheet name="DC4-44" sheetId="60" r:id="rId45"/>
    <sheet name="DC4-45" sheetId="61" r:id="rId46"/>
    <sheet name="DC4-46" sheetId="63" r:id="rId47"/>
    <sheet name="DC4-47" sheetId="62" r:id="rId48"/>
    <sheet name="DC4-48" sheetId="64" r:id="rId49"/>
    <sheet name="DC4-49" sheetId="65" r:id="rId50"/>
    <sheet name="DC4-50" sheetId="66" r:id="rId51"/>
    <sheet name="DC4-51" sheetId="67" r:id="rId52"/>
    <sheet name="DC4-52" sheetId="68" r:id="rId53"/>
    <sheet name="DC4-53" sheetId="69" r:id="rId54"/>
    <sheet name="DC4-54" sheetId="70" r:id="rId55"/>
    <sheet name="月报" sheetId="36" r:id="rId56"/>
    <sheet name="年报" sheetId="41" r:id="rId57"/>
    <sheet name="周报不要用" sheetId="37" r:id="rId58"/>
  </sheets>
  <externalReferences>
    <externalReference r:id="rId59"/>
  </externalReferences>
  <calcPr calcId="144525"/>
</workbook>
</file>

<file path=xl/sharedStrings.xml><?xml version="1.0" encoding="utf-8"?>
<sst xmlns="http://schemas.openxmlformats.org/spreadsheetml/2006/main" count="1394" uniqueCount="461">
  <si>
    <t>日期</t>
  </si>
  <si>
    <t>管口高程</t>
  </si>
  <si>
    <t>管子太长</t>
  </si>
  <si>
    <t>管子太长，无法观测</t>
  </si>
  <si>
    <t>编号</t>
  </si>
  <si>
    <t>埋设时间</t>
  </si>
  <si>
    <t>坝（m）</t>
  </si>
  <si>
    <t>纵（m）</t>
  </si>
  <si>
    <t>安装高程（m）</t>
  </si>
  <si>
    <r>
      <rPr>
        <sz val="12"/>
        <rFont val="宋体"/>
        <charset val="134"/>
      </rPr>
      <t>D</t>
    </r>
    <r>
      <rPr>
        <sz val="12"/>
        <rFont val="宋体"/>
        <charset val="134"/>
      </rPr>
      <t>C4-1</t>
    </r>
  </si>
  <si>
    <t>0+000.02</t>
  </si>
  <si>
    <t>0+342.20</t>
  </si>
  <si>
    <t>备注</t>
  </si>
  <si>
    <t>填筑高程</t>
  </si>
  <si>
    <t>管底高程</t>
  </si>
  <si>
    <t>管长测值1</t>
  </si>
  <si>
    <t>管长测值2</t>
  </si>
  <si>
    <t>管长</t>
  </si>
  <si>
    <t>测点高程</t>
  </si>
  <si>
    <t>沉降量</t>
  </si>
  <si>
    <t>时间判别</t>
  </si>
  <si>
    <t>管口太高 无法观测</t>
  </si>
  <si>
    <t>沉降仪损坏，正在修复</t>
  </si>
  <si>
    <t>二阶段蓄水基准值</t>
  </si>
  <si>
    <t>DC4-2</t>
  </si>
  <si>
    <t>安装后未碾压</t>
  </si>
  <si>
    <t>测点距离孔口测值1</t>
  </si>
  <si>
    <t>测点距离孔口测值2</t>
  </si>
  <si>
    <t>测点高程（m）</t>
  </si>
  <si>
    <t>沉降量（mm）</t>
  </si>
  <si>
    <t>DC4-3</t>
  </si>
  <si>
    <t>距离孔口测值1</t>
  </si>
  <si>
    <t>距离孔口测值2</t>
  </si>
  <si>
    <t>DC4-4</t>
  </si>
  <si>
    <t>DC4-5</t>
  </si>
  <si>
    <t>DC4-6</t>
  </si>
  <si>
    <t>DC4-7</t>
  </si>
  <si>
    <t>无磁性</t>
  </si>
  <si>
    <t>DC4-8</t>
  </si>
  <si>
    <t>0-0.342</t>
  </si>
  <si>
    <t>DC4-9</t>
  </si>
  <si>
    <t xml:space="preserve"> </t>
  </si>
  <si>
    <t>DC4-10</t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</si>
  <si>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1</t>
    </r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</si>
  <si>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2</t>
    </r>
  </si>
  <si>
    <r>
      <rPr>
        <sz val="10"/>
        <rFont val="宋体"/>
        <charset val="134"/>
      </rPr>
      <t>0-</t>
    </r>
    <r>
      <rPr>
        <sz val="10"/>
        <rFont val="宋体"/>
        <charset val="134"/>
      </rPr>
      <t>000.118</t>
    </r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</si>
  <si>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3</t>
    </r>
  </si>
  <si>
    <r>
      <rPr>
        <sz val="10"/>
        <rFont val="宋体"/>
        <charset val="134"/>
      </rPr>
      <t>0-000.</t>
    </r>
    <r>
      <rPr>
        <sz val="10"/>
        <rFont val="宋体"/>
        <charset val="134"/>
      </rPr>
      <t>30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</si>
  <si>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</t>
    </r>
    <r>
      <rPr>
        <sz val="10"/>
        <rFont val="宋体"/>
        <charset val="134"/>
      </rPr>
      <t>343.</t>
    </r>
    <r>
      <rPr>
        <sz val="10"/>
        <rFont val="宋体"/>
        <charset val="134"/>
      </rPr>
      <t>26</t>
    </r>
  </si>
  <si>
    <t>DC4-14</t>
  </si>
  <si>
    <t>0-0.2420</t>
  </si>
  <si>
    <t>0+343.262</t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</si>
  <si>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5</t>
    </r>
  </si>
  <si>
    <t>0-0.1302</t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</si>
  <si>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6</t>
    </r>
  </si>
  <si>
    <t>0-000.24</t>
  </si>
  <si>
    <t>0+343.26</t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</si>
  <si>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7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</si>
  <si>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+000.10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</si>
  <si>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+340.126</t>
    </r>
  </si>
  <si>
    <r>
      <rPr>
        <sz val="12"/>
        <rFont val="宋体"/>
        <charset val="134"/>
      </rPr>
      <t>DC4-1</t>
    </r>
    <r>
      <rPr>
        <sz val="12"/>
        <rFont val="宋体"/>
        <charset val="134"/>
      </rPr>
      <t>8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</si>
  <si>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-0.321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</si>
  <si>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+343.513</t>
    </r>
  </si>
  <si>
    <r>
      <rPr>
        <sz val="12"/>
        <rFont val="宋体"/>
        <charset val="134"/>
      </rPr>
      <t>测不到 ，无磁性，数据复制</t>
    </r>
    <r>
      <rPr>
        <sz val="12"/>
        <rFont val="宋体"/>
        <charset val="134"/>
      </rPr>
      <t>8-24成果</t>
    </r>
  </si>
  <si>
    <t>DC4-19</t>
  </si>
  <si>
    <t>0-0.595</t>
  </si>
  <si>
    <t>0+343.695</t>
  </si>
  <si>
    <t>DC4-20</t>
  </si>
  <si>
    <t>0-0.31</t>
  </si>
  <si>
    <t>0+343.813</t>
  </si>
  <si>
    <r>
      <rPr>
        <sz val="10"/>
        <rFont val="宋体"/>
        <charset val="134"/>
      </rPr>
      <t>11.5</t>
    </r>
    <r>
      <rPr>
        <sz val="10"/>
        <rFont val="宋体"/>
        <charset val="134"/>
      </rPr>
      <t>00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</si>
  <si>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2.134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</si>
  <si>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2.123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</si>
  <si>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2.103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</si>
  <si>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5.005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</si>
  <si>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5.015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</si>
  <si>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5.003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</si>
  <si>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8.513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</si>
  <si>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8.515</t>
    </r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</si>
  <si>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8.493</t>
    </r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</si>
  <si>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1.861</t>
    </r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</si>
  <si>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5.063</t>
    </r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</si>
  <si>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8.116</t>
    </r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</si>
  <si>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8.696</t>
    </r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</si>
  <si>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1.529</t>
    </r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</si>
  <si>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2.102</t>
    </r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</si>
  <si>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4.918</t>
    </r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</si>
  <si>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4.906</t>
    </r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</si>
  <si>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8.373</t>
    </r>
  </si>
  <si>
    <t>38.338</t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</si>
  <si>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8.320</t>
    </r>
  </si>
  <si>
    <r>
      <rPr>
        <sz val="10"/>
        <rFont val="宋体"/>
        <charset val="134"/>
      </rPr>
      <t>3</t>
    </r>
    <r>
      <rPr>
        <sz val="10"/>
        <rFont val="宋体"/>
        <charset val="134"/>
      </rPr>
      <t>8.914</t>
    </r>
  </si>
  <si>
    <r>
      <rPr>
        <sz val="10"/>
        <rFont val="宋体"/>
        <charset val="134"/>
      </rPr>
      <t>4</t>
    </r>
    <r>
      <rPr>
        <sz val="10"/>
        <rFont val="宋体"/>
        <charset val="134"/>
      </rPr>
      <t>1.619</t>
    </r>
  </si>
  <si>
    <r>
      <rPr>
        <sz val="10"/>
        <rFont val="宋体"/>
        <charset val="134"/>
      </rPr>
      <t>4</t>
    </r>
    <r>
      <rPr>
        <sz val="10"/>
        <rFont val="宋体"/>
        <charset val="134"/>
      </rPr>
      <t>1.605</t>
    </r>
  </si>
  <si>
    <r>
      <rPr>
        <sz val="10"/>
        <rFont val="宋体"/>
        <charset val="134"/>
      </rPr>
      <t>4</t>
    </r>
    <r>
      <rPr>
        <sz val="10"/>
        <rFont val="宋体"/>
        <charset val="134"/>
      </rPr>
      <t>1.584</t>
    </r>
  </si>
  <si>
    <t>41.578</t>
  </si>
  <si>
    <r>
      <rPr>
        <sz val="10"/>
        <rFont val="宋体"/>
        <charset val="134"/>
      </rPr>
      <t>4</t>
    </r>
    <r>
      <rPr>
        <sz val="10"/>
        <rFont val="宋体"/>
        <charset val="134"/>
      </rPr>
      <t>4.303</t>
    </r>
  </si>
  <si>
    <r>
      <rPr>
        <sz val="10"/>
        <rFont val="宋体"/>
        <charset val="134"/>
      </rPr>
      <t>4</t>
    </r>
    <r>
      <rPr>
        <sz val="10"/>
        <rFont val="宋体"/>
        <charset val="134"/>
      </rPr>
      <t>4.874</t>
    </r>
  </si>
  <si>
    <r>
      <rPr>
        <sz val="10"/>
        <rFont val="宋体"/>
        <charset val="134"/>
      </rPr>
      <t>4</t>
    </r>
    <r>
      <rPr>
        <sz val="10"/>
        <rFont val="宋体"/>
        <charset val="134"/>
      </rPr>
      <t>7.577</t>
    </r>
  </si>
  <si>
    <r>
      <rPr>
        <sz val="10"/>
        <rFont val="宋体"/>
        <charset val="134"/>
      </rPr>
      <t>5</t>
    </r>
    <r>
      <rPr>
        <sz val="10"/>
        <rFont val="宋体"/>
        <charset val="134"/>
      </rPr>
      <t>0.615</t>
    </r>
  </si>
  <si>
    <r>
      <rPr>
        <sz val="10"/>
        <rFont val="宋体"/>
        <charset val="134"/>
      </rPr>
      <t>5</t>
    </r>
    <r>
      <rPr>
        <sz val="10"/>
        <rFont val="宋体"/>
        <charset val="134"/>
      </rPr>
      <t>4.052</t>
    </r>
  </si>
  <si>
    <r>
      <rPr>
        <sz val="10"/>
        <rFont val="宋体"/>
        <charset val="134"/>
      </rPr>
      <t>5</t>
    </r>
    <r>
      <rPr>
        <sz val="10"/>
        <rFont val="宋体"/>
        <charset val="134"/>
      </rPr>
      <t>7.411</t>
    </r>
  </si>
  <si>
    <r>
      <rPr>
        <sz val="10"/>
        <rFont val="宋体"/>
        <charset val="134"/>
      </rPr>
      <t>5</t>
    </r>
    <r>
      <rPr>
        <sz val="10"/>
        <rFont val="宋体"/>
        <charset val="134"/>
      </rPr>
      <t>7.992</t>
    </r>
  </si>
  <si>
    <r>
      <rPr>
        <sz val="10"/>
        <rFont val="宋体"/>
        <charset val="134"/>
      </rPr>
      <t>6</t>
    </r>
    <r>
      <rPr>
        <sz val="10"/>
        <rFont val="宋体"/>
        <charset val="134"/>
      </rPr>
      <t>0.683</t>
    </r>
  </si>
  <si>
    <r>
      <rPr>
        <sz val="10"/>
        <rFont val="宋体"/>
        <charset val="134"/>
      </rPr>
      <t>6</t>
    </r>
    <r>
      <rPr>
        <sz val="10"/>
        <rFont val="宋体"/>
        <charset val="134"/>
      </rPr>
      <t>1.282</t>
    </r>
  </si>
  <si>
    <r>
      <rPr>
        <sz val="10"/>
        <rFont val="宋体"/>
        <charset val="134"/>
      </rPr>
      <t>6</t>
    </r>
    <r>
      <rPr>
        <sz val="10"/>
        <rFont val="宋体"/>
        <charset val="134"/>
      </rPr>
      <t>4.048</t>
    </r>
  </si>
  <si>
    <r>
      <rPr>
        <sz val="10"/>
        <rFont val="宋体"/>
        <charset val="134"/>
      </rPr>
      <t>6</t>
    </r>
    <r>
      <rPr>
        <sz val="10"/>
        <rFont val="宋体"/>
        <charset val="134"/>
      </rPr>
      <t>7.135</t>
    </r>
  </si>
  <si>
    <r>
      <rPr>
        <sz val="10"/>
        <rFont val="宋体"/>
        <charset val="134"/>
      </rPr>
      <t>6</t>
    </r>
    <r>
      <rPr>
        <sz val="10"/>
        <rFont val="宋体"/>
        <charset val="134"/>
      </rPr>
      <t>7.717</t>
    </r>
  </si>
  <si>
    <t>70.485</t>
  </si>
  <si>
    <t>70.438</t>
  </si>
  <si>
    <t>70.423</t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</si>
  <si>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0.405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</si>
  <si>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0.393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</si>
  <si>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0.374</t>
    </r>
  </si>
  <si>
    <t>70.366</t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</si>
  <si>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0.365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</si>
  <si>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0.931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</si>
  <si>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3.524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</si>
  <si>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3.572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</si>
  <si>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4.143</t>
    </r>
  </si>
  <si>
    <t>74.133</t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</si>
  <si>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6.960</t>
    </r>
  </si>
  <si>
    <r>
      <rPr>
        <sz val="10"/>
        <rFont val="宋体"/>
        <charset val="134"/>
      </rPr>
      <t>7</t>
    </r>
    <r>
      <rPr>
        <sz val="10"/>
        <rFont val="宋体"/>
        <charset val="134"/>
      </rPr>
      <t>6.82</t>
    </r>
  </si>
  <si>
    <r>
      <rPr>
        <sz val="10"/>
        <rFont val="宋体"/>
        <charset val="134"/>
      </rPr>
      <t>8</t>
    </r>
    <r>
      <rPr>
        <sz val="10"/>
        <rFont val="宋体"/>
        <charset val="134"/>
      </rPr>
      <t>0.150</t>
    </r>
  </si>
  <si>
    <r>
      <rPr>
        <sz val="10"/>
        <rFont val="宋体"/>
        <charset val="134"/>
      </rPr>
      <t>8</t>
    </r>
    <r>
      <rPr>
        <sz val="10"/>
        <rFont val="宋体"/>
        <charset val="134"/>
      </rPr>
      <t>3.254</t>
    </r>
  </si>
  <si>
    <r>
      <rPr>
        <sz val="10"/>
        <rFont val="宋体"/>
        <charset val="134"/>
      </rPr>
      <t>8</t>
    </r>
    <r>
      <rPr>
        <sz val="10"/>
        <rFont val="宋体"/>
        <charset val="134"/>
      </rPr>
      <t>6.433</t>
    </r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</si>
  <si>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0.157</t>
    </r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</si>
  <si>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2.874</t>
    </r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</si>
  <si>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6.14</t>
    </r>
  </si>
  <si>
    <t>96.151</t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</si>
  <si>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9.443</t>
    </r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</si>
  <si>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9.461</t>
    </r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</si>
  <si>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9.315</t>
    </r>
  </si>
  <si>
    <t>106.267</t>
  </si>
  <si>
    <t>109.078</t>
  </si>
  <si>
    <t>109.544</t>
  </si>
  <si>
    <t>112.222</t>
  </si>
  <si>
    <t>112.654</t>
  </si>
  <si>
    <t>115.272</t>
  </si>
  <si>
    <t>118.307</t>
  </si>
  <si>
    <t>118.291</t>
  </si>
  <si>
    <t>121.582</t>
  </si>
  <si>
    <t>121.58</t>
  </si>
  <si>
    <t>125.378</t>
  </si>
  <si>
    <t>125.349</t>
  </si>
  <si>
    <t>128.677</t>
  </si>
  <si>
    <t>131.373</t>
  </si>
  <si>
    <t>131.366</t>
  </si>
  <si>
    <t>131.760</t>
  </si>
  <si>
    <t>134.845</t>
  </si>
  <si>
    <t>156.428</t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</si>
  <si>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56.373</t>
    </r>
  </si>
  <si>
    <t>159.690</t>
  </si>
  <si>
    <t>162.768</t>
  </si>
  <si>
    <t>163.350</t>
  </si>
  <si>
    <t>166.179</t>
  </si>
  <si>
    <r>
      <rPr>
        <sz val="10"/>
        <rFont val="宋体"/>
        <charset val="134"/>
      </rPr>
      <t>1</t>
    </r>
    <r>
      <rPr>
        <sz val="10"/>
        <rFont val="宋体"/>
        <charset val="134"/>
      </rPr>
      <t>66.172</t>
    </r>
  </si>
  <si>
    <t>166.132</t>
  </si>
  <si>
    <t>166.524</t>
  </si>
  <si>
    <t>166.494</t>
  </si>
  <si>
    <t>166.478</t>
  </si>
  <si>
    <t>166.473</t>
  </si>
  <si>
    <t>166.474</t>
  </si>
  <si>
    <t>167.620</t>
  </si>
  <si>
    <t>167.616</t>
  </si>
  <si>
    <t>167.604</t>
  </si>
  <si>
    <t>167.552</t>
  </si>
  <si>
    <t>167.577</t>
  </si>
  <si>
    <t>167.576</t>
  </si>
  <si>
    <t>167.563</t>
  </si>
  <si>
    <t>167.553</t>
  </si>
  <si>
    <t>167.537</t>
  </si>
  <si>
    <t>167.542</t>
  </si>
  <si>
    <t>167.527</t>
  </si>
  <si>
    <t>167.519</t>
  </si>
  <si>
    <t>169.405</t>
  </si>
  <si>
    <t>169.392</t>
  </si>
  <si>
    <t>176.052</t>
  </si>
  <si>
    <t>176.575</t>
  </si>
  <si>
    <t>176.543</t>
  </si>
  <si>
    <t>DC4-21</t>
  </si>
  <si>
    <t>0-0.473</t>
  </si>
  <si>
    <t>0+344.127</t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</si>
  <si>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2</t>
    </r>
  </si>
  <si>
    <t>0-0.409</t>
  </si>
  <si>
    <t>0+344.189</t>
  </si>
  <si>
    <t>全站仪放的高程</t>
  </si>
  <si>
    <t>DC4-23</t>
  </si>
  <si>
    <t>0-0.412</t>
  </si>
  <si>
    <t>0+344.296</t>
  </si>
  <si>
    <t>管口</t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</si>
  <si>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4</t>
    </r>
  </si>
  <si>
    <t>0-0.4736</t>
  </si>
  <si>
    <t>0+344.2337</t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</si>
  <si>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5</t>
    </r>
  </si>
  <si>
    <t>0-0.373</t>
  </si>
  <si>
    <t>0+344.231</t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</si>
  <si>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6</t>
    </r>
  </si>
  <si>
    <t>0-0.8268</t>
  </si>
  <si>
    <t>0+344.6072</t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</si>
  <si>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7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</si>
  <si>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-000.210</t>
    </r>
  </si>
  <si>
    <r>
      <rPr>
        <sz val="10"/>
        <rFont val="宋体"/>
        <charset val="134"/>
      </rPr>
      <t>0+34</t>
    </r>
    <r>
      <rPr>
        <sz val="10"/>
        <rFont val="宋体"/>
        <charset val="134"/>
      </rPr>
      <t>3.196</t>
    </r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</si>
  <si>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8</t>
    </r>
  </si>
  <si>
    <t>0-001.030</t>
  </si>
  <si>
    <r>
      <rPr>
        <sz val="10"/>
        <rFont val="宋体"/>
        <charset val="134"/>
      </rPr>
      <t>DC4-2</t>
    </r>
    <r>
      <rPr>
        <sz val="10"/>
        <rFont val="宋体"/>
        <charset val="134"/>
      </rPr>
      <t>9</t>
    </r>
  </si>
  <si>
    <r>
      <rPr>
        <sz val="10"/>
        <rFont val="宋体"/>
        <charset val="134"/>
      </rPr>
      <t>0-0</t>
    </r>
    <r>
      <rPr>
        <sz val="10"/>
        <rFont val="宋体"/>
        <charset val="134"/>
      </rPr>
      <t>00</t>
    </r>
    <r>
      <rPr>
        <sz val="10"/>
        <rFont val="宋体"/>
        <charset val="134"/>
      </rPr>
      <t>.8679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</si>
  <si>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+344.4573</t>
    </r>
  </si>
  <si>
    <r>
      <rPr>
        <sz val="10"/>
        <rFont val="宋体"/>
        <charset val="134"/>
      </rPr>
      <t>DC4-</t>
    </r>
    <r>
      <rPr>
        <sz val="10"/>
        <rFont val="宋体"/>
        <charset val="134"/>
      </rPr>
      <t>30</t>
    </r>
  </si>
  <si>
    <t>0-000.7269</t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</si>
  <si>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+344.5405</t>
    </r>
  </si>
  <si>
    <t>DC4-31</t>
  </si>
  <si>
    <t>DC4-32</t>
  </si>
  <si>
    <t>0-000.671</t>
  </si>
  <si>
    <t>0+344.523</t>
  </si>
  <si>
    <t>DC4-33</t>
  </si>
  <si>
    <t>0-000.899</t>
  </si>
  <si>
    <t>0+344.728</t>
  </si>
  <si>
    <t>DC4-34</t>
  </si>
  <si>
    <t>0-000.617</t>
  </si>
  <si>
    <t>0+344.413</t>
  </si>
  <si>
    <t>DC4-35</t>
  </si>
  <si>
    <t>0+344.582</t>
  </si>
  <si>
    <r>
      <rPr>
        <sz val="10"/>
        <rFont val="宋体"/>
        <charset val="134"/>
      </rPr>
      <t>DC4-3</t>
    </r>
    <r>
      <rPr>
        <sz val="10"/>
        <rFont val="宋体"/>
        <charset val="134"/>
      </rPr>
      <t>6</t>
    </r>
  </si>
  <si>
    <r>
      <rPr>
        <sz val="10"/>
        <rFont val="宋体"/>
        <charset val="134"/>
      </rPr>
      <t>0-000.</t>
    </r>
    <r>
      <rPr>
        <sz val="10"/>
        <rFont val="宋体"/>
        <charset val="134"/>
      </rPr>
      <t>982</t>
    </r>
  </si>
  <si>
    <r>
      <rPr>
        <sz val="10"/>
        <rFont val="宋体"/>
        <charset val="134"/>
      </rPr>
      <t>0+344.</t>
    </r>
    <r>
      <rPr>
        <sz val="10"/>
        <rFont val="宋体"/>
        <charset val="134"/>
      </rPr>
      <t>989</t>
    </r>
  </si>
  <si>
    <r>
      <rPr>
        <sz val="10"/>
        <rFont val="宋体"/>
        <charset val="134"/>
      </rPr>
      <t>DC4-3</t>
    </r>
    <r>
      <rPr>
        <sz val="10"/>
        <rFont val="宋体"/>
        <charset val="134"/>
      </rPr>
      <t>7</t>
    </r>
  </si>
  <si>
    <r>
      <rPr>
        <sz val="10"/>
        <rFont val="宋体"/>
        <charset val="134"/>
      </rPr>
      <t>0-000.</t>
    </r>
    <r>
      <rPr>
        <sz val="10"/>
        <rFont val="宋体"/>
        <charset val="134"/>
      </rPr>
      <t>9</t>
    </r>
    <r>
      <rPr>
        <sz val="10"/>
        <rFont val="宋体"/>
        <charset val="134"/>
      </rPr>
      <t>88</t>
    </r>
  </si>
  <si>
    <r>
      <rPr>
        <sz val="10"/>
        <rFont val="宋体"/>
        <charset val="134"/>
      </rPr>
      <t>0+344.</t>
    </r>
    <r>
      <rPr>
        <sz val="10"/>
        <rFont val="宋体"/>
        <charset val="134"/>
      </rPr>
      <t>9</t>
    </r>
    <r>
      <rPr>
        <sz val="10"/>
        <rFont val="宋体"/>
        <charset val="134"/>
      </rPr>
      <t>93</t>
    </r>
  </si>
  <si>
    <t>DC4-38</t>
  </si>
  <si>
    <t>0-000.833</t>
  </si>
  <si>
    <t>0+345.463</t>
  </si>
  <si>
    <t>DC4-39</t>
  </si>
  <si>
    <t>0-000.782</t>
  </si>
  <si>
    <t>0+345.164</t>
  </si>
  <si>
    <t>DC4-40</t>
  </si>
  <si>
    <t>0-000.469</t>
  </si>
  <si>
    <t>0+345.327</t>
  </si>
  <si>
    <t>DC4-41</t>
  </si>
  <si>
    <t>0-000.410</t>
  </si>
  <si>
    <t>0+345.269</t>
  </si>
  <si>
    <t>DC4-42</t>
  </si>
  <si>
    <t>0-000.407</t>
  </si>
  <si>
    <t>0+345.492</t>
  </si>
  <si>
    <t>DC4-43</t>
  </si>
  <si>
    <t>0-000.634</t>
  </si>
  <si>
    <t>0+345.499</t>
  </si>
  <si>
    <t>DC4-44</t>
  </si>
  <si>
    <t>0-0.812</t>
  </si>
  <si>
    <t>0+345.732</t>
  </si>
  <si>
    <t>DC4-45</t>
  </si>
  <si>
    <t>0-001.0674</t>
  </si>
  <si>
    <t>0+345.7094</t>
  </si>
  <si>
    <t>DC4-46</t>
  </si>
  <si>
    <r>
      <rPr>
        <sz val="10"/>
        <rFont val="宋体"/>
        <charset val="134"/>
      </rPr>
      <t>0+</t>
    </r>
    <r>
      <rPr>
        <sz val="10"/>
        <rFont val="宋体"/>
        <charset val="134"/>
      </rPr>
      <t>00</t>
    </r>
    <r>
      <rPr>
        <sz val="10"/>
        <rFont val="宋体"/>
        <charset val="134"/>
      </rPr>
      <t>0.8341</t>
    </r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</si>
  <si>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+345.6128</t>
    </r>
  </si>
  <si>
    <t>DC4-47</t>
  </si>
  <si>
    <t>0-001.21</t>
  </si>
  <si>
    <t>0+345.2988</t>
  </si>
  <si>
    <t>DC4-48</t>
  </si>
  <si>
    <t>0-000.6788</t>
  </si>
  <si>
    <t>0+344.3931</t>
  </si>
  <si>
    <t>DC4-49</t>
  </si>
  <si>
    <t>0-001.01</t>
  </si>
  <si>
    <t>0+345.25</t>
  </si>
  <si>
    <t>DC4-50</t>
  </si>
  <si>
    <t>0-001.25</t>
  </si>
  <si>
    <t>DC4-51</t>
  </si>
  <si>
    <t>0-001.34</t>
  </si>
  <si>
    <t>0+345.23</t>
  </si>
  <si>
    <t>DC4-52</t>
  </si>
  <si>
    <t>0-001.13</t>
  </si>
  <si>
    <t>0+345.32</t>
  </si>
  <si>
    <t>DC4-53</t>
  </si>
  <si>
    <t>0-000.85</t>
  </si>
  <si>
    <t>0+345.44</t>
  </si>
  <si>
    <t>DC4-54</t>
  </si>
  <si>
    <t>0-000.52</t>
  </si>
  <si>
    <t>0+345.42</t>
  </si>
  <si>
    <t>电磁式沉降环DC4沉降成果</t>
  </si>
  <si>
    <t>DC4沉降分布曲线</t>
  </si>
  <si>
    <t>仪器编号</t>
  </si>
  <si>
    <t>安装部位（m）</t>
  </si>
  <si>
    <t>安装日期</t>
  </si>
  <si>
    <t>沉降量(mm)</t>
  </si>
  <si>
    <t>变化量(mm)</t>
  </si>
  <si>
    <r>
      <rPr>
        <sz val="9"/>
        <color indexed="8"/>
        <rFont val="宋体"/>
        <charset val="134"/>
      </rPr>
      <t>变化速率（m</t>
    </r>
    <r>
      <rPr>
        <sz val="9"/>
        <color indexed="8"/>
        <rFont val="宋体"/>
        <charset val="134"/>
      </rPr>
      <t>m/d</t>
    </r>
    <r>
      <rPr>
        <sz val="9"/>
        <color indexed="8"/>
        <rFont val="宋体"/>
        <charset val="134"/>
      </rPr>
      <t>）</t>
    </r>
  </si>
  <si>
    <t>高程（m）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</si>
  <si>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4-1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</si>
  <si>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4-2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</si>
  <si>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4-3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</si>
  <si>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4-4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</si>
  <si>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4-5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</si>
  <si>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4-6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</si>
  <si>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4-7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</si>
  <si>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8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</si>
  <si>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9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</si>
  <si>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10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</si>
  <si>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11</t>
    </r>
  </si>
  <si>
    <t>0+000.34</t>
  </si>
  <si>
    <t>0+343.37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</si>
  <si>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12</t>
    </r>
  </si>
  <si>
    <t>0-000.12</t>
  </si>
  <si>
    <t>0+343.69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</si>
  <si>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13</t>
    </r>
  </si>
  <si>
    <t>0-000.30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</si>
  <si>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</t>
    </r>
    <r>
      <rPr>
        <vertAlign val="subscript"/>
        <sz val="9"/>
        <color indexed="8"/>
        <rFont val="宋体"/>
        <charset val="134"/>
      </rPr>
      <t>4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</si>
  <si>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15</t>
    </r>
  </si>
  <si>
    <t>消磁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</si>
  <si>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16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</si>
  <si>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17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</si>
  <si>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18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</si>
  <si>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19</t>
    </r>
  </si>
  <si>
    <t>0-000.33</t>
  </si>
  <si>
    <t>0+343.52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</si>
  <si>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20</t>
    </r>
  </si>
  <si>
    <r>
      <rPr>
        <sz val="9"/>
        <rFont val="宋体"/>
        <charset val="134"/>
      </rPr>
      <t>0-0</t>
    </r>
    <r>
      <rPr>
        <sz val="9"/>
        <rFont val="宋体"/>
        <charset val="134"/>
      </rPr>
      <t>00</t>
    </r>
    <r>
      <rPr>
        <sz val="9"/>
        <rFont val="宋体"/>
        <charset val="134"/>
      </rPr>
      <t>.31</t>
    </r>
  </si>
  <si>
    <r>
      <rPr>
        <sz val="9"/>
        <rFont val="宋体"/>
        <charset val="134"/>
      </rPr>
      <t>0+343.8</t>
    </r>
    <r>
      <rPr>
        <sz val="9"/>
        <rFont val="宋体"/>
        <charset val="134"/>
      </rPr>
      <t>1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</si>
  <si>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21</t>
    </r>
  </si>
  <si>
    <r>
      <rPr>
        <sz val="9"/>
        <rFont val="宋体"/>
        <charset val="134"/>
      </rPr>
      <t>0-0</t>
    </r>
    <r>
      <rPr>
        <sz val="9"/>
        <rFont val="宋体"/>
        <charset val="134"/>
      </rPr>
      <t>00</t>
    </r>
    <r>
      <rPr>
        <sz val="9"/>
        <rFont val="宋体"/>
        <charset val="134"/>
      </rPr>
      <t>.4</t>
    </r>
    <r>
      <rPr>
        <sz val="9"/>
        <rFont val="宋体"/>
        <charset val="134"/>
      </rPr>
      <t>7</t>
    </r>
  </si>
  <si>
    <r>
      <rPr>
        <sz val="9"/>
        <rFont val="宋体"/>
        <charset val="134"/>
      </rPr>
      <t>0+344.1</t>
    </r>
    <r>
      <rPr>
        <sz val="9"/>
        <rFont val="宋体"/>
        <charset val="134"/>
      </rPr>
      <t>3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</si>
  <si>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22</t>
    </r>
  </si>
  <si>
    <r>
      <rPr>
        <sz val="9"/>
        <rFont val="宋体"/>
        <charset val="134"/>
      </rPr>
      <t>0-000</t>
    </r>
    <r>
      <rPr>
        <sz val="9"/>
        <rFont val="宋体"/>
        <charset val="134"/>
      </rPr>
      <t>.4</t>
    </r>
    <r>
      <rPr>
        <sz val="9"/>
        <rFont val="宋体"/>
        <charset val="134"/>
      </rPr>
      <t>1</t>
    </r>
  </si>
  <si>
    <r>
      <rPr>
        <sz val="9"/>
        <rFont val="宋体"/>
        <charset val="134"/>
      </rPr>
      <t>0+344.1</t>
    </r>
    <r>
      <rPr>
        <sz val="9"/>
        <rFont val="宋体"/>
        <charset val="134"/>
      </rPr>
      <t>9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</si>
  <si>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23</t>
    </r>
  </si>
  <si>
    <t>0-000.41</t>
  </si>
  <si>
    <r>
      <rPr>
        <sz val="9"/>
        <rFont val="宋体"/>
        <charset val="134"/>
      </rPr>
      <t>0+344.</t>
    </r>
    <r>
      <rPr>
        <sz val="9"/>
        <rFont val="宋体"/>
        <charset val="134"/>
      </rPr>
      <t>30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</si>
  <si>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24</t>
    </r>
  </si>
  <si>
    <t>0-000.47</t>
  </si>
  <si>
    <t>0+344.23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</si>
  <si>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25</t>
    </r>
  </si>
  <si>
    <r>
      <rPr>
        <sz val="9"/>
        <rFont val="宋体"/>
        <charset val="134"/>
      </rPr>
      <t>0-</t>
    </r>
    <r>
      <rPr>
        <sz val="9"/>
        <rFont val="宋体"/>
        <charset val="134"/>
      </rPr>
      <t>00</t>
    </r>
    <r>
      <rPr>
        <sz val="9"/>
        <rFont val="宋体"/>
        <charset val="134"/>
      </rPr>
      <t>0.37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</si>
  <si>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26</t>
    </r>
  </si>
  <si>
    <t>0-000.83</t>
  </si>
  <si>
    <r>
      <rPr>
        <sz val="9"/>
        <rFont val="宋体"/>
        <charset val="134"/>
      </rPr>
      <t>0+344.6</t>
    </r>
    <r>
      <rPr>
        <sz val="10"/>
        <rFont val="宋体"/>
        <charset val="134"/>
      </rPr>
      <t>1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</si>
  <si>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27</t>
    </r>
  </si>
  <si>
    <t>0-000.21</t>
  </si>
  <si>
    <t>0+343.20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</si>
  <si>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</t>
    </r>
    <r>
      <rPr>
        <vertAlign val="subscript"/>
        <sz val="9"/>
        <color indexed="8"/>
        <rFont val="宋体"/>
        <charset val="134"/>
      </rPr>
      <t>8</t>
    </r>
  </si>
  <si>
    <r>
      <rPr>
        <sz val="9"/>
        <rFont val="宋体"/>
        <charset val="134"/>
      </rPr>
      <t>0-0</t>
    </r>
    <r>
      <rPr>
        <sz val="9"/>
        <rFont val="宋体"/>
        <charset val="134"/>
      </rPr>
      <t>0</t>
    </r>
    <r>
      <rPr>
        <sz val="9"/>
        <rFont val="宋体"/>
        <charset val="134"/>
      </rPr>
      <t>1.0</t>
    </r>
    <r>
      <rPr>
        <sz val="9"/>
        <rFont val="宋体"/>
        <charset val="134"/>
      </rPr>
      <t>3</t>
    </r>
  </si>
  <si>
    <r>
      <rPr>
        <sz val="9"/>
        <rFont val="宋体"/>
        <charset val="134"/>
      </rPr>
      <t>0</t>
    </r>
    <r>
      <rPr>
        <sz val="9"/>
        <rFont val="宋体"/>
        <charset val="134"/>
      </rPr>
      <t>+</t>
    </r>
    <r>
      <rPr>
        <sz val="9"/>
        <rFont val="宋体"/>
        <charset val="134"/>
      </rPr>
      <t>344.51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</si>
  <si>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29</t>
    </r>
  </si>
  <si>
    <t>0-000.86</t>
  </si>
  <si>
    <t>0+344.45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</si>
  <si>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30</t>
    </r>
  </si>
  <si>
    <t>0-000.72</t>
  </si>
  <si>
    <t>0+344.54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</si>
  <si>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31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</si>
  <si>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32</t>
    </r>
  </si>
  <si>
    <t>0-000.67</t>
  </si>
  <si>
    <t>0+344.52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</si>
  <si>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33</t>
    </r>
  </si>
  <si>
    <t>0-000.90</t>
  </si>
  <si>
    <t>0+344.73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</si>
  <si>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34</t>
    </r>
  </si>
  <si>
    <t>0-000.61</t>
  </si>
  <si>
    <t>0+344.41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</si>
  <si>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35</t>
    </r>
  </si>
  <si>
    <t>0+344.58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</si>
  <si>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36</t>
    </r>
  </si>
  <si>
    <t>0-000.98</t>
  </si>
  <si>
    <r>
      <rPr>
        <sz val="9"/>
        <rFont val="宋体"/>
        <charset val="134"/>
      </rPr>
      <t>0+344.9</t>
    </r>
    <r>
      <rPr>
        <sz val="9"/>
        <rFont val="宋体"/>
        <charset val="134"/>
      </rPr>
      <t>9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</si>
  <si>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37</t>
    </r>
  </si>
  <si>
    <t>0+344.99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</si>
  <si>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38</t>
    </r>
  </si>
  <si>
    <t>0+345.46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</si>
  <si>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39</t>
    </r>
  </si>
  <si>
    <t>0-000.78</t>
  </si>
  <si>
    <t>0+345.16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</si>
  <si>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40</t>
    </r>
  </si>
  <si>
    <t>0-000.46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</si>
  <si>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41</t>
    </r>
  </si>
  <si>
    <t>0+345.26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</si>
  <si>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42</t>
    </r>
  </si>
  <si>
    <t>0-000.40</t>
  </si>
  <si>
    <t>0+345.49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</si>
  <si>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43</t>
    </r>
  </si>
  <si>
    <t>0-000.63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</si>
  <si>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44</t>
    </r>
  </si>
  <si>
    <t>0-000.812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</si>
  <si>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45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</si>
  <si>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46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</si>
  <si>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48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</si>
  <si>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49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</si>
  <si>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50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</si>
  <si>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51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</si>
  <si>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52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</si>
  <si>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53</t>
    </r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</si>
  <si>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54</t>
    </r>
  </si>
  <si>
    <t>本期变化量最大值</t>
  </si>
  <si>
    <t>本期变化量最小值</t>
  </si>
  <si>
    <t>安装</t>
  </si>
  <si>
    <r>
      <rPr>
        <sz val="11"/>
        <color indexed="8"/>
        <rFont val="宋体"/>
        <charset val="134"/>
      </rPr>
      <t>大坝电磁式沉降环</t>
    </r>
    <r>
      <rPr>
        <sz val="11"/>
        <color indexed="8"/>
        <rFont val="Times New Roman"/>
        <charset val="134"/>
      </rPr>
      <t>DC4</t>
    </r>
    <r>
      <rPr>
        <sz val="11"/>
        <color indexed="8"/>
        <rFont val="宋体"/>
        <charset val="134"/>
      </rPr>
      <t>沉降量特征值表</t>
    </r>
  </si>
  <si>
    <r>
      <rPr>
        <sz val="10"/>
        <rFont val="宋体"/>
        <charset val="134"/>
      </rPr>
      <t>仪器编号</t>
    </r>
  </si>
  <si>
    <r>
      <rPr>
        <sz val="10"/>
        <rFont val="宋体"/>
        <charset val="134"/>
      </rPr>
      <t>年度最大值（</t>
    </r>
    <r>
      <rPr>
        <sz val="10"/>
        <rFont val="Times New Roman"/>
        <charset val="134"/>
      </rPr>
      <t>mm)</t>
    </r>
  </si>
  <si>
    <r>
      <rPr>
        <sz val="10"/>
        <rFont val="宋体"/>
        <charset val="134"/>
      </rPr>
      <t>对应时间</t>
    </r>
  </si>
  <si>
    <r>
      <rPr>
        <sz val="10"/>
        <rFont val="宋体"/>
        <charset val="134"/>
      </rPr>
      <t>年度最小值（</t>
    </r>
    <r>
      <rPr>
        <sz val="10"/>
        <rFont val="Times New Roman"/>
        <charset val="134"/>
      </rPr>
      <t>mm)</t>
    </r>
  </si>
  <si>
    <r>
      <rPr>
        <sz val="10"/>
        <rFont val="宋体"/>
        <charset val="134"/>
      </rPr>
      <t>年度变幅（</t>
    </r>
    <r>
      <rPr>
        <sz val="10"/>
        <rFont val="Times New Roman"/>
        <charset val="134"/>
      </rPr>
      <t>mm)</t>
    </r>
  </si>
  <si>
    <r>
      <rPr>
        <sz val="10"/>
        <rFont val="宋体"/>
        <charset val="134"/>
      </rPr>
      <t>上年值（</t>
    </r>
    <r>
      <rPr>
        <sz val="10"/>
        <rFont val="Times New Roman"/>
        <charset val="134"/>
      </rPr>
      <t>mm)</t>
    </r>
  </si>
  <si>
    <r>
      <rPr>
        <sz val="10"/>
        <color indexed="8"/>
        <rFont val="宋体"/>
        <charset val="134"/>
      </rPr>
      <t>观测日期</t>
    </r>
  </si>
  <si>
    <r>
      <rPr>
        <sz val="10"/>
        <rFont val="宋体"/>
        <charset val="134"/>
      </rPr>
      <t>当前值（</t>
    </r>
    <r>
      <rPr>
        <sz val="10"/>
        <rFont val="Times New Roman"/>
        <charset val="134"/>
      </rPr>
      <t>mm)</t>
    </r>
  </si>
  <si>
    <r>
      <rPr>
        <sz val="10"/>
        <rFont val="宋体"/>
        <charset val="134"/>
      </rPr>
      <t>年度变化量（</t>
    </r>
    <r>
      <rPr>
        <sz val="10"/>
        <rFont val="Times New Roman"/>
        <charset val="134"/>
      </rPr>
      <t>mm)</t>
    </r>
  </si>
  <si>
    <r>
      <rPr>
        <sz val="9"/>
        <color indexed="8"/>
        <rFont val="宋体"/>
        <charset val="134"/>
      </rPr>
      <t>开始时间</t>
    </r>
  </si>
  <si>
    <r>
      <rPr>
        <sz val="9"/>
        <color indexed="8"/>
        <rFont val="宋体"/>
        <charset val="134"/>
      </rPr>
      <t>结束时间</t>
    </r>
  </si>
  <si>
    <t>MAX</t>
  </si>
  <si>
    <t>MIN</t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</si>
  <si>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</si>
  <si>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</si>
  <si>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</si>
  <si>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</si>
  <si>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4-5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</si>
  <si>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4-6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</si>
  <si>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4-7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</si>
  <si>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4-8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</si>
  <si>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4-9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</si>
  <si>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4-10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</si>
  <si>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4-11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</si>
  <si>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4-12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</si>
  <si>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4-13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</si>
  <si>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4-14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</si>
  <si>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4-15</t>
    </r>
  </si>
  <si>
    <t>/</t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</si>
  <si>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4-16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</si>
  <si>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4-17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</si>
  <si>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4-18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</si>
  <si>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4-19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</si>
  <si>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4-20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</si>
  <si>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4-21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</si>
  <si>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4-22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</si>
  <si>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4-23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</si>
  <si>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4-24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</si>
  <si>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4-25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</si>
  <si>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4-26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</si>
  <si>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4-27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</si>
  <si>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4-28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</si>
  <si>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4-29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</si>
  <si>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4-30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</si>
  <si>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4-31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</si>
  <si>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4-32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</si>
  <si>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4-33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</si>
  <si>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4-34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</si>
  <si>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4-35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</si>
  <si>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4-36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</si>
  <si>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4-37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</si>
  <si>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4-38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</si>
  <si>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4-39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</si>
  <si>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4-40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</si>
  <si>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4-41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</si>
  <si>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4-42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</si>
  <si>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4-43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</si>
  <si>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4-44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</si>
  <si>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4-45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</si>
  <si>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4-46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</si>
  <si>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4-47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</si>
  <si>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4-48</t>
    </r>
  </si>
  <si>
    <r>
      <rPr>
        <sz val="9"/>
        <color indexed="8"/>
        <rFont val="Times New Roman"/>
        <charset val="134"/>
      </rPr>
      <t>DC</t>
    </r>
    <r>
      <rPr>
        <vertAlign val="subscript"/>
        <sz val="9"/>
        <color indexed="8"/>
        <rFont val="Times New Roman"/>
        <charset val="134"/>
      </rPr>
      <t>4-49</t>
    </r>
  </si>
  <si>
    <t>沉降率</t>
  </si>
  <si>
    <t xml:space="preserve"> 测量基准</t>
  </si>
  <si>
    <r>
      <rPr>
        <sz val="9"/>
        <color indexed="8"/>
        <rFont val="宋体"/>
        <charset val="134"/>
      </rPr>
      <t>DC</t>
    </r>
    <r>
      <rPr>
        <vertAlign val="subscript"/>
        <sz val="9"/>
        <color indexed="8"/>
        <rFont val="宋体"/>
        <charset val="134"/>
      </rPr>
      <t>4-</t>
    </r>
    <r>
      <rPr>
        <vertAlign val="subscript"/>
        <sz val="9"/>
        <color indexed="8"/>
        <rFont val="宋体"/>
        <charset val="134"/>
      </rPr>
      <t>1</t>
    </r>
    <r>
      <rPr>
        <vertAlign val="subscript"/>
        <sz val="9"/>
        <color indexed="8"/>
        <rFont val="宋体"/>
        <charset val="134"/>
      </rPr>
      <t>8</t>
    </r>
  </si>
  <si>
    <t>0-000.32</t>
  </si>
  <si>
    <t>0+343.51</t>
  </si>
</sst>
</file>

<file path=xl/styles.xml><?xml version="1.0" encoding="utf-8"?>
<styleSheet xmlns="http://schemas.openxmlformats.org/spreadsheetml/2006/main">
  <numFmts count="10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_ "/>
    <numFmt numFmtId="177" formatCode="0.00_ "/>
    <numFmt numFmtId="178" formatCode="yyyy/mm/dd;@"/>
    <numFmt numFmtId="179" formatCode="0.0000_ "/>
    <numFmt numFmtId="180" formatCode="0.000_ "/>
    <numFmt numFmtId="181" formatCode="yyyy/m/d;@"/>
  </numFmts>
  <fonts count="38">
    <font>
      <sz val="12"/>
      <name val="宋体"/>
      <charset val="134"/>
    </font>
    <font>
      <sz val="11"/>
      <name val="宋体"/>
      <charset val="134"/>
    </font>
    <font>
      <sz val="9"/>
      <color indexed="8"/>
      <name val="宋体"/>
      <charset val="134"/>
    </font>
    <font>
      <sz val="9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1"/>
      <color indexed="8"/>
      <name val="宋体"/>
      <charset val="134"/>
    </font>
    <font>
      <sz val="12"/>
      <name val="Times New Roman"/>
      <charset val="134"/>
    </font>
    <font>
      <sz val="11"/>
      <color indexed="8"/>
      <name val="Times New Roman"/>
      <charset val="134"/>
    </font>
    <font>
      <sz val="10"/>
      <name val="Times New Roman"/>
      <charset val="134"/>
    </font>
    <font>
      <sz val="10"/>
      <color indexed="8"/>
      <name val="Times New Roman"/>
      <charset val="134"/>
    </font>
    <font>
      <b/>
      <sz val="10"/>
      <name val="Times New Roman"/>
      <charset val="134"/>
    </font>
    <font>
      <sz val="9"/>
      <color indexed="8"/>
      <name val="Times New Roman"/>
      <charset val="134"/>
    </font>
    <font>
      <sz val="10"/>
      <color rgb="FFFF0000"/>
      <name val="Times New Roman"/>
      <charset val="134"/>
    </font>
    <font>
      <sz val="12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vertAlign val="subscript"/>
      <sz val="9"/>
      <color indexed="8"/>
      <name val="宋体"/>
      <charset val="134"/>
    </font>
    <font>
      <sz val="10"/>
      <color indexed="8"/>
      <name val="宋体"/>
      <charset val="134"/>
    </font>
    <font>
      <vertAlign val="subscript"/>
      <sz val="9"/>
      <color indexed="8"/>
      <name val="Times New Roman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8" fillId="4" borderId="12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5" borderId="14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23" borderId="16" applyNumberFormat="0" applyAlignment="0" applyProtection="0">
      <alignment vertical="center"/>
    </xf>
    <xf numFmtId="0" fontId="32" fillId="23" borderId="12" applyNumberFormat="0" applyAlignment="0" applyProtection="0">
      <alignment vertical="center"/>
    </xf>
    <xf numFmtId="0" fontId="33" fillId="32" borderId="17" applyNumberFormat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34" fillId="0" borderId="18" applyNumberFormat="0" applyFill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4" fillId="0" borderId="0"/>
    <xf numFmtId="0" fontId="14" fillId="0" borderId="0"/>
  </cellStyleXfs>
  <cellXfs count="16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/>
    </xf>
    <xf numFmtId="14" fontId="2" fillId="0" borderId="5" xfId="0" applyNumberFormat="1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vertical="center" wrapText="1"/>
    </xf>
    <xf numFmtId="177" fontId="3" fillId="0" borderId="7" xfId="0" applyNumberFormat="1" applyFont="1" applyBorder="1" applyAlignment="1">
      <alignment horizontal="center" vertical="center"/>
    </xf>
    <xf numFmtId="14" fontId="2" fillId="0" borderId="5" xfId="0" applyNumberFormat="1" applyFont="1" applyBorder="1" applyAlignment="1">
      <alignment horizontal="center" vertical="center" wrapText="1"/>
    </xf>
    <xf numFmtId="176" fontId="2" fillId="0" borderId="7" xfId="0" applyNumberFormat="1" applyFont="1" applyBorder="1" applyAlignment="1">
      <alignment horizontal="center" vertical="center" wrapText="1"/>
    </xf>
    <xf numFmtId="14" fontId="4" fillId="0" borderId="7" xfId="0" applyNumberFormat="1" applyFont="1" applyBorder="1" applyAlignment="1">
      <alignment horizontal="center" vertical="center" wrapText="1"/>
    </xf>
    <xf numFmtId="14" fontId="4" fillId="0" borderId="7" xfId="0" applyNumberFormat="1" applyFont="1" applyFill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7" xfId="0" applyBorder="1" applyAlignment="1">
      <alignment vertical="center" wrapText="1"/>
    </xf>
    <xf numFmtId="177" fontId="0" fillId="0" borderId="7" xfId="0" applyNumberFormat="1" applyBorder="1" applyAlignment="1">
      <alignment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10" fontId="2" fillId="0" borderId="7" xfId="0" applyNumberFormat="1" applyFont="1" applyFill="1" applyBorder="1" applyAlignment="1">
      <alignment horizontal="center" vertical="center" wrapText="1"/>
    </xf>
    <xf numFmtId="177" fontId="2" fillId="0" borderId="7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0" borderId="0" xfId="0" applyFont="1">
      <alignment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177" fontId="11" fillId="0" borderId="7" xfId="0" applyNumberFormat="1" applyFont="1" applyFill="1" applyBorder="1" applyAlignment="1">
      <alignment horizontal="center" vertical="center" wrapText="1"/>
    </xf>
    <xf numFmtId="177" fontId="9" fillId="0" borderId="7" xfId="0" applyNumberFormat="1" applyFont="1" applyFill="1" applyBorder="1" applyAlignment="1">
      <alignment horizontal="center" vertical="center"/>
    </xf>
    <xf numFmtId="177" fontId="9" fillId="0" borderId="7" xfId="0" applyNumberFormat="1" applyFont="1" applyFill="1" applyBorder="1" applyAlignment="1">
      <alignment horizontal="center" vertical="center" wrapText="1"/>
    </xf>
    <xf numFmtId="177" fontId="10" fillId="0" borderId="6" xfId="0" applyNumberFormat="1" applyFont="1" applyFill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178" fontId="9" fillId="0" borderId="7" xfId="0" applyNumberFormat="1" applyFont="1" applyFill="1" applyBorder="1" applyAlignment="1">
      <alignment horizontal="center" vertical="center"/>
    </xf>
    <xf numFmtId="14" fontId="9" fillId="0" borderId="9" xfId="49" applyNumberFormat="1" applyFont="1" applyBorder="1" applyAlignment="1">
      <alignment horizontal="center" vertical="center"/>
    </xf>
    <xf numFmtId="177" fontId="13" fillId="0" borderId="7" xfId="0" applyNumberFormat="1" applyFont="1" applyFill="1" applyBorder="1" applyAlignment="1">
      <alignment horizontal="center" vertical="center"/>
    </xf>
    <xf numFmtId="0" fontId="7" fillId="0" borderId="0" xfId="0" applyFont="1" applyAlignment="1"/>
    <xf numFmtId="0" fontId="12" fillId="0" borderId="0" xfId="0" applyFont="1" applyAlignment="1">
      <alignment vertical="center"/>
    </xf>
    <xf numFmtId="14" fontId="12" fillId="0" borderId="0" xfId="0" applyNumberFormat="1" applyFont="1" applyFill="1" applyAlignment="1">
      <alignment horizontal="center" vertical="center"/>
    </xf>
    <xf numFmtId="177" fontId="10" fillId="0" borderId="9" xfId="0" applyNumberFormat="1" applyFont="1" applyFill="1" applyBorder="1" applyAlignment="1">
      <alignment horizontal="center" vertical="center" wrapText="1"/>
    </xf>
    <xf numFmtId="14" fontId="13" fillId="0" borderId="9" xfId="49" applyNumberFormat="1" applyFont="1" applyBorder="1" applyAlignment="1">
      <alignment horizontal="center" vertical="center"/>
    </xf>
    <xf numFmtId="14" fontId="4" fillId="0" borderId="7" xfId="49" applyNumberFormat="1" applyFont="1" applyBorder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14" fillId="0" borderId="0" xfId="0" applyFont="1">
      <alignment vertical="center"/>
    </xf>
    <xf numFmtId="0" fontId="0" fillId="0" borderId="7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>
      <alignment vertical="center"/>
    </xf>
    <xf numFmtId="177" fontId="14" fillId="0" borderId="0" xfId="49" applyNumberFormat="1" applyFill="1" applyBorder="1" applyAlignment="1">
      <alignment vertical="center"/>
    </xf>
    <xf numFmtId="0" fontId="4" fillId="0" borderId="7" xfId="0" applyFont="1" applyFill="1" applyBorder="1" applyAlignment="1">
      <alignment horizontal="center" vertical="center"/>
    </xf>
    <xf numFmtId="177" fontId="4" fillId="0" borderId="3" xfId="0" applyNumberFormat="1" applyFont="1" applyFill="1" applyBorder="1" applyAlignment="1">
      <alignment horizontal="center" vertical="center"/>
    </xf>
    <xf numFmtId="177" fontId="4" fillId="0" borderId="5" xfId="0" applyNumberFormat="1" applyFont="1" applyFill="1" applyBorder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/>
    </xf>
    <xf numFmtId="14" fontId="4" fillId="0" borderId="7" xfId="0" applyNumberFormat="1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179" fontId="4" fillId="0" borderId="3" xfId="0" applyNumberFormat="1" applyFont="1" applyFill="1" applyBorder="1" applyAlignment="1">
      <alignment vertical="center"/>
    </xf>
    <xf numFmtId="179" fontId="4" fillId="0" borderId="5" xfId="0" applyNumberFormat="1" applyFont="1" applyFill="1" applyBorder="1" applyAlignment="1">
      <alignment vertical="center"/>
    </xf>
    <xf numFmtId="177" fontId="4" fillId="0" borderId="10" xfId="0" applyNumberFormat="1" applyFont="1" applyFill="1" applyBorder="1" applyAlignment="1">
      <alignment horizontal="center" vertical="center"/>
    </xf>
    <xf numFmtId="180" fontId="4" fillId="0" borderId="7" xfId="0" applyNumberFormat="1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/>
    </xf>
    <xf numFmtId="177" fontId="4" fillId="0" borderId="6" xfId="0" applyNumberFormat="1" applyFont="1" applyFill="1" applyBorder="1" applyAlignment="1">
      <alignment horizontal="center" vertical="center"/>
    </xf>
    <xf numFmtId="179" fontId="4" fillId="0" borderId="7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Border="1" applyAlignment="1">
      <alignment horizontal="center" vertical="center"/>
    </xf>
    <xf numFmtId="0" fontId="4" fillId="0" borderId="0" xfId="50" applyFont="1" applyFill="1" applyBorder="1" applyAlignment="1">
      <alignment horizontal="center" vertical="center"/>
    </xf>
    <xf numFmtId="0" fontId="14" fillId="0" borderId="0" xfId="50" applyFill="1" applyBorder="1"/>
    <xf numFmtId="0" fontId="0" fillId="0" borderId="0" xfId="50" applyFont="1" applyFill="1" applyBorder="1" applyAlignment="1">
      <alignment horizontal="center" vertical="center"/>
    </xf>
    <xf numFmtId="0" fontId="14" fillId="0" borderId="0" xfId="50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4" fontId="4" fillId="2" borderId="7" xfId="0" applyNumberFormat="1" applyFont="1" applyFill="1" applyBorder="1" applyAlignment="1">
      <alignment horizontal="center" vertical="center"/>
    </xf>
    <xf numFmtId="179" fontId="4" fillId="2" borderId="7" xfId="0" applyNumberFormat="1" applyFont="1" applyFill="1" applyBorder="1" applyAlignment="1">
      <alignment horizontal="center" vertical="center"/>
    </xf>
    <xf numFmtId="180" fontId="4" fillId="2" borderId="7" xfId="0" applyNumberFormat="1" applyFont="1" applyFill="1" applyBorder="1" applyAlignment="1">
      <alignment horizontal="center" vertical="center"/>
    </xf>
    <xf numFmtId="177" fontId="4" fillId="2" borderId="7" xfId="0" applyNumberFormat="1" applyFont="1" applyFill="1" applyBorder="1" applyAlignment="1">
      <alignment horizontal="center" vertical="center"/>
    </xf>
    <xf numFmtId="180" fontId="4" fillId="2" borderId="0" xfId="0" applyNumberFormat="1" applyFont="1" applyFill="1" applyBorder="1" applyAlignment="1">
      <alignment horizontal="center" vertical="center"/>
    </xf>
    <xf numFmtId="0" fontId="14" fillId="2" borderId="0" xfId="50" applyFill="1" applyBorder="1" applyAlignment="1">
      <alignment horizontal="center" vertical="center"/>
    </xf>
    <xf numFmtId="177" fontId="4" fillId="2" borderId="0" xfId="0" applyNumberFormat="1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 wrapText="1"/>
    </xf>
    <xf numFmtId="179" fontId="4" fillId="0" borderId="3" xfId="0" applyNumberFormat="1" applyFont="1" applyFill="1" applyBorder="1" applyAlignment="1">
      <alignment horizontal="center" vertical="center"/>
    </xf>
    <xf numFmtId="179" fontId="4" fillId="0" borderId="5" xfId="0" applyNumberFormat="1" applyFont="1" applyFill="1" applyBorder="1" applyAlignment="1">
      <alignment horizontal="center" vertical="center"/>
    </xf>
    <xf numFmtId="180" fontId="4" fillId="0" borderId="3" xfId="0" applyNumberFormat="1" applyFont="1" applyFill="1" applyBorder="1" applyAlignment="1">
      <alignment vertical="center"/>
    </xf>
    <xf numFmtId="177" fontId="0" fillId="0" borderId="7" xfId="0" applyNumberFormat="1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0" xfId="0" applyFill="1" applyAlignment="1">
      <alignment horizontal="center" vertical="center"/>
    </xf>
    <xf numFmtId="179" fontId="0" fillId="0" borderId="0" xfId="0" applyNumberFormat="1" applyFill="1">
      <alignment vertical="center"/>
    </xf>
    <xf numFmtId="177" fontId="14" fillId="0" borderId="0" xfId="49" applyNumberFormat="1" applyBorder="1" applyAlignment="1">
      <alignment vertical="center"/>
    </xf>
    <xf numFmtId="177" fontId="4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180" fontId="4" fillId="0" borderId="7" xfId="0" applyNumberFormat="1" applyFont="1" applyBorder="1" applyAlignment="1">
      <alignment horizontal="center" vertical="center"/>
    </xf>
    <xf numFmtId="14" fontId="4" fillId="0" borderId="7" xfId="0" applyNumberFormat="1" applyFont="1" applyBorder="1" applyAlignment="1">
      <alignment horizontal="center" vertical="center"/>
    </xf>
    <xf numFmtId="180" fontId="4" fillId="3" borderId="7" xfId="0" applyNumberFormat="1" applyFont="1" applyFill="1" applyBorder="1" applyAlignment="1">
      <alignment horizontal="center" vertical="center"/>
    </xf>
    <xf numFmtId="14" fontId="4" fillId="3" borderId="7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0" borderId="0" xfId="50" applyFont="1" applyBorder="1" applyAlignment="1">
      <alignment horizontal="center" vertical="center"/>
    </xf>
    <xf numFmtId="0" fontId="14" fillId="0" borderId="0" xfId="50" applyBorder="1"/>
    <xf numFmtId="0" fontId="0" fillId="0" borderId="0" xfId="50" applyFont="1" applyBorder="1" applyAlignment="1">
      <alignment horizontal="center" vertical="center"/>
    </xf>
    <xf numFmtId="0" fontId="14" fillId="0" borderId="0" xfId="50" applyBorder="1" applyAlignment="1">
      <alignment horizontal="center" vertical="center"/>
    </xf>
    <xf numFmtId="0" fontId="0" fillId="3" borderId="0" xfId="0" applyFill="1">
      <alignment vertical="center"/>
    </xf>
    <xf numFmtId="58" fontId="4" fillId="0" borderId="7" xfId="0" applyNumberFormat="1" applyFont="1" applyBorder="1" applyAlignment="1">
      <alignment horizontal="center" vertical="center"/>
    </xf>
    <xf numFmtId="181" fontId="4" fillId="0" borderId="7" xfId="0" applyNumberFormat="1" applyFont="1" applyFill="1" applyBorder="1" applyAlignment="1">
      <alignment horizontal="center" vertical="center"/>
    </xf>
    <xf numFmtId="58" fontId="4" fillId="0" borderId="7" xfId="0" applyNumberFormat="1" applyFont="1" applyFill="1" applyBorder="1" applyAlignment="1">
      <alignment horizontal="center" vertical="center"/>
    </xf>
    <xf numFmtId="49" fontId="4" fillId="0" borderId="7" xfId="0" applyNumberFormat="1" applyFont="1" applyBorder="1" applyAlignment="1">
      <alignment horizontal="center" vertical="center"/>
    </xf>
    <xf numFmtId="49" fontId="4" fillId="0" borderId="7" xfId="0" applyNumberFormat="1" applyFont="1" applyBorder="1" applyAlignment="1">
      <alignment horizontal="center" vertical="center" wrapText="1"/>
    </xf>
    <xf numFmtId="49" fontId="4" fillId="0" borderId="7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/>
    </xf>
    <xf numFmtId="181" fontId="4" fillId="3" borderId="7" xfId="0" applyNumberFormat="1" applyFont="1" applyFill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176" fontId="4" fillId="0" borderId="7" xfId="0" applyNumberFormat="1" applyFont="1" applyFill="1" applyBorder="1" applyAlignment="1">
      <alignment horizontal="center" vertical="center"/>
    </xf>
    <xf numFmtId="0" fontId="0" fillId="0" borderId="7" xfId="0" applyFont="1" applyFill="1" applyBorder="1">
      <alignment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4" fillId="0" borderId="0" xfId="49" applyFont="1" applyFill="1" applyAlignment="1">
      <alignment vertical="center"/>
    </xf>
    <xf numFmtId="177" fontId="4" fillId="0" borderId="0" xfId="49" applyNumberFormat="1" applyFont="1" applyFill="1" applyBorder="1" applyAlignment="1">
      <alignment vertical="center"/>
    </xf>
    <xf numFmtId="177" fontId="0" fillId="0" borderId="7" xfId="0" applyNumberFormat="1" applyFill="1" applyBorder="1">
      <alignment vertical="center"/>
    </xf>
    <xf numFmtId="0" fontId="3" fillId="0" borderId="7" xfId="0" applyFont="1" applyFill="1" applyBorder="1" applyAlignment="1">
      <alignment vertical="center" wrapText="1"/>
    </xf>
    <xf numFmtId="0" fontId="0" fillId="0" borderId="0" xfId="0" applyFont="1">
      <alignment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3" xfId="0" applyFont="1" applyBorder="1" applyAlignment="1">
      <alignment vertical="center"/>
    </xf>
    <xf numFmtId="177" fontId="4" fillId="0" borderId="3" xfId="0" applyNumberFormat="1" applyFont="1" applyBorder="1" applyAlignment="1">
      <alignment horizontal="center" vertical="center"/>
    </xf>
    <xf numFmtId="180" fontId="4" fillId="0" borderId="0" xfId="0" applyNumberFormat="1" applyFont="1" applyFill="1" applyBorder="1" applyAlignment="1">
      <alignment horizontal="center" vertical="center"/>
    </xf>
    <xf numFmtId="177" fontId="0" fillId="0" borderId="7" xfId="0" applyNumberFormat="1" applyBorder="1">
      <alignment vertical="center"/>
    </xf>
    <xf numFmtId="177" fontId="0" fillId="0" borderId="0" xfId="0" applyNumberFormat="1">
      <alignment vertical="center"/>
    </xf>
    <xf numFmtId="14" fontId="0" fillId="0" borderId="7" xfId="0" applyNumberFormat="1" applyFont="1" applyFill="1" applyBorder="1">
      <alignment vertical="center"/>
    </xf>
    <xf numFmtId="180" fontId="0" fillId="0" borderId="0" xfId="0" applyNumberFormat="1" applyFill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3" xfId="0" applyFill="1" applyBorder="1" applyAlignment="1">
      <alignment vertical="center"/>
    </xf>
    <xf numFmtId="0" fontId="0" fillId="0" borderId="5" xfId="0" applyFont="1" applyFill="1" applyBorder="1" applyAlignment="1">
      <alignment horizontal="center" vertical="center"/>
    </xf>
    <xf numFmtId="177" fontId="0" fillId="0" borderId="0" xfId="0" applyNumberFormat="1" applyFill="1">
      <alignment vertical="center"/>
    </xf>
    <xf numFmtId="0" fontId="0" fillId="0" borderId="7" xfId="0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179" fontId="4" fillId="3" borderId="7" xfId="0" applyNumberFormat="1" applyFont="1" applyFill="1" applyBorder="1" applyAlignment="1">
      <alignment horizontal="center" vertical="center"/>
    </xf>
    <xf numFmtId="180" fontId="4" fillId="3" borderId="0" xfId="0" applyNumberFormat="1" applyFont="1" applyFill="1" applyBorder="1" applyAlignment="1">
      <alignment horizontal="center" vertical="center"/>
    </xf>
    <xf numFmtId="180" fontId="0" fillId="0" borderId="0" xfId="0" applyNumberFormat="1">
      <alignment vertical="center"/>
    </xf>
    <xf numFmtId="0" fontId="4" fillId="0" borderId="0" xfId="0" applyFont="1" applyFill="1" applyBorder="1" applyAlignment="1">
      <alignment horizontal="center" vertical="center"/>
    </xf>
    <xf numFmtId="180" fontId="0" fillId="0" borderId="0" xfId="0" applyNumberFormat="1" applyFill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180" fontId="4" fillId="0" borderId="0" xfId="0" applyNumberFormat="1" applyFont="1" applyBorder="1" applyAlignment="1">
      <alignment horizontal="center" vertical="center"/>
    </xf>
    <xf numFmtId="177" fontId="4" fillId="3" borderId="7" xfId="0" applyNumberFormat="1" applyFont="1" applyFill="1" applyBorder="1" applyAlignment="1">
      <alignment horizontal="center" vertical="center"/>
    </xf>
    <xf numFmtId="179" fontId="4" fillId="0" borderId="7" xfId="0" applyNumberFormat="1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4" fontId="0" fillId="0" borderId="3" xfId="0" applyNumberFormat="1" applyFill="1" applyBorder="1" applyAlignment="1">
      <alignment horizontal="center" vertical="center"/>
    </xf>
    <xf numFmtId="179" fontId="4" fillId="0" borderId="0" xfId="0" applyNumberFormat="1" applyFont="1" applyFill="1" applyBorder="1" applyAlignment="1">
      <alignment horizontal="center" vertical="center"/>
    </xf>
    <xf numFmtId="14" fontId="0" fillId="0" borderId="0" xfId="0" applyNumberFormat="1" applyFill="1">
      <alignment vertical="center"/>
    </xf>
    <xf numFmtId="14" fontId="0" fillId="0" borderId="0" xfId="0" applyNumberFormat="1" applyFont="1" applyFill="1">
      <alignment vertical="center"/>
    </xf>
    <xf numFmtId="181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180" fontId="0" fillId="0" borderId="0" xfId="0" applyNumberFormat="1" applyFont="1" applyAlignment="1">
      <alignment horizontal="center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_测缝计-成都院" xfId="5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2" Type="http://schemas.openxmlformats.org/officeDocument/2006/relationships/sharedStrings" Target="sharedStrings.xml"/><Relationship Id="rId61" Type="http://schemas.openxmlformats.org/officeDocument/2006/relationships/styles" Target="styles.xml"/><Relationship Id="rId60" Type="http://schemas.openxmlformats.org/officeDocument/2006/relationships/theme" Target="theme/theme1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1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3-3断面（纵0+342.00m，心墙最大坝高处）沉降分布曲线</a:t>
            </a:r>
            <a:endParaRPr lang="zh-CN" altLang="en-US" sz="1200" b="1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66980734213516"/>
          <c:y val="0.0954724409448819"/>
          <c:w val="0.856673067095347"/>
          <c:h val="0.8566664479440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月报!$M$1</c:f>
              <c:strCache>
                <c:ptCount val="1"/>
                <c:pt idx="0">
                  <c:v>DC4沉降分布曲线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prstDash val="solid"/>
                <a:round/>
              </a:ln>
              <a:effectLst/>
            </c:spPr>
          </c:marker>
          <c:dLbls>
            <c:dLbl>
              <c:idx val="1"/>
              <c:layout>
                <c:manualLayout>
                  <c:x val="-0.0927496031746032"/>
                  <c:y val="-0.0154738425925927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952576296582965"/>
                  <c:y val="-0.0176211453744493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852048881413454"/>
                  <c:y val="-0.0234948604992659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103363888888889"/>
                  <c:y val="-0.0084938469769930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986601851851853"/>
                  <c:y val="-0.0084938469769930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125866071428571"/>
                  <c:y val="-1.07791964654569e-16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0.141625907347593"/>
                  <c:y val="0.0014314290008902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>
                <c:manualLayout>
                  <c:x val="-0.108067592592593"/>
                  <c:y val="-5.19062430118312e-17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>
                <c:manualLayout>
                  <c:x val="-0.094791440294916"/>
                  <c:y val="-0.00282516447558593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3"/>
              <c:layout>
                <c:manualLayout>
                  <c:x val="-0.0953004976457338"/>
                  <c:y val="-0.0176882074762682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0.218811901820401"/>
                  <c:y val="-0.0058512840080012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0.121426948285529"/>
                  <c:y val="0.0050229514262258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"/>
              <c:layout>
                <c:manualLayout>
                  <c:x val="-0.0932616882246997"/>
                  <c:y val="0.00295905743059651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>
                <c:manualLayout>
                  <c:x val="-0.188376821517348"/>
                  <c:y val="-5.38417666594679e-17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>
                <c:manualLayout>
                  <c:x val="-0.0657253571091893"/>
                  <c:y val="0.0259037774463214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0"/>
              <c:layout>
                <c:manualLayout>
                  <c:x val="-0.0852048881413454"/>
                  <c:y val="0.0234948604992658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978072825962917"/>
                  <c:y val="0.00293685756240822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-0.0726024936863989"/>
                  <c:y val="0.0411160058737151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3"/>
              <c:layout>
                <c:manualLayout>
                  <c:x val="-0.072602493686399"/>
                  <c:y val="0.032305433186490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-0.110233045065964"/>
                  <c:y val="0.0234948604992658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6"/>
              <c:layout>
                <c:manualLayout>
                  <c:x val="-0.0776434514683774"/>
                  <c:y val="-0.0146842878120411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9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 w="25400"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000" b="0" i="0" u="none" strike="noStrike" kern="1200" baseline="0">
                    <a:solidFill>
                      <a:srgbClr val="0066CC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xVal>
            <c:numRef>
              <c:f>月报!$G$4:$G$57</c:f>
              <c:numCache>
                <c:formatCode>0.0_ </c:formatCode>
                <c:ptCount val="52"/>
                <c:pt idx="1">
                  <c:v>205.499999999574</c:v>
                </c:pt>
                <c:pt idx="2">
                  <c:v>319.499999999607</c:v>
                </c:pt>
                <c:pt idx="3">
                  <c:v>404.500000000098</c:v>
                </c:pt>
                <c:pt idx="4">
                  <c:v>578.999999999724</c:v>
                </c:pt>
                <c:pt idx="5">
                  <c:v>679.499999999734</c:v>
                </c:pt>
                <c:pt idx="6">
                  <c:v>834.500000000389</c:v>
                </c:pt>
                <c:pt idx="7">
                  <c:v>851.999999999407</c:v>
                </c:pt>
                <c:pt idx="8">
                  <c:v>833.500000000186</c:v>
                </c:pt>
                <c:pt idx="9">
                  <c:v>872.999999999593</c:v>
                </c:pt>
                <c:pt idx="10">
                  <c:v>934.999999999945</c:v>
                </c:pt>
                <c:pt idx="11">
                  <c:v>1047.49999999967</c:v>
                </c:pt>
                <c:pt idx="12">
                  <c:v>909.000000000106</c:v>
                </c:pt>
                <c:pt idx="13">
                  <c:v>976.500000000215</c:v>
                </c:pt>
                <c:pt idx="14">
                  <c:v>1277.00000000004</c:v>
                </c:pt>
                <c:pt idx="15">
                  <c:v>1624.4999999999</c:v>
                </c:pt>
                <c:pt idx="16">
                  <c:v>2232.99999999972</c:v>
                </c:pt>
                <c:pt idx="17">
                  <c:v>2383.49999999991</c:v>
                </c:pt>
                <c:pt idx="18">
                  <c:v>2362.00000000008</c:v>
                </c:pt>
                <c:pt idx="19">
                  <c:v>2525.00000000009</c:v>
                </c:pt>
                <c:pt idx="20">
                  <c:v>2330.99999999968</c:v>
                </c:pt>
                <c:pt idx="21">
                  <c:v>2350.49999999956</c:v>
                </c:pt>
                <c:pt idx="22">
                  <c:v>2336.49999999943</c:v>
                </c:pt>
                <c:pt idx="23">
                  <c:v>2369.49999999979</c:v>
                </c:pt>
                <c:pt idx="24">
                  <c:v>2312.99999999965</c:v>
                </c:pt>
                <c:pt idx="25">
                  <c:v>2346.50000000011</c:v>
                </c:pt>
                <c:pt idx="26">
                  <c:v>2457.49999999998</c:v>
                </c:pt>
                <c:pt idx="27">
                  <c:v>2536.00000000006</c:v>
                </c:pt>
                <c:pt idx="28">
                  <c:v>2913.50000000011</c:v>
                </c:pt>
                <c:pt idx="29">
                  <c:v>2927.49999999978</c:v>
                </c:pt>
                <c:pt idx="30">
                  <c:v>2984.99999999967</c:v>
                </c:pt>
                <c:pt idx="31">
                  <c:v>2822.99999999987</c:v>
                </c:pt>
                <c:pt idx="32">
                  <c:v>2770.99999999973</c:v>
                </c:pt>
                <c:pt idx="33">
                  <c:v>2713.99999999949</c:v>
                </c:pt>
                <c:pt idx="34">
                  <c:v>2541.99999999992</c:v>
                </c:pt>
                <c:pt idx="35">
                  <c:v>2735.49999999932</c:v>
                </c:pt>
                <c:pt idx="36">
                  <c:v>2776.49999999994</c:v>
                </c:pt>
                <c:pt idx="37">
                  <c:v>2680.49999999948</c:v>
                </c:pt>
                <c:pt idx="38">
                  <c:v>2646.99999999948</c:v>
                </c:pt>
                <c:pt idx="39">
                  <c:v>2586.49999999943</c:v>
                </c:pt>
                <c:pt idx="40">
                  <c:v>2501.50000000031</c:v>
                </c:pt>
                <c:pt idx="41">
                  <c:v>1946.50000000001</c:v>
                </c:pt>
                <c:pt idx="42">
                  <c:v>1944.49999999961</c:v>
                </c:pt>
                <c:pt idx="43">
                  <c:v>1501.5999999996</c:v>
                </c:pt>
                <c:pt idx="44">
                  <c:v>1255.0999999994</c:v>
                </c:pt>
                <c:pt idx="45">
                  <c:v>851.500000000215</c:v>
                </c:pt>
                <c:pt idx="46">
                  <c:v>857.499999999618</c:v>
                </c:pt>
                <c:pt idx="47">
                  <c:v>884.999999999764</c:v>
                </c:pt>
                <c:pt idx="48">
                  <c:v>835.999999999785</c:v>
                </c:pt>
                <c:pt idx="49">
                  <c:v>503.000000000156</c:v>
                </c:pt>
                <c:pt idx="50">
                  <c:v>382.999999999811</c:v>
                </c:pt>
              </c:numCache>
            </c:numRef>
          </c:xVal>
          <c:yVal>
            <c:numRef>
              <c:f>月报!$D$4:$D$57</c:f>
              <c:numCache>
                <c:formatCode>0.00_ </c:formatCode>
                <c:ptCount val="52"/>
                <c:pt idx="0">
                  <c:v>2581.99</c:v>
                </c:pt>
                <c:pt idx="1">
                  <c:v>2587.15</c:v>
                </c:pt>
                <c:pt idx="2">
                  <c:v>2592.14</c:v>
                </c:pt>
                <c:pt idx="3">
                  <c:v>2596.8</c:v>
                </c:pt>
                <c:pt idx="4">
                  <c:v>2602.25</c:v>
                </c:pt>
                <c:pt idx="5">
                  <c:v>2607.73</c:v>
                </c:pt>
                <c:pt idx="6">
                  <c:v>2612.07</c:v>
                </c:pt>
                <c:pt idx="7">
                  <c:v>2616.76</c:v>
                </c:pt>
                <c:pt idx="8">
                  <c:v>2621.93</c:v>
                </c:pt>
                <c:pt idx="9">
                  <c:v>2628.34</c:v>
                </c:pt>
                <c:pt idx="10">
                  <c:v>2632.59</c:v>
                </c:pt>
                <c:pt idx="11">
                  <c:v>2637.477</c:v>
                </c:pt>
                <c:pt idx="12">
                  <c:v>2642.48</c:v>
                </c:pt>
                <c:pt idx="13">
                  <c:v>2647.07</c:v>
                </c:pt>
                <c:pt idx="14">
                  <c:v>2657.14</c:v>
                </c:pt>
                <c:pt idx="15">
                  <c:v>2662.93</c:v>
                </c:pt>
                <c:pt idx="16">
                  <c:v>2672.73</c:v>
                </c:pt>
                <c:pt idx="17">
                  <c:v>2677.431</c:v>
                </c:pt>
                <c:pt idx="18">
                  <c:v>2681.652</c:v>
                </c:pt>
                <c:pt idx="19">
                  <c:v>2686.429</c:v>
                </c:pt>
                <c:pt idx="20">
                  <c:v>2691.763</c:v>
                </c:pt>
                <c:pt idx="21">
                  <c:v>2697.5094</c:v>
                </c:pt>
                <c:pt idx="22">
                  <c:v>2701.064</c:v>
                </c:pt>
                <c:pt idx="23">
                  <c:v>2707.77</c:v>
                </c:pt>
                <c:pt idx="24">
                  <c:v>2712.904</c:v>
                </c:pt>
                <c:pt idx="25">
                  <c:v>2716.7969</c:v>
                </c:pt>
                <c:pt idx="26">
                  <c:v>2721.889</c:v>
                </c:pt>
                <c:pt idx="27">
                  <c:v>2726.4487</c:v>
                </c:pt>
                <c:pt idx="28">
                  <c:v>2731.826</c:v>
                </c:pt>
                <c:pt idx="29">
                  <c:v>2736.666</c:v>
                </c:pt>
                <c:pt idx="30">
                  <c:v>2741.614</c:v>
                </c:pt>
                <c:pt idx="31">
                  <c:v>2747.533</c:v>
                </c:pt>
                <c:pt idx="32">
                  <c:v>2751.817</c:v>
                </c:pt>
                <c:pt idx="33">
                  <c:v>2756.8325</c:v>
                </c:pt>
                <c:pt idx="34">
                  <c:v>2761.568</c:v>
                </c:pt>
                <c:pt idx="35">
                  <c:v>2767.197</c:v>
                </c:pt>
                <c:pt idx="36">
                  <c:v>2771.456</c:v>
                </c:pt>
                <c:pt idx="37">
                  <c:v>2777.77</c:v>
                </c:pt>
                <c:pt idx="38">
                  <c:v>2782.588</c:v>
                </c:pt>
                <c:pt idx="39">
                  <c:v>2787.067</c:v>
                </c:pt>
                <c:pt idx="40">
                  <c:v>2791.568</c:v>
                </c:pt>
                <c:pt idx="41">
                  <c:v>2796.59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71776"/>
        <c:axId val="129778048"/>
      </c:scatterChart>
      <c:valAx>
        <c:axId val="129771776"/>
        <c:scaling>
          <c:orientation val="minMax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等线" panose="02010600030101010101" charset="-122"/>
                    <a:ea typeface="等线" panose="02010600030101010101" charset="-122"/>
                    <a:cs typeface="等线" panose="02010600030101010101" charset="-122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沉降量：</a:t>
                </a: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Calibri" panose="020F0502020204030204"/>
                    <a:ea typeface="宋体" panose="02010600030101010101" pitchFamily="7" charset="-122"/>
                  </a:rPr>
                  <a:t>mm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41609732620852"/>
              <c:y val="0.944826334208224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29778048"/>
        <c:crosses val="autoZero"/>
        <c:crossBetween val="midCat"/>
      </c:valAx>
      <c:valAx>
        <c:axId val="129778048"/>
        <c:scaling>
          <c:orientation val="minMax"/>
        </c:scaling>
        <c:delete val="0"/>
        <c:axPos val="l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等线" panose="02010600030101010101" charset="-122"/>
                    <a:ea typeface="等线" panose="02010600030101010101" charset="-122"/>
                    <a:cs typeface="等线" panose="02010600030101010101" charset="-122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高程：m</a:t>
                </a:r>
                <a:endParaRPr lang="zh-CN" altLang="en-US" sz="10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0.00453309120858948"/>
              <c:y val="0.0216951006124234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29771776"/>
        <c:crosses val="autoZero"/>
        <c:crossBetween val="midCat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15315680057951"/>
          <c:y val="0.550017935258093"/>
          <c:w val="0.271249968990171"/>
          <c:h val="0.1167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200" b="1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  <a:r>
              <a:rPr lang="zh-CN" altLang="en-US" b="1"/>
              <a:t>心墙</a:t>
            </a:r>
            <a:r>
              <a:rPr lang="zh-CN" b="1"/>
              <a:t>3-3断面电磁沉降环DC4成果过程线</a:t>
            </a:r>
            <a:endParaRPr lang="zh-CN" b="1"/>
          </a:p>
        </c:rich>
      </c:tx>
      <c:layout>
        <c:manualLayout>
          <c:xMode val="edge"/>
          <c:yMode val="edge"/>
          <c:x val="0.335851856692187"/>
          <c:y val="0.003526912982031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94744121715076"/>
          <c:y val="0.317082841171287"/>
          <c:w val="0.881274995428956"/>
          <c:h val="0.598315897334787"/>
        </c:manualLayout>
      </c:layout>
      <c:scatterChart>
        <c:scatterStyle val="lineMarker"/>
        <c:varyColors val="0"/>
        <c:ser>
          <c:idx val="37"/>
          <c:order val="0"/>
          <c:tx>
            <c:strRef>
              <c:f>'DC4-2'!$A$2:$B$2</c:f>
              <c:strCache>
                <c:ptCount val="1"/>
                <c:pt idx="0">
                  <c:v>DC4-2</c:v>
                </c:pt>
              </c:strCache>
            </c:strRef>
          </c:tx>
          <c:spPr>
            <a:ln w="1016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dLbls>
            <c:delete val="1"/>
          </c:dLbls>
          <c:xVal>
            <c:numRef>
              <c:f>'DC4-2'!$A$4:$A$204</c:f>
              <c:numCache>
                <c:formatCode>yyyy/m/d</c:formatCode>
                <c:ptCount val="201"/>
                <c:pt idx="0">
                  <c:v>42712</c:v>
                </c:pt>
                <c:pt idx="1">
                  <c:v>42718</c:v>
                </c:pt>
                <c:pt idx="2">
                  <c:v>42724</c:v>
                </c:pt>
                <c:pt idx="3">
                  <c:v>42731</c:v>
                </c:pt>
                <c:pt idx="4">
                  <c:v>42739</c:v>
                </c:pt>
                <c:pt idx="5">
                  <c:v>42752</c:v>
                </c:pt>
                <c:pt idx="6">
                  <c:v>42763</c:v>
                </c:pt>
                <c:pt idx="7">
                  <c:v>42776</c:v>
                </c:pt>
                <c:pt idx="8">
                  <c:v>42791</c:v>
                </c:pt>
                <c:pt idx="9">
                  <c:v>42801</c:v>
                </c:pt>
                <c:pt idx="10">
                  <c:v>42809</c:v>
                </c:pt>
                <c:pt idx="11">
                  <c:v>42816</c:v>
                </c:pt>
                <c:pt idx="12">
                  <c:v>42823</c:v>
                </c:pt>
                <c:pt idx="13">
                  <c:v>42830</c:v>
                </c:pt>
                <c:pt idx="14">
                  <c:v>42836</c:v>
                </c:pt>
                <c:pt idx="15">
                  <c:v>42843</c:v>
                </c:pt>
                <c:pt idx="16">
                  <c:v>42857</c:v>
                </c:pt>
                <c:pt idx="17">
                  <c:v>42874</c:v>
                </c:pt>
                <c:pt idx="18">
                  <c:v>42881</c:v>
                </c:pt>
                <c:pt idx="19">
                  <c:v>42885</c:v>
                </c:pt>
                <c:pt idx="20">
                  <c:v>42892</c:v>
                </c:pt>
                <c:pt idx="21">
                  <c:v>42920</c:v>
                </c:pt>
                <c:pt idx="22">
                  <c:v>42929</c:v>
                </c:pt>
                <c:pt idx="23">
                  <c:v>42934</c:v>
                </c:pt>
                <c:pt idx="24">
                  <c:v>42941</c:v>
                </c:pt>
                <c:pt idx="25">
                  <c:v>42955</c:v>
                </c:pt>
                <c:pt idx="26">
                  <c:v>42961</c:v>
                </c:pt>
                <c:pt idx="27">
                  <c:v>42969</c:v>
                </c:pt>
                <c:pt idx="28">
                  <c:v>42979</c:v>
                </c:pt>
                <c:pt idx="29">
                  <c:v>42984</c:v>
                </c:pt>
                <c:pt idx="30">
                  <c:v>42992</c:v>
                </c:pt>
                <c:pt idx="31">
                  <c:v>42993</c:v>
                </c:pt>
                <c:pt idx="32">
                  <c:v>42997</c:v>
                </c:pt>
                <c:pt idx="33">
                  <c:v>43004</c:v>
                </c:pt>
                <c:pt idx="34">
                  <c:v>43012</c:v>
                </c:pt>
                <c:pt idx="35">
                  <c:v>43020</c:v>
                </c:pt>
                <c:pt idx="36">
                  <c:v>43028</c:v>
                </c:pt>
                <c:pt idx="37">
                  <c:v>43033</c:v>
                </c:pt>
                <c:pt idx="38">
                  <c:v>43038</c:v>
                </c:pt>
                <c:pt idx="39">
                  <c:v>43045</c:v>
                </c:pt>
                <c:pt idx="40">
                  <c:v>43050</c:v>
                </c:pt>
                <c:pt idx="41">
                  <c:v>43055</c:v>
                </c:pt>
                <c:pt idx="42">
                  <c:v>43059</c:v>
                </c:pt>
                <c:pt idx="43">
                  <c:v>43063</c:v>
                </c:pt>
                <c:pt idx="44">
                  <c:v>43067</c:v>
                </c:pt>
                <c:pt idx="45">
                  <c:v>43073</c:v>
                </c:pt>
                <c:pt idx="46">
                  <c:v>43094</c:v>
                </c:pt>
                <c:pt idx="47">
                  <c:v>43102</c:v>
                </c:pt>
                <c:pt idx="48">
                  <c:v>43108</c:v>
                </c:pt>
                <c:pt idx="49">
                  <c:v>43118</c:v>
                </c:pt>
                <c:pt idx="50">
                  <c:v>43122</c:v>
                </c:pt>
                <c:pt idx="51">
                  <c:v>43129</c:v>
                </c:pt>
                <c:pt idx="52">
                  <c:v>43144</c:v>
                </c:pt>
                <c:pt idx="53">
                  <c:v>43150</c:v>
                </c:pt>
                <c:pt idx="54">
                  <c:v>43163</c:v>
                </c:pt>
                <c:pt idx="55">
                  <c:v>43173</c:v>
                </c:pt>
                <c:pt idx="56">
                  <c:v>43179</c:v>
                </c:pt>
                <c:pt idx="57">
                  <c:v>43186</c:v>
                </c:pt>
                <c:pt idx="58">
                  <c:v>43192</c:v>
                </c:pt>
                <c:pt idx="59">
                  <c:v>43200</c:v>
                </c:pt>
                <c:pt idx="60">
                  <c:v>43209</c:v>
                </c:pt>
                <c:pt idx="61">
                  <c:v>43214</c:v>
                </c:pt>
                <c:pt idx="62">
                  <c:v>43244</c:v>
                </c:pt>
                <c:pt idx="63">
                  <c:v>43249</c:v>
                </c:pt>
                <c:pt idx="64">
                  <c:v>43255</c:v>
                </c:pt>
                <c:pt idx="65">
                  <c:v>43266</c:v>
                </c:pt>
                <c:pt idx="66">
                  <c:v>43271</c:v>
                </c:pt>
                <c:pt idx="67">
                  <c:v>43277</c:v>
                </c:pt>
                <c:pt idx="68">
                  <c:v>43283</c:v>
                </c:pt>
                <c:pt idx="69">
                  <c:v>43293</c:v>
                </c:pt>
                <c:pt idx="70">
                  <c:v>43297</c:v>
                </c:pt>
                <c:pt idx="71">
                  <c:v>43306</c:v>
                </c:pt>
                <c:pt idx="72">
                  <c:v>43313</c:v>
                </c:pt>
                <c:pt idx="73">
                  <c:v>43318</c:v>
                </c:pt>
                <c:pt idx="74">
                  <c:v>43325</c:v>
                </c:pt>
                <c:pt idx="75">
                  <c:v>43336</c:v>
                </c:pt>
                <c:pt idx="76">
                  <c:v>43340</c:v>
                </c:pt>
                <c:pt idx="77">
                  <c:v>43346</c:v>
                </c:pt>
                <c:pt idx="78">
                  <c:v>43365</c:v>
                </c:pt>
                <c:pt idx="79">
                  <c:v>43370</c:v>
                </c:pt>
                <c:pt idx="80">
                  <c:v>43375</c:v>
                </c:pt>
                <c:pt idx="81">
                  <c:v>43381</c:v>
                </c:pt>
                <c:pt idx="82">
                  <c:v>43390</c:v>
                </c:pt>
                <c:pt idx="83">
                  <c:v>43396</c:v>
                </c:pt>
                <c:pt idx="84">
                  <c:v>43403</c:v>
                </c:pt>
                <c:pt idx="85">
                  <c:v>43411</c:v>
                </c:pt>
                <c:pt idx="86">
                  <c:v>43419</c:v>
                </c:pt>
                <c:pt idx="87">
                  <c:v>43425</c:v>
                </c:pt>
                <c:pt idx="88">
                  <c:v>43431</c:v>
                </c:pt>
                <c:pt idx="89">
                  <c:v>43441</c:v>
                </c:pt>
                <c:pt idx="90">
                  <c:v>43445</c:v>
                </c:pt>
                <c:pt idx="91">
                  <c:v>43455</c:v>
                </c:pt>
                <c:pt idx="92">
                  <c:v>43461</c:v>
                </c:pt>
                <c:pt idx="93">
                  <c:v>43467</c:v>
                </c:pt>
                <c:pt idx="94">
                  <c:v>43474</c:v>
                </c:pt>
                <c:pt idx="95">
                  <c:v>43481</c:v>
                </c:pt>
                <c:pt idx="96">
                  <c:v>43486</c:v>
                </c:pt>
                <c:pt idx="97">
                  <c:v>43511</c:v>
                </c:pt>
                <c:pt idx="98">
                  <c:v>43515</c:v>
                </c:pt>
                <c:pt idx="99">
                  <c:v>43524</c:v>
                </c:pt>
                <c:pt idx="100">
                  <c:v>43530</c:v>
                </c:pt>
                <c:pt idx="101">
                  <c:v>43535</c:v>
                </c:pt>
                <c:pt idx="102">
                  <c:v>43543</c:v>
                </c:pt>
                <c:pt idx="103">
                  <c:v>43561</c:v>
                </c:pt>
                <c:pt idx="104">
                  <c:v>43573</c:v>
                </c:pt>
                <c:pt idx="105">
                  <c:v>43581</c:v>
                </c:pt>
                <c:pt idx="106">
                  <c:v>43595</c:v>
                </c:pt>
                <c:pt idx="107">
                  <c:v>43601</c:v>
                </c:pt>
                <c:pt idx="108">
                  <c:v>43608</c:v>
                </c:pt>
                <c:pt idx="109">
                  <c:v>43623</c:v>
                </c:pt>
                <c:pt idx="110">
                  <c:v>43630</c:v>
                </c:pt>
                <c:pt idx="111">
                  <c:v>43637</c:v>
                </c:pt>
                <c:pt idx="112">
                  <c:v>43645</c:v>
                </c:pt>
                <c:pt idx="113">
                  <c:v>43651</c:v>
                </c:pt>
                <c:pt idx="114">
                  <c:v>43660</c:v>
                </c:pt>
                <c:pt idx="115">
                  <c:v>43665</c:v>
                </c:pt>
                <c:pt idx="116">
                  <c:v>43671</c:v>
                </c:pt>
                <c:pt idx="117">
                  <c:v>43678</c:v>
                </c:pt>
                <c:pt idx="118">
                  <c:v>43686</c:v>
                </c:pt>
                <c:pt idx="119">
                  <c:v>43693</c:v>
                </c:pt>
                <c:pt idx="120">
                  <c:v>43708</c:v>
                </c:pt>
                <c:pt idx="121">
                  <c:v>43713</c:v>
                </c:pt>
                <c:pt idx="122">
                  <c:v>43722</c:v>
                </c:pt>
                <c:pt idx="123">
                  <c:v>43728</c:v>
                </c:pt>
                <c:pt idx="124">
                  <c:v>43742</c:v>
                </c:pt>
                <c:pt idx="125">
                  <c:v>43749</c:v>
                </c:pt>
                <c:pt idx="126">
                  <c:v>43762</c:v>
                </c:pt>
                <c:pt idx="127">
                  <c:v>43770</c:v>
                </c:pt>
                <c:pt idx="128">
                  <c:v>43778</c:v>
                </c:pt>
                <c:pt idx="129">
                  <c:v>43791</c:v>
                </c:pt>
                <c:pt idx="130">
                  <c:v>43802</c:v>
                </c:pt>
                <c:pt idx="131">
                  <c:v>43824</c:v>
                </c:pt>
                <c:pt idx="132">
                  <c:v>43834</c:v>
                </c:pt>
                <c:pt idx="133">
                  <c:v>43839</c:v>
                </c:pt>
                <c:pt idx="134">
                  <c:v>43845</c:v>
                </c:pt>
                <c:pt idx="135">
                  <c:v>43908</c:v>
                </c:pt>
                <c:pt idx="136">
                  <c:v>43930</c:v>
                </c:pt>
                <c:pt idx="137">
                  <c:v>43938</c:v>
                </c:pt>
                <c:pt idx="138">
                  <c:v>43942</c:v>
                </c:pt>
                <c:pt idx="139">
                  <c:v>43951</c:v>
                </c:pt>
                <c:pt idx="140">
                  <c:v>43956</c:v>
                </c:pt>
                <c:pt idx="141">
                  <c:v>43964</c:v>
                </c:pt>
                <c:pt idx="142">
                  <c:v>43972</c:v>
                </c:pt>
                <c:pt idx="143">
                  <c:v>43980</c:v>
                </c:pt>
                <c:pt idx="144">
                  <c:v>43999</c:v>
                </c:pt>
                <c:pt idx="145">
                  <c:v>44008</c:v>
                </c:pt>
                <c:pt idx="146">
                  <c:v>44056</c:v>
                </c:pt>
                <c:pt idx="147">
                  <c:v>44062</c:v>
                </c:pt>
                <c:pt idx="148">
                  <c:v>44070</c:v>
                </c:pt>
                <c:pt idx="149">
                  <c:v>44084</c:v>
                </c:pt>
                <c:pt idx="150">
                  <c:v>44092</c:v>
                </c:pt>
                <c:pt idx="151">
                  <c:v>44100</c:v>
                </c:pt>
                <c:pt idx="152">
                  <c:v>44114</c:v>
                </c:pt>
                <c:pt idx="153">
                  <c:v>44228</c:v>
                </c:pt>
                <c:pt idx="154">
                  <c:v>44256</c:v>
                </c:pt>
                <c:pt idx="155">
                  <c:v>44273</c:v>
                </c:pt>
                <c:pt idx="156">
                  <c:v>44287</c:v>
                </c:pt>
                <c:pt idx="157">
                  <c:v>44295</c:v>
                </c:pt>
                <c:pt idx="158">
                  <c:v>44318</c:v>
                </c:pt>
                <c:pt idx="159">
                  <c:v>44325</c:v>
                </c:pt>
                <c:pt idx="160">
                  <c:v>44333</c:v>
                </c:pt>
                <c:pt idx="161">
                  <c:v>44345</c:v>
                </c:pt>
                <c:pt idx="162">
                  <c:v>44352</c:v>
                </c:pt>
                <c:pt idx="163">
                  <c:v>44356</c:v>
                </c:pt>
                <c:pt idx="164">
                  <c:v>44356</c:v>
                </c:pt>
                <c:pt idx="165">
                  <c:v>44356</c:v>
                </c:pt>
                <c:pt idx="166">
                  <c:v>44356</c:v>
                </c:pt>
                <c:pt idx="167">
                  <c:v>44361</c:v>
                </c:pt>
                <c:pt idx="168">
                  <c:v>44363</c:v>
                </c:pt>
                <c:pt idx="169">
                  <c:v>44366</c:v>
                </c:pt>
                <c:pt idx="170">
                  <c:v>44367</c:v>
                </c:pt>
                <c:pt idx="171">
                  <c:v>44372</c:v>
                </c:pt>
                <c:pt idx="172">
                  <c:v>44373</c:v>
                </c:pt>
                <c:pt idx="173">
                  <c:v>44375</c:v>
                </c:pt>
                <c:pt idx="174">
                  <c:v>44377</c:v>
                </c:pt>
                <c:pt idx="175">
                  <c:v>44380</c:v>
                </c:pt>
                <c:pt idx="176">
                  <c:v>44383</c:v>
                </c:pt>
                <c:pt idx="177">
                  <c:v>44385</c:v>
                </c:pt>
                <c:pt idx="178">
                  <c:v>44387</c:v>
                </c:pt>
                <c:pt idx="179">
                  <c:v>44390</c:v>
                </c:pt>
                <c:pt idx="180">
                  <c:v>44397</c:v>
                </c:pt>
                <c:pt idx="181">
                  <c:v>44401</c:v>
                </c:pt>
                <c:pt idx="182">
                  <c:v>44437</c:v>
                </c:pt>
                <c:pt idx="183">
                  <c:v>44445</c:v>
                </c:pt>
                <c:pt idx="184">
                  <c:v>44448</c:v>
                </c:pt>
              </c:numCache>
            </c:numRef>
          </c:xVal>
          <c:yVal>
            <c:numRef>
              <c:f>'DC4-2'!$G$4:$G$204</c:f>
              <c:numCache>
                <c:formatCode>0.00_ </c:formatCode>
                <c:ptCount val="201"/>
                <c:pt idx="0">
                  <c:v>0</c:v>
                </c:pt>
                <c:pt idx="1">
                  <c:v>4.99999999965439</c:v>
                </c:pt>
                <c:pt idx="2">
                  <c:v>11.5000000000691</c:v>
                </c:pt>
                <c:pt idx="3">
                  <c:v>11.5000000000691</c:v>
                </c:pt>
                <c:pt idx="5">
                  <c:v>30.0000000002001</c:v>
                </c:pt>
                <c:pt idx="6">
                  <c:v>36.0000000000582</c:v>
                </c:pt>
                <c:pt idx="7">
                  <c:v>43.4999999997672</c:v>
                </c:pt>
                <c:pt idx="8">
                  <c:v>56.5000000001419</c:v>
                </c:pt>
                <c:pt idx="9">
                  <c:v>68.4999999998581</c:v>
                </c:pt>
                <c:pt idx="10">
                  <c:v>70.0000000001637</c:v>
                </c:pt>
                <c:pt idx="11">
                  <c:v>83.0000000000837</c:v>
                </c:pt>
                <c:pt idx="12">
                  <c:v>88.9999999999418</c:v>
                </c:pt>
                <c:pt idx="13">
                  <c:v>96.5000000001055</c:v>
                </c:pt>
                <c:pt idx="14">
                  <c:v>102.000000000317</c:v>
                </c:pt>
                <c:pt idx="15">
                  <c:v>105.999999999767</c:v>
                </c:pt>
                <c:pt idx="16">
                  <c:v>106.500000000324</c:v>
                </c:pt>
                <c:pt idx="17">
                  <c:v>109.500000000025</c:v>
                </c:pt>
                <c:pt idx="18">
                  <c:v>114.500000000135</c:v>
                </c:pt>
                <c:pt idx="19">
                  <c:v>113.499999999931</c:v>
                </c:pt>
                <c:pt idx="20">
                  <c:v>113.000000000284</c:v>
                </c:pt>
                <c:pt idx="21">
                  <c:v>117.999999999938</c:v>
                </c:pt>
                <c:pt idx="22">
                  <c:v>117.999999999938</c:v>
                </c:pt>
                <c:pt idx="23">
                  <c:v>118.50000000004</c:v>
                </c:pt>
                <c:pt idx="24">
                  <c:v>119.499999999789</c:v>
                </c:pt>
                <c:pt idx="25">
                  <c:v>119.000000000142</c:v>
                </c:pt>
                <c:pt idx="26">
                  <c:v>122.999999999593</c:v>
                </c:pt>
                <c:pt idx="27">
                  <c:v>124.499999999898</c:v>
                </c:pt>
                <c:pt idx="28">
                  <c:v>124.499999999898</c:v>
                </c:pt>
                <c:pt idx="29">
                  <c:v>121.000000000095</c:v>
                </c:pt>
                <c:pt idx="30">
                  <c:v>120.499999999993</c:v>
                </c:pt>
                <c:pt idx="32">
                  <c:v>124.499999999898</c:v>
                </c:pt>
                <c:pt idx="33">
                  <c:v>120.99999999964</c:v>
                </c:pt>
                <c:pt idx="34">
                  <c:v>122.499999999945</c:v>
                </c:pt>
                <c:pt idx="35">
                  <c:v>123.500000000149</c:v>
                </c:pt>
                <c:pt idx="36">
                  <c:v>128.999999999905</c:v>
                </c:pt>
                <c:pt idx="37">
                  <c:v>123.000000000047</c:v>
                </c:pt>
                <c:pt idx="38">
                  <c:v>121.999999999844</c:v>
                </c:pt>
                <c:pt idx="39">
                  <c:v>120.499999999993</c:v>
                </c:pt>
                <c:pt idx="41">
                  <c:v>119.999999999891</c:v>
                </c:pt>
                <c:pt idx="42">
                  <c:v>118.50000000004</c:v>
                </c:pt>
                <c:pt idx="44">
                  <c:v>114.500000000135</c:v>
                </c:pt>
                <c:pt idx="45">
                  <c:v>115.500000000338</c:v>
                </c:pt>
                <c:pt idx="46">
                  <c:v>114.49999999968</c:v>
                </c:pt>
                <c:pt idx="47">
                  <c:v>117.999999999938</c:v>
                </c:pt>
                <c:pt idx="48">
                  <c:v>123.000000000047</c:v>
                </c:pt>
                <c:pt idx="49">
                  <c:v>119.500000000244</c:v>
                </c:pt>
                <c:pt idx="50">
                  <c:v>119.999999999891</c:v>
                </c:pt>
                <c:pt idx="51">
                  <c:v>116.999999999734</c:v>
                </c:pt>
                <c:pt idx="52">
                  <c:v>116.999999999734</c:v>
                </c:pt>
                <c:pt idx="53">
                  <c:v>118.50000000004</c:v>
                </c:pt>
                <c:pt idx="54">
                  <c:v>118.50000000004</c:v>
                </c:pt>
                <c:pt idx="55">
                  <c:v>117.499999999836</c:v>
                </c:pt>
                <c:pt idx="56">
                  <c:v>119.000000000142</c:v>
                </c:pt>
                <c:pt idx="57">
                  <c:v>115.999999999985</c:v>
                </c:pt>
                <c:pt idx="58">
                  <c:v>119.000000000142</c:v>
                </c:pt>
                <c:pt idx="59">
                  <c:v>118.999999999687</c:v>
                </c:pt>
                <c:pt idx="60">
                  <c:v>119.499999999789</c:v>
                </c:pt>
                <c:pt idx="61">
                  <c:v>120.499999999993</c:v>
                </c:pt>
                <c:pt idx="62">
                  <c:v>118.999999999687</c:v>
                </c:pt>
                <c:pt idx="63">
                  <c:v>122.499999999945</c:v>
                </c:pt>
                <c:pt idx="64">
                  <c:v>111.499999999978</c:v>
                </c:pt>
                <c:pt idx="65">
                  <c:v>122.499999999945</c:v>
                </c:pt>
                <c:pt idx="66">
                  <c:v>124.000000000251</c:v>
                </c:pt>
                <c:pt idx="67">
                  <c:v>123.999999999796</c:v>
                </c:pt>
                <c:pt idx="68">
                  <c:v>117.999999999938</c:v>
                </c:pt>
                <c:pt idx="69">
                  <c:v>117.999999999938</c:v>
                </c:pt>
                <c:pt idx="70">
                  <c:v>117.500000000291</c:v>
                </c:pt>
                <c:pt idx="71">
                  <c:v>114.999999999782</c:v>
                </c:pt>
                <c:pt idx="72">
                  <c:v>115.999999999985</c:v>
                </c:pt>
                <c:pt idx="73">
                  <c:v>118.50000000004</c:v>
                </c:pt>
                <c:pt idx="74">
                  <c:v>118.999999999687</c:v>
                </c:pt>
                <c:pt idx="75">
                  <c:v>118.50000000004</c:v>
                </c:pt>
                <c:pt idx="76">
                  <c:v>123.999999999796</c:v>
                </c:pt>
                <c:pt idx="77">
                  <c:v>70.9999999999127</c:v>
                </c:pt>
                <c:pt idx="78">
                  <c:v>65.9999999998035</c:v>
                </c:pt>
                <c:pt idx="79">
                  <c:v>123.000000000047</c:v>
                </c:pt>
                <c:pt idx="80">
                  <c:v>147.999999999683</c:v>
                </c:pt>
                <c:pt idx="81">
                  <c:v>150.99999999984</c:v>
                </c:pt>
                <c:pt idx="82">
                  <c:v>144.999999999527</c:v>
                </c:pt>
                <c:pt idx="83">
                  <c:v>153.499999999894</c:v>
                </c:pt>
                <c:pt idx="84">
                  <c:v>146.499999999833</c:v>
                </c:pt>
                <c:pt idx="85">
                  <c:v>152.499999999691</c:v>
                </c:pt>
                <c:pt idx="86">
                  <c:v>145.499999999629</c:v>
                </c:pt>
                <c:pt idx="87">
                  <c:v>153.499999999894</c:v>
                </c:pt>
                <c:pt idx="88">
                  <c:v>150.000000000091</c:v>
                </c:pt>
                <c:pt idx="89">
                  <c:v>150.999999999385</c:v>
                </c:pt>
                <c:pt idx="90">
                  <c:v>145.999999999731</c:v>
                </c:pt>
                <c:pt idx="91">
                  <c:v>153.499999999894</c:v>
                </c:pt>
                <c:pt idx="92">
                  <c:v>154.999999999745</c:v>
                </c:pt>
                <c:pt idx="93">
                  <c:v>156.500000000051</c:v>
                </c:pt>
                <c:pt idx="94">
                  <c:v>152.499999999691</c:v>
                </c:pt>
                <c:pt idx="95">
                  <c:v>150.499999999738</c:v>
                </c:pt>
                <c:pt idx="96">
                  <c:v>152.999999999793</c:v>
                </c:pt>
                <c:pt idx="97">
                  <c:v>148.999999999887</c:v>
                </c:pt>
                <c:pt idx="98">
                  <c:v>153.999999999542</c:v>
                </c:pt>
                <c:pt idx="99">
                  <c:v>157.000000000153</c:v>
                </c:pt>
                <c:pt idx="100">
                  <c:v>150.499999999738</c:v>
                </c:pt>
                <c:pt idx="101">
                  <c:v>158.999999999651</c:v>
                </c:pt>
                <c:pt idx="102">
                  <c:v>161.499999999705</c:v>
                </c:pt>
                <c:pt idx="103">
                  <c:v>164.499999999862</c:v>
                </c:pt>
                <c:pt idx="104">
                  <c:v>157.4999999998</c:v>
                </c:pt>
                <c:pt idx="105">
                  <c:v>159.999999999854</c:v>
                </c:pt>
                <c:pt idx="106">
                  <c:v>168.00000000012</c:v>
                </c:pt>
                <c:pt idx="107">
                  <c:v>162.499999999909</c:v>
                </c:pt>
                <c:pt idx="108">
                  <c:v>156.999999999698</c:v>
                </c:pt>
                <c:pt idx="109">
                  <c:v>161.999999999807</c:v>
                </c:pt>
                <c:pt idx="110">
                  <c:v>168.499999999767</c:v>
                </c:pt>
                <c:pt idx="111">
                  <c:v>158.999999999651</c:v>
                </c:pt>
                <c:pt idx="112">
                  <c:v>163.99999999976</c:v>
                </c:pt>
                <c:pt idx="113">
                  <c:v>167.999999999665</c:v>
                </c:pt>
                <c:pt idx="114">
                  <c:v>159.999999999854</c:v>
                </c:pt>
                <c:pt idx="115">
                  <c:v>160.999999999603</c:v>
                </c:pt>
                <c:pt idx="116">
                  <c:v>163.499999999658</c:v>
                </c:pt>
                <c:pt idx="117">
                  <c:v>163.499999999658</c:v>
                </c:pt>
                <c:pt idx="118">
                  <c:v>163.99999999976</c:v>
                </c:pt>
                <c:pt idx="119">
                  <c:v>170.49999999972</c:v>
                </c:pt>
                <c:pt idx="120">
                  <c:v>184.999999999491</c:v>
                </c:pt>
                <c:pt idx="121">
                  <c:v>163.99999999976</c:v>
                </c:pt>
                <c:pt idx="122">
                  <c:v>163.99999999976</c:v>
                </c:pt>
                <c:pt idx="123">
                  <c:v>168.499999999767</c:v>
                </c:pt>
                <c:pt idx="124">
                  <c:v>173.999999999978</c:v>
                </c:pt>
                <c:pt idx="125">
                  <c:v>175.499999999829</c:v>
                </c:pt>
                <c:pt idx="126">
                  <c:v>172.499999999673</c:v>
                </c:pt>
                <c:pt idx="127">
                  <c:v>172.999999999774</c:v>
                </c:pt>
                <c:pt idx="128">
                  <c:v>166.999999999916</c:v>
                </c:pt>
                <c:pt idx="129">
                  <c:v>177.499999999782</c:v>
                </c:pt>
                <c:pt idx="130">
                  <c:v>175.499999999829</c:v>
                </c:pt>
                <c:pt idx="131">
                  <c:v>174.499999999625</c:v>
                </c:pt>
                <c:pt idx="132">
                  <c:v>173.999999999523</c:v>
                </c:pt>
                <c:pt idx="133">
                  <c:v>173.499999999876</c:v>
                </c:pt>
                <c:pt idx="134">
                  <c:v>191.499999999905</c:v>
                </c:pt>
                <c:pt idx="135">
                  <c:v>178.499999999531</c:v>
                </c:pt>
                <c:pt idx="136">
                  <c:v>181.499999999687</c:v>
                </c:pt>
                <c:pt idx="137">
                  <c:v>140.999999999622</c:v>
                </c:pt>
                <c:pt idx="138">
                  <c:v>183.49999999964</c:v>
                </c:pt>
                <c:pt idx="139">
                  <c:v>190.000000000055</c:v>
                </c:pt>
                <c:pt idx="140">
                  <c:v>181.500000000142</c:v>
                </c:pt>
                <c:pt idx="141">
                  <c:v>190.499999999702</c:v>
                </c:pt>
                <c:pt idx="142">
                  <c:v>195.999999999458</c:v>
                </c:pt>
                <c:pt idx="143">
                  <c:v>181.999999999789</c:v>
                </c:pt>
                <c:pt idx="144">
                  <c:v>195.999999999913</c:v>
                </c:pt>
                <c:pt idx="145">
                  <c:v>196.49999999956</c:v>
                </c:pt>
                <c:pt idx="146">
                  <c:v>193.999999999505</c:v>
                </c:pt>
                <c:pt idx="147">
                  <c:v>196.999999999662</c:v>
                </c:pt>
                <c:pt idx="148">
                  <c:v>195.999999999913</c:v>
                </c:pt>
                <c:pt idx="149">
                  <c:v>208.000000000084</c:v>
                </c:pt>
                <c:pt idx="150">
                  <c:v>227.499999999509</c:v>
                </c:pt>
                <c:pt idx="151">
                  <c:v>200.999999999567</c:v>
                </c:pt>
                <c:pt idx="152">
                  <c:v>197.999999999865</c:v>
                </c:pt>
                <c:pt idx="153">
                  <c:v>201.999999999771</c:v>
                </c:pt>
                <c:pt idx="154">
                  <c:v>212.499999999636</c:v>
                </c:pt>
                <c:pt idx="155">
                  <c:v>202.999999999975</c:v>
                </c:pt>
                <c:pt idx="156">
                  <c:v>209.999999999582</c:v>
                </c:pt>
                <c:pt idx="157">
                  <c:v>209.49999999948</c:v>
                </c:pt>
                <c:pt idx="158">
                  <c:v>210.499999999683</c:v>
                </c:pt>
                <c:pt idx="159">
                  <c:v>210.999999999785</c:v>
                </c:pt>
                <c:pt idx="160">
                  <c:v>215.999999999894</c:v>
                </c:pt>
                <c:pt idx="161">
                  <c:v>210.499999999683</c:v>
                </c:pt>
                <c:pt idx="162">
                  <c:v>208.999999999833</c:v>
                </c:pt>
                <c:pt idx="163">
                  <c:v>214.166666666188</c:v>
                </c:pt>
                <c:pt idx="164">
                  <c:v>214.499999999589</c:v>
                </c:pt>
                <c:pt idx="165">
                  <c:v>214.499999999589</c:v>
                </c:pt>
                <c:pt idx="166">
                  <c:v>213.499999999385</c:v>
                </c:pt>
                <c:pt idx="167">
                  <c:v>209.999999999582</c:v>
                </c:pt>
                <c:pt idx="168">
                  <c:v>215.499999999793</c:v>
                </c:pt>
                <c:pt idx="169">
                  <c:v>212.999999999738</c:v>
                </c:pt>
                <c:pt idx="170">
                  <c:v>222.499999999854</c:v>
                </c:pt>
                <c:pt idx="171">
                  <c:v>213.999999999942</c:v>
                </c:pt>
                <c:pt idx="172">
                  <c:v>214.999999999691</c:v>
                </c:pt>
                <c:pt idx="173">
                  <c:v>216.499999999996</c:v>
                </c:pt>
                <c:pt idx="174">
                  <c:v>211.499999999887</c:v>
                </c:pt>
                <c:pt idx="175">
                  <c:v>207.499999999527</c:v>
                </c:pt>
                <c:pt idx="176">
                  <c:v>192.499999999654</c:v>
                </c:pt>
                <c:pt idx="177">
                  <c:v>212.999999999738</c:v>
                </c:pt>
                <c:pt idx="178">
                  <c:v>210.999999999785</c:v>
                </c:pt>
                <c:pt idx="179">
                  <c:v>212.999999999738</c:v>
                </c:pt>
                <c:pt idx="180">
                  <c:v>223.499999999603</c:v>
                </c:pt>
                <c:pt idx="181">
                  <c:v>215.999999999894</c:v>
                </c:pt>
                <c:pt idx="182">
                  <c:v>201.999999999771</c:v>
                </c:pt>
                <c:pt idx="183">
                  <c:v>219.000000000051</c:v>
                </c:pt>
                <c:pt idx="184">
                  <c:v>205.499999999574</c:v>
                </c:pt>
              </c:numCache>
            </c:numRef>
          </c:yVal>
          <c:smooth val="0"/>
        </c:ser>
        <c:ser>
          <c:idx val="38"/>
          <c:order val="1"/>
          <c:tx>
            <c:strRef>
              <c:f>'DC4-3'!$A$2:$B$2</c:f>
              <c:strCache>
                <c:ptCount val="1"/>
                <c:pt idx="0">
                  <c:v>DC4-3</c:v>
                </c:pt>
              </c:strCache>
            </c:strRef>
          </c:tx>
          <c:spPr>
            <a:ln w="1016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dLbls>
            <c:delete val="1"/>
          </c:dLbls>
          <c:xVal>
            <c:numRef>
              <c:f>'DC4-3'!$A$4:$A$203</c:f>
              <c:numCache>
                <c:formatCode>yyyy/m/d</c:formatCode>
                <c:ptCount val="200"/>
                <c:pt idx="0">
                  <c:v>42752</c:v>
                </c:pt>
                <c:pt idx="1">
                  <c:v>42763</c:v>
                </c:pt>
                <c:pt idx="2">
                  <c:v>42776</c:v>
                </c:pt>
                <c:pt idx="3">
                  <c:v>42791</c:v>
                </c:pt>
                <c:pt idx="4">
                  <c:v>42801</c:v>
                </c:pt>
                <c:pt idx="5">
                  <c:v>42809</c:v>
                </c:pt>
                <c:pt idx="6">
                  <c:v>42816</c:v>
                </c:pt>
                <c:pt idx="7">
                  <c:v>42823</c:v>
                </c:pt>
                <c:pt idx="8">
                  <c:v>42830</c:v>
                </c:pt>
                <c:pt idx="9">
                  <c:v>42836</c:v>
                </c:pt>
                <c:pt idx="10">
                  <c:v>42843</c:v>
                </c:pt>
                <c:pt idx="11">
                  <c:v>42857</c:v>
                </c:pt>
                <c:pt idx="12">
                  <c:v>42874</c:v>
                </c:pt>
                <c:pt idx="13">
                  <c:v>42881</c:v>
                </c:pt>
                <c:pt idx="14">
                  <c:v>42885</c:v>
                </c:pt>
                <c:pt idx="15">
                  <c:v>42892</c:v>
                </c:pt>
                <c:pt idx="16">
                  <c:v>42920</c:v>
                </c:pt>
                <c:pt idx="17">
                  <c:v>42929</c:v>
                </c:pt>
                <c:pt idx="18">
                  <c:v>42934</c:v>
                </c:pt>
                <c:pt idx="19">
                  <c:v>42941</c:v>
                </c:pt>
                <c:pt idx="20">
                  <c:v>42955</c:v>
                </c:pt>
                <c:pt idx="21">
                  <c:v>42961</c:v>
                </c:pt>
                <c:pt idx="22">
                  <c:v>42969</c:v>
                </c:pt>
                <c:pt idx="23">
                  <c:v>42979</c:v>
                </c:pt>
                <c:pt idx="24">
                  <c:v>42984</c:v>
                </c:pt>
                <c:pt idx="25">
                  <c:v>42992</c:v>
                </c:pt>
                <c:pt idx="26">
                  <c:v>42993</c:v>
                </c:pt>
                <c:pt idx="27">
                  <c:v>42997</c:v>
                </c:pt>
                <c:pt idx="28">
                  <c:v>43004</c:v>
                </c:pt>
                <c:pt idx="29">
                  <c:v>43012</c:v>
                </c:pt>
                <c:pt idx="30">
                  <c:v>43020</c:v>
                </c:pt>
                <c:pt idx="31">
                  <c:v>43028</c:v>
                </c:pt>
                <c:pt idx="32">
                  <c:v>43033</c:v>
                </c:pt>
                <c:pt idx="33">
                  <c:v>43038</c:v>
                </c:pt>
                <c:pt idx="34">
                  <c:v>43045</c:v>
                </c:pt>
                <c:pt idx="35">
                  <c:v>43050</c:v>
                </c:pt>
                <c:pt idx="36">
                  <c:v>43055</c:v>
                </c:pt>
                <c:pt idx="37">
                  <c:v>43059</c:v>
                </c:pt>
                <c:pt idx="38">
                  <c:v>43063</c:v>
                </c:pt>
                <c:pt idx="39">
                  <c:v>43067</c:v>
                </c:pt>
                <c:pt idx="40">
                  <c:v>43073</c:v>
                </c:pt>
                <c:pt idx="41">
                  <c:v>43094</c:v>
                </c:pt>
                <c:pt idx="42">
                  <c:v>43102</c:v>
                </c:pt>
                <c:pt idx="43">
                  <c:v>43108</c:v>
                </c:pt>
                <c:pt idx="44">
                  <c:v>43118</c:v>
                </c:pt>
                <c:pt idx="45">
                  <c:v>43122</c:v>
                </c:pt>
                <c:pt idx="46">
                  <c:v>43129</c:v>
                </c:pt>
                <c:pt idx="47">
                  <c:v>43144</c:v>
                </c:pt>
                <c:pt idx="48">
                  <c:v>43150</c:v>
                </c:pt>
                <c:pt idx="49">
                  <c:v>43163</c:v>
                </c:pt>
                <c:pt idx="50">
                  <c:v>43173</c:v>
                </c:pt>
                <c:pt idx="51">
                  <c:v>43179</c:v>
                </c:pt>
                <c:pt idx="52">
                  <c:v>43186</c:v>
                </c:pt>
                <c:pt idx="53">
                  <c:v>43192</c:v>
                </c:pt>
                <c:pt idx="54">
                  <c:v>43200</c:v>
                </c:pt>
                <c:pt idx="55">
                  <c:v>43209</c:v>
                </c:pt>
                <c:pt idx="56">
                  <c:v>43214</c:v>
                </c:pt>
                <c:pt idx="57">
                  <c:v>43244</c:v>
                </c:pt>
                <c:pt idx="58">
                  <c:v>43249</c:v>
                </c:pt>
                <c:pt idx="59">
                  <c:v>43255</c:v>
                </c:pt>
                <c:pt idx="60">
                  <c:v>43266</c:v>
                </c:pt>
                <c:pt idx="61">
                  <c:v>43271</c:v>
                </c:pt>
                <c:pt idx="62">
                  <c:v>43277</c:v>
                </c:pt>
                <c:pt idx="63">
                  <c:v>43283</c:v>
                </c:pt>
                <c:pt idx="64">
                  <c:v>43293</c:v>
                </c:pt>
                <c:pt idx="65">
                  <c:v>43297</c:v>
                </c:pt>
                <c:pt idx="66">
                  <c:v>43306</c:v>
                </c:pt>
                <c:pt idx="67">
                  <c:v>43313</c:v>
                </c:pt>
                <c:pt idx="68">
                  <c:v>43318</c:v>
                </c:pt>
                <c:pt idx="69">
                  <c:v>43325</c:v>
                </c:pt>
                <c:pt idx="70">
                  <c:v>43336</c:v>
                </c:pt>
                <c:pt idx="71">
                  <c:v>43340</c:v>
                </c:pt>
                <c:pt idx="72">
                  <c:v>43346</c:v>
                </c:pt>
                <c:pt idx="73">
                  <c:v>43365</c:v>
                </c:pt>
                <c:pt idx="74">
                  <c:v>43370</c:v>
                </c:pt>
                <c:pt idx="75">
                  <c:v>43375</c:v>
                </c:pt>
                <c:pt idx="76">
                  <c:v>43381</c:v>
                </c:pt>
                <c:pt idx="77">
                  <c:v>43390</c:v>
                </c:pt>
                <c:pt idx="78">
                  <c:v>43396</c:v>
                </c:pt>
                <c:pt idx="79">
                  <c:v>43403</c:v>
                </c:pt>
                <c:pt idx="80">
                  <c:v>43411</c:v>
                </c:pt>
                <c:pt idx="81">
                  <c:v>43419</c:v>
                </c:pt>
                <c:pt idx="82">
                  <c:v>43425</c:v>
                </c:pt>
                <c:pt idx="83">
                  <c:v>43431</c:v>
                </c:pt>
                <c:pt idx="84">
                  <c:v>43441</c:v>
                </c:pt>
                <c:pt idx="85">
                  <c:v>43445</c:v>
                </c:pt>
                <c:pt idx="86">
                  <c:v>43455</c:v>
                </c:pt>
                <c:pt idx="87">
                  <c:v>43461</c:v>
                </c:pt>
                <c:pt idx="88">
                  <c:v>43467</c:v>
                </c:pt>
                <c:pt idx="89">
                  <c:v>43474</c:v>
                </c:pt>
                <c:pt idx="90">
                  <c:v>43481</c:v>
                </c:pt>
                <c:pt idx="91">
                  <c:v>43486</c:v>
                </c:pt>
                <c:pt idx="92">
                  <c:v>43511</c:v>
                </c:pt>
                <c:pt idx="93">
                  <c:v>43515</c:v>
                </c:pt>
                <c:pt idx="94">
                  <c:v>43524</c:v>
                </c:pt>
                <c:pt idx="95">
                  <c:v>43530</c:v>
                </c:pt>
                <c:pt idx="96">
                  <c:v>43535</c:v>
                </c:pt>
                <c:pt idx="97">
                  <c:v>43543</c:v>
                </c:pt>
                <c:pt idx="98">
                  <c:v>43561</c:v>
                </c:pt>
                <c:pt idx="99">
                  <c:v>43573</c:v>
                </c:pt>
                <c:pt idx="100">
                  <c:v>43581</c:v>
                </c:pt>
                <c:pt idx="101">
                  <c:v>43595</c:v>
                </c:pt>
                <c:pt idx="102">
                  <c:v>43601</c:v>
                </c:pt>
                <c:pt idx="103">
                  <c:v>43608</c:v>
                </c:pt>
                <c:pt idx="104">
                  <c:v>43623</c:v>
                </c:pt>
                <c:pt idx="105">
                  <c:v>43630</c:v>
                </c:pt>
                <c:pt idx="106">
                  <c:v>43637</c:v>
                </c:pt>
                <c:pt idx="107">
                  <c:v>43645</c:v>
                </c:pt>
                <c:pt idx="108">
                  <c:v>43651</c:v>
                </c:pt>
                <c:pt idx="109">
                  <c:v>43660</c:v>
                </c:pt>
                <c:pt idx="110">
                  <c:v>43665</c:v>
                </c:pt>
                <c:pt idx="111">
                  <c:v>43671</c:v>
                </c:pt>
                <c:pt idx="112">
                  <c:v>43678</c:v>
                </c:pt>
                <c:pt idx="113">
                  <c:v>43686</c:v>
                </c:pt>
                <c:pt idx="114">
                  <c:v>43693</c:v>
                </c:pt>
                <c:pt idx="115">
                  <c:v>43708</c:v>
                </c:pt>
                <c:pt idx="116">
                  <c:v>43713</c:v>
                </c:pt>
                <c:pt idx="117">
                  <c:v>43722</c:v>
                </c:pt>
                <c:pt idx="118">
                  <c:v>43728</c:v>
                </c:pt>
                <c:pt idx="119">
                  <c:v>43742</c:v>
                </c:pt>
                <c:pt idx="120">
                  <c:v>43749</c:v>
                </c:pt>
                <c:pt idx="121">
                  <c:v>43762</c:v>
                </c:pt>
                <c:pt idx="122">
                  <c:v>43770</c:v>
                </c:pt>
                <c:pt idx="123">
                  <c:v>43778</c:v>
                </c:pt>
                <c:pt idx="124">
                  <c:v>43791</c:v>
                </c:pt>
                <c:pt idx="125">
                  <c:v>43802</c:v>
                </c:pt>
                <c:pt idx="126">
                  <c:v>43824</c:v>
                </c:pt>
                <c:pt idx="127">
                  <c:v>43834</c:v>
                </c:pt>
                <c:pt idx="128">
                  <c:v>43839</c:v>
                </c:pt>
                <c:pt idx="129">
                  <c:v>43845</c:v>
                </c:pt>
                <c:pt idx="130">
                  <c:v>43908</c:v>
                </c:pt>
                <c:pt idx="131">
                  <c:v>43930</c:v>
                </c:pt>
                <c:pt idx="132">
                  <c:v>43938</c:v>
                </c:pt>
                <c:pt idx="133">
                  <c:v>43942</c:v>
                </c:pt>
                <c:pt idx="134">
                  <c:v>43951</c:v>
                </c:pt>
                <c:pt idx="135">
                  <c:v>43956</c:v>
                </c:pt>
                <c:pt idx="136">
                  <c:v>43964</c:v>
                </c:pt>
                <c:pt idx="137">
                  <c:v>43972</c:v>
                </c:pt>
                <c:pt idx="138">
                  <c:v>43980</c:v>
                </c:pt>
                <c:pt idx="139">
                  <c:v>43999</c:v>
                </c:pt>
                <c:pt idx="140">
                  <c:v>44008</c:v>
                </c:pt>
                <c:pt idx="141">
                  <c:v>44056</c:v>
                </c:pt>
                <c:pt idx="142">
                  <c:v>44062</c:v>
                </c:pt>
                <c:pt idx="143">
                  <c:v>44070</c:v>
                </c:pt>
                <c:pt idx="144">
                  <c:v>44084</c:v>
                </c:pt>
                <c:pt idx="145">
                  <c:v>44092</c:v>
                </c:pt>
                <c:pt idx="146">
                  <c:v>44100</c:v>
                </c:pt>
                <c:pt idx="147">
                  <c:v>44114</c:v>
                </c:pt>
                <c:pt idx="148">
                  <c:v>44228</c:v>
                </c:pt>
                <c:pt idx="149">
                  <c:v>44256</c:v>
                </c:pt>
                <c:pt idx="150">
                  <c:v>44273</c:v>
                </c:pt>
                <c:pt idx="151">
                  <c:v>44287</c:v>
                </c:pt>
                <c:pt idx="152">
                  <c:v>44295</c:v>
                </c:pt>
                <c:pt idx="153">
                  <c:v>44318</c:v>
                </c:pt>
                <c:pt idx="154">
                  <c:v>44325</c:v>
                </c:pt>
                <c:pt idx="155">
                  <c:v>44333</c:v>
                </c:pt>
                <c:pt idx="156">
                  <c:v>44345</c:v>
                </c:pt>
                <c:pt idx="157">
                  <c:v>44352</c:v>
                </c:pt>
                <c:pt idx="158">
                  <c:v>44356</c:v>
                </c:pt>
                <c:pt idx="159">
                  <c:v>44356</c:v>
                </c:pt>
                <c:pt idx="160">
                  <c:v>44356</c:v>
                </c:pt>
                <c:pt idx="161">
                  <c:v>44356</c:v>
                </c:pt>
                <c:pt idx="162">
                  <c:v>44361</c:v>
                </c:pt>
                <c:pt idx="163">
                  <c:v>44363</c:v>
                </c:pt>
                <c:pt idx="164">
                  <c:v>44366</c:v>
                </c:pt>
                <c:pt idx="165">
                  <c:v>44367</c:v>
                </c:pt>
                <c:pt idx="166">
                  <c:v>44372</c:v>
                </c:pt>
                <c:pt idx="167">
                  <c:v>44373</c:v>
                </c:pt>
                <c:pt idx="168">
                  <c:v>44375</c:v>
                </c:pt>
                <c:pt idx="169">
                  <c:v>44377</c:v>
                </c:pt>
                <c:pt idx="170">
                  <c:v>44380</c:v>
                </c:pt>
                <c:pt idx="171">
                  <c:v>44383</c:v>
                </c:pt>
                <c:pt idx="172">
                  <c:v>44385</c:v>
                </c:pt>
                <c:pt idx="173">
                  <c:v>44387</c:v>
                </c:pt>
                <c:pt idx="174">
                  <c:v>44390</c:v>
                </c:pt>
                <c:pt idx="175">
                  <c:v>44397</c:v>
                </c:pt>
                <c:pt idx="176">
                  <c:v>44401</c:v>
                </c:pt>
                <c:pt idx="177">
                  <c:v>44437</c:v>
                </c:pt>
                <c:pt idx="178">
                  <c:v>44445</c:v>
                </c:pt>
                <c:pt idx="179">
                  <c:v>44448</c:v>
                </c:pt>
              </c:numCache>
            </c:numRef>
          </c:xVal>
          <c:yVal>
            <c:numRef>
              <c:f>'DC4-3'!$G$4:$G$203</c:f>
              <c:numCache>
                <c:formatCode>0.00_ </c:formatCode>
                <c:ptCount val="200"/>
                <c:pt idx="0">
                  <c:v>0</c:v>
                </c:pt>
                <c:pt idx="1">
                  <c:v>19.4999999998799</c:v>
                </c:pt>
                <c:pt idx="2">
                  <c:v>35.4999999995016</c:v>
                </c:pt>
                <c:pt idx="3">
                  <c:v>40.4999999996107</c:v>
                </c:pt>
                <c:pt idx="4">
                  <c:v>58.9999999997417</c:v>
                </c:pt>
                <c:pt idx="5">
                  <c:v>58.9999999997417</c:v>
                </c:pt>
                <c:pt idx="6">
                  <c:v>93.4999999999491</c:v>
                </c:pt>
                <c:pt idx="7">
                  <c:v>105.499999999665</c:v>
                </c:pt>
                <c:pt idx="8">
                  <c:v>120.499999999993</c:v>
                </c:pt>
                <c:pt idx="9">
                  <c:v>130.999999999858</c:v>
                </c:pt>
                <c:pt idx="10">
                  <c:v>138.499999999567</c:v>
                </c:pt>
                <c:pt idx="11">
                  <c:v>147.500000000036</c:v>
                </c:pt>
                <c:pt idx="12">
                  <c:v>166.499999999814</c:v>
                </c:pt>
                <c:pt idx="13">
                  <c:v>170.999999999822</c:v>
                </c:pt>
                <c:pt idx="14">
                  <c:v>169.999999999618</c:v>
                </c:pt>
                <c:pt idx="15">
                  <c:v>174.499999999625</c:v>
                </c:pt>
                <c:pt idx="16">
                  <c:v>183.49999999964</c:v>
                </c:pt>
                <c:pt idx="17">
                  <c:v>186.499999999796</c:v>
                </c:pt>
                <c:pt idx="18">
                  <c:v>187.999999999647</c:v>
                </c:pt>
                <c:pt idx="19">
                  <c:v>187.499999999545</c:v>
                </c:pt>
                <c:pt idx="20">
                  <c:v>187.5</c:v>
                </c:pt>
                <c:pt idx="21">
                  <c:v>192.999999999302</c:v>
                </c:pt>
                <c:pt idx="22">
                  <c:v>193.999999999505</c:v>
                </c:pt>
                <c:pt idx="23">
                  <c:v>200.999999999567</c:v>
                </c:pt>
                <c:pt idx="24">
                  <c:v>193.999999999505</c:v>
                </c:pt>
                <c:pt idx="25">
                  <c:v>196.49999999956</c:v>
                </c:pt>
                <c:pt idx="27">
                  <c:v>198.499999999513</c:v>
                </c:pt>
                <c:pt idx="28">
                  <c:v>195.499999999811</c:v>
                </c:pt>
                <c:pt idx="29">
                  <c:v>197.999999999411</c:v>
                </c:pt>
                <c:pt idx="30">
                  <c:v>192.999999999756</c:v>
                </c:pt>
                <c:pt idx="31">
                  <c:v>203.499999999622</c:v>
                </c:pt>
                <c:pt idx="32">
                  <c:v>203.499999999622</c:v>
                </c:pt>
                <c:pt idx="33">
                  <c:v>206.499999999778</c:v>
                </c:pt>
                <c:pt idx="34">
                  <c:v>206.000000000131</c:v>
                </c:pt>
                <c:pt idx="36">
                  <c:v>208.499999999731</c:v>
                </c:pt>
                <c:pt idx="37">
                  <c:v>206.99999999988</c:v>
                </c:pt>
                <c:pt idx="39">
                  <c:v>203.500000000076</c:v>
                </c:pt>
                <c:pt idx="40">
                  <c:v>204.499999999825</c:v>
                </c:pt>
                <c:pt idx="41">
                  <c:v>208.999999999833</c:v>
                </c:pt>
                <c:pt idx="42">
                  <c:v>210.499999999683</c:v>
                </c:pt>
                <c:pt idx="43">
                  <c:v>206.499999999778</c:v>
                </c:pt>
                <c:pt idx="44">
                  <c:v>212.500000000091</c:v>
                </c:pt>
                <c:pt idx="45">
                  <c:v>212.999999999738</c:v>
                </c:pt>
                <c:pt idx="46">
                  <c:v>207.999999999629</c:v>
                </c:pt>
                <c:pt idx="47">
                  <c:v>212.999999999738</c:v>
                </c:pt>
                <c:pt idx="48">
                  <c:v>214.999999999691</c:v>
                </c:pt>
                <c:pt idx="49">
                  <c:v>214.500000000044</c:v>
                </c:pt>
                <c:pt idx="50">
                  <c:v>215.999999999894</c:v>
                </c:pt>
                <c:pt idx="51">
                  <c:v>213.999999999487</c:v>
                </c:pt>
                <c:pt idx="52">
                  <c:v>213.999999999487</c:v>
                </c:pt>
                <c:pt idx="53">
                  <c:v>215.999999999894</c:v>
                </c:pt>
                <c:pt idx="54">
                  <c:v>212.499999999636</c:v>
                </c:pt>
                <c:pt idx="55">
                  <c:v>216.499999999542</c:v>
                </c:pt>
                <c:pt idx="56">
                  <c:v>214.999999999691</c:v>
                </c:pt>
                <c:pt idx="57">
                  <c:v>221.499999999651</c:v>
                </c:pt>
                <c:pt idx="58">
                  <c:v>222.4999999994</c:v>
                </c:pt>
                <c:pt idx="59">
                  <c:v>214.499999999589</c:v>
                </c:pt>
                <c:pt idx="60">
                  <c:v>228.499999999713</c:v>
                </c:pt>
                <c:pt idx="61">
                  <c:v>227.499999999964</c:v>
                </c:pt>
                <c:pt idx="62">
                  <c:v>230.499999999665</c:v>
                </c:pt>
                <c:pt idx="63">
                  <c:v>224.999999999909</c:v>
                </c:pt>
                <c:pt idx="64">
                  <c:v>224.999999999909</c:v>
                </c:pt>
                <c:pt idx="65">
                  <c:v>226.999999999862</c:v>
                </c:pt>
                <c:pt idx="66">
                  <c:v>221.499999999651</c:v>
                </c:pt>
                <c:pt idx="67">
                  <c:v>224.999999999454</c:v>
                </c:pt>
                <c:pt idx="68">
                  <c:v>223.500000000058</c:v>
                </c:pt>
                <c:pt idx="69">
                  <c:v>226.999999999862</c:v>
                </c:pt>
                <c:pt idx="70">
                  <c:v>226.49999999976</c:v>
                </c:pt>
                <c:pt idx="71">
                  <c:v>233.499999999367</c:v>
                </c:pt>
                <c:pt idx="72">
                  <c:v>178.999999999633</c:v>
                </c:pt>
                <c:pt idx="73">
                  <c:v>223.499999999603</c:v>
                </c:pt>
                <c:pt idx="74">
                  <c:v>233.499999999822</c:v>
                </c:pt>
                <c:pt idx="75">
                  <c:v>230.499999999665</c:v>
                </c:pt>
                <c:pt idx="76">
                  <c:v>233.000000000175</c:v>
                </c:pt>
                <c:pt idx="77">
                  <c:v>231.999999999516</c:v>
                </c:pt>
                <c:pt idx="78">
                  <c:v>230.000000000018</c:v>
                </c:pt>
                <c:pt idx="79">
                  <c:v>227.499999999964</c:v>
                </c:pt>
                <c:pt idx="80">
                  <c:v>228.499999999713</c:v>
                </c:pt>
                <c:pt idx="81">
                  <c:v>235.499999999774</c:v>
                </c:pt>
                <c:pt idx="82">
                  <c:v>233.999999999924</c:v>
                </c:pt>
                <c:pt idx="83">
                  <c:v>238.499999999931</c:v>
                </c:pt>
                <c:pt idx="84">
                  <c:v>235.49999999932</c:v>
                </c:pt>
                <c:pt idx="85">
                  <c:v>231.499999999414</c:v>
                </c:pt>
                <c:pt idx="86">
                  <c:v>234.999999999673</c:v>
                </c:pt>
                <c:pt idx="87">
                  <c:v>240.499999999884</c:v>
                </c:pt>
                <c:pt idx="88">
                  <c:v>240.999999999985</c:v>
                </c:pt>
                <c:pt idx="89">
                  <c:v>238.999999999578</c:v>
                </c:pt>
                <c:pt idx="90">
                  <c:v>237.499999999727</c:v>
                </c:pt>
                <c:pt idx="91">
                  <c:v>239.49999999968</c:v>
                </c:pt>
                <c:pt idx="92">
                  <c:v>237.999999999829</c:v>
                </c:pt>
                <c:pt idx="93">
                  <c:v>244.999999999436</c:v>
                </c:pt>
                <c:pt idx="94">
                  <c:v>239.000000000033</c:v>
                </c:pt>
                <c:pt idx="95">
                  <c:v>239.49999999968</c:v>
                </c:pt>
                <c:pt idx="96">
                  <c:v>241.499999999633</c:v>
                </c:pt>
                <c:pt idx="97">
                  <c:v>246.999999999844</c:v>
                </c:pt>
                <c:pt idx="98">
                  <c:v>248.999999999796</c:v>
                </c:pt>
                <c:pt idx="99">
                  <c:v>246.499999999742</c:v>
                </c:pt>
                <c:pt idx="100">
                  <c:v>246.499999999742</c:v>
                </c:pt>
                <c:pt idx="101">
                  <c:v>253.499999999804</c:v>
                </c:pt>
                <c:pt idx="102">
                  <c:v>252.999999999702</c:v>
                </c:pt>
                <c:pt idx="103">
                  <c:v>254.499999999553</c:v>
                </c:pt>
                <c:pt idx="104">
                  <c:v>249.999999999545</c:v>
                </c:pt>
                <c:pt idx="105">
                  <c:v>253.999999999905</c:v>
                </c:pt>
                <c:pt idx="106">
                  <c:v>255.999999999858</c:v>
                </c:pt>
                <c:pt idx="107">
                  <c:v>256.499999999505</c:v>
                </c:pt>
                <c:pt idx="108">
                  <c:v>253.499999999804</c:v>
                </c:pt>
                <c:pt idx="109">
                  <c:v>260.999999999513</c:v>
                </c:pt>
                <c:pt idx="110">
                  <c:v>254.999999999654</c:v>
                </c:pt>
                <c:pt idx="111">
                  <c:v>262.499999999818</c:v>
                </c:pt>
                <c:pt idx="112">
                  <c:v>261.499999999614</c:v>
                </c:pt>
                <c:pt idx="113">
                  <c:v>261.499999999614</c:v>
                </c:pt>
                <c:pt idx="114">
                  <c:v>268.000000000029</c:v>
                </c:pt>
                <c:pt idx="115">
                  <c:v>270.999999999731</c:v>
                </c:pt>
                <c:pt idx="116">
                  <c:v>252.500000000055</c:v>
                </c:pt>
                <c:pt idx="117">
                  <c:v>262.999999999465</c:v>
                </c:pt>
                <c:pt idx="118">
                  <c:v>266.999999999371</c:v>
                </c:pt>
                <c:pt idx="119">
                  <c:v>266.499999999724</c:v>
                </c:pt>
                <c:pt idx="120">
                  <c:v>266.999999999825</c:v>
                </c:pt>
                <c:pt idx="121">
                  <c:v>270.499999999629</c:v>
                </c:pt>
                <c:pt idx="122">
                  <c:v>275.499999999738</c:v>
                </c:pt>
                <c:pt idx="123">
                  <c:v>270.499999999629</c:v>
                </c:pt>
                <c:pt idx="124">
                  <c:v>268.999999999778</c:v>
                </c:pt>
                <c:pt idx="125">
                  <c:v>271.000000000186</c:v>
                </c:pt>
                <c:pt idx="126">
                  <c:v>279.999999999745</c:v>
                </c:pt>
                <c:pt idx="127">
                  <c:v>279.999999999745</c:v>
                </c:pt>
                <c:pt idx="128">
                  <c:v>275.99999999984</c:v>
                </c:pt>
                <c:pt idx="129">
                  <c:v>298.999999999978</c:v>
                </c:pt>
                <c:pt idx="130">
                  <c:v>279.499999999643</c:v>
                </c:pt>
                <c:pt idx="131">
                  <c:v>276.999999999589</c:v>
                </c:pt>
                <c:pt idx="132">
                  <c:v>246.999999999389</c:v>
                </c:pt>
                <c:pt idx="133">
                  <c:v>291.499999999814</c:v>
                </c:pt>
                <c:pt idx="134">
                  <c:v>300.999999999931</c:v>
                </c:pt>
                <c:pt idx="135">
                  <c:v>278.999999999996</c:v>
                </c:pt>
                <c:pt idx="136">
                  <c:v>289.499999999862</c:v>
                </c:pt>
                <c:pt idx="137">
                  <c:v>294.499999999516</c:v>
                </c:pt>
                <c:pt idx="138">
                  <c:v>295.49999999972</c:v>
                </c:pt>
                <c:pt idx="139">
                  <c:v>299.499999999625</c:v>
                </c:pt>
                <c:pt idx="140">
                  <c:v>305.999999999585</c:v>
                </c:pt>
                <c:pt idx="141">
                  <c:v>317.499999999654</c:v>
                </c:pt>
                <c:pt idx="142">
                  <c:v>303.999999999633</c:v>
                </c:pt>
                <c:pt idx="143">
                  <c:v>307.999999999993</c:v>
                </c:pt>
                <c:pt idx="144">
                  <c:v>304.999999999836</c:v>
                </c:pt>
                <c:pt idx="145">
                  <c:v>312.999999999647</c:v>
                </c:pt>
                <c:pt idx="146">
                  <c:v>309.999999999491</c:v>
                </c:pt>
                <c:pt idx="147">
                  <c:v>306.500000000142</c:v>
                </c:pt>
                <c:pt idx="148">
                  <c:v>321.49999999956</c:v>
                </c:pt>
                <c:pt idx="149">
                  <c:v>318.99999999996</c:v>
                </c:pt>
                <c:pt idx="150">
                  <c:v>315.000000000055</c:v>
                </c:pt>
                <c:pt idx="151">
                  <c:v>322.499999999764</c:v>
                </c:pt>
                <c:pt idx="152">
                  <c:v>325.499999999465</c:v>
                </c:pt>
                <c:pt idx="153">
                  <c:v>331.499999999778</c:v>
                </c:pt>
                <c:pt idx="154">
                  <c:v>326.499999999669</c:v>
                </c:pt>
                <c:pt idx="155">
                  <c:v>349.999999999909</c:v>
                </c:pt>
                <c:pt idx="156">
                  <c:v>326.999999999771</c:v>
                </c:pt>
                <c:pt idx="157">
                  <c:v>324.499999999716</c:v>
                </c:pt>
                <c:pt idx="158">
                  <c:v>324.499999999413</c:v>
                </c:pt>
                <c:pt idx="159">
                  <c:v>324.999999999363</c:v>
                </c:pt>
                <c:pt idx="160">
                  <c:v>324.499999999261</c:v>
                </c:pt>
                <c:pt idx="161">
                  <c:v>323.999999999614</c:v>
                </c:pt>
                <c:pt idx="162">
                  <c:v>326.999999999771</c:v>
                </c:pt>
                <c:pt idx="163">
                  <c:v>328.500000000076</c:v>
                </c:pt>
                <c:pt idx="164">
                  <c:v>327.99999999952</c:v>
                </c:pt>
                <c:pt idx="165">
                  <c:v>338.999999999487</c:v>
                </c:pt>
                <c:pt idx="166">
                  <c:v>340.499999999793</c:v>
                </c:pt>
                <c:pt idx="167">
                  <c:v>340.999999999894</c:v>
                </c:pt>
                <c:pt idx="168">
                  <c:v>343.499999999949</c:v>
                </c:pt>
                <c:pt idx="169">
                  <c:v>326.999999999771</c:v>
                </c:pt>
                <c:pt idx="170">
                  <c:v>326.499999999669</c:v>
                </c:pt>
                <c:pt idx="171">
                  <c:v>324.000000000069</c:v>
                </c:pt>
                <c:pt idx="172">
                  <c:v>323.999999999614</c:v>
                </c:pt>
                <c:pt idx="173">
                  <c:v>329.999999999472</c:v>
                </c:pt>
                <c:pt idx="174">
                  <c:v>333.499999999731</c:v>
                </c:pt>
                <c:pt idx="175">
                  <c:v>332.499999999982</c:v>
                </c:pt>
                <c:pt idx="176">
                  <c:v>331.000000000131</c:v>
                </c:pt>
                <c:pt idx="177">
                  <c:v>329.999999999927</c:v>
                </c:pt>
                <c:pt idx="178">
                  <c:v>337.500000000091</c:v>
                </c:pt>
                <c:pt idx="179">
                  <c:v>319.499999999607</c:v>
                </c:pt>
              </c:numCache>
            </c:numRef>
          </c:yVal>
          <c:smooth val="0"/>
        </c:ser>
        <c:ser>
          <c:idx val="39"/>
          <c:order val="2"/>
          <c:tx>
            <c:strRef>
              <c:f>'DC4-4'!$A$2:$B$2</c:f>
              <c:strCache>
                <c:ptCount val="1"/>
                <c:pt idx="0">
                  <c:v>DC4-4</c:v>
                </c:pt>
              </c:strCache>
            </c:strRef>
          </c:tx>
          <c:spPr>
            <a:ln w="127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dLbls>
            <c:delete val="1"/>
          </c:dLbls>
          <c:xVal>
            <c:numRef>
              <c:f>'DC4-4'!$A$4:$A$203</c:f>
              <c:numCache>
                <c:formatCode>yyyy/m/d</c:formatCode>
                <c:ptCount val="200"/>
                <c:pt idx="0">
                  <c:v>42791</c:v>
                </c:pt>
                <c:pt idx="1">
                  <c:v>42801</c:v>
                </c:pt>
                <c:pt idx="2">
                  <c:v>42809</c:v>
                </c:pt>
                <c:pt idx="3">
                  <c:v>42816</c:v>
                </c:pt>
                <c:pt idx="4">
                  <c:v>42823</c:v>
                </c:pt>
                <c:pt idx="5">
                  <c:v>42830</c:v>
                </c:pt>
                <c:pt idx="6">
                  <c:v>42836</c:v>
                </c:pt>
                <c:pt idx="7">
                  <c:v>42843</c:v>
                </c:pt>
                <c:pt idx="8">
                  <c:v>42857</c:v>
                </c:pt>
                <c:pt idx="9">
                  <c:v>42874</c:v>
                </c:pt>
                <c:pt idx="10">
                  <c:v>42881</c:v>
                </c:pt>
                <c:pt idx="11">
                  <c:v>42885</c:v>
                </c:pt>
                <c:pt idx="12">
                  <c:v>42892</c:v>
                </c:pt>
                <c:pt idx="13">
                  <c:v>42920</c:v>
                </c:pt>
                <c:pt idx="14">
                  <c:v>42929</c:v>
                </c:pt>
                <c:pt idx="15">
                  <c:v>42934</c:v>
                </c:pt>
                <c:pt idx="16">
                  <c:v>42941</c:v>
                </c:pt>
                <c:pt idx="17">
                  <c:v>42955</c:v>
                </c:pt>
                <c:pt idx="18">
                  <c:v>42961</c:v>
                </c:pt>
                <c:pt idx="19">
                  <c:v>42969</c:v>
                </c:pt>
                <c:pt idx="20">
                  <c:v>42979</c:v>
                </c:pt>
                <c:pt idx="21">
                  <c:v>42984</c:v>
                </c:pt>
                <c:pt idx="22">
                  <c:v>42992</c:v>
                </c:pt>
                <c:pt idx="23">
                  <c:v>42993</c:v>
                </c:pt>
                <c:pt idx="24">
                  <c:v>42997</c:v>
                </c:pt>
                <c:pt idx="25">
                  <c:v>43004</c:v>
                </c:pt>
                <c:pt idx="26">
                  <c:v>43012</c:v>
                </c:pt>
                <c:pt idx="27">
                  <c:v>43020</c:v>
                </c:pt>
                <c:pt idx="28">
                  <c:v>43028</c:v>
                </c:pt>
                <c:pt idx="29">
                  <c:v>43033</c:v>
                </c:pt>
                <c:pt idx="30">
                  <c:v>43038</c:v>
                </c:pt>
                <c:pt idx="31">
                  <c:v>43045</c:v>
                </c:pt>
                <c:pt idx="32">
                  <c:v>43050</c:v>
                </c:pt>
                <c:pt idx="33">
                  <c:v>43055</c:v>
                </c:pt>
                <c:pt idx="34">
                  <c:v>43059</c:v>
                </c:pt>
                <c:pt idx="35">
                  <c:v>43063</c:v>
                </c:pt>
                <c:pt idx="36">
                  <c:v>43067</c:v>
                </c:pt>
                <c:pt idx="37">
                  <c:v>43073</c:v>
                </c:pt>
                <c:pt idx="38">
                  <c:v>43094</c:v>
                </c:pt>
                <c:pt idx="39">
                  <c:v>43102</c:v>
                </c:pt>
                <c:pt idx="40">
                  <c:v>43108</c:v>
                </c:pt>
                <c:pt idx="41">
                  <c:v>43118</c:v>
                </c:pt>
                <c:pt idx="42">
                  <c:v>43122</c:v>
                </c:pt>
                <c:pt idx="43">
                  <c:v>43129</c:v>
                </c:pt>
                <c:pt idx="44">
                  <c:v>43144</c:v>
                </c:pt>
                <c:pt idx="45">
                  <c:v>43150</c:v>
                </c:pt>
                <c:pt idx="46">
                  <c:v>43163</c:v>
                </c:pt>
                <c:pt idx="47">
                  <c:v>43173</c:v>
                </c:pt>
                <c:pt idx="48">
                  <c:v>43179</c:v>
                </c:pt>
                <c:pt idx="49">
                  <c:v>43186</c:v>
                </c:pt>
                <c:pt idx="50">
                  <c:v>43192</c:v>
                </c:pt>
                <c:pt idx="51">
                  <c:v>43200</c:v>
                </c:pt>
                <c:pt idx="52">
                  <c:v>43209</c:v>
                </c:pt>
                <c:pt idx="53">
                  <c:v>43214</c:v>
                </c:pt>
                <c:pt idx="54">
                  <c:v>43244</c:v>
                </c:pt>
                <c:pt idx="55">
                  <c:v>43249</c:v>
                </c:pt>
                <c:pt idx="56">
                  <c:v>43255</c:v>
                </c:pt>
                <c:pt idx="57">
                  <c:v>43266</c:v>
                </c:pt>
                <c:pt idx="58">
                  <c:v>43271</c:v>
                </c:pt>
                <c:pt idx="59">
                  <c:v>43277</c:v>
                </c:pt>
                <c:pt idx="60">
                  <c:v>43283</c:v>
                </c:pt>
                <c:pt idx="61">
                  <c:v>43293</c:v>
                </c:pt>
                <c:pt idx="62">
                  <c:v>43297</c:v>
                </c:pt>
                <c:pt idx="63">
                  <c:v>43306</c:v>
                </c:pt>
                <c:pt idx="64">
                  <c:v>43313</c:v>
                </c:pt>
                <c:pt idx="65">
                  <c:v>43318</c:v>
                </c:pt>
                <c:pt idx="66">
                  <c:v>43325</c:v>
                </c:pt>
                <c:pt idx="67">
                  <c:v>43336</c:v>
                </c:pt>
                <c:pt idx="68">
                  <c:v>43340</c:v>
                </c:pt>
                <c:pt idx="69">
                  <c:v>43346</c:v>
                </c:pt>
                <c:pt idx="70">
                  <c:v>43365</c:v>
                </c:pt>
                <c:pt idx="71">
                  <c:v>43370</c:v>
                </c:pt>
                <c:pt idx="72">
                  <c:v>43375</c:v>
                </c:pt>
                <c:pt idx="73">
                  <c:v>43381</c:v>
                </c:pt>
                <c:pt idx="74">
                  <c:v>43390</c:v>
                </c:pt>
                <c:pt idx="75">
                  <c:v>43396</c:v>
                </c:pt>
                <c:pt idx="76">
                  <c:v>43403</c:v>
                </c:pt>
                <c:pt idx="77">
                  <c:v>43411</c:v>
                </c:pt>
                <c:pt idx="78">
                  <c:v>43419</c:v>
                </c:pt>
                <c:pt idx="79">
                  <c:v>43425</c:v>
                </c:pt>
                <c:pt idx="80">
                  <c:v>43431</c:v>
                </c:pt>
                <c:pt idx="81">
                  <c:v>43441</c:v>
                </c:pt>
                <c:pt idx="82">
                  <c:v>43445</c:v>
                </c:pt>
                <c:pt idx="83">
                  <c:v>43455</c:v>
                </c:pt>
                <c:pt idx="84">
                  <c:v>43461</c:v>
                </c:pt>
                <c:pt idx="85">
                  <c:v>43467</c:v>
                </c:pt>
                <c:pt idx="86">
                  <c:v>43474</c:v>
                </c:pt>
                <c:pt idx="87">
                  <c:v>43481</c:v>
                </c:pt>
                <c:pt idx="88">
                  <c:v>43486</c:v>
                </c:pt>
                <c:pt idx="89">
                  <c:v>43511</c:v>
                </c:pt>
                <c:pt idx="90">
                  <c:v>43515</c:v>
                </c:pt>
                <c:pt idx="91">
                  <c:v>43524</c:v>
                </c:pt>
                <c:pt idx="92">
                  <c:v>43530</c:v>
                </c:pt>
                <c:pt idx="93">
                  <c:v>43535</c:v>
                </c:pt>
                <c:pt idx="94">
                  <c:v>43543</c:v>
                </c:pt>
                <c:pt idx="95">
                  <c:v>43561</c:v>
                </c:pt>
                <c:pt idx="96">
                  <c:v>43573</c:v>
                </c:pt>
                <c:pt idx="97">
                  <c:v>43581</c:v>
                </c:pt>
                <c:pt idx="98">
                  <c:v>43595</c:v>
                </c:pt>
                <c:pt idx="99">
                  <c:v>43601</c:v>
                </c:pt>
                <c:pt idx="100">
                  <c:v>43608</c:v>
                </c:pt>
                <c:pt idx="101">
                  <c:v>43623</c:v>
                </c:pt>
                <c:pt idx="102">
                  <c:v>43630</c:v>
                </c:pt>
                <c:pt idx="103">
                  <c:v>43637</c:v>
                </c:pt>
                <c:pt idx="104">
                  <c:v>43645</c:v>
                </c:pt>
                <c:pt idx="105">
                  <c:v>43651</c:v>
                </c:pt>
                <c:pt idx="106">
                  <c:v>43660</c:v>
                </c:pt>
                <c:pt idx="107">
                  <c:v>43665</c:v>
                </c:pt>
                <c:pt idx="108">
                  <c:v>43671</c:v>
                </c:pt>
                <c:pt idx="109">
                  <c:v>43678</c:v>
                </c:pt>
                <c:pt idx="110">
                  <c:v>43686</c:v>
                </c:pt>
                <c:pt idx="111">
                  <c:v>43693</c:v>
                </c:pt>
                <c:pt idx="112">
                  <c:v>43708</c:v>
                </c:pt>
                <c:pt idx="113">
                  <c:v>43713</c:v>
                </c:pt>
                <c:pt idx="114">
                  <c:v>43722</c:v>
                </c:pt>
                <c:pt idx="115">
                  <c:v>43728</c:v>
                </c:pt>
                <c:pt idx="116">
                  <c:v>43742</c:v>
                </c:pt>
                <c:pt idx="117">
                  <c:v>43749</c:v>
                </c:pt>
                <c:pt idx="118">
                  <c:v>43762</c:v>
                </c:pt>
                <c:pt idx="119">
                  <c:v>43770</c:v>
                </c:pt>
                <c:pt idx="120">
                  <c:v>43778</c:v>
                </c:pt>
                <c:pt idx="121">
                  <c:v>43791</c:v>
                </c:pt>
                <c:pt idx="122">
                  <c:v>43802</c:v>
                </c:pt>
                <c:pt idx="123">
                  <c:v>43824</c:v>
                </c:pt>
                <c:pt idx="124">
                  <c:v>43834</c:v>
                </c:pt>
                <c:pt idx="125">
                  <c:v>43839</c:v>
                </c:pt>
                <c:pt idx="126">
                  <c:v>43845</c:v>
                </c:pt>
                <c:pt idx="127">
                  <c:v>43908</c:v>
                </c:pt>
                <c:pt idx="128">
                  <c:v>43930</c:v>
                </c:pt>
                <c:pt idx="129">
                  <c:v>43938</c:v>
                </c:pt>
                <c:pt idx="130">
                  <c:v>43942</c:v>
                </c:pt>
                <c:pt idx="131">
                  <c:v>43951</c:v>
                </c:pt>
                <c:pt idx="132">
                  <c:v>43956</c:v>
                </c:pt>
                <c:pt idx="133">
                  <c:v>43964</c:v>
                </c:pt>
                <c:pt idx="134">
                  <c:v>43972</c:v>
                </c:pt>
                <c:pt idx="135">
                  <c:v>43980</c:v>
                </c:pt>
                <c:pt idx="136">
                  <c:v>43999</c:v>
                </c:pt>
                <c:pt idx="137">
                  <c:v>44008</c:v>
                </c:pt>
                <c:pt idx="138">
                  <c:v>44056</c:v>
                </c:pt>
                <c:pt idx="139">
                  <c:v>44062</c:v>
                </c:pt>
                <c:pt idx="140">
                  <c:v>44070</c:v>
                </c:pt>
                <c:pt idx="141">
                  <c:v>44084</c:v>
                </c:pt>
                <c:pt idx="142">
                  <c:v>44092</c:v>
                </c:pt>
                <c:pt idx="143">
                  <c:v>44100</c:v>
                </c:pt>
                <c:pt idx="144">
                  <c:v>44114</c:v>
                </c:pt>
                <c:pt idx="145">
                  <c:v>44228</c:v>
                </c:pt>
                <c:pt idx="146">
                  <c:v>44256</c:v>
                </c:pt>
                <c:pt idx="147">
                  <c:v>44273</c:v>
                </c:pt>
                <c:pt idx="148">
                  <c:v>44287</c:v>
                </c:pt>
                <c:pt idx="149">
                  <c:v>44295</c:v>
                </c:pt>
                <c:pt idx="150">
                  <c:v>44318</c:v>
                </c:pt>
                <c:pt idx="151">
                  <c:v>44325</c:v>
                </c:pt>
                <c:pt idx="152">
                  <c:v>44333</c:v>
                </c:pt>
                <c:pt idx="153">
                  <c:v>44345</c:v>
                </c:pt>
                <c:pt idx="154">
                  <c:v>44352</c:v>
                </c:pt>
                <c:pt idx="155">
                  <c:v>44356</c:v>
                </c:pt>
                <c:pt idx="156">
                  <c:v>44356</c:v>
                </c:pt>
                <c:pt idx="157">
                  <c:v>44356</c:v>
                </c:pt>
                <c:pt idx="158">
                  <c:v>44356</c:v>
                </c:pt>
                <c:pt idx="159">
                  <c:v>44361</c:v>
                </c:pt>
                <c:pt idx="160">
                  <c:v>44363</c:v>
                </c:pt>
                <c:pt idx="161">
                  <c:v>44366</c:v>
                </c:pt>
                <c:pt idx="162">
                  <c:v>44367</c:v>
                </c:pt>
                <c:pt idx="163">
                  <c:v>44372</c:v>
                </c:pt>
                <c:pt idx="164">
                  <c:v>44373</c:v>
                </c:pt>
                <c:pt idx="165">
                  <c:v>44375</c:v>
                </c:pt>
                <c:pt idx="166">
                  <c:v>44377</c:v>
                </c:pt>
                <c:pt idx="167">
                  <c:v>44380</c:v>
                </c:pt>
                <c:pt idx="168">
                  <c:v>44383</c:v>
                </c:pt>
                <c:pt idx="169">
                  <c:v>44385</c:v>
                </c:pt>
                <c:pt idx="170">
                  <c:v>44387</c:v>
                </c:pt>
                <c:pt idx="171">
                  <c:v>44390</c:v>
                </c:pt>
                <c:pt idx="172">
                  <c:v>44397</c:v>
                </c:pt>
                <c:pt idx="173">
                  <c:v>44401</c:v>
                </c:pt>
                <c:pt idx="174">
                  <c:v>44437</c:v>
                </c:pt>
                <c:pt idx="175">
                  <c:v>44445</c:v>
                </c:pt>
                <c:pt idx="176">
                  <c:v>44448</c:v>
                </c:pt>
              </c:numCache>
            </c:numRef>
          </c:xVal>
          <c:yVal>
            <c:numRef>
              <c:f>'DC4-4'!$G$4:$G$203</c:f>
              <c:numCache>
                <c:formatCode>0.00_ </c:formatCode>
                <c:ptCount val="200"/>
                <c:pt idx="0">
                  <c:v>0</c:v>
                </c:pt>
                <c:pt idx="1">
                  <c:v>24.4999999999891</c:v>
                </c:pt>
                <c:pt idx="2">
                  <c:v>34.9999999998545</c:v>
                </c:pt>
                <c:pt idx="3">
                  <c:v>75.0000000002728</c:v>
                </c:pt>
                <c:pt idx="4">
                  <c:v>89.5000000000437</c:v>
                </c:pt>
                <c:pt idx="5">
                  <c:v>109.500000000025</c:v>
                </c:pt>
                <c:pt idx="6">
                  <c:v>122.5000000004</c:v>
                </c:pt>
                <c:pt idx="7">
                  <c:v>130.499999999756</c:v>
                </c:pt>
                <c:pt idx="8">
                  <c:v>142.500000000382</c:v>
                </c:pt>
                <c:pt idx="9">
                  <c:v>167.500000000018</c:v>
                </c:pt>
                <c:pt idx="10">
                  <c:v>172.000000000025</c:v>
                </c:pt>
                <c:pt idx="11">
                  <c:v>171.499999999924</c:v>
                </c:pt>
                <c:pt idx="12">
                  <c:v>175.000000000182</c:v>
                </c:pt>
                <c:pt idx="13">
                  <c:v>193.499999999858</c:v>
                </c:pt>
                <c:pt idx="14">
                  <c:v>194.500000000062</c:v>
                </c:pt>
                <c:pt idx="15">
                  <c:v>198.499999999967</c:v>
                </c:pt>
                <c:pt idx="16">
                  <c:v>201.000000000022</c:v>
                </c:pt>
                <c:pt idx="17">
                  <c:v>214.500000000044</c:v>
                </c:pt>
                <c:pt idx="18">
                  <c:v>212.999999999738</c:v>
                </c:pt>
                <c:pt idx="19">
                  <c:v>211.499999999887</c:v>
                </c:pt>
                <c:pt idx="20">
                  <c:v>214.500000000044</c:v>
                </c:pt>
                <c:pt idx="21">
                  <c:v>211.499999999887</c:v>
                </c:pt>
                <c:pt idx="22">
                  <c:v>213.49999999984</c:v>
                </c:pt>
                <c:pt idx="24">
                  <c:v>219.499999999698</c:v>
                </c:pt>
                <c:pt idx="25">
                  <c:v>216.499999999996</c:v>
                </c:pt>
                <c:pt idx="26">
                  <c:v>216.999999999643</c:v>
                </c:pt>
                <c:pt idx="27">
                  <c:v>222.499999999854</c:v>
                </c:pt>
                <c:pt idx="28">
                  <c:v>208.500000000186</c:v>
                </c:pt>
                <c:pt idx="29">
                  <c:v>226.49999999976</c:v>
                </c:pt>
                <c:pt idx="30">
                  <c:v>226.500000000215</c:v>
                </c:pt>
                <c:pt idx="31">
                  <c:v>229.000000000269</c:v>
                </c:pt>
                <c:pt idx="33">
                  <c:v>230.000000000018</c:v>
                </c:pt>
                <c:pt idx="34">
                  <c:v>230.000000000018</c:v>
                </c:pt>
                <c:pt idx="36">
                  <c:v>230.50000000012</c:v>
                </c:pt>
                <c:pt idx="37">
                  <c:v>232.500000000073</c:v>
                </c:pt>
                <c:pt idx="38">
                  <c:v>236.499999999978</c:v>
                </c:pt>
                <c:pt idx="39">
                  <c:v>240.000000000236</c:v>
                </c:pt>
                <c:pt idx="40">
                  <c:v>235.999999999876</c:v>
                </c:pt>
                <c:pt idx="41">
                  <c:v>243.000000000393</c:v>
                </c:pt>
                <c:pt idx="42">
                  <c:v>244.999999999891</c:v>
                </c:pt>
                <c:pt idx="43">
                  <c:v>239.999999999782</c:v>
                </c:pt>
                <c:pt idx="44">
                  <c:v>244.499999999789</c:v>
                </c:pt>
                <c:pt idx="45">
                  <c:v>246.500000000196</c:v>
                </c:pt>
                <c:pt idx="46">
                  <c:v>250</c:v>
                </c:pt>
                <c:pt idx="47">
                  <c:v>249.499999999898</c:v>
                </c:pt>
                <c:pt idx="48">
                  <c:v>247.499999999945</c:v>
                </c:pt>
                <c:pt idx="49">
                  <c:v>250.500000000102</c:v>
                </c:pt>
                <c:pt idx="50">
                  <c:v>252.500000000055</c:v>
                </c:pt>
                <c:pt idx="51">
                  <c:v>248.499999999694</c:v>
                </c:pt>
                <c:pt idx="52">
                  <c:v>251.499999999851</c:v>
                </c:pt>
                <c:pt idx="53">
                  <c:v>262.99999999992</c:v>
                </c:pt>
                <c:pt idx="54">
                  <c:v>261.500000000069</c:v>
                </c:pt>
                <c:pt idx="55">
                  <c:v>269.49999999988</c:v>
                </c:pt>
                <c:pt idx="56">
                  <c:v>259.000000000015</c:v>
                </c:pt>
                <c:pt idx="57">
                  <c:v>262.99999999992</c:v>
                </c:pt>
                <c:pt idx="58">
                  <c:v>265.499999999975</c:v>
                </c:pt>
                <c:pt idx="59">
                  <c:v>266.500000000178</c:v>
                </c:pt>
                <c:pt idx="60">
                  <c:v>266.000000000076</c:v>
                </c:pt>
                <c:pt idx="61">
                  <c:v>268.999999999778</c:v>
                </c:pt>
                <c:pt idx="62">
                  <c:v>266.500000000178</c:v>
                </c:pt>
                <c:pt idx="63">
                  <c:v>262.99999999992</c:v>
                </c:pt>
                <c:pt idx="64">
                  <c:v>266.499999999724</c:v>
                </c:pt>
                <c:pt idx="65">
                  <c:v>266.000000000076</c:v>
                </c:pt>
                <c:pt idx="66">
                  <c:v>267.499999999927</c:v>
                </c:pt>
                <c:pt idx="67">
                  <c:v>272.500000000036</c:v>
                </c:pt>
                <c:pt idx="68">
                  <c:v>272.500000000036</c:v>
                </c:pt>
                <c:pt idx="69">
                  <c:v>222.999999999956</c:v>
                </c:pt>
                <c:pt idx="70">
                  <c:v>269.49999999988</c:v>
                </c:pt>
                <c:pt idx="71">
                  <c:v>275.99999999984</c:v>
                </c:pt>
                <c:pt idx="72">
                  <c:v>278.999999999996</c:v>
                </c:pt>
                <c:pt idx="73">
                  <c:v>280.500000000302</c:v>
                </c:pt>
                <c:pt idx="74">
                  <c:v>276.499999999942</c:v>
                </c:pt>
                <c:pt idx="75">
                  <c:v>279.500000000098</c:v>
                </c:pt>
                <c:pt idx="76">
                  <c:v>276.000000000295</c:v>
                </c:pt>
                <c:pt idx="77">
                  <c:v>277.500000000146</c:v>
                </c:pt>
                <c:pt idx="78">
                  <c:v>282.999999999902</c:v>
                </c:pt>
                <c:pt idx="79">
                  <c:v>285.499999999956</c:v>
                </c:pt>
                <c:pt idx="80">
                  <c:v>288.500000000113</c:v>
                </c:pt>
                <c:pt idx="81">
                  <c:v>282.4999999998</c:v>
                </c:pt>
                <c:pt idx="82">
                  <c:v>283.500000000004</c:v>
                </c:pt>
                <c:pt idx="83">
                  <c:v>288.500000000113</c:v>
                </c:pt>
                <c:pt idx="84">
                  <c:v>288.000000000011</c:v>
                </c:pt>
                <c:pt idx="85">
                  <c:v>289.000000000215</c:v>
                </c:pt>
                <c:pt idx="86">
                  <c:v>295.999999999822</c:v>
                </c:pt>
                <c:pt idx="87">
                  <c:v>291.500000000269</c:v>
                </c:pt>
                <c:pt idx="88">
                  <c:v>284.999999999854</c:v>
                </c:pt>
                <c:pt idx="89">
                  <c:v>293.500000000222</c:v>
                </c:pt>
                <c:pt idx="90">
                  <c:v>299.50000000008</c:v>
                </c:pt>
                <c:pt idx="91">
                  <c:v>298.000000000229</c:v>
                </c:pt>
                <c:pt idx="92">
                  <c:v>293.999999999869</c:v>
                </c:pt>
                <c:pt idx="93">
                  <c:v>298.000000000229</c:v>
                </c:pt>
                <c:pt idx="94">
                  <c:v>302.499999999782</c:v>
                </c:pt>
                <c:pt idx="95">
                  <c:v>310.0000000004</c:v>
                </c:pt>
                <c:pt idx="96">
                  <c:v>306.00000000004</c:v>
                </c:pt>
                <c:pt idx="97">
                  <c:v>303.499999999985</c:v>
                </c:pt>
                <c:pt idx="98">
                  <c:v>311.500000000251</c:v>
                </c:pt>
                <c:pt idx="99">
                  <c:v>305.499999999938</c:v>
                </c:pt>
                <c:pt idx="100">
                  <c:v>318.499999999858</c:v>
                </c:pt>
                <c:pt idx="101">
                  <c:v>310.500000000047</c:v>
                </c:pt>
                <c:pt idx="102">
                  <c:v>319.500000000062</c:v>
                </c:pt>
                <c:pt idx="103">
                  <c:v>313.000000000102</c:v>
                </c:pt>
                <c:pt idx="104">
                  <c:v>312.5</c:v>
                </c:pt>
                <c:pt idx="105">
                  <c:v>322.500000000218</c:v>
                </c:pt>
                <c:pt idx="106">
                  <c:v>316.499999999905</c:v>
                </c:pt>
                <c:pt idx="107">
                  <c:v>317.000000000007</c:v>
                </c:pt>
                <c:pt idx="108">
                  <c:v>320.999999999913</c:v>
                </c:pt>
                <c:pt idx="109">
                  <c:v>319.999999999709</c:v>
                </c:pt>
                <c:pt idx="110">
                  <c:v>320.499999999811</c:v>
                </c:pt>
                <c:pt idx="111">
                  <c:v>330.000000000382</c:v>
                </c:pt>
                <c:pt idx="112">
                  <c:v>333.000000000084</c:v>
                </c:pt>
                <c:pt idx="113">
                  <c:v>329.000000000178</c:v>
                </c:pt>
                <c:pt idx="114">
                  <c:v>328.999999999724</c:v>
                </c:pt>
                <c:pt idx="115">
                  <c:v>327.999999999975</c:v>
                </c:pt>
                <c:pt idx="116">
                  <c:v>330.500000000029</c:v>
                </c:pt>
                <c:pt idx="117">
                  <c:v>331.500000000233</c:v>
                </c:pt>
                <c:pt idx="118">
                  <c:v>333.999999999833</c:v>
                </c:pt>
                <c:pt idx="119">
                  <c:v>334.500000000389</c:v>
                </c:pt>
                <c:pt idx="120">
                  <c:v>336.499999999887</c:v>
                </c:pt>
                <c:pt idx="121">
                  <c:v>344.000000000051</c:v>
                </c:pt>
                <c:pt idx="122">
                  <c:v>337.500000000091</c:v>
                </c:pt>
                <c:pt idx="123">
                  <c:v>341.499999999996</c:v>
                </c:pt>
                <c:pt idx="124">
                  <c:v>342.000000000098</c:v>
                </c:pt>
                <c:pt idx="125">
                  <c:v>339.500000000044</c:v>
                </c:pt>
                <c:pt idx="126">
                  <c:v>360.500000000229</c:v>
                </c:pt>
                <c:pt idx="127">
                  <c:v>349.499999999807</c:v>
                </c:pt>
                <c:pt idx="128">
                  <c:v>347.999999999956</c:v>
                </c:pt>
                <c:pt idx="129">
                  <c:v>313.999999999851</c:v>
                </c:pt>
                <c:pt idx="130">
                  <c:v>358.500000000276</c:v>
                </c:pt>
                <c:pt idx="131">
                  <c:v>368.50000000004</c:v>
                </c:pt>
                <c:pt idx="132">
                  <c:v>352.500000000418</c:v>
                </c:pt>
                <c:pt idx="133">
                  <c:v>361.000000000331</c:v>
                </c:pt>
                <c:pt idx="134">
                  <c:v>365.999999999985</c:v>
                </c:pt>
                <c:pt idx="135">
                  <c:v>353.500000000167</c:v>
                </c:pt>
                <c:pt idx="136">
                  <c:v>365.999999999985</c:v>
                </c:pt>
                <c:pt idx="137">
                  <c:v>367.999999999938</c:v>
                </c:pt>
                <c:pt idx="138">
                  <c:v>376.499999999851</c:v>
                </c:pt>
                <c:pt idx="139">
                  <c:v>378.499999999804</c:v>
                </c:pt>
                <c:pt idx="140">
                  <c:v>384.000000000015</c:v>
                </c:pt>
                <c:pt idx="141">
                  <c:v>382.500000000164</c:v>
                </c:pt>
                <c:pt idx="142">
                  <c:v>398.499999999785</c:v>
                </c:pt>
                <c:pt idx="143">
                  <c:v>386.999999999716</c:v>
                </c:pt>
                <c:pt idx="144">
                  <c:v>385.50000000032</c:v>
                </c:pt>
                <c:pt idx="145">
                  <c:v>402.000000000044</c:v>
                </c:pt>
                <c:pt idx="146">
                  <c:v>396.499999999833</c:v>
                </c:pt>
                <c:pt idx="147">
                  <c:v>405.999999999949</c:v>
                </c:pt>
                <c:pt idx="148">
                  <c:v>400.499999999738</c:v>
                </c:pt>
                <c:pt idx="149">
                  <c:v>402.999999999793</c:v>
                </c:pt>
                <c:pt idx="150">
                  <c:v>410.499999999956</c:v>
                </c:pt>
                <c:pt idx="151">
                  <c:v>409.500000000207</c:v>
                </c:pt>
                <c:pt idx="152">
                  <c:v>414.499999999862</c:v>
                </c:pt>
                <c:pt idx="153">
                  <c:v>405.999999999949</c:v>
                </c:pt>
                <c:pt idx="154">
                  <c:v>399.500000000444</c:v>
                </c:pt>
                <c:pt idx="155">
                  <c:v>402.999999999793</c:v>
                </c:pt>
                <c:pt idx="156">
                  <c:v>402.499999999691</c:v>
                </c:pt>
                <c:pt idx="157">
                  <c:v>402.999999999793</c:v>
                </c:pt>
                <c:pt idx="158">
                  <c:v>403.499999999894</c:v>
                </c:pt>
                <c:pt idx="159">
                  <c:v>407.000000000153</c:v>
                </c:pt>
                <c:pt idx="160">
                  <c:v>411.000000000058</c:v>
                </c:pt>
                <c:pt idx="161">
                  <c:v>409.499999999753</c:v>
                </c:pt>
                <c:pt idx="162">
                  <c:v>405.499999999847</c:v>
                </c:pt>
                <c:pt idx="163">
                  <c:v>410.500000000411</c:v>
                </c:pt>
                <c:pt idx="164">
                  <c:v>410.499999999956</c:v>
                </c:pt>
                <c:pt idx="165">
                  <c:v>411.50000000016</c:v>
                </c:pt>
                <c:pt idx="166">
                  <c:v>411.50000000016</c:v>
                </c:pt>
                <c:pt idx="167">
                  <c:v>402.499999999691</c:v>
                </c:pt>
                <c:pt idx="168">
                  <c:v>391.000000000076</c:v>
                </c:pt>
                <c:pt idx="169">
                  <c:v>407.4999999998</c:v>
                </c:pt>
                <c:pt idx="170">
                  <c:v>405.499999999847</c:v>
                </c:pt>
                <c:pt idx="171">
                  <c:v>416.999999999916</c:v>
                </c:pt>
                <c:pt idx="172">
                  <c:v>424.50000000008</c:v>
                </c:pt>
                <c:pt idx="173">
                  <c:v>412.000000000262</c:v>
                </c:pt>
                <c:pt idx="174">
                  <c:v>413.000000000011</c:v>
                </c:pt>
                <c:pt idx="175">
                  <c:v>417.500000000018</c:v>
                </c:pt>
                <c:pt idx="176">
                  <c:v>404.500000000098</c:v>
                </c:pt>
              </c:numCache>
            </c:numRef>
          </c:yVal>
          <c:smooth val="0"/>
        </c:ser>
        <c:ser>
          <c:idx val="40"/>
          <c:order val="3"/>
          <c:tx>
            <c:strRef>
              <c:f>'DC4-5'!$A$2:$B$2</c:f>
              <c:strCache>
                <c:ptCount val="1"/>
                <c:pt idx="0">
                  <c:v>DC4-5</c:v>
                </c:pt>
              </c:strCache>
            </c:strRef>
          </c:tx>
          <c:spPr>
            <a:ln w="1270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dLbls>
            <c:delete val="1"/>
          </c:dLbls>
          <c:xVal>
            <c:numRef>
              <c:f>'DC4-5'!$A$4:$A$203</c:f>
              <c:numCache>
                <c:formatCode>yyyy/m/d</c:formatCode>
                <c:ptCount val="200"/>
                <c:pt idx="0">
                  <c:v>42809</c:v>
                </c:pt>
                <c:pt idx="1">
                  <c:v>42816</c:v>
                </c:pt>
                <c:pt idx="2">
                  <c:v>42823</c:v>
                </c:pt>
                <c:pt idx="3">
                  <c:v>42830</c:v>
                </c:pt>
                <c:pt idx="4">
                  <c:v>42836</c:v>
                </c:pt>
                <c:pt idx="5">
                  <c:v>42843</c:v>
                </c:pt>
                <c:pt idx="6">
                  <c:v>42857</c:v>
                </c:pt>
                <c:pt idx="7">
                  <c:v>42874</c:v>
                </c:pt>
                <c:pt idx="8">
                  <c:v>42881</c:v>
                </c:pt>
                <c:pt idx="9">
                  <c:v>42885</c:v>
                </c:pt>
                <c:pt idx="10">
                  <c:v>42892</c:v>
                </c:pt>
                <c:pt idx="11">
                  <c:v>42920</c:v>
                </c:pt>
                <c:pt idx="12">
                  <c:v>42929</c:v>
                </c:pt>
                <c:pt idx="13">
                  <c:v>42934</c:v>
                </c:pt>
                <c:pt idx="14">
                  <c:v>42941</c:v>
                </c:pt>
                <c:pt idx="15">
                  <c:v>42955</c:v>
                </c:pt>
                <c:pt idx="16">
                  <c:v>42961</c:v>
                </c:pt>
                <c:pt idx="17">
                  <c:v>42969</c:v>
                </c:pt>
                <c:pt idx="18">
                  <c:v>42979</c:v>
                </c:pt>
                <c:pt idx="19">
                  <c:v>42984</c:v>
                </c:pt>
                <c:pt idx="20">
                  <c:v>42992</c:v>
                </c:pt>
                <c:pt idx="21">
                  <c:v>42993</c:v>
                </c:pt>
                <c:pt idx="22">
                  <c:v>42997</c:v>
                </c:pt>
                <c:pt idx="23">
                  <c:v>43004</c:v>
                </c:pt>
                <c:pt idx="24">
                  <c:v>43012</c:v>
                </c:pt>
                <c:pt idx="25">
                  <c:v>43020</c:v>
                </c:pt>
                <c:pt idx="26">
                  <c:v>43028</c:v>
                </c:pt>
                <c:pt idx="27">
                  <c:v>43033</c:v>
                </c:pt>
                <c:pt idx="28">
                  <c:v>43038</c:v>
                </c:pt>
                <c:pt idx="29">
                  <c:v>43045</c:v>
                </c:pt>
                <c:pt idx="30">
                  <c:v>43050</c:v>
                </c:pt>
                <c:pt idx="31">
                  <c:v>43055</c:v>
                </c:pt>
                <c:pt idx="32">
                  <c:v>43059</c:v>
                </c:pt>
                <c:pt idx="33">
                  <c:v>43063</c:v>
                </c:pt>
                <c:pt idx="34">
                  <c:v>43067</c:v>
                </c:pt>
                <c:pt idx="35">
                  <c:v>43073</c:v>
                </c:pt>
                <c:pt idx="36">
                  <c:v>43094</c:v>
                </c:pt>
                <c:pt idx="37">
                  <c:v>43102</c:v>
                </c:pt>
                <c:pt idx="38">
                  <c:v>43108</c:v>
                </c:pt>
                <c:pt idx="39">
                  <c:v>43118</c:v>
                </c:pt>
                <c:pt idx="40">
                  <c:v>43122</c:v>
                </c:pt>
                <c:pt idx="41">
                  <c:v>43129</c:v>
                </c:pt>
                <c:pt idx="42">
                  <c:v>43144</c:v>
                </c:pt>
                <c:pt idx="43">
                  <c:v>43150</c:v>
                </c:pt>
                <c:pt idx="44">
                  <c:v>43163</c:v>
                </c:pt>
                <c:pt idx="45">
                  <c:v>43173</c:v>
                </c:pt>
                <c:pt idx="46">
                  <c:v>43179</c:v>
                </c:pt>
                <c:pt idx="47">
                  <c:v>43186</c:v>
                </c:pt>
                <c:pt idx="48">
                  <c:v>43192</c:v>
                </c:pt>
                <c:pt idx="49">
                  <c:v>43200</c:v>
                </c:pt>
                <c:pt idx="50">
                  <c:v>43209</c:v>
                </c:pt>
                <c:pt idx="51">
                  <c:v>43214</c:v>
                </c:pt>
                <c:pt idx="52">
                  <c:v>43244</c:v>
                </c:pt>
                <c:pt idx="53">
                  <c:v>43249</c:v>
                </c:pt>
                <c:pt idx="54">
                  <c:v>43255</c:v>
                </c:pt>
                <c:pt idx="55">
                  <c:v>43266</c:v>
                </c:pt>
                <c:pt idx="56">
                  <c:v>43271</c:v>
                </c:pt>
                <c:pt idx="57">
                  <c:v>43277</c:v>
                </c:pt>
                <c:pt idx="58">
                  <c:v>43283</c:v>
                </c:pt>
                <c:pt idx="59">
                  <c:v>43293</c:v>
                </c:pt>
                <c:pt idx="60">
                  <c:v>43297</c:v>
                </c:pt>
                <c:pt idx="61">
                  <c:v>43306</c:v>
                </c:pt>
                <c:pt idx="62">
                  <c:v>43313</c:v>
                </c:pt>
                <c:pt idx="63">
                  <c:v>43318</c:v>
                </c:pt>
                <c:pt idx="64">
                  <c:v>43325</c:v>
                </c:pt>
                <c:pt idx="65">
                  <c:v>43336</c:v>
                </c:pt>
                <c:pt idx="66">
                  <c:v>43340</c:v>
                </c:pt>
                <c:pt idx="67">
                  <c:v>43346</c:v>
                </c:pt>
                <c:pt idx="68">
                  <c:v>43365</c:v>
                </c:pt>
                <c:pt idx="69">
                  <c:v>43370</c:v>
                </c:pt>
                <c:pt idx="70">
                  <c:v>43375</c:v>
                </c:pt>
                <c:pt idx="71">
                  <c:v>43381</c:v>
                </c:pt>
                <c:pt idx="72">
                  <c:v>43390</c:v>
                </c:pt>
                <c:pt idx="73">
                  <c:v>43396</c:v>
                </c:pt>
                <c:pt idx="74">
                  <c:v>43403</c:v>
                </c:pt>
                <c:pt idx="75">
                  <c:v>43411</c:v>
                </c:pt>
                <c:pt idx="76">
                  <c:v>43419</c:v>
                </c:pt>
                <c:pt idx="77">
                  <c:v>43425</c:v>
                </c:pt>
                <c:pt idx="78">
                  <c:v>43431</c:v>
                </c:pt>
                <c:pt idx="79">
                  <c:v>43441</c:v>
                </c:pt>
                <c:pt idx="80">
                  <c:v>43445</c:v>
                </c:pt>
                <c:pt idx="81">
                  <c:v>43455</c:v>
                </c:pt>
                <c:pt idx="82">
                  <c:v>43461</c:v>
                </c:pt>
                <c:pt idx="83">
                  <c:v>43467</c:v>
                </c:pt>
                <c:pt idx="84">
                  <c:v>43474</c:v>
                </c:pt>
                <c:pt idx="85">
                  <c:v>43481</c:v>
                </c:pt>
                <c:pt idx="86">
                  <c:v>43486</c:v>
                </c:pt>
                <c:pt idx="87">
                  <c:v>43511</c:v>
                </c:pt>
                <c:pt idx="88">
                  <c:v>43515</c:v>
                </c:pt>
                <c:pt idx="89">
                  <c:v>43524</c:v>
                </c:pt>
                <c:pt idx="90">
                  <c:v>43530</c:v>
                </c:pt>
                <c:pt idx="91">
                  <c:v>43535</c:v>
                </c:pt>
                <c:pt idx="92">
                  <c:v>43543</c:v>
                </c:pt>
                <c:pt idx="93">
                  <c:v>43561</c:v>
                </c:pt>
                <c:pt idx="94">
                  <c:v>43573</c:v>
                </c:pt>
                <c:pt idx="95">
                  <c:v>43581</c:v>
                </c:pt>
                <c:pt idx="96">
                  <c:v>43595</c:v>
                </c:pt>
                <c:pt idx="97">
                  <c:v>43601</c:v>
                </c:pt>
                <c:pt idx="98">
                  <c:v>43608</c:v>
                </c:pt>
                <c:pt idx="99">
                  <c:v>43623</c:v>
                </c:pt>
                <c:pt idx="100">
                  <c:v>43630</c:v>
                </c:pt>
                <c:pt idx="101">
                  <c:v>43637</c:v>
                </c:pt>
                <c:pt idx="102">
                  <c:v>43645</c:v>
                </c:pt>
                <c:pt idx="103">
                  <c:v>43651</c:v>
                </c:pt>
                <c:pt idx="104">
                  <c:v>43660</c:v>
                </c:pt>
                <c:pt idx="105">
                  <c:v>43665</c:v>
                </c:pt>
                <c:pt idx="106">
                  <c:v>43671</c:v>
                </c:pt>
                <c:pt idx="107">
                  <c:v>43678</c:v>
                </c:pt>
                <c:pt idx="108">
                  <c:v>43686</c:v>
                </c:pt>
                <c:pt idx="109">
                  <c:v>43693</c:v>
                </c:pt>
                <c:pt idx="110">
                  <c:v>43708</c:v>
                </c:pt>
                <c:pt idx="111">
                  <c:v>43713</c:v>
                </c:pt>
                <c:pt idx="112">
                  <c:v>43722</c:v>
                </c:pt>
                <c:pt idx="113">
                  <c:v>43728</c:v>
                </c:pt>
                <c:pt idx="114">
                  <c:v>43742</c:v>
                </c:pt>
                <c:pt idx="115">
                  <c:v>43749</c:v>
                </c:pt>
                <c:pt idx="116">
                  <c:v>43762</c:v>
                </c:pt>
                <c:pt idx="117">
                  <c:v>43770</c:v>
                </c:pt>
                <c:pt idx="118">
                  <c:v>43778</c:v>
                </c:pt>
                <c:pt idx="119">
                  <c:v>43791</c:v>
                </c:pt>
                <c:pt idx="120">
                  <c:v>43802</c:v>
                </c:pt>
                <c:pt idx="121">
                  <c:v>43824</c:v>
                </c:pt>
                <c:pt idx="122">
                  <c:v>43834</c:v>
                </c:pt>
                <c:pt idx="123">
                  <c:v>43839</c:v>
                </c:pt>
                <c:pt idx="124">
                  <c:v>43845</c:v>
                </c:pt>
                <c:pt idx="125">
                  <c:v>43908</c:v>
                </c:pt>
                <c:pt idx="126">
                  <c:v>43930</c:v>
                </c:pt>
                <c:pt idx="127">
                  <c:v>43938</c:v>
                </c:pt>
                <c:pt idx="128">
                  <c:v>43942</c:v>
                </c:pt>
                <c:pt idx="129">
                  <c:v>43951</c:v>
                </c:pt>
                <c:pt idx="130">
                  <c:v>43956</c:v>
                </c:pt>
                <c:pt idx="131">
                  <c:v>43964</c:v>
                </c:pt>
                <c:pt idx="132">
                  <c:v>43972</c:v>
                </c:pt>
                <c:pt idx="133">
                  <c:v>43980</c:v>
                </c:pt>
                <c:pt idx="134">
                  <c:v>43999</c:v>
                </c:pt>
                <c:pt idx="135">
                  <c:v>44008</c:v>
                </c:pt>
                <c:pt idx="136">
                  <c:v>44056</c:v>
                </c:pt>
                <c:pt idx="137">
                  <c:v>44062</c:v>
                </c:pt>
                <c:pt idx="138">
                  <c:v>44070</c:v>
                </c:pt>
                <c:pt idx="139">
                  <c:v>44084</c:v>
                </c:pt>
                <c:pt idx="140">
                  <c:v>44092</c:v>
                </c:pt>
                <c:pt idx="141">
                  <c:v>44100</c:v>
                </c:pt>
                <c:pt idx="142">
                  <c:v>44114</c:v>
                </c:pt>
                <c:pt idx="143">
                  <c:v>44228</c:v>
                </c:pt>
                <c:pt idx="144">
                  <c:v>44256</c:v>
                </c:pt>
                <c:pt idx="145">
                  <c:v>44273</c:v>
                </c:pt>
                <c:pt idx="146">
                  <c:v>44287</c:v>
                </c:pt>
                <c:pt idx="147">
                  <c:v>44295</c:v>
                </c:pt>
                <c:pt idx="148">
                  <c:v>44318</c:v>
                </c:pt>
                <c:pt idx="149">
                  <c:v>44325</c:v>
                </c:pt>
                <c:pt idx="150">
                  <c:v>44333</c:v>
                </c:pt>
                <c:pt idx="151">
                  <c:v>44345</c:v>
                </c:pt>
                <c:pt idx="152">
                  <c:v>44352</c:v>
                </c:pt>
                <c:pt idx="153">
                  <c:v>44356</c:v>
                </c:pt>
                <c:pt idx="154">
                  <c:v>44356</c:v>
                </c:pt>
                <c:pt idx="155">
                  <c:v>44356</c:v>
                </c:pt>
                <c:pt idx="156">
                  <c:v>44356</c:v>
                </c:pt>
                <c:pt idx="157">
                  <c:v>44361</c:v>
                </c:pt>
                <c:pt idx="158">
                  <c:v>44363</c:v>
                </c:pt>
                <c:pt idx="159">
                  <c:v>44366</c:v>
                </c:pt>
                <c:pt idx="160">
                  <c:v>44367</c:v>
                </c:pt>
                <c:pt idx="161">
                  <c:v>44372</c:v>
                </c:pt>
                <c:pt idx="162">
                  <c:v>44373</c:v>
                </c:pt>
                <c:pt idx="163">
                  <c:v>44375</c:v>
                </c:pt>
                <c:pt idx="164">
                  <c:v>44377</c:v>
                </c:pt>
                <c:pt idx="165">
                  <c:v>44380</c:v>
                </c:pt>
                <c:pt idx="166">
                  <c:v>44383</c:v>
                </c:pt>
                <c:pt idx="167">
                  <c:v>44385</c:v>
                </c:pt>
                <c:pt idx="168">
                  <c:v>44387</c:v>
                </c:pt>
                <c:pt idx="169">
                  <c:v>44390</c:v>
                </c:pt>
                <c:pt idx="170">
                  <c:v>44397</c:v>
                </c:pt>
                <c:pt idx="171">
                  <c:v>44401</c:v>
                </c:pt>
                <c:pt idx="172">
                  <c:v>44437</c:v>
                </c:pt>
                <c:pt idx="173">
                  <c:v>44445</c:v>
                </c:pt>
                <c:pt idx="174">
                  <c:v>44448</c:v>
                </c:pt>
              </c:numCache>
            </c:numRef>
          </c:xVal>
          <c:yVal>
            <c:numRef>
              <c:f>'DC4-5'!$G$4:$G$203</c:f>
              <c:numCache>
                <c:formatCode>0.00_ </c:formatCode>
                <c:ptCount val="200"/>
                <c:pt idx="0">
                  <c:v>0</c:v>
                </c:pt>
                <c:pt idx="1">
                  <c:v>57.4999999998909</c:v>
                </c:pt>
                <c:pt idx="2">
                  <c:v>81.4999999997781</c:v>
                </c:pt>
                <c:pt idx="3">
                  <c:v>102.499999999964</c:v>
                </c:pt>
                <c:pt idx="4">
                  <c:v>123.500000000149</c:v>
                </c:pt>
                <c:pt idx="5">
                  <c:v>137.499999999818</c:v>
                </c:pt>
                <c:pt idx="6">
                  <c:v>151.000000000295</c:v>
                </c:pt>
                <c:pt idx="7">
                  <c:v>177.999999999884</c:v>
                </c:pt>
                <c:pt idx="8">
                  <c:v>185.500000000047</c:v>
                </c:pt>
                <c:pt idx="9">
                  <c:v>185.499999999593</c:v>
                </c:pt>
                <c:pt idx="10">
                  <c:v>187.5</c:v>
                </c:pt>
                <c:pt idx="11">
                  <c:v>208.999999999833</c:v>
                </c:pt>
                <c:pt idx="12">
                  <c:v>205.500000000029</c:v>
                </c:pt>
                <c:pt idx="13">
                  <c:v>211.499999999887</c:v>
                </c:pt>
                <c:pt idx="14">
                  <c:v>220.499999999902</c:v>
                </c:pt>
                <c:pt idx="15">
                  <c:v>236.499999999978</c:v>
                </c:pt>
                <c:pt idx="16">
                  <c:v>245.99999999964</c:v>
                </c:pt>
                <c:pt idx="17">
                  <c:v>248.000000000047</c:v>
                </c:pt>
                <c:pt idx="18">
                  <c:v>261.999999999716</c:v>
                </c:pt>
                <c:pt idx="19">
                  <c:v>261.999999999716</c:v>
                </c:pt>
                <c:pt idx="20">
                  <c:v>268.000000000029</c:v>
                </c:pt>
                <c:pt idx="22">
                  <c:v>274.999999999636</c:v>
                </c:pt>
                <c:pt idx="23">
                  <c:v>277.999999999793</c:v>
                </c:pt>
                <c:pt idx="24">
                  <c:v>287.499999999454</c:v>
                </c:pt>
                <c:pt idx="25">
                  <c:v>295.49999999972</c:v>
                </c:pt>
                <c:pt idx="26">
                  <c:v>311.499999999796</c:v>
                </c:pt>
                <c:pt idx="27">
                  <c:v>317.499999999654</c:v>
                </c:pt>
                <c:pt idx="28">
                  <c:v>319.500000000062</c:v>
                </c:pt>
                <c:pt idx="29">
                  <c:v>322.999999999865</c:v>
                </c:pt>
                <c:pt idx="31">
                  <c:v>323.999999999614</c:v>
                </c:pt>
                <c:pt idx="32">
                  <c:v>322.000000000116</c:v>
                </c:pt>
                <c:pt idx="34">
                  <c:v>326.000000000022</c:v>
                </c:pt>
                <c:pt idx="35">
                  <c:v>329.999999999927</c:v>
                </c:pt>
                <c:pt idx="36">
                  <c:v>336.499999999887</c:v>
                </c:pt>
                <c:pt idx="37">
                  <c:v>339.999999999691</c:v>
                </c:pt>
                <c:pt idx="38">
                  <c:v>335.500000000138</c:v>
                </c:pt>
                <c:pt idx="39">
                  <c:v>342.000000000098</c:v>
                </c:pt>
                <c:pt idx="40">
                  <c:v>346.499999999651</c:v>
                </c:pt>
                <c:pt idx="41">
                  <c:v>344.9999999998</c:v>
                </c:pt>
                <c:pt idx="42">
                  <c:v>350.499999999556</c:v>
                </c:pt>
                <c:pt idx="43">
                  <c:v>354.499999999916</c:v>
                </c:pt>
                <c:pt idx="44">
                  <c:v>358.499999999822</c:v>
                </c:pt>
                <c:pt idx="45">
                  <c:v>358.999999999924</c:v>
                </c:pt>
                <c:pt idx="46">
                  <c:v>356.999999999971</c:v>
                </c:pt>
                <c:pt idx="47">
                  <c:v>359.999999999673</c:v>
                </c:pt>
                <c:pt idx="48">
                  <c:v>365.999999999985</c:v>
                </c:pt>
                <c:pt idx="49">
                  <c:v>360.999999999876</c:v>
                </c:pt>
                <c:pt idx="50">
                  <c:v>365.499999999884</c:v>
                </c:pt>
                <c:pt idx="51">
                  <c:v>373.499999999694</c:v>
                </c:pt>
                <c:pt idx="52">
                  <c:v>383.99999999956</c:v>
                </c:pt>
                <c:pt idx="53">
                  <c:v>384.499999999662</c:v>
                </c:pt>
                <c:pt idx="54">
                  <c:v>378.499999999804</c:v>
                </c:pt>
                <c:pt idx="55">
                  <c:v>393.000000000029</c:v>
                </c:pt>
                <c:pt idx="56">
                  <c:v>390.499999999975</c:v>
                </c:pt>
                <c:pt idx="57">
                  <c:v>391.999999999825</c:v>
                </c:pt>
                <c:pt idx="58">
                  <c:v>392.499999999927</c:v>
                </c:pt>
                <c:pt idx="59">
                  <c:v>391.499999999724</c:v>
                </c:pt>
                <c:pt idx="60">
                  <c:v>395.500000000084</c:v>
                </c:pt>
                <c:pt idx="61">
                  <c:v>391.000000000076</c:v>
                </c:pt>
                <c:pt idx="62">
                  <c:v>397.999999999683</c:v>
                </c:pt>
                <c:pt idx="63">
                  <c:v>393.500000000131</c:v>
                </c:pt>
                <c:pt idx="64">
                  <c:v>395.499999999629</c:v>
                </c:pt>
                <c:pt idx="65">
                  <c:v>405.0000000002</c:v>
                </c:pt>
                <c:pt idx="66">
                  <c:v>405.999999999494</c:v>
                </c:pt>
                <c:pt idx="67">
                  <c:v>357.499999999618</c:v>
                </c:pt>
                <c:pt idx="68">
                  <c:v>403.499999999894</c:v>
                </c:pt>
                <c:pt idx="69">
                  <c:v>404.499999999643</c:v>
                </c:pt>
                <c:pt idx="70">
                  <c:v>408.500000000004</c:v>
                </c:pt>
                <c:pt idx="71">
                  <c:v>416.999999999916</c:v>
                </c:pt>
                <c:pt idx="72">
                  <c:v>412.499999999909</c:v>
                </c:pt>
                <c:pt idx="73">
                  <c:v>416.999999999916</c:v>
                </c:pt>
                <c:pt idx="74">
                  <c:v>410.499999999956</c:v>
                </c:pt>
                <c:pt idx="75">
                  <c:v>411.50000000016</c:v>
                </c:pt>
                <c:pt idx="76">
                  <c:v>422.499999999673</c:v>
                </c:pt>
                <c:pt idx="77">
                  <c:v>430.499999999938</c:v>
                </c:pt>
                <c:pt idx="78">
                  <c:v>426.500000000033</c:v>
                </c:pt>
                <c:pt idx="79">
                  <c:v>379.499999999553</c:v>
                </c:pt>
                <c:pt idx="80">
                  <c:v>427.499999999782</c:v>
                </c:pt>
                <c:pt idx="81">
                  <c:v>436.499999999796</c:v>
                </c:pt>
                <c:pt idx="82">
                  <c:v>434.499999999844</c:v>
                </c:pt>
                <c:pt idx="83">
                  <c:v>436.499999999796</c:v>
                </c:pt>
                <c:pt idx="84">
                  <c:v>441.499999999905</c:v>
                </c:pt>
                <c:pt idx="85">
                  <c:v>438.499999999749</c:v>
                </c:pt>
                <c:pt idx="86">
                  <c:v>438.999999999851</c:v>
                </c:pt>
                <c:pt idx="87">
                  <c:v>441.499999999905</c:v>
                </c:pt>
                <c:pt idx="88">
                  <c:v>450.49999999992</c:v>
                </c:pt>
                <c:pt idx="89">
                  <c:v>448.499999999967</c:v>
                </c:pt>
                <c:pt idx="90">
                  <c:v>449.999999999818</c:v>
                </c:pt>
                <c:pt idx="91">
                  <c:v>448.499999999967</c:v>
                </c:pt>
                <c:pt idx="92">
                  <c:v>453.499999999622</c:v>
                </c:pt>
                <c:pt idx="93">
                  <c:v>456.99999999988</c:v>
                </c:pt>
                <c:pt idx="94">
                  <c:v>458.999999999833</c:v>
                </c:pt>
                <c:pt idx="95">
                  <c:v>459.499999999935</c:v>
                </c:pt>
                <c:pt idx="96">
                  <c:v>467.5000000002</c:v>
                </c:pt>
                <c:pt idx="97">
                  <c:v>468.499999999949</c:v>
                </c:pt>
                <c:pt idx="98">
                  <c:v>465.999999999894</c:v>
                </c:pt>
                <c:pt idx="99">
                  <c:v>465.499999999793</c:v>
                </c:pt>
                <c:pt idx="100">
                  <c:v>470.499999999902</c:v>
                </c:pt>
                <c:pt idx="101">
                  <c:v>470.499999999902</c:v>
                </c:pt>
                <c:pt idx="102">
                  <c:v>476.49999999976</c:v>
                </c:pt>
                <c:pt idx="103">
                  <c:v>476.49999999976</c:v>
                </c:pt>
                <c:pt idx="104">
                  <c:v>474.999999999909</c:v>
                </c:pt>
                <c:pt idx="105">
                  <c:v>474.999999999909</c:v>
                </c:pt>
                <c:pt idx="106">
                  <c:v>483.999999999924</c:v>
                </c:pt>
                <c:pt idx="107">
                  <c:v>478.999999999814</c:v>
                </c:pt>
                <c:pt idx="108">
                  <c:v>480.999999999767</c:v>
                </c:pt>
                <c:pt idx="109">
                  <c:v>490.999999999985</c:v>
                </c:pt>
                <c:pt idx="110">
                  <c:v>489.999999999782</c:v>
                </c:pt>
                <c:pt idx="111">
                  <c:v>485.000000000127</c:v>
                </c:pt>
                <c:pt idx="112">
                  <c:v>488.999999999578</c:v>
                </c:pt>
                <c:pt idx="113">
                  <c:v>490.999999999531</c:v>
                </c:pt>
                <c:pt idx="114">
                  <c:v>493.50000000004</c:v>
                </c:pt>
                <c:pt idx="115">
                  <c:v>496.999999999844</c:v>
                </c:pt>
                <c:pt idx="116">
                  <c:v>498.499999999694</c:v>
                </c:pt>
                <c:pt idx="117">
                  <c:v>496.500000000196</c:v>
                </c:pt>
                <c:pt idx="118">
                  <c:v>501.999999999953</c:v>
                </c:pt>
                <c:pt idx="119">
                  <c:v>504.999999999654</c:v>
                </c:pt>
                <c:pt idx="120">
                  <c:v>503.500000000258</c:v>
                </c:pt>
                <c:pt idx="121">
                  <c:v>507.999999999811</c:v>
                </c:pt>
                <c:pt idx="122">
                  <c:v>509.000000000015</c:v>
                </c:pt>
                <c:pt idx="123">
                  <c:v>510.000000000218</c:v>
                </c:pt>
                <c:pt idx="124">
                  <c:v>510.000000000218</c:v>
                </c:pt>
                <c:pt idx="125">
                  <c:v>509.499999999662</c:v>
                </c:pt>
                <c:pt idx="126">
                  <c:v>518.000000000029</c:v>
                </c:pt>
                <c:pt idx="127">
                  <c:v>480.499999999665</c:v>
                </c:pt>
                <c:pt idx="128">
                  <c:v>531.500000000051</c:v>
                </c:pt>
                <c:pt idx="129">
                  <c:v>537.499999999909</c:v>
                </c:pt>
                <c:pt idx="130">
                  <c:v>522.500000000036</c:v>
                </c:pt>
                <c:pt idx="131">
                  <c:v>532.999999999902</c:v>
                </c:pt>
                <c:pt idx="132">
                  <c:v>534.499999999753</c:v>
                </c:pt>
                <c:pt idx="133">
                  <c:v>544.499999999971</c:v>
                </c:pt>
                <c:pt idx="134">
                  <c:v>541.499999999814</c:v>
                </c:pt>
                <c:pt idx="135">
                  <c:v>543.499999999767</c:v>
                </c:pt>
                <c:pt idx="136">
                  <c:v>545.999999999822</c:v>
                </c:pt>
                <c:pt idx="137">
                  <c:v>548.999999999978</c:v>
                </c:pt>
                <c:pt idx="138">
                  <c:v>552.500000000236</c:v>
                </c:pt>
                <c:pt idx="139">
                  <c:v>552.000000000135</c:v>
                </c:pt>
                <c:pt idx="140">
                  <c:v>549.999999999727</c:v>
                </c:pt>
                <c:pt idx="141">
                  <c:v>558.999999999742</c:v>
                </c:pt>
                <c:pt idx="142">
                  <c:v>557.499999999891</c:v>
                </c:pt>
                <c:pt idx="143">
                  <c:v>562.999999999647</c:v>
                </c:pt>
                <c:pt idx="144">
                  <c:v>573.499999999967</c:v>
                </c:pt>
                <c:pt idx="145">
                  <c:v>567.000000000007</c:v>
                </c:pt>
                <c:pt idx="146">
                  <c:v>572.499999999764</c:v>
                </c:pt>
                <c:pt idx="147">
                  <c:v>573.999999999614</c:v>
                </c:pt>
                <c:pt idx="148">
                  <c:v>580.499999999574</c:v>
                </c:pt>
                <c:pt idx="149">
                  <c:v>576.000000000022</c:v>
                </c:pt>
                <c:pt idx="150">
                  <c:v>583.499999999731</c:v>
                </c:pt>
                <c:pt idx="151">
                  <c:v>581.99999999988</c:v>
                </c:pt>
                <c:pt idx="152">
                  <c:v>577.000000000226</c:v>
                </c:pt>
                <c:pt idx="153">
                  <c:v>575.499999999617</c:v>
                </c:pt>
                <c:pt idx="154">
                  <c:v>574.999999999818</c:v>
                </c:pt>
                <c:pt idx="155">
                  <c:v>575.999999999567</c:v>
                </c:pt>
                <c:pt idx="156">
                  <c:v>575.499999999465</c:v>
                </c:pt>
                <c:pt idx="157">
                  <c:v>576.499999999669</c:v>
                </c:pt>
                <c:pt idx="158">
                  <c:v>581.500000000233</c:v>
                </c:pt>
                <c:pt idx="159">
                  <c:v>596.999999999753</c:v>
                </c:pt>
                <c:pt idx="160">
                  <c:v>603.999999999814</c:v>
                </c:pt>
                <c:pt idx="161">
                  <c:v>610.999999999876</c:v>
                </c:pt>
                <c:pt idx="162">
                  <c:v>610.499999999774</c:v>
                </c:pt>
                <c:pt idx="163">
                  <c:v>613.000000000284</c:v>
                </c:pt>
                <c:pt idx="164">
                  <c:v>580.999999999676</c:v>
                </c:pt>
                <c:pt idx="165">
                  <c:v>584.49999999948</c:v>
                </c:pt>
                <c:pt idx="166">
                  <c:v>577.999999999975</c:v>
                </c:pt>
                <c:pt idx="167">
                  <c:v>580.500000000029</c:v>
                </c:pt>
                <c:pt idx="168">
                  <c:v>578.499999999622</c:v>
                </c:pt>
                <c:pt idx="169">
                  <c:v>587.499999999636</c:v>
                </c:pt>
                <c:pt idx="170">
                  <c:v>585.000000000036</c:v>
                </c:pt>
                <c:pt idx="171">
                  <c:v>586.500000000342</c:v>
                </c:pt>
                <c:pt idx="172">
                  <c:v>587.500000000091</c:v>
                </c:pt>
                <c:pt idx="173">
                  <c:v>588.000000000193</c:v>
                </c:pt>
                <c:pt idx="174">
                  <c:v>578.999999999724</c:v>
                </c:pt>
              </c:numCache>
            </c:numRef>
          </c:yVal>
          <c:smooth val="0"/>
        </c:ser>
        <c:ser>
          <c:idx val="41"/>
          <c:order val="4"/>
          <c:tx>
            <c:strRef>
              <c:f>'DC4-6'!$A$2:$B$2</c:f>
              <c:strCache>
                <c:ptCount val="1"/>
                <c:pt idx="0">
                  <c:v>DC4-6</c:v>
                </c:pt>
              </c:strCache>
            </c:strRef>
          </c:tx>
          <c:spPr>
            <a:ln w="9525" cap="rnd" cmpd="sng" algn="ctr">
              <a:solidFill>
                <a:schemeClr val="accent6">
                  <a:shade val="5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'DC4-6'!$A$4:$A$203</c:f>
              <c:numCache>
                <c:formatCode>yyyy/m/d</c:formatCode>
                <c:ptCount val="200"/>
                <c:pt idx="0">
                  <c:v>42830</c:v>
                </c:pt>
                <c:pt idx="1">
                  <c:v>42836</c:v>
                </c:pt>
                <c:pt idx="2">
                  <c:v>42843</c:v>
                </c:pt>
                <c:pt idx="3">
                  <c:v>42857</c:v>
                </c:pt>
                <c:pt idx="4">
                  <c:v>42874</c:v>
                </c:pt>
                <c:pt idx="5">
                  <c:v>42881</c:v>
                </c:pt>
                <c:pt idx="6">
                  <c:v>42885</c:v>
                </c:pt>
                <c:pt idx="7">
                  <c:v>42892</c:v>
                </c:pt>
                <c:pt idx="8">
                  <c:v>42920</c:v>
                </c:pt>
                <c:pt idx="9">
                  <c:v>42929</c:v>
                </c:pt>
                <c:pt idx="10">
                  <c:v>42934</c:v>
                </c:pt>
                <c:pt idx="11">
                  <c:v>42941</c:v>
                </c:pt>
                <c:pt idx="12">
                  <c:v>42955</c:v>
                </c:pt>
                <c:pt idx="13">
                  <c:v>42961</c:v>
                </c:pt>
                <c:pt idx="14">
                  <c:v>42969</c:v>
                </c:pt>
                <c:pt idx="15">
                  <c:v>42979</c:v>
                </c:pt>
                <c:pt idx="16">
                  <c:v>42984</c:v>
                </c:pt>
                <c:pt idx="17">
                  <c:v>42992</c:v>
                </c:pt>
                <c:pt idx="18">
                  <c:v>42993</c:v>
                </c:pt>
                <c:pt idx="19">
                  <c:v>42997</c:v>
                </c:pt>
                <c:pt idx="20">
                  <c:v>43004</c:v>
                </c:pt>
                <c:pt idx="21">
                  <c:v>43012</c:v>
                </c:pt>
                <c:pt idx="22">
                  <c:v>43020</c:v>
                </c:pt>
                <c:pt idx="23">
                  <c:v>43028</c:v>
                </c:pt>
                <c:pt idx="24">
                  <c:v>43033</c:v>
                </c:pt>
                <c:pt idx="25">
                  <c:v>43038</c:v>
                </c:pt>
                <c:pt idx="26">
                  <c:v>43045</c:v>
                </c:pt>
                <c:pt idx="27">
                  <c:v>43050</c:v>
                </c:pt>
                <c:pt idx="28">
                  <c:v>43055</c:v>
                </c:pt>
                <c:pt idx="29">
                  <c:v>43059</c:v>
                </c:pt>
                <c:pt idx="30">
                  <c:v>43063</c:v>
                </c:pt>
                <c:pt idx="31">
                  <c:v>43067</c:v>
                </c:pt>
                <c:pt idx="32">
                  <c:v>43073</c:v>
                </c:pt>
                <c:pt idx="33">
                  <c:v>43094</c:v>
                </c:pt>
                <c:pt idx="34">
                  <c:v>43102</c:v>
                </c:pt>
                <c:pt idx="35">
                  <c:v>43108</c:v>
                </c:pt>
                <c:pt idx="36">
                  <c:v>43118</c:v>
                </c:pt>
                <c:pt idx="37">
                  <c:v>43122</c:v>
                </c:pt>
                <c:pt idx="38">
                  <c:v>43129</c:v>
                </c:pt>
                <c:pt idx="39">
                  <c:v>43144</c:v>
                </c:pt>
                <c:pt idx="40">
                  <c:v>43150</c:v>
                </c:pt>
                <c:pt idx="41">
                  <c:v>43163</c:v>
                </c:pt>
                <c:pt idx="42">
                  <c:v>43173</c:v>
                </c:pt>
                <c:pt idx="43">
                  <c:v>43179</c:v>
                </c:pt>
                <c:pt idx="44">
                  <c:v>43186</c:v>
                </c:pt>
                <c:pt idx="45">
                  <c:v>43192</c:v>
                </c:pt>
                <c:pt idx="46">
                  <c:v>43200</c:v>
                </c:pt>
                <c:pt idx="47">
                  <c:v>43209</c:v>
                </c:pt>
                <c:pt idx="48">
                  <c:v>43214</c:v>
                </c:pt>
                <c:pt idx="49">
                  <c:v>43244</c:v>
                </c:pt>
                <c:pt idx="50">
                  <c:v>43249</c:v>
                </c:pt>
                <c:pt idx="51">
                  <c:v>43255</c:v>
                </c:pt>
                <c:pt idx="52">
                  <c:v>43266</c:v>
                </c:pt>
                <c:pt idx="53">
                  <c:v>43271</c:v>
                </c:pt>
                <c:pt idx="54">
                  <c:v>43277</c:v>
                </c:pt>
                <c:pt idx="55">
                  <c:v>43283</c:v>
                </c:pt>
                <c:pt idx="56">
                  <c:v>43293</c:v>
                </c:pt>
                <c:pt idx="57">
                  <c:v>43297</c:v>
                </c:pt>
                <c:pt idx="58">
                  <c:v>43306</c:v>
                </c:pt>
                <c:pt idx="59">
                  <c:v>43313</c:v>
                </c:pt>
                <c:pt idx="60">
                  <c:v>43318</c:v>
                </c:pt>
                <c:pt idx="61">
                  <c:v>43325</c:v>
                </c:pt>
                <c:pt idx="62">
                  <c:v>43336</c:v>
                </c:pt>
                <c:pt idx="63">
                  <c:v>43340</c:v>
                </c:pt>
                <c:pt idx="64">
                  <c:v>43346</c:v>
                </c:pt>
                <c:pt idx="65">
                  <c:v>43365</c:v>
                </c:pt>
                <c:pt idx="66">
                  <c:v>43370</c:v>
                </c:pt>
                <c:pt idx="67">
                  <c:v>43375</c:v>
                </c:pt>
                <c:pt idx="68">
                  <c:v>43381</c:v>
                </c:pt>
                <c:pt idx="69">
                  <c:v>43390</c:v>
                </c:pt>
                <c:pt idx="70">
                  <c:v>43396</c:v>
                </c:pt>
                <c:pt idx="71">
                  <c:v>43403</c:v>
                </c:pt>
                <c:pt idx="72">
                  <c:v>43411</c:v>
                </c:pt>
                <c:pt idx="73">
                  <c:v>43419</c:v>
                </c:pt>
                <c:pt idx="74">
                  <c:v>43425</c:v>
                </c:pt>
                <c:pt idx="75">
                  <c:v>43431</c:v>
                </c:pt>
                <c:pt idx="76">
                  <c:v>43441</c:v>
                </c:pt>
                <c:pt idx="77">
                  <c:v>43445</c:v>
                </c:pt>
                <c:pt idx="78">
                  <c:v>43455</c:v>
                </c:pt>
                <c:pt idx="79">
                  <c:v>43461</c:v>
                </c:pt>
                <c:pt idx="80">
                  <c:v>43467</c:v>
                </c:pt>
                <c:pt idx="81">
                  <c:v>43474</c:v>
                </c:pt>
                <c:pt idx="82">
                  <c:v>43481</c:v>
                </c:pt>
                <c:pt idx="83">
                  <c:v>43486</c:v>
                </c:pt>
                <c:pt idx="84">
                  <c:v>43511</c:v>
                </c:pt>
                <c:pt idx="85">
                  <c:v>43515</c:v>
                </c:pt>
                <c:pt idx="86">
                  <c:v>43524</c:v>
                </c:pt>
                <c:pt idx="87">
                  <c:v>43530</c:v>
                </c:pt>
                <c:pt idx="88">
                  <c:v>43535</c:v>
                </c:pt>
                <c:pt idx="89">
                  <c:v>43543</c:v>
                </c:pt>
                <c:pt idx="90">
                  <c:v>43561</c:v>
                </c:pt>
                <c:pt idx="91">
                  <c:v>43573</c:v>
                </c:pt>
                <c:pt idx="92">
                  <c:v>43581</c:v>
                </c:pt>
                <c:pt idx="93">
                  <c:v>43595</c:v>
                </c:pt>
                <c:pt idx="94">
                  <c:v>43601</c:v>
                </c:pt>
                <c:pt idx="95">
                  <c:v>43608</c:v>
                </c:pt>
                <c:pt idx="96">
                  <c:v>43623</c:v>
                </c:pt>
                <c:pt idx="97">
                  <c:v>43630</c:v>
                </c:pt>
                <c:pt idx="98">
                  <c:v>43637</c:v>
                </c:pt>
                <c:pt idx="99">
                  <c:v>43645</c:v>
                </c:pt>
                <c:pt idx="100">
                  <c:v>43651</c:v>
                </c:pt>
                <c:pt idx="101">
                  <c:v>43660</c:v>
                </c:pt>
                <c:pt idx="102">
                  <c:v>43665</c:v>
                </c:pt>
                <c:pt idx="103">
                  <c:v>43671</c:v>
                </c:pt>
                <c:pt idx="104">
                  <c:v>43678</c:v>
                </c:pt>
                <c:pt idx="105">
                  <c:v>43686</c:v>
                </c:pt>
                <c:pt idx="106">
                  <c:v>43693</c:v>
                </c:pt>
                <c:pt idx="107">
                  <c:v>43708</c:v>
                </c:pt>
                <c:pt idx="108">
                  <c:v>43713</c:v>
                </c:pt>
                <c:pt idx="109">
                  <c:v>43722</c:v>
                </c:pt>
                <c:pt idx="110">
                  <c:v>43728</c:v>
                </c:pt>
                <c:pt idx="111">
                  <c:v>43742</c:v>
                </c:pt>
                <c:pt idx="112">
                  <c:v>43749</c:v>
                </c:pt>
                <c:pt idx="113">
                  <c:v>43762</c:v>
                </c:pt>
                <c:pt idx="114">
                  <c:v>43770</c:v>
                </c:pt>
                <c:pt idx="115">
                  <c:v>43778</c:v>
                </c:pt>
                <c:pt idx="116">
                  <c:v>43791</c:v>
                </c:pt>
                <c:pt idx="117">
                  <c:v>43802</c:v>
                </c:pt>
                <c:pt idx="118">
                  <c:v>43824</c:v>
                </c:pt>
                <c:pt idx="119">
                  <c:v>43834</c:v>
                </c:pt>
                <c:pt idx="120">
                  <c:v>43839</c:v>
                </c:pt>
                <c:pt idx="121">
                  <c:v>43845</c:v>
                </c:pt>
                <c:pt idx="122">
                  <c:v>43908</c:v>
                </c:pt>
                <c:pt idx="123">
                  <c:v>43930</c:v>
                </c:pt>
                <c:pt idx="124">
                  <c:v>43938</c:v>
                </c:pt>
                <c:pt idx="125">
                  <c:v>43942</c:v>
                </c:pt>
                <c:pt idx="126">
                  <c:v>43951</c:v>
                </c:pt>
                <c:pt idx="127">
                  <c:v>43956</c:v>
                </c:pt>
                <c:pt idx="128">
                  <c:v>43964</c:v>
                </c:pt>
                <c:pt idx="129">
                  <c:v>43972</c:v>
                </c:pt>
                <c:pt idx="130">
                  <c:v>43980</c:v>
                </c:pt>
                <c:pt idx="131">
                  <c:v>43999</c:v>
                </c:pt>
                <c:pt idx="132">
                  <c:v>44008</c:v>
                </c:pt>
                <c:pt idx="133">
                  <c:v>44056</c:v>
                </c:pt>
                <c:pt idx="134">
                  <c:v>44062</c:v>
                </c:pt>
                <c:pt idx="135">
                  <c:v>44070</c:v>
                </c:pt>
                <c:pt idx="136">
                  <c:v>44084</c:v>
                </c:pt>
                <c:pt idx="137">
                  <c:v>44092</c:v>
                </c:pt>
                <c:pt idx="138">
                  <c:v>44100</c:v>
                </c:pt>
                <c:pt idx="139">
                  <c:v>44114</c:v>
                </c:pt>
                <c:pt idx="140">
                  <c:v>44228</c:v>
                </c:pt>
                <c:pt idx="141">
                  <c:v>44256</c:v>
                </c:pt>
                <c:pt idx="142">
                  <c:v>44273</c:v>
                </c:pt>
                <c:pt idx="143">
                  <c:v>44287</c:v>
                </c:pt>
                <c:pt idx="144">
                  <c:v>44295</c:v>
                </c:pt>
                <c:pt idx="145">
                  <c:v>44318</c:v>
                </c:pt>
                <c:pt idx="146">
                  <c:v>44325</c:v>
                </c:pt>
                <c:pt idx="147">
                  <c:v>44333</c:v>
                </c:pt>
                <c:pt idx="148">
                  <c:v>44345</c:v>
                </c:pt>
                <c:pt idx="149">
                  <c:v>44352</c:v>
                </c:pt>
                <c:pt idx="150">
                  <c:v>44356</c:v>
                </c:pt>
                <c:pt idx="151">
                  <c:v>44356</c:v>
                </c:pt>
                <c:pt idx="152">
                  <c:v>44356</c:v>
                </c:pt>
                <c:pt idx="153">
                  <c:v>44356</c:v>
                </c:pt>
                <c:pt idx="154">
                  <c:v>44361</c:v>
                </c:pt>
                <c:pt idx="155">
                  <c:v>44363</c:v>
                </c:pt>
                <c:pt idx="156">
                  <c:v>44366</c:v>
                </c:pt>
                <c:pt idx="157">
                  <c:v>44367</c:v>
                </c:pt>
                <c:pt idx="158">
                  <c:v>44372</c:v>
                </c:pt>
                <c:pt idx="159">
                  <c:v>44373</c:v>
                </c:pt>
                <c:pt idx="160">
                  <c:v>44375</c:v>
                </c:pt>
                <c:pt idx="161">
                  <c:v>44377</c:v>
                </c:pt>
                <c:pt idx="162">
                  <c:v>44380</c:v>
                </c:pt>
                <c:pt idx="163">
                  <c:v>44383</c:v>
                </c:pt>
                <c:pt idx="164">
                  <c:v>44385</c:v>
                </c:pt>
                <c:pt idx="165">
                  <c:v>44387</c:v>
                </c:pt>
                <c:pt idx="166">
                  <c:v>44390</c:v>
                </c:pt>
                <c:pt idx="167">
                  <c:v>44397</c:v>
                </c:pt>
                <c:pt idx="168">
                  <c:v>44401</c:v>
                </c:pt>
                <c:pt idx="169">
                  <c:v>44437</c:v>
                </c:pt>
                <c:pt idx="170">
                  <c:v>44445</c:v>
                </c:pt>
                <c:pt idx="171">
                  <c:v>44448</c:v>
                </c:pt>
              </c:numCache>
            </c:numRef>
          </c:xVal>
          <c:yVal>
            <c:numRef>
              <c:f>'DC4-6'!$G$4:$G$203</c:f>
              <c:numCache>
                <c:formatCode>0.00_ </c:formatCode>
                <c:ptCount val="200"/>
                <c:pt idx="0">
                  <c:v>0</c:v>
                </c:pt>
                <c:pt idx="1">
                  <c:v>24.5000000004438</c:v>
                </c:pt>
                <c:pt idx="2">
                  <c:v>41.4999999998145</c:v>
                </c:pt>
                <c:pt idx="3">
                  <c:v>60.0000000004002</c:v>
                </c:pt>
                <c:pt idx="4">
                  <c:v>90.9999999998945</c:v>
                </c:pt>
                <c:pt idx="5">
                  <c:v>95.0000000002547</c:v>
                </c:pt>
                <c:pt idx="6">
                  <c:v>101.49999999976</c:v>
                </c:pt>
                <c:pt idx="7">
                  <c:v>101.000000000113</c:v>
                </c:pt>
                <c:pt idx="8">
                  <c:v>122.499999999945</c:v>
                </c:pt>
                <c:pt idx="9">
                  <c:v>123.999999999796</c:v>
                </c:pt>
                <c:pt idx="10">
                  <c:v>129.500000000007</c:v>
                </c:pt>
                <c:pt idx="11">
                  <c:v>140.499999999975</c:v>
                </c:pt>
                <c:pt idx="12">
                  <c:v>153.999999999996</c:v>
                </c:pt>
                <c:pt idx="13">
                  <c:v>163.99999999976</c:v>
                </c:pt>
                <c:pt idx="14">
                  <c:v>167.500000000018</c:v>
                </c:pt>
                <c:pt idx="15">
                  <c:v>181.500000000142</c:v>
                </c:pt>
                <c:pt idx="16">
                  <c:v>179.499999999734</c:v>
                </c:pt>
                <c:pt idx="17">
                  <c:v>184.500000000298</c:v>
                </c:pt>
                <c:pt idx="19">
                  <c:v>190.000000000055</c:v>
                </c:pt>
                <c:pt idx="20">
                  <c:v>192.500000000109</c:v>
                </c:pt>
                <c:pt idx="21">
                  <c:v>203.499999999622</c:v>
                </c:pt>
                <c:pt idx="22">
                  <c:v>219.500000000153</c:v>
                </c:pt>
                <c:pt idx="23">
                  <c:v>233.999999999924</c:v>
                </c:pt>
                <c:pt idx="24">
                  <c:v>252.500000000055</c:v>
                </c:pt>
                <c:pt idx="25">
                  <c:v>260.999999999967</c:v>
                </c:pt>
                <c:pt idx="26">
                  <c:v>277.000000000044</c:v>
                </c:pt>
                <c:pt idx="28">
                  <c:v>294.499999999971</c:v>
                </c:pt>
                <c:pt idx="29">
                  <c:v>303.000000000338</c:v>
                </c:pt>
                <c:pt idx="31">
                  <c:v>319.000000000415</c:v>
                </c:pt>
                <c:pt idx="32">
                  <c:v>330.000000000382</c:v>
                </c:pt>
                <c:pt idx="33">
                  <c:v>349.00000000016</c:v>
                </c:pt>
                <c:pt idx="34">
                  <c:v>367.999999999938</c:v>
                </c:pt>
                <c:pt idx="35">
                  <c:v>349.00000000016</c:v>
                </c:pt>
                <c:pt idx="36">
                  <c:v>361.000000000331</c:v>
                </c:pt>
                <c:pt idx="37">
                  <c:v>364.000000000033</c:v>
                </c:pt>
                <c:pt idx="38">
                  <c:v>364.000000000033</c:v>
                </c:pt>
                <c:pt idx="39">
                  <c:v>377.500000000055</c:v>
                </c:pt>
                <c:pt idx="40">
                  <c:v>383.000000000266</c:v>
                </c:pt>
                <c:pt idx="41">
                  <c:v>399.499999999989</c:v>
                </c:pt>
                <c:pt idx="42">
                  <c:v>402.500000000146</c:v>
                </c:pt>
                <c:pt idx="43">
                  <c:v>401.499999999942</c:v>
                </c:pt>
                <c:pt idx="44">
                  <c:v>409.000000000106</c:v>
                </c:pt>
                <c:pt idx="45">
                  <c:v>420.500000000175</c:v>
                </c:pt>
                <c:pt idx="46">
                  <c:v>416.999999999916</c:v>
                </c:pt>
                <c:pt idx="47">
                  <c:v>429.000000000087</c:v>
                </c:pt>
                <c:pt idx="48">
                  <c:v>428.499999999985</c:v>
                </c:pt>
                <c:pt idx="49">
                  <c:v>452.499999999873</c:v>
                </c:pt>
                <c:pt idx="50">
                  <c:v>467.000000000098</c:v>
                </c:pt>
                <c:pt idx="51">
                  <c:v>460.999999999785</c:v>
                </c:pt>
                <c:pt idx="52">
                  <c:v>467.999999999847</c:v>
                </c:pt>
                <c:pt idx="53">
                  <c:v>466.499999999996</c:v>
                </c:pt>
                <c:pt idx="54">
                  <c:v>472.999999999956</c:v>
                </c:pt>
                <c:pt idx="55">
                  <c:v>478.000000000065</c:v>
                </c:pt>
                <c:pt idx="56">
                  <c:v>478.999999999814</c:v>
                </c:pt>
                <c:pt idx="57">
                  <c:v>476.000000000113</c:v>
                </c:pt>
                <c:pt idx="58">
                  <c:v>474.00000000016</c:v>
                </c:pt>
                <c:pt idx="59">
                  <c:v>482.99999999972</c:v>
                </c:pt>
                <c:pt idx="60">
                  <c:v>484.000000000378</c:v>
                </c:pt>
                <c:pt idx="61">
                  <c:v>478.500000000167</c:v>
                </c:pt>
                <c:pt idx="62">
                  <c:v>485.500000000229</c:v>
                </c:pt>
                <c:pt idx="63">
                  <c:v>485.499999999774</c:v>
                </c:pt>
                <c:pt idx="64">
                  <c:v>437.5</c:v>
                </c:pt>
                <c:pt idx="65">
                  <c:v>488.000000000284</c:v>
                </c:pt>
                <c:pt idx="66">
                  <c:v>492.999999999938</c:v>
                </c:pt>
                <c:pt idx="67">
                  <c:v>501.000000000204</c:v>
                </c:pt>
                <c:pt idx="68">
                  <c:v>499.000000000251</c:v>
                </c:pt>
                <c:pt idx="69">
                  <c:v>500</c:v>
                </c:pt>
                <c:pt idx="70">
                  <c:v>505.500000000211</c:v>
                </c:pt>
                <c:pt idx="71">
                  <c:v>505.500000000211</c:v>
                </c:pt>
                <c:pt idx="72">
                  <c:v>511.500000000069</c:v>
                </c:pt>
                <c:pt idx="73">
                  <c:v>522.500000000036</c:v>
                </c:pt>
                <c:pt idx="74">
                  <c:v>519.49999999988</c:v>
                </c:pt>
                <c:pt idx="75">
                  <c:v>523.50000000024</c:v>
                </c:pt>
                <c:pt idx="76">
                  <c:v>520.999999999731</c:v>
                </c:pt>
                <c:pt idx="77">
                  <c:v>528.499999999894</c:v>
                </c:pt>
                <c:pt idx="78">
                  <c:v>534.499999999753</c:v>
                </c:pt>
                <c:pt idx="79">
                  <c:v>534.500000000207</c:v>
                </c:pt>
                <c:pt idx="80">
                  <c:v>535.000000000309</c:v>
                </c:pt>
                <c:pt idx="81">
                  <c:v>540.999999999713</c:v>
                </c:pt>
                <c:pt idx="82">
                  <c:v>541.000000000167</c:v>
                </c:pt>
                <c:pt idx="83">
                  <c:v>534.000000000106</c:v>
                </c:pt>
                <c:pt idx="84">
                  <c:v>540.500000000065</c:v>
                </c:pt>
                <c:pt idx="85">
                  <c:v>547.500000000127</c:v>
                </c:pt>
                <c:pt idx="86">
                  <c:v>542.000000000371</c:v>
                </c:pt>
                <c:pt idx="87">
                  <c:v>543.499999999767</c:v>
                </c:pt>
                <c:pt idx="88">
                  <c:v>550.999999999931</c:v>
                </c:pt>
                <c:pt idx="89">
                  <c:v>548.999999999978</c:v>
                </c:pt>
                <c:pt idx="90">
                  <c:v>556.500000000142</c:v>
                </c:pt>
                <c:pt idx="91">
                  <c:v>559.000000000196</c:v>
                </c:pt>
                <c:pt idx="92">
                  <c:v>555.499999999938</c:v>
                </c:pt>
                <c:pt idx="93">
                  <c:v>565.000000000055</c:v>
                </c:pt>
                <c:pt idx="94">
                  <c:v>563.000000000102</c:v>
                </c:pt>
                <c:pt idx="95">
                  <c:v>548.499999999876</c:v>
                </c:pt>
                <c:pt idx="96">
                  <c:v>565.000000000055</c:v>
                </c:pt>
                <c:pt idx="97">
                  <c:v>571.500000000015</c:v>
                </c:pt>
                <c:pt idx="98">
                  <c:v>567.500000000109</c:v>
                </c:pt>
                <c:pt idx="99">
                  <c:v>568.499999999858</c:v>
                </c:pt>
                <c:pt idx="100">
                  <c:v>574.000000000069</c:v>
                </c:pt>
                <c:pt idx="101">
                  <c:v>578.999999999724</c:v>
                </c:pt>
                <c:pt idx="102">
                  <c:v>572.500000000218</c:v>
                </c:pt>
                <c:pt idx="103">
                  <c:v>583.500000000186</c:v>
                </c:pt>
                <c:pt idx="104">
                  <c:v>582.499999999982</c:v>
                </c:pt>
                <c:pt idx="105">
                  <c:v>584.499999999935</c:v>
                </c:pt>
                <c:pt idx="106">
                  <c:v>587.000000000444</c:v>
                </c:pt>
                <c:pt idx="107">
                  <c:v>586.999999999989</c:v>
                </c:pt>
                <c:pt idx="108">
                  <c:v>585.500000000138</c:v>
                </c:pt>
                <c:pt idx="109">
                  <c:v>581.99999999988</c:v>
                </c:pt>
                <c:pt idx="110">
                  <c:v>583.499999999731</c:v>
                </c:pt>
                <c:pt idx="111">
                  <c:v>592.5000000002</c:v>
                </c:pt>
                <c:pt idx="112">
                  <c:v>594.9999999998</c:v>
                </c:pt>
                <c:pt idx="113">
                  <c:v>597.499999999854</c:v>
                </c:pt>
                <c:pt idx="114">
                  <c:v>598.000000000411</c:v>
                </c:pt>
                <c:pt idx="115">
                  <c:v>589.500000000044</c:v>
                </c:pt>
                <c:pt idx="116">
                  <c:v>602.499999999964</c:v>
                </c:pt>
                <c:pt idx="117">
                  <c:v>604.500000000371</c:v>
                </c:pt>
                <c:pt idx="118">
                  <c:v>609.500000000025</c:v>
                </c:pt>
                <c:pt idx="119">
                  <c:v>611.499999999978</c:v>
                </c:pt>
                <c:pt idx="120">
                  <c:v>609.000000000378</c:v>
                </c:pt>
                <c:pt idx="121">
                  <c:v>601.500000000215</c:v>
                </c:pt>
                <c:pt idx="122">
                  <c:v>616.500000000087</c:v>
                </c:pt>
                <c:pt idx="123">
                  <c:v>616.500000000087</c:v>
                </c:pt>
                <c:pt idx="124">
                  <c:v>583.499999999731</c:v>
                </c:pt>
                <c:pt idx="125">
                  <c:v>625</c:v>
                </c:pt>
                <c:pt idx="126">
                  <c:v>631.000000000313</c:v>
                </c:pt>
                <c:pt idx="127">
                  <c:v>616.500000000087</c:v>
                </c:pt>
                <c:pt idx="128">
                  <c:v>628.500000000258</c:v>
                </c:pt>
                <c:pt idx="129">
                  <c:v>636.499999999614</c:v>
                </c:pt>
                <c:pt idx="130">
                  <c:v>626.000000000204</c:v>
                </c:pt>
                <c:pt idx="131">
                  <c:v>635.999999999967</c:v>
                </c:pt>
                <c:pt idx="132">
                  <c:v>637.499999999818</c:v>
                </c:pt>
                <c:pt idx="133">
                  <c:v>645.999999999731</c:v>
                </c:pt>
                <c:pt idx="134">
                  <c:v>648.999999999887</c:v>
                </c:pt>
                <c:pt idx="135">
                  <c:v>651.000000000295</c:v>
                </c:pt>
                <c:pt idx="136">
                  <c:v>653.000000000247</c:v>
                </c:pt>
                <c:pt idx="137">
                  <c:v>661.999999999807</c:v>
                </c:pt>
                <c:pt idx="138">
                  <c:v>655.999999999949</c:v>
                </c:pt>
                <c:pt idx="139">
                  <c:v>656.000000000404</c:v>
                </c:pt>
                <c:pt idx="140">
                  <c:v>667.500000000018</c:v>
                </c:pt>
                <c:pt idx="141">
                  <c:v>672.500000000127</c:v>
                </c:pt>
                <c:pt idx="142">
                  <c:v>667.500000000018</c:v>
                </c:pt>
                <c:pt idx="143">
                  <c:v>672.500000000127</c:v>
                </c:pt>
                <c:pt idx="144">
                  <c:v>672.499999999673</c:v>
                </c:pt>
                <c:pt idx="145">
                  <c:v>683.999999999742</c:v>
                </c:pt>
                <c:pt idx="146">
                  <c:v>683.500000000095</c:v>
                </c:pt>
                <c:pt idx="147">
                  <c:v>681.00000000004</c:v>
                </c:pt>
                <c:pt idx="148">
                  <c:v>731.999999999971</c:v>
                </c:pt>
                <c:pt idx="149">
                  <c:v>678.000000000338</c:v>
                </c:pt>
                <c:pt idx="150">
                  <c:v>685.499999999593</c:v>
                </c:pt>
                <c:pt idx="151">
                  <c:v>680.999999999585</c:v>
                </c:pt>
                <c:pt idx="152">
                  <c:v>680.999999999585</c:v>
                </c:pt>
                <c:pt idx="153">
                  <c:v>694.499999999607</c:v>
                </c:pt>
                <c:pt idx="154">
                  <c:v>679.000000000087</c:v>
                </c:pt>
                <c:pt idx="155">
                  <c:v>678.499999999985</c:v>
                </c:pt>
                <c:pt idx="156">
                  <c:v>680.499999999938</c:v>
                </c:pt>
                <c:pt idx="157">
                  <c:v>685.500000000047</c:v>
                </c:pt>
                <c:pt idx="158">
                  <c:v>686.000000000149</c:v>
                </c:pt>
                <c:pt idx="159">
                  <c:v>685.500000000047</c:v>
                </c:pt>
                <c:pt idx="160">
                  <c:v>688.000000000102</c:v>
                </c:pt>
                <c:pt idx="161">
                  <c:v>681.00000000004</c:v>
                </c:pt>
                <c:pt idx="162">
                  <c:v>682.499999999891</c:v>
                </c:pt>
                <c:pt idx="163">
                  <c:v>688.500000000204</c:v>
                </c:pt>
                <c:pt idx="164">
                  <c:v>681.00000000004</c:v>
                </c:pt>
                <c:pt idx="165">
                  <c:v>678.499999999985</c:v>
                </c:pt>
                <c:pt idx="166">
                  <c:v>687.5</c:v>
                </c:pt>
                <c:pt idx="167">
                  <c:v>690.500000000156</c:v>
                </c:pt>
                <c:pt idx="168">
                  <c:v>684.000000000196</c:v>
                </c:pt>
                <c:pt idx="169">
                  <c:v>693.500000000313</c:v>
                </c:pt>
                <c:pt idx="170">
                  <c:v>689.500000000407</c:v>
                </c:pt>
                <c:pt idx="171">
                  <c:v>679.499999999734</c:v>
                </c:pt>
              </c:numCache>
            </c:numRef>
          </c:yVal>
          <c:smooth val="0"/>
        </c:ser>
        <c:ser>
          <c:idx val="42"/>
          <c:order val="5"/>
          <c:tx>
            <c:strRef>
              <c:f>'DC4-7'!$A$2:$B$2</c:f>
              <c:strCache>
                <c:ptCount val="1"/>
                <c:pt idx="0">
                  <c:v>DC4-7</c:v>
                </c:pt>
              </c:strCache>
            </c:strRef>
          </c:tx>
          <c:spPr>
            <a:ln w="9525" cap="rnd" cmpd="sng" algn="ctr">
              <a:solidFill>
                <a:schemeClr val="accent1">
                  <a:shade val="7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'DC4-7'!$A$4:$A$203</c:f>
              <c:numCache>
                <c:formatCode>yyyy/m/d</c:formatCode>
                <c:ptCount val="200"/>
                <c:pt idx="0">
                  <c:v>42843</c:v>
                </c:pt>
                <c:pt idx="1">
                  <c:v>42857</c:v>
                </c:pt>
                <c:pt idx="2">
                  <c:v>42874</c:v>
                </c:pt>
                <c:pt idx="3">
                  <c:v>42881</c:v>
                </c:pt>
                <c:pt idx="4">
                  <c:v>42885</c:v>
                </c:pt>
                <c:pt idx="5">
                  <c:v>42892</c:v>
                </c:pt>
                <c:pt idx="6">
                  <c:v>42920</c:v>
                </c:pt>
                <c:pt idx="7">
                  <c:v>42929</c:v>
                </c:pt>
                <c:pt idx="8">
                  <c:v>42934</c:v>
                </c:pt>
                <c:pt idx="9">
                  <c:v>42941</c:v>
                </c:pt>
                <c:pt idx="10">
                  <c:v>42955</c:v>
                </c:pt>
                <c:pt idx="11">
                  <c:v>42961</c:v>
                </c:pt>
                <c:pt idx="12">
                  <c:v>42969</c:v>
                </c:pt>
                <c:pt idx="13">
                  <c:v>42979</c:v>
                </c:pt>
                <c:pt idx="14">
                  <c:v>42984</c:v>
                </c:pt>
                <c:pt idx="15">
                  <c:v>42992</c:v>
                </c:pt>
                <c:pt idx="16">
                  <c:v>42993</c:v>
                </c:pt>
                <c:pt idx="17">
                  <c:v>42997</c:v>
                </c:pt>
                <c:pt idx="18">
                  <c:v>43004</c:v>
                </c:pt>
                <c:pt idx="19">
                  <c:v>43012</c:v>
                </c:pt>
                <c:pt idx="20">
                  <c:v>43020</c:v>
                </c:pt>
                <c:pt idx="21">
                  <c:v>43028</c:v>
                </c:pt>
                <c:pt idx="22">
                  <c:v>43033</c:v>
                </c:pt>
                <c:pt idx="23">
                  <c:v>43038</c:v>
                </c:pt>
                <c:pt idx="24">
                  <c:v>43045</c:v>
                </c:pt>
                <c:pt idx="25">
                  <c:v>43050</c:v>
                </c:pt>
                <c:pt idx="26">
                  <c:v>43055</c:v>
                </c:pt>
                <c:pt idx="27">
                  <c:v>43059</c:v>
                </c:pt>
                <c:pt idx="28">
                  <c:v>43063</c:v>
                </c:pt>
                <c:pt idx="29">
                  <c:v>43067</c:v>
                </c:pt>
                <c:pt idx="30">
                  <c:v>43073</c:v>
                </c:pt>
                <c:pt idx="31">
                  <c:v>43094</c:v>
                </c:pt>
                <c:pt idx="32">
                  <c:v>43102</c:v>
                </c:pt>
                <c:pt idx="33">
                  <c:v>43108</c:v>
                </c:pt>
                <c:pt idx="34">
                  <c:v>43118</c:v>
                </c:pt>
                <c:pt idx="35">
                  <c:v>43122</c:v>
                </c:pt>
                <c:pt idx="36">
                  <c:v>43129</c:v>
                </c:pt>
                <c:pt idx="37">
                  <c:v>43144</c:v>
                </c:pt>
                <c:pt idx="38">
                  <c:v>43150</c:v>
                </c:pt>
                <c:pt idx="39">
                  <c:v>43163</c:v>
                </c:pt>
                <c:pt idx="40">
                  <c:v>43173</c:v>
                </c:pt>
                <c:pt idx="41">
                  <c:v>43179</c:v>
                </c:pt>
                <c:pt idx="42">
                  <c:v>43186</c:v>
                </c:pt>
                <c:pt idx="43">
                  <c:v>43192</c:v>
                </c:pt>
                <c:pt idx="44">
                  <c:v>43200</c:v>
                </c:pt>
                <c:pt idx="45">
                  <c:v>43209</c:v>
                </c:pt>
                <c:pt idx="46">
                  <c:v>43214</c:v>
                </c:pt>
                <c:pt idx="47">
                  <c:v>43244</c:v>
                </c:pt>
                <c:pt idx="48">
                  <c:v>43249</c:v>
                </c:pt>
                <c:pt idx="49">
                  <c:v>43255</c:v>
                </c:pt>
                <c:pt idx="50">
                  <c:v>43266</c:v>
                </c:pt>
                <c:pt idx="51">
                  <c:v>43271</c:v>
                </c:pt>
                <c:pt idx="52">
                  <c:v>43277</c:v>
                </c:pt>
                <c:pt idx="53">
                  <c:v>43283</c:v>
                </c:pt>
                <c:pt idx="54">
                  <c:v>43293</c:v>
                </c:pt>
                <c:pt idx="55">
                  <c:v>43297</c:v>
                </c:pt>
                <c:pt idx="56">
                  <c:v>43306</c:v>
                </c:pt>
                <c:pt idx="57">
                  <c:v>43313</c:v>
                </c:pt>
                <c:pt idx="58">
                  <c:v>43318</c:v>
                </c:pt>
                <c:pt idx="59">
                  <c:v>43325</c:v>
                </c:pt>
                <c:pt idx="60">
                  <c:v>43336</c:v>
                </c:pt>
                <c:pt idx="61">
                  <c:v>43340</c:v>
                </c:pt>
                <c:pt idx="62">
                  <c:v>43346</c:v>
                </c:pt>
                <c:pt idx="63">
                  <c:v>43365</c:v>
                </c:pt>
                <c:pt idx="64">
                  <c:v>43370</c:v>
                </c:pt>
                <c:pt idx="65">
                  <c:v>43375</c:v>
                </c:pt>
                <c:pt idx="66">
                  <c:v>43381</c:v>
                </c:pt>
                <c:pt idx="67">
                  <c:v>43390</c:v>
                </c:pt>
                <c:pt idx="68">
                  <c:v>43396</c:v>
                </c:pt>
                <c:pt idx="70">
                  <c:v>43461</c:v>
                </c:pt>
                <c:pt idx="72">
                  <c:v>43474</c:v>
                </c:pt>
                <c:pt idx="73">
                  <c:v>43481</c:v>
                </c:pt>
                <c:pt idx="74">
                  <c:v>43486</c:v>
                </c:pt>
                <c:pt idx="75">
                  <c:v>43511</c:v>
                </c:pt>
                <c:pt idx="76">
                  <c:v>43515</c:v>
                </c:pt>
                <c:pt idx="77">
                  <c:v>43524</c:v>
                </c:pt>
                <c:pt idx="78">
                  <c:v>43530</c:v>
                </c:pt>
                <c:pt idx="79">
                  <c:v>43535</c:v>
                </c:pt>
                <c:pt idx="80">
                  <c:v>43543</c:v>
                </c:pt>
                <c:pt idx="81">
                  <c:v>43561</c:v>
                </c:pt>
                <c:pt idx="82">
                  <c:v>43573</c:v>
                </c:pt>
                <c:pt idx="83">
                  <c:v>43581</c:v>
                </c:pt>
                <c:pt idx="84">
                  <c:v>43595</c:v>
                </c:pt>
                <c:pt idx="85">
                  <c:v>43601</c:v>
                </c:pt>
                <c:pt idx="86">
                  <c:v>43608</c:v>
                </c:pt>
                <c:pt idx="87">
                  <c:v>43623</c:v>
                </c:pt>
                <c:pt idx="88">
                  <c:v>43630</c:v>
                </c:pt>
                <c:pt idx="89">
                  <c:v>43637</c:v>
                </c:pt>
                <c:pt idx="90">
                  <c:v>43645</c:v>
                </c:pt>
                <c:pt idx="91">
                  <c:v>43651</c:v>
                </c:pt>
                <c:pt idx="92">
                  <c:v>43660</c:v>
                </c:pt>
                <c:pt idx="93">
                  <c:v>43665</c:v>
                </c:pt>
                <c:pt idx="94">
                  <c:v>43671</c:v>
                </c:pt>
                <c:pt idx="95">
                  <c:v>43678</c:v>
                </c:pt>
                <c:pt idx="96">
                  <c:v>43686</c:v>
                </c:pt>
                <c:pt idx="97">
                  <c:v>43693</c:v>
                </c:pt>
                <c:pt idx="98">
                  <c:v>43708</c:v>
                </c:pt>
                <c:pt idx="99">
                  <c:v>43713</c:v>
                </c:pt>
                <c:pt idx="100">
                  <c:v>43722</c:v>
                </c:pt>
                <c:pt idx="101">
                  <c:v>43728</c:v>
                </c:pt>
                <c:pt idx="102">
                  <c:v>43742</c:v>
                </c:pt>
                <c:pt idx="103">
                  <c:v>43749</c:v>
                </c:pt>
                <c:pt idx="104">
                  <c:v>43762</c:v>
                </c:pt>
                <c:pt idx="105">
                  <c:v>43770</c:v>
                </c:pt>
                <c:pt idx="106">
                  <c:v>43778</c:v>
                </c:pt>
                <c:pt idx="107">
                  <c:v>43791</c:v>
                </c:pt>
                <c:pt idx="108">
                  <c:v>43802</c:v>
                </c:pt>
                <c:pt idx="109">
                  <c:v>43824</c:v>
                </c:pt>
                <c:pt idx="110">
                  <c:v>43834</c:v>
                </c:pt>
                <c:pt idx="111">
                  <c:v>43839</c:v>
                </c:pt>
                <c:pt idx="112">
                  <c:v>43845</c:v>
                </c:pt>
                <c:pt idx="113">
                  <c:v>43908</c:v>
                </c:pt>
                <c:pt idx="114">
                  <c:v>43930</c:v>
                </c:pt>
                <c:pt idx="115">
                  <c:v>43938</c:v>
                </c:pt>
                <c:pt idx="116">
                  <c:v>43942</c:v>
                </c:pt>
                <c:pt idx="117">
                  <c:v>43951</c:v>
                </c:pt>
                <c:pt idx="118">
                  <c:v>43956</c:v>
                </c:pt>
                <c:pt idx="119">
                  <c:v>43964</c:v>
                </c:pt>
                <c:pt idx="120">
                  <c:v>43972</c:v>
                </c:pt>
                <c:pt idx="121">
                  <c:v>43980</c:v>
                </c:pt>
                <c:pt idx="122">
                  <c:v>43999</c:v>
                </c:pt>
                <c:pt idx="123">
                  <c:v>44008</c:v>
                </c:pt>
                <c:pt idx="124">
                  <c:v>44056</c:v>
                </c:pt>
                <c:pt idx="125">
                  <c:v>44062</c:v>
                </c:pt>
                <c:pt idx="126">
                  <c:v>44071</c:v>
                </c:pt>
                <c:pt idx="127">
                  <c:v>44084</c:v>
                </c:pt>
                <c:pt idx="128">
                  <c:v>44092</c:v>
                </c:pt>
                <c:pt idx="129">
                  <c:v>44100</c:v>
                </c:pt>
                <c:pt idx="130">
                  <c:v>44114</c:v>
                </c:pt>
                <c:pt idx="131">
                  <c:v>44228</c:v>
                </c:pt>
                <c:pt idx="132">
                  <c:v>44256</c:v>
                </c:pt>
                <c:pt idx="133">
                  <c:v>44273</c:v>
                </c:pt>
                <c:pt idx="134">
                  <c:v>44287</c:v>
                </c:pt>
                <c:pt idx="135">
                  <c:v>44295</c:v>
                </c:pt>
                <c:pt idx="136">
                  <c:v>44318</c:v>
                </c:pt>
                <c:pt idx="137">
                  <c:v>44325</c:v>
                </c:pt>
                <c:pt idx="138">
                  <c:v>44333</c:v>
                </c:pt>
                <c:pt idx="139">
                  <c:v>44345</c:v>
                </c:pt>
                <c:pt idx="140">
                  <c:v>44352</c:v>
                </c:pt>
                <c:pt idx="141">
                  <c:v>44356</c:v>
                </c:pt>
                <c:pt idx="142">
                  <c:v>44356</c:v>
                </c:pt>
                <c:pt idx="143">
                  <c:v>44356</c:v>
                </c:pt>
                <c:pt idx="144">
                  <c:v>44356</c:v>
                </c:pt>
                <c:pt idx="145">
                  <c:v>44361</c:v>
                </c:pt>
                <c:pt idx="146">
                  <c:v>44363</c:v>
                </c:pt>
                <c:pt idx="147">
                  <c:v>44366</c:v>
                </c:pt>
                <c:pt idx="148">
                  <c:v>44367</c:v>
                </c:pt>
                <c:pt idx="149">
                  <c:v>44372</c:v>
                </c:pt>
                <c:pt idx="150">
                  <c:v>44373</c:v>
                </c:pt>
                <c:pt idx="151">
                  <c:v>44375</c:v>
                </c:pt>
                <c:pt idx="152">
                  <c:v>44377</c:v>
                </c:pt>
                <c:pt idx="153">
                  <c:v>44380</c:v>
                </c:pt>
                <c:pt idx="154">
                  <c:v>44383</c:v>
                </c:pt>
                <c:pt idx="155">
                  <c:v>44385</c:v>
                </c:pt>
                <c:pt idx="156">
                  <c:v>44387</c:v>
                </c:pt>
                <c:pt idx="157">
                  <c:v>44390</c:v>
                </c:pt>
                <c:pt idx="158">
                  <c:v>44397</c:v>
                </c:pt>
                <c:pt idx="159">
                  <c:v>44401</c:v>
                </c:pt>
                <c:pt idx="160">
                  <c:v>44445</c:v>
                </c:pt>
                <c:pt idx="161">
                  <c:v>44448</c:v>
                </c:pt>
              </c:numCache>
            </c:numRef>
          </c:xVal>
          <c:yVal>
            <c:numRef>
              <c:f>'DC4-7'!$G$4:$G$203</c:f>
              <c:numCache>
                <c:formatCode>0.00_ </c:formatCode>
                <c:ptCount val="200"/>
                <c:pt idx="0">
                  <c:v>0</c:v>
                </c:pt>
                <c:pt idx="1">
                  <c:v>27.0000000004984</c:v>
                </c:pt>
                <c:pt idx="2">
                  <c:v>80.000000000382</c:v>
                </c:pt>
                <c:pt idx="3">
                  <c:v>84.5000000003893</c:v>
                </c:pt>
                <c:pt idx="4">
                  <c:v>85.0000000000364</c:v>
                </c:pt>
                <c:pt idx="5">
                  <c:v>90.5000000002474</c:v>
                </c:pt>
                <c:pt idx="6">
                  <c:v>122.000000000298</c:v>
                </c:pt>
                <c:pt idx="7">
                  <c:v>122.5000000004</c:v>
                </c:pt>
                <c:pt idx="8">
                  <c:v>127.000000000407</c:v>
                </c:pt>
                <c:pt idx="9">
                  <c:v>128.500000000258</c:v>
                </c:pt>
                <c:pt idx="10">
                  <c:v>168.500000000222</c:v>
                </c:pt>
                <c:pt idx="11">
                  <c:v>179.000000000087</c:v>
                </c:pt>
                <c:pt idx="12">
                  <c:v>184.000000000196</c:v>
                </c:pt>
                <c:pt idx="13">
                  <c:v>204.000000000178</c:v>
                </c:pt>
                <c:pt idx="14">
                  <c:v>201.500000000124</c:v>
                </c:pt>
                <c:pt idx="15">
                  <c:v>211.500000000342</c:v>
                </c:pt>
                <c:pt idx="17">
                  <c:v>217.000000000098</c:v>
                </c:pt>
                <c:pt idx="18">
                  <c:v>222.500000000309</c:v>
                </c:pt>
                <c:pt idx="19">
                  <c:v>238.000000000284</c:v>
                </c:pt>
                <c:pt idx="20">
                  <c:v>253.500000000258</c:v>
                </c:pt>
                <c:pt idx="21">
                  <c:v>284.500000000207</c:v>
                </c:pt>
                <c:pt idx="22">
                  <c:v>309.000000000196</c:v>
                </c:pt>
                <c:pt idx="23">
                  <c:v>318.000000000211</c:v>
                </c:pt>
                <c:pt idx="24">
                  <c:v>336.500000000342</c:v>
                </c:pt>
                <c:pt idx="26">
                  <c:v>361.000000000331</c:v>
                </c:pt>
                <c:pt idx="27">
                  <c:v>385.50000000032</c:v>
                </c:pt>
                <c:pt idx="29">
                  <c:v>402.000000000498</c:v>
                </c:pt>
                <c:pt idx="30">
                  <c:v>418.000000000575</c:v>
                </c:pt>
                <c:pt idx="31">
                  <c:v>438.000000000102</c:v>
                </c:pt>
                <c:pt idx="32">
                  <c:v>451.000000000477</c:v>
                </c:pt>
                <c:pt idx="33">
                  <c:v>453.000000000429</c:v>
                </c:pt>
                <c:pt idx="34">
                  <c:v>465.500000000702</c:v>
                </c:pt>
                <c:pt idx="35">
                  <c:v>469.500000000153</c:v>
                </c:pt>
                <c:pt idx="36">
                  <c:v>475.000000000364</c:v>
                </c:pt>
                <c:pt idx="37">
                  <c:v>492.000000000189</c:v>
                </c:pt>
                <c:pt idx="38">
                  <c:v>497.5000000004</c:v>
                </c:pt>
                <c:pt idx="39">
                  <c:v>514.500000000226</c:v>
                </c:pt>
                <c:pt idx="40">
                  <c:v>527.500000000146</c:v>
                </c:pt>
                <c:pt idx="41">
                  <c:v>528.000000000247</c:v>
                </c:pt>
                <c:pt idx="42">
                  <c:v>537.000000000262</c:v>
                </c:pt>
                <c:pt idx="43">
                  <c:v>546.500000000378</c:v>
                </c:pt>
                <c:pt idx="44">
                  <c:v>551.000000000386</c:v>
                </c:pt>
                <c:pt idx="45">
                  <c:v>562.000000000353</c:v>
                </c:pt>
                <c:pt idx="46">
                  <c:v>577.500000000327</c:v>
                </c:pt>
                <c:pt idx="47">
                  <c:v>599.500000000262</c:v>
                </c:pt>
                <c:pt idx="48">
                  <c:v>606.000000000222</c:v>
                </c:pt>
                <c:pt idx="49">
                  <c:v>599.00000000016</c:v>
                </c:pt>
                <c:pt idx="50">
                  <c:v>611.500000000433</c:v>
                </c:pt>
                <c:pt idx="51">
                  <c:v>610.500000000229</c:v>
                </c:pt>
                <c:pt idx="52">
                  <c:v>619.500000000244</c:v>
                </c:pt>
                <c:pt idx="53">
                  <c:v>617.000000000189</c:v>
                </c:pt>
                <c:pt idx="54">
                  <c:v>615.000000000236</c:v>
                </c:pt>
                <c:pt idx="55">
                  <c:v>622.000000000298</c:v>
                </c:pt>
                <c:pt idx="56">
                  <c:v>626.000000000204</c:v>
                </c:pt>
                <c:pt idx="57">
                  <c:v>624.500000000353</c:v>
                </c:pt>
                <c:pt idx="58">
                  <c:v>627.500000000509</c:v>
                </c:pt>
                <c:pt idx="59">
                  <c:v>627.500000000055</c:v>
                </c:pt>
                <c:pt idx="60">
                  <c:v>632.000000000517</c:v>
                </c:pt>
                <c:pt idx="61">
                  <c:v>634.000000000015</c:v>
                </c:pt>
                <c:pt idx="62">
                  <c:v>586.500000000342</c:v>
                </c:pt>
                <c:pt idx="63">
                  <c:v>635.50000000032</c:v>
                </c:pt>
                <c:pt idx="64">
                  <c:v>642.500000000382</c:v>
                </c:pt>
                <c:pt idx="65">
                  <c:v>642.00000000028</c:v>
                </c:pt>
                <c:pt idx="66">
                  <c:v>648.000000000593</c:v>
                </c:pt>
                <c:pt idx="67">
                  <c:v>644.500000000335</c:v>
                </c:pt>
                <c:pt idx="68">
                  <c:v>651.500000000397</c:v>
                </c:pt>
                <c:pt idx="70">
                  <c:v>681.000000000495</c:v>
                </c:pt>
                <c:pt idx="72">
                  <c:v>692.500000000109</c:v>
                </c:pt>
                <c:pt idx="73">
                  <c:v>692.500000000564</c:v>
                </c:pt>
                <c:pt idx="74">
                  <c:v>684.999999999945</c:v>
                </c:pt>
                <c:pt idx="75">
                  <c:v>692.500000000564</c:v>
                </c:pt>
                <c:pt idx="76">
                  <c:v>698.500000000422</c:v>
                </c:pt>
                <c:pt idx="77">
                  <c:v>698.500000000422</c:v>
                </c:pt>
                <c:pt idx="78">
                  <c:v>695.000000000164</c:v>
                </c:pt>
                <c:pt idx="79">
                  <c:v>702.500000000327</c:v>
                </c:pt>
                <c:pt idx="80">
                  <c:v>704.000000000178</c:v>
                </c:pt>
                <c:pt idx="81">
                  <c:v>709.000000000287</c:v>
                </c:pt>
                <c:pt idx="82">
                  <c:v>707.500000000437</c:v>
                </c:pt>
                <c:pt idx="83">
                  <c:v>713.000000000193</c:v>
                </c:pt>
                <c:pt idx="84">
                  <c:v>722.500000000309</c:v>
                </c:pt>
                <c:pt idx="85">
                  <c:v>716.500000000451</c:v>
                </c:pt>
                <c:pt idx="86">
                  <c:v>718.000000000302</c:v>
                </c:pt>
                <c:pt idx="87">
                  <c:v>721.500000000106</c:v>
                </c:pt>
                <c:pt idx="88">
                  <c:v>723.500000000513</c:v>
                </c:pt>
                <c:pt idx="89">
                  <c:v>723.500000000513</c:v>
                </c:pt>
                <c:pt idx="90">
                  <c:v>726.500000000215</c:v>
                </c:pt>
                <c:pt idx="91">
                  <c:v>747.000000000298</c:v>
                </c:pt>
                <c:pt idx="92">
                  <c:v>733.000000000175</c:v>
                </c:pt>
                <c:pt idx="93">
                  <c:v>728.000000000065</c:v>
                </c:pt>
                <c:pt idx="94">
                  <c:v>736.000000000331</c:v>
                </c:pt>
                <c:pt idx="95">
                  <c:v>734.500000000025</c:v>
                </c:pt>
                <c:pt idx="96">
                  <c:v>733.000000000175</c:v>
                </c:pt>
                <c:pt idx="97">
                  <c:v>738.000000000284</c:v>
                </c:pt>
                <c:pt idx="98">
                  <c:v>767.500000000382</c:v>
                </c:pt>
                <c:pt idx="99">
                  <c:v>736.000000000331</c:v>
                </c:pt>
                <c:pt idx="100">
                  <c:v>738.000000000284</c:v>
                </c:pt>
                <c:pt idx="101">
                  <c:v>740.000000000236</c:v>
                </c:pt>
                <c:pt idx="102">
                  <c:v>744.000000000142</c:v>
                </c:pt>
                <c:pt idx="103">
                  <c:v>743.000000000393</c:v>
                </c:pt>
                <c:pt idx="104">
                  <c:v>743.500000000495</c:v>
                </c:pt>
                <c:pt idx="105">
                  <c:v>745.500000000447</c:v>
                </c:pt>
                <c:pt idx="106">
                  <c:v>741.500000000087</c:v>
                </c:pt>
                <c:pt idx="107">
                  <c:v>754.00000000036</c:v>
                </c:pt>
                <c:pt idx="108">
                  <c:v>751.50000000076</c:v>
                </c:pt>
                <c:pt idx="109">
                  <c:v>759.500000000116</c:v>
                </c:pt>
                <c:pt idx="110">
                  <c:v>764.500000000226</c:v>
                </c:pt>
                <c:pt idx="111">
                  <c:v>756.500000000415</c:v>
                </c:pt>
                <c:pt idx="112">
                  <c:v>745.500000000447</c:v>
                </c:pt>
                <c:pt idx="113">
                  <c:v>771.500000000287</c:v>
                </c:pt>
                <c:pt idx="114">
                  <c:v>767.00000000028</c:v>
                </c:pt>
                <c:pt idx="115">
                  <c:v>732.000000000426</c:v>
                </c:pt>
                <c:pt idx="116">
                  <c:v>782.500000000255</c:v>
                </c:pt>
                <c:pt idx="117">
                  <c:v>789.000000000669</c:v>
                </c:pt>
                <c:pt idx="118">
                  <c:v>770.500000000538</c:v>
                </c:pt>
                <c:pt idx="119">
                  <c:v>783.000000000357</c:v>
                </c:pt>
                <c:pt idx="120">
                  <c:v>780.900000000202</c:v>
                </c:pt>
                <c:pt idx="121">
                  <c:v>782.500000000255</c:v>
                </c:pt>
                <c:pt idx="122">
                  <c:v>794.500000000426</c:v>
                </c:pt>
                <c:pt idx="123">
                  <c:v>796.000000000276</c:v>
                </c:pt>
                <c:pt idx="124">
                  <c:v>798.999999999978</c:v>
                </c:pt>
                <c:pt idx="125">
                  <c:v>803.50000000044</c:v>
                </c:pt>
                <c:pt idx="126">
                  <c:v>802.500000000691</c:v>
                </c:pt>
                <c:pt idx="127">
                  <c:v>806.000000000495</c:v>
                </c:pt>
                <c:pt idx="128">
                  <c:v>807.500000000346</c:v>
                </c:pt>
                <c:pt idx="129">
                  <c:v>811.000000000149</c:v>
                </c:pt>
                <c:pt idx="130">
                  <c:v>809.500000000753</c:v>
                </c:pt>
                <c:pt idx="131">
                  <c:v>818.99999999996</c:v>
                </c:pt>
                <c:pt idx="132">
                  <c:v>828.000000000429</c:v>
                </c:pt>
                <c:pt idx="133">
                  <c:v>822.500000000218</c:v>
                </c:pt>
                <c:pt idx="134">
                  <c:v>827.000000000226</c:v>
                </c:pt>
                <c:pt idx="135">
                  <c:v>830.000000000382</c:v>
                </c:pt>
                <c:pt idx="136">
                  <c:v>836.500000000342</c:v>
                </c:pt>
                <c:pt idx="137">
                  <c:v>828.000000000429</c:v>
                </c:pt>
                <c:pt idx="138">
                  <c:v>833.000000000538</c:v>
                </c:pt>
                <c:pt idx="139">
                  <c:v>829.50000000028</c:v>
                </c:pt>
                <c:pt idx="140">
                  <c:v>831.000000000586</c:v>
                </c:pt>
                <c:pt idx="141">
                  <c:v>836.666666666739</c:v>
                </c:pt>
                <c:pt idx="142">
                  <c:v>836.00000000024</c:v>
                </c:pt>
                <c:pt idx="143">
                  <c:v>836.999999999989</c:v>
                </c:pt>
                <c:pt idx="144">
                  <c:v>836.999999999989</c:v>
                </c:pt>
                <c:pt idx="145">
                  <c:v>831.000000000131</c:v>
                </c:pt>
                <c:pt idx="146">
                  <c:v>833.000000000538</c:v>
                </c:pt>
                <c:pt idx="147">
                  <c:v>831.500000000233</c:v>
                </c:pt>
                <c:pt idx="148">
                  <c:v>837.500000000091</c:v>
                </c:pt>
                <c:pt idx="149">
                  <c:v>833.000000000538</c:v>
                </c:pt>
                <c:pt idx="150">
                  <c:v>832.000000000335</c:v>
                </c:pt>
                <c:pt idx="151">
                  <c:v>832.000000000789</c:v>
                </c:pt>
                <c:pt idx="152">
                  <c:v>829.000000000178</c:v>
                </c:pt>
                <c:pt idx="153">
                  <c:v>834.000000000287</c:v>
                </c:pt>
                <c:pt idx="154">
                  <c:v>834.500000000389</c:v>
                </c:pt>
                <c:pt idx="155">
                  <c:v>828.500000000076</c:v>
                </c:pt>
                <c:pt idx="156">
                  <c:v>836.00000000024</c:v>
                </c:pt>
                <c:pt idx="157">
                  <c:v>838.000000000193</c:v>
                </c:pt>
                <c:pt idx="158">
                  <c:v>845.500000000357</c:v>
                </c:pt>
                <c:pt idx="159">
                  <c:v>833.000000000538</c:v>
                </c:pt>
                <c:pt idx="160">
                  <c:v>850.000000000364</c:v>
                </c:pt>
                <c:pt idx="161">
                  <c:v>834.500000000389</c:v>
                </c:pt>
              </c:numCache>
            </c:numRef>
          </c:yVal>
          <c:smooth val="0"/>
        </c:ser>
        <c:ser>
          <c:idx val="43"/>
          <c:order val="6"/>
          <c:tx>
            <c:strRef>
              <c:f>'DC4-8'!$A$2:$B$2</c:f>
              <c:strCache>
                <c:ptCount val="1"/>
                <c:pt idx="0">
                  <c:v>DC4-8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7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'DC4-8'!$A$4:$A$203</c:f>
              <c:numCache>
                <c:formatCode>yyyy/m/d;@</c:formatCode>
                <c:ptCount val="200"/>
                <c:pt idx="0">
                  <c:v>42892</c:v>
                </c:pt>
                <c:pt idx="1">
                  <c:v>42920</c:v>
                </c:pt>
                <c:pt idx="2">
                  <c:v>42929</c:v>
                </c:pt>
                <c:pt idx="3">
                  <c:v>42934</c:v>
                </c:pt>
                <c:pt idx="4">
                  <c:v>42941</c:v>
                </c:pt>
                <c:pt idx="5">
                  <c:v>42955</c:v>
                </c:pt>
                <c:pt idx="6">
                  <c:v>42961</c:v>
                </c:pt>
                <c:pt idx="7">
                  <c:v>42969</c:v>
                </c:pt>
                <c:pt idx="8">
                  <c:v>42979</c:v>
                </c:pt>
                <c:pt idx="9">
                  <c:v>42984</c:v>
                </c:pt>
                <c:pt idx="10">
                  <c:v>42992</c:v>
                </c:pt>
                <c:pt idx="11">
                  <c:v>42993</c:v>
                </c:pt>
                <c:pt idx="12">
                  <c:v>42997</c:v>
                </c:pt>
                <c:pt idx="13">
                  <c:v>43004</c:v>
                </c:pt>
                <c:pt idx="14">
                  <c:v>43012</c:v>
                </c:pt>
                <c:pt idx="15">
                  <c:v>43020</c:v>
                </c:pt>
                <c:pt idx="16">
                  <c:v>43028</c:v>
                </c:pt>
                <c:pt idx="17">
                  <c:v>43033</c:v>
                </c:pt>
                <c:pt idx="18">
                  <c:v>43038</c:v>
                </c:pt>
                <c:pt idx="19">
                  <c:v>43045</c:v>
                </c:pt>
                <c:pt idx="20">
                  <c:v>43050</c:v>
                </c:pt>
                <c:pt idx="21">
                  <c:v>43055</c:v>
                </c:pt>
                <c:pt idx="22">
                  <c:v>43059</c:v>
                </c:pt>
                <c:pt idx="23">
                  <c:v>43063</c:v>
                </c:pt>
                <c:pt idx="24">
                  <c:v>43067</c:v>
                </c:pt>
                <c:pt idx="25">
                  <c:v>43073</c:v>
                </c:pt>
                <c:pt idx="26">
                  <c:v>43094</c:v>
                </c:pt>
                <c:pt idx="27">
                  <c:v>43102</c:v>
                </c:pt>
                <c:pt idx="28">
                  <c:v>43108</c:v>
                </c:pt>
                <c:pt idx="29">
                  <c:v>43118</c:v>
                </c:pt>
                <c:pt idx="30">
                  <c:v>43122</c:v>
                </c:pt>
                <c:pt idx="31">
                  <c:v>43129</c:v>
                </c:pt>
                <c:pt idx="32">
                  <c:v>43144</c:v>
                </c:pt>
                <c:pt idx="33">
                  <c:v>43150</c:v>
                </c:pt>
                <c:pt idx="34">
                  <c:v>43163</c:v>
                </c:pt>
                <c:pt idx="35">
                  <c:v>43173</c:v>
                </c:pt>
                <c:pt idx="36">
                  <c:v>43179</c:v>
                </c:pt>
                <c:pt idx="37">
                  <c:v>43186</c:v>
                </c:pt>
                <c:pt idx="38">
                  <c:v>43192</c:v>
                </c:pt>
                <c:pt idx="39">
                  <c:v>43200</c:v>
                </c:pt>
                <c:pt idx="40">
                  <c:v>43209</c:v>
                </c:pt>
                <c:pt idx="41">
                  <c:v>43214</c:v>
                </c:pt>
                <c:pt idx="42">
                  <c:v>43244</c:v>
                </c:pt>
                <c:pt idx="43">
                  <c:v>43249</c:v>
                </c:pt>
                <c:pt idx="44">
                  <c:v>43255</c:v>
                </c:pt>
                <c:pt idx="45">
                  <c:v>43266</c:v>
                </c:pt>
                <c:pt idx="46">
                  <c:v>43271</c:v>
                </c:pt>
                <c:pt idx="47">
                  <c:v>43277</c:v>
                </c:pt>
                <c:pt idx="48">
                  <c:v>43283</c:v>
                </c:pt>
                <c:pt idx="49">
                  <c:v>43293</c:v>
                </c:pt>
                <c:pt idx="50">
                  <c:v>43297</c:v>
                </c:pt>
                <c:pt idx="51">
                  <c:v>43306</c:v>
                </c:pt>
                <c:pt idx="52">
                  <c:v>43313</c:v>
                </c:pt>
                <c:pt idx="53">
                  <c:v>43318</c:v>
                </c:pt>
                <c:pt idx="54">
                  <c:v>43325</c:v>
                </c:pt>
                <c:pt idx="55">
                  <c:v>43336</c:v>
                </c:pt>
                <c:pt idx="56">
                  <c:v>43340</c:v>
                </c:pt>
                <c:pt idx="57">
                  <c:v>43346</c:v>
                </c:pt>
                <c:pt idx="58">
                  <c:v>43365</c:v>
                </c:pt>
                <c:pt idx="59">
                  <c:v>43370</c:v>
                </c:pt>
                <c:pt idx="60">
                  <c:v>43375</c:v>
                </c:pt>
                <c:pt idx="61">
                  <c:v>43381</c:v>
                </c:pt>
                <c:pt idx="62">
                  <c:v>43390</c:v>
                </c:pt>
                <c:pt idx="63">
                  <c:v>43396</c:v>
                </c:pt>
                <c:pt idx="64">
                  <c:v>43403</c:v>
                </c:pt>
                <c:pt idx="65">
                  <c:v>43411</c:v>
                </c:pt>
                <c:pt idx="66">
                  <c:v>43419</c:v>
                </c:pt>
                <c:pt idx="67">
                  <c:v>43425</c:v>
                </c:pt>
                <c:pt idx="68">
                  <c:v>43431</c:v>
                </c:pt>
                <c:pt idx="69">
                  <c:v>43441</c:v>
                </c:pt>
                <c:pt idx="70">
                  <c:v>43445</c:v>
                </c:pt>
                <c:pt idx="71">
                  <c:v>43455</c:v>
                </c:pt>
                <c:pt idx="72">
                  <c:v>43461</c:v>
                </c:pt>
                <c:pt idx="73">
                  <c:v>43467</c:v>
                </c:pt>
                <c:pt idx="74">
                  <c:v>43474</c:v>
                </c:pt>
                <c:pt idx="75">
                  <c:v>43481</c:v>
                </c:pt>
                <c:pt idx="76">
                  <c:v>43486</c:v>
                </c:pt>
                <c:pt idx="77">
                  <c:v>43511</c:v>
                </c:pt>
                <c:pt idx="78">
                  <c:v>43515</c:v>
                </c:pt>
                <c:pt idx="79">
                  <c:v>43524</c:v>
                </c:pt>
                <c:pt idx="80">
                  <c:v>43530</c:v>
                </c:pt>
                <c:pt idx="81">
                  <c:v>43535</c:v>
                </c:pt>
                <c:pt idx="82">
                  <c:v>43543</c:v>
                </c:pt>
                <c:pt idx="83">
                  <c:v>43561</c:v>
                </c:pt>
                <c:pt idx="84">
                  <c:v>43573</c:v>
                </c:pt>
                <c:pt idx="85">
                  <c:v>43581</c:v>
                </c:pt>
                <c:pt idx="86">
                  <c:v>43595</c:v>
                </c:pt>
                <c:pt idx="87">
                  <c:v>43601</c:v>
                </c:pt>
                <c:pt idx="88">
                  <c:v>43608</c:v>
                </c:pt>
                <c:pt idx="89">
                  <c:v>43623</c:v>
                </c:pt>
                <c:pt idx="90">
                  <c:v>43630</c:v>
                </c:pt>
                <c:pt idx="91">
                  <c:v>43637</c:v>
                </c:pt>
                <c:pt idx="92">
                  <c:v>43645</c:v>
                </c:pt>
                <c:pt idx="93">
                  <c:v>43651</c:v>
                </c:pt>
                <c:pt idx="94">
                  <c:v>43660</c:v>
                </c:pt>
                <c:pt idx="95">
                  <c:v>43665</c:v>
                </c:pt>
                <c:pt idx="96">
                  <c:v>43671</c:v>
                </c:pt>
                <c:pt idx="97">
                  <c:v>43678</c:v>
                </c:pt>
                <c:pt idx="98">
                  <c:v>43686</c:v>
                </c:pt>
                <c:pt idx="99">
                  <c:v>43693</c:v>
                </c:pt>
                <c:pt idx="100">
                  <c:v>43708</c:v>
                </c:pt>
                <c:pt idx="101">
                  <c:v>43713</c:v>
                </c:pt>
                <c:pt idx="102">
                  <c:v>43722</c:v>
                </c:pt>
                <c:pt idx="103">
                  <c:v>43728</c:v>
                </c:pt>
                <c:pt idx="104">
                  <c:v>43742</c:v>
                </c:pt>
                <c:pt idx="105">
                  <c:v>43749</c:v>
                </c:pt>
                <c:pt idx="106">
                  <c:v>43762</c:v>
                </c:pt>
                <c:pt idx="107">
                  <c:v>43770</c:v>
                </c:pt>
                <c:pt idx="108">
                  <c:v>43778</c:v>
                </c:pt>
                <c:pt idx="109">
                  <c:v>43791</c:v>
                </c:pt>
                <c:pt idx="110">
                  <c:v>43802</c:v>
                </c:pt>
                <c:pt idx="111">
                  <c:v>43824</c:v>
                </c:pt>
                <c:pt idx="112">
                  <c:v>43834</c:v>
                </c:pt>
                <c:pt idx="113">
                  <c:v>43839</c:v>
                </c:pt>
                <c:pt idx="114">
                  <c:v>43845</c:v>
                </c:pt>
                <c:pt idx="115">
                  <c:v>43845</c:v>
                </c:pt>
                <c:pt idx="116">
                  <c:v>43908</c:v>
                </c:pt>
                <c:pt idx="117">
                  <c:v>43930</c:v>
                </c:pt>
                <c:pt idx="118">
                  <c:v>43938</c:v>
                </c:pt>
                <c:pt idx="119">
                  <c:v>43942</c:v>
                </c:pt>
                <c:pt idx="120">
                  <c:v>43951</c:v>
                </c:pt>
                <c:pt idx="121">
                  <c:v>43956</c:v>
                </c:pt>
                <c:pt idx="122">
                  <c:v>43964</c:v>
                </c:pt>
                <c:pt idx="123">
                  <c:v>43972</c:v>
                </c:pt>
                <c:pt idx="124">
                  <c:v>43980</c:v>
                </c:pt>
                <c:pt idx="125">
                  <c:v>43999</c:v>
                </c:pt>
                <c:pt idx="126">
                  <c:v>44008</c:v>
                </c:pt>
                <c:pt idx="127">
                  <c:v>44056</c:v>
                </c:pt>
                <c:pt idx="128">
                  <c:v>44062</c:v>
                </c:pt>
                <c:pt idx="129">
                  <c:v>44070</c:v>
                </c:pt>
                <c:pt idx="130">
                  <c:v>44084</c:v>
                </c:pt>
                <c:pt idx="131">
                  <c:v>44092</c:v>
                </c:pt>
                <c:pt idx="132">
                  <c:v>44100</c:v>
                </c:pt>
                <c:pt idx="133">
                  <c:v>44114</c:v>
                </c:pt>
                <c:pt idx="134">
                  <c:v>44228</c:v>
                </c:pt>
                <c:pt idx="135">
                  <c:v>44256</c:v>
                </c:pt>
                <c:pt idx="136">
                  <c:v>44273</c:v>
                </c:pt>
                <c:pt idx="137">
                  <c:v>44287</c:v>
                </c:pt>
                <c:pt idx="138">
                  <c:v>44295</c:v>
                </c:pt>
                <c:pt idx="139">
                  <c:v>44318</c:v>
                </c:pt>
                <c:pt idx="140">
                  <c:v>44325</c:v>
                </c:pt>
                <c:pt idx="141">
                  <c:v>44333</c:v>
                </c:pt>
                <c:pt idx="142">
                  <c:v>44345</c:v>
                </c:pt>
                <c:pt idx="143">
                  <c:v>44352</c:v>
                </c:pt>
                <c:pt idx="144" c:formatCode="yyyy/m/d">
                  <c:v>44356</c:v>
                </c:pt>
                <c:pt idx="145">
                  <c:v>44356</c:v>
                </c:pt>
                <c:pt idx="146">
                  <c:v>44356</c:v>
                </c:pt>
                <c:pt idx="147">
                  <c:v>44356</c:v>
                </c:pt>
                <c:pt idx="148">
                  <c:v>44361</c:v>
                </c:pt>
                <c:pt idx="149">
                  <c:v>44363</c:v>
                </c:pt>
                <c:pt idx="150">
                  <c:v>44366</c:v>
                </c:pt>
                <c:pt idx="151">
                  <c:v>44367</c:v>
                </c:pt>
                <c:pt idx="152">
                  <c:v>44372</c:v>
                </c:pt>
                <c:pt idx="153">
                  <c:v>44373</c:v>
                </c:pt>
                <c:pt idx="154">
                  <c:v>44375</c:v>
                </c:pt>
                <c:pt idx="155">
                  <c:v>44377</c:v>
                </c:pt>
                <c:pt idx="156">
                  <c:v>44380</c:v>
                </c:pt>
                <c:pt idx="157">
                  <c:v>44383</c:v>
                </c:pt>
                <c:pt idx="158">
                  <c:v>44385</c:v>
                </c:pt>
                <c:pt idx="159">
                  <c:v>44387</c:v>
                </c:pt>
                <c:pt idx="160">
                  <c:v>44390</c:v>
                </c:pt>
                <c:pt idx="161">
                  <c:v>44397</c:v>
                </c:pt>
                <c:pt idx="162">
                  <c:v>44401</c:v>
                </c:pt>
                <c:pt idx="163">
                  <c:v>44437</c:v>
                </c:pt>
                <c:pt idx="164">
                  <c:v>44445</c:v>
                </c:pt>
                <c:pt idx="165">
                  <c:v>44448</c:v>
                </c:pt>
              </c:numCache>
            </c:numRef>
          </c:xVal>
          <c:yVal>
            <c:numRef>
              <c:f>'DC4-8'!$G$4:$G$203</c:f>
              <c:numCache>
                <c:formatCode>0.00_ </c:formatCode>
                <c:ptCount val="200"/>
                <c:pt idx="0">
                  <c:v>0</c:v>
                </c:pt>
                <c:pt idx="1">
                  <c:v>54.9999999993815</c:v>
                </c:pt>
                <c:pt idx="2">
                  <c:v>55.4999999994834</c:v>
                </c:pt>
                <c:pt idx="3">
                  <c:v>70.4999999998108</c:v>
                </c:pt>
                <c:pt idx="4">
                  <c:v>101.49999999976</c:v>
                </c:pt>
                <c:pt idx="5">
                  <c:v>144.49999999988</c:v>
                </c:pt>
                <c:pt idx="6">
                  <c:v>148.499999999331</c:v>
                </c:pt>
                <c:pt idx="7">
                  <c:v>162.999999999556</c:v>
                </c:pt>
                <c:pt idx="8">
                  <c:v>191.499999999905</c:v>
                </c:pt>
                <c:pt idx="9">
                  <c:v>188.999999999396</c:v>
                </c:pt>
                <c:pt idx="10">
                  <c:v>197.999999999865</c:v>
                </c:pt>
                <c:pt idx="12">
                  <c:v>206.999999999425</c:v>
                </c:pt>
                <c:pt idx="13">
                  <c:v>211.499999999432</c:v>
                </c:pt>
                <c:pt idx="14">
                  <c:v>231.499999999414</c:v>
                </c:pt>
                <c:pt idx="15">
                  <c:v>248.499999999694</c:v>
                </c:pt>
                <c:pt idx="16">
                  <c:v>284.499999999753</c:v>
                </c:pt>
                <c:pt idx="17">
                  <c:v>301.99999999968</c:v>
                </c:pt>
                <c:pt idx="18">
                  <c:v>309.999999999945</c:v>
                </c:pt>
                <c:pt idx="19">
                  <c:v>324.999999999818</c:v>
                </c:pt>
                <c:pt idx="21">
                  <c:v>343.999999999596</c:v>
                </c:pt>
                <c:pt idx="22">
                  <c:v>355.499999999665</c:v>
                </c:pt>
                <c:pt idx="24">
                  <c:v>378.999999999905</c:v>
                </c:pt>
                <c:pt idx="25">
                  <c:v>400.499999999738</c:v>
                </c:pt>
                <c:pt idx="26">
                  <c:v>416.49999999936</c:v>
                </c:pt>
                <c:pt idx="27">
                  <c:v>426.99999999968</c:v>
                </c:pt>
                <c:pt idx="28">
                  <c:v>426.499999999578</c:v>
                </c:pt>
                <c:pt idx="29">
                  <c:v>435.500000000047</c:v>
                </c:pt>
                <c:pt idx="30">
                  <c:v>443.499999999403</c:v>
                </c:pt>
                <c:pt idx="31">
                  <c:v>449.499999999716</c:v>
                </c:pt>
                <c:pt idx="32">
                  <c:v>463.999999999487</c:v>
                </c:pt>
                <c:pt idx="33">
                  <c:v>469.499999999698</c:v>
                </c:pt>
                <c:pt idx="34">
                  <c:v>488.499999999931</c:v>
                </c:pt>
                <c:pt idx="35">
                  <c:v>500.999999999749</c:v>
                </c:pt>
                <c:pt idx="36">
                  <c:v>499.999999999545</c:v>
                </c:pt>
                <c:pt idx="37">
                  <c:v>509.999999999764</c:v>
                </c:pt>
                <c:pt idx="38">
                  <c:v>521.99999999948</c:v>
                </c:pt>
                <c:pt idx="39">
                  <c:v>521.499999999378</c:v>
                </c:pt>
                <c:pt idx="40">
                  <c:v>535.999999999603</c:v>
                </c:pt>
                <c:pt idx="41">
                  <c:v>538.99999999976</c:v>
                </c:pt>
                <c:pt idx="42">
                  <c:v>574.499999999261</c:v>
                </c:pt>
                <c:pt idx="43">
                  <c:v>579.499999999371</c:v>
                </c:pt>
                <c:pt idx="44">
                  <c:v>576.499999999669</c:v>
                </c:pt>
                <c:pt idx="45">
                  <c:v>589.499999999589</c:v>
                </c:pt>
                <c:pt idx="46">
                  <c:v>585.999999999785</c:v>
                </c:pt>
                <c:pt idx="47">
                  <c:v>593.999999999596</c:v>
                </c:pt>
                <c:pt idx="48">
                  <c:v>594.499999999698</c:v>
                </c:pt>
                <c:pt idx="49">
                  <c:v>596.499999999651</c:v>
                </c:pt>
                <c:pt idx="50">
                  <c:v>604.499999999916</c:v>
                </c:pt>
                <c:pt idx="51">
                  <c:v>603.999999999814</c:v>
                </c:pt>
                <c:pt idx="52">
                  <c:v>604.499999999462</c:v>
                </c:pt>
                <c:pt idx="53">
                  <c:v>603.499999999713</c:v>
                </c:pt>
                <c:pt idx="54">
                  <c:v>605.499999999665</c:v>
                </c:pt>
                <c:pt idx="55">
                  <c:v>614.999999999782</c:v>
                </c:pt>
                <c:pt idx="56">
                  <c:v>614.499999999225</c:v>
                </c:pt>
                <c:pt idx="57">
                  <c:v>564.9999999996</c:v>
                </c:pt>
                <c:pt idx="58">
                  <c:v>614.49999999968</c:v>
                </c:pt>
                <c:pt idx="59">
                  <c:v>622.999999999593</c:v>
                </c:pt>
                <c:pt idx="60">
                  <c:v>626.499999999851</c:v>
                </c:pt>
                <c:pt idx="61">
                  <c:v>633.499999999913</c:v>
                </c:pt>
                <c:pt idx="62">
                  <c:v>626.999999999498</c:v>
                </c:pt>
                <c:pt idx="63">
                  <c:v>637.499999999818</c:v>
                </c:pt>
                <c:pt idx="64">
                  <c:v>634.000000000015</c:v>
                </c:pt>
                <c:pt idx="65">
                  <c:v>538.499999999658</c:v>
                </c:pt>
                <c:pt idx="66">
                  <c:v>655.999999999494</c:v>
                </c:pt>
                <c:pt idx="67">
                  <c:v>665.499999999611</c:v>
                </c:pt>
                <c:pt idx="68">
                  <c:v>663.000000000011</c:v>
                </c:pt>
                <c:pt idx="69">
                  <c:v>664.499999999407</c:v>
                </c:pt>
                <c:pt idx="70">
                  <c:v>665.999999999713</c:v>
                </c:pt>
                <c:pt idx="71">
                  <c:v>672.99999999932</c:v>
                </c:pt>
                <c:pt idx="72">
                  <c:v>673.999999999523</c:v>
                </c:pt>
                <c:pt idx="73">
                  <c:v>682.499999999891</c:v>
                </c:pt>
                <c:pt idx="74">
                  <c:v>684.999999999491</c:v>
                </c:pt>
                <c:pt idx="75">
                  <c:v>689.499999999498</c:v>
                </c:pt>
                <c:pt idx="76">
                  <c:v>681.999999999334</c:v>
                </c:pt>
                <c:pt idx="77">
                  <c:v>692.499999999654</c:v>
                </c:pt>
                <c:pt idx="78">
                  <c:v>699.499999999716</c:v>
                </c:pt>
                <c:pt idx="79">
                  <c:v>692.499999999654</c:v>
                </c:pt>
                <c:pt idx="80">
                  <c:v>700.499999999465</c:v>
                </c:pt>
                <c:pt idx="81">
                  <c:v>699.999999999818</c:v>
                </c:pt>
                <c:pt idx="82">
                  <c:v>702.99999999952</c:v>
                </c:pt>
                <c:pt idx="83">
                  <c:v>703.999999999724</c:v>
                </c:pt>
                <c:pt idx="84">
                  <c:v>705.499999999574</c:v>
                </c:pt>
                <c:pt idx="85">
                  <c:v>707.999999999629</c:v>
                </c:pt>
                <c:pt idx="86">
                  <c:v>721.999999999753</c:v>
                </c:pt>
                <c:pt idx="87">
                  <c:v>714.999999999691</c:v>
                </c:pt>
                <c:pt idx="88">
                  <c:v>718.499999999494</c:v>
                </c:pt>
                <c:pt idx="89">
                  <c:v>720.999999999549</c:v>
                </c:pt>
                <c:pt idx="90">
                  <c:v>728.999999999814</c:v>
                </c:pt>
                <c:pt idx="91">
                  <c:v>725.999999999658</c:v>
                </c:pt>
                <c:pt idx="92">
                  <c:v>728.499999999713</c:v>
                </c:pt>
                <c:pt idx="93">
                  <c:v>734.499999999571</c:v>
                </c:pt>
                <c:pt idx="94">
                  <c:v>731.999999999516</c:v>
                </c:pt>
                <c:pt idx="95">
                  <c:v>734.999999999673</c:v>
                </c:pt>
                <c:pt idx="96">
                  <c:v>731.499999999869</c:v>
                </c:pt>
                <c:pt idx="97">
                  <c:v>740.499999999429</c:v>
                </c:pt>
                <c:pt idx="98">
                  <c:v>735.999999999422</c:v>
                </c:pt>
                <c:pt idx="99">
                  <c:v>740.999999999985</c:v>
                </c:pt>
                <c:pt idx="100">
                  <c:v>764.499999999771</c:v>
                </c:pt>
                <c:pt idx="101">
                  <c:v>741.499999999633</c:v>
                </c:pt>
                <c:pt idx="102">
                  <c:v>745.499999999538</c:v>
                </c:pt>
                <c:pt idx="103">
                  <c:v>750.999999999294</c:v>
                </c:pt>
                <c:pt idx="104">
                  <c:v>746.999999999844</c:v>
                </c:pt>
                <c:pt idx="105">
                  <c:v>749.499999999443</c:v>
                </c:pt>
                <c:pt idx="106">
                  <c:v>752.4999999996</c:v>
                </c:pt>
                <c:pt idx="107">
                  <c:v>753.499999999804</c:v>
                </c:pt>
                <c:pt idx="108">
                  <c:v>756.499999999505</c:v>
                </c:pt>
                <c:pt idx="109">
                  <c:v>758.99999999956</c:v>
                </c:pt>
                <c:pt idx="110">
                  <c:v>760.499999999865</c:v>
                </c:pt>
                <c:pt idx="111">
                  <c:v>770.999999999276</c:v>
                </c:pt>
                <c:pt idx="112">
                  <c:v>774.999999999636</c:v>
                </c:pt>
                <c:pt idx="113">
                  <c:v>771.999999999935</c:v>
                </c:pt>
                <c:pt idx="114">
                  <c:v>792.500000000018</c:v>
                </c:pt>
                <c:pt idx="115">
                  <c:v>784.499999999753</c:v>
                </c:pt>
                <c:pt idx="116">
                  <c:v>782.999999999447</c:v>
                </c:pt>
                <c:pt idx="117">
                  <c:v>781.499999999596</c:v>
                </c:pt>
                <c:pt idx="118">
                  <c:v>747.999999999593</c:v>
                </c:pt>
                <c:pt idx="119">
                  <c:v>798.499999999876</c:v>
                </c:pt>
                <c:pt idx="120">
                  <c:v>801.99999999968</c:v>
                </c:pt>
                <c:pt idx="121">
                  <c:v>786.000000000058</c:v>
                </c:pt>
                <c:pt idx="122">
                  <c:v>810.499999999593</c:v>
                </c:pt>
                <c:pt idx="123">
                  <c:v>798.499999999422</c:v>
                </c:pt>
                <c:pt idx="124">
                  <c:v>794.999999999618</c:v>
                </c:pt>
                <c:pt idx="125">
                  <c:v>809.499999999844</c:v>
                </c:pt>
                <c:pt idx="126">
                  <c:v>815.499999999702</c:v>
                </c:pt>
                <c:pt idx="127">
                  <c:v>816.499999999451</c:v>
                </c:pt>
                <c:pt idx="128">
                  <c:v>822.499999999764</c:v>
                </c:pt>
                <c:pt idx="129">
                  <c:v>824.000000000069</c:v>
                </c:pt>
                <c:pt idx="130">
                  <c:v>823.499999999967</c:v>
                </c:pt>
                <c:pt idx="131">
                  <c:v>830.499999999574</c:v>
                </c:pt>
                <c:pt idx="132">
                  <c:v>829.999999999472</c:v>
                </c:pt>
                <c:pt idx="133">
                  <c:v>827.999999999975</c:v>
                </c:pt>
                <c:pt idx="134">
                  <c:v>860.999999999422</c:v>
                </c:pt>
                <c:pt idx="135">
                  <c:v>844.9999999998</c:v>
                </c:pt>
                <c:pt idx="136">
                  <c:v>846.499999999651</c:v>
                </c:pt>
                <c:pt idx="137">
                  <c:v>848.499999999603</c:v>
                </c:pt>
                <c:pt idx="138">
                  <c:v>847.999999999502</c:v>
                </c:pt>
                <c:pt idx="139">
                  <c:v>858.499999999367</c:v>
                </c:pt>
                <c:pt idx="140">
                  <c:v>847.499999999854</c:v>
                </c:pt>
                <c:pt idx="141">
                  <c:v>853.999999999814</c:v>
                </c:pt>
                <c:pt idx="142">
                  <c:v>854.999999999563</c:v>
                </c:pt>
                <c:pt idx="143">
                  <c:v>849.499999999807</c:v>
                </c:pt>
                <c:pt idx="144">
                  <c:v>855.333333332661</c:v>
                </c:pt>
                <c:pt idx="145">
                  <c:v>855.999999999312</c:v>
                </c:pt>
                <c:pt idx="146">
                  <c:v>854.499999999462</c:v>
                </c:pt>
                <c:pt idx="147">
                  <c:v>855.499999999211</c:v>
                </c:pt>
                <c:pt idx="148">
                  <c:v>857.499999999618</c:v>
                </c:pt>
                <c:pt idx="149">
                  <c:v>854.499999999916</c:v>
                </c:pt>
                <c:pt idx="150">
                  <c:v>857.999999999265</c:v>
                </c:pt>
                <c:pt idx="151">
                  <c:v>853.499999999713</c:v>
                </c:pt>
                <c:pt idx="152">
                  <c:v>856.499999999869</c:v>
                </c:pt>
                <c:pt idx="153">
                  <c:v>854.999999999563</c:v>
                </c:pt>
                <c:pt idx="154">
                  <c:v>836.499999999887</c:v>
                </c:pt>
                <c:pt idx="155">
                  <c:v>854.499999999462</c:v>
                </c:pt>
                <c:pt idx="156">
                  <c:v>856.999999999516</c:v>
                </c:pt>
                <c:pt idx="157">
                  <c:v>846.000000000004</c:v>
                </c:pt>
                <c:pt idx="158">
                  <c:v>858.999999999469</c:v>
                </c:pt>
                <c:pt idx="159">
                  <c:v>858.999999999469</c:v>
                </c:pt>
                <c:pt idx="160">
                  <c:v>860.999999999422</c:v>
                </c:pt>
                <c:pt idx="161">
                  <c:v>866.999999999734</c:v>
                </c:pt>
                <c:pt idx="162">
                  <c:v>855.000000000018</c:v>
                </c:pt>
                <c:pt idx="163">
                  <c:v>862.499999999727</c:v>
                </c:pt>
                <c:pt idx="164">
                  <c:v>864.999999999782</c:v>
                </c:pt>
                <c:pt idx="165">
                  <c:v>851.999999999407</c:v>
                </c:pt>
              </c:numCache>
            </c:numRef>
          </c:yVal>
          <c:smooth val="0"/>
        </c:ser>
        <c:ser>
          <c:idx val="44"/>
          <c:order val="7"/>
          <c:tx>
            <c:strRef>
              <c:f>'DC4-9'!$A$2:$B$2</c:f>
              <c:strCache>
                <c:ptCount val="1"/>
                <c:pt idx="0">
                  <c:v>DC4-9</c:v>
                </c:pt>
              </c:strCache>
            </c:strRef>
          </c:tx>
          <c:spPr>
            <a:ln w="12700" cap="rnd" cmpd="sng" algn="ctr">
              <a:solidFill>
                <a:schemeClr val="accent3">
                  <a:shade val="7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'DC4-9'!$A$4:$A$203</c:f>
              <c:numCache>
                <c:formatCode>yyyy/m/d;@</c:formatCode>
                <c:ptCount val="200"/>
                <c:pt idx="0">
                  <c:v>42961</c:v>
                </c:pt>
                <c:pt idx="1">
                  <c:v>42969</c:v>
                </c:pt>
                <c:pt idx="2">
                  <c:v>42979</c:v>
                </c:pt>
                <c:pt idx="3">
                  <c:v>42984</c:v>
                </c:pt>
                <c:pt idx="4">
                  <c:v>42992</c:v>
                </c:pt>
                <c:pt idx="5">
                  <c:v>42993</c:v>
                </c:pt>
                <c:pt idx="6">
                  <c:v>42997</c:v>
                </c:pt>
                <c:pt idx="7">
                  <c:v>43004</c:v>
                </c:pt>
                <c:pt idx="8">
                  <c:v>43012</c:v>
                </c:pt>
                <c:pt idx="9">
                  <c:v>43020</c:v>
                </c:pt>
                <c:pt idx="10">
                  <c:v>43028</c:v>
                </c:pt>
                <c:pt idx="11">
                  <c:v>43033</c:v>
                </c:pt>
                <c:pt idx="12">
                  <c:v>43038</c:v>
                </c:pt>
                <c:pt idx="13">
                  <c:v>43045</c:v>
                </c:pt>
                <c:pt idx="14">
                  <c:v>43050</c:v>
                </c:pt>
                <c:pt idx="15">
                  <c:v>43055</c:v>
                </c:pt>
                <c:pt idx="16">
                  <c:v>43059</c:v>
                </c:pt>
                <c:pt idx="17">
                  <c:v>43063</c:v>
                </c:pt>
                <c:pt idx="18">
                  <c:v>43067</c:v>
                </c:pt>
                <c:pt idx="19">
                  <c:v>43073</c:v>
                </c:pt>
                <c:pt idx="20">
                  <c:v>43094</c:v>
                </c:pt>
                <c:pt idx="21">
                  <c:v>43102</c:v>
                </c:pt>
                <c:pt idx="22">
                  <c:v>43108</c:v>
                </c:pt>
                <c:pt idx="23">
                  <c:v>43118</c:v>
                </c:pt>
                <c:pt idx="24">
                  <c:v>43122</c:v>
                </c:pt>
                <c:pt idx="25">
                  <c:v>43129</c:v>
                </c:pt>
                <c:pt idx="26">
                  <c:v>43144</c:v>
                </c:pt>
                <c:pt idx="27">
                  <c:v>43150</c:v>
                </c:pt>
                <c:pt idx="28">
                  <c:v>43163</c:v>
                </c:pt>
                <c:pt idx="29">
                  <c:v>43173</c:v>
                </c:pt>
                <c:pt idx="30">
                  <c:v>43179</c:v>
                </c:pt>
                <c:pt idx="31">
                  <c:v>43186</c:v>
                </c:pt>
                <c:pt idx="32">
                  <c:v>43192</c:v>
                </c:pt>
                <c:pt idx="33">
                  <c:v>43200</c:v>
                </c:pt>
                <c:pt idx="34">
                  <c:v>43209</c:v>
                </c:pt>
                <c:pt idx="35">
                  <c:v>43214</c:v>
                </c:pt>
                <c:pt idx="36">
                  <c:v>43244</c:v>
                </c:pt>
                <c:pt idx="37">
                  <c:v>43249</c:v>
                </c:pt>
                <c:pt idx="38">
                  <c:v>43255</c:v>
                </c:pt>
                <c:pt idx="39">
                  <c:v>43266</c:v>
                </c:pt>
                <c:pt idx="40">
                  <c:v>43271</c:v>
                </c:pt>
                <c:pt idx="41">
                  <c:v>43277</c:v>
                </c:pt>
                <c:pt idx="42">
                  <c:v>43283</c:v>
                </c:pt>
                <c:pt idx="43">
                  <c:v>43293</c:v>
                </c:pt>
                <c:pt idx="44">
                  <c:v>43297</c:v>
                </c:pt>
                <c:pt idx="45">
                  <c:v>43306</c:v>
                </c:pt>
                <c:pt idx="46">
                  <c:v>43313</c:v>
                </c:pt>
                <c:pt idx="47">
                  <c:v>43318</c:v>
                </c:pt>
                <c:pt idx="48">
                  <c:v>43325</c:v>
                </c:pt>
                <c:pt idx="49">
                  <c:v>43336</c:v>
                </c:pt>
                <c:pt idx="50">
                  <c:v>43340</c:v>
                </c:pt>
                <c:pt idx="51">
                  <c:v>43346</c:v>
                </c:pt>
                <c:pt idx="52">
                  <c:v>43365</c:v>
                </c:pt>
                <c:pt idx="53" c:formatCode="yyyy/m/d">
                  <c:v>43370</c:v>
                </c:pt>
                <c:pt idx="54" c:formatCode="yyyy/m/d">
                  <c:v>43375</c:v>
                </c:pt>
                <c:pt idx="55" c:formatCode="yyyy/m/d">
                  <c:v>43381</c:v>
                </c:pt>
                <c:pt idx="56" c:formatCode="yyyy/m/d">
                  <c:v>43390</c:v>
                </c:pt>
                <c:pt idx="57" c:formatCode="yyyy/m/d">
                  <c:v>43396</c:v>
                </c:pt>
                <c:pt idx="58" c:formatCode="yyyy/m/d">
                  <c:v>43403</c:v>
                </c:pt>
                <c:pt idx="59" c:formatCode="yyyy/m/d">
                  <c:v>43411</c:v>
                </c:pt>
                <c:pt idx="60" c:formatCode="yyyy/m/d">
                  <c:v>43419</c:v>
                </c:pt>
                <c:pt idx="61" c:formatCode="yyyy/m/d">
                  <c:v>43425</c:v>
                </c:pt>
                <c:pt idx="62" c:formatCode="yyyy/m/d">
                  <c:v>43431</c:v>
                </c:pt>
                <c:pt idx="63" c:formatCode="yyyy/m/d">
                  <c:v>43441</c:v>
                </c:pt>
                <c:pt idx="64" c:formatCode="yyyy/m/d">
                  <c:v>43445</c:v>
                </c:pt>
                <c:pt idx="65" c:formatCode="yyyy/m/d">
                  <c:v>43455</c:v>
                </c:pt>
                <c:pt idx="66" c:formatCode="yyyy/m/d">
                  <c:v>43461</c:v>
                </c:pt>
                <c:pt idx="67" c:formatCode="yyyy/m/d">
                  <c:v>43467</c:v>
                </c:pt>
                <c:pt idx="68" c:formatCode="yyyy/m/d">
                  <c:v>43474</c:v>
                </c:pt>
                <c:pt idx="69" c:formatCode="yyyy/m/d">
                  <c:v>43481</c:v>
                </c:pt>
                <c:pt idx="70" c:formatCode="yyyy/m/d">
                  <c:v>43486</c:v>
                </c:pt>
                <c:pt idx="71" c:formatCode="yyyy/m/d">
                  <c:v>43511</c:v>
                </c:pt>
                <c:pt idx="72" c:formatCode="yyyy/m/d">
                  <c:v>43515</c:v>
                </c:pt>
                <c:pt idx="73" c:formatCode="yyyy/m/d">
                  <c:v>43524</c:v>
                </c:pt>
                <c:pt idx="74" c:formatCode="yyyy/m/d">
                  <c:v>43530</c:v>
                </c:pt>
                <c:pt idx="75" c:formatCode="yyyy/m/d">
                  <c:v>43535</c:v>
                </c:pt>
                <c:pt idx="76" c:formatCode="yyyy/m/d">
                  <c:v>43543</c:v>
                </c:pt>
                <c:pt idx="77" c:formatCode="yyyy/m/d">
                  <c:v>43561</c:v>
                </c:pt>
                <c:pt idx="78" c:formatCode="yyyy/m/d">
                  <c:v>43573</c:v>
                </c:pt>
                <c:pt idx="79" c:formatCode="yyyy/m/d">
                  <c:v>43581</c:v>
                </c:pt>
                <c:pt idx="80" c:formatCode="yyyy/m/d">
                  <c:v>43595</c:v>
                </c:pt>
                <c:pt idx="81" c:formatCode="yyyy/m/d">
                  <c:v>43601</c:v>
                </c:pt>
                <c:pt idx="82" c:formatCode="yyyy/m/d">
                  <c:v>43608</c:v>
                </c:pt>
                <c:pt idx="83" c:formatCode="yyyy/m/d">
                  <c:v>43623</c:v>
                </c:pt>
                <c:pt idx="84" c:formatCode="yyyy/m/d">
                  <c:v>43630</c:v>
                </c:pt>
                <c:pt idx="85" c:formatCode="yyyy/m/d">
                  <c:v>43637</c:v>
                </c:pt>
                <c:pt idx="86" c:formatCode="yyyy/m/d">
                  <c:v>43645</c:v>
                </c:pt>
                <c:pt idx="87" c:formatCode="yyyy/m/d">
                  <c:v>43651</c:v>
                </c:pt>
                <c:pt idx="88" c:formatCode="yyyy/m/d">
                  <c:v>43660</c:v>
                </c:pt>
                <c:pt idx="89" c:formatCode="yyyy/m/d">
                  <c:v>43665</c:v>
                </c:pt>
                <c:pt idx="90" c:formatCode="yyyy/m/d">
                  <c:v>43671</c:v>
                </c:pt>
                <c:pt idx="91" c:formatCode="yyyy/m/d">
                  <c:v>43678</c:v>
                </c:pt>
                <c:pt idx="92" c:formatCode="yyyy/m/d">
                  <c:v>43686</c:v>
                </c:pt>
                <c:pt idx="93" c:formatCode="yyyy/m/d">
                  <c:v>43693</c:v>
                </c:pt>
                <c:pt idx="94" c:formatCode="yyyy/m/d">
                  <c:v>43708</c:v>
                </c:pt>
                <c:pt idx="95" c:formatCode="yyyy/m/d">
                  <c:v>43713</c:v>
                </c:pt>
                <c:pt idx="96" c:formatCode="yyyy/m/d">
                  <c:v>43722</c:v>
                </c:pt>
                <c:pt idx="97" c:formatCode="yyyy/m/d">
                  <c:v>43728</c:v>
                </c:pt>
                <c:pt idx="98" c:formatCode="yyyy/m/d">
                  <c:v>43742</c:v>
                </c:pt>
                <c:pt idx="99" c:formatCode="yyyy/m/d">
                  <c:v>43749</c:v>
                </c:pt>
                <c:pt idx="100" c:formatCode="yyyy/m/d">
                  <c:v>43762</c:v>
                </c:pt>
                <c:pt idx="101" c:formatCode="yyyy/m/d">
                  <c:v>43770</c:v>
                </c:pt>
                <c:pt idx="102" c:formatCode="yyyy/m/d">
                  <c:v>43778</c:v>
                </c:pt>
                <c:pt idx="103" c:formatCode="yyyy/m/d">
                  <c:v>43791</c:v>
                </c:pt>
                <c:pt idx="104" c:formatCode="yyyy/m/d">
                  <c:v>43802</c:v>
                </c:pt>
                <c:pt idx="105" c:formatCode="yyyy/m/d">
                  <c:v>43824</c:v>
                </c:pt>
                <c:pt idx="106" c:formatCode="yyyy/m/d">
                  <c:v>43834</c:v>
                </c:pt>
                <c:pt idx="107" c:formatCode="yyyy/m/d">
                  <c:v>43839</c:v>
                </c:pt>
                <c:pt idx="108" c:formatCode="yyyy/m/d">
                  <c:v>43845</c:v>
                </c:pt>
                <c:pt idx="109" c:formatCode="yyyy/m/d">
                  <c:v>43908</c:v>
                </c:pt>
                <c:pt idx="110" c:formatCode="yyyy/m/d">
                  <c:v>43930</c:v>
                </c:pt>
                <c:pt idx="111" c:formatCode="yyyy/m/d">
                  <c:v>43938</c:v>
                </c:pt>
                <c:pt idx="112" c:formatCode="yyyy/m/d">
                  <c:v>43942</c:v>
                </c:pt>
                <c:pt idx="113" c:formatCode="yyyy/m/d">
                  <c:v>43951</c:v>
                </c:pt>
                <c:pt idx="114" c:formatCode="yyyy/m/d">
                  <c:v>43956</c:v>
                </c:pt>
                <c:pt idx="115" c:formatCode="yyyy/m/d">
                  <c:v>43964</c:v>
                </c:pt>
                <c:pt idx="116" c:formatCode="yyyy/m/d">
                  <c:v>43972</c:v>
                </c:pt>
                <c:pt idx="117" c:formatCode="yyyy/m/d">
                  <c:v>43980</c:v>
                </c:pt>
                <c:pt idx="118" c:formatCode="yyyy/m/d">
                  <c:v>43999</c:v>
                </c:pt>
                <c:pt idx="119" c:formatCode="yyyy/m/d">
                  <c:v>44008</c:v>
                </c:pt>
                <c:pt idx="120" c:formatCode="yyyy/m/d">
                  <c:v>44056</c:v>
                </c:pt>
                <c:pt idx="121" c:formatCode="yyyy/m/d">
                  <c:v>44062</c:v>
                </c:pt>
                <c:pt idx="122" c:formatCode="yyyy/m/d">
                  <c:v>44071</c:v>
                </c:pt>
                <c:pt idx="123" c:formatCode="yyyy/m/d">
                  <c:v>44084</c:v>
                </c:pt>
                <c:pt idx="124" c:formatCode="yyyy/m/d">
                  <c:v>44092</c:v>
                </c:pt>
                <c:pt idx="125" c:formatCode="yyyy/m/d">
                  <c:v>44100</c:v>
                </c:pt>
                <c:pt idx="126" c:formatCode="yyyy/m/d">
                  <c:v>44114</c:v>
                </c:pt>
                <c:pt idx="127" c:formatCode="yyyy/m/d">
                  <c:v>44228</c:v>
                </c:pt>
                <c:pt idx="128" c:formatCode="yyyy/m/d">
                  <c:v>44256</c:v>
                </c:pt>
                <c:pt idx="129" c:formatCode="yyyy/m/d">
                  <c:v>44273</c:v>
                </c:pt>
                <c:pt idx="130" c:formatCode="yyyy/m/d">
                  <c:v>44287</c:v>
                </c:pt>
                <c:pt idx="131" c:formatCode="yyyy/m/d">
                  <c:v>44295</c:v>
                </c:pt>
                <c:pt idx="132" c:formatCode="yyyy/m/d">
                  <c:v>44318</c:v>
                </c:pt>
                <c:pt idx="133" c:formatCode="yyyy/m/d">
                  <c:v>44325</c:v>
                </c:pt>
                <c:pt idx="134" c:formatCode="yyyy/m/d">
                  <c:v>44333</c:v>
                </c:pt>
                <c:pt idx="135" c:formatCode="yyyy/m/d">
                  <c:v>44345</c:v>
                </c:pt>
                <c:pt idx="136" c:formatCode="yyyy/m/d">
                  <c:v>44352</c:v>
                </c:pt>
                <c:pt idx="137" c:formatCode="yyyy/m/d">
                  <c:v>44356</c:v>
                </c:pt>
                <c:pt idx="138" c:formatCode="yyyy/m/d">
                  <c:v>44356</c:v>
                </c:pt>
                <c:pt idx="139" c:formatCode="yyyy/m/d">
                  <c:v>44356</c:v>
                </c:pt>
                <c:pt idx="140" c:formatCode="yyyy/m/d">
                  <c:v>44356</c:v>
                </c:pt>
                <c:pt idx="141" c:formatCode="yyyy/m/d">
                  <c:v>44361</c:v>
                </c:pt>
                <c:pt idx="142" c:formatCode="yyyy/m/d">
                  <c:v>44363</c:v>
                </c:pt>
                <c:pt idx="143" c:formatCode="yyyy/m/d">
                  <c:v>44366</c:v>
                </c:pt>
                <c:pt idx="144" c:formatCode="yyyy/m/d">
                  <c:v>44367</c:v>
                </c:pt>
                <c:pt idx="145" c:formatCode="yyyy/m/d">
                  <c:v>44372</c:v>
                </c:pt>
                <c:pt idx="146" c:formatCode="yyyy/m/d">
                  <c:v>44373</c:v>
                </c:pt>
                <c:pt idx="147" c:formatCode="yyyy/m/d">
                  <c:v>44375</c:v>
                </c:pt>
                <c:pt idx="148" c:formatCode="yyyy/m/d">
                  <c:v>44377</c:v>
                </c:pt>
                <c:pt idx="149" c:formatCode="yyyy/m/d">
                  <c:v>44380</c:v>
                </c:pt>
                <c:pt idx="150" c:formatCode="yyyy/m/d">
                  <c:v>44383</c:v>
                </c:pt>
                <c:pt idx="151" c:formatCode="yyyy/m/d">
                  <c:v>44385</c:v>
                </c:pt>
                <c:pt idx="152" c:formatCode="yyyy/m/d">
                  <c:v>44387</c:v>
                </c:pt>
                <c:pt idx="153" c:formatCode="yyyy/m/d">
                  <c:v>44390</c:v>
                </c:pt>
                <c:pt idx="154" c:formatCode="yyyy/m/d">
                  <c:v>44397</c:v>
                </c:pt>
                <c:pt idx="155" c:formatCode="yyyy/m/d">
                  <c:v>44401</c:v>
                </c:pt>
                <c:pt idx="156" c:formatCode="yyyy/m/d">
                  <c:v>44437</c:v>
                </c:pt>
                <c:pt idx="157" c:formatCode="yyyy/m/d">
                  <c:v>44445</c:v>
                </c:pt>
                <c:pt idx="158" c:formatCode="yyyy/m/d">
                  <c:v>44448</c:v>
                </c:pt>
              </c:numCache>
            </c:numRef>
          </c:xVal>
          <c:yVal>
            <c:numRef>
              <c:f>'DC4-9'!$G$4:$G$203</c:f>
              <c:numCache>
                <c:formatCode>0.00_ </c:formatCode>
                <c:ptCount val="200"/>
                <c:pt idx="0">
                  <c:v>0</c:v>
                </c:pt>
                <c:pt idx="1">
                  <c:v>32.5000000002547</c:v>
                </c:pt>
                <c:pt idx="2">
                  <c:v>92.5000000002001</c:v>
                </c:pt>
                <c:pt idx="3">
                  <c:v>94.5000000001528</c:v>
                </c:pt>
                <c:pt idx="4">
                  <c:v>109.50000000048</c:v>
                </c:pt>
                <c:pt idx="6">
                  <c:v>124.500000000353</c:v>
                </c:pt>
                <c:pt idx="7">
                  <c:v>134.000000000015</c:v>
                </c:pt>
                <c:pt idx="8">
                  <c:v>165.500000000065</c:v>
                </c:pt>
                <c:pt idx="9">
                  <c:v>199.500000000171</c:v>
                </c:pt>
                <c:pt idx="10">
                  <c:v>238.500000000386</c:v>
                </c:pt>
                <c:pt idx="11">
                  <c:v>253.000000000156</c:v>
                </c:pt>
                <c:pt idx="12">
                  <c:v>264.500000000226</c:v>
                </c:pt>
                <c:pt idx="13">
                  <c:v>279.000000000451</c:v>
                </c:pt>
                <c:pt idx="15">
                  <c:v>296.499999999924</c:v>
                </c:pt>
                <c:pt idx="16">
                  <c:v>310.0000000004</c:v>
                </c:pt>
                <c:pt idx="18">
                  <c:v>328.000000000429</c:v>
                </c:pt>
                <c:pt idx="19">
                  <c:v>344.000000000506</c:v>
                </c:pt>
                <c:pt idx="20">
                  <c:v>364.000000000033</c:v>
                </c:pt>
                <c:pt idx="21">
                  <c:v>376.500000000306</c:v>
                </c:pt>
                <c:pt idx="22">
                  <c:v>374.500000000353</c:v>
                </c:pt>
                <c:pt idx="23">
                  <c:v>385.000000000673</c:v>
                </c:pt>
                <c:pt idx="24">
                  <c:v>392.00000000028</c:v>
                </c:pt>
                <c:pt idx="25">
                  <c:v>400.500000000193</c:v>
                </c:pt>
                <c:pt idx="26">
                  <c:v>415.000000000418</c:v>
                </c:pt>
                <c:pt idx="27">
                  <c:v>419.500000000426</c:v>
                </c:pt>
                <c:pt idx="28">
                  <c:v>441.000000000258</c:v>
                </c:pt>
                <c:pt idx="29">
                  <c:v>447.000000000116</c:v>
                </c:pt>
                <c:pt idx="30">
                  <c:v>449.500000000171</c:v>
                </c:pt>
                <c:pt idx="31">
                  <c:v>457.000000000335</c:v>
                </c:pt>
                <c:pt idx="32">
                  <c:v>469.500000000153</c:v>
                </c:pt>
                <c:pt idx="33">
                  <c:v>468.500000000404</c:v>
                </c:pt>
                <c:pt idx="34">
                  <c:v>478.500000000167</c:v>
                </c:pt>
                <c:pt idx="35">
                  <c:v>479.000000000269</c:v>
                </c:pt>
                <c:pt idx="36">
                  <c:v>523.50000000024</c:v>
                </c:pt>
                <c:pt idx="37">
                  <c:v>528.999999999996</c:v>
                </c:pt>
                <c:pt idx="38">
                  <c:v>525.000000000091</c:v>
                </c:pt>
                <c:pt idx="39">
                  <c:v>541.500000000269</c:v>
                </c:pt>
                <c:pt idx="40">
                  <c:v>538.500000000568</c:v>
                </c:pt>
                <c:pt idx="41">
                  <c:v>545.000000000528</c:v>
                </c:pt>
                <c:pt idx="42">
                  <c:v>550.500000000284</c:v>
                </c:pt>
                <c:pt idx="43">
                  <c:v>549.000000000433</c:v>
                </c:pt>
                <c:pt idx="44">
                  <c:v>554.500000000644</c:v>
                </c:pt>
                <c:pt idx="45">
                  <c:v>549.500000000535</c:v>
                </c:pt>
                <c:pt idx="46">
                  <c:v>557.500000000346</c:v>
                </c:pt>
                <c:pt idx="47">
                  <c:v>556.500000000597</c:v>
                </c:pt>
                <c:pt idx="48">
                  <c:v>559.000000000196</c:v>
                </c:pt>
                <c:pt idx="49">
                  <c:v>564.000000000306</c:v>
                </c:pt>
                <c:pt idx="50">
                  <c:v>567.500000000109</c:v>
                </c:pt>
                <c:pt idx="51">
                  <c:v>519.999999999982</c:v>
                </c:pt>
                <c:pt idx="52">
                  <c:v>569.500000000517</c:v>
                </c:pt>
                <c:pt idx="53">
                  <c:v>577.999999999975</c:v>
                </c:pt>
                <c:pt idx="54">
                  <c:v>581.500000000233</c:v>
                </c:pt>
                <c:pt idx="55">
                  <c:v>582.000000000789</c:v>
                </c:pt>
                <c:pt idx="56">
                  <c:v>583.000000000084</c:v>
                </c:pt>
                <c:pt idx="57">
                  <c:v>586.500000000342</c:v>
                </c:pt>
                <c:pt idx="58">
                  <c:v>585.500000000593</c:v>
                </c:pt>
                <c:pt idx="59">
                  <c:v>596.50000000056</c:v>
                </c:pt>
                <c:pt idx="60">
                  <c:v>615.500000000338</c:v>
                </c:pt>
                <c:pt idx="61">
                  <c:v>614.500000000135</c:v>
                </c:pt>
                <c:pt idx="62">
                  <c:v>621.000000000549</c:v>
                </c:pt>
                <c:pt idx="63">
                  <c:v>604.500000000371</c:v>
                </c:pt>
                <c:pt idx="64">
                  <c:v>623.500000000149</c:v>
                </c:pt>
                <c:pt idx="65">
                  <c:v>632.000000000062</c:v>
                </c:pt>
                <c:pt idx="66">
                  <c:v>632.500000000164</c:v>
                </c:pt>
                <c:pt idx="67">
                  <c:v>636.500000000524</c:v>
                </c:pt>
                <c:pt idx="68">
                  <c:v>643.500000000131</c:v>
                </c:pt>
                <c:pt idx="69">
                  <c:v>648.50000000024</c:v>
                </c:pt>
                <c:pt idx="70">
                  <c:v>637.000000000171</c:v>
                </c:pt>
                <c:pt idx="71">
                  <c:v>649.000000000342</c:v>
                </c:pt>
                <c:pt idx="72">
                  <c:v>652.000000000498</c:v>
                </c:pt>
                <c:pt idx="73">
                  <c:v>653.000000000702</c:v>
                </c:pt>
                <c:pt idx="74">
                  <c:v>652.000000000044</c:v>
                </c:pt>
                <c:pt idx="75">
                  <c:v>653.000000000247</c:v>
                </c:pt>
                <c:pt idx="76">
                  <c:v>655.500000000302</c:v>
                </c:pt>
                <c:pt idx="77">
                  <c:v>664.000000000669</c:v>
                </c:pt>
                <c:pt idx="78">
                  <c:v>663.000000000466</c:v>
                </c:pt>
                <c:pt idx="79">
                  <c:v>668.000000000575</c:v>
                </c:pt>
                <c:pt idx="80">
                  <c:v>681.000000000495</c:v>
                </c:pt>
                <c:pt idx="81">
                  <c:v>672.500000000582</c:v>
                </c:pt>
                <c:pt idx="82">
                  <c:v>680.000000000291</c:v>
                </c:pt>
                <c:pt idx="83">
                  <c:v>680.500000000393</c:v>
                </c:pt>
                <c:pt idx="84">
                  <c:v>689.000000000306</c:v>
                </c:pt>
                <c:pt idx="85">
                  <c:v>684.500000000298</c:v>
                </c:pt>
                <c:pt idx="86">
                  <c:v>690.500000000156</c:v>
                </c:pt>
                <c:pt idx="87">
                  <c:v>697.000000000571</c:v>
                </c:pt>
                <c:pt idx="88">
                  <c:v>697.500000000218</c:v>
                </c:pt>
                <c:pt idx="89">
                  <c:v>691.50000000036</c:v>
                </c:pt>
                <c:pt idx="90">
                  <c:v>699.500000000171</c:v>
                </c:pt>
                <c:pt idx="91">
                  <c:v>698.500000000422</c:v>
                </c:pt>
                <c:pt idx="92">
                  <c:v>703.500000000076</c:v>
                </c:pt>
                <c:pt idx="93">
                  <c:v>707.000000000335</c:v>
                </c:pt>
                <c:pt idx="94">
                  <c:v>686.05000000025</c:v>
                </c:pt>
                <c:pt idx="95">
                  <c:v>704.50000000028</c:v>
                </c:pt>
                <c:pt idx="96">
                  <c:v>705.000000000382</c:v>
                </c:pt>
                <c:pt idx="97">
                  <c:v>707.499999999982</c:v>
                </c:pt>
                <c:pt idx="98">
                  <c:v>712.000000000444</c:v>
                </c:pt>
                <c:pt idx="99">
                  <c:v>715.000000000146</c:v>
                </c:pt>
                <c:pt idx="100">
                  <c:v>718.500000000404</c:v>
                </c:pt>
                <c:pt idx="101">
                  <c:v>718.500000000404</c:v>
                </c:pt>
                <c:pt idx="102">
                  <c:v>718.000000000302</c:v>
                </c:pt>
                <c:pt idx="103">
                  <c:v>727.000000000317</c:v>
                </c:pt>
                <c:pt idx="104">
                  <c:v>733.500000000731</c:v>
                </c:pt>
                <c:pt idx="105">
                  <c:v>738.499999999931</c:v>
                </c:pt>
                <c:pt idx="106">
                  <c:v>746.500000000196</c:v>
                </c:pt>
                <c:pt idx="107">
                  <c:v>742.500000000291</c:v>
                </c:pt>
                <c:pt idx="108">
                  <c:v>780.500000000302</c:v>
                </c:pt>
                <c:pt idx="109">
                  <c:v>758.500000000367</c:v>
                </c:pt>
                <c:pt idx="110">
                  <c:v>756.500000000415</c:v>
                </c:pt>
                <c:pt idx="111">
                  <c:v>720.500000000357</c:v>
                </c:pt>
                <c:pt idx="112">
                  <c:v>770.000000000437</c:v>
                </c:pt>
                <c:pt idx="113">
                  <c:v>772.000000000389</c:v>
                </c:pt>
                <c:pt idx="114">
                  <c:v>761.500000000524</c:v>
                </c:pt>
                <c:pt idx="115">
                  <c:v>769.000000000688</c:v>
                </c:pt>
                <c:pt idx="116">
                  <c:v>780.0000000002</c:v>
                </c:pt>
                <c:pt idx="117">
                  <c:v>769.000000000233</c:v>
                </c:pt>
                <c:pt idx="118">
                  <c:v>785.000000000309</c:v>
                </c:pt>
                <c:pt idx="119">
                  <c:v>787.500000000364</c:v>
                </c:pt>
                <c:pt idx="120">
                  <c:v>791.500000000269</c:v>
                </c:pt>
                <c:pt idx="121">
                  <c:v>797.500000000127</c:v>
                </c:pt>
                <c:pt idx="122">
                  <c:v>797.00000000048</c:v>
                </c:pt>
                <c:pt idx="123">
                  <c:v>799.500000000535</c:v>
                </c:pt>
                <c:pt idx="124">
                  <c:v>805.000000000291</c:v>
                </c:pt>
                <c:pt idx="125">
                  <c:v>805.499999999938</c:v>
                </c:pt>
                <c:pt idx="126">
                  <c:v>804.500000000644</c:v>
                </c:pt>
                <c:pt idx="127">
                  <c:v>817.500000000109</c:v>
                </c:pt>
                <c:pt idx="128">
                  <c:v>824.500000000171</c:v>
                </c:pt>
                <c:pt idx="129">
                  <c:v>823.00000000032</c:v>
                </c:pt>
                <c:pt idx="130">
                  <c:v>827.500000000327</c:v>
                </c:pt>
                <c:pt idx="131">
                  <c:v>830.000000000382</c:v>
                </c:pt>
                <c:pt idx="132">
                  <c:v>835.500000000138</c:v>
                </c:pt>
                <c:pt idx="133">
                  <c:v>826.000000000477</c:v>
                </c:pt>
                <c:pt idx="134">
                  <c:v>842.000000000553</c:v>
                </c:pt>
                <c:pt idx="135">
                  <c:v>833.000000000084</c:v>
                </c:pt>
                <c:pt idx="136">
                  <c:v>833.000000000538</c:v>
                </c:pt>
                <c:pt idx="137">
                  <c:v>830.000000000079</c:v>
                </c:pt>
                <c:pt idx="138">
                  <c:v>830.500000000029</c:v>
                </c:pt>
                <c:pt idx="139">
                  <c:v>829.50000000028</c:v>
                </c:pt>
                <c:pt idx="140">
                  <c:v>829.999999999927</c:v>
                </c:pt>
                <c:pt idx="141">
                  <c:v>835.000000000491</c:v>
                </c:pt>
                <c:pt idx="142">
                  <c:v>838.000000000648</c:v>
                </c:pt>
                <c:pt idx="143">
                  <c:v>838.000000000193</c:v>
                </c:pt>
                <c:pt idx="144">
                  <c:v>836.500000000342</c:v>
                </c:pt>
                <c:pt idx="145">
                  <c:v>828.000000000429</c:v>
                </c:pt>
                <c:pt idx="146">
                  <c:v>827.000000000226</c:v>
                </c:pt>
                <c:pt idx="147">
                  <c:v>828.500000000531</c:v>
                </c:pt>
                <c:pt idx="148">
                  <c:v>836.00000000024</c:v>
                </c:pt>
                <c:pt idx="149">
                  <c:v>837.500000000091</c:v>
                </c:pt>
                <c:pt idx="150">
                  <c:v>828.000000000429</c:v>
                </c:pt>
                <c:pt idx="151">
                  <c:v>835.500000000138</c:v>
                </c:pt>
                <c:pt idx="152">
                  <c:v>836.00000000024</c:v>
                </c:pt>
                <c:pt idx="153">
                  <c:v>841.000000000349</c:v>
                </c:pt>
                <c:pt idx="154">
                  <c:v>852.000000000317</c:v>
                </c:pt>
                <c:pt idx="155">
                  <c:v>837.500000000546</c:v>
                </c:pt>
                <c:pt idx="156">
                  <c:v>843.000000000302</c:v>
                </c:pt>
                <c:pt idx="157">
                  <c:v>848.000000000411</c:v>
                </c:pt>
                <c:pt idx="158">
                  <c:v>833.500000000186</c:v>
                </c:pt>
              </c:numCache>
            </c:numRef>
          </c:yVal>
          <c:smooth val="0"/>
        </c:ser>
        <c:ser>
          <c:idx val="45"/>
          <c:order val="8"/>
          <c:tx>
            <c:strRef>
              <c:f>'DC4-10'!$A$2:$B$2</c:f>
              <c:strCache>
                <c:ptCount val="1"/>
                <c:pt idx="0">
                  <c:v>DC4-10</c:v>
                </c:pt>
              </c:strCache>
            </c:strRef>
          </c:tx>
          <c:spPr>
            <a:ln w="12700" cap="rnd" cmpd="sng" algn="ctr">
              <a:solidFill>
                <a:schemeClr val="accent4">
                  <a:shade val="7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'DC4-10'!$A$4:$A$203</c:f>
              <c:numCache>
                <c:formatCode>yyyy/m/d;@</c:formatCode>
                <c:ptCount val="200"/>
                <c:pt idx="0">
                  <c:v>42992</c:v>
                </c:pt>
                <c:pt idx="1">
                  <c:v>42993</c:v>
                </c:pt>
                <c:pt idx="2">
                  <c:v>42997</c:v>
                </c:pt>
                <c:pt idx="3">
                  <c:v>43004</c:v>
                </c:pt>
                <c:pt idx="4">
                  <c:v>43012</c:v>
                </c:pt>
                <c:pt idx="5">
                  <c:v>43020</c:v>
                </c:pt>
                <c:pt idx="6">
                  <c:v>43028</c:v>
                </c:pt>
                <c:pt idx="7">
                  <c:v>43033</c:v>
                </c:pt>
                <c:pt idx="8">
                  <c:v>43038</c:v>
                </c:pt>
                <c:pt idx="9">
                  <c:v>43045</c:v>
                </c:pt>
                <c:pt idx="10">
                  <c:v>43050</c:v>
                </c:pt>
                <c:pt idx="11">
                  <c:v>43055</c:v>
                </c:pt>
                <c:pt idx="12">
                  <c:v>43059</c:v>
                </c:pt>
                <c:pt idx="13">
                  <c:v>43063</c:v>
                </c:pt>
                <c:pt idx="14">
                  <c:v>43067</c:v>
                </c:pt>
                <c:pt idx="15">
                  <c:v>43073</c:v>
                </c:pt>
                <c:pt idx="16">
                  <c:v>43094</c:v>
                </c:pt>
                <c:pt idx="17">
                  <c:v>43102</c:v>
                </c:pt>
                <c:pt idx="18">
                  <c:v>43108</c:v>
                </c:pt>
                <c:pt idx="19">
                  <c:v>43118</c:v>
                </c:pt>
                <c:pt idx="20">
                  <c:v>43122</c:v>
                </c:pt>
                <c:pt idx="21">
                  <c:v>43129</c:v>
                </c:pt>
                <c:pt idx="22">
                  <c:v>43144</c:v>
                </c:pt>
                <c:pt idx="23">
                  <c:v>43150</c:v>
                </c:pt>
                <c:pt idx="24">
                  <c:v>43163</c:v>
                </c:pt>
                <c:pt idx="25">
                  <c:v>43173</c:v>
                </c:pt>
                <c:pt idx="26">
                  <c:v>43179</c:v>
                </c:pt>
                <c:pt idx="27">
                  <c:v>43186</c:v>
                </c:pt>
                <c:pt idx="28">
                  <c:v>43192</c:v>
                </c:pt>
                <c:pt idx="29">
                  <c:v>43200</c:v>
                </c:pt>
                <c:pt idx="30">
                  <c:v>43209</c:v>
                </c:pt>
                <c:pt idx="31">
                  <c:v>43214</c:v>
                </c:pt>
                <c:pt idx="32">
                  <c:v>43244</c:v>
                </c:pt>
                <c:pt idx="33">
                  <c:v>43249</c:v>
                </c:pt>
                <c:pt idx="34">
                  <c:v>43255</c:v>
                </c:pt>
                <c:pt idx="35">
                  <c:v>43266</c:v>
                </c:pt>
                <c:pt idx="36">
                  <c:v>43271</c:v>
                </c:pt>
                <c:pt idx="37">
                  <c:v>43277</c:v>
                </c:pt>
                <c:pt idx="38">
                  <c:v>43283</c:v>
                </c:pt>
                <c:pt idx="39">
                  <c:v>43293</c:v>
                </c:pt>
                <c:pt idx="40">
                  <c:v>43297</c:v>
                </c:pt>
                <c:pt idx="41">
                  <c:v>43306</c:v>
                </c:pt>
                <c:pt idx="42">
                  <c:v>43313</c:v>
                </c:pt>
                <c:pt idx="43">
                  <c:v>43318</c:v>
                </c:pt>
                <c:pt idx="44">
                  <c:v>43325</c:v>
                </c:pt>
                <c:pt idx="45">
                  <c:v>43336</c:v>
                </c:pt>
                <c:pt idx="46">
                  <c:v>43340</c:v>
                </c:pt>
                <c:pt idx="47">
                  <c:v>43346</c:v>
                </c:pt>
                <c:pt idx="48">
                  <c:v>43365</c:v>
                </c:pt>
                <c:pt idx="49">
                  <c:v>43370</c:v>
                </c:pt>
                <c:pt idx="50">
                  <c:v>43375</c:v>
                </c:pt>
                <c:pt idx="51">
                  <c:v>43381</c:v>
                </c:pt>
                <c:pt idx="52">
                  <c:v>43390</c:v>
                </c:pt>
                <c:pt idx="53">
                  <c:v>43396</c:v>
                </c:pt>
                <c:pt idx="54">
                  <c:v>43403</c:v>
                </c:pt>
                <c:pt idx="55">
                  <c:v>43411</c:v>
                </c:pt>
                <c:pt idx="56">
                  <c:v>43419</c:v>
                </c:pt>
                <c:pt idx="57">
                  <c:v>43425</c:v>
                </c:pt>
                <c:pt idx="58">
                  <c:v>43431</c:v>
                </c:pt>
                <c:pt idx="59">
                  <c:v>43441</c:v>
                </c:pt>
                <c:pt idx="60">
                  <c:v>43445</c:v>
                </c:pt>
                <c:pt idx="61">
                  <c:v>43455</c:v>
                </c:pt>
                <c:pt idx="62">
                  <c:v>43461</c:v>
                </c:pt>
                <c:pt idx="63">
                  <c:v>43467</c:v>
                </c:pt>
                <c:pt idx="64">
                  <c:v>43474</c:v>
                </c:pt>
                <c:pt idx="65">
                  <c:v>43481</c:v>
                </c:pt>
                <c:pt idx="66">
                  <c:v>43486</c:v>
                </c:pt>
                <c:pt idx="67">
                  <c:v>43511</c:v>
                </c:pt>
                <c:pt idx="68">
                  <c:v>43515</c:v>
                </c:pt>
                <c:pt idx="69">
                  <c:v>43524</c:v>
                </c:pt>
                <c:pt idx="70">
                  <c:v>43530</c:v>
                </c:pt>
                <c:pt idx="71">
                  <c:v>43535</c:v>
                </c:pt>
                <c:pt idx="72">
                  <c:v>43543</c:v>
                </c:pt>
                <c:pt idx="73">
                  <c:v>43561</c:v>
                </c:pt>
                <c:pt idx="74">
                  <c:v>43573</c:v>
                </c:pt>
                <c:pt idx="75">
                  <c:v>43581</c:v>
                </c:pt>
                <c:pt idx="76">
                  <c:v>43595</c:v>
                </c:pt>
                <c:pt idx="77">
                  <c:v>43601</c:v>
                </c:pt>
                <c:pt idx="78" c:formatCode="yyyy/m/d">
                  <c:v>43608</c:v>
                </c:pt>
                <c:pt idx="79">
                  <c:v>43623</c:v>
                </c:pt>
                <c:pt idx="80" c:formatCode="yyyy/m/d">
                  <c:v>43630</c:v>
                </c:pt>
                <c:pt idx="81">
                  <c:v>43637</c:v>
                </c:pt>
                <c:pt idx="82">
                  <c:v>43645</c:v>
                </c:pt>
                <c:pt idx="83">
                  <c:v>43651</c:v>
                </c:pt>
                <c:pt idx="84">
                  <c:v>43660</c:v>
                </c:pt>
                <c:pt idx="85">
                  <c:v>43665</c:v>
                </c:pt>
                <c:pt idx="86">
                  <c:v>43671</c:v>
                </c:pt>
                <c:pt idx="87">
                  <c:v>43678</c:v>
                </c:pt>
                <c:pt idx="88">
                  <c:v>43686</c:v>
                </c:pt>
                <c:pt idx="89">
                  <c:v>43693</c:v>
                </c:pt>
                <c:pt idx="90">
                  <c:v>43708</c:v>
                </c:pt>
                <c:pt idx="91">
                  <c:v>43713</c:v>
                </c:pt>
                <c:pt idx="92">
                  <c:v>43722</c:v>
                </c:pt>
                <c:pt idx="93">
                  <c:v>43728</c:v>
                </c:pt>
                <c:pt idx="94">
                  <c:v>43742</c:v>
                </c:pt>
                <c:pt idx="95">
                  <c:v>43749</c:v>
                </c:pt>
                <c:pt idx="96">
                  <c:v>43762</c:v>
                </c:pt>
                <c:pt idx="97" c:formatCode="yyyy/m/d">
                  <c:v>43770</c:v>
                </c:pt>
                <c:pt idx="98" c:formatCode="yyyy/m/d">
                  <c:v>43778</c:v>
                </c:pt>
                <c:pt idx="99">
                  <c:v>43791</c:v>
                </c:pt>
                <c:pt idx="100">
                  <c:v>43802</c:v>
                </c:pt>
                <c:pt idx="101">
                  <c:v>43824</c:v>
                </c:pt>
                <c:pt idx="102">
                  <c:v>43834</c:v>
                </c:pt>
                <c:pt idx="103">
                  <c:v>43839</c:v>
                </c:pt>
                <c:pt idx="104">
                  <c:v>43845</c:v>
                </c:pt>
                <c:pt idx="105">
                  <c:v>43908</c:v>
                </c:pt>
                <c:pt idx="106">
                  <c:v>43930</c:v>
                </c:pt>
                <c:pt idx="107">
                  <c:v>43938</c:v>
                </c:pt>
                <c:pt idx="108">
                  <c:v>43942</c:v>
                </c:pt>
                <c:pt idx="109">
                  <c:v>43951</c:v>
                </c:pt>
                <c:pt idx="110">
                  <c:v>43956</c:v>
                </c:pt>
                <c:pt idx="111">
                  <c:v>43964</c:v>
                </c:pt>
                <c:pt idx="112">
                  <c:v>43972</c:v>
                </c:pt>
                <c:pt idx="113">
                  <c:v>43980</c:v>
                </c:pt>
                <c:pt idx="114">
                  <c:v>43999</c:v>
                </c:pt>
                <c:pt idx="115">
                  <c:v>44008</c:v>
                </c:pt>
                <c:pt idx="116">
                  <c:v>44056</c:v>
                </c:pt>
                <c:pt idx="117">
                  <c:v>44062</c:v>
                </c:pt>
                <c:pt idx="118">
                  <c:v>44070</c:v>
                </c:pt>
                <c:pt idx="119">
                  <c:v>44084</c:v>
                </c:pt>
                <c:pt idx="120">
                  <c:v>44092</c:v>
                </c:pt>
                <c:pt idx="121">
                  <c:v>44100</c:v>
                </c:pt>
                <c:pt idx="122">
                  <c:v>44114</c:v>
                </c:pt>
                <c:pt idx="123">
                  <c:v>44228</c:v>
                </c:pt>
                <c:pt idx="124">
                  <c:v>44256</c:v>
                </c:pt>
                <c:pt idx="125">
                  <c:v>44273</c:v>
                </c:pt>
                <c:pt idx="126">
                  <c:v>44287</c:v>
                </c:pt>
                <c:pt idx="127">
                  <c:v>44295</c:v>
                </c:pt>
                <c:pt idx="128">
                  <c:v>44318</c:v>
                </c:pt>
                <c:pt idx="129">
                  <c:v>44325</c:v>
                </c:pt>
                <c:pt idx="130">
                  <c:v>44333</c:v>
                </c:pt>
                <c:pt idx="131">
                  <c:v>44345</c:v>
                </c:pt>
                <c:pt idx="132">
                  <c:v>44352</c:v>
                </c:pt>
                <c:pt idx="133" c:formatCode="yyyy/m/d">
                  <c:v>44356</c:v>
                </c:pt>
                <c:pt idx="134">
                  <c:v>44356</c:v>
                </c:pt>
                <c:pt idx="135">
                  <c:v>44356</c:v>
                </c:pt>
                <c:pt idx="136">
                  <c:v>44356</c:v>
                </c:pt>
                <c:pt idx="137">
                  <c:v>44361</c:v>
                </c:pt>
                <c:pt idx="138">
                  <c:v>44363</c:v>
                </c:pt>
                <c:pt idx="139">
                  <c:v>44366</c:v>
                </c:pt>
                <c:pt idx="140">
                  <c:v>44367</c:v>
                </c:pt>
                <c:pt idx="141">
                  <c:v>44372</c:v>
                </c:pt>
                <c:pt idx="142">
                  <c:v>44373</c:v>
                </c:pt>
                <c:pt idx="143">
                  <c:v>44375</c:v>
                </c:pt>
                <c:pt idx="144">
                  <c:v>44377</c:v>
                </c:pt>
                <c:pt idx="145">
                  <c:v>44380</c:v>
                </c:pt>
                <c:pt idx="146">
                  <c:v>44383</c:v>
                </c:pt>
                <c:pt idx="147">
                  <c:v>44385</c:v>
                </c:pt>
                <c:pt idx="148">
                  <c:v>44387</c:v>
                </c:pt>
                <c:pt idx="149">
                  <c:v>44390</c:v>
                </c:pt>
                <c:pt idx="150">
                  <c:v>44397</c:v>
                </c:pt>
                <c:pt idx="151">
                  <c:v>44401</c:v>
                </c:pt>
                <c:pt idx="152">
                  <c:v>44437</c:v>
                </c:pt>
                <c:pt idx="153">
                  <c:v>44445</c:v>
                </c:pt>
                <c:pt idx="154">
                  <c:v>44448</c:v>
                </c:pt>
              </c:numCache>
            </c:numRef>
          </c:xVal>
          <c:yVal>
            <c:numRef>
              <c:f>'DC4-10'!$G$4:$G$203</c:f>
              <c:numCache>
                <c:formatCode>0.00_ </c:formatCode>
                <c:ptCount val="200"/>
                <c:pt idx="0">
                  <c:v>0</c:v>
                </c:pt>
                <c:pt idx="2">
                  <c:v>26.499999999487</c:v>
                </c:pt>
                <c:pt idx="3">
                  <c:v>51.9999999996799</c:v>
                </c:pt>
                <c:pt idx="4">
                  <c:v>107.99999999972</c:v>
                </c:pt>
                <c:pt idx="5">
                  <c:v>159.499999999753</c:v>
                </c:pt>
                <c:pt idx="6">
                  <c:v>223.500000000058</c:v>
                </c:pt>
                <c:pt idx="7">
                  <c:v>245.99999999964</c:v>
                </c:pt>
                <c:pt idx="8">
                  <c:v>262.000000000171</c:v>
                </c:pt>
                <c:pt idx="9">
                  <c:v>280.500000000302</c:v>
                </c:pt>
                <c:pt idx="11">
                  <c:v>303.999999999633</c:v>
                </c:pt>
                <c:pt idx="12">
                  <c:v>318.000000000211</c:v>
                </c:pt>
                <c:pt idx="14">
                  <c:v>338.999999999942</c:v>
                </c:pt>
                <c:pt idx="15">
                  <c:v>352.000000000317</c:v>
                </c:pt>
                <c:pt idx="16">
                  <c:v>367.999999999938</c:v>
                </c:pt>
                <c:pt idx="17">
                  <c:v>383.499999999913</c:v>
                </c:pt>
                <c:pt idx="18">
                  <c:v>375.999999999749</c:v>
                </c:pt>
                <c:pt idx="19">
                  <c:v>385.499999999865</c:v>
                </c:pt>
                <c:pt idx="20">
                  <c:v>395.499999999629</c:v>
                </c:pt>
                <c:pt idx="21">
                  <c:v>396.999999999935</c:v>
                </c:pt>
                <c:pt idx="22">
                  <c:v>418.999999999869</c:v>
                </c:pt>
                <c:pt idx="23">
                  <c:v>422.000000000025</c:v>
                </c:pt>
                <c:pt idx="24">
                  <c:v>442.500000000109</c:v>
                </c:pt>
                <c:pt idx="25">
                  <c:v>449.000000000069</c:v>
                </c:pt>
                <c:pt idx="26">
                  <c:v>451.999999999771</c:v>
                </c:pt>
                <c:pt idx="27">
                  <c:v>455.500000000029</c:v>
                </c:pt>
                <c:pt idx="28">
                  <c:v>466.499999999996</c:v>
                </c:pt>
                <c:pt idx="29">
                  <c:v>464.999999999691</c:v>
                </c:pt>
                <c:pt idx="30">
                  <c:v>474.999999999909</c:v>
                </c:pt>
                <c:pt idx="31">
                  <c:v>475.500000000011</c:v>
                </c:pt>
                <c:pt idx="32">
                  <c:v>516.499999999724</c:v>
                </c:pt>
                <c:pt idx="33">
                  <c:v>526.499999999942</c:v>
                </c:pt>
                <c:pt idx="34">
                  <c:v>520.999999999731</c:v>
                </c:pt>
                <c:pt idx="35">
                  <c:v>532.4999999998</c:v>
                </c:pt>
                <c:pt idx="36">
                  <c:v>536.000000000058</c:v>
                </c:pt>
                <c:pt idx="37">
                  <c:v>541.499999999814</c:v>
                </c:pt>
                <c:pt idx="38">
                  <c:v>537.499999999909</c:v>
                </c:pt>
                <c:pt idx="39">
                  <c:v>536.000000000058</c:v>
                </c:pt>
                <c:pt idx="40">
                  <c:v>552.500000000236</c:v>
                </c:pt>
                <c:pt idx="41">
                  <c:v>547.499999999673</c:v>
                </c:pt>
                <c:pt idx="42">
                  <c:v>550.999999999931</c:v>
                </c:pt>
                <c:pt idx="43">
                  <c:v>556.00000000004</c:v>
                </c:pt>
                <c:pt idx="44">
                  <c:v>557.499999999891</c:v>
                </c:pt>
                <c:pt idx="45">
                  <c:v>563.999999999851</c:v>
                </c:pt>
                <c:pt idx="46">
                  <c:v>560.499999999593</c:v>
                </c:pt>
                <c:pt idx="47">
                  <c:v>520.499999999629</c:v>
                </c:pt>
                <c:pt idx="48">
                  <c:v>569.999999999709</c:v>
                </c:pt>
                <c:pt idx="49">
                  <c:v>574.999999999818</c:v>
                </c:pt>
                <c:pt idx="50">
                  <c:v>579.999999999927</c:v>
                </c:pt>
                <c:pt idx="51">
                  <c:v>584.499999999935</c:v>
                </c:pt>
                <c:pt idx="52">
                  <c:v>583.999999999833</c:v>
                </c:pt>
                <c:pt idx="53">
                  <c:v>588.49999999984</c:v>
                </c:pt>
                <c:pt idx="54">
                  <c:v>586.00000000024</c:v>
                </c:pt>
                <c:pt idx="55">
                  <c:v>590.999999999894</c:v>
                </c:pt>
                <c:pt idx="56">
                  <c:v>614.49999999968</c:v>
                </c:pt>
                <c:pt idx="57">
                  <c:v>616.999999999734</c:v>
                </c:pt>
                <c:pt idx="58">
                  <c:v>619.000000000142</c:v>
                </c:pt>
                <c:pt idx="59">
                  <c:v>623.999999999796</c:v>
                </c:pt>
                <c:pt idx="60">
                  <c:v>625.999999999749</c:v>
                </c:pt>
                <c:pt idx="61">
                  <c:v>629.999999999654</c:v>
                </c:pt>
                <c:pt idx="62">
                  <c:v>634.999999999764</c:v>
                </c:pt>
                <c:pt idx="63">
                  <c:v>640.499999999975</c:v>
                </c:pt>
                <c:pt idx="64">
                  <c:v>641.499999999724</c:v>
                </c:pt>
                <c:pt idx="65">
                  <c:v>645.999999999731</c:v>
                </c:pt>
                <c:pt idx="66">
                  <c:v>641.999999999825</c:v>
                </c:pt>
                <c:pt idx="67">
                  <c:v>649.499999999989</c:v>
                </c:pt>
                <c:pt idx="68">
                  <c:v>655.499999999847</c:v>
                </c:pt>
                <c:pt idx="69">
                  <c:v>659.500000000207</c:v>
                </c:pt>
                <c:pt idx="70">
                  <c:v>660.499999999956</c:v>
                </c:pt>
                <c:pt idx="71">
                  <c:v>657.4999999998</c:v>
                </c:pt>
                <c:pt idx="72">
                  <c:v>664.499999999862</c:v>
                </c:pt>
                <c:pt idx="73">
                  <c:v>672.000000000025</c:v>
                </c:pt>
                <c:pt idx="74">
                  <c:v>669.499999999971</c:v>
                </c:pt>
                <c:pt idx="75">
                  <c:v>675.499999999829</c:v>
                </c:pt>
                <c:pt idx="76">
                  <c:v>686.000000000149</c:v>
                </c:pt>
                <c:pt idx="77">
                  <c:v>686.000000000149</c:v>
                </c:pt>
                <c:pt idx="78">
                  <c:v>682.999999999538</c:v>
                </c:pt>
                <c:pt idx="79">
                  <c:v>683.49999999964</c:v>
                </c:pt>
                <c:pt idx="80">
                  <c:v>692.500000000109</c:v>
                </c:pt>
                <c:pt idx="81">
                  <c:v>688.999999999851</c:v>
                </c:pt>
                <c:pt idx="82">
                  <c:v>694.500000000062</c:v>
                </c:pt>
                <c:pt idx="83">
                  <c:v>701.999999999771</c:v>
                </c:pt>
                <c:pt idx="84">
                  <c:v>703.499999999622</c:v>
                </c:pt>
                <c:pt idx="85">
                  <c:v>701.000000000022</c:v>
                </c:pt>
                <c:pt idx="86">
                  <c:v>708.999999999833</c:v>
                </c:pt>
                <c:pt idx="87">
                  <c:v>711.499999999887</c:v>
                </c:pt>
                <c:pt idx="88">
                  <c:v>710.999999999785</c:v>
                </c:pt>
                <c:pt idx="89">
                  <c:v>712.500000000091</c:v>
                </c:pt>
                <c:pt idx="90">
                  <c:v>724.499999999807</c:v>
                </c:pt>
                <c:pt idx="91">
                  <c:v>715.999999999895</c:v>
                </c:pt>
                <c:pt idx="92">
                  <c:v>713.999999999487</c:v>
                </c:pt>
                <c:pt idx="93">
                  <c:v>719.9999999998</c:v>
                </c:pt>
                <c:pt idx="94">
                  <c:v>724.999999999909</c:v>
                </c:pt>
                <c:pt idx="95">
                  <c:v>726.999999999862</c:v>
                </c:pt>
                <c:pt idx="96">
                  <c:v>728.999999999814</c:v>
                </c:pt>
                <c:pt idx="97">
                  <c:v>726.999999999862</c:v>
                </c:pt>
                <c:pt idx="98">
                  <c:v>726.49999999976</c:v>
                </c:pt>
                <c:pt idx="99">
                  <c:v>737.999999999829</c:v>
                </c:pt>
                <c:pt idx="100">
                  <c:v>744.000000000142</c:v>
                </c:pt>
                <c:pt idx="101">
                  <c:v>749.499999999898</c:v>
                </c:pt>
                <c:pt idx="102">
                  <c:v>752.999999999702</c:v>
                </c:pt>
                <c:pt idx="103">
                  <c:v>751.499999999851</c:v>
                </c:pt>
                <c:pt idx="104">
                  <c:v>775.500000000193</c:v>
                </c:pt>
                <c:pt idx="105">
                  <c:v>775.499999999738</c:v>
                </c:pt>
                <c:pt idx="106">
                  <c:v>769.999999999982</c:v>
                </c:pt>
                <c:pt idx="107">
                  <c:v>738.499999999931</c:v>
                </c:pt>
                <c:pt idx="108">
                  <c:v>780.499999999847</c:v>
                </c:pt>
                <c:pt idx="109">
                  <c:v>737.00000000008</c:v>
                </c:pt>
                <c:pt idx="110">
                  <c:v>773.000000000138</c:v>
                </c:pt>
                <c:pt idx="111">
                  <c:v>790.500000000065</c:v>
                </c:pt>
                <c:pt idx="112">
                  <c:v>795.999999999822</c:v>
                </c:pt>
                <c:pt idx="113">
                  <c:v>784.999999999854</c:v>
                </c:pt>
                <c:pt idx="114">
                  <c:v>803.499999999985</c:v>
                </c:pt>
                <c:pt idx="115">
                  <c:v>804.999999999836</c:v>
                </c:pt>
                <c:pt idx="116">
                  <c:v>809.999999999945</c:v>
                </c:pt>
                <c:pt idx="117">
                  <c:v>819.999999999709</c:v>
                </c:pt>
                <c:pt idx="118">
                  <c:v>817.000000000007</c:v>
                </c:pt>
                <c:pt idx="119">
                  <c:v>822.999999999865</c:v>
                </c:pt>
                <c:pt idx="120">
                  <c:v>852.999999999611</c:v>
                </c:pt>
                <c:pt idx="121">
                  <c:v>830.999999999676</c:v>
                </c:pt>
                <c:pt idx="122">
                  <c:v>826.500000000124</c:v>
                </c:pt>
                <c:pt idx="123">
                  <c:v>842.499999999745</c:v>
                </c:pt>
                <c:pt idx="124">
                  <c:v>849.999999999909</c:v>
                </c:pt>
                <c:pt idx="125">
                  <c:v>849.499999999807</c:v>
                </c:pt>
                <c:pt idx="126">
                  <c:v>851.999999999862</c:v>
                </c:pt>
                <c:pt idx="127">
                  <c:v>854.999999999563</c:v>
                </c:pt>
                <c:pt idx="128">
                  <c:v>861.499999999523</c:v>
                </c:pt>
                <c:pt idx="129">
                  <c:v>856.999999999971</c:v>
                </c:pt>
                <c:pt idx="130">
                  <c:v>864.999999999782</c:v>
                </c:pt>
                <c:pt idx="131">
                  <c:v>848.999999999705</c:v>
                </c:pt>
                <c:pt idx="132">
                  <c:v>860.500000000229</c:v>
                </c:pt>
                <c:pt idx="133">
                  <c:v>860.166666666373</c:v>
                </c:pt>
                <c:pt idx="134">
                  <c:v>860.499999999774</c:v>
                </c:pt>
                <c:pt idx="135">
                  <c:v>860.499999999774</c:v>
                </c:pt>
                <c:pt idx="136">
                  <c:v>859.499999999571</c:v>
                </c:pt>
                <c:pt idx="137">
                  <c:v>859.500000000025</c:v>
                </c:pt>
                <c:pt idx="138">
                  <c:v>858.499999999822</c:v>
                </c:pt>
                <c:pt idx="139">
                  <c:v>862.999999999829</c:v>
                </c:pt>
                <c:pt idx="140">
                  <c:v>871.499999999742</c:v>
                </c:pt>
                <c:pt idx="141">
                  <c:v>871.999999999844</c:v>
                </c:pt>
                <c:pt idx="142">
                  <c:v>873.000000000047</c:v>
                </c:pt>
                <c:pt idx="143">
                  <c:v>876.500000000306</c:v>
                </c:pt>
                <c:pt idx="144">
                  <c:v>860.499999999774</c:v>
                </c:pt>
                <c:pt idx="145">
                  <c:v>859.999999999673</c:v>
                </c:pt>
                <c:pt idx="146">
                  <c:v>849.00000000016</c:v>
                </c:pt>
                <c:pt idx="147">
                  <c:v>859.999999999673</c:v>
                </c:pt>
                <c:pt idx="148">
                  <c:v>864.49999999968</c:v>
                </c:pt>
                <c:pt idx="149">
                  <c:v>867.499999999836</c:v>
                </c:pt>
                <c:pt idx="150">
                  <c:v>864.500000000135</c:v>
                </c:pt>
                <c:pt idx="151">
                  <c:v>865.000000000236</c:v>
                </c:pt>
                <c:pt idx="152">
                  <c:v>869.999999999891</c:v>
                </c:pt>
                <c:pt idx="153">
                  <c:v>878.999999999905</c:v>
                </c:pt>
                <c:pt idx="154">
                  <c:v>872.999999999593</c:v>
                </c:pt>
              </c:numCache>
            </c:numRef>
          </c:yVal>
          <c:smooth val="0"/>
        </c:ser>
        <c:ser>
          <c:idx val="46"/>
          <c:order val="9"/>
          <c:tx>
            <c:strRef>
              <c:f>'DC4-11'!$A$2:$B$2</c:f>
              <c:strCache>
                <c:ptCount val="1"/>
                <c:pt idx="0">
                  <c:v>DC4-11</c:v>
                </c:pt>
              </c:strCache>
            </c:strRef>
          </c:tx>
          <c:spPr>
            <a:ln w="12700" cap="rnd" cmpd="sng" algn="ctr">
              <a:solidFill>
                <a:schemeClr val="accent5">
                  <a:shade val="70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'DC4-11'!$A$4:$A$202</c:f>
              <c:numCache>
                <c:formatCode>yyyy/m/d;@</c:formatCode>
                <c:ptCount val="199"/>
                <c:pt idx="0">
                  <c:v>43020</c:v>
                </c:pt>
                <c:pt idx="1">
                  <c:v>43028</c:v>
                </c:pt>
                <c:pt idx="2">
                  <c:v>43033</c:v>
                </c:pt>
                <c:pt idx="3">
                  <c:v>43038</c:v>
                </c:pt>
                <c:pt idx="4">
                  <c:v>43045</c:v>
                </c:pt>
                <c:pt idx="5">
                  <c:v>43050</c:v>
                </c:pt>
                <c:pt idx="6">
                  <c:v>43055</c:v>
                </c:pt>
                <c:pt idx="7">
                  <c:v>43059</c:v>
                </c:pt>
                <c:pt idx="8">
                  <c:v>43063</c:v>
                </c:pt>
                <c:pt idx="9">
                  <c:v>43067</c:v>
                </c:pt>
                <c:pt idx="10">
                  <c:v>43073</c:v>
                </c:pt>
                <c:pt idx="11">
                  <c:v>43094</c:v>
                </c:pt>
                <c:pt idx="12">
                  <c:v>43102</c:v>
                </c:pt>
                <c:pt idx="13">
                  <c:v>43108</c:v>
                </c:pt>
                <c:pt idx="14">
                  <c:v>43118</c:v>
                </c:pt>
                <c:pt idx="15">
                  <c:v>43122</c:v>
                </c:pt>
                <c:pt idx="16">
                  <c:v>43129</c:v>
                </c:pt>
                <c:pt idx="17">
                  <c:v>43144</c:v>
                </c:pt>
                <c:pt idx="18">
                  <c:v>43150</c:v>
                </c:pt>
                <c:pt idx="19">
                  <c:v>43163</c:v>
                </c:pt>
                <c:pt idx="20">
                  <c:v>43173</c:v>
                </c:pt>
                <c:pt idx="21">
                  <c:v>43179</c:v>
                </c:pt>
                <c:pt idx="22">
                  <c:v>43186</c:v>
                </c:pt>
                <c:pt idx="23">
                  <c:v>43192</c:v>
                </c:pt>
                <c:pt idx="24">
                  <c:v>43200</c:v>
                </c:pt>
                <c:pt idx="25">
                  <c:v>43209</c:v>
                </c:pt>
                <c:pt idx="26">
                  <c:v>43214</c:v>
                </c:pt>
                <c:pt idx="27">
                  <c:v>43244</c:v>
                </c:pt>
                <c:pt idx="28">
                  <c:v>43249</c:v>
                </c:pt>
                <c:pt idx="29">
                  <c:v>43255</c:v>
                </c:pt>
                <c:pt idx="30">
                  <c:v>43266</c:v>
                </c:pt>
                <c:pt idx="31">
                  <c:v>43271</c:v>
                </c:pt>
                <c:pt idx="32">
                  <c:v>43277</c:v>
                </c:pt>
                <c:pt idx="33">
                  <c:v>43283</c:v>
                </c:pt>
                <c:pt idx="34">
                  <c:v>43293</c:v>
                </c:pt>
                <c:pt idx="35">
                  <c:v>43297</c:v>
                </c:pt>
                <c:pt idx="36">
                  <c:v>43306</c:v>
                </c:pt>
                <c:pt idx="37">
                  <c:v>43313</c:v>
                </c:pt>
                <c:pt idx="38">
                  <c:v>43318</c:v>
                </c:pt>
                <c:pt idx="39">
                  <c:v>43325</c:v>
                </c:pt>
                <c:pt idx="40">
                  <c:v>43336</c:v>
                </c:pt>
                <c:pt idx="41">
                  <c:v>43340</c:v>
                </c:pt>
                <c:pt idx="42">
                  <c:v>43346</c:v>
                </c:pt>
                <c:pt idx="43">
                  <c:v>43365</c:v>
                </c:pt>
                <c:pt idx="44">
                  <c:v>43370</c:v>
                </c:pt>
                <c:pt idx="45">
                  <c:v>43375</c:v>
                </c:pt>
                <c:pt idx="46">
                  <c:v>43381</c:v>
                </c:pt>
                <c:pt idx="47">
                  <c:v>43390</c:v>
                </c:pt>
                <c:pt idx="48">
                  <c:v>43396</c:v>
                </c:pt>
                <c:pt idx="49">
                  <c:v>43403</c:v>
                </c:pt>
                <c:pt idx="50">
                  <c:v>43411</c:v>
                </c:pt>
                <c:pt idx="51">
                  <c:v>43419</c:v>
                </c:pt>
                <c:pt idx="52">
                  <c:v>43425</c:v>
                </c:pt>
                <c:pt idx="53">
                  <c:v>43431</c:v>
                </c:pt>
                <c:pt idx="54">
                  <c:v>43441</c:v>
                </c:pt>
                <c:pt idx="55">
                  <c:v>43445</c:v>
                </c:pt>
                <c:pt idx="56">
                  <c:v>43455</c:v>
                </c:pt>
                <c:pt idx="57">
                  <c:v>43461</c:v>
                </c:pt>
                <c:pt idx="58">
                  <c:v>43467</c:v>
                </c:pt>
                <c:pt idx="59">
                  <c:v>43474</c:v>
                </c:pt>
                <c:pt idx="60">
                  <c:v>43481</c:v>
                </c:pt>
                <c:pt idx="61">
                  <c:v>43486</c:v>
                </c:pt>
                <c:pt idx="62">
                  <c:v>43511</c:v>
                </c:pt>
                <c:pt idx="63">
                  <c:v>43515</c:v>
                </c:pt>
                <c:pt idx="64">
                  <c:v>43524</c:v>
                </c:pt>
                <c:pt idx="65">
                  <c:v>43530</c:v>
                </c:pt>
                <c:pt idx="66">
                  <c:v>43535</c:v>
                </c:pt>
                <c:pt idx="67">
                  <c:v>43543</c:v>
                </c:pt>
                <c:pt idx="68">
                  <c:v>43561</c:v>
                </c:pt>
                <c:pt idx="69">
                  <c:v>43573</c:v>
                </c:pt>
                <c:pt idx="70">
                  <c:v>43581</c:v>
                </c:pt>
                <c:pt idx="71">
                  <c:v>43595</c:v>
                </c:pt>
                <c:pt idx="72">
                  <c:v>43601</c:v>
                </c:pt>
                <c:pt idx="73" c:formatCode="yyyy/m/d">
                  <c:v>43608</c:v>
                </c:pt>
                <c:pt idx="74">
                  <c:v>43623</c:v>
                </c:pt>
                <c:pt idx="75" c:formatCode="yyyy/m/d">
                  <c:v>43630</c:v>
                </c:pt>
                <c:pt idx="76">
                  <c:v>43637</c:v>
                </c:pt>
                <c:pt idx="77">
                  <c:v>43645</c:v>
                </c:pt>
                <c:pt idx="78">
                  <c:v>43651</c:v>
                </c:pt>
                <c:pt idx="79">
                  <c:v>43660</c:v>
                </c:pt>
                <c:pt idx="80">
                  <c:v>43665</c:v>
                </c:pt>
                <c:pt idx="81">
                  <c:v>43671</c:v>
                </c:pt>
                <c:pt idx="82">
                  <c:v>43678</c:v>
                </c:pt>
                <c:pt idx="83">
                  <c:v>43686</c:v>
                </c:pt>
                <c:pt idx="84">
                  <c:v>43693</c:v>
                </c:pt>
                <c:pt idx="85">
                  <c:v>43708</c:v>
                </c:pt>
                <c:pt idx="86">
                  <c:v>43713</c:v>
                </c:pt>
                <c:pt idx="87">
                  <c:v>43722</c:v>
                </c:pt>
                <c:pt idx="88">
                  <c:v>43728</c:v>
                </c:pt>
                <c:pt idx="89">
                  <c:v>43742</c:v>
                </c:pt>
                <c:pt idx="90">
                  <c:v>43749</c:v>
                </c:pt>
                <c:pt idx="91">
                  <c:v>43762</c:v>
                </c:pt>
                <c:pt idx="92" c:formatCode="yyyy/m/d">
                  <c:v>43770</c:v>
                </c:pt>
                <c:pt idx="93" c:formatCode="yyyy/m/d">
                  <c:v>43778</c:v>
                </c:pt>
                <c:pt idx="94">
                  <c:v>43791</c:v>
                </c:pt>
                <c:pt idx="95">
                  <c:v>43802</c:v>
                </c:pt>
                <c:pt idx="96">
                  <c:v>43824</c:v>
                </c:pt>
                <c:pt idx="97">
                  <c:v>43834</c:v>
                </c:pt>
                <c:pt idx="98">
                  <c:v>43839</c:v>
                </c:pt>
                <c:pt idx="99">
                  <c:v>43845</c:v>
                </c:pt>
                <c:pt idx="100">
                  <c:v>43908</c:v>
                </c:pt>
                <c:pt idx="101">
                  <c:v>43930</c:v>
                </c:pt>
                <c:pt idx="102">
                  <c:v>43938</c:v>
                </c:pt>
                <c:pt idx="103">
                  <c:v>43942</c:v>
                </c:pt>
                <c:pt idx="104">
                  <c:v>43951</c:v>
                </c:pt>
                <c:pt idx="105">
                  <c:v>43956</c:v>
                </c:pt>
                <c:pt idx="106">
                  <c:v>43964</c:v>
                </c:pt>
                <c:pt idx="107">
                  <c:v>43972</c:v>
                </c:pt>
                <c:pt idx="108">
                  <c:v>43980</c:v>
                </c:pt>
                <c:pt idx="109">
                  <c:v>43999</c:v>
                </c:pt>
                <c:pt idx="110">
                  <c:v>44008</c:v>
                </c:pt>
                <c:pt idx="111">
                  <c:v>44056</c:v>
                </c:pt>
                <c:pt idx="112">
                  <c:v>44062</c:v>
                </c:pt>
                <c:pt idx="113">
                  <c:v>44070</c:v>
                </c:pt>
                <c:pt idx="114">
                  <c:v>44084</c:v>
                </c:pt>
                <c:pt idx="115">
                  <c:v>44092</c:v>
                </c:pt>
                <c:pt idx="116">
                  <c:v>44100</c:v>
                </c:pt>
                <c:pt idx="117">
                  <c:v>44114</c:v>
                </c:pt>
                <c:pt idx="118">
                  <c:v>44228</c:v>
                </c:pt>
                <c:pt idx="119">
                  <c:v>44256</c:v>
                </c:pt>
                <c:pt idx="120">
                  <c:v>44273</c:v>
                </c:pt>
                <c:pt idx="121">
                  <c:v>44287</c:v>
                </c:pt>
                <c:pt idx="122">
                  <c:v>44295</c:v>
                </c:pt>
                <c:pt idx="123">
                  <c:v>44318</c:v>
                </c:pt>
                <c:pt idx="124">
                  <c:v>44325</c:v>
                </c:pt>
                <c:pt idx="125">
                  <c:v>44333</c:v>
                </c:pt>
                <c:pt idx="126">
                  <c:v>44345</c:v>
                </c:pt>
                <c:pt idx="127">
                  <c:v>44352</c:v>
                </c:pt>
                <c:pt idx="128" c:formatCode="yyyy/m/d">
                  <c:v>44356</c:v>
                </c:pt>
                <c:pt idx="129">
                  <c:v>44356</c:v>
                </c:pt>
                <c:pt idx="130">
                  <c:v>44356</c:v>
                </c:pt>
                <c:pt idx="131">
                  <c:v>44356</c:v>
                </c:pt>
                <c:pt idx="132">
                  <c:v>44361</c:v>
                </c:pt>
                <c:pt idx="133">
                  <c:v>44363</c:v>
                </c:pt>
                <c:pt idx="134">
                  <c:v>44366</c:v>
                </c:pt>
                <c:pt idx="135">
                  <c:v>44367</c:v>
                </c:pt>
                <c:pt idx="136">
                  <c:v>44372</c:v>
                </c:pt>
                <c:pt idx="137">
                  <c:v>44373</c:v>
                </c:pt>
                <c:pt idx="138">
                  <c:v>44375</c:v>
                </c:pt>
                <c:pt idx="139">
                  <c:v>44377</c:v>
                </c:pt>
                <c:pt idx="140">
                  <c:v>44380</c:v>
                </c:pt>
                <c:pt idx="141">
                  <c:v>44383</c:v>
                </c:pt>
                <c:pt idx="142">
                  <c:v>44385</c:v>
                </c:pt>
                <c:pt idx="143">
                  <c:v>44387</c:v>
                </c:pt>
                <c:pt idx="144">
                  <c:v>44390</c:v>
                </c:pt>
                <c:pt idx="145">
                  <c:v>44397</c:v>
                </c:pt>
                <c:pt idx="146">
                  <c:v>44401</c:v>
                </c:pt>
                <c:pt idx="147">
                  <c:v>44437</c:v>
                </c:pt>
                <c:pt idx="148">
                  <c:v>44445</c:v>
                </c:pt>
                <c:pt idx="149">
                  <c:v>44448</c:v>
                </c:pt>
              </c:numCache>
            </c:numRef>
          </c:xVal>
          <c:yVal>
            <c:numRef>
              <c:f>'DC4-11'!$G$4:$G$202</c:f>
              <c:numCache>
                <c:formatCode>0.00_ </c:formatCode>
                <c:ptCount val="199"/>
                <c:pt idx="0">
                  <c:v>0</c:v>
                </c:pt>
                <c:pt idx="1">
                  <c:v>143.500000000131</c:v>
                </c:pt>
                <c:pt idx="2">
                  <c:v>173.999999999978</c:v>
                </c:pt>
                <c:pt idx="3">
                  <c:v>207.000000000335</c:v>
                </c:pt>
                <c:pt idx="4">
                  <c:v>240.000000000236</c:v>
                </c:pt>
                <c:pt idx="6">
                  <c:v>284.499999999753</c:v>
                </c:pt>
                <c:pt idx="7">
                  <c:v>306.00000000004</c:v>
                </c:pt>
                <c:pt idx="9">
                  <c:v>342.000000000098</c:v>
                </c:pt>
                <c:pt idx="10">
                  <c:v>364.000000000487</c:v>
                </c:pt>
                <c:pt idx="11">
                  <c:v>398.50000000024</c:v>
                </c:pt>
                <c:pt idx="12">
                  <c:v>412.499999999909</c:v>
                </c:pt>
                <c:pt idx="13">
                  <c:v>405.999999999949</c:v>
                </c:pt>
                <c:pt idx="14">
                  <c:v>411.50000000016</c:v>
                </c:pt>
                <c:pt idx="15">
                  <c:v>418.00000000012</c:v>
                </c:pt>
                <c:pt idx="16">
                  <c:v>420.999999999822</c:v>
                </c:pt>
                <c:pt idx="17">
                  <c:v>447.499999999764</c:v>
                </c:pt>
                <c:pt idx="18">
                  <c:v>452.000000000226</c:v>
                </c:pt>
                <c:pt idx="19">
                  <c:v>476.500000000215</c:v>
                </c:pt>
                <c:pt idx="20">
                  <c:v>483.000000000175</c:v>
                </c:pt>
                <c:pt idx="21">
                  <c:v>483.500000000276</c:v>
                </c:pt>
                <c:pt idx="22">
                  <c:v>492.500000000291</c:v>
                </c:pt>
                <c:pt idx="23">
                  <c:v>504.500000000007</c:v>
                </c:pt>
                <c:pt idx="24">
                  <c:v>501.999999999953</c:v>
                </c:pt>
                <c:pt idx="25">
                  <c:v>514.000000000124</c:v>
                </c:pt>
                <c:pt idx="26">
                  <c:v>514.500000000226</c:v>
                </c:pt>
                <c:pt idx="27">
                  <c:v>562.5</c:v>
                </c:pt>
                <c:pt idx="28">
                  <c:v>568.499999999858</c:v>
                </c:pt>
                <c:pt idx="29">
                  <c:v>561.999999999898</c:v>
                </c:pt>
                <c:pt idx="30">
                  <c:v>572.500000000218</c:v>
                </c:pt>
                <c:pt idx="31">
                  <c:v>576.500000000124</c:v>
                </c:pt>
                <c:pt idx="32">
                  <c:v>586.00000000024</c:v>
                </c:pt>
                <c:pt idx="33">
                  <c:v>587.500000000091</c:v>
                </c:pt>
                <c:pt idx="34">
                  <c:v>585.500000000138</c:v>
                </c:pt>
                <c:pt idx="35">
                  <c:v>599.500000000262</c:v>
                </c:pt>
                <c:pt idx="36">
                  <c:v>592.5000000002</c:v>
                </c:pt>
                <c:pt idx="37">
                  <c:v>597.499999999854</c:v>
                </c:pt>
                <c:pt idx="38">
                  <c:v>599.00000000016</c:v>
                </c:pt>
                <c:pt idx="39">
                  <c:v>599.00000000016</c:v>
                </c:pt>
                <c:pt idx="40">
                  <c:v>605.000000000473</c:v>
                </c:pt>
                <c:pt idx="41">
                  <c:v>610.999999999876</c:v>
                </c:pt>
                <c:pt idx="42">
                  <c:v>567.000000000007</c:v>
                </c:pt>
                <c:pt idx="43">
                  <c:v>617.500000000291</c:v>
                </c:pt>
                <c:pt idx="44">
                  <c:v>620.499999999993</c:v>
                </c:pt>
                <c:pt idx="45">
                  <c:v>625.500000000102</c:v>
                </c:pt>
                <c:pt idx="46">
                  <c:v>632.000000000517</c:v>
                </c:pt>
                <c:pt idx="47">
                  <c:v>627.500000000055</c:v>
                </c:pt>
                <c:pt idx="48">
                  <c:v>633.000000000266</c:v>
                </c:pt>
                <c:pt idx="49">
                  <c:v>637.000000000171</c:v>
                </c:pt>
                <c:pt idx="50">
                  <c:v>638.500000000022</c:v>
                </c:pt>
                <c:pt idx="51">
                  <c:v>658.500000000004</c:v>
                </c:pt>
                <c:pt idx="52">
                  <c:v>660.499999999956</c:v>
                </c:pt>
                <c:pt idx="53">
                  <c:v>663.500000000113</c:v>
                </c:pt>
                <c:pt idx="54">
                  <c:v>668.999999999869</c:v>
                </c:pt>
                <c:pt idx="55">
                  <c:v>670.000000000073</c:v>
                </c:pt>
                <c:pt idx="56">
                  <c:v>679.999999999836</c:v>
                </c:pt>
                <c:pt idx="57">
                  <c:v>682.499999999891</c:v>
                </c:pt>
                <c:pt idx="58">
                  <c:v>688.500000000204</c:v>
                </c:pt>
                <c:pt idx="59">
                  <c:v>690.999999999804</c:v>
                </c:pt>
                <c:pt idx="60">
                  <c:v>695.000000000164</c:v>
                </c:pt>
                <c:pt idx="61">
                  <c:v>688.499999999749</c:v>
                </c:pt>
                <c:pt idx="62">
                  <c:v>730.000000000018</c:v>
                </c:pt>
                <c:pt idx="63">
                  <c:v>706.500000000233</c:v>
                </c:pt>
                <c:pt idx="64">
                  <c:v>705.000000000382</c:v>
                </c:pt>
                <c:pt idx="65">
                  <c:v>709.499999999935</c:v>
                </c:pt>
                <c:pt idx="66">
                  <c:v>710.000000000036</c:v>
                </c:pt>
                <c:pt idx="67">
                  <c:v>710.500000000138</c:v>
                </c:pt>
                <c:pt idx="68">
                  <c:v>705.000000000382</c:v>
                </c:pt>
                <c:pt idx="69">
                  <c:v>722.000000000207</c:v>
                </c:pt>
                <c:pt idx="70">
                  <c:v>725.000000000364</c:v>
                </c:pt>
                <c:pt idx="71">
                  <c:v>737.500000000182</c:v>
                </c:pt>
                <c:pt idx="72">
                  <c:v>732.500000000073</c:v>
                </c:pt>
                <c:pt idx="73">
                  <c:v>737.999999999829</c:v>
                </c:pt>
                <c:pt idx="74">
                  <c:v>739.999999999782</c:v>
                </c:pt>
                <c:pt idx="75">
                  <c:v>748.500000000149</c:v>
                </c:pt>
                <c:pt idx="76">
                  <c:v>740.999999999985</c:v>
                </c:pt>
                <c:pt idx="77">
                  <c:v>751.999999999953</c:v>
                </c:pt>
                <c:pt idx="78">
                  <c:v>757.000000000062</c:v>
                </c:pt>
                <c:pt idx="79">
                  <c:v>762.000000000171</c:v>
                </c:pt>
                <c:pt idx="80">
                  <c:v>758.499999999913</c:v>
                </c:pt>
                <c:pt idx="81">
                  <c:v>758.499999999913</c:v>
                </c:pt>
                <c:pt idx="82">
                  <c:v>760.000000000218</c:v>
                </c:pt>
                <c:pt idx="83">
                  <c:v>764.500000000226</c:v>
                </c:pt>
                <c:pt idx="84">
                  <c:v>769.500000000335</c:v>
                </c:pt>
                <c:pt idx="85">
                  <c:v>757.999999999811</c:v>
                </c:pt>
                <c:pt idx="86">
                  <c:v>770.000000000437</c:v>
                </c:pt>
                <c:pt idx="87">
                  <c:v>769.999999999982</c:v>
                </c:pt>
                <c:pt idx="88">
                  <c:v>775.000000000091</c:v>
                </c:pt>
                <c:pt idx="89">
                  <c:v>777.000000000044</c:v>
                </c:pt>
                <c:pt idx="90">
                  <c:v>830.500000000029</c:v>
                </c:pt>
                <c:pt idx="91">
                  <c:v>782.500000000255</c:v>
                </c:pt>
                <c:pt idx="92">
                  <c:v>786.000000000058</c:v>
                </c:pt>
                <c:pt idx="93">
                  <c:v>782.999999999902</c:v>
                </c:pt>
                <c:pt idx="94">
                  <c:v>793.499999999767</c:v>
                </c:pt>
                <c:pt idx="95">
                  <c:v>796.000000000276</c:v>
                </c:pt>
                <c:pt idx="96">
                  <c:v>811.499999999796</c:v>
                </c:pt>
                <c:pt idx="97">
                  <c:v>819.500000000062</c:v>
                </c:pt>
                <c:pt idx="98">
                  <c:v>807.000000000244</c:v>
                </c:pt>
                <c:pt idx="99">
                  <c:v>847.500000000309</c:v>
                </c:pt>
                <c:pt idx="100">
                  <c:v>836.999999999989</c:v>
                </c:pt>
                <c:pt idx="101">
                  <c:v>831.500000000233</c:v>
                </c:pt>
                <c:pt idx="102">
                  <c:v>796.499999999924</c:v>
                </c:pt>
                <c:pt idx="103">
                  <c:v>838.500000000295</c:v>
                </c:pt>
                <c:pt idx="104">
                  <c:v>842.5000000002</c:v>
                </c:pt>
                <c:pt idx="105">
                  <c:v>834.500000000389</c:v>
                </c:pt>
                <c:pt idx="106">
                  <c:v>845.500000000357</c:v>
                </c:pt>
                <c:pt idx="107">
                  <c:v>851.999999999862</c:v>
                </c:pt>
                <c:pt idx="108">
                  <c:v>833.500000000186</c:v>
                </c:pt>
                <c:pt idx="109">
                  <c:v>860.500000000229</c:v>
                </c:pt>
                <c:pt idx="110">
                  <c:v>861.499999999978</c:v>
                </c:pt>
                <c:pt idx="111">
                  <c:v>871.499999999742</c:v>
                </c:pt>
                <c:pt idx="112">
                  <c:v>877.500000000055</c:v>
                </c:pt>
                <c:pt idx="113">
                  <c:v>877.000000000407</c:v>
                </c:pt>
                <c:pt idx="114">
                  <c:v>881.500000000415</c:v>
                </c:pt>
                <c:pt idx="115">
                  <c:v>899.499999999989</c:v>
                </c:pt>
                <c:pt idx="116">
                  <c:v>885.999999999967</c:v>
                </c:pt>
                <c:pt idx="117">
                  <c:v>884.500000000116</c:v>
                </c:pt>
                <c:pt idx="118">
                  <c:v>899.499999999989</c:v>
                </c:pt>
                <c:pt idx="119">
                  <c:v>911.50000000016</c:v>
                </c:pt>
                <c:pt idx="120">
                  <c:v>909.500000000207</c:v>
                </c:pt>
                <c:pt idx="121">
                  <c:v>916.000000000167</c:v>
                </c:pt>
                <c:pt idx="122">
                  <c:v>912.499999999909</c:v>
                </c:pt>
                <c:pt idx="123">
                  <c:v>916.499999999814</c:v>
                </c:pt>
                <c:pt idx="124">
                  <c:v>911.50000000016</c:v>
                </c:pt>
                <c:pt idx="125">
                  <c:v>922.000000000025</c:v>
                </c:pt>
                <c:pt idx="126">
                  <c:v>912.499999999909</c:v>
                </c:pt>
                <c:pt idx="127">
                  <c:v>918.500000000222</c:v>
                </c:pt>
                <c:pt idx="128">
                  <c:v>921.666666666624</c:v>
                </c:pt>
                <c:pt idx="129">
                  <c:v>921.499999999924</c:v>
                </c:pt>
                <c:pt idx="130">
                  <c:v>921.499999999924</c:v>
                </c:pt>
                <c:pt idx="131">
                  <c:v>922.000000000025</c:v>
                </c:pt>
                <c:pt idx="132">
                  <c:v>914.999999999964</c:v>
                </c:pt>
                <c:pt idx="133">
                  <c:v>921.500000000378</c:v>
                </c:pt>
                <c:pt idx="134">
                  <c:v>918.00000000012</c:v>
                </c:pt>
                <c:pt idx="135">
                  <c:v>925.000000000182</c:v>
                </c:pt>
                <c:pt idx="136">
                  <c:v>923.500000000331</c:v>
                </c:pt>
                <c:pt idx="137">
                  <c:v>923.500000000331</c:v>
                </c:pt>
                <c:pt idx="138">
                  <c:v>927.500000000236</c:v>
                </c:pt>
                <c:pt idx="139">
                  <c:v>920.000000000073</c:v>
                </c:pt>
                <c:pt idx="140">
                  <c:v>913.99999999976</c:v>
                </c:pt>
                <c:pt idx="141">
                  <c:v>903.000000000247</c:v>
                </c:pt>
                <c:pt idx="142">
                  <c:v>927.000000000135</c:v>
                </c:pt>
                <c:pt idx="143">
                  <c:v>924.50000000008</c:v>
                </c:pt>
                <c:pt idx="144">
                  <c:v>925.999999999931</c:v>
                </c:pt>
                <c:pt idx="145">
                  <c:v>932.999999999993</c:v>
                </c:pt>
                <c:pt idx="146">
                  <c:v>925.000000000182</c:v>
                </c:pt>
                <c:pt idx="147">
                  <c:v>929.500000000189</c:v>
                </c:pt>
                <c:pt idx="148">
                  <c:v>937.500000000455</c:v>
                </c:pt>
                <c:pt idx="149">
                  <c:v>934.999999999945</c:v>
                </c:pt>
              </c:numCache>
            </c:numRef>
          </c:yVal>
          <c:smooth val="0"/>
        </c:ser>
        <c:ser>
          <c:idx val="47"/>
          <c:order val="10"/>
          <c:tx>
            <c:strRef>
              <c:f>'DC4-12'!$A$2:$B$2</c:f>
              <c:strCache>
                <c:ptCount val="1"/>
                <c:pt idx="0">
                  <c:v>DC4-12</c:v>
                </c:pt>
              </c:strCache>
            </c:strRef>
          </c:tx>
          <c:spPr>
            <a:ln w="9525" cap="rnd" cmpd="sng" algn="ctr">
              <a:solidFill>
                <a:schemeClr val="accent6">
                  <a:shade val="7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'DC4-12'!$A$4:$A$1002</c:f>
              <c:numCache>
                <c:formatCode>yyyy/m/d;@</c:formatCode>
                <c:ptCount val="999"/>
                <c:pt idx="0">
                  <c:v>43033</c:v>
                </c:pt>
                <c:pt idx="1">
                  <c:v>43038</c:v>
                </c:pt>
                <c:pt idx="2">
                  <c:v>43045</c:v>
                </c:pt>
                <c:pt idx="3">
                  <c:v>43050</c:v>
                </c:pt>
                <c:pt idx="4">
                  <c:v>43055</c:v>
                </c:pt>
                <c:pt idx="5">
                  <c:v>43059</c:v>
                </c:pt>
                <c:pt idx="6">
                  <c:v>43063</c:v>
                </c:pt>
                <c:pt idx="7">
                  <c:v>43067</c:v>
                </c:pt>
                <c:pt idx="8">
                  <c:v>43073</c:v>
                </c:pt>
                <c:pt idx="9">
                  <c:v>43094</c:v>
                </c:pt>
                <c:pt idx="10">
                  <c:v>43102</c:v>
                </c:pt>
                <c:pt idx="11">
                  <c:v>43108</c:v>
                </c:pt>
                <c:pt idx="12">
                  <c:v>43118</c:v>
                </c:pt>
                <c:pt idx="13">
                  <c:v>43122</c:v>
                </c:pt>
                <c:pt idx="14">
                  <c:v>43129</c:v>
                </c:pt>
                <c:pt idx="15">
                  <c:v>43144</c:v>
                </c:pt>
                <c:pt idx="16">
                  <c:v>43150</c:v>
                </c:pt>
                <c:pt idx="17">
                  <c:v>43163</c:v>
                </c:pt>
                <c:pt idx="18">
                  <c:v>43173</c:v>
                </c:pt>
                <c:pt idx="19">
                  <c:v>43179</c:v>
                </c:pt>
                <c:pt idx="20">
                  <c:v>43186</c:v>
                </c:pt>
                <c:pt idx="21">
                  <c:v>43192</c:v>
                </c:pt>
                <c:pt idx="22">
                  <c:v>43200</c:v>
                </c:pt>
                <c:pt idx="23">
                  <c:v>43209</c:v>
                </c:pt>
                <c:pt idx="24">
                  <c:v>43214</c:v>
                </c:pt>
                <c:pt idx="25">
                  <c:v>43244</c:v>
                </c:pt>
                <c:pt idx="26">
                  <c:v>43249</c:v>
                </c:pt>
                <c:pt idx="27">
                  <c:v>43255</c:v>
                </c:pt>
                <c:pt idx="28">
                  <c:v>43266</c:v>
                </c:pt>
                <c:pt idx="29">
                  <c:v>43271</c:v>
                </c:pt>
                <c:pt idx="30">
                  <c:v>43277</c:v>
                </c:pt>
                <c:pt idx="31">
                  <c:v>43283</c:v>
                </c:pt>
                <c:pt idx="32">
                  <c:v>43293</c:v>
                </c:pt>
                <c:pt idx="33">
                  <c:v>43297</c:v>
                </c:pt>
                <c:pt idx="34">
                  <c:v>43306</c:v>
                </c:pt>
                <c:pt idx="35">
                  <c:v>43313</c:v>
                </c:pt>
                <c:pt idx="36">
                  <c:v>43318</c:v>
                </c:pt>
                <c:pt idx="37">
                  <c:v>43325</c:v>
                </c:pt>
                <c:pt idx="38">
                  <c:v>43336</c:v>
                </c:pt>
                <c:pt idx="39">
                  <c:v>43340</c:v>
                </c:pt>
                <c:pt idx="40">
                  <c:v>43346</c:v>
                </c:pt>
                <c:pt idx="41">
                  <c:v>43365</c:v>
                </c:pt>
                <c:pt idx="42">
                  <c:v>43370</c:v>
                </c:pt>
                <c:pt idx="43">
                  <c:v>43375</c:v>
                </c:pt>
                <c:pt idx="44">
                  <c:v>43381</c:v>
                </c:pt>
                <c:pt idx="45">
                  <c:v>43390</c:v>
                </c:pt>
                <c:pt idx="46">
                  <c:v>43396</c:v>
                </c:pt>
                <c:pt idx="47">
                  <c:v>43403</c:v>
                </c:pt>
                <c:pt idx="48">
                  <c:v>43411</c:v>
                </c:pt>
                <c:pt idx="49">
                  <c:v>43419</c:v>
                </c:pt>
                <c:pt idx="50">
                  <c:v>43425</c:v>
                </c:pt>
                <c:pt idx="51">
                  <c:v>43431</c:v>
                </c:pt>
                <c:pt idx="52">
                  <c:v>43441</c:v>
                </c:pt>
                <c:pt idx="53">
                  <c:v>43445</c:v>
                </c:pt>
                <c:pt idx="54">
                  <c:v>43455</c:v>
                </c:pt>
                <c:pt idx="55">
                  <c:v>43461</c:v>
                </c:pt>
                <c:pt idx="56">
                  <c:v>43467</c:v>
                </c:pt>
                <c:pt idx="57">
                  <c:v>43474</c:v>
                </c:pt>
                <c:pt idx="58">
                  <c:v>43481</c:v>
                </c:pt>
                <c:pt idx="59">
                  <c:v>43486</c:v>
                </c:pt>
                <c:pt idx="60">
                  <c:v>43511</c:v>
                </c:pt>
                <c:pt idx="61">
                  <c:v>43515</c:v>
                </c:pt>
                <c:pt idx="62">
                  <c:v>43524</c:v>
                </c:pt>
                <c:pt idx="63">
                  <c:v>43530</c:v>
                </c:pt>
                <c:pt idx="64">
                  <c:v>43535</c:v>
                </c:pt>
                <c:pt idx="65">
                  <c:v>43543</c:v>
                </c:pt>
                <c:pt idx="66">
                  <c:v>43561</c:v>
                </c:pt>
                <c:pt idx="67">
                  <c:v>43573</c:v>
                </c:pt>
                <c:pt idx="68">
                  <c:v>43581</c:v>
                </c:pt>
                <c:pt idx="69">
                  <c:v>43595</c:v>
                </c:pt>
                <c:pt idx="70">
                  <c:v>43601</c:v>
                </c:pt>
                <c:pt idx="71">
                  <c:v>43608</c:v>
                </c:pt>
                <c:pt idx="72">
                  <c:v>43623</c:v>
                </c:pt>
                <c:pt idx="73">
                  <c:v>43630</c:v>
                </c:pt>
                <c:pt idx="74">
                  <c:v>43637</c:v>
                </c:pt>
                <c:pt idx="75">
                  <c:v>43645</c:v>
                </c:pt>
                <c:pt idx="76">
                  <c:v>43651</c:v>
                </c:pt>
                <c:pt idx="77">
                  <c:v>43660</c:v>
                </c:pt>
                <c:pt idx="78">
                  <c:v>43665</c:v>
                </c:pt>
                <c:pt idx="79">
                  <c:v>43671</c:v>
                </c:pt>
                <c:pt idx="80">
                  <c:v>43678</c:v>
                </c:pt>
                <c:pt idx="81">
                  <c:v>43686</c:v>
                </c:pt>
                <c:pt idx="82">
                  <c:v>43693</c:v>
                </c:pt>
                <c:pt idx="83">
                  <c:v>43708</c:v>
                </c:pt>
                <c:pt idx="84">
                  <c:v>43713</c:v>
                </c:pt>
                <c:pt idx="85">
                  <c:v>43722</c:v>
                </c:pt>
                <c:pt idx="86">
                  <c:v>43728</c:v>
                </c:pt>
                <c:pt idx="87">
                  <c:v>43742</c:v>
                </c:pt>
                <c:pt idx="88">
                  <c:v>43749</c:v>
                </c:pt>
                <c:pt idx="89">
                  <c:v>43762</c:v>
                </c:pt>
                <c:pt idx="90">
                  <c:v>43770</c:v>
                </c:pt>
                <c:pt idx="91">
                  <c:v>43778</c:v>
                </c:pt>
                <c:pt idx="92">
                  <c:v>43791</c:v>
                </c:pt>
                <c:pt idx="93">
                  <c:v>43802</c:v>
                </c:pt>
                <c:pt idx="94">
                  <c:v>43824</c:v>
                </c:pt>
                <c:pt idx="95">
                  <c:v>43834</c:v>
                </c:pt>
                <c:pt idx="96">
                  <c:v>43839</c:v>
                </c:pt>
                <c:pt idx="97">
                  <c:v>43845</c:v>
                </c:pt>
                <c:pt idx="98">
                  <c:v>43908</c:v>
                </c:pt>
                <c:pt idx="99">
                  <c:v>43930</c:v>
                </c:pt>
                <c:pt idx="100">
                  <c:v>43938</c:v>
                </c:pt>
                <c:pt idx="101">
                  <c:v>43942</c:v>
                </c:pt>
                <c:pt idx="102">
                  <c:v>43951</c:v>
                </c:pt>
                <c:pt idx="103">
                  <c:v>43956</c:v>
                </c:pt>
                <c:pt idx="104">
                  <c:v>43964</c:v>
                </c:pt>
                <c:pt idx="105">
                  <c:v>43972</c:v>
                </c:pt>
                <c:pt idx="106">
                  <c:v>43980</c:v>
                </c:pt>
                <c:pt idx="107">
                  <c:v>43999</c:v>
                </c:pt>
                <c:pt idx="108">
                  <c:v>44008</c:v>
                </c:pt>
                <c:pt idx="109">
                  <c:v>44056</c:v>
                </c:pt>
                <c:pt idx="110">
                  <c:v>44062</c:v>
                </c:pt>
                <c:pt idx="111">
                  <c:v>44070</c:v>
                </c:pt>
                <c:pt idx="112">
                  <c:v>44084</c:v>
                </c:pt>
                <c:pt idx="113">
                  <c:v>44092</c:v>
                </c:pt>
                <c:pt idx="114">
                  <c:v>44100</c:v>
                </c:pt>
                <c:pt idx="115">
                  <c:v>44114</c:v>
                </c:pt>
                <c:pt idx="116">
                  <c:v>44228</c:v>
                </c:pt>
                <c:pt idx="117">
                  <c:v>44256</c:v>
                </c:pt>
                <c:pt idx="118">
                  <c:v>44273</c:v>
                </c:pt>
                <c:pt idx="119">
                  <c:v>44287</c:v>
                </c:pt>
                <c:pt idx="120">
                  <c:v>44295</c:v>
                </c:pt>
                <c:pt idx="121">
                  <c:v>44318</c:v>
                </c:pt>
                <c:pt idx="122">
                  <c:v>44325</c:v>
                </c:pt>
                <c:pt idx="123">
                  <c:v>44333</c:v>
                </c:pt>
                <c:pt idx="124">
                  <c:v>44345</c:v>
                </c:pt>
                <c:pt idx="125">
                  <c:v>44352</c:v>
                </c:pt>
                <c:pt idx="126" c:formatCode="yyyy/m/d">
                  <c:v>44356</c:v>
                </c:pt>
                <c:pt idx="127">
                  <c:v>44356</c:v>
                </c:pt>
                <c:pt idx="128">
                  <c:v>44356</c:v>
                </c:pt>
                <c:pt idx="129">
                  <c:v>44356</c:v>
                </c:pt>
                <c:pt idx="130">
                  <c:v>44361</c:v>
                </c:pt>
                <c:pt idx="131">
                  <c:v>44363</c:v>
                </c:pt>
                <c:pt idx="132">
                  <c:v>44366</c:v>
                </c:pt>
                <c:pt idx="133">
                  <c:v>44367</c:v>
                </c:pt>
                <c:pt idx="134">
                  <c:v>44372</c:v>
                </c:pt>
                <c:pt idx="135">
                  <c:v>44373</c:v>
                </c:pt>
                <c:pt idx="136">
                  <c:v>44375</c:v>
                </c:pt>
                <c:pt idx="137">
                  <c:v>44377</c:v>
                </c:pt>
                <c:pt idx="138">
                  <c:v>44380</c:v>
                </c:pt>
                <c:pt idx="139">
                  <c:v>44383</c:v>
                </c:pt>
                <c:pt idx="140">
                  <c:v>44385</c:v>
                </c:pt>
                <c:pt idx="141">
                  <c:v>44387</c:v>
                </c:pt>
                <c:pt idx="142">
                  <c:v>44390</c:v>
                </c:pt>
                <c:pt idx="143">
                  <c:v>44397</c:v>
                </c:pt>
                <c:pt idx="144">
                  <c:v>44401</c:v>
                </c:pt>
                <c:pt idx="145">
                  <c:v>44437</c:v>
                </c:pt>
                <c:pt idx="146">
                  <c:v>44444</c:v>
                </c:pt>
                <c:pt idx="147">
                  <c:v>44448</c:v>
                </c:pt>
              </c:numCache>
            </c:numRef>
          </c:xVal>
          <c:yVal>
            <c:numRef>
              <c:f>'DC4-12'!$G$4:$G$1002</c:f>
              <c:numCache>
                <c:formatCode>0.00_ </c:formatCode>
                <c:ptCount val="999"/>
                <c:pt idx="0">
                  <c:v>0</c:v>
                </c:pt>
                <c:pt idx="1">
                  <c:v>121.500000000196</c:v>
                </c:pt>
                <c:pt idx="2">
                  <c:v>176.000000000386</c:v>
                </c:pt>
                <c:pt idx="4">
                  <c:v>238.499999999931</c:v>
                </c:pt>
                <c:pt idx="5">
                  <c:v>244.500000000244</c:v>
                </c:pt>
                <c:pt idx="7">
                  <c:v>316.000000000258</c:v>
                </c:pt>
                <c:pt idx="8">
                  <c:v>339.000000000397</c:v>
                </c:pt>
                <c:pt idx="9">
                  <c:v>381.49999999996</c:v>
                </c:pt>
                <c:pt idx="10">
                  <c:v>407.4999999998</c:v>
                </c:pt>
                <c:pt idx="11">
                  <c:v>409.000000000106</c:v>
                </c:pt>
                <c:pt idx="12">
                  <c:v>429.000000000087</c:v>
                </c:pt>
                <c:pt idx="13">
                  <c:v>442.000000000007</c:v>
                </c:pt>
                <c:pt idx="14">
                  <c:v>445.499999999811</c:v>
                </c:pt>
                <c:pt idx="15">
                  <c:v>486.999999999625</c:v>
                </c:pt>
                <c:pt idx="16">
                  <c:v>492.000000000189</c:v>
                </c:pt>
                <c:pt idx="17">
                  <c:v>521.999999999935</c:v>
                </c:pt>
                <c:pt idx="18">
                  <c:v>528.999999999996</c:v>
                </c:pt>
                <c:pt idx="19">
                  <c:v>534.000000000106</c:v>
                </c:pt>
                <c:pt idx="20">
                  <c:v>542.500000000018</c:v>
                </c:pt>
                <c:pt idx="21">
                  <c:v>556.999999999789</c:v>
                </c:pt>
                <c:pt idx="22">
                  <c:v>559.999999999945</c:v>
                </c:pt>
                <c:pt idx="23">
                  <c:v>575.49999999992</c:v>
                </c:pt>
                <c:pt idx="24">
                  <c:v>580.500000000029</c:v>
                </c:pt>
                <c:pt idx="25">
                  <c:v>626.499999999851</c:v>
                </c:pt>
                <c:pt idx="26">
                  <c:v>636.499999999614</c:v>
                </c:pt>
                <c:pt idx="27">
                  <c:v>629.999999999654</c:v>
                </c:pt>
                <c:pt idx="28">
                  <c:v>639.999999999873</c:v>
                </c:pt>
                <c:pt idx="29">
                  <c:v>646.999999999935</c:v>
                </c:pt>
                <c:pt idx="30">
                  <c:v>652.500000000146</c:v>
                </c:pt>
                <c:pt idx="31">
                  <c:v>656.500000000051</c:v>
                </c:pt>
                <c:pt idx="32">
                  <c:v>658.500000000004</c:v>
                </c:pt>
                <c:pt idx="33">
                  <c:v>664.500000000317</c:v>
                </c:pt>
                <c:pt idx="34">
                  <c:v>657.000000000153</c:v>
                </c:pt>
                <c:pt idx="35">
                  <c:v>661.499999999705</c:v>
                </c:pt>
                <c:pt idx="36">
                  <c:v>667.500000000018</c:v>
                </c:pt>
                <c:pt idx="37">
                  <c:v>664.499999999862</c:v>
                </c:pt>
                <c:pt idx="38">
                  <c:v>675.500000000284</c:v>
                </c:pt>
                <c:pt idx="39">
                  <c:v>676.99999999968</c:v>
                </c:pt>
                <c:pt idx="40">
                  <c:v>632.999999999811</c:v>
                </c:pt>
                <c:pt idx="41">
                  <c:v>678.499999999985</c:v>
                </c:pt>
                <c:pt idx="42">
                  <c:v>692.999999999756</c:v>
                </c:pt>
                <c:pt idx="43">
                  <c:v>696.500000000015</c:v>
                </c:pt>
                <c:pt idx="44">
                  <c:v>692.500000000109</c:v>
                </c:pt>
                <c:pt idx="45">
                  <c:v>697.999999999865</c:v>
                </c:pt>
                <c:pt idx="46">
                  <c:v>702.999999999975</c:v>
                </c:pt>
                <c:pt idx="47">
                  <c:v>697.500000000218</c:v>
                </c:pt>
                <c:pt idx="48">
                  <c:v>709.499999999935</c:v>
                </c:pt>
                <c:pt idx="49">
                  <c:v>729.499999999916</c:v>
                </c:pt>
                <c:pt idx="50">
                  <c:v>730.000000000018</c:v>
                </c:pt>
                <c:pt idx="51">
                  <c:v>735.500000000229</c:v>
                </c:pt>
                <c:pt idx="52">
                  <c:v>740.999999999985</c:v>
                </c:pt>
                <c:pt idx="53">
                  <c:v>743.50000000004</c:v>
                </c:pt>
                <c:pt idx="54">
                  <c:v>753.499999999804</c:v>
                </c:pt>
                <c:pt idx="55">
                  <c:v>753.000000000156</c:v>
                </c:pt>
                <c:pt idx="56">
                  <c:v>759.000000000015</c:v>
                </c:pt>
                <c:pt idx="57">
                  <c:v>765.999999999622</c:v>
                </c:pt>
                <c:pt idx="58">
                  <c:v>769.49999999988</c:v>
                </c:pt>
                <c:pt idx="59">
                  <c:v>757.499999999709</c:v>
                </c:pt>
                <c:pt idx="60">
                  <c:v>777.000000000044</c:v>
                </c:pt>
                <c:pt idx="61">
                  <c:v>775.99999999984</c:v>
                </c:pt>
                <c:pt idx="62">
                  <c:v>784.500000000207</c:v>
                </c:pt>
                <c:pt idx="63">
                  <c:v>783.500000000004</c:v>
                </c:pt>
                <c:pt idx="64">
                  <c:v>780.499999999847</c:v>
                </c:pt>
                <c:pt idx="65">
                  <c:v>785.499999999956</c:v>
                </c:pt>
                <c:pt idx="66">
                  <c:v>806.00000000004</c:v>
                </c:pt>
                <c:pt idx="67">
                  <c:v>806.500000000142</c:v>
                </c:pt>
                <c:pt idx="68">
                  <c:v>811.000000000149</c:v>
                </c:pt>
                <c:pt idx="69">
                  <c:v>816.000000000258</c:v>
                </c:pt>
                <c:pt idx="70">
                  <c:v>816.000000000258</c:v>
                </c:pt>
                <c:pt idx="71">
                  <c:v>812.999999999647</c:v>
                </c:pt>
                <c:pt idx="72">
                  <c:v>821.500000000015</c:v>
                </c:pt>
                <c:pt idx="73">
                  <c:v>823.499999999967</c:v>
                </c:pt>
                <c:pt idx="74">
                  <c:v>820.499999999811</c:v>
                </c:pt>
                <c:pt idx="75">
                  <c:v>836.999999999989</c:v>
                </c:pt>
                <c:pt idx="76">
                  <c:v>842.5000000002</c:v>
                </c:pt>
                <c:pt idx="77">
                  <c:v>842.499999999745</c:v>
                </c:pt>
                <c:pt idx="78">
                  <c:v>839.999999999691</c:v>
                </c:pt>
                <c:pt idx="79">
                  <c:v>849.499999999807</c:v>
                </c:pt>
                <c:pt idx="80">
                  <c:v>850.999999999658</c:v>
                </c:pt>
                <c:pt idx="81">
                  <c:v>849.499999999807</c:v>
                </c:pt>
                <c:pt idx="82">
                  <c:v>859.500000000025</c:v>
                </c:pt>
                <c:pt idx="83">
                  <c:v>784.000000000106</c:v>
                </c:pt>
                <c:pt idx="84">
                  <c:v>852.000000000317</c:v>
                </c:pt>
                <c:pt idx="85">
                  <c:v>850.999999999658</c:v>
                </c:pt>
                <c:pt idx="86">
                  <c:v>855.499999999665</c:v>
                </c:pt>
                <c:pt idx="87">
                  <c:v>864.500000000135</c:v>
                </c:pt>
                <c:pt idx="88">
                  <c:v>860.499999999774</c:v>
                </c:pt>
                <c:pt idx="89">
                  <c:v>867.499999999836</c:v>
                </c:pt>
                <c:pt idx="90">
                  <c:v>871.500000000196</c:v>
                </c:pt>
                <c:pt idx="91">
                  <c:v>873.500000000149</c:v>
                </c:pt>
                <c:pt idx="92">
                  <c:v>882.000000000062</c:v>
                </c:pt>
                <c:pt idx="93">
                  <c:v>886.500000000069</c:v>
                </c:pt>
                <c:pt idx="94">
                  <c:v>892.499999999927</c:v>
                </c:pt>
                <c:pt idx="95">
                  <c:v>915.500000000065</c:v>
                </c:pt>
                <c:pt idx="96">
                  <c:v>900.500000000193</c:v>
                </c:pt>
                <c:pt idx="97">
                  <c:v>915.000000000418</c:v>
                </c:pt>
                <c:pt idx="98">
                  <c:v>927.499999999782</c:v>
                </c:pt>
                <c:pt idx="99">
                  <c:v>925.999999999931</c:v>
                </c:pt>
                <c:pt idx="100">
                  <c:v>889.499999999771</c:v>
                </c:pt>
                <c:pt idx="101">
                  <c:v>932.000000000244</c:v>
                </c:pt>
                <c:pt idx="102">
                  <c:v>932.500000000346</c:v>
                </c:pt>
                <c:pt idx="103">
                  <c:v>921.500000000378</c:v>
                </c:pt>
                <c:pt idx="104">
                  <c:v>935.500000000047</c:v>
                </c:pt>
                <c:pt idx="105">
                  <c:v>947.999999999865</c:v>
                </c:pt>
                <c:pt idx="106">
                  <c:v>942.000000000007</c:v>
                </c:pt>
                <c:pt idx="107">
                  <c:v>947.999999999865</c:v>
                </c:pt>
                <c:pt idx="108">
                  <c:v>949.999999999818</c:v>
                </c:pt>
                <c:pt idx="109">
                  <c:v>960.499999999683</c:v>
                </c:pt>
                <c:pt idx="110">
                  <c:v>970.499999999902</c:v>
                </c:pt>
                <c:pt idx="111">
                  <c:v>970.500000000357</c:v>
                </c:pt>
                <c:pt idx="112">
                  <c:v>972.999999999956</c:v>
                </c:pt>
                <c:pt idx="113">
                  <c:v>974.499999999807</c:v>
                </c:pt>
                <c:pt idx="114">
                  <c:v>981.499999999869</c:v>
                </c:pt>
                <c:pt idx="115">
                  <c:v>980.000000000018</c:v>
                </c:pt>
                <c:pt idx="116">
                  <c:v>996.999999999844</c:v>
                </c:pt>
                <c:pt idx="117">
                  <c:v>1007.50000000016</c:v>
                </c:pt>
                <c:pt idx="118">
                  <c:v>1008.00000000027</c:v>
                </c:pt>
                <c:pt idx="119">
                  <c:v>1010.49999999987</c:v>
                </c:pt>
                <c:pt idx="120">
                  <c:v>1012.99999999992</c:v>
                </c:pt>
                <c:pt idx="121">
                  <c:v>1010.99999999997</c:v>
                </c:pt>
                <c:pt idx="122">
                  <c:v>994.500000000244</c:v>
                </c:pt>
                <c:pt idx="123">
                  <c:v>1018.99999999978</c:v>
                </c:pt>
                <c:pt idx="124">
                  <c:v>1014.49999999977</c:v>
                </c:pt>
                <c:pt idx="125">
                  <c:v>1012.00000000017</c:v>
                </c:pt>
                <c:pt idx="126">
                  <c:v>1017.66666666632</c:v>
                </c:pt>
                <c:pt idx="127">
                  <c:v>1017.99999999957</c:v>
                </c:pt>
                <c:pt idx="128">
                  <c:v>1017.99999999957</c:v>
                </c:pt>
                <c:pt idx="129">
                  <c:v>1016.99999999983</c:v>
                </c:pt>
                <c:pt idx="130">
                  <c:v>1018.99999999978</c:v>
                </c:pt>
                <c:pt idx="131">
                  <c:v>1018.00000000003</c:v>
                </c:pt>
                <c:pt idx="132">
                  <c:v>1018.99999999978</c:v>
                </c:pt>
                <c:pt idx="133">
                  <c:v>1019.49999999988</c:v>
                </c:pt>
                <c:pt idx="134">
                  <c:v>1023.50000000024</c:v>
                </c:pt>
                <c:pt idx="135">
                  <c:v>1023.50000000024</c:v>
                </c:pt>
                <c:pt idx="136">
                  <c:v>1027.00000000004</c:v>
                </c:pt>
                <c:pt idx="137">
                  <c:v>1016.99999999983</c:v>
                </c:pt>
                <c:pt idx="138">
                  <c:v>1019.99999999998</c:v>
                </c:pt>
                <c:pt idx="139">
                  <c:v>1009.00000000001</c:v>
                </c:pt>
                <c:pt idx="140">
                  <c:v>1020.99999999973</c:v>
                </c:pt>
                <c:pt idx="141">
                  <c:v>1018.00000000003</c:v>
                </c:pt>
                <c:pt idx="142">
                  <c:v>1020.99999999973</c:v>
                </c:pt>
                <c:pt idx="143">
                  <c:v>1027.00000000004</c:v>
                </c:pt>
                <c:pt idx="144">
                  <c:v>1023.50000000024</c:v>
                </c:pt>
                <c:pt idx="145">
                  <c:v>1017.00000000028</c:v>
                </c:pt>
                <c:pt idx="146">
                  <c:v>1059.99999999995</c:v>
                </c:pt>
                <c:pt idx="147">
                  <c:v>1047.49999999967</c:v>
                </c:pt>
              </c:numCache>
            </c:numRef>
          </c:yVal>
          <c:smooth val="0"/>
        </c:ser>
        <c:ser>
          <c:idx val="48"/>
          <c:order val="11"/>
          <c:tx>
            <c:strRef>
              <c:f>'DC4-13'!$A$2:$B$2</c:f>
              <c:strCache>
                <c:ptCount val="1"/>
                <c:pt idx="0">
                  <c:v>DC4-13</c:v>
                </c:pt>
              </c:strCache>
            </c:strRef>
          </c:tx>
          <c:spPr>
            <a:ln w="9525" cap="rnd" cmpd="sng" algn="ctr">
              <a:solidFill>
                <a:schemeClr val="accent1">
                  <a:shade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'DC4-13'!$A$4:$A$1001</c:f>
              <c:numCache>
                <c:formatCode>yyyy/m/d;@</c:formatCode>
                <c:ptCount val="998"/>
                <c:pt idx="0">
                  <c:v>43050</c:v>
                </c:pt>
                <c:pt idx="1">
                  <c:v>43055</c:v>
                </c:pt>
                <c:pt idx="2">
                  <c:v>43059</c:v>
                </c:pt>
                <c:pt idx="3">
                  <c:v>43063</c:v>
                </c:pt>
                <c:pt idx="4">
                  <c:v>43067</c:v>
                </c:pt>
                <c:pt idx="5">
                  <c:v>43073</c:v>
                </c:pt>
                <c:pt idx="6">
                  <c:v>43094</c:v>
                </c:pt>
                <c:pt idx="7">
                  <c:v>43102</c:v>
                </c:pt>
                <c:pt idx="8">
                  <c:v>43108</c:v>
                </c:pt>
                <c:pt idx="9">
                  <c:v>43118</c:v>
                </c:pt>
                <c:pt idx="10">
                  <c:v>43122</c:v>
                </c:pt>
                <c:pt idx="11">
                  <c:v>43129</c:v>
                </c:pt>
                <c:pt idx="12">
                  <c:v>43144</c:v>
                </c:pt>
                <c:pt idx="13">
                  <c:v>43150</c:v>
                </c:pt>
                <c:pt idx="14">
                  <c:v>43163</c:v>
                </c:pt>
                <c:pt idx="15">
                  <c:v>43173</c:v>
                </c:pt>
                <c:pt idx="16">
                  <c:v>43179</c:v>
                </c:pt>
                <c:pt idx="17">
                  <c:v>43186</c:v>
                </c:pt>
                <c:pt idx="18">
                  <c:v>43192</c:v>
                </c:pt>
                <c:pt idx="19">
                  <c:v>43200</c:v>
                </c:pt>
                <c:pt idx="20">
                  <c:v>43209</c:v>
                </c:pt>
                <c:pt idx="21">
                  <c:v>43214</c:v>
                </c:pt>
                <c:pt idx="22">
                  <c:v>43244</c:v>
                </c:pt>
                <c:pt idx="23">
                  <c:v>43249</c:v>
                </c:pt>
                <c:pt idx="24">
                  <c:v>43255</c:v>
                </c:pt>
                <c:pt idx="25">
                  <c:v>43266</c:v>
                </c:pt>
                <c:pt idx="26">
                  <c:v>43271</c:v>
                </c:pt>
                <c:pt idx="27">
                  <c:v>43277</c:v>
                </c:pt>
                <c:pt idx="28">
                  <c:v>43283</c:v>
                </c:pt>
                <c:pt idx="29">
                  <c:v>43293</c:v>
                </c:pt>
                <c:pt idx="30">
                  <c:v>43297</c:v>
                </c:pt>
                <c:pt idx="31">
                  <c:v>43306</c:v>
                </c:pt>
                <c:pt idx="32">
                  <c:v>43313</c:v>
                </c:pt>
                <c:pt idx="33">
                  <c:v>43318</c:v>
                </c:pt>
                <c:pt idx="34">
                  <c:v>43325</c:v>
                </c:pt>
                <c:pt idx="35">
                  <c:v>43336</c:v>
                </c:pt>
                <c:pt idx="36">
                  <c:v>43340</c:v>
                </c:pt>
                <c:pt idx="37">
                  <c:v>43346</c:v>
                </c:pt>
                <c:pt idx="38">
                  <c:v>43365</c:v>
                </c:pt>
                <c:pt idx="39">
                  <c:v>43370</c:v>
                </c:pt>
                <c:pt idx="40">
                  <c:v>43375</c:v>
                </c:pt>
                <c:pt idx="41">
                  <c:v>43381</c:v>
                </c:pt>
                <c:pt idx="42">
                  <c:v>43390</c:v>
                </c:pt>
                <c:pt idx="43">
                  <c:v>43396</c:v>
                </c:pt>
                <c:pt idx="44">
                  <c:v>43403</c:v>
                </c:pt>
                <c:pt idx="45">
                  <c:v>43411</c:v>
                </c:pt>
                <c:pt idx="46">
                  <c:v>43419</c:v>
                </c:pt>
                <c:pt idx="47">
                  <c:v>43425</c:v>
                </c:pt>
                <c:pt idx="48">
                  <c:v>43431</c:v>
                </c:pt>
                <c:pt idx="49">
                  <c:v>43441</c:v>
                </c:pt>
                <c:pt idx="50">
                  <c:v>43445</c:v>
                </c:pt>
                <c:pt idx="51">
                  <c:v>43455</c:v>
                </c:pt>
                <c:pt idx="52">
                  <c:v>43461</c:v>
                </c:pt>
                <c:pt idx="53">
                  <c:v>43467</c:v>
                </c:pt>
                <c:pt idx="54">
                  <c:v>43474</c:v>
                </c:pt>
                <c:pt idx="55">
                  <c:v>43481</c:v>
                </c:pt>
                <c:pt idx="56">
                  <c:v>43486</c:v>
                </c:pt>
                <c:pt idx="57">
                  <c:v>43511</c:v>
                </c:pt>
                <c:pt idx="58">
                  <c:v>43515</c:v>
                </c:pt>
                <c:pt idx="59">
                  <c:v>43524</c:v>
                </c:pt>
                <c:pt idx="60">
                  <c:v>43530</c:v>
                </c:pt>
                <c:pt idx="61">
                  <c:v>43535</c:v>
                </c:pt>
                <c:pt idx="62">
                  <c:v>43543</c:v>
                </c:pt>
                <c:pt idx="63">
                  <c:v>43561</c:v>
                </c:pt>
                <c:pt idx="64">
                  <c:v>43573</c:v>
                </c:pt>
                <c:pt idx="65">
                  <c:v>43581</c:v>
                </c:pt>
                <c:pt idx="66">
                  <c:v>43595</c:v>
                </c:pt>
                <c:pt idx="67">
                  <c:v>43601</c:v>
                </c:pt>
                <c:pt idx="68" c:formatCode="yyyy/m/d">
                  <c:v>43608</c:v>
                </c:pt>
                <c:pt idx="69">
                  <c:v>43623</c:v>
                </c:pt>
                <c:pt idx="70" c:formatCode="yyyy/m/d">
                  <c:v>43630</c:v>
                </c:pt>
                <c:pt idx="71">
                  <c:v>43637</c:v>
                </c:pt>
                <c:pt idx="72">
                  <c:v>43645</c:v>
                </c:pt>
                <c:pt idx="73">
                  <c:v>43651</c:v>
                </c:pt>
                <c:pt idx="74">
                  <c:v>43660</c:v>
                </c:pt>
                <c:pt idx="75">
                  <c:v>43665</c:v>
                </c:pt>
                <c:pt idx="76">
                  <c:v>43671</c:v>
                </c:pt>
                <c:pt idx="77">
                  <c:v>43678</c:v>
                </c:pt>
                <c:pt idx="78">
                  <c:v>43686</c:v>
                </c:pt>
                <c:pt idx="79">
                  <c:v>43693</c:v>
                </c:pt>
                <c:pt idx="80">
                  <c:v>43708</c:v>
                </c:pt>
                <c:pt idx="81">
                  <c:v>43713</c:v>
                </c:pt>
                <c:pt idx="82">
                  <c:v>43722</c:v>
                </c:pt>
                <c:pt idx="83">
                  <c:v>43728</c:v>
                </c:pt>
                <c:pt idx="84">
                  <c:v>43742</c:v>
                </c:pt>
                <c:pt idx="85">
                  <c:v>43749</c:v>
                </c:pt>
                <c:pt idx="86">
                  <c:v>43762</c:v>
                </c:pt>
                <c:pt idx="87" c:formatCode="yyyy/m/d">
                  <c:v>43770</c:v>
                </c:pt>
                <c:pt idx="88" c:formatCode="yyyy/m/d">
                  <c:v>43778</c:v>
                </c:pt>
                <c:pt idx="89">
                  <c:v>43791</c:v>
                </c:pt>
                <c:pt idx="90">
                  <c:v>43802</c:v>
                </c:pt>
                <c:pt idx="91">
                  <c:v>43824</c:v>
                </c:pt>
                <c:pt idx="92">
                  <c:v>43834</c:v>
                </c:pt>
                <c:pt idx="93">
                  <c:v>43839</c:v>
                </c:pt>
                <c:pt idx="94">
                  <c:v>43845</c:v>
                </c:pt>
                <c:pt idx="95">
                  <c:v>43908</c:v>
                </c:pt>
                <c:pt idx="96">
                  <c:v>43930</c:v>
                </c:pt>
                <c:pt idx="97">
                  <c:v>43938</c:v>
                </c:pt>
                <c:pt idx="98">
                  <c:v>43942</c:v>
                </c:pt>
                <c:pt idx="99">
                  <c:v>43951</c:v>
                </c:pt>
                <c:pt idx="100">
                  <c:v>43956</c:v>
                </c:pt>
                <c:pt idx="101">
                  <c:v>43964</c:v>
                </c:pt>
                <c:pt idx="102">
                  <c:v>43972</c:v>
                </c:pt>
                <c:pt idx="103">
                  <c:v>43980</c:v>
                </c:pt>
                <c:pt idx="104">
                  <c:v>43999</c:v>
                </c:pt>
                <c:pt idx="105">
                  <c:v>44008</c:v>
                </c:pt>
                <c:pt idx="106">
                  <c:v>44056</c:v>
                </c:pt>
                <c:pt idx="107">
                  <c:v>44062</c:v>
                </c:pt>
                <c:pt idx="108">
                  <c:v>44071</c:v>
                </c:pt>
                <c:pt idx="109">
                  <c:v>44084</c:v>
                </c:pt>
                <c:pt idx="110">
                  <c:v>44092</c:v>
                </c:pt>
                <c:pt idx="111">
                  <c:v>44100</c:v>
                </c:pt>
                <c:pt idx="112">
                  <c:v>44114</c:v>
                </c:pt>
                <c:pt idx="113">
                  <c:v>44228</c:v>
                </c:pt>
                <c:pt idx="114">
                  <c:v>44256</c:v>
                </c:pt>
                <c:pt idx="115">
                  <c:v>44273</c:v>
                </c:pt>
                <c:pt idx="116">
                  <c:v>44287</c:v>
                </c:pt>
                <c:pt idx="117">
                  <c:v>44295</c:v>
                </c:pt>
                <c:pt idx="118">
                  <c:v>44318</c:v>
                </c:pt>
                <c:pt idx="119">
                  <c:v>44325</c:v>
                </c:pt>
                <c:pt idx="120">
                  <c:v>44333</c:v>
                </c:pt>
                <c:pt idx="121">
                  <c:v>44345</c:v>
                </c:pt>
                <c:pt idx="122">
                  <c:v>44352</c:v>
                </c:pt>
                <c:pt idx="123" c:formatCode="yyyy/m/d">
                  <c:v>44356</c:v>
                </c:pt>
                <c:pt idx="124">
                  <c:v>44356</c:v>
                </c:pt>
                <c:pt idx="125">
                  <c:v>44356</c:v>
                </c:pt>
                <c:pt idx="126">
                  <c:v>44356</c:v>
                </c:pt>
                <c:pt idx="127">
                  <c:v>44361</c:v>
                </c:pt>
                <c:pt idx="128">
                  <c:v>44363</c:v>
                </c:pt>
                <c:pt idx="129">
                  <c:v>44366</c:v>
                </c:pt>
                <c:pt idx="130">
                  <c:v>44367</c:v>
                </c:pt>
                <c:pt idx="131">
                  <c:v>44372</c:v>
                </c:pt>
                <c:pt idx="132">
                  <c:v>44373</c:v>
                </c:pt>
                <c:pt idx="133">
                  <c:v>44375</c:v>
                </c:pt>
                <c:pt idx="134">
                  <c:v>44377</c:v>
                </c:pt>
                <c:pt idx="135">
                  <c:v>44380</c:v>
                </c:pt>
                <c:pt idx="136">
                  <c:v>44383</c:v>
                </c:pt>
                <c:pt idx="137">
                  <c:v>44385</c:v>
                </c:pt>
                <c:pt idx="138">
                  <c:v>44387</c:v>
                </c:pt>
                <c:pt idx="139">
                  <c:v>44390</c:v>
                </c:pt>
                <c:pt idx="140">
                  <c:v>44397</c:v>
                </c:pt>
                <c:pt idx="141">
                  <c:v>44401</c:v>
                </c:pt>
                <c:pt idx="142">
                  <c:v>44437</c:v>
                </c:pt>
                <c:pt idx="143">
                  <c:v>44445</c:v>
                </c:pt>
                <c:pt idx="144">
                  <c:v>44448</c:v>
                </c:pt>
              </c:numCache>
            </c:numRef>
          </c:xVal>
          <c:yVal>
            <c:numRef>
              <c:f>'DC4-13'!$G$4:$G$1001</c:f>
              <c:numCache>
                <c:formatCode>0.00_ </c:formatCode>
                <c:ptCount val="998"/>
                <c:pt idx="0">
                  <c:v>0</c:v>
                </c:pt>
                <c:pt idx="1">
                  <c:v>29.9999999997453</c:v>
                </c:pt>
                <c:pt idx="2">
                  <c:v>54.0000000005421</c:v>
                </c:pt>
                <c:pt idx="4">
                  <c:v>133.500000000367</c:v>
                </c:pt>
                <c:pt idx="5">
                  <c:v>161.000000000513</c:v>
                </c:pt>
                <c:pt idx="6">
                  <c:v>204.50000000028</c:v>
                </c:pt>
                <c:pt idx="7">
                  <c:v>230.000000000018</c:v>
                </c:pt>
                <c:pt idx="8">
                  <c:v>230.000000000018</c:v>
                </c:pt>
                <c:pt idx="9">
                  <c:v>246.500000000196</c:v>
                </c:pt>
                <c:pt idx="10">
                  <c:v>257.500000000164</c:v>
                </c:pt>
                <c:pt idx="11">
                  <c:v>262.500000000273</c:v>
                </c:pt>
                <c:pt idx="12">
                  <c:v>307.000000000244</c:v>
                </c:pt>
                <c:pt idx="13">
                  <c:v>314.500000000407</c:v>
                </c:pt>
                <c:pt idx="14">
                  <c:v>351.000000000113</c:v>
                </c:pt>
                <c:pt idx="15">
                  <c:v>356.999999999971</c:v>
                </c:pt>
                <c:pt idx="16">
                  <c:v>359.500000000025</c:v>
                </c:pt>
                <c:pt idx="17">
                  <c:v>368.50000000004</c:v>
                </c:pt>
                <c:pt idx="18">
                  <c:v>381.49999999996</c:v>
                </c:pt>
                <c:pt idx="19">
                  <c:v>393.000000000029</c:v>
                </c:pt>
                <c:pt idx="20">
                  <c:v>394.000000000233</c:v>
                </c:pt>
                <c:pt idx="21">
                  <c:v>393.000000000029</c:v>
                </c:pt>
                <c:pt idx="22">
                  <c:v>449.500000000171</c:v>
                </c:pt>
                <c:pt idx="23">
                  <c:v>460.000000000036</c:v>
                </c:pt>
                <c:pt idx="24">
                  <c:v>454.999999999927</c:v>
                </c:pt>
                <c:pt idx="25">
                  <c:v>471.500000000106</c:v>
                </c:pt>
                <c:pt idx="26">
                  <c:v>472.000000000207</c:v>
                </c:pt>
                <c:pt idx="27">
                  <c:v>479.500000000371</c:v>
                </c:pt>
                <c:pt idx="28">
                  <c:v>485.500000000229</c:v>
                </c:pt>
                <c:pt idx="29">
                  <c:v>486.499999999978</c:v>
                </c:pt>
                <c:pt idx="30">
                  <c:v>493.500000000495</c:v>
                </c:pt>
                <c:pt idx="31">
                  <c:v>490.999999999985</c:v>
                </c:pt>
                <c:pt idx="32">
                  <c:v>501.000000000204</c:v>
                </c:pt>
                <c:pt idx="33">
                  <c:v>501.500000000306</c:v>
                </c:pt>
                <c:pt idx="34">
                  <c:v>499.499999999898</c:v>
                </c:pt>
                <c:pt idx="35">
                  <c:v>506.500000000415</c:v>
                </c:pt>
                <c:pt idx="36">
                  <c:v>507.499999999709</c:v>
                </c:pt>
                <c:pt idx="37">
                  <c:v>464.500000000044</c:v>
                </c:pt>
                <c:pt idx="38">
                  <c:v>470.500000000357</c:v>
                </c:pt>
                <c:pt idx="39">
                  <c:v>527.000000000044</c:v>
                </c:pt>
                <c:pt idx="40">
                  <c:v>528.000000000247</c:v>
                </c:pt>
                <c:pt idx="41">
                  <c:v>531.500000000506</c:v>
                </c:pt>
                <c:pt idx="42">
                  <c:v>532.000000000153</c:v>
                </c:pt>
                <c:pt idx="43">
                  <c:v>543.500000000222</c:v>
                </c:pt>
                <c:pt idx="44">
                  <c:v>543.000000000575</c:v>
                </c:pt>
                <c:pt idx="45">
                  <c:v>613.500000000386</c:v>
                </c:pt>
                <c:pt idx="46">
                  <c:v>567.000000000007</c:v>
                </c:pt>
                <c:pt idx="47">
                  <c:v>575.000000000273</c:v>
                </c:pt>
                <c:pt idx="48">
                  <c:v>572.500000000218</c:v>
                </c:pt>
                <c:pt idx="49">
                  <c:v>579.000000000178</c:v>
                </c:pt>
                <c:pt idx="50">
                  <c:v>579.999999999927</c:v>
                </c:pt>
                <c:pt idx="51">
                  <c:v>595.499999999902</c:v>
                </c:pt>
                <c:pt idx="52">
                  <c:v>589.000000000397</c:v>
                </c:pt>
                <c:pt idx="53">
                  <c:v>600.500000000466</c:v>
                </c:pt>
                <c:pt idx="54">
                  <c:v>608.999999999924</c:v>
                </c:pt>
                <c:pt idx="55">
                  <c:v>603.500000000167</c:v>
                </c:pt>
                <c:pt idx="56">
                  <c:v>604.000000000269</c:v>
                </c:pt>
                <c:pt idx="57">
                  <c:v>615.000000000236</c:v>
                </c:pt>
                <c:pt idx="58">
                  <c:v>625</c:v>
                </c:pt>
                <c:pt idx="59">
                  <c:v>621.000000000549</c:v>
                </c:pt>
                <c:pt idx="60">
                  <c:v>628.500000000258</c:v>
                </c:pt>
                <c:pt idx="61">
                  <c:v>622.000000000298</c:v>
                </c:pt>
                <c:pt idx="62">
                  <c:v>633.499999999913</c:v>
                </c:pt>
                <c:pt idx="63">
                  <c:v>646.500000000287</c:v>
                </c:pt>
                <c:pt idx="64">
                  <c:v>650.000000000091</c:v>
                </c:pt>
                <c:pt idx="65">
                  <c:v>651.500000000397</c:v>
                </c:pt>
                <c:pt idx="66">
                  <c:v>663.500000000568</c:v>
                </c:pt>
                <c:pt idx="67">
                  <c:v>665.500000000065</c:v>
                </c:pt>
                <c:pt idx="68">
                  <c:v>664.000000000215</c:v>
                </c:pt>
                <c:pt idx="69">
                  <c:v>673.999999999978</c:v>
                </c:pt>
                <c:pt idx="70">
                  <c:v>676.000000000386</c:v>
                </c:pt>
                <c:pt idx="71">
                  <c:v>678.50000000044</c:v>
                </c:pt>
                <c:pt idx="72">
                  <c:v>689.499999999953</c:v>
                </c:pt>
                <c:pt idx="73">
                  <c:v>695.500000000266</c:v>
                </c:pt>
                <c:pt idx="74">
                  <c:v>698.499999999967</c:v>
                </c:pt>
                <c:pt idx="75">
                  <c:v>693.500000000313</c:v>
                </c:pt>
                <c:pt idx="76">
                  <c:v>700.500000000375</c:v>
                </c:pt>
                <c:pt idx="77">
                  <c:v>707.499999999982</c:v>
                </c:pt>
                <c:pt idx="78">
                  <c:v>709.499999999935</c:v>
                </c:pt>
                <c:pt idx="79">
                  <c:v>711.00000000024</c:v>
                </c:pt>
                <c:pt idx="80">
                  <c:v>724.00000000016</c:v>
                </c:pt>
                <c:pt idx="81">
                  <c:v>703.000000000429</c:v>
                </c:pt>
                <c:pt idx="82">
                  <c:v>710.999999999785</c:v>
                </c:pt>
                <c:pt idx="83">
                  <c:v>715.000000000146</c:v>
                </c:pt>
                <c:pt idx="84">
                  <c:v>720.500000000357</c:v>
                </c:pt>
                <c:pt idx="85">
                  <c:v>673.999999999978</c:v>
                </c:pt>
                <c:pt idx="86">
                  <c:v>726.000000000113</c:v>
                </c:pt>
                <c:pt idx="87">
                  <c:v>730.000000000473</c:v>
                </c:pt>
                <c:pt idx="88">
                  <c:v>729.000000000269</c:v>
                </c:pt>
                <c:pt idx="89">
                  <c:v>737.00000000008</c:v>
                </c:pt>
                <c:pt idx="90">
                  <c:v>745.000000000346</c:v>
                </c:pt>
                <c:pt idx="91">
                  <c:v>757.999999999811</c:v>
                </c:pt>
                <c:pt idx="92">
                  <c:v>768.500000000131</c:v>
                </c:pt>
                <c:pt idx="93">
                  <c:v>760.50000000032</c:v>
                </c:pt>
                <c:pt idx="94">
                  <c:v>804.000000000542</c:v>
                </c:pt>
                <c:pt idx="95">
                  <c:v>788.500000000113</c:v>
                </c:pt>
                <c:pt idx="96">
                  <c:v>787.000000000262</c:v>
                </c:pt>
                <c:pt idx="97">
                  <c:v>749.499999999898</c:v>
                </c:pt>
                <c:pt idx="98">
                  <c:v>795.500000000175</c:v>
                </c:pt>
                <c:pt idx="99">
                  <c:v>793.500000000222</c:v>
                </c:pt>
                <c:pt idx="100">
                  <c:v>787.000000000262</c:v>
                </c:pt>
                <c:pt idx="101">
                  <c:v>801.500000000487</c:v>
                </c:pt>
                <c:pt idx="102">
                  <c:v>807.999999999993</c:v>
                </c:pt>
                <c:pt idx="103">
                  <c:v>802.500000000236</c:v>
                </c:pt>
                <c:pt idx="104">
                  <c:v>817.500000000109</c:v>
                </c:pt>
                <c:pt idx="105">
                  <c:v>818.500000000313</c:v>
                </c:pt>
                <c:pt idx="106">
                  <c:v>833.999999999833</c:v>
                </c:pt>
                <c:pt idx="107">
                  <c:v>842.5000000002</c:v>
                </c:pt>
                <c:pt idx="108">
                  <c:v>843.500000000404</c:v>
                </c:pt>
                <c:pt idx="109">
                  <c:v>844.500000000153</c:v>
                </c:pt>
                <c:pt idx="110">
                  <c:v>849.999999999909</c:v>
                </c:pt>
                <c:pt idx="111">
                  <c:v>853.500000000167</c:v>
                </c:pt>
                <c:pt idx="112">
                  <c:v>853.00000000052</c:v>
                </c:pt>
                <c:pt idx="113">
                  <c:v>871.000000000095</c:v>
                </c:pt>
                <c:pt idx="114">
                  <c:v>890.000000000327</c:v>
                </c:pt>
                <c:pt idx="115">
                  <c:v>886.000000000422</c:v>
                </c:pt>
                <c:pt idx="116">
                  <c:v>890.499999999975</c:v>
                </c:pt>
                <c:pt idx="117">
                  <c:v>889.000000000124</c:v>
                </c:pt>
                <c:pt idx="118">
                  <c:v>890.499999999975</c:v>
                </c:pt>
                <c:pt idx="119">
                  <c:v>883.000000000266</c:v>
                </c:pt>
                <c:pt idx="120">
                  <c:v>899.500000000444</c:v>
                </c:pt>
                <c:pt idx="121">
                  <c:v>896.500000000287</c:v>
                </c:pt>
                <c:pt idx="122">
                  <c:v>896.500000000287</c:v>
                </c:pt>
                <c:pt idx="123">
                  <c:v>897.166666666635</c:v>
                </c:pt>
                <c:pt idx="124">
                  <c:v>896.499999999833</c:v>
                </c:pt>
                <c:pt idx="125">
                  <c:v>897.500000000036</c:v>
                </c:pt>
                <c:pt idx="126">
                  <c:v>897.500000000036</c:v>
                </c:pt>
                <c:pt idx="127">
                  <c:v>896.000000000186</c:v>
                </c:pt>
                <c:pt idx="128">
                  <c:v>903.500000000349</c:v>
                </c:pt>
                <c:pt idx="129">
                  <c:v>900.99999999984</c:v>
                </c:pt>
                <c:pt idx="130">
                  <c:v>901.499999999942</c:v>
                </c:pt>
                <c:pt idx="131">
                  <c:v>901.000000000295</c:v>
                </c:pt>
                <c:pt idx="132">
                  <c:v>900.000000000091</c:v>
                </c:pt>
                <c:pt idx="133">
                  <c:v>902.5000000006</c:v>
                </c:pt>
                <c:pt idx="134">
                  <c:v>900.000000000091</c:v>
                </c:pt>
                <c:pt idx="135">
                  <c:v>905.999999999949</c:v>
                </c:pt>
                <c:pt idx="136">
                  <c:v>898.000000000138</c:v>
                </c:pt>
                <c:pt idx="137">
                  <c:v>907.500000000255</c:v>
                </c:pt>
                <c:pt idx="138">
                  <c:v>900.000000000091</c:v>
                </c:pt>
                <c:pt idx="139">
                  <c:v>913.000000000011</c:v>
                </c:pt>
                <c:pt idx="140">
                  <c:v>911.50000000016</c:v>
                </c:pt>
                <c:pt idx="141">
                  <c:v>907.500000000255</c:v>
                </c:pt>
                <c:pt idx="142">
                  <c:v>911.50000000016</c:v>
                </c:pt>
                <c:pt idx="143">
                  <c:v>916.000000000167</c:v>
                </c:pt>
                <c:pt idx="144">
                  <c:v>909.000000000106</c:v>
                </c:pt>
              </c:numCache>
            </c:numRef>
          </c:yVal>
          <c:smooth val="0"/>
        </c:ser>
        <c:ser>
          <c:idx val="49"/>
          <c:order val="12"/>
          <c:tx>
            <c:strRef>
              <c:f>'DC4-14'!$A$2:$B$2</c:f>
              <c:strCache>
                <c:ptCount val="1"/>
                <c:pt idx="0">
                  <c:v>DC4-14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'DC4-14'!$A$4:$A$200</c:f>
              <c:numCache>
                <c:formatCode>yyyy/m/d</c:formatCode>
                <c:ptCount val="197"/>
                <c:pt idx="0">
                  <c:v>43063</c:v>
                </c:pt>
                <c:pt idx="1">
                  <c:v>43067</c:v>
                </c:pt>
                <c:pt idx="2">
                  <c:v>43073</c:v>
                </c:pt>
                <c:pt idx="3">
                  <c:v>43094</c:v>
                </c:pt>
                <c:pt idx="4">
                  <c:v>43102</c:v>
                </c:pt>
                <c:pt idx="5">
                  <c:v>43108</c:v>
                </c:pt>
                <c:pt idx="6">
                  <c:v>43118</c:v>
                </c:pt>
                <c:pt idx="7">
                  <c:v>43122</c:v>
                </c:pt>
                <c:pt idx="8">
                  <c:v>43129</c:v>
                </c:pt>
                <c:pt idx="9">
                  <c:v>43144</c:v>
                </c:pt>
                <c:pt idx="10">
                  <c:v>43150</c:v>
                </c:pt>
                <c:pt idx="11">
                  <c:v>43163</c:v>
                </c:pt>
                <c:pt idx="12">
                  <c:v>43173</c:v>
                </c:pt>
                <c:pt idx="13">
                  <c:v>43179</c:v>
                </c:pt>
                <c:pt idx="14">
                  <c:v>43186</c:v>
                </c:pt>
                <c:pt idx="15">
                  <c:v>43192</c:v>
                </c:pt>
                <c:pt idx="16">
                  <c:v>43200</c:v>
                </c:pt>
                <c:pt idx="17">
                  <c:v>43209</c:v>
                </c:pt>
                <c:pt idx="18">
                  <c:v>43214</c:v>
                </c:pt>
                <c:pt idx="19">
                  <c:v>43244</c:v>
                </c:pt>
                <c:pt idx="20">
                  <c:v>43249</c:v>
                </c:pt>
                <c:pt idx="21">
                  <c:v>43255</c:v>
                </c:pt>
                <c:pt idx="22">
                  <c:v>43266</c:v>
                </c:pt>
                <c:pt idx="23">
                  <c:v>43271</c:v>
                </c:pt>
                <c:pt idx="24">
                  <c:v>43277</c:v>
                </c:pt>
                <c:pt idx="25">
                  <c:v>43283</c:v>
                </c:pt>
                <c:pt idx="26">
                  <c:v>43293</c:v>
                </c:pt>
                <c:pt idx="27">
                  <c:v>43297</c:v>
                </c:pt>
                <c:pt idx="28">
                  <c:v>43306</c:v>
                </c:pt>
                <c:pt idx="29">
                  <c:v>43313</c:v>
                </c:pt>
                <c:pt idx="30">
                  <c:v>43318</c:v>
                </c:pt>
                <c:pt idx="31">
                  <c:v>43325</c:v>
                </c:pt>
                <c:pt idx="32">
                  <c:v>43336</c:v>
                </c:pt>
                <c:pt idx="33">
                  <c:v>43340</c:v>
                </c:pt>
                <c:pt idx="34">
                  <c:v>43346</c:v>
                </c:pt>
                <c:pt idx="35">
                  <c:v>43365</c:v>
                </c:pt>
                <c:pt idx="36">
                  <c:v>43370</c:v>
                </c:pt>
                <c:pt idx="37">
                  <c:v>43375</c:v>
                </c:pt>
                <c:pt idx="38">
                  <c:v>43381</c:v>
                </c:pt>
                <c:pt idx="39">
                  <c:v>43390</c:v>
                </c:pt>
                <c:pt idx="40">
                  <c:v>43396</c:v>
                </c:pt>
                <c:pt idx="41">
                  <c:v>43403</c:v>
                </c:pt>
                <c:pt idx="42">
                  <c:v>43411</c:v>
                </c:pt>
                <c:pt idx="43">
                  <c:v>43419</c:v>
                </c:pt>
                <c:pt idx="44">
                  <c:v>43425</c:v>
                </c:pt>
                <c:pt idx="45">
                  <c:v>43431</c:v>
                </c:pt>
                <c:pt idx="46">
                  <c:v>43441</c:v>
                </c:pt>
                <c:pt idx="47">
                  <c:v>43445</c:v>
                </c:pt>
                <c:pt idx="48">
                  <c:v>43455</c:v>
                </c:pt>
                <c:pt idx="49">
                  <c:v>43461</c:v>
                </c:pt>
                <c:pt idx="50">
                  <c:v>43467</c:v>
                </c:pt>
                <c:pt idx="51">
                  <c:v>43474</c:v>
                </c:pt>
                <c:pt idx="52">
                  <c:v>43481</c:v>
                </c:pt>
                <c:pt idx="53">
                  <c:v>43486</c:v>
                </c:pt>
                <c:pt idx="54">
                  <c:v>43511</c:v>
                </c:pt>
                <c:pt idx="55">
                  <c:v>43515</c:v>
                </c:pt>
                <c:pt idx="56">
                  <c:v>43524</c:v>
                </c:pt>
                <c:pt idx="57">
                  <c:v>43530</c:v>
                </c:pt>
                <c:pt idx="58">
                  <c:v>43538</c:v>
                </c:pt>
                <c:pt idx="59">
                  <c:v>43543</c:v>
                </c:pt>
                <c:pt idx="60">
                  <c:v>43561</c:v>
                </c:pt>
                <c:pt idx="61">
                  <c:v>43573</c:v>
                </c:pt>
                <c:pt idx="62">
                  <c:v>43581</c:v>
                </c:pt>
                <c:pt idx="63">
                  <c:v>43595</c:v>
                </c:pt>
                <c:pt idx="64">
                  <c:v>43601</c:v>
                </c:pt>
                <c:pt idx="65">
                  <c:v>43608</c:v>
                </c:pt>
                <c:pt idx="66">
                  <c:v>43623</c:v>
                </c:pt>
                <c:pt idx="67">
                  <c:v>43630</c:v>
                </c:pt>
                <c:pt idx="68">
                  <c:v>43637</c:v>
                </c:pt>
                <c:pt idx="69">
                  <c:v>43645</c:v>
                </c:pt>
                <c:pt idx="70">
                  <c:v>43651</c:v>
                </c:pt>
                <c:pt idx="71">
                  <c:v>43660</c:v>
                </c:pt>
                <c:pt idx="72">
                  <c:v>43665</c:v>
                </c:pt>
                <c:pt idx="73">
                  <c:v>43671</c:v>
                </c:pt>
                <c:pt idx="74">
                  <c:v>43678</c:v>
                </c:pt>
                <c:pt idx="75">
                  <c:v>43686</c:v>
                </c:pt>
                <c:pt idx="76">
                  <c:v>43693</c:v>
                </c:pt>
                <c:pt idx="77">
                  <c:v>43708</c:v>
                </c:pt>
                <c:pt idx="78">
                  <c:v>43713</c:v>
                </c:pt>
                <c:pt idx="79">
                  <c:v>43722</c:v>
                </c:pt>
                <c:pt idx="80">
                  <c:v>43728</c:v>
                </c:pt>
                <c:pt idx="81">
                  <c:v>43742</c:v>
                </c:pt>
                <c:pt idx="82">
                  <c:v>43749</c:v>
                </c:pt>
                <c:pt idx="83">
                  <c:v>43762</c:v>
                </c:pt>
                <c:pt idx="84">
                  <c:v>43770</c:v>
                </c:pt>
                <c:pt idx="85">
                  <c:v>43778</c:v>
                </c:pt>
                <c:pt idx="86">
                  <c:v>43791</c:v>
                </c:pt>
                <c:pt idx="87">
                  <c:v>43802</c:v>
                </c:pt>
                <c:pt idx="88">
                  <c:v>43824</c:v>
                </c:pt>
                <c:pt idx="89">
                  <c:v>43834</c:v>
                </c:pt>
                <c:pt idx="90">
                  <c:v>43839</c:v>
                </c:pt>
                <c:pt idx="91">
                  <c:v>43845</c:v>
                </c:pt>
                <c:pt idx="92">
                  <c:v>43908</c:v>
                </c:pt>
                <c:pt idx="93">
                  <c:v>43930</c:v>
                </c:pt>
                <c:pt idx="94">
                  <c:v>43938</c:v>
                </c:pt>
                <c:pt idx="95">
                  <c:v>43942</c:v>
                </c:pt>
                <c:pt idx="96">
                  <c:v>43951</c:v>
                </c:pt>
                <c:pt idx="97">
                  <c:v>43956</c:v>
                </c:pt>
                <c:pt idx="98">
                  <c:v>43964</c:v>
                </c:pt>
                <c:pt idx="99">
                  <c:v>43972</c:v>
                </c:pt>
                <c:pt idx="100">
                  <c:v>43980</c:v>
                </c:pt>
                <c:pt idx="101">
                  <c:v>43999</c:v>
                </c:pt>
                <c:pt idx="102">
                  <c:v>44008</c:v>
                </c:pt>
                <c:pt idx="103">
                  <c:v>44056</c:v>
                </c:pt>
                <c:pt idx="104">
                  <c:v>44062</c:v>
                </c:pt>
                <c:pt idx="105">
                  <c:v>44070</c:v>
                </c:pt>
                <c:pt idx="106">
                  <c:v>44084</c:v>
                </c:pt>
                <c:pt idx="107">
                  <c:v>44092</c:v>
                </c:pt>
                <c:pt idx="108">
                  <c:v>44100</c:v>
                </c:pt>
                <c:pt idx="109">
                  <c:v>44114</c:v>
                </c:pt>
                <c:pt idx="110">
                  <c:v>44228</c:v>
                </c:pt>
                <c:pt idx="111">
                  <c:v>44256</c:v>
                </c:pt>
                <c:pt idx="112">
                  <c:v>44273</c:v>
                </c:pt>
                <c:pt idx="113">
                  <c:v>44287</c:v>
                </c:pt>
                <c:pt idx="114">
                  <c:v>44295</c:v>
                </c:pt>
                <c:pt idx="115">
                  <c:v>44318</c:v>
                </c:pt>
                <c:pt idx="116">
                  <c:v>44325</c:v>
                </c:pt>
                <c:pt idx="117">
                  <c:v>44333</c:v>
                </c:pt>
                <c:pt idx="118">
                  <c:v>44345</c:v>
                </c:pt>
                <c:pt idx="119">
                  <c:v>44352</c:v>
                </c:pt>
                <c:pt idx="120">
                  <c:v>44356</c:v>
                </c:pt>
                <c:pt idx="121">
                  <c:v>44356</c:v>
                </c:pt>
                <c:pt idx="122">
                  <c:v>44356</c:v>
                </c:pt>
                <c:pt idx="123">
                  <c:v>44356</c:v>
                </c:pt>
                <c:pt idx="124">
                  <c:v>44361</c:v>
                </c:pt>
                <c:pt idx="125">
                  <c:v>44363</c:v>
                </c:pt>
                <c:pt idx="126">
                  <c:v>44366</c:v>
                </c:pt>
                <c:pt idx="127">
                  <c:v>44367</c:v>
                </c:pt>
                <c:pt idx="128">
                  <c:v>44372</c:v>
                </c:pt>
                <c:pt idx="129">
                  <c:v>44373</c:v>
                </c:pt>
                <c:pt idx="130">
                  <c:v>44375</c:v>
                </c:pt>
                <c:pt idx="131">
                  <c:v>44377</c:v>
                </c:pt>
                <c:pt idx="132">
                  <c:v>44380</c:v>
                </c:pt>
                <c:pt idx="133">
                  <c:v>44383</c:v>
                </c:pt>
                <c:pt idx="134">
                  <c:v>44385</c:v>
                </c:pt>
                <c:pt idx="135">
                  <c:v>44387</c:v>
                </c:pt>
                <c:pt idx="136">
                  <c:v>44390</c:v>
                </c:pt>
                <c:pt idx="137">
                  <c:v>44397</c:v>
                </c:pt>
                <c:pt idx="138">
                  <c:v>44401</c:v>
                </c:pt>
                <c:pt idx="139">
                  <c:v>44437</c:v>
                </c:pt>
                <c:pt idx="140">
                  <c:v>44445</c:v>
                </c:pt>
                <c:pt idx="141">
                  <c:v>44448</c:v>
                </c:pt>
              </c:numCache>
            </c:numRef>
          </c:xVal>
          <c:yVal>
            <c:numRef>
              <c:f>'DC4-14'!$G$4:$G$200</c:f>
              <c:numCache>
                <c:formatCode>0.00_ </c:formatCode>
                <c:ptCount val="197"/>
                <c:pt idx="0">
                  <c:v>0</c:v>
                </c:pt>
                <c:pt idx="1">
                  <c:v>36.000000000513</c:v>
                </c:pt>
                <c:pt idx="2">
                  <c:v>72.5000000002183</c:v>
                </c:pt>
                <c:pt idx="3">
                  <c:v>127.500000000055</c:v>
                </c:pt>
                <c:pt idx="4">
                  <c:v>154.500000000098</c:v>
                </c:pt>
                <c:pt idx="5">
                  <c:v>157.500000000255</c:v>
                </c:pt>
                <c:pt idx="6">
                  <c:v>173.000000000229</c:v>
                </c:pt>
                <c:pt idx="7">
                  <c:v>186.000000000149</c:v>
                </c:pt>
                <c:pt idx="8">
                  <c:v>192.000000000007</c:v>
                </c:pt>
                <c:pt idx="9">
                  <c:v>242.500000000291</c:v>
                </c:pt>
                <c:pt idx="10">
                  <c:v>246.000000000549</c:v>
                </c:pt>
                <c:pt idx="11">
                  <c:v>298.000000000229</c:v>
                </c:pt>
                <c:pt idx="12">
                  <c:v>310.500000000047</c:v>
                </c:pt>
                <c:pt idx="13">
                  <c:v>319.500000000062</c:v>
                </c:pt>
                <c:pt idx="14">
                  <c:v>336.999999999989</c:v>
                </c:pt>
                <c:pt idx="15">
                  <c:v>359.000000000378</c:v>
                </c:pt>
                <c:pt idx="16">
                  <c:v>365.999999999985</c:v>
                </c:pt>
                <c:pt idx="17">
                  <c:v>384.000000000015</c:v>
                </c:pt>
                <c:pt idx="18">
                  <c:v>383.000000000266</c:v>
                </c:pt>
                <c:pt idx="19">
                  <c:v>459.499999999935</c:v>
                </c:pt>
                <c:pt idx="20">
                  <c:v>467.999999999847</c:v>
                </c:pt>
                <c:pt idx="21">
                  <c:v>464.500000000044</c:v>
                </c:pt>
                <c:pt idx="22">
                  <c:v>479.000000000269</c:v>
                </c:pt>
                <c:pt idx="23">
                  <c:v>480.50000000012</c:v>
                </c:pt>
                <c:pt idx="24">
                  <c:v>488.500000000386</c:v>
                </c:pt>
                <c:pt idx="25">
                  <c:v>493.50000000004</c:v>
                </c:pt>
                <c:pt idx="26">
                  <c:v>493.000000000393</c:v>
                </c:pt>
                <c:pt idx="27">
                  <c:v>504.00000000036</c:v>
                </c:pt>
                <c:pt idx="28">
                  <c:v>502.000000000407</c:v>
                </c:pt>
                <c:pt idx="29">
                  <c:v>508.000000000266</c:v>
                </c:pt>
                <c:pt idx="30">
                  <c:v>515.000000000327</c:v>
                </c:pt>
                <c:pt idx="31">
                  <c:v>512.500000000273</c:v>
                </c:pt>
                <c:pt idx="32">
                  <c:v>518.500000000586</c:v>
                </c:pt>
                <c:pt idx="33">
                  <c:v>520.500000000084</c:v>
                </c:pt>
                <c:pt idx="34">
                  <c:v>478.500000000167</c:v>
                </c:pt>
                <c:pt idx="35">
                  <c:v>534.000000000106</c:v>
                </c:pt>
                <c:pt idx="36">
                  <c:v>544.499999999971</c:v>
                </c:pt>
                <c:pt idx="37">
                  <c:v>547.500000000127</c:v>
                </c:pt>
                <c:pt idx="38">
                  <c:v>550.000000000637</c:v>
                </c:pt>
                <c:pt idx="39">
                  <c:v>552.500000000236</c:v>
                </c:pt>
                <c:pt idx="40">
                  <c:v>559.500000000298</c:v>
                </c:pt>
                <c:pt idx="41">
                  <c:v>562.500000000455</c:v>
                </c:pt>
                <c:pt idx="42">
                  <c:v>575.500000000375</c:v>
                </c:pt>
                <c:pt idx="43">
                  <c:v>597.999999999956</c:v>
                </c:pt>
                <c:pt idx="44">
                  <c:v>602.500000000418</c:v>
                </c:pt>
                <c:pt idx="45">
                  <c:v>611.000000000331</c:v>
                </c:pt>
                <c:pt idx="46">
                  <c:v>619.000000000142</c:v>
                </c:pt>
                <c:pt idx="47">
                  <c:v>617.999999999938</c:v>
                </c:pt>
                <c:pt idx="48">
                  <c:v>630.500000000211</c:v>
                </c:pt>
                <c:pt idx="49">
                  <c:v>632.000000000062</c:v>
                </c:pt>
                <c:pt idx="50">
                  <c:v>638.500000000477</c:v>
                </c:pt>
                <c:pt idx="51">
                  <c:v>646.999999999935</c:v>
                </c:pt>
                <c:pt idx="52">
                  <c:v>650.500000000193</c:v>
                </c:pt>
                <c:pt idx="53">
                  <c:v>647.500000000036</c:v>
                </c:pt>
                <c:pt idx="54">
                  <c:v>662.500000000364</c:v>
                </c:pt>
                <c:pt idx="55">
                  <c:v>666.999999999916</c:v>
                </c:pt>
                <c:pt idx="56">
                  <c:v>668.000000000575</c:v>
                </c:pt>
                <c:pt idx="57">
                  <c:v>671.499999999924</c:v>
                </c:pt>
                <c:pt idx="58">
                  <c:v>674.50000000008</c:v>
                </c:pt>
                <c:pt idx="59">
                  <c:v>679.000000000087</c:v>
                </c:pt>
                <c:pt idx="60">
                  <c:v>700.000000000273</c:v>
                </c:pt>
                <c:pt idx="61">
                  <c:v>701.000000000477</c:v>
                </c:pt>
                <c:pt idx="62">
                  <c:v>706.500000000233</c:v>
                </c:pt>
                <c:pt idx="63">
                  <c:v>719.500000000608</c:v>
                </c:pt>
                <c:pt idx="64">
                  <c:v>719.500000000153</c:v>
                </c:pt>
                <c:pt idx="65">
                  <c:v>718.000000000302</c:v>
                </c:pt>
                <c:pt idx="66">
                  <c:v>724.999999999909</c:v>
                </c:pt>
                <c:pt idx="67">
                  <c:v>737.500000000182</c:v>
                </c:pt>
                <c:pt idx="68">
                  <c:v>731.000000000222</c:v>
                </c:pt>
                <c:pt idx="69">
                  <c:v>744.500000000244</c:v>
                </c:pt>
                <c:pt idx="70">
                  <c:v>750.000000000455</c:v>
                </c:pt>
                <c:pt idx="71">
                  <c:v>751.500000000306</c:v>
                </c:pt>
                <c:pt idx="72">
                  <c:v>751.000000000204</c:v>
                </c:pt>
                <c:pt idx="73">
                  <c:v>757.000000000062</c:v>
                </c:pt>
                <c:pt idx="74">
                  <c:v>760.50000000032</c:v>
                </c:pt>
                <c:pt idx="75">
                  <c:v>764.000000000124</c:v>
                </c:pt>
                <c:pt idx="76">
                  <c:v>767.500000000382</c:v>
                </c:pt>
                <c:pt idx="77">
                  <c:v>756.49999999996</c:v>
                </c:pt>
                <c:pt idx="78">
                  <c:v>764.500000000226</c:v>
                </c:pt>
                <c:pt idx="79">
                  <c:v>766.000000000076</c:v>
                </c:pt>
                <c:pt idx="80">
                  <c:v>769.49999999988</c:v>
                </c:pt>
                <c:pt idx="81">
                  <c:v>777.000000000498</c:v>
                </c:pt>
                <c:pt idx="82">
                  <c:v>780.0000000002</c:v>
                </c:pt>
                <c:pt idx="83">
                  <c:v>759.000000000469</c:v>
                </c:pt>
                <c:pt idx="84">
                  <c:v>781.500000000506</c:v>
                </c:pt>
                <c:pt idx="85">
                  <c:v>784.000000000106</c:v>
                </c:pt>
                <c:pt idx="86">
                  <c:v>798.000000000229</c:v>
                </c:pt>
                <c:pt idx="87">
                  <c:v>797.00000000048</c:v>
                </c:pt>
                <c:pt idx="88">
                  <c:v>809.999999999945</c:v>
                </c:pt>
                <c:pt idx="89">
                  <c:v>823.499999999967</c:v>
                </c:pt>
                <c:pt idx="90">
                  <c:v>811.500000000251</c:v>
                </c:pt>
                <c:pt idx="91">
                  <c:v>836.00000000024</c:v>
                </c:pt>
                <c:pt idx="92">
                  <c:v>842.000000000098</c:v>
                </c:pt>
                <c:pt idx="93">
                  <c:v>846.500000000106</c:v>
                </c:pt>
                <c:pt idx="94">
                  <c:v>811.500000000251</c:v>
                </c:pt>
                <c:pt idx="95">
                  <c:v>857.000000000426</c:v>
                </c:pt>
                <c:pt idx="96">
                  <c:v>858.500000000276</c:v>
                </c:pt>
                <c:pt idx="97">
                  <c:v>848.500000000513</c:v>
                </c:pt>
                <c:pt idx="98">
                  <c:v>862.500000000182</c:v>
                </c:pt>
                <c:pt idx="99">
                  <c:v>869.499999999789</c:v>
                </c:pt>
                <c:pt idx="100">
                  <c:v>857.000000000426</c:v>
                </c:pt>
                <c:pt idx="101">
                  <c:v>881.500000000415</c:v>
                </c:pt>
                <c:pt idx="102">
                  <c:v>887.000000000171</c:v>
                </c:pt>
                <c:pt idx="103">
                  <c:v>898.000000000138</c:v>
                </c:pt>
                <c:pt idx="104">
                  <c:v>905.999999999949</c:v>
                </c:pt>
                <c:pt idx="105">
                  <c:v>907.500000000255</c:v>
                </c:pt>
                <c:pt idx="106">
                  <c:v>910.500000000411</c:v>
                </c:pt>
                <c:pt idx="107">
                  <c:v>919.499999999971</c:v>
                </c:pt>
                <c:pt idx="108">
                  <c:v>917.500000000018</c:v>
                </c:pt>
                <c:pt idx="109">
                  <c:v>917.500000000473</c:v>
                </c:pt>
                <c:pt idx="110">
                  <c:v>940.500000000156</c:v>
                </c:pt>
                <c:pt idx="111">
                  <c:v>956.000000000131</c:v>
                </c:pt>
                <c:pt idx="112">
                  <c:v>955.000000000382</c:v>
                </c:pt>
                <c:pt idx="113">
                  <c:v>956.500000000233</c:v>
                </c:pt>
                <c:pt idx="114">
                  <c:v>952.999999999975</c:v>
                </c:pt>
                <c:pt idx="115">
                  <c:v>964.500000000044</c:v>
                </c:pt>
                <c:pt idx="116">
                  <c:v>957.500000000437</c:v>
                </c:pt>
                <c:pt idx="117">
                  <c:v>964.000000000397</c:v>
                </c:pt>
                <c:pt idx="118">
                  <c:v>961.00000000024</c:v>
                </c:pt>
                <c:pt idx="119">
                  <c:v>966.000000000349</c:v>
                </c:pt>
                <c:pt idx="120">
                  <c:v>970.333333333201</c:v>
                </c:pt>
                <c:pt idx="121">
                  <c:v>969.9999999998</c:v>
                </c:pt>
                <c:pt idx="122">
                  <c:v>969.9999999998</c:v>
                </c:pt>
                <c:pt idx="123">
                  <c:v>971.000000000004</c:v>
                </c:pt>
                <c:pt idx="124">
                  <c:v>966.499999999996</c:v>
                </c:pt>
                <c:pt idx="125">
                  <c:v>971.000000000458</c:v>
                </c:pt>
                <c:pt idx="126">
                  <c:v>967.999999999847</c:v>
                </c:pt>
                <c:pt idx="127">
                  <c:v>969.500000000153</c:v>
                </c:pt>
                <c:pt idx="128">
                  <c:v>963.000000000193</c:v>
                </c:pt>
                <c:pt idx="129">
                  <c:v>963.000000000193</c:v>
                </c:pt>
                <c:pt idx="130">
                  <c:v>967.500000000655</c:v>
                </c:pt>
                <c:pt idx="131">
                  <c:v>968.499999999949</c:v>
                </c:pt>
                <c:pt idx="132">
                  <c:v>967.5000000002</c:v>
                </c:pt>
                <c:pt idx="133">
                  <c:v>969.000000000506</c:v>
                </c:pt>
                <c:pt idx="134">
                  <c:v>972.000000000207</c:v>
                </c:pt>
                <c:pt idx="135">
                  <c:v>965.500000000247</c:v>
                </c:pt>
                <c:pt idx="136">
                  <c:v>972.999999999956</c:v>
                </c:pt>
                <c:pt idx="137">
                  <c:v>987.500000000182</c:v>
                </c:pt>
                <c:pt idx="138">
                  <c:v>970.000000000255</c:v>
                </c:pt>
                <c:pt idx="139">
                  <c:v>972.500000000309</c:v>
                </c:pt>
                <c:pt idx="140">
                  <c:v>982.500000000528</c:v>
                </c:pt>
                <c:pt idx="141">
                  <c:v>976.500000000215</c:v>
                </c:pt>
              </c:numCache>
            </c:numRef>
          </c:yVal>
          <c:smooth val="0"/>
        </c:ser>
        <c:ser>
          <c:idx val="50"/>
          <c:order val="13"/>
          <c:tx>
            <c:strRef>
              <c:f>'DC4-15'!$A$2:$B$2</c:f>
              <c:strCache>
                <c:ptCount val="1"/>
                <c:pt idx="0">
                  <c:v>DC4-15</c:v>
                </c:pt>
              </c:strCache>
            </c:strRef>
          </c:tx>
          <c:spPr>
            <a:ln w="12700" cap="rnd" cmpd="sng" algn="ctr">
              <a:solidFill>
                <a:schemeClr val="accent3">
                  <a:shade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'DC4-15'!$A$4:$A$200</c:f>
              <c:numCache>
                <c:formatCode>yyyy/m/d;@</c:formatCode>
                <c:ptCount val="197"/>
                <c:pt idx="0">
                  <c:v>43102</c:v>
                </c:pt>
                <c:pt idx="1">
                  <c:v>43108</c:v>
                </c:pt>
                <c:pt idx="2">
                  <c:v>43118</c:v>
                </c:pt>
                <c:pt idx="3">
                  <c:v>43122</c:v>
                </c:pt>
                <c:pt idx="4">
                  <c:v>43129</c:v>
                </c:pt>
                <c:pt idx="5">
                  <c:v>43144</c:v>
                </c:pt>
                <c:pt idx="6">
                  <c:v>43150</c:v>
                </c:pt>
                <c:pt idx="7">
                  <c:v>43163</c:v>
                </c:pt>
                <c:pt idx="8">
                  <c:v>43173</c:v>
                </c:pt>
                <c:pt idx="9">
                  <c:v>43179</c:v>
                </c:pt>
                <c:pt idx="10">
                  <c:v>43186</c:v>
                </c:pt>
                <c:pt idx="11">
                  <c:v>43192</c:v>
                </c:pt>
                <c:pt idx="12">
                  <c:v>43200</c:v>
                </c:pt>
                <c:pt idx="13">
                  <c:v>43209</c:v>
                </c:pt>
                <c:pt idx="14">
                  <c:v>43214</c:v>
                </c:pt>
                <c:pt idx="17">
                  <c:v>44448</c:v>
                </c:pt>
              </c:numCache>
            </c:numRef>
          </c:xVal>
          <c:yVal>
            <c:numRef>
              <c:f>'DC4-15'!$G$4:$G$200</c:f>
              <c:numCache>
                <c:formatCode>0.00_ </c:formatCode>
                <c:ptCount val="197"/>
                <c:pt idx="0">
                  <c:v>0</c:v>
                </c:pt>
                <c:pt idx="1">
                  <c:v>9.0000000004693</c:v>
                </c:pt>
                <c:pt idx="2">
                  <c:v>36.5000000001601</c:v>
                </c:pt>
                <c:pt idx="3">
                  <c:v>50.0000000001819</c:v>
                </c:pt>
                <c:pt idx="4">
                  <c:v>65.0000000000546</c:v>
                </c:pt>
                <c:pt idx="5">
                  <c:v>126.999999999953</c:v>
                </c:pt>
                <c:pt idx="6">
                  <c:v>133.500000000367</c:v>
                </c:pt>
                <c:pt idx="7">
                  <c:v>196.500000000469</c:v>
                </c:pt>
                <c:pt idx="8">
                  <c:v>215.000000000146</c:v>
                </c:pt>
                <c:pt idx="9">
                  <c:v>226.000000000113</c:v>
                </c:pt>
                <c:pt idx="10">
                  <c:v>246.000000000095</c:v>
                </c:pt>
                <c:pt idx="11">
                  <c:v>269.500000000335</c:v>
                </c:pt>
                <c:pt idx="12">
                  <c:v>291.999999999916</c:v>
                </c:pt>
                <c:pt idx="13">
                  <c:v>331.500000000233</c:v>
                </c:pt>
                <c:pt idx="14">
                  <c:v>337.500000000091</c:v>
                </c:pt>
                <c:pt idx="17">
                  <c:v>1141.00000000008</c:v>
                </c:pt>
              </c:numCache>
            </c:numRef>
          </c:yVal>
          <c:smooth val="0"/>
        </c:ser>
        <c:ser>
          <c:idx val="51"/>
          <c:order val="14"/>
          <c:tx>
            <c:strRef>
              <c:f>'DC4-16'!$A$2:$B$2</c:f>
              <c:strCache>
                <c:ptCount val="1"/>
                <c:pt idx="0">
                  <c:v>DC4-16</c:v>
                </c:pt>
              </c:strCache>
            </c:strRef>
          </c:tx>
          <c:spPr>
            <a:ln w="9525" cap="rnd" cmpd="sng" algn="ctr">
              <a:solidFill>
                <a:schemeClr val="accent4">
                  <a:shade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'DC4-16'!$A$4:$A$499</c:f>
              <c:numCache>
                <c:formatCode>yyyy/m/d;@</c:formatCode>
                <c:ptCount val="496"/>
                <c:pt idx="0">
                  <c:v>43129</c:v>
                </c:pt>
                <c:pt idx="1">
                  <c:v>43144</c:v>
                </c:pt>
                <c:pt idx="2">
                  <c:v>43150</c:v>
                </c:pt>
                <c:pt idx="3">
                  <c:v>43163</c:v>
                </c:pt>
                <c:pt idx="4">
                  <c:v>43173</c:v>
                </c:pt>
                <c:pt idx="5">
                  <c:v>43179</c:v>
                </c:pt>
                <c:pt idx="6">
                  <c:v>43186</c:v>
                </c:pt>
                <c:pt idx="7">
                  <c:v>43192</c:v>
                </c:pt>
                <c:pt idx="8">
                  <c:v>43200</c:v>
                </c:pt>
                <c:pt idx="9">
                  <c:v>43209</c:v>
                </c:pt>
                <c:pt idx="10">
                  <c:v>43214</c:v>
                </c:pt>
                <c:pt idx="11">
                  <c:v>43244</c:v>
                </c:pt>
                <c:pt idx="12">
                  <c:v>43249</c:v>
                </c:pt>
                <c:pt idx="13">
                  <c:v>43255</c:v>
                </c:pt>
                <c:pt idx="14">
                  <c:v>43266</c:v>
                </c:pt>
                <c:pt idx="15">
                  <c:v>43271</c:v>
                </c:pt>
                <c:pt idx="16">
                  <c:v>43277</c:v>
                </c:pt>
                <c:pt idx="17">
                  <c:v>43283</c:v>
                </c:pt>
                <c:pt idx="18">
                  <c:v>43293</c:v>
                </c:pt>
                <c:pt idx="19">
                  <c:v>43297</c:v>
                </c:pt>
                <c:pt idx="20">
                  <c:v>43306</c:v>
                </c:pt>
                <c:pt idx="21">
                  <c:v>43313</c:v>
                </c:pt>
                <c:pt idx="22">
                  <c:v>43318</c:v>
                </c:pt>
                <c:pt idx="23">
                  <c:v>43325</c:v>
                </c:pt>
                <c:pt idx="24">
                  <c:v>43336</c:v>
                </c:pt>
                <c:pt idx="25">
                  <c:v>43340</c:v>
                </c:pt>
                <c:pt idx="26">
                  <c:v>43346</c:v>
                </c:pt>
                <c:pt idx="27">
                  <c:v>43365</c:v>
                </c:pt>
                <c:pt idx="28">
                  <c:v>43370</c:v>
                </c:pt>
                <c:pt idx="29">
                  <c:v>43375</c:v>
                </c:pt>
                <c:pt idx="30">
                  <c:v>43381</c:v>
                </c:pt>
                <c:pt idx="31">
                  <c:v>43390</c:v>
                </c:pt>
                <c:pt idx="32">
                  <c:v>43396</c:v>
                </c:pt>
                <c:pt idx="33">
                  <c:v>43403</c:v>
                </c:pt>
                <c:pt idx="34">
                  <c:v>43411</c:v>
                </c:pt>
                <c:pt idx="35">
                  <c:v>43419</c:v>
                </c:pt>
                <c:pt idx="36">
                  <c:v>43425</c:v>
                </c:pt>
                <c:pt idx="37">
                  <c:v>43431</c:v>
                </c:pt>
                <c:pt idx="38">
                  <c:v>43441</c:v>
                </c:pt>
                <c:pt idx="39">
                  <c:v>43445</c:v>
                </c:pt>
                <c:pt idx="40">
                  <c:v>43455</c:v>
                </c:pt>
                <c:pt idx="41">
                  <c:v>43461</c:v>
                </c:pt>
                <c:pt idx="42">
                  <c:v>43467</c:v>
                </c:pt>
                <c:pt idx="43">
                  <c:v>43474</c:v>
                </c:pt>
                <c:pt idx="44">
                  <c:v>43481</c:v>
                </c:pt>
                <c:pt idx="45">
                  <c:v>43486</c:v>
                </c:pt>
                <c:pt idx="46">
                  <c:v>43511</c:v>
                </c:pt>
                <c:pt idx="47">
                  <c:v>43515</c:v>
                </c:pt>
                <c:pt idx="48">
                  <c:v>43524</c:v>
                </c:pt>
                <c:pt idx="49">
                  <c:v>43530</c:v>
                </c:pt>
                <c:pt idx="50">
                  <c:v>43535</c:v>
                </c:pt>
                <c:pt idx="51">
                  <c:v>43543</c:v>
                </c:pt>
                <c:pt idx="52">
                  <c:v>43561</c:v>
                </c:pt>
                <c:pt idx="53">
                  <c:v>43573</c:v>
                </c:pt>
                <c:pt idx="54">
                  <c:v>43581</c:v>
                </c:pt>
                <c:pt idx="55">
                  <c:v>43595</c:v>
                </c:pt>
                <c:pt idx="56">
                  <c:v>43601</c:v>
                </c:pt>
                <c:pt idx="57">
                  <c:v>43608</c:v>
                </c:pt>
                <c:pt idx="58">
                  <c:v>43623</c:v>
                </c:pt>
                <c:pt idx="59" c:formatCode="yyyy/m/d">
                  <c:v>43630</c:v>
                </c:pt>
                <c:pt idx="60">
                  <c:v>43637</c:v>
                </c:pt>
                <c:pt idx="61">
                  <c:v>43645</c:v>
                </c:pt>
                <c:pt idx="62">
                  <c:v>43651</c:v>
                </c:pt>
                <c:pt idx="63">
                  <c:v>43660</c:v>
                </c:pt>
                <c:pt idx="64">
                  <c:v>43665</c:v>
                </c:pt>
                <c:pt idx="65">
                  <c:v>43671</c:v>
                </c:pt>
                <c:pt idx="66">
                  <c:v>43678</c:v>
                </c:pt>
                <c:pt idx="67">
                  <c:v>43686</c:v>
                </c:pt>
                <c:pt idx="68">
                  <c:v>43693</c:v>
                </c:pt>
                <c:pt idx="69">
                  <c:v>43708</c:v>
                </c:pt>
                <c:pt idx="70">
                  <c:v>43713</c:v>
                </c:pt>
                <c:pt idx="71">
                  <c:v>43722</c:v>
                </c:pt>
                <c:pt idx="72">
                  <c:v>43728</c:v>
                </c:pt>
                <c:pt idx="73">
                  <c:v>43749</c:v>
                </c:pt>
                <c:pt idx="74">
                  <c:v>43762</c:v>
                </c:pt>
                <c:pt idx="75" c:formatCode="yyyy/m/d">
                  <c:v>43770</c:v>
                </c:pt>
                <c:pt idx="76" c:formatCode="yyyy/m/d">
                  <c:v>43778</c:v>
                </c:pt>
                <c:pt idx="77" c:formatCode="yyyy/m/d">
                  <c:v>43791</c:v>
                </c:pt>
                <c:pt idx="78" c:formatCode="yyyy/m/d">
                  <c:v>43802</c:v>
                </c:pt>
                <c:pt idx="79" c:formatCode="yyyy/m/d">
                  <c:v>43824</c:v>
                </c:pt>
                <c:pt idx="80" c:formatCode="yyyy/m/d">
                  <c:v>43834</c:v>
                </c:pt>
                <c:pt idx="81" c:formatCode="yyyy/m/d">
                  <c:v>43839</c:v>
                </c:pt>
                <c:pt idx="82" c:formatCode="yyyy/m/d">
                  <c:v>43845</c:v>
                </c:pt>
                <c:pt idx="83" c:formatCode="yyyy/m/d">
                  <c:v>43908</c:v>
                </c:pt>
                <c:pt idx="84" c:formatCode="yyyy/m/d">
                  <c:v>43930</c:v>
                </c:pt>
                <c:pt idx="85" c:formatCode="yyyy/m/d">
                  <c:v>43938</c:v>
                </c:pt>
                <c:pt idx="86" c:formatCode="yyyy/m/d">
                  <c:v>43942</c:v>
                </c:pt>
                <c:pt idx="87" c:formatCode="yyyy/m/d">
                  <c:v>43951</c:v>
                </c:pt>
                <c:pt idx="88" c:formatCode="yyyy/m/d">
                  <c:v>43956</c:v>
                </c:pt>
                <c:pt idx="89" c:formatCode="yyyy/m/d">
                  <c:v>43964</c:v>
                </c:pt>
                <c:pt idx="90" c:formatCode="yyyy/m/d">
                  <c:v>43972</c:v>
                </c:pt>
                <c:pt idx="91" c:formatCode="yyyy/m/d">
                  <c:v>43980</c:v>
                </c:pt>
                <c:pt idx="92" c:formatCode="yyyy/m/d">
                  <c:v>43999</c:v>
                </c:pt>
                <c:pt idx="93" c:formatCode="yyyy/m/d">
                  <c:v>44008</c:v>
                </c:pt>
                <c:pt idx="94" c:formatCode="yyyy/m/d">
                  <c:v>44056</c:v>
                </c:pt>
                <c:pt idx="95" c:formatCode="yyyy/m/d">
                  <c:v>44062</c:v>
                </c:pt>
                <c:pt idx="96" c:formatCode="yyyy/m/d">
                  <c:v>44070</c:v>
                </c:pt>
                <c:pt idx="97" c:formatCode="yyyy/m/d">
                  <c:v>44084</c:v>
                </c:pt>
                <c:pt idx="98" c:formatCode="yyyy/m/d">
                  <c:v>44092</c:v>
                </c:pt>
                <c:pt idx="99" c:formatCode="yyyy/m/d">
                  <c:v>44100</c:v>
                </c:pt>
                <c:pt idx="100" c:formatCode="yyyy/m/d">
                  <c:v>44114</c:v>
                </c:pt>
                <c:pt idx="101" c:formatCode="yyyy/m/d">
                  <c:v>44228</c:v>
                </c:pt>
                <c:pt idx="102" c:formatCode="yyyy/m/d">
                  <c:v>44256</c:v>
                </c:pt>
                <c:pt idx="103" c:formatCode="yyyy/m/d">
                  <c:v>44273</c:v>
                </c:pt>
                <c:pt idx="104" c:formatCode="yyyy/m/d">
                  <c:v>44287</c:v>
                </c:pt>
                <c:pt idx="105" c:formatCode="yyyy/m/d">
                  <c:v>44295</c:v>
                </c:pt>
                <c:pt idx="106" c:formatCode="yyyy/m/d">
                  <c:v>44318</c:v>
                </c:pt>
                <c:pt idx="107" c:formatCode="yyyy/m/d">
                  <c:v>44325</c:v>
                </c:pt>
                <c:pt idx="108" c:formatCode="yyyy/m/d">
                  <c:v>44333</c:v>
                </c:pt>
                <c:pt idx="109" c:formatCode="yyyy/m/d">
                  <c:v>44345</c:v>
                </c:pt>
                <c:pt idx="110" c:formatCode="yyyy/m/d">
                  <c:v>44352</c:v>
                </c:pt>
                <c:pt idx="111" c:formatCode="yyyy/m/d">
                  <c:v>44356</c:v>
                </c:pt>
                <c:pt idx="112" c:formatCode="yyyy/m/d">
                  <c:v>44356</c:v>
                </c:pt>
                <c:pt idx="113" c:formatCode="yyyy/m/d">
                  <c:v>44356</c:v>
                </c:pt>
                <c:pt idx="114" c:formatCode="yyyy/m/d">
                  <c:v>44356</c:v>
                </c:pt>
                <c:pt idx="115" c:formatCode="yyyy/m/d">
                  <c:v>44361</c:v>
                </c:pt>
                <c:pt idx="116" c:formatCode="yyyy/m/d">
                  <c:v>44363</c:v>
                </c:pt>
                <c:pt idx="117" c:formatCode="yyyy/m/d">
                  <c:v>44366</c:v>
                </c:pt>
                <c:pt idx="118" c:formatCode="yyyy/m/d">
                  <c:v>44367</c:v>
                </c:pt>
                <c:pt idx="119" c:formatCode="yyyy/m/d">
                  <c:v>44372</c:v>
                </c:pt>
                <c:pt idx="120" c:formatCode="yyyy/m/d">
                  <c:v>44373</c:v>
                </c:pt>
                <c:pt idx="121" c:formatCode="yyyy/m/d">
                  <c:v>44375</c:v>
                </c:pt>
                <c:pt idx="122" c:formatCode="yyyy/m/d">
                  <c:v>44377</c:v>
                </c:pt>
                <c:pt idx="123" c:formatCode="yyyy/m/d">
                  <c:v>44380</c:v>
                </c:pt>
                <c:pt idx="124" c:formatCode="yyyy/m/d">
                  <c:v>44383</c:v>
                </c:pt>
                <c:pt idx="125" c:formatCode="yyyy/m/d">
                  <c:v>44385</c:v>
                </c:pt>
                <c:pt idx="126" c:formatCode="yyyy/m/d">
                  <c:v>44387</c:v>
                </c:pt>
                <c:pt idx="127" c:formatCode="yyyy/m/d">
                  <c:v>44390</c:v>
                </c:pt>
                <c:pt idx="128" c:formatCode="yyyy/m/d">
                  <c:v>44397</c:v>
                </c:pt>
                <c:pt idx="129" c:formatCode="yyyy/m/d">
                  <c:v>44401</c:v>
                </c:pt>
                <c:pt idx="130" c:formatCode="yyyy/m/d">
                  <c:v>44437</c:v>
                </c:pt>
                <c:pt idx="131" c:formatCode="yyyy/m/d">
                  <c:v>44445</c:v>
                </c:pt>
                <c:pt idx="132" c:formatCode="yyyy/m/d">
                  <c:v>44448</c:v>
                </c:pt>
              </c:numCache>
            </c:numRef>
          </c:xVal>
          <c:yVal>
            <c:numRef>
              <c:f>'DC4-16'!$G$4:$G$499</c:f>
              <c:numCache>
                <c:formatCode>0.00_ </c:formatCode>
                <c:ptCount val="496"/>
                <c:pt idx="0">
                  <c:v>0</c:v>
                </c:pt>
                <c:pt idx="1">
                  <c:v>78.5000000000764</c:v>
                </c:pt>
                <c:pt idx="2">
                  <c:v>89.5000000004984</c:v>
                </c:pt>
                <c:pt idx="3">
                  <c:v>158.000000000357</c:v>
                </c:pt>
                <c:pt idx="4">
                  <c:v>179.500000000189</c:v>
                </c:pt>
                <c:pt idx="5">
                  <c:v>194.000000000415</c:v>
                </c:pt>
                <c:pt idx="6">
                  <c:v>215.500000000247</c:v>
                </c:pt>
                <c:pt idx="7">
                  <c:v>240.500000000338</c:v>
                </c:pt>
                <c:pt idx="8">
                  <c:v>263.500000000022</c:v>
                </c:pt>
                <c:pt idx="9">
                  <c:v>297.500000000127</c:v>
                </c:pt>
                <c:pt idx="10">
                  <c:v>308.500000000095</c:v>
                </c:pt>
                <c:pt idx="11">
                  <c:v>423.000000000229</c:v>
                </c:pt>
                <c:pt idx="12">
                  <c:v>447.000000000116</c:v>
                </c:pt>
                <c:pt idx="13">
                  <c:v>451.500000000124</c:v>
                </c:pt>
                <c:pt idx="14">
                  <c:v>483.500000000276</c:v>
                </c:pt>
                <c:pt idx="15">
                  <c:v>486.000000000331</c:v>
                </c:pt>
                <c:pt idx="16">
                  <c:v>500.000000000455</c:v>
                </c:pt>
                <c:pt idx="17">
                  <c:v>504.00000000036</c:v>
                </c:pt>
                <c:pt idx="18">
                  <c:v>503.500000000258</c:v>
                </c:pt>
                <c:pt idx="19">
                  <c:v>516.500000000178</c:v>
                </c:pt>
                <c:pt idx="20">
                  <c:v>519.999999999982</c:v>
                </c:pt>
                <c:pt idx="21">
                  <c:v>521.000000000186</c:v>
                </c:pt>
                <c:pt idx="22">
                  <c:v>529.000000000451</c:v>
                </c:pt>
                <c:pt idx="23">
                  <c:v>529.500000000098</c:v>
                </c:pt>
                <c:pt idx="24">
                  <c:v>538.500000000568</c:v>
                </c:pt>
                <c:pt idx="25">
                  <c:v>539.999999999964</c:v>
                </c:pt>
                <c:pt idx="26">
                  <c:v>504.500000000007</c:v>
                </c:pt>
                <c:pt idx="27">
                  <c:v>573.500000000422</c:v>
                </c:pt>
                <c:pt idx="28">
                  <c:v>579.000000000178</c:v>
                </c:pt>
                <c:pt idx="29">
                  <c:v>581.500000000233</c:v>
                </c:pt>
                <c:pt idx="30">
                  <c:v>588.500000000295</c:v>
                </c:pt>
                <c:pt idx="31">
                  <c:v>595.499999999902</c:v>
                </c:pt>
                <c:pt idx="32">
                  <c:v>603.00000000052</c:v>
                </c:pt>
                <c:pt idx="33">
                  <c:v>619.000000000597</c:v>
                </c:pt>
                <c:pt idx="34">
                  <c:v>634.000000000469</c:v>
                </c:pt>
                <c:pt idx="35">
                  <c:v>675.500000000284</c:v>
                </c:pt>
                <c:pt idx="36">
                  <c:v>680.000000000291</c:v>
                </c:pt>
                <c:pt idx="37">
                  <c:v>695.000000000618</c:v>
                </c:pt>
                <c:pt idx="38">
                  <c:v>708.000000000084</c:v>
                </c:pt>
                <c:pt idx="39">
                  <c:v>712.500000000091</c:v>
                </c:pt>
                <c:pt idx="40">
                  <c:v>728.500000000167</c:v>
                </c:pt>
                <c:pt idx="41">
                  <c:v>736.500000000433</c:v>
                </c:pt>
                <c:pt idx="42">
                  <c:v>740.000000000236</c:v>
                </c:pt>
                <c:pt idx="43">
                  <c:v>753.500000000258</c:v>
                </c:pt>
                <c:pt idx="44">
                  <c:v>757.000000000062</c:v>
                </c:pt>
                <c:pt idx="45">
                  <c:v>756.49999999996</c:v>
                </c:pt>
                <c:pt idx="46">
                  <c:v>774.000000000342</c:v>
                </c:pt>
                <c:pt idx="47">
                  <c:v>786.50000000016</c:v>
                </c:pt>
                <c:pt idx="48">
                  <c:v>785.500000000411</c:v>
                </c:pt>
                <c:pt idx="49">
                  <c:v>797.000000000025</c:v>
                </c:pt>
                <c:pt idx="50">
                  <c:v>799.50000000008</c:v>
                </c:pt>
                <c:pt idx="51">
                  <c:v>810.500000000047</c:v>
                </c:pt>
                <c:pt idx="52">
                  <c:v>828.500000000531</c:v>
                </c:pt>
                <c:pt idx="53">
                  <c:v>851.500000000215</c:v>
                </c:pt>
                <c:pt idx="54">
                  <c:v>860.000000000127</c:v>
                </c:pt>
                <c:pt idx="55">
                  <c:v>874.000000000251</c:v>
                </c:pt>
                <c:pt idx="56">
                  <c:v>881.500000000415</c:v>
                </c:pt>
                <c:pt idx="57">
                  <c:v>878.999999999905</c:v>
                </c:pt>
                <c:pt idx="58">
                  <c:v>893.500000000131</c:v>
                </c:pt>
                <c:pt idx="59">
                  <c:v>903.500000000349</c:v>
                </c:pt>
                <c:pt idx="60">
                  <c:v>901.500000000397</c:v>
                </c:pt>
                <c:pt idx="61">
                  <c:v>923.000000000229</c:v>
                </c:pt>
                <c:pt idx="62">
                  <c:v>930.000000000291</c:v>
                </c:pt>
                <c:pt idx="63">
                  <c:v>936.500000000251</c:v>
                </c:pt>
                <c:pt idx="64">
                  <c:v>934.500000000298</c:v>
                </c:pt>
                <c:pt idx="65">
                  <c:v>939.000000000306</c:v>
                </c:pt>
                <c:pt idx="66">
                  <c:v>937.5</c:v>
                </c:pt>
                <c:pt idx="67">
                  <c:v>945.000000000164</c:v>
                </c:pt>
                <c:pt idx="68">
                  <c:v>951.000000000477</c:v>
                </c:pt>
                <c:pt idx="69">
                  <c:v>938.000000000102</c:v>
                </c:pt>
                <c:pt idx="70">
                  <c:v>942.500000000564</c:v>
                </c:pt>
                <c:pt idx="71">
                  <c:v>947.000000000116</c:v>
                </c:pt>
                <c:pt idx="72">
                  <c:v>947.999999999865</c:v>
                </c:pt>
                <c:pt idx="73">
                  <c:v>962.500000000091</c:v>
                </c:pt>
                <c:pt idx="74">
                  <c:v>964.000000000397</c:v>
                </c:pt>
                <c:pt idx="75">
                  <c:v>964.000000000397</c:v>
                </c:pt>
                <c:pt idx="76">
                  <c:v>973.500000000058</c:v>
                </c:pt>
                <c:pt idx="77">
                  <c:v>983.000000000175</c:v>
                </c:pt>
                <c:pt idx="78">
                  <c:v>997.000000000298</c:v>
                </c:pt>
                <c:pt idx="79">
                  <c:v>1017.00000000028</c:v>
                </c:pt>
                <c:pt idx="80">
                  <c:v>1049.00000000043</c:v>
                </c:pt>
                <c:pt idx="81">
                  <c:v>1023.50000000024</c:v>
                </c:pt>
                <c:pt idx="82">
                  <c:v>1053.00000000034</c:v>
                </c:pt>
                <c:pt idx="83">
                  <c:v>1063.0000000001</c:v>
                </c:pt>
                <c:pt idx="84">
                  <c:v>1057.00000000024</c:v>
                </c:pt>
                <c:pt idx="85">
                  <c:v>1025.50000000019</c:v>
                </c:pt>
                <c:pt idx="86">
                  <c:v>1066.50000000036</c:v>
                </c:pt>
                <c:pt idx="87">
                  <c:v>1081.00000000059</c:v>
                </c:pt>
                <c:pt idx="88">
                  <c:v>1066.00000000026</c:v>
                </c:pt>
                <c:pt idx="89">
                  <c:v>1086.00000000024</c:v>
                </c:pt>
                <c:pt idx="90">
                  <c:v>1099.49999999981</c:v>
                </c:pt>
                <c:pt idx="91">
                  <c:v>1099.50000000026</c:v>
                </c:pt>
                <c:pt idx="92">
                  <c:v>1118.50000000049</c:v>
                </c:pt>
                <c:pt idx="93">
                  <c:v>1120.50000000045</c:v>
                </c:pt>
                <c:pt idx="94">
                  <c:v>1144.49999999988</c:v>
                </c:pt>
                <c:pt idx="95">
                  <c:v>1157.9999999999</c:v>
                </c:pt>
                <c:pt idx="96">
                  <c:v>1157.00000000061</c:v>
                </c:pt>
                <c:pt idx="97">
                  <c:v>1163.00000000047</c:v>
                </c:pt>
                <c:pt idx="98">
                  <c:v>1173.00000000023</c:v>
                </c:pt>
                <c:pt idx="99">
                  <c:v>1173.49999999988</c:v>
                </c:pt>
                <c:pt idx="100">
                  <c:v>1175.00000000064</c:v>
                </c:pt>
                <c:pt idx="101">
                  <c:v>1226.50000000021</c:v>
                </c:pt>
                <c:pt idx="102">
                  <c:v>1242.50000000029</c:v>
                </c:pt>
                <c:pt idx="103">
                  <c:v>1237.50000000018</c:v>
                </c:pt>
                <c:pt idx="104">
                  <c:v>1242.50000000029</c:v>
                </c:pt>
                <c:pt idx="105">
                  <c:v>1244.50000000024</c:v>
                </c:pt>
                <c:pt idx="106">
                  <c:v>1250.5000000001</c:v>
                </c:pt>
                <c:pt idx="107">
                  <c:v>1246.00000000055</c:v>
                </c:pt>
                <c:pt idx="108">
                  <c:v>1258.00000000027</c:v>
                </c:pt>
                <c:pt idx="109">
                  <c:v>1251.99999999995</c:v>
                </c:pt>
                <c:pt idx="110">
                  <c:v>1257.00000000052</c:v>
                </c:pt>
                <c:pt idx="111">
                  <c:v>1259.83333333321</c:v>
                </c:pt>
                <c:pt idx="112">
                  <c:v>1259.99999999976</c:v>
                </c:pt>
                <c:pt idx="113">
                  <c:v>1259.50000000012</c:v>
                </c:pt>
                <c:pt idx="114">
                  <c:v>1259.99999999976</c:v>
                </c:pt>
                <c:pt idx="115">
                  <c:v>1262.00000000017</c:v>
                </c:pt>
                <c:pt idx="116">
                  <c:v>1269.00000000023</c:v>
                </c:pt>
                <c:pt idx="117">
                  <c:v>1261.50000000007</c:v>
                </c:pt>
                <c:pt idx="118">
                  <c:v>1266.00000000008</c:v>
                </c:pt>
                <c:pt idx="119">
                  <c:v>1263.50000000048</c:v>
                </c:pt>
                <c:pt idx="120">
                  <c:v>1261.50000000007</c:v>
                </c:pt>
                <c:pt idx="121">
                  <c:v>1264.00000000058</c:v>
                </c:pt>
                <c:pt idx="122">
                  <c:v>1260.00000000022</c:v>
                </c:pt>
                <c:pt idx="123">
                  <c:v>1262.99999999992</c:v>
                </c:pt>
                <c:pt idx="124">
                  <c:v>1260.00000000022</c:v>
                </c:pt>
                <c:pt idx="125">
                  <c:v>1266.00000000008</c:v>
                </c:pt>
                <c:pt idx="126">
                  <c:v>1267.00000000028</c:v>
                </c:pt>
                <c:pt idx="127">
                  <c:v>1261.50000000007</c:v>
                </c:pt>
                <c:pt idx="128">
                  <c:v>1274.50000000044</c:v>
                </c:pt>
                <c:pt idx="129">
                  <c:v>1271.00000000064</c:v>
                </c:pt>
                <c:pt idx="130">
                  <c:v>1275.00000000055</c:v>
                </c:pt>
                <c:pt idx="131">
                  <c:v>1281.50000000051</c:v>
                </c:pt>
                <c:pt idx="132">
                  <c:v>1277.00000000004</c:v>
                </c:pt>
              </c:numCache>
            </c:numRef>
          </c:yVal>
          <c:smooth val="0"/>
        </c:ser>
        <c:ser>
          <c:idx val="52"/>
          <c:order val="15"/>
          <c:tx>
            <c:strRef>
              <c:f>'DC4-17'!$A$2:$B$2</c:f>
              <c:strCache>
                <c:ptCount val="1"/>
                <c:pt idx="0">
                  <c:v>DC4-17</c:v>
                </c:pt>
              </c:strCache>
            </c:strRef>
          </c:tx>
          <c:spPr>
            <a:ln w="9525" cap="rnd" cmpd="sng" algn="ctr">
              <a:solidFill>
                <a:schemeClr val="accent5">
                  <a:shade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'DC4-17'!$A$4:$A$3300</c:f>
              <c:numCache>
                <c:formatCode>yyyy/m/d;@</c:formatCode>
                <c:ptCount val="3297"/>
                <c:pt idx="0">
                  <c:v>43163</c:v>
                </c:pt>
                <c:pt idx="1">
                  <c:v>43173</c:v>
                </c:pt>
                <c:pt idx="2">
                  <c:v>43179</c:v>
                </c:pt>
                <c:pt idx="3">
                  <c:v>43186</c:v>
                </c:pt>
                <c:pt idx="4">
                  <c:v>43192</c:v>
                </c:pt>
                <c:pt idx="5">
                  <c:v>43200</c:v>
                </c:pt>
                <c:pt idx="6">
                  <c:v>43209</c:v>
                </c:pt>
                <c:pt idx="7">
                  <c:v>43214</c:v>
                </c:pt>
                <c:pt idx="8">
                  <c:v>43244</c:v>
                </c:pt>
                <c:pt idx="9">
                  <c:v>43249</c:v>
                </c:pt>
                <c:pt idx="10">
                  <c:v>43255</c:v>
                </c:pt>
                <c:pt idx="11">
                  <c:v>43266</c:v>
                </c:pt>
                <c:pt idx="12">
                  <c:v>43271</c:v>
                </c:pt>
                <c:pt idx="13">
                  <c:v>43277</c:v>
                </c:pt>
                <c:pt idx="14">
                  <c:v>43283</c:v>
                </c:pt>
                <c:pt idx="15">
                  <c:v>43293</c:v>
                </c:pt>
                <c:pt idx="16">
                  <c:v>43297</c:v>
                </c:pt>
                <c:pt idx="17">
                  <c:v>43306</c:v>
                </c:pt>
                <c:pt idx="18">
                  <c:v>43313</c:v>
                </c:pt>
                <c:pt idx="19">
                  <c:v>43318</c:v>
                </c:pt>
                <c:pt idx="20">
                  <c:v>43325</c:v>
                </c:pt>
                <c:pt idx="21">
                  <c:v>43336</c:v>
                </c:pt>
                <c:pt idx="22">
                  <c:v>43340</c:v>
                </c:pt>
                <c:pt idx="23">
                  <c:v>43346</c:v>
                </c:pt>
                <c:pt idx="24">
                  <c:v>43365</c:v>
                </c:pt>
                <c:pt idx="25">
                  <c:v>43370</c:v>
                </c:pt>
                <c:pt idx="26">
                  <c:v>43375</c:v>
                </c:pt>
                <c:pt idx="27">
                  <c:v>43381</c:v>
                </c:pt>
                <c:pt idx="28">
                  <c:v>43390</c:v>
                </c:pt>
                <c:pt idx="29">
                  <c:v>43396</c:v>
                </c:pt>
                <c:pt idx="30">
                  <c:v>43403</c:v>
                </c:pt>
                <c:pt idx="31">
                  <c:v>43411</c:v>
                </c:pt>
                <c:pt idx="32">
                  <c:v>43419</c:v>
                </c:pt>
                <c:pt idx="33">
                  <c:v>43425</c:v>
                </c:pt>
                <c:pt idx="34">
                  <c:v>43431</c:v>
                </c:pt>
                <c:pt idx="35">
                  <c:v>43441</c:v>
                </c:pt>
                <c:pt idx="36">
                  <c:v>43445</c:v>
                </c:pt>
                <c:pt idx="37">
                  <c:v>43455</c:v>
                </c:pt>
                <c:pt idx="38">
                  <c:v>43461</c:v>
                </c:pt>
                <c:pt idx="39">
                  <c:v>43467</c:v>
                </c:pt>
                <c:pt idx="40">
                  <c:v>43474</c:v>
                </c:pt>
                <c:pt idx="41">
                  <c:v>43481</c:v>
                </c:pt>
                <c:pt idx="42">
                  <c:v>43486</c:v>
                </c:pt>
                <c:pt idx="43">
                  <c:v>43511</c:v>
                </c:pt>
                <c:pt idx="44">
                  <c:v>43515</c:v>
                </c:pt>
                <c:pt idx="45">
                  <c:v>43524</c:v>
                </c:pt>
                <c:pt idx="46">
                  <c:v>43530</c:v>
                </c:pt>
                <c:pt idx="47">
                  <c:v>43535</c:v>
                </c:pt>
                <c:pt idx="48">
                  <c:v>43543</c:v>
                </c:pt>
                <c:pt idx="49">
                  <c:v>43561</c:v>
                </c:pt>
                <c:pt idx="50">
                  <c:v>43573</c:v>
                </c:pt>
                <c:pt idx="51">
                  <c:v>43581</c:v>
                </c:pt>
                <c:pt idx="52">
                  <c:v>43595</c:v>
                </c:pt>
                <c:pt idx="53">
                  <c:v>43601</c:v>
                </c:pt>
                <c:pt idx="54" c:formatCode="yyyy/m/d">
                  <c:v>43608</c:v>
                </c:pt>
                <c:pt idx="55">
                  <c:v>43623</c:v>
                </c:pt>
                <c:pt idx="56" c:formatCode="yyyy/m/d">
                  <c:v>43630</c:v>
                </c:pt>
                <c:pt idx="57">
                  <c:v>43637</c:v>
                </c:pt>
                <c:pt idx="58">
                  <c:v>43645</c:v>
                </c:pt>
                <c:pt idx="59">
                  <c:v>43651</c:v>
                </c:pt>
                <c:pt idx="60">
                  <c:v>43660</c:v>
                </c:pt>
                <c:pt idx="61">
                  <c:v>43665</c:v>
                </c:pt>
                <c:pt idx="62">
                  <c:v>43671</c:v>
                </c:pt>
                <c:pt idx="63">
                  <c:v>43678</c:v>
                </c:pt>
                <c:pt idx="64">
                  <c:v>43686</c:v>
                </c:pt>
                <c:pt idx="65">
                  <c:v>43693</c:v>
                </c:pt>
                <c:pt idx="66">
                  <c:v>43708</c:v>
                </c:pt>
                <c:pt idx="67">
                  <c:v>43713</c:v>
                </c:pt>
                <c:pt idx="68">
                  <c:v>43722</c:v>
                </c:pt>
                <c:pt idx="69">
                  <c:v>43728</c:v>
                </c:pt>
                <c:pt idx="70">
                  <c:v>43742</c:v>
                </c:pt>
                <c:pt idx="71">
                  <c:v>43749</c:v>
                </c:pt>
                <c:pt idx="72">
                  <c:v>43762</c:v>
                </c:pt>
                <c:pt idx="73">
                  <c:v>43770</c:v>
                </c:pt>
                <c:pt idx="74">
                  <c:v>43778</c:v>
                </c:pt>
                <c:pt idx="75">
                  <c:v>43791</c:v>
                </c:pt>
                <c:pt idx="76">
                  <c:v>43802</c:v>
                </c:pt>
                <c:pt idx="77">
                  <c:v>43824</c:v>
                </c:pt>
                <c:pt idx="78">
                  <c:v>43834</c:v>
                </c:pt>
                <c:pt idx="79">
                  <c:v>43839</c:v>
                </c:pt>
                <c:pt idx="80">
                  <c:v>43845</c:v>
                </c:pt>
                <c:pt idx="81">
                  <c:v>43908</c:v>
                </c:pt>
                <c:pt idx="82">
                  <c:v>43930</c:v>
                </c:pt>
                <c:pt idx="83">
                  <c:v>43938</c:v>
                </c:pt>
                <c:pt idx="84">
                  <c:v>43942</c:v>
                </c:pt>
                <c:pt idx="85">
                  <c:v>43951</c:v>
                </c:pt>
                <c:pt idx="86">
                  <c:v>43956</c:v>
                </c:pt>
                <c:pt idx="87">
                  <c:v>43964</c:v>
                </c:pt>
                <c:pt idx="88">
                  <c:v>43972</c:v>
                </c:pt>
                <c:pt idx="89">
                  <c:v>43980</c:v>
                </c:pt>
                <c:pt idx="90">
                  <c:v>43999</c:v>
                </c:pt>
                <c:pt idx="91">
                  <c:v>44008</c:v>
                </c:pt>
                <c:pt idx="92">
                  <c:v>44056</c:v>
                </c:pt>
                <c:pt idx="93">
                  <c:v>44062</c:v>
                </c:pt>
                <c:pt idx="94">
                  <c:v>44070</c:v>
                </c:pt>
                <c:pt idx="95">
                  <c:v>44084</c:v>
                </c:pt>
                <c:pt idx="96">
                  <c:v>44092</c:v>
                </c:pt>
                <c:pt idx="97">
                  <c:v>44100</c:v>
                </c:pt>
                <c:pt idx="98">
                  <c:v>44114</c:v>
                </c:pt>
                <c:pt idx="99">
                  <c:v>44228</c:v>
                </c:pt>
                <c:pt idx="100">
                  <c:v>44256</c:v>
                </c:pt>
                <c:pt idx="101">
                  <c:v>44273</c:v>
                </c:pt>
                <c:pt idx="102">
                  <c:v>44287</c:v>
                </c:pt>
                <c:pt idx="103">
                  <c:v>44295</c:v>
                </c:pt>
                <c:pt idx="104">
                  <c:v>44318</c:v>
                </c:pt>
                <c:pt idx="105">
                  <c:v>44325</c:v>
                </c:pt>
                <c:pt idx="106">
                  <c:v>44333</c:v>
                </c:pt>
                <c:pt idx="107">
                  <c:v>44345</c:v>
                </c:pt>
                <c:pt idx="108">
                  <c:v>44352</c:v>
                </c:pt>
                <c:pt idx="109" c:formatCode="yyyy/m/d">
                  <c:v>44356</c:v>
                </c:pt>
                <c:pt idx="110">
                  <c:v>44356</c:v>
                </c:pt>
                <c:pt idx="111">
                  <c:v>44356</c:v>
                </c:pt>
                <c:pt idx="112">
                  <c:v>44356</c:v>
                </c:pt>
                <c:pt idx="113">
                  <c:v>44361</c:v>
                </c:pt>
                <c:pt idx="114">
                  <c:v>44363</c:v>
                </c:pt>
                <c:pt idx="115">
                  <c:v>44366</c:v>
                </c:pt>
                <c:pt idx="116">
                  <c:v>44367</c:v>
                </c:pt>
                <c:pt idx="117">
                  <c:v>44372</c:v>
                </c:pt>
                <c:pt idx="118">
                  <c:v>44373</c:v>
                </c:pt>
                <c:pt idx="119">
                  <c:v>44375</c:v>
                </c:pt>
                <c:pt idx="120">
                  <c:v>44377</c:v>
                </c:pt>
                <c:pt idx="121">
                  <c:v>44380</c:v>
                </c:pt>
                <c:pt idx="122">
                  <c:v>44383</c:v>
                </c:pt>
                <c:pt idx="123">
                  <c:v>44385</c:v>
                </c:pt>
                <c:pt idx="124">
                  <c:v>44387</c:v>
                </c:pt>
                <c:pt idx="125">
                  <c:v>44390</c:v>
                </c:pt>
                <c:pt idx="126">
                  <c:v>44397</c:v>
                </c:pt>
                <c:pt idx="127">
                  <c:v>44401</c:v>
                </c:pt>
                <c:pt idx="128">
                  <c:v>44437</c:v>
                </c:pt>
                <c:pt idx="129">
                  <c:v>44445</c:v>
                </c:pt>
                <c:pt idx="130">
                  <c:v>44448</c:v>
                </c:pt>
              </c:numCache>
            </c:numRef>
          </c:xVal>
          <c:yVal>
            <c:numRef>
              <c:f>'DC4-17'!$G$4:$G$33</c:f>
              <c:numCache>
                <c:formatCode>0.00_ </c:formatCode>
                <c:ptCount val="30"/>
                <c:pt idx="0">
                  <c:v>0</c:v>
                </c:pt>
                <c:pt idx="1">
                  <c:v>41.9999999999163</c:v>
                </c:pt>
                <c:pt idx="2">
                  <c:v>72.0000000001164</c:v>
                </c:pt>
                <c:pt idx="3">
                  <c:v>101.000000000113</c:v>
                </c:pt>
                <c:pt idx="4">
                  <c:v>131.49999999996</c:v>
                </c:pt>
                <c:pt idx="5">
                  <c:v>164.499999999862</c:v>
                </c:pt>
                <c:pt idx="6">
                  <c:v>208.999999999833</c:v>
                </c:pt>
                <c:pt idx="7">
                  <c:v>218.499999999949</c:v>
                </c:pt>
                <c:pt idx="8">
                  <c:v>347.499999999854</c:v>
                </c:pt>
                <c:pt idx="9">
                  <c:v>362.499999999727</c:v>
                </c:pt>
                <c:pt idx="10">
                  <c:v>370.499999999993</c:v>
                </c:pt>
                <c:pt idx="11">
                  <c:v>398.000000000138</c:v>
                </c:pt>
                <c:pt idx="12">
                  <c:v>405.499999999847</c:v>
                </c:pt>
                <c:pt idx="13">
                  <c:v>419.499999999971</c:v>
                </c:pt>
                <c:pt idx="14">
                  <c:v>420.000000000073</c:v>
                </c:pt>
                <c:pt idx="15">
                  <c:v>424.999999999727</c:v>
                </c:pt>
                <c:pt idx="16">
                  <c:v>459.000000000287</c:v>
                </c:pt>
                <c:pt idx="17">
                  <c:v>456.499999999778</c:v>
                </c:pt>
                <c:pt idx="18">
                  <c:v>464.999999999691</c:v>
                </c:pt>
                <c:pt idx="19">
                  <c:v>471.000000000004</c:v>
                </c:pt>
                <c:pt idx="20">
                  <c:v>480.50000000012</c:v>
                </c:pt>
                <c:pt idx="21">
                  <c:v>495.499999999993</c:v>
                </c:pt>
                <c:pt idx="22">
                  <c:v>500.999999999749</c:v>
                </c:pt>
                <c:pt idx="23">
                  <c:v>475.999999999658</c:v>
                </c:pt>
                <c:pt idx="24">
                  <c:v>550.499999999829</c:v>
                </c:pt>
                <c:pt idx="25">
                  <c:v>562.999999999647</c:v>
                </c:pt>
                <c:pt idx="26">
                  <c:v>565.000000000055</c:v>
                </c:pt>
                <c:pt idx="27">
                  <c:v>575.000000000273</c:v>
                </c:pt>
                <c:pt idx="28">
                  <c:v>577.999999999975</c:v>
                </c:pt>
                <c:pt idx="29">
                  <c:v>601.000000000113</c:v>
                </c:pt>
              </c:numCache>
            </c:numRef>
          </c:yVal>
          <c:smooth val="0"/>
        </c:ser>
        <c:ser>
          <c:idx val="53"/>
          <c:order val="16"/>
          <c:tx>
            <c:strRef>
              <c:f>'DC4-18'!$A$2:$B$2</c:f>
              <c:strCache>
                <c:ptCount val="1"/>
                <c:pt idx="0">
                  <c:v>DC4-18</c:v>
                </c:pt>
              </c:strCache>
            </c:strRef>
          </c:tx>
          <c:spPr>
            <a:ln w="9525" cap="rnd" cmpd="sng" algn="ctr">
              <a:solidFill>
                <a:schemeClr val="accent6">
                  <a:shade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'DC4-18'!$A$4:$A$1499</c:f>
              <c:numCache>
                <c:formatCode>yyyy/m/d;@</c:formatCode>
                <c:ptCount val="1496"/>
                <c:pt idx="0">
                  <c:v>43179</c:v>
                </c:pt>
                <c:pt idx="1">
                  <c:v>43186</c:v>
                </c:pt>
                <c:pt idx="2">
                  <c:v>43192</c:v>
                </c:pt>
                <c:pt idx="3">
                  <c:v>43200</c:v>
                </c:pt>
                <c:pt idx="4">
                  <c:v>43209</c:v>
                </c:pt>
                <c:pt idx="5">
                  <c:v>43214</c:v>
                </c:pt>
                <c:pt idx="6">
                  <c:v>43244</c:v>
                </c:pt>
                <c:pt idx="7">
                  <c:v>43249</c:v>
                </c:pt>
                <c:pt idx="8">
                  <c:v>43255</c:v>
                </c:pt>
                <c:pt idx="9">
                  <c:v>43266</c:v>
                </c:pt>
                <c:pt idx="10">
                  <c:v>43271</c:v>
                </c:pt>
                <c:pt idx="11">
                  <c:v>43277</c:v>
                </c:pt>
                <c:pt idx="12">
                  <c:v>43283</c:v>
                </c:pt>
                <c:pt idx="13">
                  <c:v>43293</c:v>
                </c:pt>
                <c:pt idx="14">
                  <c:v>43297</c:v>
                </c:pt>
                <c:pt idx="15">
                  <c:v>43306</c:v>
                </c:pt>
                <c:pt idx="16">
                  <c:v>43313</c:v>
                </c:pt>
                <c:pt idx="17">
                  <c:v>43318</c:v>
                </c:pt>
                <c:pt idx="18">
                  <c:v>43325</c:v>
                </c:pt>
                <c:pt idx="19">
                  <c:v>43336</c:v>
                </c:pt>
                <c:pt idx="20">
                  <c:v>43340</c:v>
                </c:pt>
                <c:pt idx="21">
                  <c:v>43346</c:v>
                </c:pt>
                <c:pt idx="22">
                  <c:v>43365</c:v>
                </c:pt>
                <c:pt idx="23">
                  <c:v>43370</c:v>
                </c:pt>
                <c:pt idx="24">
                  <c:v>43375</c:v>
                </c:pt>
                <c:pt idx="25">
                  <c:v>43381</c:v>
                </c:pt>
                <c:pt idx="26">
                  <c:v>43390</c:v>
                </c:pt>
                <c:pt idx="27">
                  <c:v>43396</c:v>
                </c:pt>
                <c:pt idx="28">
                  <c:v>43403</c:v>
                </c:pt>
                <c:pt idx="29">
                  <c:v>43411</c:v>
                </c:pt>
                <c:pt idx="30">
                  <c:v>43419</c:v>
                </c:pt>
                <c:pt idx="31">
                  <c:v>43425</c:v>
                </c:pt>
                <c:pt idx="32">
                  <c:v>43431</c:v>
                </c:pt>
                <c:pt idx="33">
                  <c:v>43441</c:v>
                </c:pt>
                <c:pt idx="34">
                  <c:v>43445</c:v>
                </c:pt>
                <c:pt idx="35">
                  <c:v>43455</c:v>
                </c:pt>
                <c:pt idx="36">
                  <c:v>43461</c:v>
                </c:pt>
                <c:pt idx="37">
                  <c:v>43467</c:v>
                </c:pt>
                <c:pt idx="38">
                  <c:v>43474</c:v>
                </c:pt>
                <c:pt idx="39">
                  <c:v>43481</c:v>
                </c:pt>
                <c:pt idx="40">
                  <c:v>43486</c:v>
                </c:pt>
                <c:pt idx="41">
                  <c:v>43511</c:v>
                </c:pt>
                <c:pt idx="42">
                  <c:v>43515</c:v>
                </c:pt>
                <c:pt idx="43">
                  <c:v>43524</c:v>
                </c:pt>
                <c:pt idx="44">
                  <c:v>43530</c:v>
                </c:pt>
                <c:pt idx="45">
                  <c:v>43535</c:v>
                </c:pt>
                <c:pt idx="46">
                  <c:v>43543</c:v>
                </c:pt>
                <c:pt idx="47">
                  <c:v>43561</c:v>
                </c:pt>
                <c:pt idx="48">
                  <c:v>43573</c:v>
                </c:pt>
                <c:pt idx="49">
                  <c:v>43581</c:v>
                </c:pt>
                <c:pt idx="50">
                  <c:v>43595</c:v>
                </c:pt>
                <c:pt idx="51">
                  <c:v>43601</c:v>
                </c:pt>
                <c:pt idx="52" c:formatCode="yyyy/m/d">
                  <c:v>43608</c:v>
                </c:pt>
                <c:pt idx="53">
                  <c:v>43623</c:v>
                </c:pt>
                <c:pt idx="54" c:formatCode="yyyy/m/d">
                  <c:v>43630</c:v>
                </c:pt>
                <c:pt idx="55" c:formatCode="yyyy/m/d">
                  <c:v>43637</c:v>
                </c:pt>
                <c:pt idx="56" c:formatCode="yyyy/m/d">
                  <c:v>43645</c:v>
                </c:pt>
                <c:pt idx="57" c:formatCode="yyyy/m/d">
                  <c:v>43651</c:v>
                </c:pt>
                <c:pt idx="58" c:formatCode="yyyy/m/d">
                  <c:v>43660</c:v>
                </c:pt>
                <c:pt idx="59" c:formatCode="yyyy/m/d">
                  <c:v>43665</c:v>
                </c:pt>
                <c:pt idx="60" c:formatCode="yyyy/m/d">
                  <c:v>43671</c:v>
                </c:pt>
                <c:pt idx="61" c:formatCode="yyyy/m/d">
                  <c:v>43678</c:v>
                </c:pt>
                <c:pt idx="62" c:formatCode="yyyy/m/d">
                  <c:v>43686</c:v>
                </c:pt>
                <c:pt idx="63" c:formatCode="yyyy/m/d">
                  <c:v>43693</c:v>
                </c:pt>
                <c:pt idx="64" c:formatCode="yyyy/m/d">
                  <c:v>43708</c:v>
                </c:pt>
                <c:pt idx="65" c:formatCode="yyyy/m/d">
                  <c:v>43713</c:v>
                </c:pt>
                <c:pt idx="66" c:formatCode="yyyy/m/d">
                  <c:v>43908</c:v>
                </c:pt>
                <c:pt idx="67" c:formatCode="yyyy/m/d">
                  <c:v>43930</c:v>
                </c:pt>
                <c:pt idx="68" c:formatCode="yyyy/m/d">
                  <c:v>43938</c:v>
                </c:pt>
                <c:pt idx="69" c:formatCode="yyyy/m/d">
                  <c:v>43942</c:v>
                </c:pt>
                <c:pt idx="70" c:formatCode="yyyy/m/d">
                  <c:v>44448</c:v>
                </c:pt>
              </c:numCache>
            </c:numRef>
          </c:xVal>
          <c:yVal>
            <c:numRef>
              <c:f>'DC4-18'!$G$4:$G$1599</c:f>
              <c:numCache>
                <c:formatCode>0.00_ </c:formatCode>
                <c:ptCount val="1596"/>
                <c:pt idx="0">
                  <c:v>0</c:v>
                </c:pt>
                <c:pt idx="1">
                  <c:v>41.9999999999163</c:v>
                </c:pt>
                <c:pt idx="2">
                  <c:v>77.9999999999745</c:v>
                </c:pt>
                <c:pt idx="3">
                  <c:v>114.999999999782</c:v>
                </c:pt>
                <c:pt idx="4">
                  <c:v>162.499999999909</c:v>
                </c:pt>
                <c:pt idx="5">
                  <c:v>177.000000000135</c:v>
                </c:pt>
                <c:pt idx="6">
                  <c:v>312.999999999647</c:v>
                </c:pt>
                <c:pt idx="8">
                  <c:v>340.999999999894</c:v>
                </c:pt>
                <c:pt idx="9">
                  <c:v>367.999999999938</c:v>
                </c:pt>
                <c:pt idx="10">
                  <c:v>375.500000000102</c:v>
                </c:pt>
                <c:pt idx="11">
                  <c:v>389.000000000124</c:v>
                </c:pt>
                <c:pt idx="12">
                  <c:v>404.999999999745</c:v>
                </c:pt>
                <c:pt idx="13">
                  <c:v>404.500000000098</c:v>
                </c:pt>
                <c:pt idx="14">
                  <c:v>419.499999999971</c:v>
                </c:pt>
                <c:pt idx="15">
                  <c:v>420.999999999822</c:v>
                </c:pt>
                <c:pt idx="16">
                  <c:v>433.49999999964</c:v>
                </c:pt>
                <c:pt idx="17">
                  <c:v>437.5</c:v>
                </c:pt>
                <c:pt idx="18">
                  <c:v>446.500000000015</c:v>
                </c:pt>
                <c:pt idx="19">
                  <c:v>457.000000000335</c:v>
                </c:pt>
                <c:pt idx="20">
                  <c:v>454.999999999927</c:v>
                </c:pt>
                <c:pt idx="21">
                  <c:v>440.999999999804</c:v>
                </c:pt>
                <c:pt idx="22">
                  <c:v>524.499999999989</c:v>
                </c:pt>
                <c:pt idx="23">
                  <c:v>532.4999999998</c:v>
                </c:pt>
                <c:pt idx="24">
                  <c:v>540.999999999713</c:v>
                </c:pt>
                <c:pt idx="25">
                  <c:v>548.500000000331</c:v>
                </c:pt>
                <c:pt idx="26">
                  <c:v>558.49999999964</c:v>
                </c:pt>
                <c:pt idx="27">
                  <c:v>577.999999999975</c:v>
                </c:pt>
                <c:pt idx="29">
                  <c:v>639.500000000226</c:v>
                </c:pt>
                <c:pt idx="30">
                  <c:v>692.000000000007</c:v>
                </c:pt>
                <c:pt idx="31">
                  <c:v>712.500000000091</c:v>
                </c:pt>
                <c:pt idx="32">
                  <c:v>722.999999999956</c:v>
                </c:pt>
                <c:pt idx="33">
                  <c:v>750.499999999647</c:v>
                </c:pt>
                <c:pt idx="34">
                  <c:v>762.99999999992</c:v>
                </c:pt>
                <c:pt idx="36">
                  <c:v>791.000000000167</c:v>
                </c:pt>
                <c:pt idx="37">
                  <c:v>801.500000000033</c:v>
                </c:pt>
                <c:pt idx="38">
                  <c:v>824.499999999716</c:v>
                </c:pt>
                <c:pt idx="39">
                  <c:v>829.000000000178</c:v>
                </c:pt>
                <c:pt idx="40">
                  <c:v>825.49999999992</c:v>
                </c:pt>
                <c:pt idx="41">
                  <c:v>856.999999999971</c:v>
                </c:pt>
                <c:pt idx="42">
                  <c:v>864.999999999782</c:v>
                </c:pt>
                <c:pt idx="43">
                  <c:v>874.000000000251</c:v>
                </c:pt>
                <c:pt idx="44">
                  <c:v>882.999999999811</c:v>
                </c:pt>
                <c:pt idx="45">
                  <c:v>891.000000000076</c:v>
                </c:pt>
                <c:pt idx="46">
                  <c:v>922.999999999774</c:v>
                </c:pt>
                <c:pt idx="47">
                  <c:v>979.000000000269</c:v>
                </c:pt>
                <c:pt idx="48">
                  <c:v>998.500000000149</c:v>
                </c:pt>
                <c:pt idx="49">
                  <c:v>994.500000000244</c:v>
                </c:pt>
                <c:pt idx="50">
                  <c:v>1041.50000000027</c:v>
                </c:pt>
                <c:pt idx="51">
                  <c:v>1047.50000000013</c:v>
                </c:pt>
                <c:pt idx="52">
                  <c:v>1054.49999999973</c:v>
                </c:pt>
                <c:pt idx="53">
                  <c:v>1076.99999999977</c:v>
                </c:pt>
                <c:pt idx="54">
                  <c:v>1101.00000000011</c:v>
                </c:pt>
                <c:pt idx="56">
                  <c:v>1125.99999999975</c:v>
                </c:pt>
                <c:pt idx="57">
                  <c:v>1135.99999999997</c:v>
                </c:pt>
                <c:pt idx="58">
                  <c:v>1141.99999999983</c:v>
                </c:pt>
                <c:pt idx="59">
                  <c:v>1143.49999999968</c:v>
                </c:pt>
                <c:pt idx="60">
                  <c:v>1150.00000000009</c:v>
                </c:pt>
                <c:pt idx="61">
                  <c:v>1156.50000000005</c:v>
                </c:pt>
                <c:pt idx="62">
                  <c:v>1163.00000000001</c:v>
                </c:pt>
                <c:pt idx="63">
                  <c:v>1164.99999999996</c:v>
                </c:pt>
                <c:pt idx="64">
                  <c:v>1178.49999999999</c:v>
                </c:pt>
                <c:pt idx="66">
                  <c:v>1383.49999999991</c:v>
                </c:pt>
                <c:pt idx="67">
                  <c:v>1383.49999999991</c:v>
                </c:pt>
                <c:pt idx="70">
                  <c:v>1968.9999999996</c:v>
                </c:pt>
              </c:numCache>
            </c:numRef>
          </c:yVal>
          <c:smooth val="0"/>
        </c:ser>
        <c:ser>
          <c:idx val="54"/>
          <c:order val="17"/>
          <c:tx>
            <c:strRef>
              <c:f>'DC4-19'!$A$2:$B$2</c:f>
              <c:strCache>
                <c:ptCount val="1"/>
                <c:pt idx="0">
                  <c:v>DC4-19</c:v>
                </c:pt>
              </c:strCache>
            </c:strRef>
          </c:tx>
          <c:spPr>
            <a:ln w="9525" cap="rnd" cmpd="sng" algn="ctr">
              <a:solidFill>
                <a:schemeClr val="accent1">
                  <a:tint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'DC4-19'!$A$4:$A$1600</c:f>
              <c:numCache>
                <c:formatCode>yyyy/m/d;@</c:formatCode>
                <c:ptCount val="1597"/>
                <c:pt idx="0">
                  <c:v>43200</c:v>
                </c:pt>
                <c:pt idx="1">
                  <c:v>43209</c:v>
                </c:pt>
                <c:pt idx="2">
                  <c:v>43214</c:v>
                </c:pt>
                <c:pt idx="3">
                  <c:v>43244</c:v>
                </c:pt>
                <c:pt idx="4">
                  <c:v>43249</c:v>
                </c:pt>
                <c:pt idx="5">
                  <c:v>43255</c:v>
                </c:pt>
                <c:pt idx="6">
                  <c:v>43266</c:v>
                </c:pt>
                <c:pt idx="7">
                  <c:v>43271</c:v>
                </c:pt>
                <c:pt idx="8">
                  <c:v>43277</c:v>
                </c:pt>
                <c:pt idx="9">
                  <c:v>43283</c:v>
                </c:pt>
                <c:pt idx="10">
                  <c:v>43293</c:v>
                </c:pt>
                <c:pt idx="11">
                  <c:v>43297</c:v>
                </c:pt>
                <c:pt idx="12">
                  <c:v>43306</c:v>
                </c:pt>
                <c:pt idx="13">
                  <c:v>43313</c:v>
                </c:pt>
                <c:pt idx="14">
                  <c:v>43318</c:v>
                </c:pt>
                <c:pt idx="15">
                  <c:v>43325</c:v>
                </c:pt>
                <c:pt idx="16">
                  <c:v>43336</c:v>
                </c:pt>
                <c:pt idx="17">
                  <c:v>43340</c:v>
                </c:pt>
                <c:pt idx="18">
                  <c:v>43346</c:v>
                </c:pt>
                <c:pt idx="19">
                  <c:v>43365</c:v>
                </c:pt>
                <c:pt idx="20">
                  <c:v>43370</c:v>
                </c:pt>
                <c:pt idx="21">
                  <c:v>43375</c:v>
                </c:pt>
                <c:pt idx="22">
                  <c:v>43381</c:v>
                </c:pt>
                <c:pt idx="23">
                  <c:v>43390</c:v>
                </c:pt>
                <c:pt idx="24">
                  <c:v>43396</c:v>
                </c:pt>
                <c:pt idx="25">
                  <c:v>43403</c:v>
                </c:pt>
                <c:pt idx="26">
                  <c:v>43411</c:v>
                </c:pt>
                <c:pt idx="27">
                  <c:v>43419</c:v>
                </c:pt>
                <c:pt idx="28">
                  <c:v>43425</c:v>
                </c:pt>
                <c:pt idx="29">
                  <c:v>43431</c:v>
                </c:pt>
                <c:pt idx="30">
                  <c:v>43441</c:v>
                </c:pt>
                <c:pt idx="31">
                  <c:v>43445</c:v>
                </c:pt>
                <c:pt idx="32">
                  <c:v>43455</c:v>
                </c:pt>
                <c:pt idx="33">
                  <c:v>43461</c:v>
                </c:pt>
                <c:pt idx="34">
                  <c:v>43467</c:v>
                </c:pt>
                <c:pt idx="35">
                  <c:v>43474</c:v>
                </c:pt>
                <c:pt idx="36">
                  <c:v>43481</c:v>
                </c:pt>
                <c:pt idx="37">
                  <c:v>43486</c:v>
                </c:pt>
                <c:pt idx="38">
                  <c:v>43511</c:v>
                </c:pt>
                <c:pt idx="39" c:formatCode="yyyy/m/d">
                  <c:v>43515</c:v>
                </c:pt>
                <c:pt idx="40" c:formatCode="yyyy/m/d">
                  <c:v>43524</c:v>
                </c:pt>
                <c:pt idx="41" c:formatCode="yyyy/m/d">
                  <c:v>43530</c:v>
                </c:pt>
                <c:pt idx="42" c:formatCode="yyyy/m/d">
                  <c:v>43535</c:v>
                </c:pt>
                <c:pt idx="43" c:formatCode="yyyy/m/d">
                  <c:v>43543</c:v>
                </c:pt>
                <c:pt idx="44" c:formatCode="yyyy/m/d">
                  <c:v>43561</c:v>
                </c:pt>
                <c:pt idx="45" c:formatCode="yyyy/m/d">
                  <c:v>43573</c:v>
                </c:pt>
                <c:pt idx="46" c:formatCode="yyyy/m/d">
                  <c:v>43581</c:v>
                </c:pt>
                <c:pt idx="47" c:formatCode="yyyy/m/d">
                  <c:v>43595</c:v>
                </c:pt>
                <c:pt idx="48" c:formatCode="yyyy/m/d">
                  <c:v>43601</c:v>
                </c:pt>
                <c:pt idx="49" c:formatCode="yyyy/m/d">
                  <c:v>43608</c:v>
                </c:pt>
                <c:pt idx="50" c:formatCode="yyyy/m/d">
                  <c:v>43623</c:v>
                </c:pt>
                <c:pt idx="51" c:formatCode="yyyy/m/d">
                  <c:v>43630</c:v>
                </c:pt>
                <c:pt idx="52" c:formatCode="yyyy/m/d">
                  <c:v>43637</c:v>
                </c:pt>
                <c:pt idx="53" c:formatCode="yyyy/m/d">
                  <c:v>43645</c:v>
                </c:pt>
                <c:pt idx="54" c:formatCode="yyyy/m/d">
                  <c:v>43651</c:v>
                </c:pt>
                <c:pt idx="55" c:formatCode="yyyy/m/d">
                  <c:v>43660</c:v>
                </c:pt>
                <c:pt idx="56" c:formatCode="yyyy/m/d">
                  <c:v>43665</c:v>
                </c:pt>
                <c:pt idx="57" c:formatCode="yyyy/m/d">
                  <c:v>43671</c:v>
                </c:pt>
                <c:pt idx="58" c:formatCode="yyyy/m/d">
                  <c:v>43678</c:v>
                </c:pt>
                <c:pt idx="59" c:formatCode="m&quot;月&quot;d&quot;日&quot;">
                  <c:v>43686</c:v>
                </c:pt>
                <c:pt idx="60" c:formatCode="m&quot;月&quot;d&quot;日&quot;">
                  <c:v>43693</c:v>
                </c:pt>
                <c:pt idx="61" c:formatCode="m&quot;月&quot;d&quot;日&quot;">
                  <c:v>43708</c:v>
                </c:pt>
                <c:pt idx="62" c:formatCode="m&quot;月&quot;d&quot;日&quot;">
                  <c:v>43713</c:v>
                </c:pt>
                <c:pt idx="63" c:formatCode="m&quot;月&quot;d&quot;日&quot;">
                  <c:v>43722</c:v>
                </c:pt>
                <c:pt idx="64" c:formatCode="m&quot;月&quot;d&quot;日&quot;">
                  <c:v>43728</c:v>
                </c:pt>
                <c:pt idx="65" c:formatCode="m&quot;月&quot;d&quot;日&quot;">
                  <c:v>43742</c:v>
                </c:pt>
                <c:pt idx="66" c:formatCode="m&quot;月&quot;d&quot;日&quot;">
                  <c:v>43749</c:v>
                </c:pt>
                <c:pt idx="67" c:formatCode="m&quot;月&quot;d&quot;日&quot;">
                  <c:v>43762</c:v>
                </c:pt>
                <c:pt idx="68" c:formatCode="yyyy/m/d">
                  <c:v>43770</c:v>
                </c:pt>
                <c:pt idx="69" c:formatCode="yyyy/m/d">
                  <c:v>43778</c:v>
                </c:pt>
                <c:pt idx="70" c:formatCode="m&quot;月&quot;d&quot;日&quot;">
                  <c:v>43791</c:v>
                </c:pt>
                <c:pt idx="71" c:formatCode="m&quot;月&quot;d&quot;日&quot;">
                  <c:v>43802</c:v>
                </c:pt>
                <c:pt idx="72" c:formatCode="m&quot;月&quot;d&quot;日&quot;">
                  <c:v>43824</c:v>
                </c:pt>
                <c:pt idx="73" c:formatCode="m&quot;月&quot;d&quot;日&quot;">
                  <c:v>43834</c:v>
                </c:pt>
                <c:pt idx="74" c:formatCode="m&quot;月&quot;d&quot;日&quot;">
                  <c:v>43839</c:v>
                </c:pt>
                <c:pt idx="75" c:formatCode="m&quot;月&quot;d&quot;日&quot;">
                  <c:v>43845</c:v>
                </c:pt>
                <c:pt idx="76" c:formatCode="m&quot;月&quot;d&quot;日&quot;">
                  <c:v>43908</c:v>
                </c:pt>
                <c:pt idx="77" c:formatCode="m&quot;月&quot;d&quot;日&quot;">
                  <c:v>43930</c:v>
                </c:pt>
                <c:pt idx="78" c:formatCode="m&quot;月&quot;d&quot;日&quot;">
                  <c:v>43938</c:v>
                </c:pt>
                <c:pt idx="79" c:formatCode="m&quot;月&quot;d&quot;日&quot;">
                  <c:v>43942</c:v>
                </c:pt>
                <c:pt idx="80" c:formatCode="m&quot;月&quot;d&quot;日&quot;">
                  <c:v>43951</c:v>
                </c:pt>
                <c:pt idx="81" c:formatCode="yyyy/m/d">
                  <c:v>43956</c:v>
                </c:pt>
                <c:pt idx="82" c:formatCode="yyyy/m/d">
                  <c:v>43964</c:v>
                </c:pt>
                <c:pt idx="83" c:formatCode="yyyy/m/d">
                  <c:v>43972</c:v>
                </c:pt>
                <c:pt idx="84" c:formatCode="yyyy/m/d">
                  <c:v>43980</c:v>
                </c:pt>
                <c:pt idx="85" c:formatCode="yyyy/m/d">
                  <c:v>43999</c:v>
                </c:pt>
                <c:pt idx="86" c:formatCode="yyyy/m/d">
                  <c:v>44008</c:v>
                </c:pt>
                <c:pt idx="87" c:formatCode="yyyy/m/d">
                  <c:v>44056</c:v>
                </c:pt>
                <c:pt idx="88" c:formatCode="yyyy/m/d">
                  <c:v>44062</c:v>
                </c:pt>
                <c:pt idx="89" c:formatCode="yyyy/m/d">
                  <c:v>44070</c:v>
                </c:pt>
                <c:pt idx="90" c:formatCode="yyyy/m/d">
                  <c:v>44084</c:v>
                </c:pt>
                <c:pt idx="91" c:formatCode="yyyy/m/d">
                  <c:v>44092</c:v>
                </c:pt>
                <c:pt idx="92" c:formatCode="yyyy/m/d">
                  <c:v>44100</c:v>
                </c:pt>
                <c:pt idx="93" c:formatCode="yyyy/m/d">
                  <c:v>44114</c:v>
                </c:pt>
                <c:pt idx="94" c:formatCode="yyyy/m/d">
                  <c:v>44228</c:v>
                </c:pt>
                <c:pt idx="95" c:formatCode="yyyy/m/d">
                  <c:v>44256</c:v>
                </c:pt>
                <c:pt idx="96" c:formatCode="yyyy/m/d">
                  <c:v>44273</c:v>
                </c:pt>
                <c:pt idx="97" c:formatCode="yyyy/m/d">
                  <c:v>44287</c:v>
                </c:pt>
                <c:pt idx="98" c:formatCode="yyyy/m/d">
                  <c:v>44295</c:v>
                </c:pt>
                <c:pt idx="99" c:formatCode="yyyy/m/d">
                  <c:v>44318</c:v>
                </c:pt>
                <c:pt idx="100" c:formatCode="yyyy/m/d">
                  <c:v>44325</c:v>
                </c:pt>
                <c:pt idx="101" c:formatCode="yyyy/m/d">
                  <c:v>44333</c:v>
                </c:pt>
                <c:pt idx="102" c:formatCode="yyyy/m/d">
                  <c:v>44345</c:v>
                </c:pt>
                <c:pt idx="103" c:formatCode="yyyy/m/d">
                  <c:v>44352</c:v>
                </c:pt>
                <c:pt idx="104" c:formatCode="yyyy/m/d">
                  <c:v>44356</c:v>
                </c:pt>
                <c:pt idx="105" c:formatCode="yyyy/m/d">
                  <c:v>44356</c:v>
                </c:pt>
                <c:pt idx="106" c:formatCode="yyyy/m/d">
                  <c:v>44356</c:v>
                </c:pt>
                <c:pt idx="107" c:formatCode="yyyy/m/d">
                  <c:v>44356</c:v>
                </c:pt>
                <c:pt idx="108" c:formatCode="yyyy/m/d">
                  <c:v>44361</c:v>
                </c:pt>
                <c:pt idx="109" c:formatCode="yyyy/m/d">
                  <c:v>44363</c:v>
                </c:pt>
                <c:pt idx="110" c:formatCode="yyyy/m/d">
                  <c:v>44366</c:v>
                </c:pt>
                <c:pt idx="111" c:formatCode="yyyy/m/d">
                  <c:v>44367</c:v>
                </c:pt>
                <c:pt idx="112" c:formatCode="yyyy/m/d">
                  <c:v>44372</c:v>
                </c:pt>
                <c:pt idx="113" c:formatCode="yyyy/m/d">
                  <c:v>44373</c:v>
                </c:pt>
                <c:pt idx="114" c:formatCode="yyyy/m/d">
                  <c:v>44375</c:v>
                </c:pt>
                <c:pt idx="115" c:formatCode="yyyy/m/d">
                  <c:v>44377</c:v>
                </c:pt>
                <c:pt idx="116" c:formatCode="yyyy/m/d">
                  <c:v>44380</c:v>
                </c:pt>
                <c:pt idx="117" c:formatCode="m&quot;月&quot;d&quot;日&quot;">
                  <c:v>44383</c:v>
                </c:pt>
                <c:pt idx="118" c:formatCode="m&quot;月&quot;d&quot;日&quot;">
                  <c:v>44385</c:v>
                </c:pt>
                <c:pt idx="119" c:formatCode="m&quot;月&quot;d&quot;日&quot;">
                  <c:v>44387</c:v>
                </c:pt>
                <c:pt idx="120" c:formatCode="m&quot;月&quot;d&quot;日&quot;">
                  <c:v>44390</c:v>
                </c:pt>
                <c:pt idx="121" c:formatCode="m&quot;月&quot;d&quot;日&quot;">
                  <c:v>44397</c:v>
                </c:pt>
                <c:pt idx="122" c:formatCode="m&quot;月&quot;d&quot;日&quot;">
                  <c:v>44401</c:v>
                </c:pt>
                <c:pt idx="123" c:formatCode="m&quot;月&quot;d&quot;日&quot;">
                  <c:v>44437</c:v>
                </c:pt>
                <c:pt idx="124" c:formatCode="m&quot;月&quot;d&quot;日&quot;">
                  <c:v>44445</c:v>
                </c:pt>
                <c:pt idx="125" c:formatCode="m&quot;月&quot;d&quot;日&quot;">
                  <c:v>44448</c:v>
                </c:pt>
              </c:numCache>
            </c:numRef>
          </c:xVal>
          <c:yVal>
            <c:numRef>
              <c:f>'DC4-19'!$G$4:$G$2000</c:f>
              <c:numCache>
                <c:formatCode>0.0_ </c:formatCode>
                <c:ptCount val="1997"/>
                <c:pt idx="0">
                  <c:v>0</c:v>
                </c:pt>
                <c:pt idx="1">
                  <c:v>63.5000000002037</c:v>
                </c:pt>
                <c:pt idx="2">
                  <c:v>82.4999999999818</c:v>
                </c:pt>
                <c:pt idx="3">
                  <c:v>242.499999999836</c:v>
                </c:pt>
                <c:pt idx="4">
                  <c:v>263.999999999669</c:v>
                </c:pt>
                <c:pt idx="5">
                  <c:v>265.499999999975</c:v>
                </c:pt>
                <c:pt idx="6">
                  <c:v>300.499999999829</c:v>
                </c:pt>
                <c:pt idx="7">
                  <c:v>309.000000000196</c:v>
                </c:pt>
                <c:pt idx="8">
                  <c:v>324.500000000171</c:v>
                </c:pt>
                <c:pt idx="9">
                  <c:v>342.999999999847</c:v>
                </c:pt>
                <c:pt idx="10">
                  <c:v>351.49999999976</c:v>
                </c:pt>
                <c:pt idx="11">
                  <c:v>363.000000000284</c:v>
                </c:pt>
                <c:pt idx="12">
                  <c:v>358.999999999924</c:v>
                </c:pt>
                <c:pt idx="13">
                  <c:v>368.999999999687</c:v>
                </c:pt>
                <c:pt idx="14">
                  <c:v>368.50000000004</c:v>
                </c:pt>
                <c:pt idx="15">
                  <c:v>382.000000000062</c:v>
                </c:pt>
                <c:pt idx="16">
                  <c:v>398.50000000024</c:v>
                </c:pt>
                <c:pt idx="17">
                  <c:v>410.499999999956</c:v>
                </c:pt>
                <c:pt idx="18">
                  <c:v>391.499999999724</c:v>
                </c:pt>
                <c:pt idx="19">
                  <c:v>476.500000000215</c:v>
                </c:pt>
                <c:pt idx="20">
                  <c:v>487.999999999829</c:v>
                </c:pt>
                <c:pt idx="21">
                  <c:v>494.000000000142</c:v>
                </c:pt>
                <c:pt idx="22">
                  <c:v>500.000000000455</c:v>
                </c:pt>
                <c:pt idx="23">
                  <c:v>514.499999999771</c:v>
                </c:pt>
                <c:pt idx="24">
                  <c:v>541.500000000269</c:v>
                </c:pt>
                <c:pt idx="25">
                  <c:v>574.000000000069</c:v>
                </c:pt>
                <c:pt idx="26">
                  <c:v>626.999999999953</c:v>
                </c:pt>
                <c:pt idx="27">
                  <c:v>695.999999999913</c:v>
                </c:pt>
                <c:pt idx="28">
                  <c:v>723.500000000058</c:v>
                </c:pt>
                <c:pt idx="29">
                  <c:v>742.500000000291</c:v>
                </c:pt>
                <c:pt idx="30">
                  <c:v>776.999999999589</c:v>
                </c:pt>
                <c:pt idx="31">
                  <c:v>789.499999999862</c:v>
                </c:pt>
                <c:pt idx="32">
                  <c:v>815.999999999804</c:v>
                </c:pt>
                <c:pt idx="33">
                  <c:v>822.000000000116</c:v>
                </c:pt>
                <c:pt idx="34">
                  <c:v>836.499999999887</c:v>
                </c:pt>
                <c:pt idx="35">
                  <c:v>858.499999999822</c:v>
                </c:pt>
                <c:pt idx="36">
                  <c:v>865.000000000236</c:v>
                </c:pt>
                <c:pt idx="37">
                  <c:v>866.999999999734</c:v>
                </c:pt>
                <c:pt idx="38">
                  <c:v>900.500000000193</c:v>
                </c:pt>
                <c:pt idx="39">
                  <c:v>898.999999999887</c:v>
                </c:pt>
                <c:pt idx="40">
                  <c:v>910.500000000411</c:v>
                </c:pt>
                <c:pt idx="41">
                  <c:v>926.500000000033</c:v>
                </c:pt>
                <c:pt idx="42">
                  <c:v>938.500000000204</c:v>
                </c:pt>
                <c:pt idx="43">
                  <c:v>976.999999999862</c:v>
                </c:pt>
                <c:pt idx="44">
                  <c:v>1035.49999999996</c:v>
                </c:pt>
                <c:pt idx="45">
                  <c:v>1068.00000000021</c:v>
                </c:pt>
                <c:pt idx="46">
                  <c:v>1081.50000000023</c:v>
                </c:pt>
                <c:pt idx="47">
                  <c:v>1117.50000000029</c:v>
                </c:pt>
                <c:pt idx="48">
                  <c:v>1123.50000000015</c:v>
                </c:pt>
                <c:pt idx="49">
                  <c:v>1137.49999999982</c:v>
                </c:pt>
                <c:pt idx="50">
                  <c:v>1159.49999999975</c:v>
                </c:pt>
                <c:pt idx="51">
                  <c:v>1186.00000000015</c:v>
                </c:pt>
                <c:pt idx="52">
                  <c:v>1189.49999999995</c:v>
                </c:pt>
                <c:pt idx="53">
                  <c:v>1212.99999999974</c:v>
                </c:pt>
                <c:pt idx="54">
                  <c:v>1228.00000000007</c:v>
                </c:pt>
                <c:pt idx="55">
                  <c:v>1240.99999999999</c:v>
                </c:pt>
                <c:pt idx="56">
                  <c:v>1239.99999999978</c:v>
                </c:pt>
                <c:pt idx="57">
                  <c:v>1248.00000000005</c:v>
                </c:pt>
                <c:pt idx="58">
                  <c:v>1248.49999999969</c:v>
                </c:pt>
                <c:pt idx="59">
                  <c:v>1260.49999999987</c:v>
                </c:pt>
                <c:pt idx="60">
                  <c:v>1258.50000000037</c:v>
                </c:pt>
                <c:pt idx="61">
                  <c:v>1270.99999999973</c:v>
                </c:pt>
                <c:pt idx="62">
                  <c:v>1256.00000000031</c:v>
                </c:pt>
                <c:pt idx="63">
                  <c:v>1260.99999999997</c:v>
                </c:pt>
                <c:pt idx="64">
                  <c:v>1268.99999999978</c:v>
                </c:pt>
                <c:pt idx="65">
                  <c:v>1275.99999999984</c:v>
                </c:pt>
                <c:pt idx="66">
                  <c:v>1282.4999999998</c:v>
                </c:pt>
                <c:pt idx="67">
                  <c:v>1306.00000000004</c:v>
                </c:pt>
                <c:pt idx="68">
                  <c:v>1314.49999999995</c:v>
                </c:pt>
                <c:pt idx="69">
                  <c:v>1331.49999999978</c:v>
                </c:pt>
                <c:pt idx="70">
                  <c:v>1369.99999999989</c:v>
                </c:pt>
                <c:pt idx="71">
                  <c:v>1395.00000000044</c:v>
                </c:pt>
                <c:pt idx="72">
                  <c:v>1436.9999999999</c:v>
                </c:pt>
                <c:pt idx="73">
                  <c:v>1459.49999999993</c:v>
                </c:pt>
                <c:pt idx="74">
                  <c:v>1461.00000000024</c:v>
                </c:pt>
                <c:pt idx="75">
                  <c:v>1487.50000000018</c:v>
                </c:pt>
                <c:pt idx="76">
                  <c:v>1525.99999999984</c:v>
                </c:pt>
                <c:pt idx="77">
                  <c:v>1539.00000000021</c:v>
                </c:pt>
                <c:pt idx="78">
                  <c:v>1513.99999999967</c:v>
                </c:pt>
                <c:pt idx="79">
                  <c:v>1567.00000000001</c:v>
                </c:pt>
                <c:pt idx="80">
                  <c:v>1591.5</c:v>
                </c:pt>
                <c:pt idx="81">
                  <c:v>1584.50000000039</c:v>
                </c:pt>
                <c:pt idx="82">
                  <c:v>1615.99999999999</c:v>
                </c:pt>
                <c:pt idx="83">
                  <c:v>1640.99999999962</c:v>
                </c:pt>
                <c:pt idx="84">
                  <c:v>1610.99999999988</c:v>
                </c:pt>
                <c:pt idx="85">
                  <c:v>1706.50000000023</c:v>
                </c:pt>
                <c:pt idx="86">
                  <c:v>1706.00000000013</c:v>
                </c:pt>
                <c:pt idx="87">
                  <c:v>1806.00000000004</c:v>
                </c:pt>
                <c:pt idx="88">
                  <c:v>1826.00000000002</c:v>
                </c:pt>
                <c:pt idx="89">
                  <c:v>1839.0000000004</c:v>
                </c:pt>
                <c:pt idx="90">
                  <c:v>1858.50000000028</c:v>
                </c:pt>
                <c:pt idx="91">
                  <c:v>1861.49999999998</c:v>
                </c:pt>
                <c:pt idx="92">
                  <c:v>1882.49999999971</c:v>
                </c:pt>
                <c:pt idx="93">
                  <c:v>1899.00000000034</c:v>
                </c:pt>
                <c:pt idx="94">
                  <c:v>2074.49999999972</c:v>
                </c:pt>
                <c:pt idx="95">
                  <c:v>2101.50000000021</c:v>
                </c:pt>
                <c:pt idx="96">
                  <c:v>2108.99999999992</c:v>
                </c:pt>
                <c:pt idx="97">
                  <c:v>2122.49999999995</c:v>
                </c:pt>
                <c:pt idx="98">
                  <c:v>2126.99999999995</c:v>
                </c:pt>
                <c:pt idx="99">
                  <c:v>2143.99999999978</c:v>
                </c:pt>
                <c:pt idx="100">
                  <c:v>2146.00000000019</c:v>
                </c:pt>
                <c:pt idx="101">
                  <c:v>2159.00000000011</c:v>
                </c:pt>
                <c:pt idx="102">
                  <c:v>2168.00000000012</c:v>
                </c:pt>
                <c:pt idx="103">
                  <c:v>2172.50000000013</c:v>
                </c:pt>
                <c:pt idx="104" c:formatCode="0.00_ ">
                  <c:v>2172.49999999967</c:v>
                </c:pt>
                <c:pt idx="105">
                  <c:v>2172.49999999967</c:v>
                </c:pt>
                <c:pt idx="106">
                  <c:v>2172.49999999967</c:v>
                </c:pt>
                <c:pt idx="107">
                  <c:v>2172.49999999967</c:v>
                </c:pt>
                <c:pt idx="108">
                  <c:v>2181.99999999979</c:v>
                </c:pt>
                <c:pt idx="109">
                  <c:v>2184.0000000002</c:v>
                </c:pt>
                <c:pt idx="110">
                  <c:v>2179.99999999984</c:v>
                </c:pt>
                <c:pt idx="111">
                  <c:v>2177.99999999988</c:v>
                </c:pt>
                <c:pt idx="112">
                  <c:v>2172.00000000003</c:v>
                </c:pt>
                <c:pt idx="113">
                  <c:v>2172.50000000013</c:v>
                </c:pt>
                <c:pt idx="114">
                  <c:v>2177.50000000024</c:v>
                </c:pt>
                <c:pt idx="115">
                  <c:v>2185.50000000005</c:v>
                </c:pt>
                <c:pt idx="116">
                  <c:v>2190.9999999998</c:v>
                </c:pt>
                <c:pt idx="117">
                  <c:v>2189.00000000031</c:v>
                </c:pt>
                <c:pt idx="118">
                  <c:v>2197.49999999976</c:v>
                </c:pt>
                <c:pt idx="119">
                  <c:v>2189.49999999995</c:v>
                </c:pt>
                <c:pt idx="120">
                  <c:v>2183.99999999974</c:v>
                </c:pt>
                <c:pt idx="121">
                  <c:v>2199.50000000017</c:v>
                </c:pt>
                <c:pt idx="122">
                  <c:v>2199.50000000017</c:v>
                </c:pt>
                <c:pt idx="123">
                  <c:v>2224.50000000026</c:v>
                </c:pt>
                <c:pt idx="124">
                  <c:v>2228.50000000017</c:v>
                </c:pt>
                <c:pt idx="125">
                  <c:v>2232.99999999972</c:v>
                </c:pt>
              </c:numCache>
            </c:numRef>
          </c:yVal>
          <c:smooth val="0"/>
        </c:ser>
        <c:ser>
          <c:idx val="55"/>
          <c:order val="18"/>
          <c:tx>
            <c:strRef>
              <c:f>'DC4-20'!$A$2:$B$2</c:f>
              <c:strCache>
                <c:ptCount val="1"/>
                <c:pt idx="0">
                  <c:v>DC4-20</c:v>
                </c:pt>
              </c:strCache>
            </c:strRef>
          </c:tx>
          <c:spPr>
            <a:ln w="12700" cap="rnd" cmpd="sng" algn="ctr">
              <a:solidFill>
                <a:schemeClr val="accent2">
                  <a:tint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'DC4-20'!$A$4:$A$1700</c:f>
              <c:numCache>
                <c:formatCode>yyyy/m/d;@</c:formatCode>
                <c:ptCount val="1697"/>
                <c:pt idx="0">
                  <c:v>43214</c:v>
                </c:pt>
                <c:pt idx="1">
                  <c:v>43244</c:v>
                </c:pt>
                <c:pt idx="2">
                  <c:v>43249</c:v>
                </c:pt>
                <c:pt idx="3">
                  <c:v>43255</c:v>
                </c:pt>
                <c:pt idx="4">
                  <c:v>43266</c:v>
                </c:pt>
                <c:pt idx="5">
                  <c:v>43271</c:v>
                </c:pt>
                <c:pt idx="6">
                  <c:v>43277</c:v>
                </c:pt>
                <c:pt idx="7">
                  <c:v>43283</c:v>
                </c:pt>
                <c:pt idx="8">
                  <c:v>43293</c:v>
                </c:pt>
                <c:pt idx="9">
                  <c:v>43297</c:v>
                </c:pt>
                <c:pt idx="10">
                  <c:v>43306</c:v>
                </c:pt>
                <c:pt idx="11">
                  <c:v>43313</c:v>
                </c:pt>
                <c:pt idx="12">
                  <c:v>43318</c:v>
                </c:pt>
                <c:pt idx="13">
                  <c:v>43325</c:v>
                </c:pt>
                <c:pt idx="14">
                  <c:v>43336</c:v>
                </c:pt>
                <c:pt idx="15">
                  <c:v>43340</c:v>
                </c:pt>
                <c:pt idx="16">
                  <c:v>43346</c:v>
                </c:pt>
                <c:pt idx="17">
                  <c:v>43365</c:v>
                </c:pt>
                <c:pt idx="18">
                  <c:v>43370</c:v>
                </c:pt>
                <c:pt idx="19">
                  <c:v>43375</c:v>
                </c:pt>
                <c:pt idx="20">
                  <c:v>43381</c:v>
                </c:pt>
                <c:pt idx="21">
                  <c:v>43390</c:v>
                </c:pt>
                <c:pt idx="22">
                  <c:v>43396</c:v>
                </c:pt>
                <c:pt idx="23">
                  <c:v>43403</c:v>
                </c:pt>
                <c:pt idx="24">
                  <c:v>43411</c:v>
                </c:pt>
                <c:pt idx="25">
                  <c:v>43419</c:v>
                </c:pt>
                <c:pt idx="26">
                  <c:v>43425</c:v>
                </c:pt>
                <c:pt idx="27">
                  <c:v>43431</c:v>
                </c:pt>
                <c:pt idx="28">
                  <c:v>43441</c:v>
                </c:pt>
                <c:pt idx="29">
                  <c:v>43445</c:v>
                </c:pt>
                <c:pt idx="30">
                  <c:v>43455</c:v>
                </c:pt>
                <c:pt idx="31">
                  <c:v>43461</c:v>
                </c:pt>
                <c:pt idx="32">
                  <c:v>43467</c:v>
                </c:pt>
                <c:pt idx="33">
                  <c:v>43474</c:v>
                </c:pt>
                <c:pt idx="34">
                  <c:v>43481</c:v>
                </c:pt>
                <c:pt idx="35">
                  <c:v>43486</c:v>
                </c:pt>
                <c:pt idx="36">
                  <c:v>43511</c:v>
                </c:pt>
                <c:pt idx="37" c:formatCode="yyyy/m/d">
                  <c:v>43515</c:v>
                </c:pt>
                <c:pt idx="38" c:formatCode="yyyy/m/d">
                  <c:v>43524</c:v>
                </c:pt>
                <c:pt idx="39" c:formatCode="yyyy/m/d">
                  <c:v>43530</c:v>
                </c:pt>
                <c:pt idx="40" c:formatCode="yyyy/m/d">
                  <c:v>43535</c:v>
                </c:pt>
                <c:pt idx="41" c:formatCode="yyyy/m/d">
                  <c:v>43543</c:v>
                </c:pt>
                <c:pt idx="42" c:formatCode="yyyy/m/d">
                  <c:v>43561</c:v>
                </c:pt>
                <c:pt idx="43" c:formatCode="yyyy/m/d">
                  <c:v>43573</c:v>
                </c:pt>
                <c:pt idx="44" c:formatCode="yyyy/m/d">
                  <c:v>43581</c:v>
                </c:pt>
                <c:pt idx="45" c:formatCode="yyyy/m/d">
                  <c:v>43595</c:v>
                </c:pt>
                <c:pt idx="46" c:formatCode="yyyy/m/d">
                  <c:v>43601</c:v>
                </c:pt>
                <c:pt idx="47" c:formatCode="yyyy/m/d">
                  <c:v>43608</c:v>
                </c:pt>
                <c:pt idx="48" c:formatCode="yyyy/m/d">
                  <c:v>43623</c:v>
                </c:pt>
                <c:pt idx="49" c:formatCode="yyyy/m/d">
                  <c:v>43630</c:v>
                </c:pt>
                <c:pt idx="50" c:formatCode="yyyy/m/d">
                  <c:v>43637</c:v>
                </c:pt>
                <c:pt idx="51" c:formatCode="yyyy/m/d">
                  <c:v>43645</c:v>
                </c:pt>
                <c:pt idx="52" c:formatCode="yyyy/m/d">
                  <c:v>43651</c:v>
                </c:pt>
                <c:pt idx="53" c:formatCode="yyyy/m/d">
                  <c:v>43660</c:v>
                </c:pt>
                <c:pt idx="54" c:formatCode="yyyy/m/d">
                  <c:v>43665</c:v>
                </c:pt>
                <c:pt idx="55" c:formatCode="yyyy/m/d">
                  <c:v>43671</c:v>
                </c:pt>
                <c:pt idx="56" c:formatCode="yyyy/m/d">
                  <c:v>43678</c:v>
                </c:pt>
                <c:pt idx="57" c:formatCode="yyyy/m/d">
                  <c:v>43686</c:v>
                </c:pt>
                <c:pt idx="58" c:formatCode="yyyy/m/d">
                  <c:v>43693</c:v>
                </c:pt>
                <c:pt idx="59" c:formatCode="yyyy/m/d">
                  <c:v>43708</c:v>
                </c:pt>
                <c:pt idx="60" c:formatCode="yyyy/m/d">
                  <c:v>43713</c:v>
                </c:pt>
                <c:pt idx="61" c:formatCode="yyyy/m/d">
                  <c:v>43722</c:v>
                </c:pt>
                <c:pt idx="62" c:formatCode="yyyy/m/d">
                  <c:v>43728</c:v>
                </c:pt>
                <c:pt idx="63" c:formatCode="yyyy/m/d">
                  <c:v>43742</c:v>
                </c:pt>
                <c:pt idx="64" c:formatCode="yyyy/m/d">
                  <c:v>43749</c:v>
                </c:pt>
                <c:pt idx="65" c:formatCode="yyyy/m/d">
                  <c:v>43762</c:v>
                </c:pt>
                <c:pt idx="66" c:formatCode="yyyy/m/d">
                  <c:v>43770</c:v>
                </c:pt>
                <c:pt idx="67" c:formatCode="yyyy/m/d">
                  <c:v>43778</c:v>
                </c:pt>
                <c:pt idx="68" c:formatCode="yyyy/m/d">
                  <c:v>43791</c:v>
                </c:pt>
                <c:pt idx="69" c:formatCode="yyyy/m/d">
                  <c:v>43802</c:v>
                </c:pt>
                <c:pt idx="70" c:formatCode="yyyy/m/d">
                  <c:v>43824</c:v>
                </c:pt>
                <c:pt idx="71" c:formatCode="yyyy/m/d">
                  <c:v>43834</c:v>
                </c:pt>
                <c:pt idx="72" c:formatCode="yyyy/m/d">
                  <c:v>43839</c:v>
                </c:pt>
                <c:pt idx="73" c:formatCode="yyyy/m/d">
                  <c:v>43845</c:v>
                </c:pt>
                <c:pt idx="74" c:formatCode="yyyy/m/d">
                  <c:v>43908</c:v>
                </c:pt>
                <c:pt idx="75" c:formatCode="yyyy/m/d">
                  <c:v>43930</c:v>
                </c:pt>
                <c:pt idx="76" c:formatCode="yyyy/m/d">
                  <c:v>43938</c:v>
                </c:pt>
                <c:pt idx="77" c:formatCode="yyyy/m/d">
                  <c:v>43942</c:v>
                </c:pt>
                <c:pt idx="78" c:formatCode="yyyy/m/d">
                  <c:v>43951</c:v>
                </c:pt>
                <c:pt idx="79" c:formatCode="yyyy/m/d">
                  <c:v>43956</c:v>
                </c:pt>
                <c:pt idx="80" c:formatCode="yyyy/m/d">
                  <c:v>43964</c:v>
                </c:pt>
                <c:pt idx="81" c:formatCode="yyyy/m/d">
                  <c:v>43972</c:v>
                </c:pt>
                <c:pt idx="82" c:formatCode="yyyy/m/d">
                  <c:v>43980</c:v>
                </c:pt>
                <c:pt idx="83" c:formatCode="yyyy/m/d">
                  <c:v>43999</c:v>
                </c:pt>
                <c:pt idx="84" c:formatCode="yyyy/m/d">
                  <c:v>44008</c:v>
                </c:pt>
                <c:pt idx="85" c:formatCode="yyyy/m/d">
                  <c:v>44056</c:v>
                </c:pt>
                <c:pt idx="86" c:formatCode="yyyy/m/d">
                  <c:v>44062</c:v>
                </c:pt>
                <c:pt idx="87" c:formatCode="yyyy/m/d">
                  <c:v>44070</c:v>
                </c:pt>
                <c:pt idx="88" c:formatCode="yyyy/m/d">
                  <c:v>44084</c:v>
                </c:pt>
                <c:pt idx="89" c:formatCode="yyyy/m/d">
                  <c:v>44092</c:v>
                </c:pt>
                <c:pt idx="90" c:formatCode="yyyy/m/d">
                  <c:v>44100</c:v>
                </c:pt>
                <c:pt idx="91" c:formatCode="yyyy/m/d">
                  <c:v>44114</c:v>
                </c:pt>
                <c:pt idx="92" c:formatCode="m&quot;月&quot;d&quot;日&quot;">
                  <c:v>44228</c:v>
                </c:pt>
                <c:pt idx="93" c:formatCode="m&quot;月&quot;d&quot;日&quot;">
                  <c:v>44256</c:v>
                </c:pt>
                <c:pt idx="94" c:formatCode="m&quot;月&quot;d&quot;日&quot;">
                  <c:v>44273</c:v>
                </c:pt>
                <c:pt idx="95" c:formatCode="m&quot;月&quot;d&quot;日&quot;">
                  <c:v>44287</c:v>
                </c:pt>
                <c:pt idx="96" c:formatCode="m&quot;月&quot;d&quot;日&quot;">
                  <c:v>44295</c:v>
                </c:pt>
                <c:pt idx="97" c:formatCode="m&quot;月&quot;d&quot;日&quot;">
                  <c:v>44318</c:v>
                </c:pt>
                <c:pt idx="98" c:formatCode="m&quot;月&quot;d&quot;日&quot;">
                  <c:v>44325</c:v>
                </c:pt>
                <c:pt idx="99" c:formatCode="m&quot;月&quot;d&quot;日&quot;">
                  <c:v>44333</c:v>
                </c:pt>
                <c:pt idx="100" c:formatCode="m&quot;月&quot;d&quot;日&quot;">
                  <c:v>44345</c:v>
                </c:pt>
                <c:pt idx="101" c:formatCode="m&quot;月&quot;d&quot;日&quot;">
                  <c:v>44352</c:v>
                </c:pt>
                <c:pt idx="102" c:formatCode="yyyy/m/d">
                  <c:v>44356</c:v>
                </c:pt>
                <c:pt idx="103" c:formatCode="yyyy/m/d">
                  <c:v>44356</c:v>
                </c:pt>
                <c:pt idx="104" c:formatCode="yyyy/m/d">
                  <c:v>44356</c:v>
                </c:pt>
                <c:pt idx="105" c:formatCode="yyyy/m/d">
                  <c:v>44356</c:v>
                </c:pt>
                <c:pt idx="106" c:formatCode="yyyy/m/d">
                  <c:v>44361</c:v>
                </c:pt>
                <c:pt idx="107" c:formatCode="yyyy/m/d">
                  <c:v>44363</c:v>
                </c:pt>
                <c:pt idx="108" c:formatCode="yyyy/m/d">
                  <c:v>44364</c:v>
                </c:pt>
                <c:pt idx="109" c:formatCode="yyyy/m/d">
                  <c:v>44367</c:v>
                </c:pt>
                <c:pt idx="110" c:formatCode="yyyy/m/d">
                  <c:v>44372</c:v>
                </c:pt>
                <c:pt idx="111" c:formatCode="yyyy/m/d">
                  <c:v>44373</c:v>
                </c:pt>
                <c:pt idx="112" c:formatCode="yyyy/m/d">
                  <c:v>44375</c:v>
                </c:pt>
                <c:pt idx="113" c:formatCode="yyyy/m/d">
                  <c:v>44377</c:v>
                </c:pt>
                <c:pt idx="114" c:formatCode="yyyy/m/d">
                  <c:v>44380</c:v>
                </c:pt>
                <c:pt idx="115" c:formatCode="yyyy/m/d">
                  <c:v>44383</c:v>
                </c:pt>
                <c:pt idx="116" c:formatCode="yyyy/m/d">
                  <c:v>44385</c:v>
                </c:pt>
                <c:pt idx="117" c:formatCode="yyyy/m/d">
                  <c:v>44387</c:v>
                </c:pt>
                <c:pt idx="118" c:formatCode="yyyy/m/d">
                  <c:v>44390</c:v>
                </c:pt>
                <c:pt idx="119" c:formatCode="yyyy/m/d">
                  <c:v>44397</c:v>
                </c:pt>
                <c:pt idx="120" c:formatCode="yyyy/m/d">
                  <c:v>44401</c:v>
                </c:pt>
                <c:pt idx="121" c:formatCode="yyyy/m/d">
                  <c:v>44437</c:v>
                </c:pt>
                <c:pt idx="122" c:formatCode="yyyy/m/d">
                  <c:v>44445</c:v>
                </c:pt>
                <c:pt idx="123" c:formatCode="yyyy/m/d">
                  <c:v>44448</c:v>
                </c:pt>
              </c:numCache>
            </c:numRef>
          </c:xVal>
          <c:yVal>
            <c:numRef>
              <c:f>'DC4-20'!$G$4:$G$1900</c:f>
              <c:numCache>
                <c:formatCode>0.00_ </c:formatCode>
                <c:ptCount val="1897"/>
                <c:pt idx="0">
                  <c:v>0</c:v>
                </c:pt>
                <c:pt idx="1">
                  <c:v>193.99999999996</c:v>
                </c:pt>
                <c:pt idx="2">
                  <c:v>221.000000000004</c:v>
                </c:pt>
                <c:pt idx="3">
                  <c:v>227.499999999964</c:v>
                </c:pt>
                <c:pt idx="4">
                  <c:v>261.500000000069</c:v>
                </c:pt>
                <c:pt idx="5">
                  <c:v>272.000000000389</c:v>
                </c:pt>
                <c:pt idx="6">
                  <c:v>287.000000000262</c:v>
                </c:pt>
                <c:pt idx="7">
                  <c:v>306.00000000004</c:v>
                </c:pt>
                <c:pt idx="8">
                  <c:v>309.500000000298</c:v>
                </c:pt>
                <c:pt idx="9">
                  <c:v>327.500000000327</c:v>
                </c:pt>
                <c:pt idx="10">
                  <c:v>323.499999999967</c:v>
                </c:pt>
                <c:pt idx="11">
                  <c:v>335.999999999785</c:v>
                </c:pt>
                <c:pt idx="12">
                  <c:v>334.000000000287</c:v>
                </c:pt>
                <c:pt idx="13">
                  <c:v>347.000000000207</c:v>
                </c:pt>
                <c:pt idx="14">
                  <c:v>364.500000000135</c:v>
                </c:pt>
                <c:pt idx="15">
                  <c:v>371.000000000095</c:v>
                </c:pt>
                <c:pt idx="16">
                  <c:v>358.000000000175</c:v>
                </c:pt>
                <c:pt idx="17">
                  <c:v>440.000000000055</c:v>
                </c:pt>
                <c:pt idx="18">
                  <c:v>454.999999999927</c:v>
                </c:pt>
                <c:pt idx="19">
                  <c:v>459.499999999935</c:v>
                </c:pt>
                <c:pt idx="20">
                  <c:v>470.500000000357</c:v>
                </c:pt>
                <c:pt idx="21">
                  <c:v>481.499999999869</c:v>
                </c:pt>
                <c:pt idx="22">
                  <c:v>513.000000000375</c:v>
                </c:pt>
                <c:pt idx="23">
                  <c:v>546.000000000276</c:v>
                </c:pt>
                <c:pt idx="24">
                  <c:v>606.500000000324</c:v>
                </c:pt>
                <c:pt idx="25">
                  <c:v>677.500000000236</c:v>
                </c:pt>
                <c:pt idx="26">
                  <c:v>705.500000000029</c:v>
                </c:pt>
                <c:pt idx="27">
                  <c:v>728.000000000065</c:v>
                </c:pt>
                <c:pt idx="28">
                  <c:v>770.500000000084</c:v>
                </c:pt>
                <c:pt idx="29">
                  <c:v>783.500000000004</c:v>
                </c:pt>
                <c:pt idx="30">
                  <c:v>809.999999999945</c:v>
                </c:pt>
                <c:pt idx="31">
                  <c:v>817.500000000109</c:v>
                </c:pt>
                <c:pt idx="32">
                  <c:v>830.000000000382</c:v>
                </c:pt>
                <c:pt idx="33">
                  <c:v>856.499999999869</c:v>
                </c:pt>
                <c:pt idx="34">
                  <c:v>862.500000000182</c:v>
                </c:pt>
                <c:pt idx="35">
                  <c:v>860.999999999876</c:v>
                </c:pt>
                <c:pt idx="36">
                  <c:v>900.000000000091</c:v>
                </c:pt>
                <c:pt idx="37">
                  <c:v>907.000000000153</c:v>
                </c:pt>
                <c:pt idx="38">
                  <c:v>918.500000000222</c:v>
                </c:pt>
                <c:pt idx="39">
                  <c:v>938.000000000102</c:v>
                </c:pt>
                <c:pt idx="40">
                  <c:v>945.000000000164</c:v>
                </c:pt>
                <c:pt idx="41">
                  <c:v>987.00000000008</c:v>
                </c:pt>
                <c:pt idx="42">
                  <c:v>1062.00000000035</c:v>
                </c:pt>
                <c:pt idx="43">
                  <c:v>1091.5</c:v>
                </c:pt>
                <c:pt idx="44">
                  <c:v>1109.50000000003</c:v>
                </c:pt>
                <c:pt idx="45">
                  <c:v>1145.50000000054</c:v>
                </c:pt>
                <c:pt idx="46">
                  <c:v>1159.50000000021</c:v>
                </c:pt>
                <c:pt idx="47">
                  <c:v>1169.49999999997</c:v>
                </c:pt>
                <c:pt idx="48">
                  <c:v>1200.49999999992</c:v>
                </c:pt>
                <c:pt idx="49">
                  <c:v>1224.50000000026</c:v>
                </c:pt>
                <c:pt idx="50">
                  <c:v>1235.50000000023</c:v>
                </c:pt>
                <c:pt idx="51">
                  <c:v>1257.00000000006</c:v>
                </c:pt>
                <c:pt idx="52">
                  <c:v>1275.50000000019</c:v>
                </c:pt>
                <c:pt idx="53">
                  <c:v>1287.49999999991</c:v>
                </c:pt>
                <c:pt idx="54">
                  <c:v>1289.00000000021</c:v>
                </c:pt>
                <c:pt idx="55">
                  <c:v>1291.50000000027</c:v>
                </c:pt>
                <c:pt idx="56">
                  <c:v>1295.99999999982</c:v>
                </c:pt>
                <c:pt idx="57">
                  <c:v>1316.00000000026</c:v>
                </c:pt>
                <c:pt idx="58">
                  <c:v>1313.0000000001</c:v>
                </c:pt>
                <c:pt idx="59">
                  <c:v>1242.00000000019</c:v>
                </c:pt>
                <c:pt idx="60">
                  <c:v>1299.00000000043</c:v>
                </c:pt>
                <c:pt idx="61">
                  <c:v>1307.99999999999</c:v>
                </c:pt>
                <c:pt idx="62">
                  <c:v>1316.49999999991</c:v>
                </c:pt>
                <c:pt idx="63">
                  <c:v>1432.00000000024</c:v>
                </c:pt>
                <c:pt idx="64">
                  <c:v>1329.99999999993</c:v>
                </c:pt>
                <c:pt idx="65">
                  <c:v>1353.50000000017</c:v>
                </c:pt>
                <c:pt idx="66">
                  <c:v>1364.00000000049</c:v>
                </c:pt>
                <c:pt idx="67">
                  <c:v>1388.50000000002</c:v>
                </c:pt>
                <c:pt idx="68">
                  <c:v>1429.50000000019</c:v>
                </c:pt>
                <c:pt idx="69">
                  <c:v>1458.00000000054</c:v>
                </c:pt>
                <c:pt idx="70">
                  <c:v>1507.00000000006</c:v>
                </c:pt>
                <c:pt idx="71">
                  <c:v>1511.50000000007</c:v>
                </c:pt>
                <c:pt idx="72">
                  <c:v>1528.50000000035</c:v>
                </c:pt>
                <c:pt idx="73">
                  <c:v>1558.00000000045</c:v>
                </c:pt>
                <c:pt idx="74">
                  <c:v>1604.00000000027</c:v>
                </c:pt>
                <c:pt idx="75">
                  <c:v>1616.50000000009</c:v>
                </c:pt>
                <c:pt idx="76">
                  <c:v>1590.49999999979</c:v>
                </c:pt>
                <c:pt idx="77">
                  <c:v>1645.50000000008</c:v>
                </c:pt>
                <c:pt idx="78">
                  <c:v>1679.00000000009</c:v>
                </c:pt>
                <c:pt idx="79">
                  <c:v>1671.50000000038</c:v>
                </c:pt>
                <c:pt idx="80">
                  <c:v>1705.00000000038</c:v>
                </c:pt>
                <c:pt idx="81">
                  <c:v>1733.99999999992</c:v>
                </c:pt>
                <c:pt idx="82">
                  <c:v>1712.50000000009</c:v>
                </c:pt>
                <c:pt idx="83">
                  <c:v>1807.99999999999</c:v>
                </c:pt>
                <c:pt idx="84">
                  <c:v>1809.99999999995</c:v>
                </c:pt>
                <c:pt idx="85">
                  <c:v>1925.99999999993</c:v>
                </c:pt>
                <c:pt idx="86">
                  <c:v>1946.50000000001</c:v>
                </c:pt>
                <c:pt idx="87">
                  <c:v>1958.50000000019</c:v>
                </c:pt>
                <c:pt idx="88">
                  <c:v>1983.00000000017</c:v>
                </c:pt>
                <c:pt idx="89">
                  <c:v>2000</c:v>
                </c:pt>
                <c:pt idx="90">
                  <c:v>2009.99999999976</c:v>
                </c:pt>
                <c:pt idx="91">
                  <c:v>2030.0000000002</c:v>
                </c:pt>
                <c:pt idx="92">
                  <c:v>2217.99999999985</c:v>
                </c:pt>
                <c:pt idx="93" c:formatCode="General">
                  <c:v>2247.5000000004</c:v>
                </c:pt>
                <c:pt idx="94" c:formatCode="General">
                  <c:v>2256.50000000041</c:v>
                </c:pt>
                <c:pt idx="95" c:formatCode="General">
                  <c:v>2269.99999999998</c:v>
                </c:pt>
                <c:pt idx="96" c:formatCode="General">
                  <c:v>2273.00000000014</c:v>
                </c:pt>
                <c:pt idx="97" c:formatCode="General">
                  <c:v>2297.50000000013</c:v>
                </c:pt>
                <c:pt idx="98" c:formatCode="General">
                  <c:v>2294.00000000032</c:v>
                </c:pt>
                <c:pt idx="99" c:formatCode="General">
                  <c:v>2311.50000000025</c:v>
                </c:pt>
                <c:pt idx="100" c:formatCode="General">
                  <c:v>2318.50000000031</c:v>
                </c:pt>
                <c:pt idx="101" c:formatCode="General">
                  <c:v>2325.50000000037</c:v>
                </c:pt>
                <c:pt idx="102">
                  <c:v>2327.66666666642</c:v>
                </c:pt>
                <c:pt idx="103">
                  <c:v>2328.99999999972</c:v>
                </c:pt>
                <c:pt idx="104">
                  <c:v>2326.99999999977</c:v>
                </c:pt>
                <c:pt idx="105">
                  <c:v>2326.99999999977</c:v>
                </c:pt>
                <c:pt idx="106">
                  <c:v>2330.50000000003</c:v>
                </c:pt>
                <c:pt idx="107">
                  <c:v>2340.00000000015</c:v>
                </c:pt>
                <c:pt idx="108">
                  <c:v>2325.50000000037</c:v>
                </c:pt>
                <c:pt idx="109">
                  <c:v>2336.49999999989</c:v>
                </c:pt>
                <c:pt idx="110">
                  <c:v>2329.50000000028</c:v>
                </c:pt>
                <c:pt idx="111">
                  <c:v>2333.50000000019</c:v>
                </c:pt>
                <c:pt idx="112">
                  <c:v>2332.50000000044</c:v>
                </c:pt>
                <c:pt idx="113">
                  <c:v>2338.00000000019</c:v>
                </c:pt>
                <c:pt idx="114">
                  <c:v>2342.0000000001</c:v>
                </c:pt>
                <c:pt idx="115">
                  <c:v>2338.50000000029</c:v>
                </c:pt>
                <c:pt idx="116">
                  <c:v>2347.00000000021</c:v>
                </c:pt>
                <c:pt idx="117">
                  <c:v>2344.00000000005</c:v>
                </c:pt>
                <c:pt idx="118">
                  <c:v>2342.49999999975</c:v>
                </c:pt>
                <c:pt idx="119">
                  <c:v>2359.00000000038</c:v>
                </c:pt>
                <c:pt idx="120">
                  <c:v>2352.00000000032</c:v>
                </c:pt>
                <c:pt idx="121">
                  <c:v>2377.50000000005</c:v>
                </c:pt>
                <c:pt idx="122">
                  <c:v>2381.00000000031</c:v>
                </c:pt>
                <c:pt idx="123">
                  <c:v>2383.49999999991</c:v>
                </c:pt>
              </c:numCache>
            </c:numRef>
          </c:yVal>
          <c:smooth val="0"/>
        </c:ser>
        <c:ser>
          <c:idx val="56"/>
          <c:order val="19"/>
          <c:tx>
            <c:strRef>
              <c:f>'DC4-21'!$A$2:$B$2</c:f>
              <c:strCache>
                <c:ptCount val="1"/>
                <c:pt idx="0">
                  <c:v>DC4-21</c:v>
                </c:pt>
              </c:strCache>
            </c:strRef>
          </c:tx>
          <c:spPr>
            <a:ln w="12700" cap="rnd" cmpd="sng" algn="ctr">
              <a:solidFill>
                <a:schemeClr val="accent3">
                  <a:tint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'DC4-21'!$A$4:$A$1200</c:f>
              <c:numCache>
                <c:formatCode>yyyy/m/d;@</c:formatCode>
                <c:ptCount val="1197"/>
                <c:pt idx="0">
                  <c:v>43244</c:v>
                </c:pt>
                <c:pt idx="1">
                  <c:v>43249</c:v>
                </c:pt>
                <c:pt idx="2">
                  <c:v>43255</c:v>
                </c:pt>
                <c:pt idx="3">
                  <c:v>43266</c:v>
                </c:pt>
                <c:pt idx="4">
                  <c:v>43271</c:v>
                </c:pt>
                <c:pt idx="5">
                  <c:v>43277</c:v>
                </c:pt>
                <c:pt idx="6">
                  <c:v>43283</c:v>
                </c:pt>
                <c:pt idx="7">
                  <c:v>43293</c:v>
                </c:pt>
                <c:pt idx="8">
                  <c:v>43297</c:v>
                </c:pt>
                <c:pt idx="9">
                  <c:v>43306</c:v>
                </c:pt>
                <c:pt idx="10">
                  <c:v>43313</c:v>
                </c:pt>
                <c:pt idx="11">
                  <c:v>43318</c:v>
                </c:pt>
                <c:pt idx="12">
                  <c:v>43325</c:v>
                </c:pt>
                <c:pt idx="13">
                  <c:v>43336</c:v>
                </c:pt>
                <c:pt idx="14">
                  <c:v>43340</c:v>
                </c:pt>
                <c:pt idx="15">
                  <c:v>43346</c:v>
                </c:pt>
                <c:pt idx="16">
                  <c:v>43365</c:v>
                </c:pt>
                <c:pt idx="17">
                  <c:v>43370</c:v>
                </c:pt>
                <c:pt idx="18">
                  <c:v>43375</c:v>
                </c:pt>
                <c:pt idx="19">
                  <c:v>43381</c:v>
                </c:pt>
                <c:pt idx="20">
                  <c:v>43390</c:v>
                </c:pt>
                <c:pt idx="21">
                  <c:v>43396</c:v>
                </c:pt>
                <c:pt idx="22">
                  <c:v>43403</c:v>
                </c:pt>
                <c:pt idx="23">
                  <c:v>43411</c:v>
                </c:pt>
                <c:pt idx="24">
                  <c:v>43419</c:v>
                </c:pt>
                <c:pt idx="25">
                  <c:v>43425</c:v>
                </c:pt>
                <c:pt idx="26">
                  <c:v>43431</c:v>
                </c:pt>
                <c:pt idx="27">
                  <c:v>43441</c:v>
                </c:pt>
                <c:pt idx="28">
                  <c:v>43445</c:v>
                </c:pt>
                <c:pt idx="29">
                  <c:v>43455</c:v>
                </c:pt>
                <c:pt idx="30" c:formatCode="yyyy/m/d">
                  <c:v>43461</c:v>
                </c:pt>
                <c:pt idx="31" c:formatCode="yyyy/m/d">
                  <c:v>43467</c:v>
                </c:pt>
                <c:pt idx="32" c:formatCode="yyyy/m/d">
                  <c:v>43474</c:v>
                </c:pt>
                <c:pt idx="33" c:formatCode="yyyy/m/d">
                  <c:v>43481</c:v>
                </c:pt>
                <c:pt idx="34" c:formatCode="yyyy/m/d">
                  <c:v>43486</c:v>
                </c:pt>
                <c:pt idx="35" c:formatCode="yyyy/m/d">
                  <c:v>43511</c:v>
                </c:pt>
                <c:pt idx="36" c:formatCode="yyyy/m/d">
                  <c:v>43515</c:v>
                </c:pt>
                <c:pt idx="37" c:formatCode="yyyy/m/d">
                  <c:v>43524</c:v>
                </c:pt>
                <c:pt idx="38" c:formatCode="yyyy/m/d">
                  <c:v>43530</c:v>
                </c:pt>
                <c:pt idx="39" c:formatCode="yyyy/m/d">
                  <c:v>43535</c:v>
                </c:pt>
                <c:pt idx="40" c:formatCode="yyyy/m/d">
                  <c:v>43543</c:v>
                </c:pt>
                <c:pt idx="41" c:formatCode="yyyy/m/d">
                  <c:v>43561</c:v>
                </c:pt>
                <c:pt idx="42" c:formatCode="yyyy/m/d">
                  <c:v>43573</c:v>
                </c:pt>
                <c:pt idx="43" c:formatCode="yyyy/m/d">
                  <c:v>43581</c:v>
                </c:pt>
                <c:pt idx="44" c:formatCode="yyyy/m/d">
                  <c:v>43595</c:v>
                </c:pt>
                <c:pt idx="45" c:formatCode="yyyy/m/d">
                  <c:v>43601</c:v>
                </c:pt>
                <c:pt idx="46" c:formatCode="yyyy/m/d">
                  <c:v>43608</c:v>
                </c:pt>
                <c:pt idx="47" c:formatCode="yyyy/m/d">
                  <c:v>43623</c:v>
                </c:pt>
                <c:pt idx="48" c:formatCode="yyyy/m/d">
                  <c:v>43630</c:v>
                </c:pt>
                <c:pt idx="49" c:formatCode="yyyy/m/d">
                  <c:v>43637</c:v>
                </c:pt>
                <c:pt idx="50" c:formatCode="yyyy/m/d">
                  <c:v>43645</c:v>
                </c:pt>
                <c:pt idx="51" c:formatCode="yyyy/m/d">
                  <c:v>43651</c:v>
                </c:pt>
                <c:pt idx="52" c:formatCode="yyyy/m/d">
                  <c:v>43660</c:v>
                </c:pt>
                <c:pt idx="53" c:formatCode="yyyy/m/d">
                  <c:v>43665</c:v>
                </c:pt>
                <c:pt idx="54" c:formatCode="yyyy/m/d">
                  <c:v>43671</c:v>
                </c:pt>
                <c:pt idx="55" c:formatCode="yyyy/m/d">
                  <c:v>43678</c:v>
                </c:pt>
                <c:pt idx="56" c:formatCode="yyyy/m/d">
                  <c:v>43686</c:v>
                </c:pt>
                <c:pt idx="57" c:formatCode="yyyy/m/d">
                  <c:v>43693</c:v>
                </c:pt>
                <c:pt idx="58" c:formatCode="yyyy/m/d">
                  <c:v>43708</c:v>
                </c:pt>
                <c:pt idx="59" c:formatCode="yyyy/m/d">
                  <c:v>43713</c:v>
                </c:pt>
                <c:pt idx="60" c:formatCode="yyyy/m/d">
                  <c:v>43722</c:v>
                </c:pt>
                <c:pt idx="61" c:formatCode="yyyy/m/d">
                  <c:v>43728</c:v>
                </c:pt>
                <c:pt idx="62" c:formatCode="yyyy/m/d">
                  <c:v>43742</c:v>
                </c:pt>
                <c:pt idx="63" c:formatCode="yyyy/m/d">
                  <c:v>43749</c:v>
                </c:pt>
                <c:pt idx="64" c:formatCode="yyyy/m/d">
                  <c:v>43762</c:v>
                </c:pt>
                <c:pt idx="65" c:formatCode="yyyy/m/d">
                  <c:v>43770</c:v>
                </c:pt>
                <c:pt idx="66" c:formatCode="yyyy/m/d">
                  <c:v>43778</c:v>
                </c:pt>
                <c:pt idx="67" c:formatCode="yyyy/m/d">
                  <c:v>43791</c:v>
                </c:pt>
                <c:pt idx="68" c:formatCode="yyyy/m/d">
                  <c:v>43802</c:v>
                </c:pt>
                <c:pt idx="69" c:formatCode="yyyy/m/d">
                  <c:v>43824</c:v>
                </c:pt>
                <c:pt idx="70" c:formatCode="yyyy/m/d">
                  <c:v>43834</c:v>
                </c:pt>
                <c:pt idx="71" c:formatCode="yyyy/m/d">
                  <c:v>43839</c:v>
                </c:pt>
                <c:pt idx="72" c:formatCode="yyyy/m/d">
                  <c:v>43845</c:v>
                </c:pt>
                <c:pt idx="73" c:formatCode="yyyy/m/d">
                  <c:v>43908</c:v>
                </c:pt>
                <c:pt idx="74" c:formatCode="yyyy/m/d">
                  <c:v>43930</c:v>
                </c:pt>
                <c:pt idx="75" c:formatCode="yyyy/m/d">
                  <c:v>43938</c:v>
                </c:pt>
                <c:pt idx="76" c:formatCode="yyyy/m/d">
                  <c:v>43942</c:v>
                </c:pt>
                <c:pt idx="77" c:formatCode="yyyy/m/d">
                  <c:v>43951</c:v>
                </c:pt>
                <c:pt idx="78" c:formatCode="yyyy/m/d">
                  <c:v>43956</c:v>
                </c:pt>
                <c:pt idx="79" c:formatCode="yyyy/m/d">
                  <c:v>43964</c:v>
                </c:pt>
                <c:pt idx="80" c:formatCode="yyyy/m/d">
                  <c:v>43972</c:v>
                </c:pt>
                <c:pt idx="81" c:formatCode="yyyy/m/d">
                  <c:v>43980</c:v>
                </c:pt>
                <c:pt idx="82" c:formatCode="yyyy/m/d">
                  <c:v>43999</c:v>
                </c:pt>
                <c:pt idx="83" c:formatCode="yyyy/m/d">
                  <c:v>44008</c:v>
                </c:pt>
                <c:pt idx="84" c:formatCode="yyyy/m/d">
                  <c:v>44056</c:v>
                </c:pt>
                <c:pt idx="85" c:formatCode="yyyy/m/d">
                  <c:v>44062</c:v>
                </c:pt>
                <c:pt idx="86" c:formatCode="yyyy/m/d">
                  <c:v>44070</c:v>
                </c:pt>
                <c:pt idx="87" c:formatCode="yyyy/m/d">
                  <c:v>44084</c:v>
                </c:pt>
                <c:pt idx="88" c:formatCode="yyyy/m/d">
                  <c:v>44092</c:v>
                </c:pt>
                <c:pt idx="89" c:formatCode="yyyy/m/d">
                  <c:v>44100</c:v>
                </c:pt>
                <c:pt idx="90" c:formatCode="yyyy/m/d">
                  <c:v>44114</c:v>
                </c:pt>
                <c:pt idx="91" c:formatCode="yyyy/m/d">
                  <c:v>44228</c:v>
                </c:pt>
                <c:pt idx="92" c:formatCode="yyyy/m/d">
                  <c:v>44256</c:v>
                </c:pt>
                <c:pt idx="93" c:formatCode="yyyy/m/d">
                  <c:v>44273</c:v>
                </c:pt>
                <c:pt idx="94" c:formatCode="yyyy/m/d">
                  <c:v>44287</c:v>
                </c:pt>
                <c:pt idx="95" c:formatCode="yyyy/m/d">
                  <c:v>44295</c:v>
                </c:pt>
                <c:pt idx="96" c:formatCode="yyyy/m/d">
                  <c:v>44318</c:v>
                </c:pt>
                <c:pt idx="97" c:formatCode="yyyy/m/d">
                  <c:v>44325</c:v>
                </c:pt>
                <c:pt idx="98" c:formatCode="yyyy/m/d">
                  <c:v>44333</c:v>
                </c:pt>
                <c:pt idx="99" c:formatCode="yyyy/m/d">
                  <c:v>44345</c:v>
                </c:pt>
                <c:pt idx="100" c:formatCode="yyyy/m/d">
                  <c:v>44352</c:v>
                </c:pt>
                <c:pt idx="101" c:formatCode="yyyy/m/d">
                  <c:v>44356</c:v>
                </c:pt>
                <c:pt idx="102" c:formatCode="yyyy/m/d">
                  <c:v>44356</c:v>
                </c:pt>
                <c:pt idx="103" c:formatCode="yyyy/m/d">
                  <c:v>44356</c:v>
                </c:pt>
                <c:pt idx="104" c:formatCode="yyyy/m/d">
                  <c:v>44356</c:v>
                </c:pt>
                <c:pt idx="105" c:formatCode="yyyy/m/d">
                  <c:v>44361</c:v>
                </c:pt>
                <c:pt idx="106" c:formatCode="yyyy/m/d">
                  <c:v>44363</c:v>
                </c:pt>
                <c:pt idx="107" c:formatCode="yyyy/m/d">
                  <c:v>44366</c:v>
                </c:pt>
                <c:pt idx="108" c:formatCode="yyyy/m/d">
                  <c:v>44367</c:v>
                </c:pt>
                <c:pt idx="109" c:formatCode="yyyy/m/d">
                  <c:v>44372</c:v>
                </c:pt>
                <c:pt idx="110" c:formatCode="yyyy/m/d">
                  <c:v>44373</c:v>
                </c:pt>
                <c:pt idx="111" c:formatCode="yyyy/m/d">
                  <c:v>44375</c:v>
                </c:pt>
                <c:pt idx="112" c:formatCode="yyyy/m/d">
                  <c:v>44377</c:v>
                </c:pt>
                <c:pt idx="113" c:formatCode="yyyy/m/d">
                  <c:v>44380</c:v>
                </c:pt>
                <c:pt idx="114" c:formatCode="yyyy/m/d">
                  <c:v>44383</c:v>
                </c:pt>
                <c:pt idx="115" c:formatCode="yyyy/m/d">
                  <c:v>44385</c:v>
                </c:pt>
                <c:pt idx="116" c:formatCode="yyyy/m/d">
                  <c:v>44387</c:v>
                </c:pt>
                <c:pt idx="117" c:formatCode="yyyy/m/d">
                  <c:v>44390</c:v>
                </c:pt>
                <c:pt idx="118" c:formatCode="yyyy/m/d">
                  <c:v>44397</c:v>
                </c:pt>
                <c:pt idx="119" c:formatCode="yyyy/m/d">
                  <c:v>44401</c:v>
                </c:pt>
                <c:pt idx="120" c:formatCode="yyyy/m/d">
                  <c:v>44437</c:v>
                </c:pt>
                <c:pt idx="121" c:formatCode="yyyy/m/d">
                  <c:v>44445</c:v>
                </c:pt>
                <c:pt idx="122" c:formatCode="yyyy/m/d">
                  <c:v>44448</c:v>
                </c:pt>
              </c:numCache>
            </c:numRef>
          </c:xVal>
          <c:yVal>
            <c:numRef>
              <c:f>'DC4-21'!$G$4:$G$1300</c:f>
              <c:numCache>
                <c:formatCode>0.00_ </c:formatCode>
                <c:ptCount val="1297"/>
                <c:pt idx="0">
                  <c:v>0</c:v>
                </c:pt>
                <c:pt idx="1">
                  <c:v>30.9999999999491</c:v>
                </c:pt>
                <c:pt idx="2">
                  <c:v>34.5000000002074</c:v>
                </c:pt>
                <c:pt idx="3">
                  <c:v>80.5000000000291</c:v>
                </c:pt>
                <c:pt idx="4">
                  <c:v>91.0000000003492</c:v>
                </c:pt>
                <c:pt idx="5">
                  <c:v>109.000000000378</c:v>
                </c:pt>
                <c:pt idx="6">
                  <c:v>119.500000000244</c:v>
                </c:pt>
                <c:pt idx="7">
                  <c:v>119.000000000142</c:v>
                </c:pt>
                <c:pt idx="8">
                  <c:v>146.000000000186</c:v>
                </c:pt>
                <c:pt idx="9">
                  <c:v>149.499999999989</c:v>
                </c:pt>
                <c:pt idx="10">
                  <c:v>159.500000000207</c:v>
                </c:pt>
                <c:pt idx="11">
                  <c:v>156.000000000404</c:v>
                </c:pt>
                <c:pt idx="12">
                  <c:v>174.50000000008</c:v>
                </c:pt>
                <c:pt idx="13">
                  <c:v>194.500000000517</c:v>
                </c:pt>
                <c:pt idx="14">
                  <c:v>202.999999999975</c:v>
                </c:pt>
                <c:pt idx="15">
                  <c:v>184.499999999844</c:v>
                </c:pt>
                <c:pt idx="16">
                  <c:v>275.500000000193</c:v>
                </c:pt>
                <c:pt idx="17">
                  <c:v>293.999999999869</c:v>
                </c:pt>
                <c:pt idx="18">
                  <c:v>298.999999999978</c:v>
                </c:pt>
                <c:pt idx="19">
                  <c:v>305.500000000393</c:v>
                </c:pt>
                <c:pt idx="20">
                  <c:v>314.499999999953</c:v>
                </c:pt>
                <c:pt idx="21">
                  <c:v>352.000000000317</c:v>
                </c:pt>
                <c:pt idx="22">
                  <c:v>391.500000000178</c:v>
                </c:pt>
                <c:pt idx="23">
                  <c:v>454.50000000028</c:v>
                </c:pt>
                <c:pt idx="24">
                  <c:v>526.000000000295</c:v>
                </c:pt>
                <c:pt idx="25">
                  <c:v>553.499999999985</c:v>
                </c:pt>
                <c:pt idx="26">
                  <c:v>580.500000000484</c:v>
                </c:pt>
                <c:pt idx="27">
                  <c:v>621.499999999742</c:v>
                </c:pt>
                <c:pt idx="28">
                  <c:v>635.499999999865</c:v>
                </c:pt>
                <c:pt idx="29">
                  <c:v>679.000000000087</c:v>
                </c:pt>
                <c:pt idx="30">
                  <c:v>686.500000000251</c:v>
                </c:pt>
                <c:pt idx="31">
                  <c:v>704.000000000178</c:v>
                </c:pt>
                <c:pt idx="32">
                  <c:v>728.500000000167</c:v>
                </c:pt>
                <c:pt idx="33">
                  <c:v>746.500000000196</c:v>
                </c:pt>
                <c:pt idx="34">
                  <c:v>740.999999999985</c:v>
                </c:pt>
                <c:pt idx="35">
                  <c:v>782.000000000153</c:v>
                </c:pt>
                <c:pt idx="36">
                  <c:v>787.000000000262</c:v>
                </c:pt>
                <c:pt idx="37">
                  <c:v>797.00000000048</c:v>
                </c:pt>
                <c:pt idx="38">
                  <c:v>818.000000000211</c:v>
                </c:pt>
                <c:pt idx="39">
                  <c:v>836.999999999989</c:v>
                </c:pt>
                <c:pt idx="40">
                  <c:v>884.500000000116</c:v>
                </c:pt>
                <c:pt idx="41">
                  <c:v>955.000000000382</c:v>
                </c:pt>
                <c:pt idx="42">
                  <c:v>995.499999999993</c:v>
                </c:pt>
                <c:pt idx="43">
                  <c:v>1014.00000000012</c:v>
                </c:pt>
                <c:pt idx="44">
                  <c:v>1058.50000000055</c:v>
                </c:pt>
                <c:pt idx="45">
                  <c:v>1064.00000000031</c:v>
                </c:pt>
                <c:pt idx="46">
                  <c:v>1081.99999999988</c:v>
                </c:pt>
                <c:pt idx="47">
                  <c:v>1123.9999999998</c:v>
                </c:pt>
                <c:pt idx="48">
                  <c:v>1146.50000000029</c:v>
                </c:pt>
                <c:pt idx="49">
                  <c:v>1158.5</c:v>
                </c:pt>
                <c:pt idx="50">
                  <c:v>1182.99999999999</c:v>
                </c:pt>
                <c:pt idx="51">
                  <c:v>1203.50000000008</c:v>
                </c:pt>
                <c:pt idx="52">
                  <c:v>1213.50000000029</c:v>
                </c:pt>
                <c:pt idx="53">
                  <c:v>1212.50000000009</c:v>
                </c:pt>
                <c:pt idx="54">
                  <c:v>1224.00000000016</c:v>
                </c:pt>
                <c:pt idx="55">
                  <c:v>1231.49999999987</c:v>
                </c:pt>
                <c:pt idx="56">
                  <c:v>1237.50000000018</c:v>
                </c:pt>
                <c:pt idx="57">
                  <c:v>1247.0000000003</c:v>
                </c:pt>
                <c:pt idx="58">
                  <c:v>1246.00000000009</c:v>
                </c:pt>
                <c:pt idx="59">
                  <c:v>1239.00000000049</c:v>
                </c:pt>
                <c:pt idx="60">
                  <c:v>1244.99999999989</c:v>
                </c:pt>
                <c:pt idx="61">
                  <c:v>1256.49999999996</c:v>
                </c:pt>
                <c:pt idx="62">
                  <c:v>1262.50000000027</c:v>
                </c:pt>
                <c:pt idx="63">
                  <c:v>1266.00000000008</c:v>
                </c:pt>
                <c:pt idx="64">
                  <c:v>1297.50000000013</c:v>
                </c:pt>
                <c:pt idx="65">
                  <c:v>1312.50000000045</c:v>
                </c:pt>
                <c:pt idx="66">
                  <c:v>1327.99999999997</c:v>
                </c:pt>
                <c:pt idx="67">
                  <c:v>1376.0000000002</c:v>
                </c:pt>
                <c:pt idx="68">
                  <c:v>1403.50000000035</c:v>
                </c:pt>
                <c:pt idx="69">
                  <c:v>1463.99999999994</c:v>
                </c:pt>
                <c:pt idx="70">
                  <c:v>1470.00000000025</c:v>
                </c:pt>
                <c:pt idx="71">
                  <c:v>1489.50000000013</c:v>
                </c:pt>
                <c:pt idx="72">
                  <c:v>1536.00000000051</c:v>
                </c:pt>
                <c:pt idx="73">
                  <c:v>1564.49999999995</c:v>
                </c:pt>
                <c:pt idx="74">
                  <c:v>1573.49999999997</c:v>
                </c:pt>
                <c:pt idx="75">
                  <c:v>1550.00000000018</c:v>
                </c:pt>
                <c:pt idx="76">
                  <c:v>1606.00000000022</c:v>
                </c:pt>
                <c:pt idx="77">
                  <c:v>1635.00000000022</c:v>
                </c:pt>
                <c:pt idx="78">
                  <c:v>1633.50000000037</c:v>
                </c:pt>
                <c:pt idx="79">
                  <c:v>1666.00000000017</c:v>
                </c:pt>
                <c:pt idx="80">
                  <c:v>1697.00000000012</c:v>
                </c:pt>
                <c:pt idx="81">
                  <c:v>1672.50000000013</c:v>
                </c:pt>
                <c:pt idx="82">
                  <c:v>1775.50000000019</c:v>
                </c:pt>
                <c:pt idx="83">
                  <c:v>1776.49999999994</c:v>
                </c:pt>
                <c:pt idx="84">
                  <c:v>1896.99999999993</c:v>
                </c:pt>
                <c:pt idx="85">
                  <c:v>1914.00000000021</c:v>
                </c:pt>
                <c:pt idx="86">
                  <c:v>1928.00000000034</c:v>
                </c:pt>
                <c:pt idx="87">
                  <c:v>1954.00000000018</c:v>
                </c:pt>
                <c:pt idx="88">
                  <c:v>1926.50000000003</c:v>
                </c:pt>
                <c:pt idx="89">
                  <c:v>1981.49999999987</c:v>
                </c:pt>
                <c:pt idx="90">
                  <c:v>2000.50000000056</c:v>
                </c:pt>
                <c:pt idx="91">
                  <c:v>2369.99999999989</c:v>
                </c:pt>
                <c:pt idx="92">
                  <c:v>2222.00000000021</c:v>
                </c:pt>
                <c:pt idx="93" c:formatCode="General">
                  <c:v>2233.00000000017</c:v>
                </c:pt>
                <c:pt idx="94" c:formatCode="General">
                  <c:v>2248.00000000005</c:v>
                </c:pt>
                <c:pt idx="95" c:formatCode="General">
                  <c:v>2199.99999999982</c:v>
                </c:pt>
                <c:pt idx="96" c:formatCode="General">
                  <c:v>2270.50000000008</c:v>
                </c:pt>
                <c:pt idx="97" c:formatCode="General">
                  <c:v>2267.00000000028</c:v>
                </c:pt>
                <c:pt idx="98" c:formatCode="General">
                  <c:v>2288.00000000001</c:v>
                </c:pt>
                <c:pt idx="99" c:formatCode="General">
                  <c:v>2295.00000000007</c:v>
                </c:pt>
                <c:pt idx="100" c:formatCode="General">
                  <c:v>2301.50000000049</c:v>
                </c:pt>
                <c:pt idx="101">
                  <c:v>2305.49999999994</c:v>
                </c:pt>
                <c:pt idx="102" c:formatCode="General">
                  <c:v>2304.99999999984</c:v>
                </c:pt>
                <c:pt idx="103" c:formatCode="General">
                  <c:v>2306.00000000004</c:v>
                </c:pt>
                <c:pt idx="104" c:formatCode="General">
                  <c:v>2305.49999999994</c:v>
                </c:pt>
                <c:pt idx="105" c:formatCode="General">
                  <c:v>2303.49999999999</c:v>
                </c:pt>
                <c:pt idx="106" c:formatCode="General">
                  <c:v>2315.50000000016</c:v>
                </c:pt>
                <c:pt idx="107" c:formatCode="General">
                  <c:v>2309.49999999984</c:v>
                </c:pt>
                <c:pt idx="108" c:formatCode="General">
                  <c:v>2307.99999999999</c:v>
                </c:pt>
                <c:pt idx="109" c:formatCode="General">
                  <c:v>2302.00000000013</c:v>
                </c:pt>
                <c:pt idx="110" c:formatCode="General">
                  <c:v>2303.00000000034</c:v>
                </c:pt>
                <c:pt idx="111" c:formatCode="General">
                  <c:v>2307.00000000024</c:v>
                </c:pt>
                <c:pt idx="112" c:formatCode="General">
                  <c:v>2309.99999999995</c:v>
                </c:pt>
                <c:pt idx="113" c:formatCode="General">
                  <c:v>2315.9999999998</c:v>
                </c:pt>
                <c:pt idx="114" c:formatCode="General">
                  <c:v>2316.50000000036</c:v>
                </c:pt>
                <c:pt idx="115" c:formatCode="General">
                  <c:v>2317.50000000011</c:v>
                </c:pt>
                <c:pt idx="116" c:formatCode="General">
                  <c:v>2318.99999999996</c:v>
                </c:pt>
                <c:pt idx="117" c:formatCode="General">
                  <c:v>2315.50000000016</c:v>
                </c:pt>
                <c:pt idx="118" c:formatCode="General">
                  <c:v>2337.50000000009</c:v>
                </c:pt>
                <c:pt idx="119" c:formatCode="General">
                  <c:v>2332.00000000033</c:v>
                </c:pt>
                <c:pt idx="120" c:formatCode="General">
                  <c:v>2351.00000000011</c:v>
                </c:pt>
                <c:pt idx="121" c:formatCode="General">
                  <c:v>2360.50000000023</c:v>
                </c:pt>
                <c:pt idx="122" c:formatCode="General">
                  <c:v>2362.00000000008</c:v>
                </c:pt>
              </c:numCache>
            </c:numRef>
          </c:yVal>
          <c:smooth val="0"/>
        </c:ser>
        <c:ser>
          <c:idx val="57"/>
          <c:order val="20"/>
          <c:tx>
            <c:strRef>
              <c:f>'DC4-22'!$A$2:$B$2</c:f>
              <c:strCache>
                <c:ptCount val="1"/>
                <c:pt idx="0">
                  <c:v>DC4-22</c:v>
                </c:pt>
              </c:strCache>
            </c:strRef>
          </c:tx>
          <c:spPr>
            <a:ln w="12700" cap="rnd" cmpd="sng" algn="ctr">
              <a:solidFill>
                <a:schemeClr val="accent4">
                  <a:tint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'DC4-22'!$A$4:$A$1999</c:f>
              <c:numCache>
                <c:formatCode>yyyy/m/d</c:formatCode>
                <c:ptCount val="1996"/>
                <c:pt idx="0">
                  <c:v>43277</c:v>
                </c:pt>
                <c:pt idx="1">
                  <c:v>43283</c:v>
                </c:pt>
                <c:pt idx="2">
                  <c:v>43293</c:v>
                </c:pt>
                <c:pt idx="3">
                  <c:v>43297</c:v>
                </c:pt>
                <c:pt idx="4">
                  <c:v>43306</c:v>
                </c:pt>
                <c:pt idx="5">
                  <c:v>43313</c:v>
                </c:pt>
                <c:pt idx="6">
                  <c:v>43318</c:v>
                </c:pt>
                <c:pt idx="7">
                  <c:v>43325</c:v>
                </c:pt>
                <c:pt idx="8">
                  <c:v>43336</c:v>
                </c:pt>
                <c:pt idx="9">
                  <c:v>43340</c:v>
                </c:pt>
                <c:pt idx="10">
                  <c:v>43346</c:v>
                </c:pt>
                <c:pt idx="11">
                  <c:v>43365</c:v>
                </c:pt>
                <c:pt idx="12">
                  <c:v>43370</c:v>
                </c:pt>
                <c:pt idx="13">
                  <c:v>43375</c:v>
                </c:pt>
                <c:pt idx="14">
                  <c:v>43381</c:v>
                </c:pt>
                <c:pt idx="15">
                  <c:v>43390</c:v>
                </c:pt>
                <c:pt idx="16">
                  <c:v>43396</c:v>
                </c:pt>
                <c:pt idx="17">
                  <c:v>43403</c:v>
                </c:pt>
                <c:pt idx="18">
                  <c:v>43411</c:v>
                </c:pt>
                <c:pt idx="19">
                  <c:v>43419</c:v>
                </c:pt>
                <c:pt idx="20">
                  <c:v>43425</c:v>
                </c:pt>
                <c:pt idx="21">
                  <c:v>43431</c:v>
                </c:pt>
                <c:pt idx="22">
                  <c:v>43441</c:v>
                </c:pt>
                <c:pt idx="23">
                  <c:v>43445</c:v>
                </c:pt>
                <c:pt idx="24">
                  <c:v>43455</c:v>
                </c:pt>
                <c:pt idx="25">
                  <c:v>43461</c:v>
                </c:pt>
                <c:pt idx="26">
                  <c:v>43467</c:v>
                </c:pt>
                <c:pt idx="27">
                  <c:v>43474</c:v>
                </c:pt>
                <c:pt idx="28">
                  <c:v>43481</c:v>
                </c:pt>
                <c:pt idx="29">
                  <c:v>43486</c:v>
                </c:pt>
                <c:pt idx="30">
                  <c:v>43511</c:v>
                </c:pt>
                <c:pt idx="31">
                  <c:v>43515</c:v>
                </c:pt>
                <c:pt idx="32">
                  <c:v>43524</c:v>
                </c:pt>
                <c:pt idx="33">
                  <c:v>43530</c:v>
                </c:pt>
                <c:pt idx="34">
                  <c:v>43535</c:v>
                </c:pt>
                <c:pt idx="35">
                  <c:v>43543</c:v>
                </c:pt>
                <c:pt idx="36">
                  <c:v>43561</c:v>
                </c:pt>
                <c:pt idx="37">
                  <c:v>43573</c:v>
                </c:pt>
                <c:pt idx="38">
                  <c:v>43581</c:v>
                </c:pt>
                <c:pt idx="39">
                  <c:v>43595</c:v>
                </c:pt>
                <c:pt idx="40">
                  <c:v>43601</c:v>
                </c:pt>
                <c:pt idx="41">
                  <c:v>43608</c:v>
                </c:pt>
                <c:pt idx="42">
                  <c:v>43623</c:v>
                </c:pt>
                <c:pt idx="43">
                  <c:v>43630</c:v>
                </c:pt>
                <c:pt idx="44">
                  <c:v>43645</c:v>
                </c:pt>
                <c:pt idx="45">
                  <c:v>43651</c:v>
                </c:pt>
                <c:pt idx="46">
                  <c:v>43660</c:v>
                </c:pt>
                <c:pt idx="47">
                  <c:v>43665</c:v>
                </c:pt>
                <c:pt idx="48">
                  <c:v>43671</c:v>
                </c:pt>
                <c:pt idx="49">
                  <c:v>43678</c:v>
                </c:pt>
                <c:pt idx="50">
                  <c:v>43686</c:v>
                </c:pt>
                <c:pt idx="51">
                  <c:v>43693</c:v>
                </c:pt>
                <c:pt idx="52">
                  <c:v>43708</c:v>
                </c:pt>
                <c:pt idx="53">
                  <c:v>43713</c:v>
                </c:pt>
                <c:pt idx="54">
                  <c:v>43724</c:v>
                </c:pt>
                <c:pt idx="55">
                  <c:v>43728</c:v>
                </c:pt>
                <c:pt idx="56">
                  <c:v>43742</c:v>
                </c:pt>
                <c:pt idx="57">
                  <c:v>43749</c:v>
                </c:pt>
                <c:pt idx="58">
                  <c:v>43762</c:v>
                </c:pt>
                <c:pt idx="59">
                  <c:v>43770</c:v>
                </c:pt>
                <c:pt idx="60">
                  <c:v>43778</c:v>
                </c:pt>
                <c:pt idx="61">
                  <c:v>43791</c:v>
                </c:pt>
                <c:pt idx="62">
                  <c:v>43802</c:v>
                </c:pt>
                <c:pt idx="63">
                  <c:v>43824</c:v>
                </c:pt>
                <c:pt idx="64">
                  <c:v>43834</c:v>
                </c:pt>
                <c:pt idx="65">
                  <c:v>43839</c:v>
                </c:pt>
                <c:pt idx="66">
                  <c:v>43845</c:v>
                </c:pt>
                <c:pt idx="67">
                  <c:v>43908</c:v>
                </c:pt>
                <c:pt idx="68">
                  <c:v>43930</c:v>
                </c:pt>
                <c:pt idx="69">
                  <c:v>43938</c:v>
                </c:pt>
                <c:pt idx="70">
                  <c:v>43942</c:v>
                </c:pt>
                <c:pt idx="71">
                  <c:v>43951</c:v>
                </c:pt>
                <c:pt idx="72">
                  <c:v>43956</c:v>
                </c:pt>
                <c:pt idx="73">
                  <c:v>43964</c:v>
                </c:pt>
                <c:pt idx="74">
                  <c:v>43972</c:v>
                </c:pt>
                <c:pt idx="75">
                  <c:v>43980</c:v>
                </c:pt>
                <c:pt idx="76">
                  <c:v>43999</c:v>
                </c:pt>
                <c:pt idx="77">
                  <c:v>44008</c:v>
                </c:pt>
                <c:pt idx="78">
                  <c:v>44056</c:v>
                </c:pt>
                <c:pt idx="79">
                  <c:v>44062</c:v>
                </c:pt>
                <c:pt idx="80">
                  <c:v>44070</c:v>
                </c:pt>
                <c:pt idx="81">
                  <c:v>44084</c:v>
                </c:pt>
                <c:pt idx="82">
                  <c:v>44092</c:v>
                </c:pt>
                <c:pt idx="83">
                  <c:v>44100</c:v>
                </c:pt>
                <c:pt idx="84">
                  <c:v>44114</c:v>
                </c:pt>
                <c:pt idx="85">
                  <c:v>44228</c:v>
                </c:pt>
                <c:pt idx="86">
                  <c:v>44256</c:v>
                </c:pt>
                <c:pt idx="87" c:formatCode="m&quot;月&quot;d&quot;日&quot;">
                  <c:v>44273</c:v>
                </c:pt>
                <c:pt idx="88" c:formatCode="m&quot;月&quot;d&quot;日&quot;">
                  <c:v>44287</c:v>
                </c:pt>
                <c:pt idx="89" c:formatCode="m&quot;月&quot;d&quot;日&quot;">
                  <c:v>44295</c:v>
                </c:pt>
                <c:pt idx="90" c:formatCode="m&quot;月&quot;d&quot;日&quot;">
                  <c:v>44318</c:v>
                </c:pt>
                <c:pt idx="91" c:formatCode="m&quot;月&quot;d&quot;日&quot;">
                  <c:v>44325</c:v>
                </c:pt>
                <c:pt idx="92" c:formatCode="m&quot;月&quot;d&quot;日&quot;">
                  <c:v>44333</c:v>
                </c:pt>
                <c:pt idx="93" c:formatCode="m&quot;月&quot;d&quot;日&quot;">
                  <c:v>44345</c:v>
                </c:pt>
                <c:pt idx="94" c:formatCode="m&quot;月&quot;d&quot;日&quot;">
                  <c:v>44352</c:v>
                </c:pt>
                <c:pt idx="95">
                  <c:v>44356</c:v>
                </c:pt>
                <c:pt idx="96">
                  <c:v>44356</c:v>
                </c:pt>
                <c:pt idx="97">
                  <c:v>44356</c:v>
                </c:pt>
                <c:pt idx="98">
                  <c:v>44356</c:v>
                </c:pt>
                <c:pt idx="99">
                  <c:v>44361</c:v>
                </c:pt>
                <c:pt idx="100">
                  <c:v>44363</c:v>
                </c:pt>
                <c:pt idx="101">
                  <c:v>44366</c:v>
                </c:pt>
                <c:pt idx="102">
                  <c:v>44367</c:v>
                </c:pt>
                <c:pt idx="103">
                  <c:v>44372</c:v>
                </c:pt>
                <c:pt idx="104">
                  <c:v>44373</c:v>
                </c:pt>
                <c:pt idx="105">
                  <c:v>44375</c:v>
                </c:pt>
                <c:pt idx="106">
                  <c:v>44377</c:v>
                </c:pt>
                <c:pt idx="107">
                  <c:v>44380</c:v>
                </c:pt>
                <c:pt idx="108">
                  <c:v>44383</c:v>
                </c:pt>
                <c:pt idx="109">
                  <c:v>44385</c:v>
                </c:pt>
                <c:pt idx="110">
                  <c:v>44387</c:v>
                </c:pt>
                <c:pt idx="111">
                  <c:v>44390</c:v>
                </c:pt>
                <c:pt idx="112">
                  <c:v>44397</c:v>
                </c:pt>
                <c:pt idx="113">
                  <c:v>44401</c:v>
                </c:pt>
                <c:pt idx="114">
                  <c:v>44437</c:v>
                </c:pt>
                <c:pt idx="115">
                  <c:v>44445</c:v>
                </c:pt>
                <c:pt idx="116">
                  <c:v>44448</c:v>
                </c:pt>
              </c:numCache>
            </c:numRef>
          </c:xVal>
          <c:yVal>
            <c:numRef>
              <c:f>'DC4-22'!$G$4:$G$1999</c:f>
              <c:numCache>
                <c:formatCode>0.00_ </c:formatCode>
                <c:ptCount val="1996"/>
                <c:pt idx="0">
                  <c:v>0</c:v>
                </c:pt>
                <c:pt idx="1">
                  <c:v>23.0000000001382</c:v>
                </c:pt>
                <c:pt idx="2">
                  <c:v>23.0000000001382</c:v>
                </c:pt>
                <c:pt idx="3">
                  <c:v>53.0000000003383</c:v>
                </c:pt>
                <c:pt idx="4">
                  <c:v>62.5</c:v>
                </c:pt>
                <c:pt idx="5">
                  <c:v>65.5000000001564</c:v>
                </c:pt>
                <c:pt idx="6">
                  <c:v>74.500000000171</c:v>
                </c:pt>
                <c:pt idx="7">
                  <c:v>96.5000000001055</c:v>
                </c:pt>
                <c:pt idx="8">
                  <c:v>121.000000000095</c:v>
                </c:pt>
                <c:pt idx="9">
                  <c:v>139.999999999873</c:v>
                </c:pt>
                <c:pt idx="10">
                  <c:v>130.000000000109</c:v>
                </c:pt>
                <c:pt idx="11">
                  <c:v>231.999999999971</c:v>
                </c:pt>
                <c:pt idx="12">
                  <c:v>245.499999999993</c:v>
                </c:pt>
                <c:pt idx="13">
                  <c:v>256.49999999996</c:v>
                </c:pt>
                <c:pt idx="14">
                  <c:v>257.500000000164</c:v>
                </c:pt>
                <c:pt idx="15">
                  <c:v>277.000000000044</c:v>
                </c:pt>
                <c:pt idx="16">
                  <c:v>319.000000000415</c:v>
                </c:pt>
                <c:pt idx="17">
                  <c:v>365.500000000338</c:v>
                </c:pt>
                <c:pt idx="18">
                  <c:v>444.500000000062</c:v>
                </c:pt>
                <c:pt idx="19">
                  <c:v>521.999999999935</c:v>
                </c:pt>
                <c:pt idx="20">
                  <c:v>554.000000000087</c:v>
                </c:pt>
                <c:pt idx="21">
                  <c:v>583.000000000084</c:v>
                </c:pt>
                <c:pt idx="22">
                  <c:v>632.499999999709</c:v>
                </c:pt>
                <c:pt idx="23">
                  <c:v>649.499999999989</c:v>
                </c:pt>
                <c:pt idx="24">
                  <c:v>695.000000000164</c:v>
                </c:pt>
                <c:pt idx="25">
                  <c:v>702.999999999975</c:v>
                </c:pt>
                <c:pt idx="26">
                  <c:v>721.500000000106</c:v>
                </c:pt>
                <c:pt idx="27">
                  <c:v>753.000000000156</c:v>
                </c:pt>
                <c:pt idx="28">
                  <c:v>767.00000000028</c:v>
                </c:pt>
                <c:pt idx="29">
                  <c:v>769.49999999988</c:v>
                </c:pt>
                <c:pt idx="30">
                  <c:v>811.999999999898</c:v>
                </c:pt>
                <c:pt idx="31">
                  <c:v>818.499999999858</c:v>
                </c:pt>
                <c:pt idx="32">
                  <c:v>842.000000000098</c:v>
                </c:pt>
                <c:pt idx="33">
                  <c:v>862.00000000008</c:v>
                </c:pt>
                <c:pt idx="34">
                  <c:v>883.000000000266</c:v>
                </c:pt>
                <c:pt idx="35">
                  <c:v>941.499999999905</c:v>
                </c:pt>
                <c:pt idx="36">
                  <c:v>1025.50000000019</c:v>
                </c:pt>
                <c:pt idx="37">
                  <c:v>1068.00000000021</c:v>
                </c:pt>
                <c:pt idx="38">
                  <c:v>1090.50000000025</c:v>
                </c:pt>
                <c:pt idx="39">
                  <c:v>1137.00000000017</c:v>
                </c:pt>
                <c:pt idx="40">
                  <c:v>1150.50000000019</c:v>
                </c:pt>
                <c:pt idx="41">
                  <c:v>1172.99999999977</c:v>
                </c:pt>
                <c:pt idx="42">
                  <c:v>1217.99999999985</c:v>
                </c:pt>
                <c:pt idx="43">
                  <c:v>1250.5000000001</c:v>
                </c:pt>
                <c:pt idx="44">
                  <c:v>1293.50000000022</c:v>
                </c:pt>
                <c:pt idx="45">
                  <c:v>1309.99999999995</c:v>
                </c:pt>
                <c:pt idx="46">
                  <c:v>1324.00000000007</c:v>
                </c:pt>
                <c:pt idx="47">
                  <c:v>1320.49999999981</c:v>
                </c:pt>
                <c:pt idx="48">
                  <c:v>1333.50000000019</c:v>
                </c:pt>
                <c:pt idx="49">
                  <c:v>1340.00000000015</c:v>
                </c:pt>
                <c:pt idx="50">
                  <c:v>1346.50000000011</c:v>
                </c:pt>
                <c:pt idx="51">
                  <c:v>1350.00000000036</c:v>
                </c:pt>
                <c:pt idx="52">
                  <c:v>1358.00000000017</c:v>
                </c:pt>
                <c:pt idx="53">
                  <c:v>1344.00000000005</c:v>
                </c:pt>
                <c:pt idx="54">
                  <c:v>1358.99999999992</c:v>
                </c:pt>
                <c:pt idx="55">
                  <c:v>1404.5000000001</c:v>
                </c:pt>
                <c:pt idx="56">
                  <c:v>1377.50000000005</c:v>
                </c:pt>
                <c:pt idx="57">
                  <c:v>1382.50000000016</c:v>
                </c:pt>
                <c:pt idx="58">
                  <c:v>1416.99999999992</c:v>
                </c:pt>
                <c:pt idx="59">
                  <c:v>1426.00000000039</c:v>
                </c:pt>
                <c:pt idx="60">
                  <c:v>1450.00000000027</c:v>
                </c:pt>
                <c:pt idx="61">
                  <c:v>1497.49999999995</c:v>
                </c:pt>
                <c:pt idx="62">
                  <c:v>1532.50000000025</c:v>
                </c:pt>
                <c:pt idx="63">
                  <c:v>1599.99999999991</c:v>
                </c:pt>
                <c:pt idx="64">
                  <c:v>1606.99999999997</c:v>
                </c:pt>
                <c:pt idx="65">
                  <c:v>1627.50000000005</c:v>
                </c:pt>
                <c:pt idx="66">
                  <c:v>1656.0000000004</c:v>
                </c:pt>
                <c:pt idx="67">
                  <c:v>1704.50000000028</c:v>
                </c:pt>
                <c:pt idx="68">
                  <c:v>1711.00000000024</c:v>
                </c:pt>
                <c:pt idx="69">
                  <c:v>1686.9999999999</c:v>
                </c:pt>
                <c:pt idx="70">
                  <c:v>1745.00000000035</c:v>
                </c:pt>
                <c:pt idx="71">
                  <c:v>1776.5000000004</c:v>
                </c:pt>
                <c:pt idx="72">
                  <c:v>1779.00000000045</c:v>
                </c:pt>
                <c:pt idx="73">
                  <c:v>1811.50000000025</c:v>
                </c:pt>
                <c:pt idx="74">
                  <c:v>1847.49999999985</c:v>
                </c:pt>
                <c:pt idx="75">
                  <c:v>1806.00000000004</c:v>
                </c:pt>
                <c:pt idx="76">
                  <c:v>1920.00000000007</c:v>
                </c:pt>
                <c:pt idx="77">
                  <c:v>1920.99999999982</c:v>
                </c:pt>
                <c:pt idx="78">
                  <c:v>2043.49999999977</c:v>
                </c:pt>
                <c:pt idx="79">
                  <c:v>2067.50000000011</c:v>
                </c:pt>
                <c:pt idx="80">
                  <c:v>2080.50000000048</c:v>
                </c:pt>
                <c:pt idx="81">
                  <c:v>2109.00000000038</c:v>
                </c:pt>
                <c:pt idx="82">
                  <c:v>2121.5000000002</c:v>
                </c:pt>
                <c:pt idx="83">
                  <c:v>2134.49999999966</c:v>
                </c:pt>
                <c:pt idx="84">
                  <c:v>2153.00000000025</c:v>
                </c:pt>
                <c:pt idx="85">
                  <c:v>2353.00000000007</c:v>
                </c:pt>
                <c:pt idx="86">
                  <c:v>2385.00000000022</c:v>
                </c:pt>
                <c:pt idx="87" c:formatCode="General">
                  <c:v>2398.50000000024</c:v>
                </c:pt>
                <c:pt idx="88" c:formatCode="General">
                  <c:v>2409.50000000021</c:v>
                </c:pt>
                <c:pt idx="89" c:formatCode="General">
                  <c:v>2409.00000000011</c:v>
                </c:pt>
                <c:pt idx="90" c:formatCode="General">
                  <c:v>2433.99999999974</c:v>
                </c:pt>
                <c:pt idx="91" c:formatCode="General">
                  <c:v>2425.00000000018</c:v>
                </c:pt>
                <c:pt idx="92" c:formatCode="General">
                  <c:v>2450.00000000027</c:v>
                </c:pt>
                <c:pt idx="93" c:formatCode="General">
                  <c:v>2455.50000000003</c:v>
                </c:pt>
                <c:pt idx="94" c:formatCode="General">
                  <c:v>2460.50000000014</c:v>
                </c:pt>
                <c:pt idx="95">
                  <c:v>2466.1666666666</c:v>
                </c:pt>
                <c:pt idx="96">
                  <c:v>2465.99999999989</c:v>
                </c:pt>
                <c:pt idx="97">
                  <c:v>2465.99999999989</c:v>
                </c:pt>
                <c:pt idx="98">
                  <c:v>2466.5</c:v>
                </c:pt>
                <c:pt idx="99">
                  <c:v>2463.99999999994</c:v>
                </c:pt>
                <c:pt idx="100">
                  <c:v>2476.00000000011</c:v>
                </c:pt>
                <c:pt idx="101">
                  <c:v>2474.99999999991</c:v>
                </c:pt>
                <c:pt idx="102">
                  <c:v>2472.00000000021</c:v>
                </c:pt>
                <c:pt idx="103">
                  <c:v>2468.0000000003</c:v>
                </c:pt>
                <c:pt idx="104">
                  <c:v>2469.50000000015</c:v>
                </c:pt>
                <c:pt idx="105">
                  <c:v>2467.0000000001</c:v>
                </c:pt>
                <c:pt idx="106">
                  <c:v>2472.00000000021</c:v>
                </c:pt>
                <c:pt idx="107">
                  <c:v>2476.99999999986</c:v>
                </c:pt>
                <c:pt idx="108">
                  <c:v>2478.00000000007</c:v>
                </c:pt>
                <c:pt idx="109">
                  <c:v>2478.99999999981</c:v>
                </c:pt>
                <c:pt idx="110">
                  <c:v>2481.49999999987</c:v>
                </c:pt>
                <c:pt idx="111">
                  <c:v>2474.49999999981</c:v>
                </c:pt>
                <c:pt idx="112">
                  <c:v>2496.5000000002</c:v>
                </c:pt>
                <c:pt idx="113">
                  <c:v>2495.00000000035</c:v>
                </c:pt>
                <c:pt idx="114">
                  <c:v>2515.00000000033</c:v>
                </c:pt>
                <c:pt idx="115">
                  <c:v>2523.50000000024</c:v>
                </c:pt>
                <c:pt idx="116">
                  <c:v>2525.00000000009</c:v>
                </c:pt>
              </c:numCache>
            </c:numRef>
          </c:yVal>
          <c:smooth val="0"/>
        </c:ser>
        <c:ser>
          <c:idx val="58"/>
          <c:order val="21"/>
          <c:tx>
            <c:strRef>
              <c:f>'DC4-23'!$A$2:$B$2</c:f>
              <c:strCache>
                <c:ptCount val="1"/>
                <c:pt idx="0">
                  <c:v>DC4-23</c:v>
                </c:pt>
              </c:strCache>
            </c:strRef>
          </c:tx>
          <c:spPr>
            <a:ln w="9525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'DC4-23'!$A$6:$A$1198</c:f>
              <c:numCache>
                <c:formatCode>yyyy/m/d</c:formatCode>
                <c:ptCount val="1193"/>
                <c:pt idx="0">
                  <c:v>43375</c:v>
                </c:pt>
                <c:pt idx="1">
                  <c:v>43381</c:v>
                </c:pt>
                <c:pt idx="2">
                  <c:v>43390</c:v>
                </c:pt>
                <c:pt idx="3">
                  <c:v>43396</c:v>
                </c:pt>
                <c:pt idx="4">
                  <c:v>43403</c:v>
                </c:pt>
                <c:pt idx="5">
                  <c:v>43411</c:v>
                </c:pt>
                <c:pt idx="6">
                  <c:v>43419</c:v>
                </c:pt>
                <c:pt idx="7">
                  <c:v>43425</c:v>
                </c:pt>
                <c:pt idx="8">
                  <c:v>43431</c:v>
                </c:pt>
                <c:pt idx="9">
                  <c:v>43441</c:v>
                </c:pt>
                <c:pt idx="10">
                  <c:v>43445</c:v>
                </c:pt>
                <c:pt idx="11">
                  <c:v>43455</c:v>
                </c:pt>
                <c:pt idx="12">
                  <c:v>43461</c:v>
                </c:pt>
                <c:pt idx="13">
                  <c:v>43467</c:v>
                </c:pt>
                <c:pt idx="14">
                  <c:v>43474</c:v>
                </c:pt>
                <c:pt idx="15">
                  <c:v>43481</c:v>
                </c:pt>
                <c:pt idx="16">
                  <c:v>43486</c:v>
                </c:pt>
                <c:pt idx="17">
                  <c:v>43511</c:v>
                </c:pt>
                <c:pt idx="18">
                  <c:v>43515</c:v>
                </c:pt>
                <c:pt idx="19">
                  <c:v>43524</c:v>
                </c:pt>
                <c:pt idx="20">
                  <c:v>43530</c:v>
                </c:pt>
                <c:pt idx="21">
                  <c:v>43535</c:v>
                </c:pt>
                <c:pt idx="22">
                  <c:v>43543</c:v>
                </c:pt>
                <c:pt idx="23">
                  <c:v>43561</c:v>
                </c:pt>
                <c:pt idx="24">
                  <c:v>43573</c:v>
                </c:pt>
                <c:pt idx="25">
                  <c:v>43581</c:v>
                </c:pt>
                <c:pt idx="26">
                  <c:v>43595</c:v>
                </c:pt>
                <c:pt idx="27">
                  <c:v>43601</c:v>
                </c:pt>
                <c:pt idx="28">
                  <c:v>43608</c:v>
                </c:pt>
                <c:pt idx="29">
                  <c:v>43623</c:v>
                </c:pt>
                <c:pt idx="30">
                  <c:v>43630</c:v>
                </c:pt>
                <c:pt idx="31">
                  <c:v>43637</c:v>
                </c:pt>
                <c:pt idx="32">
                  <c:v>43645</c:v>
                </c:pt>
                <c:pt idx="33">
                  <c:v>43651</c:v>
                </c:pt>
                <c:pt idx="34">
                  <c:v>43660</c:v>
                </c:pt>
                <c:pt idx="35">
                  <c:v>43665</c:v>
                </c:pt>
                <c:pt idx="36">
                  <c:v>43671</c:v>
                </c:pt>
                <c:pt idx="37">
                  <c:v>43678</c:v>
                </c:pt>
                <c:pt idx="38">
                  <c:v>43686</c:v>
                </c:pt>
                <c:pt idx="39">
                  <c:v>43693</c:v>
                </c:pt>
                <c:pt idx="40">
                  <c:v>43708</c:v>
                </c:pt>
                <c:pt idx="41">
                  <c:v>43713</c:v>
                </c:pt>
                <c:pt idx="42">
                  <c:v>43722</c:v>
                </c:pt>
                <c:pt idx="43">
                  <c:v>43728</c:v>
                </c:pt>
                <c:pt idx="44">
                  <c:v>43742</c:v>
                </c:pt>
                <c:pt idx="45">
                  <c:v>43749</c:v>
                </c:pt>
                <c:pt idx="46">
                  <c:v>43762</c:v>
                </c:pt>
                <c:pt idx="47">
                  <c:v>43770</c:v>
                </c:pt>
                <c:pt idx="48">
                  <c:v>43778</c:v>
                </c:pt>
                <c:pt idx="49">
                  <c:v>43791</c:v>
                </c:pt>
                <c:pt idx="50">
                  <c:v>43802</c:v>
                </c:pt>
                <c:pt idx="51">
                  <c:v>43824</c:v>
                </c:pt>
                <c:pt idx="52">
                  <c:v>43834</c:v>
                </c:pt>
                <c:pt idx="53">
                  <c:v>43839</c:v>
                </c:pt>
                <c:pt idx="54">
                  <c:v>43845</c:v>
                </c:pt>
                <c:pt idx="55">
                  <c:v>43908</c:v>
                </c:pt>
                <c:pt idx="56">
                  <c:v>43930</c:v>
                </c:pt>
                <c:pt idx="57">
                  <c:v>43938</c:v>
                </c:pt>
                <c:pt idx="58">
                  <c:v>43942</c:v>
                </c:pt>
                <c:pt idx="59">
                  <c:v>43951</c:v>
                </c:pt>
                <c:pt idx="60">
                  <c:v>43956</c:v>
                </c:pt>
                <c:pt idx="61">
                  <c:v>43964</c:v>
                </c:pt>
                <c:pt idx="62">
                  <c:v>43972</c:v>
                </c:pt>
                <c:pt idx="63">
                  <c:v>43980</c:v>
                </c:pt>
                <c:pt idx="64">
                  <c:v>43999</c:v>
                </c:pt>
                <c:pt idx="65">
                  <c:v>44008</c:v>
                </c:pt>
                <c:pt idx="66">
                  <c:v>44056</c:v>
                </c:pt>
                <c:pt idx="67">
                  <c:v>44062</c:v>
                </c:pt>
                <c:pt idx="68">
                  <c:v>44070</c:v>
                </c:pt>
                <c:pt idx="69">
                  <c:v>44084</c:v>
                </c:pt>
                <c:pt idx="70">
                  <c:v>44092</c:v>
                </c:pt>
                <c:pt idx="71">
                  <c:v>44100</c:v>
                </c:pt>
                <c:pt idx="72">
                  <c:v>44114</c:v>
                </c:pt>
                <c:pt idx="73">
                  <c:v>44228</c:v>
                </c:pt>
                <c:pt idx="74">
                  <c:v>44256</c:v>
                </c:pt>
                <c:pt idx="75">
                  <c:v>44273</c:v>
                </c:pt>
                <c:pt idx="76">
                  <c:v>44287</c:v>
                </c:pt>
                <c:pt idx="77">
                  <c:v>44295</c:v>
                </c:pt>
                <c:pt idx="78">
                  <c:v>44318</c:v>
                </c:pt>
                <c:pt idx="79">
                  <c:v>44325</c:v>
                </c:pt>
                <c:pt idx="80">
                  <c:v>44333</c:v>
                </c:pt>
                <c:pt idx="81">
                  <c:v>44345</c:v>
                </c:pt>
                <c:pt idx="82">
                  <c:v>44352</c:v>
                </c:pt>
                <c:pt idx="83">
                  <c:v>44356</c:v>
                </c:pt>
                <c:pt idx="84">
                  <c:v>44356</c:v>
                </c:pt>
                <c:pt idx="85">
                  <c:v>44356</c:v>
                </c:pt>
                <c:pt idx="86">
                  <c:v>44356</c:v>
                </c:pt>
                <c:pt idx="87">
                  <c:v>44361</c:v>
                </c:pt>
                <c:pt idx="88">
                  <c:v>44363</c:v>
                </c:pt>
                <c:pt idx="89">
                  <c:v>44366</c:v>
                </c:pt>
                <c:pt idx="90">
                  <c:v>44367</c:v>
                </c:pt>
                <c:pt idx="91">
                  <c:v>44372</c:v>
                </c:pt>
                <c:pt idx="92">
                  <c:v>44373</c:v>
                </c:pt>
                <c:pt idx="93">
                  <c:v>44375</c:v>
                </c:pt>
                <c:pt idx="94">
                  <c:v>44377</c:v>
                </c:pt>
                <c:pt idx="95">
                  <c:v>44380</c:v>
                </c:pt>
                <c:pt idx="96">
                  <c:v>44383</c:v>
                </c:pt>
                <c:pt idx="97">
                  <c:v>44385</c:v>
                </c:pt>
                <c:pt idx="98">
                  <c:v>44387</c:v>
                </c:pt>
                <c:pt idx="99">
                  <c:v>44390</c:v>
                </c:pt>
                <c:pt idx="100">
                  <c:v>44397</c:v>
                </c:pt>
                <c:pt idx="101">
                  <c:v>44401</c:v>
                </c:pt>
                <c:pt idx="102">
                  <c:v>44437</c:v>
                </c:pt>
                <c:pt idx="103">
                  <c:v>44445</c:v>
                </c:pt>
                <c:pt idx="104">
                  <c:v>44448</c:v>
                </c:pt>
              </c:numCache>
            </c:numRef>
          </c:xVal>
          <c:yVal>
            <c:numRef>
              <c:f>'DC4-23'!$G$6:$G$1298</c:f>
              <c:numCache>
                <c:formatCode>0.00_ </c:formatCode>
                <c:ptCount val="1293"/>
                <c:pt idx="0">
                  <c:v>26.4999999999418</c:v>
                </c:pt>
                <c:pt idx="1">
                  <c:v>33.5000000000036</c:v>
                </c:pt>
                <c:pt idx="2">
                  <c:v>61.9999999998981</c:v>
                </c:pt>
                <c:pt idx="3">
                  <c:v>115.499999999884</c:v>
                </c:pt>
                <c:pt idx="4">
                  <c:v>158.500000000004</c:v>
                </c:pt>
                <c:pt idx="5">
                  <c:v>246.499999999742</c:v>
                </c:pt>
                <c:pt idx="6">
                  <c:v>320.499999999811</c:v>
                </c:pt>
                <c:pt idx="7">
                  <c:v>362.499999999727</c:v>
                </c:pt>
                <c:pt idx="8">
                  <c:v>385.999999999967</c:v>
                </c:pt>
                <c:pt idx="9">
                  <c:v>439.499999999498</c:v>
                </c:pt>
                <c:pt idx="10">
                  <c:v>453.999999999724</c:v>
                </c:pt>
                <c:pt idx="11">
                  <c:v>497.499999999945</c:v>
                </c:pt>
                <c:pt idx="12">
                  <c:v>507.499999999709</c:v>
                </c:pt>
                <c:pt idx="13">
                  <c:v>530.999999999949</c:v>
                </c:pt>
                <c:pt idx="14">
                  <c:v>559.499999999844</c:v>
                </c:pt>
                <c:pt idx="15">
                  <c:v>577.499999999873</c:v>
                </c:pt>
                <c:pt idx="16">
                  <c:v>574.499999999716</c:v>
                </c:pt>
                <c:pt idx="17">
                  <c:v>617.499999999836</c:v>
                </c:pt>
                <c:pt idx="18">
                  <c:v>626.999999999953</c:v>
                </c:pt>
                <c:pt idx="19">
                  <c:v>646.999999999935</c:v>
                </c:pt>
                <c:pt idx="20">
                  <c:v>668.499999999767</c:v>
                </c:pt>
                <c:pt idx="21">
                  <c:v>695.999999999913</c:v>
                </c:pt>
                <c:pt idx="22">
                  <c:v>743.999999999687</c:v>
                </c:pt>
                <c:pt idx="23">
                  <c:v>833.000000000084</c:v>
                </c:pt>
                <c:pt idx="24">
                  <c:v>875.500000000102</c:v>
                </c:pt>
                <c:pt idx="25">
                  <c:v>893.999999999778</c:v>
                </c:pt>
                <c:pt idx="26">
                  <c:v>951.000000000022</c:v>
                </c:pt>
                <c:pt idx="27">
                  <c:v>964.500000000044</c:v>
                </c:pt>
                <c:pt idx="28">
                  <c:v>985.999999999876</c:v>
                </c:pt>
                <c:pt idx="29">
                  <c:v>1025.49999999974</c:v>
                </c:pt>
                <c:pt idx="30">
                  <c:v>1059.49999999984</c:v>
                </c:pt>
                <c:pt idx="31">
                  <c:v>1072.00000000012</c:v>
                </c:pt>
                <c:pt idx="32">
                  <c:v>1097.99999999996</c:v>
                </c:pt>
                <c:pt idx="33">
                  <c:v>1113.49999999993</c:v>
                </c:pt>
                <c:pt idx="34">
                  <c:v>1129.50000000001</c:v>
                </c:pt>
                <c:pt idx="35">
                  <c:v>1131.49999999996</c:v>
                </c:pt>
                <c:pt idx="36">
                  <c:v>1141.49999999972</c:v>
                </c:pt>
                <c:pt idx="37">
                  <c:v>1155.49999999985</c:v>
                </c:pt>
                <c:pt idx="38">
                  <c:v>1159.49999999975</c:v>
                </c:pt>
                <c:pt idx="39">
                  <c:v>1164.00000000021</c:v>
                </c:pt>
                <c:pt idx="40">
                  <c:v>1161.99999999981</c:v>
                </c:pt>
                <c:pt idx="41">
                  <c:v>1154.5000000001</c:v>
                </c:pt>
                <c:pt idx="42">
                  <c:v>1165.99999999971</c:v>
                </c:pt>
                <c:pt idx="43">
                  <c:v>1176.49999999958</c:v>
                </c:pt>
                <c:pt idx="44">
                  <c:v>1190.00000000005</c:v>
                </c:pt>
                <c:pt idx="45">
                  <c:v>1195.49999999981</c:v>
                </c:pt>
                <c:pt idx="46">
                  <c:v>1231.49999999987</c:v>
                </c:pt>
                <c:pt idx="47">
                  <c:v>1240.99999999999</c:v>
                </c:pt>
                <c:pt idx="48">
                  <c:v>1266.99999999983</c:v>
                </c:pt>
                <c:pt idx="49">
                  <c:v>1314.9999999996</c:v>
                </c:pt>
                <c:pt idx="50">
                  <c:v>1349.50000000026</c:v>
                </c:pt>
                <c:pt idx="51">
                  <c:v>1412.49999999991</c:v>
                </c:pt>
                <c:pt idx="52">
                  <c:v>1440.00000000005</c:v>
                </c:pt>
                <c:pt idx="53">
                  <c:v>1438.49999999975</c:v>
                </c:pt>
                <c:pt idx="54">
                  <c:v>1479.00000000027</c:v>
                </c:pt>
                <c:pt idx="55">
                  <c:v>1527.00000000004</c:v>
                </c:pt>
                <c:pt idx="56">
                  <c:v>1531.50000000005</c:v>
                </c:pt>
                <c:pt idx="57">
                  <c:v>1511.49999999961</c:v>
                </c:pt>
                <c:pt idx="58">
                  <c:v>1568.99999999996</c:v>
                </c:pt>
                <c:pt idx="59">
                  <c:v>1599.00000000016</c:v>
                </c:pt>
                <c:pt idx="60">
                  <c:v>1596</c:v>
                </c:pt>
                <c:pt idx="61">
                  <c:v>1635.00000000022</c:v>
                </c:pt>
                <c:pt idx="62">
                  <c:v>1667.49999999956</c:v>
                </c:pt>
                <c:pt idx="63">
                  <c:v>1628.99999999991</c:v>
                </c:pt>
                <c:pt idx="64">
                  <c:v>1747.49999999995</c:v>
                </c:pt>
                <c:pt idx="65">
                  <c:v>1747.49999999995</c:v>
                </c:pt>
                <c:pt idx="66">
                  <c:v>1868.99999999969</c:v>
                </c:pt>
                <c:pt idx="67">
                  <c:v>1891.99999999983</c:v>
                </c:pt>
                <c:pt idx="68">
                  <c:v>1904.5000000001</c:v>
                </c:pt>
                <c:pt idx="69">
                  <c:v>1931.50000000014</c:v>
                </c:pt>
                <c:pt idx="70">
                  <c:v>1920.99999999982</c:v>
                </c:pt>
                <c:pt idx="71">
                  <c:v>1961.99999999953</c:v>
                </c:pt>
                <c:pt idx="72">
                  <c:v>1979.49999999992</c:v>
                </c:pt>
                <c:pt idx="73">
                  <c:v>2135.99999999951</c:v>
                </c:pt>
                <c:pt idx="74">
                  <c:v>2217.99999999985</c:v>
                </c:pt>
                <c:pt idx="75">
                  <c:v>2227.49999999996</c:v>
                </c:pt>
                <c:pt idx="76">
                  <c:v>2239.49999999968</c:v>
                </c:pt>
                <c:pt idx="77">
                  <c:v>2245.99999999964</c:v>
                </c:pt>
                <c:pt idx="78">
                  <c:v>2265.49999999997</c:v>
                </c:pt>
                <c:pt idx="79">
                  <c:v>2255.99999999986</c:v>
                </c:pt>
                <c:pt idx="80">
                  <c:v>2283.5</c:v>
                </c:pt>
                <c:pt idx="81">
                  <c:v>2288.99999999976</c:v>
                </c:pt>
                <c:pt idx="82">
                  <c:v>2296.49999999992</c:v>
                </c:pt>
                <c:pt idx="83">
                  <c:v>2298.66666666627</c:v>
                </c:pt>
                <c:pt idx="84">
                  <c:v>2298.99999999952</c:v>
                </c:pt>
                <c:pt idx="85">
                  <c:v>2297.99999999977</c:v>
                </c:pt>
                <c:pt idx="86">
                  <c:v>2298.99999999952</c:v>
                </c:pt>
                <c:pt idx="87">
                  <c:v>2302.49999999978</c:v>
                </c:pt>
                <c:pt idx="88">
                  <c:v>2312.5</c:v>
                </c:pt>
                <c:pt idx="89">
                  <c:v>2310.99999999969</c:v>
                </c:pt>
                <c:pt idx="90">
                  <c:v>2308.99999999974</c:v>
                </c:pt>
                <c:pt idx="91">
                  <c:v>2302.99999999988</c:v>
                </c:pt>
                <c:pt idx="92">
                  <c:v>2304.00000000009</c:v>
                </c:pt>
                <c:pt idx="93">
                  <c:v>2303.49999999999</c:v>
                </c:pt>
                <c:pt idx="94">
                  <c:v>2306.99999999979</c:v>
                </c:pt>
                <c:pt idx="95">
                  <c:v>2310.99999999969</c:v>
                </c:pt>
                <c:pt idx="96">
                  <c:v>2313.99999999985</c:v>
                </c:pt>
                <c:pt idx="97">
                  <c:v>2312.49999999955</c:v>
                </c:pt>
                <c:pt idx="98">
                  <c:v>2316.99999999955</c:v>
                </c:pt>
                <c:pt idx="99">
                  <c:v>2306.49999999969</c:v>
                </c:pt>
                <c:pt idx="100">
                  <c:v>2329.49999999983</c:v>
                </c:pt>
                <c:pt idx="101">
                  <c:v>2324.50000000017</c:v>
                </c:pt>
                <c:pt idx="102">
                  <c:v>2351.99999999986</c:v>
                </c:pt>
                <c:pt idx="103">
                  <c:v>2356.99999999997</c:v>
                </c:pt>
                <c:pt idx="104">
                  <c:v>2330.99999999968</c:v>
                </c:pt>
              </c:numCache>
            </c:numRef>
          </c:yVal>
          <c:smooth val="0"/>
        </c:ser>
        <c:ser>
          <c:idx val="59"/>
          <c:order val="22"/>
          <c:tx>
            <c:strRef>
              <c:f>'DC4-24'!$A$2:$B$2</c:f>
              <c:strCache>
                <c:ptCount val="1"/>
                <c:pt idx="0">
                  <c:v>DC4-24</c:v>
                </c:pt>
              </c:strCache>
            </c:strRef>
          </c:tx>
          <c:spPr>
            <a:ln w="12700" cap="rnd" cmpd="sng" algn="ctr">
              <a:solidFill>
                <a:schemeClr val="accent1">
                  <a:tint val="7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'DC4-24'!$A$4:$A$698</c:f>
              <c:numCache>
                <c:formatCode>yyyy/m/d</c:formatCode>
                <c:ptCount val="695"/>
                <c:pt idx="0">
                  <c:v>43396</c:v>
                </c:pt>
                <c:pt idx="1">
                  <c:v>43403</c:v>
                </c:pt>
                <c:pt idx="2">
                  <c:v>43411</c:v>
                </c:pt>
                <c:pt idx="3">
                  <c:v>43419</c:v>
                </c:pt>
                <c:pt idx="4">
                  <c:v>43431</c:v>
                </c:pt>
                <c:pt idx="5">
                  <c:v>43441</c:v>
                </c:pt>
                <c:pt idx="6">
                  <c:v>43445</c:v>
                </c:pt>
                <c:pt idx="7">
                  <c:v>43455</c:v>
                </c:pt>
                <c:pt idx="8">
                  <c:v>43461</c:v>
                </c:pt>
                <c:pt idx="9">
                  <c:v>43467</c:v>
                </c:pt>
                <c:pt idx="10">
                  <c:v>43474</c:v>
                </c:pt>
                <c:pt idx="11">
                  <c:v>43481</c:v>
                </c:pt>
                <c:pt idx="12">
                  <c:v>43486</c:v>
                </c:pt>
                <c:pt idx="13">
                  <c:v>43511</c:v>
                </c:pt>
                <c:pt idx="14">
                  <c:v>43515</c:v>
                </c:pt>
                <c:pt idx="15">
                  <c:v>43524</c:v>
                </c:pt>
                <c:pt idx="16">
                  <c:v>43530</c:v>
                </c:pt>
                <c:pt idx="17">
                  <c:v>43535</c:v>
                </c:pt>
                <c:pt idx="18">
                  <c:v>43543</c:v>
                </c:pt>
                <c:pt idx="19">
                  <c:v>43561</c:v>
                </c:pt>
                <c:pt idx="20">
                  <c:v>43573</c:v>
                </c:pt>
                <c:pt idx="21">
                  <c:v>43581</c:v>
                </c:pt>
                <c:pt idx="22">
                  <c:v>43595</c:v>
                </c:pt>
                <c:pt idx="23">
                  <c:v>43601</c:v>
                </c:pt>
                <c:pt idx="24">
                  <c:v>43608</c:v>
                </c:pt>
                <c:pt idx="25">
                  <c:v>43623</c:v>
                </c:pt>
                <c:pt idx="26">
                  <c:v>43630</c:v>
                </c:pt>
                <c:pt idx="27">
                  <c:v>43637</c:v>
                </c:pt>
                <c:pt idx="28">
                  <c:v>43645</c:v>
                </c:pt>
                <c:pt idx="29">
                  <c:v>43651</c:v>
                </c:pt>
                <c:pt idx="30">
                  <c:v>43660</c:v>
                </c:pt>
                <c:pt idx="31">
                  <c:v>43665</c:v>
                </c:pt>
                <c:pt idx="32">
                  <c:v>43671</c:v>
                </c:pt>
                <c:pt idx="33">
                  <c:v>43678</c:v>
                </c:pt>
                <c:pt idx="34">
                  <c:v>43686</c:v>
                </c:pt>
                <c:pt idx="35">
                  <c:v>43693</c:v>
                </c:pt>
                <c:pt idx="36">
                  <c:v>43708</c:v>
                </c:pt>
                <c:pt idx="37">
                  <c:v>43713</c:v>
                </c:pt>
                <c:pt idx="38">
                  <c:v>43722</c:v>
                </c:pt>
                <c:pt idx="39">
                  <c:v>43728</c:v>
                </c:pt>
                <c:pt idx="40">
                  <c:v>43742</c:v>
                </c:pt>
                <c:pt idx="41">
                  <c:v>43749</c:v>
                </c:pt>
                <c:pt idx="42">
                  <c:v>43762</c:v>
                </c:pt>
                <c:pt idx="43">
                  <c:v>43770</c:v>
                </c:pt>
                <c:pt idx="44">
                  <c:v>43778</c:v>
                </c:pt>
                <c:pt idx="45">
                  <c:v>43791</c:v>
                </c:pt>
                <c:pt idx="46">
                  <c:v>43802</c:v>
                </c:pt>
                <c:pt idx="47">
                  <c:v>43824</c:v>
                </c:pt>
                <c:pt idx="48">
                  <c:v>43834</c:v>
                </c:pt>
                <c:pt idx="49">
                  <c:v>43839</c:v>
                </c:pt>
                <c:pt idx="50">
                  <c:v>43845</c:v>
                </c:pt>
                <c:pt idx="51">
                  <c:v>43908</c:v>
                </c:pt>
                <c:pt idx="52">
                  <c:v>43930</c:v>
                </c:pt>
                <c:pt idx="53">
                  <c:v>43938</c:v>
                </c:pt>
                <c:pt idx="54">
                  <c:v>43942</c:v>
                </c:pt>
                <c:pt idx="55">
                  <c:v>43951</c:v>
                </c:pt>
                <c:pt idx="56">
                  <c:v>43956</c:v>
                </c:pt>
                <c:pt idx="57">
                  <c:v>43964</c:v>
                </c:pt>
                <c:pt idx="58">
                  <c:v>43972</c:v>
                </c:pt>
                <c:pt idx="59">
                  <c:v>43980</c:v>
                </c:pt>
                <c:pt idx="60">
                  <c:v>43999</c:v>
                </c:pt>
                <c:pt idx="61">
                  <c:v>44008</c:v>
                </c:pt>
                <c:pt idx="62">
                  <c:v>44056</c:v>
                </c:pt>
                <c:pt idx="63">
                  <c:v>44062</c:v>
                </c:pt>
                <c:pt idx="64">
                  <c:v>44070</c:v>
                </c:pt>
                <c:pt idx="65">
                  <c:v>44084</c:v>
                </c:pt>
                <c:pt idx="66">
                  <c:v>44092</c:v>
                </c:pt>
                <c:pt idx="67">
                  <c:v>44100</c:v>
                </c:pt>
                <c:pt idx="68">
                  <c:v>44114</c:v>
                </c:pt>
                <c:pt idx="69">
                  <c:v>44228</c:v>
                </c:pt>
                <c:pt idx="70">
                  <c:v>44256</c:v>
                </c:pt>
                <c:pt idx="71">
                  <c:v>44273</c:v>
                </c:pt>
                <c:pt idx="72">
                  <c:v>44287</c:v>
                </c:pt>
                <c:pt idx="73">
                  <c:v>44295</c:v>
                </c:pt>
                <c:pt idx="74">
                  <c:v>44318</c:v>
                </c:pt>
                <c:pt idx="75">
                  <c:v>44325</c:v>
                </c:pt>
                <c:pt idx="76">
                  <c:v>44333</c:v>
                </c:pt>
                <c:pt idx="77">
                  <c:v>44345</c:v>
                </c:pt>
                <c:pt idx="78">
                  <c:v>44352</c:v>
                </c:pt>
                <c:pt idx="79">
                  <c:v>44356</c:v>
                </c:pt>
                <c:pt idx="80">
                  <c:v>44356</c:v>
                </c:pt>
                <c:pt idx="81">
                  <c:v>44356</c:v>
                </c:pt>
                <c:pt idx="82">
                  <c:v>44356</c:v>
                </c:pt>
                <c:pt idx="83">
                  <c:v>44361</c:v>
                </c:pt>
                <c:pt idx="84">
                  <c:v>44363</c:v>
                </c:pt>
                <c:pt idx="85">
                  <c:v>44366</c:v>
                </c:pt>
                <c:pt idx="86">
                  <c:v>44367</c:v>
                </c:pt>
                <c:pt idx="87">
                  <c:v>44372</c:v>
                </c:pt>
                <c:pt idx="88">
                  <c:v>44373</c:v>
                </c:pt>
                <c:pt idx="89">
                  <c:v>44375</c:v>
                </c:pt>
                <c:pt idx="90">
                  <c:v>44377</c:v>
                </c:pt>
                <c:pt idx="91">
                  <c:v>44380</c:v>
                </c:pt>
                <c:pt idx="92">
                  <c:v>44383</c:v>
                </c:pt>
                <c:pt idx="93">
                  <c:v>44385</c:v>
                </c:pt>
                <c:pt idx="94">
                  <c:v>44387</c:v>
                </c:pt>
                <c:pt idx="95">
                  <c:v>44390</c:v>
                </c:pt>
                <c:pt idx="96">
                  <c:v>44397</c:v>
                </c:pt>
                <c:pt idx="97">
                  <c:v>44401</c:v>
                </c:pt>
                <c:pt idx="98">
                  <c:v>44437</c:v>
                </c:pt>
                <c:pt idx="99">
                  <c:v>44445</c:v>
                </c:pt>
                <c:pt idx="100">
                  <c:v>44448</c:v>
                </c:pt>
              </c:numCache>
            </c:numRef>
          </c:xVal>
          <c:yVal>
            <c:numRef>
              <c:f>'DC4-24'!$G$4:$G$598</c:f>
              <c:numCache>
                <c:formatCode>0.00_ </c:formatCode>
                <c:ptCount val="595"/>
                <c:pt idx="0">
                  <c:v>0</c:v>
                </c:pt>
                <c:pt idx="1">
                  <c:v>72.0000000001164</c:v>
                </c:pt>
                <c:pt idx="2">
                  <c:v>172.000000000025</c:v>
                </c:pt>
                <c:pt idx="3">
                  <c:v>263.499999999567</c:v>
                </c:pt>
                <c:pt idx="4">
                  <c:v>338.999999999942</c:v>
                </c:pt>
                <c:pt idx="5">
                  <c:v>390.999999999622</c:v>
                </c:pt>
                <c:pt idx="6">
                  <c:v>413.499999999658</c:v>
                </c:pt>
                <c:pt idx="7">
                  <c:v>455.499999999574</c:v>
                </c:pt>
                <c:pt idx="8">
                  <c:v>467.999999999847</c:v>
                </c:pt>
                <c:pt idx="9">
                  <c:v>478.499999999713</c:v>
                </c:pt>
                <c:pt idx="10">
                  <c:v>512.499999999818</c:v>
                </c:pt>
                <c:pt idx="11">
                  <c:v>530.999999999949</c:v>
                </c:pt>
                <c:pt idx="12">
                  <c:v>525.499999999738</c:v>
                </c:pt>
                <c:pt idx="13">
                  <c:v>574.999999999818</c:v>
                </c:pt>
                <c:pt idx="14">
                  <c:v>578.999999999724</c:v>
                </c:pt>
                <c:pt idx="15">
                  <c:v>596.000000000004</c:v>
                </c:pt>
                <c:pt idx="16">
                  <c:v>626.999999999498</c:v>
                </c:pt>
                <c:pt idx="17">
                  <c:v>650.499999999738</c:v>
                </c:pt>
                <c:pt idx="18">
                  <c:v>697.499999999764</c:v>
                </c:pt>
                <c:pt idx="19">
                  <c:v>782.4999999998</c:v>
                </c:pt>
                <c:pt idx="20">
                  <c:v>825.49999999992</c:v>
                </c:pt>
                <c:pt idx="21">
                  <c:v>851.49999999976</c:v>
                </c:pt>
                <c:pt idx="22">
                  <c:v>905.499999999847</c:v>
                </c:pt>
                <c:pt idx="23">
                  <c:v>919.499999999971</c:v>
                </c:pt>
                <c:pt idx="24">
                  <c:v>939.499999999498</c:v>
                </c:pt>
                <c:pt idx="25">
                  <c:v>988.999999999578</c:v>
                </c:pt>
                <c:pt idx="26">
                  <c:v>1011.49999999961</c:v>
                </c:pt>
                <c:pt idx="27">
                  <c:v>1025.49999999974</c:v>
                </c:pt>
                <c:pt idx="28">
                  <c:v>1062.49999999955</c:v>
                </c:pt>
                <c:pt idx="29">
                  <c:v>1079.99999999993</c:v>
                </c:pt>
                <c:pt idx="30">
                  <c:v>1096.49999999965</c:v>
                </c:pt>
                <c:pt idx="31">
                  <c:v>1097.9999999995</c:v>
                </c:pt>
                <c:pt idx="32">
                  <c:v>1111.49999999998</c:v>
                </c:pt>
                <c:pt idx="33">
                  <c:v>1110.99999999988</c:v>
                </c:pt>
                <c:pt idx="34">
                  <c:v>1123.49999999969</c:v>
                </c:pt>
                <c:pt idx="35">
                  <c:v>1126.99999999995</c:v>
                </c:pt>
                <c:pt idx="36">
                  <c:v>1125.99999999975</c:v>
                </c:pt>
                <c:pt idx="37">
                  <c:v>1123.49999999969</c:v>
                </c:pt>
                <c:pt idx="38">
                  <c:v>1132.49999999971</c:v>
                </c:pt>
                <c:pt idx="39">
                  <c:v>1142.49999999947</c:v>
                </c:pt>
                <c:pt idx="40">
                  <c:v>1158.99999999965</c:v>
                </c:pt>
                <c:pt idx="41">
                  <c:v>1165.49999999961</c:v>
                </c:pt>
                <c:pt idx="42">
                  <c:v>1195.99999999991</c:v>
                </c:pt>
                <c:pt idx="43">
                  <c:v>1208.99999999983</c:v>
                </c:pt>
                <c:pt idx="44">
                  <c:v>1239.49999999968</c:v>
                </c:pt>
                <c:pt idx="45">
                  <c:v>1285.4999999995</c:v>
                </c:pt>
                <c:pt idx="46">
                  <c:v>1323.49999999997</c:v>
                </c:pt>
                <c:pt idx="47">
                  <c:v>1383.99999999956</c:v>
                </c:pt>
                <c:pt idx="48">
                  <c:v>1389.99999999987</c:v>
                </c:pt>
                <c:pt idx="49">
                  <c:v>1407.9999999999</c:v>
                </c:pt>
                <c:pt idx="50">
                  <c:v>1436.4999999998</c:v>
                </c:pt>
                <c:pt idx="51">
                  <c:v>1503.99999999991</c:v>
                </c:pt>
                <c:pt idx="52">
                  <c:v>1505.99999999986</c:v>
                </c:pt>
                <c:pt idx="53">
                  <c:v>1483.99999999947</c:v>
                </c:pt>
                <c:pt idx="54">
                  <c:v>1541.49999999981</c:v>
                </c:pt>
                <c:pt idx="55">
                  <c:v>1574.99999999982</c:v>
                </c:pt>
                <c:pt idx="56">
                  <c:v>1574.50000000017</c:v>
                </c:pt>
                <c:pt idx="57">
                  <c:v>1605.99999999977</c:v>
                </c:pt>
                <c:pt idx="58">
                  <c:v>1633.99999999956</c:v>
                </c:pt>
                <c:pt idx="59">
                  <c:v>1599.49999999981</c:v>
                </c:pt>
                <c:pt idx="60">
                  <c:v>1711.99999999999</c:v>
                </c:pt>
                <c:pt idx="61">
                  <c:v>1719.9999999998</c:v>
                </c:pt>
                <c:pt idx="62">
                  <c:v>1841.99999999964</c:v>
                </c:pt>
                <c:pt idx="63">
                  <c:v>1864.49999999968</c:v>
                </c:pt>
                <c:pt idx="64">
                  <c:v>1876.49999999985</c:v>
                </c:pt>
                <c:pt idx="65">
                  <c:v>1904</c:v>
                </c:pt>
                <c:pt idx="66">
                  <c:v>1913.49999999966</c:v>
                </c:pt>
                <c:pt idx="67">
                  <c:v>1933.99999999974</c:v>
                </c:pt>
                <c:pt idx="68">
                  <c:v>1951.99999999977</c:v>
                </c:pt>
                <c:pt idx="69">
                  <c:v>2163.99999999976</c:v>
                </c:pt>
                <c:pt idx="70">
                  <c:v>2197.49999999976</c:v>
                </c:pt>
                <c:pt idx="71">
                  <c:v>2210.00000000004</c:v>
                </c:pt>
                <c:pt idx="72">
                  <c:v>2223.4999999996</c:v>
                </c:pt>
                <c:pt idx="73">
                  <c:v>2226.99999999941</c:v>
                </c:pt>
                <c:pt idx="74">
                  <c:v>2245.99999999964</c:v>
                </c:pt>
                <c:pt idx="75">
                  <c:v>2243.50000000004</c:v>
                </c:pt>
                <c:pt idx="76">
                  <c:v>2266.99999999983</c:v>
                </c:pt>
                <c:pt idx="77">
                  <c:v>2268.49999999968</c:v>
                </c:pt>
                <c:pt idx="78">
                  <c:v>2279</c:v>
                </c:pt>
                <c:pt idx="79">
                  <c:v>2280.66666666624</c:v>
                </c:pt>
                <c:pt idx="80">
                  <c:v>2279.99999999975</c:v>
                </c:pt>
                <c:pt idx="81">
                  <c:v>2280.99999999949</c:v>
                </c:pt>
                <c:pt idx="82">
                  <c:v>2280.99999999949</c:v>
                </c:pt>
                <c:pt idx="83">
                  <c:v>2288.49999999966</c:v>
                </c:pt>
                <c:pt idx="84">
                  <c:v>2289.49999999986</c:v>
                </c:pt>
                <c:pt idx="85">
                  <c:v>2284.9999999994</c:v>
                </c:pt>
                <c:pt idx="86">
                  <c:v>2291.99999999992</c:v>
                </c:pt>
                <c:pt idx="87">
                  <c:v>2286.99999999981</c:v>
                </c:pt>
                <c:pt idx="88">
                  <c:v>2299.49999999963</c:v>
                </c:pt>
                <c:pt idx="89">
                  <c:v>2286.50000000016</c:v>
                </c:pt>
                <c:pt idx="90">
                  <c:v>2290.49999999961</c:v>
                </c:pt>
                <c:pt idx="91">
                  <c:v>2292.49999999956</c:v>
                </c:pt>
                <c:pt idx="92">
                  <c:v>2296.49999999992</c:v>
                </c:pt>
                <c:pt idx="93">
                  <c:v>2299.49999999963</c:v>
                </c:pt>
                <c:pt idx="94">
                  <c:v>2299.99999999973</c:v>
                </c:pt>
                <c:pt idx="95">
                  <c:v>2300.99999999948</c:v>
                </c:pt>
                <c:pt idx="96">
                  <c:v>2320.99999999991</c:v>
                </c:pt>
                <c:pt idx="97">
                  <c:v>2309.0000000002</c:v>
                </c:pt>
                <c:pt idx="98">
                  <c:v>2332.99999999963</c:v>
                </c:pt>
                <c:pt idx="99">
                  <c:v>2339.50000000004</c:v>
                </c:pt>
                <c:pt idx="100">
                  <c:v>2350.49999999956</c:v>
                </c:pt>
              </c:numCache>
            </c:numRef>
          </c:yVal>
          <c:smooth val="0"/>
        </c:ser>
        <c:ser>
          <c:idx val="60"/>
          <c:order val="23"/>
          <c:tx>
            <c:strRef>
              <c:f>'DC4-25'!$A$2:$B$2</c:f>
              <c:strCache>
                <c:ptCount val="1"/>
                <c:pt idx="0">
                  <c:v>DC4-25</c:v>
                </c:pt>
              </c:strCache>
            </c:strRef>
          </c:tx>
          <c:dLbls>
            <c:delete val="1"/>
          </c:dLbls>
          <c:xVal>
            <c:numRef>
              <c:f>'DC4-25'!$A$4:$A$1099</c:f>
              <c:numCache>
                <c:formatCode>yyyy/m/d</c:formatCode>
                <c:ptCount val="1096"/>
                <c:pt idx="0">
                  <c:v>43411</c:v>
                </c:pt>
                <c:pt idx="1">
                  <c:v>43419</c:v>
                </c:pt>
                <c:pt idx="2">
                  <c:v>43425</c:v>
                </c:pt>
                <c:pt idx="3">
                  <c:v>43431</c:v>
                </c:pt>
                <c:pt idx="4">
                  <c:v>43441</c:v>
                </c:pt>
                <c:pt idx="5">
                  <c:v>43445</c:v>
                </c:pt>
                <c:pt idx="6">
                  <c:v>43455</c:v>
                </c:pt>
                <c:pt idx="7">
                  <c:v>43461</c:v>
                </c:pt>
                <c:pt idx="8">
                  <c:v>43467</c:v>
                </c:pt>
                <c:pt idx="9">
                  <c:v>43474</c:v>
                </c:pt>
                <c:pt idx="10">
                  <c:v>43481</c:v>
                </c:pt>
                <c:pt idx="11">
                  <c:v>43486</c:v>
                </c:pt>
                <c:pt idx="12">
                  <c:v>43511</c:v>
                </c:pt>
                <c:pt idx="13">
                  <c:v>43515</c:v>
                </c:pt>
                <c:pt idx="14">
                  <c:v>43524</c:v>
                </c:pt>
                <c:pt idx="15">
                  <c:v>43530</c:v>
                </c:pt>
                <c:pt idx="16">
                  <c:v>43535</c:v>
                </c:pt>
                <c:pt idx="17">
                  <c:v>43543</c:v>
                </c:pt>
                <c:pt idx="18">
                  <c:v>43561</c:v>
                </c:pt>
                <c:pt idx="19">
                  <c:v>43573</c:v>
                </c:pt>
                <c:pt idx="20">
                  <c:v>43581</c:v>
                </c:pt>
                <c:pt idx="21">
                  <c:v>43595</c:v>
                </c:pt>
                <c:pt idx="22">
                  <c:v>43601</c:v>
                </c:pt>
                <c:pt idx="23">
                  <c:v>43608</c:v>
                </c:pt>
                <c:pt idx="24">
                  <c:v>43623</c:v>
                </c:pt>
                <c:pt idx="25">
                  <c:v>43630</c:v>
                </c:pt>
                <c:pt idx="26">
                  <c:v>43637</c:v>
                </c:pt>
                <c:pt idx="27">
                  <c:v>43645</c:v>
                </c:pt>
                <c:pt idx="28">
                  <c:v>43651</c:v>
                </c:pt>
                <c:pt idx="29">
                  <c:v>43660</c:v>
                </c:pt>
                <c:pt idx="30">
                  <c:v>43665</c:v>
                </c:pt>
                <c:pt idx="31">
                  <c:v>43671</c:v>
                </c:pt>
                <c:pt idx="32">
                  <c:v>43678</c:v>
                </c:pt>
                <c:pt idx="33">
                  <c:v>43686</c:v>
                </c:pt>
                <c:pt idx="34">
                  <c:v>43693</c:v>
                </c:pt>
                <c:pt idx="35">
                  <c:v>43708</c:v>
                </c:pt>
                <c:pt idx="36">
                  <c:v>43713</c:v>
                </c:pt>
                <c:pt idx="37">
                  <c:v>43722</c:v>
                </c:pt>
                <c:pt idx="38">
                  <c:v>43728</c:v>
                </c:pt>
                <c:pt idx="39">
                  <c:v>43742</c:v>
                </c:pt>
                <c:pt idx="40">
                  <c:v>43749</c:v>
                </c:pt>
                <c:pt idx="41">
                  <c:v>43762</c:v>
                </c:pt>
                <c:pt idx="42">
                  <c:v>43770</c:v>
                </c:pt>
                <c:pt idx="43">
                  <c:v>43778</c:v>
                </c:pt>
                <c:pt idx="44">
                  <c:v>43791</c:v>
                </c:pt>
                <c:pt idx="45">
                  <c:v>43802</c:v>
                </c:pt>
                <c:pt idx="46">
                  <c:v>43824</c:v>
                </c:pt>
                <c:pt idx="47">
                  <c:v>43834</c:v>
                </c:pt>
                <c:pt idx="48">
                  <c:v>43839</c:v>
                </c:pt>
                <c:pt idx="49">
                  <c:v>43845</c:v>
                </c:pt>
                <c:pt idx="50">
                  <c:v>43908</c:v>
                </c:pt>
                <c:pt idx="51">
                  <c:v>43930</c:v>
                </c:pt>
                <c:pt idx="52">
                  <c:v>43938</c:v>
                </c:pt>
                <c:pt idx="53">
                  <c:v>43942</c:v>
                </c:pt>
                <c:pt idx="54">
                  <c:v>43951</c:v>
                </c:pt>
                <c:pt idx="55">
                  <c:v>43956</c:v>
                </c:pt>
                <c:pt idx="56">
                  <c:v>43964</c:v>
                </c:pt>
                <c:pt idx="57">
                  <c:v>43972</c:v>
                </c:pt>
                <c:pt idx="58">
                  <c:v>43980</c:v>
                </c:pt>
                <c:pt idx="59">
                  <c:v>43999</c:v>
                </c:pt>
                <c:pt idx="60">
                  <c:v>44008</c:v>
                </c:pt>
                <c:pt idx="61">
                  <c:v>44056</c:v>
                </c:pt>
                <c:pt idx="62">
                  <c:v>44062</c:v>
                </c:pt>
                <c:pt idx="63">
                  <c:v>44070</c:v>
                </c:pt>
                <c:pt idx="64">
                  <c:v>44084</c:v>
                </c:pt>
                <c:pt idx="65">
                  <c:v>44092</c:v>
                </c:pt>
                <c:pt idx="66">
                  <c:v>44100</c:v>
                </c:pt>
                <c:pt idx="67">
                  <c:v>44114</c:v>
                </c:pt>
                <c:pt idx="68">
                  <c:v>44228</c:v>
                </c:pt>
                <c:pt idx="69">
                  <c:v>44256</c:v>
                </c:pt>
                <c:pt idx="70">
                  <c:v>44273</c:v>
                </c:pt>
                <c:pt idx="71">
                  <c:v>44287</c:v>
                </c:pt>
                <c:pt idx="72">
                  <c:v>44295</c:v>
                </c:pt>
                <c:pt idx="73">
                  <c:v>44318</c:v>
                </c:pt>
                <c:pt idx="74">
                  <c:v>44325</c:v>
                </c:pt>
                <c:pt idx="75">
                  <c:v>44333</c:v>
                </c:pt>
                <c:pt idx="76">
                  <c:v>44345</c:v>
                </c:pt>
                <c:pt idx="77">
                  <c:v>44352</c:v>
                </c:pt>
                <c:pt idx="78">
                  <c:v>44356</c:v>
                </c:pt>
                <c:pt idx="79">
                  <c:v>44356</c:v>
                </c:pt>
                <c:pt idx="80">
                  <c:v>44356</c:v>
                </c:pt>
                <c:pt idx="81">
                  <c:v>44356</c:v>
                </c:pt>
                <c:pt idx="82">
                  <c:v>44361</c:v>
                </c:pt>
                <c:pt idx="83">
                  <c:v>44363</c:v>
                </c:pt>
                <c:pt idx="84">
                  <c:v>44366</c:v>
                </c:pt>
                <c:pt idx="85">
                  <c:v>44367</c:v>
                </c:pt>
                <c:pt idx="86">
                  <c:v>44372</c:v>
                </c:pt>
                <c:pt idx="87">
                  <c:v>44373</c:v>
                </c:pt>
                <c:pt idx="88">
                  <c:v>44375</c:v>
                </c:pt>
                <c:pt idx="89">
                  <c:v>44377</c:v>
                </c:pt>
                <c:pt idx="90">
                  <c:v>44380</c:v>
                </c:pt>
                <c:pt idx="91">
                  <c:v>44383</c:v>
                </c:pt>
                <c:pt idx="92">
                  <c:v>44385</c:v>
                </c:pt>
                <c:pt idx="93">
                  <c:v>44387</c:v>
                </c:pt>
                <c:pt idx="94">
                  <c:v>44390</c:v>
                </c:pt>
                <c:pt idx="95">
                  <c:v>44397</c:v>
                </c:pt>
                <c:pt idx="96">
                  <c:v>44401</c:v>
                </c:pt>
                <c:pt idx="97">
                  <c:v>44437</c:v>
                </c:pt>
                <c:pt idx="98">
                  <c:v>44445</c:v>
                </c:pt>
                <c:pt idx="99">
                  <c:v>44448</c:v>
                </c:pt>
              </c:numCache>
            </c:numRef>
          </c:xVal>
          <c:yVal>
            <c:numRef>
              <c:f>'DC4-25'!$G$4:$G$799</c:f>
              <c:numCache>
                <c:formatCode>0.00_ </c:formatCode>
                <c:ptCount val="796"/>
                <c:pt idx="0">
                  <c:v>0</c:v>
                </c:pt>
                <c:pt idx="1">
                  <c:v>157.999999999447</c:v>
                </c:pt>
                <c:pt idx="2">
                  <c:v>214.999999999691</c:v>
                </c:pt>
                <c:pt idx="3">
                  <c:v>251.499999999851</c:v>
                </c:pt>
                <c:pt idx="4">
                  <c:v>322.999999999411</c:v>
                </c:pt>
                <c:pt idx="5">
                  <c:v>338.999999999487</c:v>
                </c:pt>
                <c:pt idx="6">
                  <c:v>387.999999999465</c:v>
                </c:pt>
                <c:pt idx="7">
                  <c:v>403.999999999542</c:v>
                </c:pt>
                <c:pt idx="8">
                  <c:v>423.499999999876</c:v>
                </c:pt>
                <c:pt idx="9">
                  <c:v>460.499999999683</c:v>
                </c:pt>
                <c:pt idx="10">
                  <c:v>479.999999999563</c:v>
                </c:pt>
                <c:pt idx="11">
                  <c:v>482.499999999618</c:v>
                </c:pt>
                <c:pt idx="12">
                  <c:v>524.999999999636</c:v>
                </c:pt>
                <c:pt idx="13">
                  <c:v>533.499999999549</c:v>
                </c:pt>
                <c:pt idx="14">
                  <c:v>550.999999999931</c:v>
                </c:pt>
                <c:pt idx="15">
                  <c:v>577.99999999952</c:v>
                </c:pt>
                <c:pt idx="16">
                  <c:v>599.499999999807</c:v>
                </c:pt>
                <c:pt idx="17">
                  <c:v>655.999999999494</c:v>
                </c:pt>
                <c:pt idx="18">
                  <c:v>739.500000000135</c:v>
                </c:pt>
                <c:pt idx="19">
                  <c:v>788.499999999658</c:v>
                </c:pt>
                <c:pt idx="20">
                  <c:v>814.499999999953</c:v>
                </c:pt>
                <c:pt idx="21">
                  <c:v>884.000000000015</c:v>
                </c:pt>
                <c:pt idx="22">
                  <c:v>879.999999999654</c:v>
                </c:pt>
                <c:pt idx="23">
                  <c:v>907.999999999447</c:v>
                </c:pt>
                <c:pt idx="24">
                  <c:v>952.499999999418</c:v>
                </c:pt>
                <c:pt idx="25">
                  <c:v>987.999999999829</c:v>
                </c:pt>
                <c:pt idx="26">
                  <c:v>994.999999999891</c:v>
                </c:pt>
                <c:pt idx="27">
                  <c:v>1029.49999999964</c:v>
                </c:pt>
                <c:pt idx="28">
                  <c:v>1047.00000000003</c:v>
                </c:pt>
                <c:pt idx="29">
                  <c:v>1066.49999999945</c:v>
                </c:pt>
                <c:pt idx="30">
                  <c:v>1066.49999999945</c:v>
                </c:pt>
                <c:pt idx="31">
                  <c:v>1078.99999999972</c:v>
                </c:pt>
                <c:pt idx="32">
                  <c:v>1082.99999999963</c:v>
                </c:pt>
                <c:pt idx="33">
                  <c:v>1094.9999999998</c:v>
                </c:pt>
                <c:pt idx="34">
                  <c:v>1103.49999999971</c:v>
                </c:pt>
                <c:pt idx="35">
                  <c:v>1094.9999999998</c:v>
                </c:pt>
                <c:pt idx="36">
                  <c:v>1095.4999999999</c:v>
                </c:pt>
                <c:pt idx="37">
                  <c:v>1105.99999999977</c:v>
                </c:pt>
                <c:pt idx="38">
                  <c:v>1110.99999999942</c:v>
                </c:pt>
                <c:pt idx="39">
                  <c:v>1127.4999999996</c:v>
                </c:pt>
                <c:pt idx="40">
                  <c:v>1136.49999999961</c:v>
                </c:pt>
                <c:pt idx="41">
                  <c:v>1171.99999999957</c:v>
                </c:pt>
                <c:pt idx="42">
                  <c:v>1188.49999999975</c:v>
                </c:pt>
                <c:pt idx="43">
                  <c:v>1216.99999999964</c:v>
                </c:pt>
                <c:pt idx="44">
                  <c:v>1259.99999999976</c:v>
                </c:pt>
                <c:pt idx="45">
                  <c:v>1302.99999999988</c:v>
                </c:pt>
                <c:pt idx="46">
                  <c:v>1360.99999999942</c:v>
                </c:pt>
                <c:pt idx="47">
                  <c:v>1375.99999999975</c:v>
                </c:pt>
                <c:pt idx="48">
                  <c:v>1393.99999999978</c:v>
                </c:pt>
                <c:pt idx="49">
                  <c:v>1423.99999999998</c:v>
                </c:pt>
                <c:pt idx="50">
                  <c:v>1482.49999999962</c:v>
                </c:pt>
                <c:pt idx="51">
                  <c:v>1489.49999999968</c:v>
                </c:pt>
                <c:pt idx="52">
                  <c:v>1465.49999999979</c:v>
                </c:pt>
                <c:pt idx="53">
                  <c:v>1527.99999999979</c:v>
                </c:pt>
                <c:pt idx="54">
                  <c:v>1554.00000000009</c:v>
                </c:pt>
                <c:pt idx="55">
                  <c:v>1554.49999999973</c:v>
                </c:pt>
                <c:pt idx="56">
                  <c:v>1586.49999999989</c:v>
                </c:pt>
                <c:pt idx="57">
                  <c:v>1615.99999999953</c:v>
                </c:pt>
                <c:pt idx="58">
                  <c:v>1579.49999999983</c:v>
                </c:pt>
                <c:pt idx="59">
                  <c:v>1695.99999999991</c:v>
                </c:pt>
                <c:pt idx="60">
                  <c:v>1704.49999999983</c:v>
                </c:pt>
                <c:pt idx="61">
                  <c:v>1823.99999999961</c:v>
                </c:pt>
                <c:pt idx="62">
                  <c:v>1850.99999999966</c:v>
                </c:pt>
                <c:pt idx="63">
                  <c:v>1862.49999999973</c:v>
                </c:pt>
                <c:pt idx="64">
                  <c:v>1891.00000000008</c:v>
                </c:pt>
                <c:pt idx="65">
                  <c:v>1879.49999999955</c:v>
                </c:pt>
                <c:pt idx="66">
                  <c:v>1920.49999999972</c:v>
                </c:pt>
                <c:pt idx="67">
                  <c:v>1940.00000000005</c:v>
                </c:pt>
                <c:pt idx="68">
                  <c:v>2148.99999999943</c:v>
                </c:pt>
                <c:pt idx="69">
                  <c:v>2182.99999999999</c:v>
                </c:pt>
                <c:pt idx="70">
                  <c:v>2194.50000000006</c:v>
                </c:pt>
                <c:pt idx="71">
                  <c:v>2207.49999999953</c:v>
                </c:pt>
                <c:pt idx="72">
                  <c:v>2214.99999999969</c:v>
                </c:pt>
                <c:pt idx="73">
                  <c:v>2235.49999999977</c:v>
                </c:pt>
                <c:pt idx="74">
                  <c:v>2223.99999999971</c:v>
                </c:pt>
                <c:pt idx="75">
                  <c:v>2254.99999999965</c:v>
                </c:pt>
                <c:pt idx="76">
                  <c:v>2256.99999999961</c:v>
                </c:pt>
                <c:pt idx="77">
                  <c:v>2265.49999999997</c:v>
                </c:pt>
                <c:pt idx="78">
                  <c:v>2267.83333333287</c:v>
                </c:pt>
                <c:pt idx="79">
                  <c:v>2267.99999999957</c:v>
                </c:pt>
                <c:pt idx="80">
                  <c:v>2267.99999999957</c:v>
                </c:pt>
                <c:pt idx="81">
                  <c:v>2267.49999999947</c:v>
                </c:pt>
                <c:pt idx="82">
                  <c:v>2270.49999999963</c:v>
                </c:pt>
                <c:pt idx="83">
                  <c:v>2280.99999999995</c:v>
                </c:pt>
                <c:pt idx="84">
                  <c:v>2279.99999999975</c:v>
                </c:pt>
                <c:pt idx="85">
                  <c:v>2283.99999999965</c:v>
                </c:pt>
                <c:pt idx="86">
                  <c:v>2271.00000000019</c:v>
                </c:pt>
                <c:pt idx="87">
                  <c:v>2269.99999999998</c:v>
                </c:pt>
                <c:pt idx="88">
                  <c:v>2269.99999999998</c:v>
                </c:pt>
                <c:pt idx="89">
                  <c:v>2276.49999999949</c:v>
                </c:pt>
                <c:pt idx="90">
                  <c:v>2281.9999999997</c:v>
                </c:pt>
                <c:pt idx="91">
                  <c:v>2280.49999999985</c:v>
                </c:pt>
                <c:pt idx="92">
                  <c:v>2286.99999999981</c:v>
                </c:pt>
                <c:pt idx="93">
                  <c:v>2284.9999999994</c:v>
                </c:pt>
                <c:pt idx="94">
                  <c:v>2275.99999999939</c:v>
                </c:pt>
                <c:pt idx="95">
                  <c:v>2298.99999999998</c:v>
                </c:pt>
                <c:pt idx="96">
                  <c:v>2298.00000000023</c:v>
                </c:pt>
                <c:pt idx="97">
                  <c:v>2320.49999999981</c:v>
                </c:pt>
                <c:pt idx="98">
                  <c:v>2329.49999999983</c:v>
                </c:pt>
                <c:pt idx="99">
                  <c:v>2336.49999999943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77504"/>
        <c:axId val="144691968"/>
        <c:extLst>
          <c:ext xmlns:c15="http://schemas.microsoft.com/office/drawing/2012/chart" uri="{02D57815-91ED-43cb-92C2-25804820EDAC}">
            <c15:filteredScatterSeries>
              <c15:ser>
                <c:idx val="61"/>
                <c:order val="24"/>
                <c:tx>
                  <c:strRef>
                    <c:extLst>
                      <c:ext uri="{02D57815-91ED-43cb-92C2-25804820EDAC}">
                        <c15:formulaRef>
                          <c15:sqref>'DC4-26'!$A$2:$B$2</c15:sqref>
                        </c15:formulaRef>
                      </c:ext>
                    </c:extLst>
                    <c:strCache>
                      <c:ptCount val="1"/>
                      <c:pt idx="0">
                        <c:v>DC4-26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896"/>
                      <c:pt idx="0">
                        <c:v>0</c:v>
                      </c:pt>
                      <c:pt idx="1">
                        <c:v>78.4999999996217</c:v>
                      </c:pt>
                      <c:pt idx="2">
                        <c:v>103.499999999713</c:v>
                      </c:pt>
                      <c:pt idx="3">
                        <c:v>159.999999999854</c:v>
                      </c:pt>
                      <c:pt idx="4">
                        <c:v>182.499999999891</c:v>
                      </c:pt>
                      <c:pt idx="5">
                        <c:v>202.499999999873</c:v>
                      </c:pt>
                      <c:pt idx="6">
                        <c:v>243.499999999585</c:v>
                      </c:pt>
                      <c:pt idx="7">
                        <c:v>270.500000000084</c:v>
                      </c:pt>
                      <c:pt idx="8">
                        <c:v>278.499999999894</c:v>
                      </c:pt>
                      <c:pt idx="9">
                        <c:v>333.999999999833</c:v>
                      </c:pt>
                      <c:pt idx="10">
                        <c:v>342.499999999745</c:v>
                      </c:pt>
                      <c:pt idx="11">
                        <c:v>372.000000000298</c:v>
                      </c:pt>
                      <c:pt idx="12">
                        <c:v>408.999999999651</c:v>
                      </c:pt>
                      <c:pt idx="13">
                        <c:v>443.549999999959</c:v>
                      </c:pt>
                      <c:pt idx="14">
                        <c:v>505.999999999858</c:v>
                      </c:pt>
                      <c:pt idx="15">
                        <c:v>631.49999999996</c:v>
                      </c:pt>
                      <c:pt idx="16">
                        <c:v>695.999999999913</c:v>
                      </c:pt>
                      <c:pt idx="17">
                        <c:v>718.499999999949</c:v>
                      </c:pt>
                      <c:pt idx="18">
                        <c:v>786.50000000016</c:v>
                      </c:pt>
                      <c:pt idx="19">
                        <c:v>804.000000000087</c:v>
                      </c:pt>
                      <c:pt idx="20">
                        <c:v>827.99999999952</c:v>
                      </c:pt>
                      <c:pt idx="21">
                        <c:v>888.999999999669</c:v>
                      </c:pt>
                      <c:pt idx="22">
                        <c:v>922.999999999774</c:v>
                      </c:pt>
                      <c:pt idx="23">
                        <c:v>940.500000000156</c:v>
                      </c:pt>
                      <c:pt idx="24">
                        <c:v>972.499999999854</c:v>
                      </c:pt>
                      <c:pt idx="25">
                        <c:v>990.499999999884</c:v>
                      </c:pt>
                      <c:pt idx="26">
                        <c:v>1013.99999999967</c:v>
                      </c:pt>
                      <c:pt idx="27">
                        <c:v>1012.49999999982</c:v>
                      </c:pt>
                      <c:pt idx="28">
                        <c:v>1023.49999999979</c:v>
                      </c:pt>
                      <c:pt idx="29">
                        <c:v>1035.49999999996</c:v>
                      </c:pt>
                      <c:pt idx="30">
                        <c:v>1047.49999999967</c:v>
                      </c:pt>
                      <c:pt idx="31">
                        <c:v>1048.49999999988</c:v>
                      </c:pt>
                      <c:pt idx="32">
                        <c:v>1048.99999999998</c:v>
                      </c:pt>
                      <c:pt idx="33">
                        <c:v>1043.50000000022</c:v>
                      </c:pt>
                      <c:pt idx="34">
                        <c:v>1055.49999999948</c:v>
                      </c:pt>
                      <c:pt idx="35">
                        <c:v>1065.9999999998</c:v>
                      </c:pt>
                      <c:pt idx="36">
                        <c:v>1086.49999999989</c:v>
                      </c:pt>
                      <c:pt idx="37">
                        <c:v>1091.99999999964</c:v>
                      </c:pt>
                      <c:pt idx="38">
                        <c:v>1131.49999999996</c:v>
                      </c:pt>
                      <c:pt idx="39">
                        <c:v>1152.50000000015</c:v>
                      </c:pt>
                      <c:pt idx="40">
                        <c:v>1182.99999999999</c:v>
                      </c:pt>
                      <c:pt idx="41">
                        <c:v>1237.49999999973</c:v>
                      </c:pt>
                      <c:pt idx="42">
                        <c:v>1284.50000000021</c:v>
                      </c:pt>
                      <c:pt idx="43">
                        <c:v>1351.49999999976</c:v>
                      </c:pt>
                      <c:pt idx="44">
                        <c:v>1360.99999999988</c:v>
                      </c:pt>
                      <c:pt idx="45">
                        <c:v>1378.4999999998</c:v>
                      </c:pt>
                      <c:pt idx="46">
                        <c:v>1414.99999999996</c:v>
                      </c:pt>
                      <c:pt idx="47">
                        <c:v>1479.49999999992</c:v>
                      </c:pt>
                      <c:pt idx="48">
                        <c:v>1481.99999999997</c:v>
                      </c:pt>
                      <c:pt idx="49">
                        <c:v>1462.49999999964</c:v>
                      </c:pt>
                      <c:pt idx="50">
                        <c:v>1524.49999999999</c:v>
                      </c:pt>
                      <c:pt idx="51">
                        <c:v>1557.00000000024</c:v>
                      </c:pt>
                      <c:pt idx="52">
                        <c:v>1552.50000000024</c:v>
                      </c:pt>
                      <c:pt idx="53">
                        <c:v>1590.00000000015</c:v>
                      </c:pt>
                      <c:pt idx="54">
                        <c:v>1627.4999999996</c:v>
                      </c:pt>
                      <c:pt idx="55">
                        <c:v>1585.99999999979</c:v>
                      </c:pt>
                      <c:pt idx="56">
                        <c:v>1708.99999999983</c:v>
                      </c:pt>
                      <c:pt idx="57">
                        <c:v>1709.49999999993</c:v>
                      </c:pt>
                      <c:pt idx="58">
                        <c:v>1836.49999999989</c:v>
                      </c:pt>
                      <c:pt idx="59">
                        <c:v>1863.49999999993</c:v>
                      </c:pt>
                      <c:pt idx="60">
                        <c:v>1876.50000000031</c:v>
                      </c:pt>
                      <c:pt idx="61">
                        <c:v>1904</c:v>
                      </c:pt>
                      <c:pt idx="62">
                        <c:v>1906.9999999997</c:v>
                      </c:pt>
                      <c:pt idx="63">
                        <c:v>1932.49999999989</c:v>
                      </c:pt>
                      <c:pt idx="64">
                        <c:v>1952.49999999987</c:v>
                      </c:pt>
                      <c:pt idx="65">
                        <c:v>2167.99999999967</c:v>
                      </c:pt>
                      <c:pt idx="66">
                        <c:v>2204.00000000018</c:v>
                      </c:pt>
                      <c:pt idx="67">
                        <c:v>2213.49999999984</c:v>
                      </c:pt>
                      <c:pt idx="68">
                        <c:v>2230.49999999967</c:v>
                      </c:pt>
                      <c:pt idx="69">
                        <c:v>2234.49999999957</c:v>
                      </c:pt>
                      <c:pt idx="70">
                        <c:v>2251.49999999985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43846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3"/>
                <c:order val="25"/>
                <c:tx>
                  <c:strRef>
                    <c:extLst>
                      <c:ext uri="{02D57815-91ED-43cb-92C2-25804820EDAC}">
                        <c15:formulaRef>
                          <c15:sqref>'DC4-27'!$A$2:$B$2</c15:sqref>
                        </c15:formulaRef>
                      </c:ext>
                    </c:extLst>
                    <c:strCache>
                      <c:ptCount val="1"/>
                      <c:pt idx="0">
                        <c:v>DC4-27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996"/>
                      <c:pt idx="0">
                        <c:v>0</c:v>
                      </c:pt>
                      <c:pt idx="1">
                        <c:v>32.0000000001528</c:v>
                      </c:pt>
                      <c:pt idx="2">
                        <c:v>76.0000000000218</c:v>
                      </c:pt>
                      <c:pt idx="3">
                        <c:v>108.000000000175</c:v>
                      </c:pt>
                      <c:pt idx="4">
                        <c:v>114.000000000033</c:v>
                      </c:pt>
                      <c:pt idx="5">
                        <c:v>176.500000000033</c:v>
                      </c:pt>
                      <c:pt idx="6">
                        <c:v>185.999999999694</c:v>
                      </c:pt>
                      <c:pt idx="7">
                        <c:v>225.000000000364</c:v>
                      </c:pt>
                      <c:pt idx="8">
                        <c:v>266.499999999724</c:v>
                      </c:pt>
                      <c:pt idx="9">
                        <c:v>300.999999999931</c:v>
                      </c:pt>
                      <c:pt idx="10">
                        <c:v>369.499999999789</c:v>
                      </c:pt>
                      <c:pt idx="11">
                        <c:v>492.000000000189</c:v>
                      </c:pt>
                      <c:pt idx="12">
                        <c:v>561.499999999796</c:v>
                      </c:pt>
                      <c:pt idx="13">
                        <c:v>588.49999999984</c:v>
                      </c:pt>
                      <c:pt idx="14">
                        <c:v>657.500000000255</c:v>
                      </c:pt>
                      <c:pt idx="15">
                        <c:v>670.500000000175</c:v>
                      </c:pt>
                      <c:pt idx="16">
                        <c:v>702.999999999975</c:v>
                      </c:pt>
                      <c:pt idx="17">
                        <c:v>758.499999999913</c:v>
                      </c:pt>
                      <c:pt idx="18">
                        <c:v>793.999999999869</c:v>
                      </c:pt>
                      <c:pt idx="19">
                        <c:v>815.500000000156</c:v>
                      </c:pt>
                      <c:pt idx="20">
                        <c:v>851.999999999862</c:v>
                      </c:pt>
                      <c:pt idx="21">
                        <c:v>885.000000000218</c:v>
                      </c:pt>
                      <c:pt idx="22">
                        <c:v>889.999999999873</c:v>
                      </c:pt>
                      <c:pt idx="23">
                        <c:v>893.499999999676</c:v>
                      </c:pt>
                      <c:pt idx="24">
                        <c:v>906.500000000051</c:v>
                      </c:pt>
                      <c:pt idx="25">
                        <c:v>909.499999999753</c:v>
                      </c:pt>
                      <c:pt idx="26">
                        <c:v>926.99999999968</c:v>
                      </c:pt>
                      <c:pt idx="27">
                        <c:v>929.500000000189</c:v>
                      </c:pt>
                      <c:pt idx="28">
                        <c:v>929.000000000087</c:v>
                      </c:pt>
                      <c:pt idx="29">
                        <c:v>922.000000000025</c:v>
                      </c:pt>
                      <c:pt idx="30">
                        <c:v>931.499999999687</c:v>
                      </c:pt>
                      <c:pt idx="31">
                        <c:v>945.499999999811</c:v>
                      </c:pt>
                      <c:pt idx="32">
                        <c:v>965.000000000146</c:v>
                      </c:pt>
                      <c:pt idx="33">
                        <c:v>972.499999999854</c:v>
                      </c:pt>
                      <c:pt idx="34">
                        <c:v>1012.99999999992</c:v>
                      </c:pt>
                      <c:pt idx="35">
                        <c:v>1034.00000000011</c:v>
                      </c:pt>
                      <c:pt idx="36">
                        <c:v>1068.49999999986</c:v>
                      </c:pt>
                      <c:pt idx="37">
                        <c:v>1135.49999999987</c:v>
                      </c:pt>
                      <c:pt idx="38">
                        <c:v>1176.50000000003</c:v>
                      </c:pt>
                      <c:pt idx="39">
                        <c:v>1253.4999999998</c:v>
                      </c:pt>
                      <c:pt idx="40">
                        <c:v>1269.49999999988</c:v>
                      </c:pt>
                      <c:pt idx="41">
                        <c:v>1286.50000000016</c:v>
                      </c:pt>
                      <c:pt idx="42">
                        <c:v>1317.50000000011</c:v>
                      </c:pt>
                      <c:pt idx="43">
                        <c:v>1386.99999999972</c:v>
                      </c:pt>
                      <c:pt idx="44">
                        <c:v>1398.49999999979</c:v>
                      </c:pt>
                      <c:pt idx="45">
                        <c:v>1379.99999999965</c:v>
                      </c:pt>
                      <c:pt idx="46">
                        <c:v>1436.9999999999</c:v>
                      </c:pt>
                      <c:pt idx="47">
                        <c:v>1474.50000000026</c:v>
                      </c:pt>
                      <c:pt idx="48">
                        <c:v>1470.50000000036</c:v>
                      </c:pt>
                      <c:pt idx="49">
                        <c:v>1510.99999999997</c:v>
                      </c:pt>
                      <c:pt idx="50">
                        <c:v>1551.99999999968</c:v>
                      </c:pt>
                      <c:pt idx="51">
                        <c:v>1509.00000000001</c:v>
                      </c:pt>
                      <c:pt idx="52">
                        <c:v>1632.99999999981</c:v>
                      </c:pt>
                      <c:pt idx="53">
                        <c:v>1635.99999999997</c:v>
                      </c:pt>
                      <c:pt idx="54">
                        <c:v>1766.49999999972</c:v>
                      </c:pt>
                      <c:pt idx="55">
                        <c:v>1792.99999999967</c:v>
                      </c:pt>
                      <c:pt idx="56">
                        <c:v>1807.00000000024</c:v>
                      </c:pt>
                      <c:pt idx="57">
                        <c:v>1836.50000000034</c:v>
                      </c:pt>
                      <c:pt idx="58">
                        <c:v>1839.99999999969</c:v>
                      </c:pt>
                      <c:pt idx="59">
                        <c:v>1866.49999999963</c:v>
                      </c:pt>
                      <c:pt idx="60">
                        <c:v>1887.50000000027</c:v>
                      </c:pt>
                      <c:pt idx="61">
                        <c:v>2115.49999999988</c:v>
                      </c:pt>
                      <c:pt idx="62">
                        <c:v>2148.00000000014</c:v>
                      </c:pt>
                      <c:pt idx="63">
                        <c:v>2160.49999999996</c:v>
                      </c:pt>
                      <c:pt idx="64">
                        <c:v>2174.99999999973</c:v>
                      </c:pt>
                      <c:pt idx="65">
                        <c:v>2178.99999999963</c:v>
                      </c:pt>
                      <c:pt idx="66">
                        <c:v>2197.99999999987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4"/>
                <c:order val="26"/>
                <c:tx>
                  <c:strRef>
                    <c:extLst>
                      <c:ext uri="{02D57815-91ED-43cb-92C2-25804820EDAC}">
                        <c15:formulaRef>
                          <c15:sqref>'DC4-28'!$A$2:$B$2</c15:sqref>
                        </c15:formulaRef>
                      </c:ext>
                    </c:extLst>
                    <c:strCache>
                      <c:ptCount val="1"/>
                      <c:pt idx="0">
                        <c:v>DC4-28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5">
                        <a:tint val="6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6"/>
                      <c:pt idx="0">
                        <c:v>0</c:v>
                      </c:pt>
                      <c:pt idx="1">
                        <c:v>50.5000000002838</c:v>
                      </c:pt>
                      <c:pt idx="2">
                        <c:v>108.499999999822</c:v>
                      </c:pt>
                      <c:pt idx="3">
                        <c:v>150.000000000091</c:v>
                      </c:pt>
                      <c:pt idx="4">
                        <c:v>239.000000000033</c:v>
                      </c:pt>
                      <c:pt idx="5">
                        <c:v>369.500000000244</c:v>
                      </c:pt>
                      <c:pt idx="6">
                        <c:v>441.000000000258</c:v>
                      </c:pt>
                      <c:pt idx="7">
                        <c:v>476.500000000215</c:v>
                      </c:pt>
                      <c:pt idx="8">
                        <c:v>557.000000000244</c:v>
                      </c:pt>
                      <c:pt idx="9">
                        <c:v>580.500000000029</c:v>
                      </c:pt>
                      <c:pt idx="10">
                        <c:v>615.999999999985</c:v>
                      </c:pt>
                      <c:pt idx="11">
                        <c:v>680.499999999938</c:v>
                      </c:pt>
                      <c:pt idx="12">
                        <c:v>722.500000000309</c:v>
                      </c:pt>
                      <c:pt idx="13">
                        <c:v>736.000000000331</c:v>
                      </c:pt>
                      <c:pt idx="14">
                        <c:v>778.999999999996</c:v>
                      </c:pt>
                      <c:pt idx="15">
                        <c:v>800.999999999931</c:v>
                      </c:pt>
                      <c:pt idx="16">
                        <c:v>820.499999999811</c:v>
                      </c:pt>
                      <c:pt idx="17">
                        <c:v>824.999999999818</c:v>
                      </c:pt>
                      <c:pt idx="18">
                        <c:v>838.500000000295</c:v>
                      </c:pt>
                      <c:pt idx="19">
                        <c:v>849.00000000016</c:v>
                      </c:pt>
                      <c:pt idx="20">
                        <c:v>858.999999999924</c:v>
                      </c:pt>
                      <c:pt idx="21">
                        <c:v>859.000000000378</c:v>
                      </c:pt>
                      <c:pt idx="22">
                        <c:v>862.00000000008</c:v>
                      </c:pt>
                      <c:pt idx="23">
                        <c:v>855.50000000012</c:v>
                      </c:pt>
                      <c:pt idx="24">
                        <c:v>872.499999999945</c:v>
                      </c:pt>
                      <c:pt idx="25">
                        <c:v>884.499999999662</c:v>
                      </c:pt>
                      <c:pt idx="26">
                        <c:v>905.500000000302</c:v>
                      </c:pt>
                      <c:pt idx="27">
                        <c:v>915.500000000065</c:v>
                      </c:pt>
                      <c:pt idx="28">
                        <c:v>956.000000000131</c:v>
                      </c:pt>
                      <c:pt idx="29">
                        <c:v>983.500000000276</c:v>
                      </c:pt>
                      <c:pt idx="30">
                        <c:v>1019.99999999998</c:v>
                      </c:pt>
                      <c:pt idx="31">
                        <c:v>1086.99999999999</c:v>
                      </c:pt>
                      <c:pt idx="32">
                        <c:v>1131.50000000041</c:v>
                      </c:pt>
                      <c:pt idx="33">
                        <c:v>1214.50000000004</c:v>
                      </c:pt>
                      <c:pt idx="34">
                        <c:v>1240.49999999988</c:v>
                      </c:pt>
                      <c:pt idx="35">
                        <c:v>1247.49999999995</c:v>
                      </c:pt>
                      <c:pt idx="36">
                        <c:v>1305.00000000029</c:v>
                      </c:pt>
                      <c:pt idx="37">
                        <c:v>1356.49999999987</c:v>
                      </c:pt>
                      <c:pt idx="38">
                        <c:v>1369.99999999989</c:v>
                      </c:pt>
                      <c:pt idx="39">
                        <c:v>1348.50000000006</c:v>
                      </c:pt>
                      <c:pt idx="40">
                        <c:v>1411.50000000016</c:v>
                      </c:pt>
                      <c:pt idx="41">
                        <c:v>1452.50000000033</c:v>
                      </c:pt>
                      <c:pt idx="42">
                        <c:v>1454.00000000018</c:v>
                      </c:pt>
                      <c:pt idx="43">
                        <c:v>1492.00000000019</c:v>
                      </c:pt>
                      <c:pt idx="44">
                        <c:v>1532.4999999998</c:v>
                      </c:pt>
                      <c:pt idx="45">
                        <c:v>1492.99999999994</c:v>
                      </c:pt>
                      <c:pt idx="46">
                        <c:v>1623.00000000005</c:v>
                      </c:pt>
                      <c:pt idx="47">
                        <c:v>1626.99999999995</c:v>
                      </c:pt>
                      <c:pt idx="48">
                        <c:v>1759.00000000001</c:v>
                      </c:pt>
                      <c:pt idx="49">
                        <c:v>1785.49999999996</c:v>
                      </c:pt>
                      <c:pt idx="50">
                        <c:v>1800.00000000018</c:v>
                      </c:pt>
                      <c:pt idx="51">
                        <c:v>1832.00000000033</c:v>
                      </c:pt>
                      <c:pt idx="52">
                        <c:v>1834.49999999993</c:v>
                      </c:pt>
                      <c:pt idx="53">
                        <c:v>1864.99999999978</c:v>
                      </c:pt>
                      <c:pt idx="54">
                        <c:v>1883.50000000037</c:v>
                      </c:pt>
                      <c:pt idx="55">
                        <c:v>2128.4999999998</c:v>
                      </c:pt>
                      <c:pt idx="56">
                        <c:v>2161.50000000016</c:v>
                      </c:pt>
                      <c:pt idx="57">
                        <c:v>2178.00000000034</c:v>
                      </c:pt>
                      <c:pt idx="58">
                        <c:v>2193.00000000021</c:v>
                      </c:pt>
                      <c:pt idx="59">
                        <c:v>2201.00000000002</c:v>
                      </c:pt>
                      <c:pt idx="60">
                        <c:v>2224.49999999981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5"/>
                <c:order val="27"/>
                <c:tx>
                  <c:strRef>
                    <c:extLst>
                      <c:ext uri="{02D57815-91ED-43cb-92C2-25804820EDAC}">
                        <c15:formulaRef>
                          <c15:sqref>'DC4-29'!$A$2:$B$2</c15:sqref>
                        </c15:formulaRef>
                      </c:ext>
                    </c:extLst>
                    <c:strCache>
                      <c:ptCount val="1"/>
                      <c:pt idx="0">
                        <c:v>DC4-29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2295"/>
                      <c:pt idx="0">
                        <c:v>0</c:v>
                      </c:pt>
                      <c:pt idx="1">
                        <c:v>101.49999999976</c:v>
                      </c:pt>
                      <c:pt idx="2">
                        <c:v>259.000000000015</c:v>
                      </c:pt>
                      <c:pt idx="3">
                        <c:v>339.500000000044</c:v>
                      </c:pt>
                      <c:pt idx="4">
                        <c:v>374.000000000251</c:v>
                      </c:pt>
                      <c:pt idx="5">
                        <c:v>461.999999999989</c:v>
                      </c:pt>
                      <c:pt idx="6">
                        <c:v>489.500000000135</c:v>
                      </c:pt>
                      <c:pt idx="7">
                        <c:v>536.999999999807</c:v>
                      </c:pt>
                      <c:pt idx="8">
                        <c:v>611.999999999625</c:v>
                      </c:pt>
                      <c:pt idx="9">
                        <c:v>653.999999999996</c:v>
                      </c:pt>
                      <c:pt idx="10">
                        <c:v>664.999999999964</c:v>
                      </c:pt>
                      <c:pt idx="11">
                        <c:v>707.499999999982</c:v>
                      </c:pt>
                      <c:pt idx="12">
                        <c:v>736.499999999978</c:v>
                      </c:pt>
                      <c:pt idx="13">
                        <c:v>753.999999999905</c:v>
                      </c:pt>
                      <c:pt idx="14">
                        <c:v>759.500000000116</c:v>
                      </c:pt>
                      <c:pt idx="15">
                        <c:v>770.500000000084</c:v>
                      </c:pt>
                      <c:pt idx="16">
                        <c:v>778.999999999996</c:v>
                      </c:pt>
                      <c:pt idx="17">
                        <c:v>795.000000000073</c:v>
                      </c:pt>
                      <c:pt idx="18">
                        <c:v>801.500000000033</c:v>
                      </c:pt>
                      <c:pt idx="19">
                        <c:v>798.999999999978</c:v>
                      </c:pt>
                      <c:pt idx="20">
                        <c:v>798.500000000331</c:v>
                      </c:pt>
                      <c:pt idx="21">
                        <c:v>817.999999999756</c:v>
                      </c:pt>
                      <c:pt idx="22">
                        <c:v>830.999999999676</c:v>
                      </c:pt>
                      <c:pt idx="23">
                        <c:v>854.499999999916</c:v>
                      </c:pt>
                      <c:pt idx="24">
                        <c:v>860.000000000127</c:v>
                      </c:pt>
                      <c:pt idx="25">
                        <c:v>909.500000000207</c:v>
                      </c:pt>
                      <c:pt idx="26">
                        <c:v>934.999999999945</c:v>
                      </c:pt>
                      <c:pt idx="27">
                        <c:v>980.999999999767</c:v>
                      </c:pt>
                      <c:pt idx="28">
                        <c:v>1050.49999999983</c:v>
                      </c:pt>
                      <c:pt idx="29">
                        <c:v>1107.50000000007</c:v>
                      </c:pt>
                      <c:pt idx="30">
                        <c:v>1195.99999999991</c:v>
                      </c:pt>
                      <c:pt idx="31">
                        <c:v>1209.49999999993</c:v>
                      </c:pt>
                      <c:pt idx="32">
                        <c:v>1230.00000000002</c:v>
                      </c:pt>
                      <c:pt idx="33">
                        <c:v>1262.00000000017</c:v>
                      </c:pt>
                      <c:pt idx="34">
                        <c:v>1347.49999999985</c:v>
                      </c:pt>
                      <c:pt idx="35">
                        <c:v>1362.99999999983</c:v>
                      </c:pt>
                      <c:pt idx="36">
                        <c:v>1353.00000000007</c:v>
                      </c:pt>
                      <c:pt idx="37">
                        <c:v>1411.00000000006</c:v>
                      </c:pt>
                      <c:pt idx="38">
                        <c:v>1452.00000000023</c:v>
                      </c:pt>
                      <c:pt idx="39">
                        <c:v>1457.49999999998</c:v>
                      </c:pt>
                      <c:pt idx="40">
                        <c:v>1502.50000000005</c:v>
                      </c:pt>
                      <c:pt idx="41">
                        <c:v>1541.99999999992</c:v>
                      </c:pt>
                      <c:pt idx="42">
                        <c:v>1508.49999999991</c:v>
                      </c:pt>
                      <c:pt idx="43">
                        <c:v>1637.99999999992</c:v>
                      </c:pt>
                      <c:pt idx="44">
                        <c:v>1641.00000000008</c:v>
                      </c:pt>
                      <c:pt idx="45">
                        <c:v>1785.9999999996</c:v>
                      </c:pt>
                      <c:pt idx="46">
                        <c:v>1816.49999999991</c:v>
                      </c:pt>
                      <c:pt idx="47">
                        <c:v>1829.50000000028</c:v>
                      </c:pt>
                      <c:pt idx="48">
                        <c:v>1863.49999999993</c:v>
                      </c:pt>
                      <c:pt idx="49">
                        <c:v>1867.49999999984</c:v>
                      </c:pt>
                      <c:pt idx="50">
                        <c:v>1897.49999999958</c:v>
                      </c:pt>
                      <c:pt idx="51">
                        <c:v>1919.00000000032</c:v>
                      </c:pt>
                      <c:pt idx="52">
                        <c:v>2187.99999999965</c:v>
                      </c:pt>
                      <c:pt idx="53">
                        <c:v>2253.00000000016</c:v>
                      </c:pt>
                      <c:pt idx="54">
                        <c:v>2244.99999999989</c:v>
                      </c:pt>
                      <c:pt idx="55">
                        <c:v>2264.49999999977</c:v>
                      </c:pt>
                      <c:pt idx="56">
                        <c:v>2275.49999999974</c:v>
                      </c:pt>
                      <c:pt idx="57">
                        <c:v>2303.49999999999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#N/A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#N/A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#N/A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#N/A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#N/A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#N/A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#N/A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#N/A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#N/A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#N/A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6"/>
                <c:order val="28"/>
                <c:tx>
                  <c:strRef>
                    <c:extLst>
                      <c:ext uri="{02D57815-91ED-43cb-92C2-25804820EDAC}">
                        <c15:formulaRef>
                          <c15:sqref>'DC4-30'!$A$2:$B$2</c15:sqref>
                        </c15:formulaRef>
                      </c:ext>
                    </c:extLst>
                    <c:strCache>
                      <c:ptCount val="1"/>
                      <c:pt idx="0">
                        <c:v>DC4-30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2095"/>
                      <c:pt idx="0">
                        <c:v>157.000000000153</c:v>
                      </c:pt>
                      <c:pt idx="1">
                        <c:v>249.499999999898</c:v>
                      </c:pt>
                      <c:pt idx="2">
                        <c:v>290.500000000065</c:v>
                      </c:pt>
                      <c:pt idx="3">
                        <c:v>381.000000000313</c:v>
                      </c:pt>
                      <c:pt idx="4">
                        <c:v>409.000000000106</c:v>
                      </c:pt>
                      <c:pt idx="5">
                        <c:v>450.49999999992</c:v>
                      </c:pt>
                      <c:pt idx="6">
                        <c:v>527.999999999793</c:v>
                      </c:pt>
                      <c:pt idx="7">
                        <c:v>576.000000000022</c:v>
                      </c:pt>
                      <c:pt idx="8">
                        <c:v>600.500000000011</c:v>
                      </c:pt>
                      <c:pt idx="9">
                        <c:v>645.999999999731</c:v>
                      </c:pt>
                      <c:pt idx="10">
                        <c:v>664.499999999862</c:v>
                      </c:pt>
                      <c:pt idx="11">
                        <c:v>685.500000000047</c:v>
                      </c:pt>
                      <c:pt idx="12">
                        <c:v>692.500000000109</c:v>
                      </c:pt>
                      <c:pt idx="13">
                        <c:v>704.499999999825</c:v>
                      </c:pt>
                      <c:pt idx="14">
                        <c:v>712.500000000091</c:v>
                      </c:pt>
                      <c:pt idx="15">
                        <c:v>731.499999999869</c:v>
                      </c:pt>
                      <c:pt idx="16">
                        <c:v>738.000000000284</c:v>
                      </c:pt>
                      <c:pt idx="17">
                        <c:v>745.499999999993</c:v>
                      </c:pt>
                      <c:pt idx="18">
                        <c:v>740.999999999985</c:v>
                      </c:pt>
                      <c:pt idx="19">
                        <c:v>754.500000000007</c:v>
                      </c:pt>
                      <c:pt idx="20">
                        <c:v>772.500000000036</c:v>
                      </c:pt>
                      <c:pt idx="21">
                        <c:v>795.500000000175</c:v>
                      </c:pt>
                      <c:pt idx="22">
                        <c:v>809.499999999844</c:v>
                      </c:pt>
                      <c:pt idx="23">
                        <c:v>858.499999999822</c:v>
                      </c:pt>
                      <c:pt idx="24">
                        <c:v>888.000000000375</c:v>
                      </c:pt>
                      <c:pt idx="25">
                        <c:v>935.500000000047</c:v>
                      </c:pt>
                      <c:pt idx="26">
                        <c:v>871.000000000095</c:v>
                      </c:pt>
                      <c:pt idx="27">
                        <c:v>1066.50000000036</c:v>
                      </c:pt>
                      <c:pt idx="28">
                        <c:v>1157.9999999999</c:v>
                      </c:pt>
                      <c:pt idx="29">
                        <c:v>1181.50000000014</c:v>
                      </c:pt>
                      <c:pt idx="30">
                        <c:v>1206.00000000013</c:v>
                      </c:pt>
                      <c:pt idx="31">
                        <c:v>1258.00000000027</c:v>
                      </c:pt>
                      <c:pt idx="32">
                        <c:v>1323.49999999997</c:v>
                      </c:pt>
                      <c:pt idx="33">
                        <c:v>1338.00000000019</c:v>
                      </c:pt>
                      <c:pt idx="34">
                        <c:v>1330.50000000003</c:v>
                      </c:pt>
                      <c:pt idx="35">
                        <c:v>1396.49999999983</c:v>
                      </c:pt>
                      <c:pt idx="36">
                        <c:v>1441.50000000036</c:v>
                      </c:pt>
                      <c:pt idx="37">
                        <c:v>1445.50000000027</c:v>
                      </c:pt>
                      <c:pt idx="38">
                        <c:v>1489.50000000013</c:v>
                      </c:pt>
                      <c:pt idx="39">
                        <c:v>1538.99999999976</c:v>
                      </c:pt>
                      <c:pt idx="40">
                        <c:v>1500.99999999975</c:v>
                      </c:pt>
                      <c:pt idx="41">
                        <c:v>1639.00000000012</c:v>
                      </c:pt>
                      <c:pt idx="42">
                        <c:v>1641.99999999983</c:v>
                      </c:pt>
                      <c:pt idx="43">
                        <c:v>1787.49999999991</c:v>
                      </c:pt>
                      <c:pt idx="44">
                        <c:v>1824.99999999982</c:v>
                      </c:pt>
                      <c:pt idx="45">
                        <c:v>1843.5000000004</c:v>
                      </c:pt>
                      <c:pt idx="46">
                        <c:v>1881.49999999996</c:v>
                      </c:pt>
                      <c:pt idx="47">
                        <c:v>1884.50000000012</c:v>
                      </c:pt>
                      <c:pt idx="48">
                        <c:v>1914.99999999996</c:v>
                      </c:pt>
                      <c:pt idx="49">
                        <c:v>1940.50000000016</c:v>
                      </c:pt>
                      <c:pt idx="50">
                        <c:v>2251.99999999995</c:v>
                      </c:pt>
                      <c:pt idx="51">
                        <c:v>2298.99999999998</c:v>
                      </c:pt>
                      <c:pt idx="52">
                        <c:v>2318.00000000021</c:v>
                      </c:pt>
                      <c:pt idx="53">
                        <c:v>2335.99999999979</c:v>
                      </c:pt>
                      <c:pt idx="54">
                        <c:v>2344.9999999998</c:v>
                      </c:pt>
                      <c:pt idx="55">
                        <c:v>2378.4999999998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7"/>
                <c:order val="29"/>
                <c:tx>
                  <c:strRef>
                    <c:extLst>
                      <c:ext uri="{02D57815-91ED-43cb-92C2-25804820EDAC}">
                        <c15:formulaRef>
                          <c15:sqref>'DC4-31'!$A$2:$B$2</c15:sqref>
                        </c15:formulaRef>
                      </c:ext>
                    </c:extLst>
                    <c:strCache>
                      <c:ptCount val="1"/>
                      <c:pt idx="0">
                        <c:v>DC4-31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2795"/>
                      <c:pt idx="0">
                        <c:v>0</c:v>
                      </c:pt>
                      <c:pt idx="1">
                        <c:v>46.4999999999236</c:v>
                      </c:pt>
                      <c:pt idx="2">
                        <c:v>169.500000000426</c:v>
                      </c:pt>
                      <c:pt idx="3">
                        <c:v>206.500000000233</c:v>
                      </c:pt>
                      <c:pt idx="4">
                        <c:v>253.999999999905</c:v>
                      </c:pt>
                      <c:pt idx="5">
                        <c:v>351.999999999862</c:v>
                      </c:pt>
                      <c:pt idx="6">
                        <c:v>403.999999999996</c:v>
                      </c:pt>
                      <c:pt idx="7">
                        <c:v>432.499999999891</c:v>
                      </c:pt>
                      <c:pt idx="8">
                        <c:v>492.499999999836</c:v>
                      </c:pt>
                      <c:pt idx="9">
                        <c:v>519.000000000233</c:v>
                      </c:pt>
                      <c:pt idx="10">
                        <c:v>542.500000000018</c:v>
                      </c:pt>
                      <c:pt idx="11">
                        <c:v>556.999999999789</c:v>
                      </c:pt>
                      <c:pt idx="12">
                        <c:v>568.99999999996</c:v>
                      </c:pt>
                      <c:pt idx="13">
                        <c:v>579.999999999927</c:v>
                      </c:pt>
                      <c:pt idx="14">
                        <c:v>597.999999999956</c:v>
                      </c:pt>
                      <c:pt idx="15">
                        <c:v>610.500000000229</c:v>
                      </c:pt>
                      <c:pt idx="16">
                        <c:v>619.499999999789</c:v>
                      </c:pt>
                      <c:pt idx="17">
                        <c:v>617.000000000189</c:v>
                      </c:pt>
                      <c:pt idx="18">
                        <c:v>638.500000000022</c:v>
                      </c:pt>
                      <c:pt idx="19">
                        <c:v>653.999999999996</c:v>
                      </c:pt>
                      <c:pt idx="20">
                        <c:v>684.500000000298</c:v>
                      </c:pt>
                      <c:pt idx="21">
                        <c:v>705.500000000029</c:v>
                      </c:pt>
                      <c:pt idx="22">
                        <c:v>768.000000000029</c:v>
                      </c:pt>
                      <c:pt idx="23">
                        <c:v>805.000000000291</c:v>
                      </c:pt>
                      <c:pt idx="24">
                        <c:v>857.500000000073</c:v>
                      </c:pt>
                      <c:pt idx="25">
                        <c:v>947.499999999764</c:v>
                      </c:pt>
                      <c:pt idx="26">
                        <c:v>1013.00000000037</c:v>
                      </c:pt>
                      <c:pt idx="27">
                        <c:v>1126.99999999995</c:v>
                      </c:pt>
                      <c:pt idx="28">
                        <c:v>1134.50000000012</c:v>
                      </c:pt>
                      <c:pt idx="29">
                        <c:v>1188.0000000001</c:v>
                      </c:pt>
                      <c:pt idx="30">
                        <c:v>1227.50000000042</c:v>
                      </c:pt>
                      <c:pt idx="31">
                        <c:v>1312.5</c:v>
                      </c:pt>
                      <c:pt idx="32">
                        <c:v>1336.49999999989</c:v>
                      </c:pt>
                      <c:pt idx="33">
                        <c:v>1324.99999999982</c:v>
                      </c:pt>
                      <c:pt idx="34">
                        <c:v>1397.50000000004</c:v>
                      </c:pt>
                      <c:pt idx="35">
                        <c:v>1400.00000000009</c:v>
                      </c:pt>
                      <c:pt idx="36">
                        <c:v>1455.50000000048</c:v>
                      </c:pt>
                      <c:pt idx="37">
                        <c:v>1511.00000000042</c:v>
                      </c:pt>
                      <c:pt idx="38">
                        <c:v>1567.99999999976</c:v>
                      </c:pt>
                      <c:pt idx="39">
                        <c:v>1543.00000000012</c:v>
                      </c:pt>
                      <c:pt idx="40">
                        <c:v>1697.50000000022</c:v>
                      </c:pt>
                      <c:pt idx="41">
                        <c:v>1671.49999999992</c:v>
                      </c:pt>
                      <c:pt idx="42">
                        <c:v>1901.49999999994</c:v>
                      </c:pt>
                      <c:pt idx="43">
                        <c:v>1932.99999999999</c:v>
                      </c:pt>
                      <c:pt idx="44">
                        <c:v>1958.00000000008</c:v>
                      </c:pt>
                      <c:pt idx="45">
                        <c:v>2006.00000000031</c:v>
                      </c:pt>
                      <c:pt idx="46">
                        <c:v>2016.00000000008</c:v>
                      </c:pt>
                      <c:pt idx="47">
                        <c:v>2052.49999999978</c:v>
                      </c:pt>
                      <c:pt idx="48">
                        <c:v>2089.5000000005</c:v>
                      </c:pt>
                      <c:pt idx="49">
                        <c:v>2513.99999999967</c:v>
                      </c:pt>
                      <c:pt idx="50">
                        <c:v>2566.49999999991</c:v>
                      </c:pt>
                      <c:pt idx="51">
                        <c:v>2596</c:v>
                      </c:pt>
                      <c:pt idx="52">
                        <c:v>2626.49999999985</c:v>
                      </c:pt>
                      <c:pt idx="53">
                        <c:v>2639.49999999977</c:v>
                      </c:pt>
                      <c:pt idx="54">
                        <c:v>2683.99999999974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#N/A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#N/A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#N/A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#N/A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#N/A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#N/A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#N/A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#N/A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#N/A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#N/A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#N/A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#N/A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#N/A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#N/A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#N/A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#N/A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#N/A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#N/A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#N/A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#N/A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#N/A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#N/A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#N/A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#N/A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#N/A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#N/A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#N/A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#N/A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#N/A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#N/A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#N/A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#N/A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#N/A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#N/A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43573,43581,43595,43601,43608,43623,43630,43641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8"/>
                <c:order val="30"/>
                <c:tx>
                  <c:strRef>
                    <c:extLst>
                      <c:ext uri="{02D57815-91ED-43cb-92C2-25804820EDAC}">
                        <c15:formulaRef>
                          <c15:sqref>'DC4-32'!$A$2:$B$2</c15:sqref>
                        </c15:formulaRef>
                      </c:ext>
                    </c:extLst>
                    <c:strCache>
                      <c:ptCount val="1"/>
                      <c:pt idx="0">
                        <c:v>DC4-32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3596"/>
                      <c:pt idx="0">
                        <c:v>0</c:v>
                      </c:pt>
                      <c:pt idx="1">
                        <c:v>60.4999999995925</c:v>
                      </c:pt>
                      <c:pt idx="2">
                        <c:v>168.999999999869</c:v>
                      </c:pt>
                      <c:pt idx="3">
                        <c:v>230.000000000018</c:v>
                      </c:pt>
                      <c:pt idx="4">
                        <c:v>259.000000000015</c:v>
                      </c:pt>
                      <c:pt idx="5">
                        <c:v>319.999999999709</c:v>
                      </c:pt>
                      <c:pt idx="6">
                        <c:v>340.999999999894</c:v>
                      </c:pt>
                      <c:pt idx="7">
                        <c:v>372.499999999491</c:v>
                      </c:pt>
                      <c:pt idx="8">
                        <c:v>378.999999999905</c:v>
                      </c:pt>
                      <c:pt idx="9">
                        <c:v>393.999999999778</c:v>
                      </c:pt>
                      <c:pt idx="10">
                        <c:v>412.499999999909</c:v>
                      </c:pt>
                      <c:pt idx="11">
                        <c:v>426.99999999968</c:v>
                      </c:pt>
                      <c:pt idx="12">
                        <c:v>441.499999999905</c:v>
                      </c:pt>
                      <c:pt idx="13">
                        <c:v>457.499999999527</c:v>
                      </c:pt>
                      <c:pt idx="14">
                        <c:v>453.500000000076</c:v>
                      </c:pt>
                      <c:pt idx="15">
                        <c:v>474.499999999807</c:v>
                      </c:pt>
                      <c:pt idx="16">
                        <c:v>491.999999999734</c:v>
                      </c:pt>
                      <c:pt idx="17">
                        <c:v>520.999999999731</c:v>
                      </c:pt>
                      <c:pt idx="18">
                        <c:v>547.499999999673</c:v>
                      </c:pt>
                      <c:pt idx="19">
                        <c:v>616.999999999734</c:v>
                      </c:pt>
                      <c:pt idx="20">
                        <c:v>655.999999999949</c:v>
                      </c:pt>
                      <c:pt idx="21">
                        <c:v>714.999999999691</c:v>
                      </c:pt>
                      <c:pt idx="22">
                        <c:v>814.9999999996</c:v>
                      </c:pt>
                      <c:pt idx="23">
                        <c:v>889.000000000124</c:v>
                      </c:pt>
                      <c:pt idx="24">
                        <c:v>1002.9999999997</c:v>
                      </c:pt>
                      <c:pt idx="25">
                        <c:v>1004.99999999965</c:v>
                      </c:pt>
                      <c:pt idx="26">
                        <c:v>1061.4999999998</c:v>
                      </c:pt>
                      <c:pt idx="27">
                        <c:v>1085.99999999979</c:v>
                      </c:pt>
                      <c:pt idx="28">
                        <c:v>1203.99999999972</c:v>
                      </c:pt>
                      <c:pt idx="29">
                        <c:v>1236.49999999998</c:v>
                      </c:pt>
                      <c:pt idx="30">
                        <c:v>1230.99999999977</c:v>
                      </c:pt>
                      <c:pt idx="31">
                        <c:v>1304.99999999984</c:v>
                      </c:pt>
                      <c:pt idx="32">
                        <c:v>1357.50000000007</c:v>
                      </c:pt>
                      <c:pt idx="33">
                        <c:v>1367.99999999994</c:v>
                      </c:pt>
                      <c:pt idx="34">
                        <c:v>1425.99999999993</c:v>
                      </c:pt>
                      <c:pt idx="35">
                        <c:v>1491.49999999963</c:v>
                      </c:pt>
                      <c:pt idx="36">
                        <c:v>1466.99999999964</c:v>
                      </c:pt>
                      <c:pt idx="37">
                        <c:v>1634.49999999966</c:v>
                      </c:pt>
                      <c:pt idx="38">
                        <c:v>1613.49999999993</c:v>
                      </c:pt>
                      <c:pt idx="39">
                        <c:v>1857.49999999962</c:v>
                      </c:pt>
                      <c:pt idx="40">
                        <c:v>1892.99999999957</c:v>
                      </c:pt>
                      <c:pt idx="41">
                        <c:v>1917.50000000002</c:v>
                      </c:pt>
                      <c:pt idx="42">
                        <c:v>1969.00000000005</c:v>
                      </c:pt>
                      <c:pt idx="43">
                        <c:v>1978.99999999981</c:v>
                      </c:pt>
                      <c:pt idx="44">
                        <c:v>2020.49999999963</c:v>
                      </c:pt>
                      <c:pt idx="45">
                        <c:v>2059.99999999995</c:v>
                      </c:pt>
                      <c:pt idx="46">
                        <c:v>2503.99999999945</c:v>
                      </c:pt>
                      <c:pt idx="47">
                        <c:v>2565.9999999998</c:v>
                      </c:pt>
                      <c:pt idx="48">
                        <c:v>2592.0000000001</c:v>
                      </c:pt>
                      <c:pt idx="49">
                        <c:v>2623.9999999998</c:v>
                      </c:pt>
                      <c:pt idx="50">
                        <c:v>2640.99999999962</c:v>
                      </c:pt>
                      <c:pt idx="51">
                        <c:v>2685.99999999969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#N/A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#N/A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#N/A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#N/A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#N/A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#N/A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#N/A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#N/A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#N/A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#N/A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#N/A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#N/A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#N/A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#N/A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#N/A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#N/A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#N/A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#N/A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#N/A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#N/A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#N/A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#N/A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#N/A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#N/A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#N/A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#N/A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#N/A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#N/A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#N/A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#N/A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#N/A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#N/A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#N/A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#N/A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  <c:pt idx="2795">
                        <c:v>#N/A</c:v>
                      </c:pt>
                      <c:pt idx="2796">
                        <c:v>#N/A</c:v>
                      </c:pt>
                      <c:pt idx="2797">
                        <c:v>#N/A</c:v>
                      </c:pt>
                      <c:pt idx="2798">
                        <c:v>#N/A</c:v>
                      </c:pt>
                      <c:pt idx="2799">
                        <c:v>#N/A</c:v>
                      </c:pt>
                      <c:pt idx="2800">
                        <c:v>#N/A</c:v>
                      </c:pt>
                      <c:pt idx="2801">
                        <c:v>#N/A</c:v>
                      </c:pt>
                      <c:pt idx="2802">
                        <c:v>#N/A</c:v>
                      </c:pt>
                      <c:pt idx="2803">
                        <c:v>#N/A</c:v>
                      </c:pt>
                      <c:pt idx="2804">
                        <c:v>#N/A</c:v>
                      </c:pt>
                      <c:pt idx="2805">
                        <c:v>#N/A</c:v>
                      </c:pt>
                      <c:pt idx="2806">
                        <c:v>#N/A</c:v>
                      </c:pt>
                      <c:pt idx="2807">
                        <c:v>#N/A</c:v>
                      </c:pt>
                      <c:pt idx="2808">
                        <c:v>#N/A</c:v>
                      </c:pt>
                      <c:pt idx="2809">
                        <c:v>#N/A</c:v>
                      </c:pt>
                      <c:pt idx="2810">
                        <c:v>#N/A</c:v>
                      </c:pt>
                      <c:pt idx="2811">
                        <c:v>#N/A</c:v>
                      </c:pt>
                      <c:pt idx="2812">
                        <c:v>#N/A</c:v>
                      </c:pt>
                      <c:pt idx="2813">
                        <c:v>#N/A</c:v>
                      </c:pt>
                      <c:pt idx="2814">
                        <c:v>#N/A</c:v>
                      </c:pt>
                      <c:pt idx="2815">
                        <c:v>#N/A</c:v>
                      </c:pt>
                      <c:pt idx="2816">
                        <c:v>#N/A</c:v>
                      </c:pt>
                      <c:pt idx="2817">
                        <c:v>#N/A</c:v>
                      </c:pt>
                      <c:pt idx="2818">
                        <c:v>#N/A</c:v>
                      </c:pt>
                      <c:pt idx="2819">
                        <c:v>#N/A</c:v>
                      </c:pt>
                      <c:pt idx="2820">
                        <c:v>#N/A</c:v>
                      </c:pt>
                      <c:pt idx="2821">
                        <c:v>#N/A</c:v>
                      </c:pt>
                      <c:pt idx="2822">
                        <c:v>#N/A</c:v>
                      </c:pt>
                      <c:pt idx="2823">
                        <c:v>#N/A</c:v>
                      </c:pt>
                      <c:pt idx="2824">
                        <c:v>#N/A</c:v>
                      </c:pt>
                      <c:pt idx="2825">
                        <c:v>#N/A</c:v>
                      </c:pt>
                      <c:pt idx="2826">
                        <c:v>#N/A</c:v>
                      </c:pt>
                      <c:pt idx="2827">
                        <c:v>#N/A</c:v>
                      </c:pt>
                      <c:pt idx="2828">
                        <c:v>#N/A</c:v>
                      </c:pt>
                      <c:pt idx="2829">
                        <c:v>#N/A</c:v>
                      </c:pt>
                      <c:pt idx="2830">
                        <c:v>#N/A</c:v>
                      </c:pt>
                      <c:pt idx="2831">
                        <c:v>#N/A</c:v>
                      </c:pt>
                      <c:pt idx="2832">
                        <c:v>#N/A</c:v>
                      </c:pt>
                      <c:pt idx="2833">
                        <c:v>#N/A</c:v>
                      </c:pt>
                      <c:pt idx="2834">
                        <c:v>#N/A</c:v>
                      </c:pt>
                      <c:pt idx="2835">
                        <c:v>#N/A</c:v>
                      </c:pt>
                      <c:pt idx="2836">
                        <c:v>#N/A</c:v>
                      </c:pt>
                      <c:pt idx="2837">
                        <c:v>#N/A</c:v>
                      </c:pt>
                      <c:pt idx="2838">
                        <c:v>#N/A</c:v>
                      </c:pt>
                      <c:pt idx="2839">
                        <c:v>#N/A</c:v>
                      </c:pt>
                      <c:pt idx="2840">
                        <c:v>#N/A</c:v>
                      </c:pt>
                      <c:pt idx="2841">
                        <c:v>#N/A</c:v>
                      </c:pt>
                      <c:pt idx="2842">
                        <c:v>#N/A</c:v>
                      </c:pt>
                      <c:pt idx="2843">
                        <c:v>#N/A</c:v>
                      </c:pt>
                      <c:pt idx="2844">
                        <c:v>#N/A</c:v>
                      </c:pt>
                      <c:pt idx="2845">
                        <c:v>#N/A</c:v>
                      </c:pt>
                      <c:pt idx="2846">
                        <c:v>#N/A</c:v>
                      </c:pt>
                      <c:pt idx="2847">
                        <c:v>#N/A</c:v>
                      </c:pt>
                      <c:pt idx="2848">
                        <c:v>#N/A</c:v>
                      </c:pt>
                      <c:pt idx="2849">
                        <c:v>#N/A</c:v>
                      </c:pt>
                      <c:pt idx="2850">
                        <c:v>#N/A</c:v>
                      </c:pt>
                      <c:pt idx="2851">
                        <c:v>#N/A</c:v>
                      </c:pt>
                      <c:pt idx="2852">
                        <c:v>#N/A</c:v>
                      </c:pt>
                      <c:pt idx="2853">
                        <c:v>#N/A</c:v>
                      </c:pt>
                      <c:pt idx="2854">
                        <c:v>#N/A</c:v>
                      </c:pt>
                      <c:pt idx="2855">
                        <c:v>#N/A</c:v>
                      </c:pt>
                      <c:pt idx="2856">
                        <c:v>#N/A</c:v>
                      </c:pt>
                      <c:pt idx="2857">
                        <c:v>#N/A</c:v>
                      </c:pt>
                      <c:pt idx="2858">
                        <c:v>#N/A</c:v>
                      </c:pt>
                      <c:pt idx="2859">
                        <c:v>#N/A</c:v>
                      </c:pt>
                      <c:pt idx="2860">
                        <c:v>#N/A</c:v>
                      </c:pt>
                      <c:pt idx="2861">
                        <c:v>#N/A</c:v>
                      </c:pt>
                      <c:pt idx="2862">
                        <c:v>#N/A</c:v>
                      </c:pt>
                      <c:pt idx="2863">
                        <c:v>#N/A</c:v>
                      </c:pt>
                      <c:pt idx="2864">
                        <c:v>#N/A</c:v>
                      </c:pt>
                      <c:pt idx="2865">
                        <c:v>#N/A</c:v>
                      </c:pt>
                      <c:pt idx="2866">
                        <c:v>#N/A</c:v>
                      </c:pt>
                      <c:pt idx="2867">
                        <c:v>#N/A</c:v>
                      </c:pt>
                      <c:pt idx="2868">
                        <c:v>#N/A</c:v>
                      </c:pt>
                      <c:pt idx="2869">
                        <c:v>#N/A</c:v>
                      </c:pt>
                      <c:pt idx="2870">
                        <c:v>#N/A</c:v>
                      </c:pt>
                      <c:pt idx="2871">
                        <c:v>#N/A</c:v>
                      </c:pt>
                      <c:pt idx="2872">
                        <c:v>#N/A</c:v>
                      </c:pt>
                      <c:pt idx="2873">
                        <c:v>#N/A</c:v>
                      </c:pt>
                      <c:pt idx="2874">
                        <c:v>#N/A</c:v>
                      </c:pt>
                      <c:pt idx="2875">
                        <c:v>#N/A</c:v>
                      </c:pt>
                      <c:pt idx="2876">
                        <c:v>#N/A</c:v>
                      </c:pt>
                      <c:pt idx="2877">
                        <c:v>#N/A</c:v>
                      </c:pt>
                      <c:pt idx="2878">
                        <c:v>#N/A</c:v>
                      </c:pt>
                      <c:pt idx="2879">
                        <c:v>#N/A</c:v>
                      </c:pt>
                      <c:pt idx="2880">
                        <c:v>#N/A</c:v>
                      </c:pt>
                      <c:pt idx="2881">
                        <c:v>#N/A</c:v>
                      </c:pt>
                      <c:pt idx="2882">
                        <c:v>#N/A</c:v>
                      </c:pt>
                      <c:pt idx="2883">
                        <c:v>#N/A</c:v>
                      </c:pt>
                      <c:pt idx="2884">
                        <c:v>#N/A</c:v>
                      </c:pt>
                      <c:pt idx="2885">
                        <c:v>#N/A</c:v>
                      </c:pt>
                      <c:pt idx="2886">
                        <c:v>#N/A</c:v>
                      </c:pt>
                      <c:pt idx="2887">
                        <c:v>#N/A</c:v>
                      </c:pt>
                      <c:pt idx="2888">
                        <c:v>#N/A</c:v>
                      </c:pt>
                      <c:pt idx="2889">
                        <c:v>#N/A</c:v>
                      </c:pt>
                      <c:pt idx="2890">
                        <c:v>#N/A</c:v>
                      </c:pt>
                      <c:pt idx="2891">
                        <c:v>#N/A</c:v>
                      </c:pt>
                      <c:pt idx="2892">
                        <c:v>#N/A</c:v>
                      </c:pt>
                      <c:pt idx="2893">
                        <c:v>#N/A</c:v>
                      </c:pt>
                      <c:pt idx="2894">
                        <c:v>#N/A</c:v>
                      </c:pt>
                      <c:pt idx="2895">
                        <c:v>#N/A</c:v>
                      </c:pt>
                      <c:pt idx="2896">
                        <c:v>#N/A</c:v>
                      </c:pt>
                      <c:pt idx="2897">
                        <c:v>#N/A</c:v>
                      </c:pt>
                      <c:pt idx="2898">
                        <c:v>#N/A</c:v>
                      </c:pt>
                      <c:pt idx="2899">
                        <c:v>#N/A</c:v>
                      </c:pt>
                      <c:pt idx="2900">
                        <c:v>#N/A</c:v>
                      </c:pt>
                      <c:pt idx="2901">
                        <c:v>#N/A</c:v>
                      </c:pt>
                      <c:pt idx="2902">
                        <c:v>#N/A</c:v>
                      </c:pt>
                      <c:pt idx="2903">
                        <c:v>#N/A</c:v>
                      </c:pt>
                      <c:pt idx="2904">
                        <c:v>#N/A</c:v>
                      </c:pt>
                      <c:pt idx="2905">
                        <c:v>#N/A</c:v>
                      </c:pt>
                      <c:pt idx="2906">
                        <c:v>#N/A</c:v>
                      </c:pt>
                      <c:pt idx="2907">
                        <c:v>#N/A</c:v>
                      </c:pt>
                      <c:pt idx="2908">
                        <c:v>#N/A</c:v>
                      </c:pt>
                      <c:pt idx="2909">
                        <c:v>#N/A</c:v>
                      </c:pt>
                      <c:pt idx="2910">
                        <c:v>#N/A</c:v>
                      </c:pt>
                      <c:pt idx="2911">
                        <c:v>#N/A</c:v>
                      </c:pt>
                      <c:pt idx="2912">
                        <c:v>#N/A</c:v>
                      </c:pt>
                      <c:pt idx="2913">
                        <c:v>#N/A</c:v>
                      </c:pt>
                      <c:pt idx="2914">
                        <c:v>#N/A</c:v>
                      </c:pt>
                      <c:pt idx="2915">
                        <c:v>#N/A</c:v>
                      </c:pt>
                      <c:pt idx="2916">
                        <c:v>#N/A</c:v>
                      </c:pt>
                      <c:pt idx="2917">
                        <c:v>#N/A</c:v>
                      </c:pt>
                      <c:pt idx="2918">
                        <c:v>#N/A</c:v>
                      </c:pt>
                      <c:pt idx="2919">
                        <c:v>#N/A</c:v>
                      </c:pt>
                      <c:pt idx="2920">
                        <c:v>#N/A</c:v>
                      </c:pt>
                      <c:pt idx="2921">
                        <c:v>#N/A</c:v>
                      </c:pt>
                      <c:pt idx="2922">
                        <c:v>#N/A</c:v>
                      </c:pt>
                      <c:pt idx="2923">
                        <c:v>#N/A</c:v>
                      </c:pt>
                      <c:pt idx="2924">
                        <c:v>#N/A</c:v>
                      </c:pt>
                      <c:pt idx="2925">
                        <c:v>#N/A</c:v>
                      </c:pt>
                      <c:pt idx="2926">
                        <c:v>#N/A</c:v>
                      </c:pt>
                      <c:pt idx="2927">
                        <c:v>#N/A</c:v>
                      </c:pt>
                      <c:pt idx="2928">
                        <c:v>#N/A</c:v>
                      </c:pt>
                      <c:pt idx="2929">
                        <c:v>#N/A</c:v>
                      </c:pt>
                      <c:pt idx="2930">
                        <c:v>#N/A</c:v>
                      </c:pt>
                      <c:pt idx="2931">
                        <c:v>#N/A</c:v>
                      </c:pt>
                      <c:pt idx="2932">
                        <c:v>#N/A</c:v>
                      </c:pt>
                      <c:pt idx="2933">
                        <c:v>#N/A</c:v>
                      </c:pt>
                      <c:pt idx="2934">
                        <c:v>#N/A</c:v>
                      </c:pt>
                      <c:pt idx="2935">
                        <c:v>#N/A</c:v>
                      </c:pt>
                      <c:pt idx="2936">
                        <c:v>#N/A</c:v>
                      </c:pt>
                      <c:pt idx="2937">
                        <c:v>#N/A</c:v>
                      </c:pt>
                      <c:pt idx="2938">
                        <c:v>#N/A</c:v>
                      </c:pt>
                      <c:pt idx="2939">
                        <c:v>#N/A</c:v>
                      </c:pt>
                      <c:pt idx="2940">
                        <c:v>#N/A</c:v>
                      </c:pt>
                      <c:pt idx="2941">
                        <c:v>#N/A</c:v>
                      </c:pt>
                      <c:pt idx="2942">
                        <c:v>#N/A</c:v>
                      </c:pt>
                      <c:pt idx="2943">
                        <c:v>#N/A</c:v>
                      </c:pt>
                      <c:pt idx="2944">
                        <c:v>#N/A</c:v>
                      </c:pt>
                      <c:pt idx="2945">
                        <c:v>#N/A</c:v>
                      </c:pt>
                      <c:pt idx="2946">
                        <c:v>#N/A</c:v>
                      </c:pt>
                      <c:pt idx="2947">
                        <c:v>#N/A</c:v>
                      </c:pt>
                      <c:pt idx="2948">
                        <c:v>#N/A</c:v>
                      </c:pt>
                      <c:pt idx="2949">
                        <c:v>#N/A</c:v>
                      </c:pt>
                      <c:pt idx="2950">
                        <c:v>#N/A</c:v>
                      </c:pt>
                      <c:pt idx="2951">
                        <c:v>#N/A</c:v>
                      </c:pt>
                      <c:pt idx="2952">
                        <c:v>#N/A</c:v>
                      </c:pt>
                      <c:pt idx="2953">
                        <c:v>#N/A</c:v>
                      </c:pt>
                      <c:pt idx="2954">
                        <c:v>#N/A</c:v>
                      </c:pt>
                      <c:pt idx="2955">
                        <c:v>#N/A</c:v>
                      </c:pt>
                      <c:pt idx="2956">
                        <c:v>#N/A</c:v>
                      </c:pt>
                      <c:pt idx="2957">
                        <c:v>#N/A</c:v>
                      </c:pt>
                      <c:pt idx="2958">
                        <c:v>#N/A</c:v>
                      </c:pt>
                      <c:pt idx="2959">
                        <c:v>#N/A</c:v>
                      </c:pt>
                      <c:pt idx="2960">
                        <c:v>#N/A</c:v>
                      </c:pt>
                      <c:pt idx="2961">
                        <c:v>#N/A</c:v>
                      </c:pt>
                      <c:pt idx="2962">
                        <c:v>#N/A</c:v>
                      </c:pt>
                      <c:pt idx="2963">
                        <c:v>#N/A</c:v>
                      </c:pt>
                      <c:pt idx="2964">
                        <c:v>#N/A</c:v>
                      </c:pt>
                      <c:pt idx="2965">
                        <c:v>#N/A</c:v>
                      </c:pt>
                      <c:pt idx="2966">
                        <c:v>#N/A</c:v>
                      </c:pt>
                      <c:pt idx="2967">
                        <c:v>#N/A</c:v>
                      </c:pt>
                      <c:pt idx="2968">
                        <c:v>#N/A</c:v>
                      </c:pt>
                      <c:pt idx="2969">
                        <c:v>#N/A</c:v>
                      </c:pt>
                      <c:pt idx="2970">
                        <c:v>#N/A</c:v>
                      </c:pt>
                      <c:pt idx="2971">
                        <c:v>#N/A</c:v>
                      </c:pt>
                      <c:pt idx="2972">
                        <c:v>#N/A</c:v>
                      </c:pt>
                      <c:pt idx="2973">
                        <c:v>#N/A</c:v>
                      </c:pt>
                      <c:pt idx="2974">
                        <c:v>#N/A</c:v>
                      </c:pt>
                      <c:pt idx="2975">
                        <c:v>#N/A</c:v>
                      </c:pt>
                      <c:pt idx="2976">
                        <c:v>#N/A</c:v>
                      </c:pt>
                      <c:pt idx="2977">
                        <c:v>#N/A</c:v>
                      </c:pt>
                      <c:pt idx="2978">
                        <c:v>#N/A</c:v>
                      </c:pt>
                      <c:pt idx="2979">
                        <c:v>#N/A</c:v>
                      </c:pt>
                      <c:pt idx="2980">
                        <c:v>#N/A</c:v>
                      </c:pt>
                      <c:pt idx="2981">
                        <c:v>#N/A</c:v>
                      </c:pt>
                      <c:pt idx="2982">
                        <c:v>#N/A</c:v>
                      </c:pt>
                      <c:pt idx="2983">
                        <c:v>#N/A</c:v>
                      </c:pt>
                      <c:pt idx="2984">
                        <c:v>#N/A</c:v>
                      </c:pt>
                      <c:pt idx="2985">
                        <c:v>#N/A</c:v>
                      </c:pt>
                      <c:pt idx="2986">
                        <c:v>#N/A</c:v>
                      </c:pt>
                      <c:pt idx="2987">
                        <c:v>#N/A</c:v>
                      </c:pt>
                      <c:pt idx="2988">
                        <c:v>#N/A</c:v>
                      </c:pt>
                      <c:pt idx="2989">
                        <c:v>#N/A</c:v>
                      </c:pt>
                      <c:pt idx="2990">
                        <c:v>#N/A</c:v>
                      </c:pt>
                      <c:pt idx="2991">
                        <c:v>#N/A</c:v>
                      </c:pt>
                      <c:pt idx="2992">
                        <c:v>#N/A</c:v>
                      </c:pt>
                      <c:pt idx="2993">
                        <c:v>#N/A</c:v>
                      </c:pt>
                      <c:pt idx="2994">
                        <c:v>#N/A</c:v>
                      </c:pt>
                      <c:pt idx="2995">
                        <c:v>#N/A</c:v>
                      </c:pt>
                      <c:pt idx="2996">
                        <c:v>#N/A</c:v>
                      </c:pt>
                      <c:pt idx="2997">
                        <c:v>#N/A</c:v>
                      </c:pt>
                      <c:pt idx="2998">
                        <c:v>#N/A</c:v>
                      </c:pt>
                      <c:pt idx="2999">
                        <c:v>#N/A</c:v>
                      </c:pt>
                      <c:pt idx="3000">
                        <c:v>#N/A</c:v>
                      </c:pt>
                      <c:pt idx="3001">
                        <c:v>#N/A</c:v>
                      </c:pt>
                      <c:pt idx="3002">
                        <c:v>#N/A</c:v>
                      </c:pt>
                      <c:pt idx="3003">
                        <c:v>#N/A</c:v>
                      </c:pt>
                      <c:pt idx="3004">
                        <c:v>#N/A</c:v>
                      </c:pt>
                      <c:pt idx="3005">
                        <c:v>#N/A</c:v>
                      </c:pt>
                      <c:pt idx="3006">
                        <c:v>#N/A</c:v>
                      </c:pt>
                      <c:pt idx="3007">
                        <c:v>#N/A</c:v>
                      </c:pt>
                      <c:pt idx="3008">
                        <c:v>#N/A</c:v>
                      </c:pt>
                      <c:pt idx="3009">
                        <c:v>#N/A</c:v>
                      </c:pt>
                      <c:pt idx="3010">
                        <c:v>#N/A</c:v>
                      </c:pt>
                      <c:pt idx="3011">
                        <c:v>#N/A</c:v>
                      </c:pt>
                      <c:pt idx="3012">
                        <c:v>#N/A</c:v>
                      </c:pt>
                      <c:pt idx="3013">
                        <c:v>#N/A</c:v>
                      </c:pt>
                      <c:pt idx="3014">
                        <c:v>#N/A</c:v>
                      </c:pt>
                      <c:pt idx="3015">
                        <c:v>#N/A</c:v>
                      </c:pt>
                      <c:pt idx="3016">
                        <c:v>#N/A</c:v>
                      </c:pt>
                      <c:pt idx="3017">
                        <c:v>#N/A</c:v>
                      </c:pt>
                      <c:pt idx="3018">
                        <c:v>#N/A</c:v>
                      </c:pt>
                      <c:pt idx="3019">
                        <c:v>#N/A</c:v>
                      </c:pt>
                      <c:pt idx="3020">
                        <c:v>#N/A</c:v>
                      </c:pt>
                      <c:pt idx="3021">
                        <c:v>#N/A</c:v>
                      </c:pt>
                      <c:pt idx="3022">
                        <c:v>#N/A</c:v>
                      </c:pt>
                      <c:pt idx="3023">
                        <c:v>#N/A</c:v>
                      </c:pt>
                      <c:pt idx="3024">
                        <c:v>#N/A</c:v>
                      </c:pt>
                      <c:pt idx="3025">
                        <c:v>#N/A</c:v>
                      </c:pt>
                      <c:pt idx="3026">
                        <c:v>#N/A</c:v>
                      </c:pt>
                      <c:pt idx="3027">
                        <c:v>#N/A</c:v>
                      </c:pt>
                      <c:pt idx="3028">
                        <c:v>#N/A</c:v>
                      </c:pt>
                      <c:pt idx="3029">
                        <c:v>#N/A</c:v>
                      </c:pt>
                      <c:pt idx="3030">
                        <c:v>#N/A</c:v>
                      </c:pt>
                      <c:pt idx="3031">
                        <c:v>#N/A</c:v>
                      </c:pt>
                      <c:pt idx="3032">
                        <c:v>#N/A</c:v>
                      </c:pt>
                      <c:pt idx="3033">
                        <c:v>#N/A</c:v>
                      </c:pt>
                      <c:pt idx="3034">
                        <c:v>#N/A</c:v>
                      </c:pt>
                      <c:pt idx="3035">
                        <c:v>#N/A</c:v>
                      </c:pt>
                      <c:pt idx="3036">
                        <c:v>#N/A</c:v>
                      </c:pt>
                      <c:pt idx="3037">
                        <c:v>#N/A</c:v>
                      </c:pt>
                      <c:pt idx="3038">
                        <c:v>#N/A</c:v>
                      </c:pt>
                      <c:pt idx="3039">
                        <c:v>#N/A</c:v>
                      </c:pt>
                      <c:pt idx="3040">
                        <c:v>#N/A</c:v>
                      </c:pt>
                      <c:pt idx="3041">
                        <c:v>#N/A</c:v>
                      </c:pt>
                      <c:pt idx="3042">
                        <c:v>#N/A</c:v>
                      </c:pt>
                      <c:pt idx="3043">
                        <c:v>#N/A</c:v>
                      </c:pt>
                      <c:pt idx="3044">
                        <c:v>#N/A</c:v>
                      </c:pt>
                      <c:pt idx="3045">
                        <c:v>#N/A</c:v>
                      </c:pt>
                      <c:pt idx="3046">
                        <c:v>#N/A</c:v>
                      </c:pt>
                      <c:pt idx="3047">
                        <c:v>#N/A</c:v>
                      </c:pt>
                      <c:pt idx="3048">
                        <c:v>#N/A</c:v>
                      </c:pt>
                      <c:pt idx="3049">
                        <c:v>#N/A</c:v>
                      </c:pt>
                      <c:pt idx="3050">
                        <c:v>#N/A</c:v>
                      </c:pt>
                      <c:pt idx="3051">
                        <c:v>#N/A</c:v>
                      </c:pt>
                      <c:pt idx="3052">
                        <c:v>#N/A</c:v>
                      </c:pt>
                      <c:pt idx="3053">
                        <c:v>#N/A</c:v>
                      </c:pt>
                      <c:pt idx="3054">
                        <c:v>#N/A</c:v>
                      </c:pt>
                      <c:pt idx="3055">
                        <c:v>#N/A</c:v>
                      </c:pt>
                      <c:pt idx="3056">
                        <c:v>#N/A</c:v>
                      </c:pt>
                      <c:pt idx="3057">
                        <c:v>#N/A</c:v>
                      </c:pt>
                      <c:pt idx="3058">
                        <c:v>#N/A</c:v>
                      </c:pt>
                      <c:pt idx="3059">
                        <c:v>#N/A</c:v>
                      </c:pt>
                      <c:pt idx="3060">
                        <c:v>#N/A</c:v>
                      </c:pt>
                      <c:pt idx="3061">
                        <c:v>#N/A</c:v>
                      </c:pt>
                      <c:pt idx="3062">
                        <c:v>#N/A</c:v>
                      </c:pt>
                      <c:pt idx="3063">
                        <c:v>#N/A</c:v>
                      </c:pt>
                      <c:pt idx="3064">
                        <c:v>#N/A</c:v>
                      </c:pt>
                      <c:pt idx="3065">
                        <c:v>#N/A</c:v>
                      </c:pt>
                      <c:pt idx="3066">
                        <c:v>#N/A</c:v>
                      </c:pt>
                      <c:pt idx="3067">
                        <c:v>#N/A</c:v>
                      </c:pt>
                      <c:pt idx="3068">
                        <c:v>#N/A</c:v>
                      </c:pt>
                      <c:pt idx="3069">
                        <c:v>#N/A</c:v>
                      </c:pt>
                      <c:pt idx="3070">
                        <c:v>#N/A</c:v>
                      </c:pt>
                      <c:pt idx="3071">
                        <c:v>#N/A</c:v>
                      </c:pt>
                      <c:pt idx="3072">
                        <c:v>#N/A</c:v>
                      </c:pt>
                      <c:pt idx="3073">
                        <c:v>#N/A</c:v>
                      </c:pt>
                      <c:pt idx="3074">
                        <c:v>#N/A</c:v>
                      </c:pt>
                      <c:pt idx="3075">
                        <c:v>#N/A</c:v>
                      </c:pt>
                      <c:pt idx="3076">
                        <c:v>#N/A</c:v>
                      </c:pt>
                      <c:pt idx="3077">
                        <c:v>#N/A</c:v>
                      </c:pt>
                      <c:pt idx="3078">
                        <c:v>#N/A</c:v>
                      </c:pt>
                      <c:pt idx="3079">
                        <c:v>#N/A</c:v>
                      </c:pt>
                      <c:pt idx="3080">
                        <c:v>#N/A</c:v>
                      </c:pt>
                      <c:pt idx="3081">
                        <c:v>#N/A</c:v>
                      </c:pt>
                      <c:pt idx="3082">
                        <c:v>#N/A</c:v>
                      </c:pt>
                      <c:pt idx="3083">
                        <c:v>#N/A</c:v>
                      </c:pt>
                      <c:pt idx="3084">
                        <c:v>#N/A</c:v>
                      </c:pt>
                      <c:pt idx="3085">
                        <c:v>#N/A</c:v>
                      </c:pt>
                      <c:pt idx="3086">
                        <c:v>#N/A</c:v>
                      </c:pt>
                      <c:pt idx="3087">
                        <c:v>#N/A</c:v>
                      </c:pt>
                      <c:pt idx="3088">
                        <c:v>#N/A</c:v>
                      </c:pt>
                      <c:pt idx="3089">
                        <c:v>#N/A</c:v>
                      </c:pt>
                      <c:pt idx="3090">
                        <c:v>#N/A</c:v>
                      </c:pt>
                      <c:pt idx="3091">
                        <c:v>#N/A</c:v>
                      </c:pt>
                      <c:pt idx="3092">
                        <c:v>#N/A</c:v>
                      </c:pt>
                      <c:pt idx="3093">
                        <c:v>#N/A</c:v>
                      </c:pt>
                      <c:pt idx="3094">
                        <c:v>#N/A</c:v>
                      </c:pt>
                      <c:pt idx="3095">
                        <c:v>#N/A</c:v>
                      </c:pt>
                      <c:pt idx="3096">
                        <c:v>#N/A</c:v>
                      </c:pt>
                      <c:pt idx="3097">
                        <c:v>#N/A</c:v>
                      </c:pt>
                      <c:pt idx="3098">
                        <c:v>#N/A</c:v>
                      </c:pt>
                      <c:pt idx="3099">
                        <c:v>#N/A</c:v>
                      </c:pt>
                      <c:pt idx="3100">
                        <c:v>#N/A</c:v>
                      </c:pt>
                      <c:pt idx="3101">
                        <c:v>#N/A</c:v>
                      </c:pt>
                      <c:pt idx="3102">
                        <c:v>#N/A</c:v>
                      </c:pt>
                      <c:pt idx="3103">
                        <c:v>#N/A</c:v>
                      </c:pt>
                      <c:pt idx="3104">
                        <c:v>#N/A</c:v>
                      </c:pt>
                      <c:pt idx="3105">
                        <c:v>#N/A</c:v>
                      </c:pt>
                      <c:pt idx="3106">
                        <c:v>#N/A</c:v>
                      </c:pt>
                      <c:pt idx="3107">
                        <c:v>#N/A</c:v>
                      </c:pt>
                      <c:pt idx="3108">
                        <c:v>#N/A</c:v>
                      </c:pt>
                      <c:pt idx="3109">
                        <c:v>#N/A</c:v>
                      </c:pt>
                      <c:pt idx="3110">
                        <c:v>#N/A</c:v>
                      </c:pt>
                      <c:pt idx="3111">
                        <c:v>#N/A</c:v>
                      </c:pt>
                      <c:pt idx="3112">
                        <c:v>#N/A</c:v>
                      </c:pt>
                      <c:pt idx="3113">
                        <c:v>#N/A</c:v>
                      </c:pt>
                      <c:pt idx="3114">
                        <c:v>#N/A</c:v>
                      </c:pt>
                      <c:pt idx="3115">
                        <c:v>#N/A</c:v>
                      </c:pt>
                      <c:pt idx="3116">
                        <c:v>#N/A</c:v>
                      </c:pt>
                      <c:pt idx="3117">
                        <c:v>#N/A</c:v>
                      </c:pt>
                      <c:pt idx="3118">
                        <c:v>#N/A</c:v>
                      </c:pt>
                      <c:pt idx="3119">
                        <c:v>#N/A</c:v>
                      </c:pt>
                      <c:pt idx="3120">
                        <c:v>#N/A</c:v>
                      </c:pt>
                      <c:pt idx="3121">
                        <c:v>#N/A</c:v>
                      </c:pt>
                      <c:pt idx="3122">
                        <c:v>#N/A</c:v>
                      </c:pt>
                      <c:pt idx="3123">
                        <c:v>#N/A</c:v>
                      </c:pt>
                      <c:pt idx="3124">
                        <c:v>#N/A</c:v>
                      </c:pt>
                      <c:pt idx="3125">
                        <c:v>#N/A</c:v>
                      </c:pt>
                      <c:pt idx="3126">
                        <c:v>#N/A</c:v>
                      </c:pt>
                      <c:pt idx="3127">
                        <c:v>#N/A</c:v>
                      </c:pt>
                      <c:pt idx="3128">
                        <c:v>#N/A</c:v>
                      </c:pt>
                      <c:pt idx="3129">
                        <c:v>#N/A</c:v>
                      </c:pt>
                      <c:pt idx="3130">
                        <c:v>#N/A</c:v>
                      </c:pt>
                      <c:pt idx="3131">
                        <c:v>#N/A</c:v>
                      </c:pt>
                      <c:pt idx="3132">
                        <c:v>#N/A</c:v>
                      </c:pt>
                      <c:pt idx="3133">
                        <c:v>#N/A</c:v>
                      </c:pt>
                      <c:pt idx="3134">
                        <c:v>#N/A</c:v>
                      </c:pt>
                      <c:pt idx="3135">
                        <c:v>#N/A</c:v>
                      </c:pt>
                      <c:pt idx="3136">
                        <c:v>#N/A</c:v>
                      </c:pt>
                      <c:pt idx="3137">
                        <c:v>#N/A</c:v>
                      </c:pt>
                      <c:pt idx="3138">
                        <c:v>#N/A</c:v>
                      </c:pt>
                      <c:pt idx="3139">
                        <c:v>#N/A</c:v>
                      </c:pt>
                      <c:pt idx="3140">
                        <c:v>#N/A</c:v>
                      </c:pt>
                      <c:pt idx="3141">
                        <c:v>#N/A</c:v>
                      </c:pt>
                      <c:pt idx="3142">
                        <c:v>#N/A</c:v>
                      </c:pt>
                      <c:pt idx="3143">
                        <c:v>#N/A</c:v>
                      </c:pt>
                      <c:pt idx="3144">
                        <c:v>#N/A</c:v>
                      </c:pt>
                      <c:pt idx="3145">
                        <c:v>#N/A</c:v>
                      </c:pt>
                      <c:pt idx="3146">
                        <c:v>#N/A</c:v>
                      </c:pt>
                      <c:pt idx="3147">
                        <c:v>#N/A</c:v>
                      </c:pt>
                      <c:pt idx="3148">
                        <c:v>#N/A</c:v>
                      </c:pt>
                      <c:pt idx="3149">
                        <c:v>#N/A</c:v>
                      </c:pt>
                      <c:pt idx="3150">
                        <c:v>#N/A</c:v>
                      </c:pt>
                      <c:pt idx="3151">
                        <c:v>#N/A</c:v>
                      </c:pt>
                      <c:pt idx="3152">
                        <c:v>#N/A</c:v>
                      </c:pt>
                      <c:pt idx="3153">
                        <c:v>#N/A</c:v>
                      </c:pt>
                      <c:pt idx="3154">
                        <c:v>#N/A</c:v>
                      </c:pt>
                      <c:pt idx="3155">
                        <c:v>#N/A</c:v>
                      </c:pt>
                      <c:pt idx="3156">
                        <c:v>#N/A</c:v>
                      </c:pt>
                      <c:pt idx="3157">
                        <c:v>#N/A</c:v>
                      </c:pt>
                      <c:pt idx="3158">
                        <c:v>#N/A</c:v>
                      </c:pt>
                      <c:pt idx="3159">
                        <c:v>#N/A</c:v>
                      </c:pt>
                      <c:pt idx="3160">
                        <c:v>#N/A</c:v>
                      </c:pt>
                      <c:pt idx="3161">
                        <c:v>#N/A</c:v>
                      </c:pt>
                      <c:pt idx="3162">
                        <c:v>#N/A</c:v>
                      </c:pt>
                      <c:pt idx="3163">
                        <c:v>#N/A</c:v>
                      </c:pt>
                      <c:pt idx="3164">
                        <c:v>#N/A</c:v>
                      </c:pt>
                      <c:pt idx="3165">
                        <c:v>#N/A</c:v>
                      </c:pt>
                      <c:pt idx="3166">
                        <c:v>#N/A</c:v>
                      </c:pt>
                      <c:pt idx="3167">
                        <c:v>#N/A</c:v>
                      </c:pt>
                      <c:pt idx="3168">
                        <c:v>#N/A</c:v>
                      </c:pt>
                      <c:pt idx="3169">
                        <c:v>#N/A</c:v>
                      </c:pt>
                      <c:pt idx="3170">
                        <c:v>#N/A</c:v>
                      </c:pt>
                      <c:pt idx="3171">
                        <c:v>#N/A</c:v>
                      </c:pt>
                      <c:pt idx="3172">
                        <c:v>#N/A</c:v>
                      </c:pt>
                      <c:pt idx="3173">
                        <c:v>#N/A</c:v>
                      </c:pt>
                      <c:pt idx="3174">
                        <c:v>#N/A</c:v>
                      </c:pt>
                      <c:pt idx="3175">
                        <c:v>#N/A</c:v>
                      </c:pt>
                      <c:pt idx="3176">
                        <c:v>#N/A</c:v>
                      </c:pt>
                      <c:pt idx="3177">
                        <c:v>#N/A</c:v>
                      </c:pt>
                      <c:pt idx="3178">
                        <c:v>#N/A</c:v>
                      </c:pt>
                      <c:pt idx="3179">
                        <c:v>#N/A</c:v>
                      </c:pt>
                      <c:pt idx="3180">
                        <c:v>#N/A</c:v>
                      </c:pt>
                      <c:pt idx="3181">
                        <c:v>#N/A</c:v>
                      </c:pt>
                      <c:pt idx="3182">
                        <c:v>#N/A</c:v>
                      </c:pt>
                      <c:pt idx="3183">
                        <c:v>#N/A</c:v>
                      </c:pt>
                      <c:pt idx="3184">
                        <c:v>#N/A</c:v>
                      </c:pt>
                      <c:pt idx="3185">
                        <c:v>#N/A</c:v>
                      </c:pt>
                      <c:pt idx="3186">
                        <c:v>#N/A</c:v>
                      </c:pt>
                      <c:pt idx="3187">
                        <c:v>#N/A</c:v>
                      </c:pt>
                      <c:pt idx="3188">
                        <c:v>#N/A</c:v>
                      </c:pt>
                      <c:pt idx="3189">
                        <c:v>#N/A</c:v>
                      </c:pt>
                      <c:pt idx="3190">
                        <c:v>#N/A</c:v>
                      </c:pt>
                      <c:pt idx="3191">
                        <c:v>#N/A</c:v>
                      </c:pt>
                      <c:pt idx="3192">
                        <c:v>#N/A</c:v>
                      </c:pt>
                      <c:pt idx="3193">
                        <c:v>#N/A</c:v>
                      </c:pt>
                      <c:pt idx="3194">
                        <c:v>#N/A</c:v>
                      </c:pt>
                      <c:pt idx="3195">
                        <c:v>#N/A</c:v>
                      </c:pt>
                      <c:pt idx="3196">
                        <c:v>#N/A</c:v>
                      </c:pt>
                      <c:pt idx="3197">
                        <c:v>#N/A</c:v>
                      </c:pt>
                      <c:pt idx="3198">
                        <c:v>#N/A</c:v>
                      </c:pt>
                      <c:pt idx="3199">
                        <c:v>#N/A</c:v>
                      </c:pt>
                      <c:pt idx="3200">
                        <c:v>#N/A</c:v>
                      </c:pt>
                      <c:pt idx="3201">
                        <c:v>#N/A</c:v>
                      </c:pt>
                      <c:pt idx="3202">
                        <c:v>#N/A</c:v>
                      </c:pt>
                      <c:pt idx="3203">
                        <c:v>#N/A</c:v>
                      </c:pt>
                      <c:pt idx="3204">
                        <c:v>#N/A</c:v>
                      </c:pt>
                      <c:pt idx="3205">
                        <c:v>#N/A</c:v>
                      </c:pt>
                      <c:pt idx="3206">
                        <c:v>#N/A</c:v>
                      </c:pt>
                      <c:pt idx="3207">
                        <c:v>#N/A</c:v>
                      </c:pt>
                      <c:pt idx="3208">
                        <c:v>#N/A</c:v>
                      </c:pt>
                      <c:pt idx="3209">
                        <c:v>#N/A</c:v>
                      </c:pt>
                      <c:pt idx="3210">
                        <c:v>#N/A</c:v>
                      </c:pt>
                      <c:pt idx="3211">
                        <c:v>#N/A</c:v>
                      </c:pt>
                      <c:pt idx="3212">
                        <c:v>#N/A</c:v>
                      </c:pt>
                      <c:pt idx="3213">
                        <c:v>#N/A</c:v>
                      </c:pt>
                      <c:pt idx="3214">
                        <c:v>#N/A</c:v>
                      </c:pt>
                      <c:pt idx="3215">
                        <c:v>#N/A</c:v>
                      </c:pt>
                      <c:pt idx="3216">
                        <c:v>#N/A</c:v>
                      </c:pt>
                      <c:pt idx="3217">
                        <c:v>#N/A</c:v>
                      </c:pt>
                      <c:pt idx="3218">
                        <c:v>#N/A</c:v>
                      </c:pt>
                      <c:pt idx="3219">
                        <c:v>#N/A</c:v>
                      </c:pt>
                      <c:pt idx="3220">
                        <c:v>#N/A</c:v>
                      </c:pt>
                      <c:pt idx="3221">
                        <c:v>#N/A</c:v>
                      </c:pt>
                      <c:pt idx="3222">
                        <c:v>#N/A</c:v>
                      </c:pt>
                      <c:pt idx="3223">
                        <c:v>#N/A</c:v>
                      </c:pt>
                      <c:pt idx="3224">
                        <c:v>#N/A</c:v>
                      </c:pt>
                      <c:pt idx="3225">
                        <c:v>#N/A</c:v>
                      </c:pt>
                      <c:pt idx="3226">
                        <c:v>#N/A</c:v>
                      </c:pt>
                      <c:pt idx="3227">
                        <c:v>#N/A</c:v>
                      </c:pt>
                      <c:pt idx="3228">
                        <c:v>#N/A</c:v>
                      </c:pt>
                      <c:pt idx="3229">
                        <c:v>#N/A</c:v>
                      </c:pt>
                      <c:pt idx="3230">
                        <c:v>#N/A</c:v>
                      </c:pt>
                      <c:pt idx="3231">
                        <c:v>#N/A</c:v>
                      </c:pt>
                      <c:pt idx="3232">
                        <c:v>#N/A</c:v>
                      </c:pt>
                      <c:pt idx="3233">
                        <c:v>#N/A</c:v>
                      </c:pt>
                      <c:pt idx="3234">
                        <c:v>#N/A</c:v>
                      </c:pt>
                      <c:pt idx="3235">
                        <c:v>#N/A</c:v>
                      </c:pt>
                      <c:pt idx="3236">
                        <c:v>#N/A</c:v>
                      </c:pt>
                      <c:pt idx="3237">
                        <c:v>#N/A</c:v>
                      </c:pt>
                      <c:pt idx="3238">
                        <c:v>#N/A</c:v>
                      </c:pt>
                      <c:pt idx="3239">
                        <c:v>#N/A</c:v>
                      </c:pt>
                      <c:pt idx="3240">
                        <c:v>#N/A</c:v>
                      </c:pt>
                      <c:pt idx="3241">
                        <c:v>#N/A</c:v>
                      </c:pt>
                      <c:pt idx="3242">
                        <c:v>#N/A</c:v>
                      </c:pt>
                      <c:pt idx="3243">
                        <c:v>#N/A</c:v>
                      </c:pt>
                      <c:pt idx="3244">
                        <c:v>#N/A</c:v>
                      </c:pt>
                      <c:pt idx="3245">
                        <c:v>#N/A</c:v>
                      </c:pt>
                      <c:pt idx="3246">
                        <c:v>#N/A</c:v>
                      </c:pt>
                      <c:pt idx="3247">
                        <c:v>#N/A</c:v>
                      </c:pt>
                      <c:pt idx="3248">
                        <c:v>#N/A</c:v>
                      </c:pt>
                      <c:pt idx="3249">
                        <c:v>#N/A</c:v>
                      </c:pt>
                      <c:pt idx="3250">
                        <c:v>#N/A</c:v>
                      </c:pt>
                      <c:pt idx="3251">
                        <c:v>#N/A</c:v>
                      </c:pt>
                      <c:pt idx="3252">
                        <c:v>#N/A</c:v>
                      </c:pt>
                      <c:pt idx="3253">
                        <c:v>#N/A</c:v>
                      </c:pt>
                      <c:pt idx="3254">
                        <c:v>#N/A</c:v>
                      </c:pt>
                      <c:pt idx="3255">
                        <c:v>#N/A</c:v>
                      </c:pt>
                      <c:pt idx="3256">
                        <c:v>#N/A</c:v>
                      </c:pt>
                      <c:pt idx="3257">
                        <c:v>#N/A</c:v>
                      </c:pt>
                      <c:pt idx="3258">
                        <c:v>#N/A</c:v>
                      </c:pt>
                      <c:pt idx="3259">
                        <c:v>#N/A</c:v>
                      </c:pt>
                      <c:pt idx="3260">
                        <c:v>#N/A</c:v>
                      </c:pt>
                      <c:pt idx="3261">
                        <c:v>#N/A</c:v>
                      </c:pt>
                      <c:pt idx="3262">
                        <c:v>#N/A</c:v>
                      </c:pt>
                      <c:pt idx="3263">
                        <c:v>#N/A</c:v>
                      </c:pt>
                      <c:pt idx="3264">
                        <c:v>#N/A</c:v>
                      </c:pt>
                      <c:pt idx="3265">
                        <c:v>#N/A</c:v>
                      </c:pt>
                      <c:pt idx="3266">
                        <c:v>#N/A</c:v>
                      </c:pt>
                      <c:pt idx="3267">
                        <c:v>#N/A</c:v>
                      </c:pt>
                      <c:pt idx="3268">
                        <c:v>#N/A</c:v>
                      </c:pt>
                      <c:pt idx="3269">
                        <c:v>#N/A</c:v>
                      </c:pt>
                      <c:pt idx="3270">
                        <c:v>#N/A</c:v>
                      </c:pt>
                      <c:pt idx="3271">
                        <c:v>#N/A</c:v>
                      </c:pt>
                      <c:pt idx="3272">
                        <c:v>#N/A</c:v>
                      </c:pt>
                      <c:pt idx="3273">
                        <c:v>#N/A</c:v>
                      </c:pt>
                      <c:pt idx="3274">
                        <c:v>#N/A</c:v>
                      </c:pt>
                      <c:pt idx="3275">
                        <c:v>#N/A</c:v>
                      </c:pt>
                      <c:pt idx="3276">
                        <c:v>#N/A</c:v>
                      </c:pt>
                      <c:pt idx="3277">
                        <c:v>#N/A</c:v>
                      </c:pt>
                      <c:pt idx="3278">
                        <c:v>#N/A</c:v>
                      </c:pt>
                      <c:pt idx="3279">
                        <c:v>#N/A</c:v>
                      </c:pt>
                      <c:pt idx="3280">
                        <c:v>#N/A</c:v>
                      </c:pt>
                      <c:pt idx="3281">
                        <c:v>#N/A</c:v>
                      </c:pt>
                      <c:pt idx="3282">
                        <c:v>#N/A</c:v>
                      </c:pt>
                      <c:pt idx="3283">
                        <c:v>#N/A</c:v>
                      </c:pt>
                      <c:pt idx="3284">
                        <c:v>#N/A</c:v>
                      </c:pt>
                      <c:pt idx="3285">
                        <c:v>#N/A</c:v>
                      </c:pt>
                      <c:pt idx="3286">
                        <c:v>#N/A</c:v>
                      </c:pt>
                      <c:pt idx="3287">
                        <c:v>#N/A</c:v>
                      </c:pt>
                      <c:pt idx="3288">
                        <c:v>#N/A</c:v>
                      </c:pt>
                      <c:pt idx="3289">
                        <c:v>#N/A</c:v>
                      </c:pt>
                      <c:pt idx="3290">
                        <c:v>#N/A</c:v>
                      </c:pt>
                      <c:pt idx="3291">
                        <c:v>#N/A</c:v>
                      </c:pt>
                      <c:pt idx="3292">
                        <c:v>#N/A</c:v>
                      </c:pt>
                      <c:pt idx="3293">
                        <c:v>#N/A</c:v>
                      </c:pt>
                      <c:pt idx="3294">
                        <c:v>#N/A</c:v>
                      </c:pt>
                      <c:pt idx="3295">
                        <c:v>#N/A</c:v>
                      </c:pt>
                      <c:pt idx="3296">
                        <c:v>#N/A</c:v>
                      </c:pt>
                      <c:pt idx="3297">
                        <c:v>#N/A</c:v>
                      </c:pt>
                      <c:pt idx="3298">
                        <c:v>#N/A</c:v>
                      </c:pt>
                      <c:pt idx="3299">
                        <c:v>#N/A</c:v>
                      </c:pt>
                      <c:pt idx="3300">
                        <c:v>#N/A</c:v>
                      </c:pt>
                      <c:pt idx="3301">
                        <c:v>#N/A</c:v>
                      </c:pt>
                      <c:pt idx="3302">
                        <c:v>#N/A</c:v>
                      </c:pt>
                      <c:pt idx="3303">
                        <c:v>#N/A</c:v>
                      </c:pt>
                      <c:pt idx="3304">
                        <c:v>#N/A</c:v>
                      </c:pt>
                      <c:pt idx="3305">
                        <c:v>#N/A</c:v>
                      </c:pt>
                      <c:pt idx="3306">
                        <c:v>#N/A</c:v>
                      </c:pt>
                      <c:pt idx="3307">
                        <c:v>#N/A</c:v>
                      </c:pt>
                      <c:pt idx="3308">
                        <c:v>#N/A</c:v>
                      </c:pt>
                      <c:pt idx="3309">
                        <c:v>#N/A</c:v>
                      </c:pt>
                      <c:pt idx="3310">
                        <c:v>#N/A</c:v>
                      </c:pt>
                      <c:pt idx="3311">
                        <c:v>#N/A</c:v>
                      </c:pt>
                      <c:pt idx="3312">
                        <c:v>#N/A</c:v>
                      </c:pt>
                      <c:pt idx="3313">
                        <c:v>#N/A</c:v>
                      </c:pt>
                      <c:pt idx="3314">
                        <c:v>#N/A</c:v>
                      </c:pt>
                      <c:pt idx="3315">
                        <c:v>#N/A</c:v>
                      </c:pt>
                      <c:pt idx="3316">
                        <c:v>#N/A</c:v>
                      </c:pt>
                      <c:pt idx="3317">
                        <c:v>#N/A</c:v>
                      </c:pt>
                      <c:pt idx="3318">
                        <c:v>#N/A</c:v>
                      </c:pt>
                      <c:pt idx="3319">
                        <c:v>#N/A</c:v>
                      </c:pt>
                      <c:pt idx="3320">
                        <c:v>#N/A</c:v>
                      </c:pt>
                      <c:pt idx="3321">
                        <c:v>#N/A</c:v>
                      </c:pt>
                      <c:pt idx="3322">
                        <c:v>#N/A</c:v>
                      </c:pt>
                      <c:pt idx="3323">
                        <c:v>#N/A</c:v>
                      </c:pt>
                      <c:pt idx="3324">
                        <c:v>#N/A</c:v>
                      </c:pt>
                      <c:pt idx="3325">
                        <c:v>#N/A</c:v>
                      </c:pt>
                      <c:pt idx="3326">
                        <c:v>#N/A</c:v>
                      </c:pt>
                      <c:pt idx="3327">
                        <c:v>#N/A</c:v>
                      </c:pt>
                      <c:pt idx="3328">
                        <c:v>#N/A</c:v>
                      </c:pt>
                      <c:pt idx="3329">
                        <c:v>#N/A</c:v>
                      </c:pt>
                      <c:pt idx="3330">
                        <c:v>#N/A</c:v>
                      </c:pt>
                      <c:pt idx="3331">
                        <c:v>#N/A</c:v>
                      </c:pt>
                      <c:pt idx="3332">
                        <c:v>#N/A</c:v>
                      </c:pt>
                      <c:pt idx="3333">
                        <c:v>#N/A</c:v>
                      </c:pt>
                      <c:pt idx="3334">
                        <c:v>#N/A</c:v>
                      </c:pt>
                      <c:pt idx="3335">
                        <c:v>#N/A</c:v>
                      </c:pt>
                      <c:pt idx="3336">
                        <c:v>#N/A</c:v>
                      </c:pt>
                      <c:pt idx="3337">
                        <c:v>#N/A</c:v>
                      </c:pt>
                      <c:pt idx="3338">
                        <c:v>#N/A</c:v>
                      </c:pt>
                      <c:pt idx="3339">
                        <c:v>#N/A</c:v>
                      </c:pt>
                      <c:pt idx="3340">
                        <c:v>#N/A</c:v>
                      </c:pt>
                      <c:pt idx="3341">
                        <c:v>#N/A</c:v>
                      </c:pt>
                      <c:pt idx="3342">
                        <c:v>#N/A</c:v>
                      </c:pt>
                      <c:pt idx="3343">
                        <c:v>#N/A</c:v>
                      </c:pt>
                      <c:pt idx="3344">
                        <c:v>#N/A</c:v>
                      </c:pt>
                      <c:pt idx="3345">
                        <c:v>#N/A</c:v>
                      </c:pt>
                      <c:pt idx="3346">
                        <c:v>#N/A</c:v>
                      </c:pt>
                      <c:pt idx="3347">
                        <c:v>#N/A</c:v>
                      </c:pt>
                      <c:pt idx="3348">
                        <c:v>#N/A</c:v>
                      </c:pt>
                      <c:pt idx="3349">
                        <c:v>#N/A</c:v>
                      </c:pt>
                      <c:pt idx="3350">
                        <c:v>#N/A</c:v>
                      </c:pt>
                      <c:pt idx="3351">
                        <c:v>#N/A</c:v>
                      </c:pt>
                      <c:pt idx="3352">
                        <c:v>#N/A</c:v>
                      </c:pt>
                      <c:pt idx="3353">
                        <c:v>#N/A</c:v>
                      </c:pt>
                      <c:pt idx="3354">
                        <c:v>#N/A</c:v>
                      </c:pt>
                      <c:pt idx="3355">
                        <c:v>#N/A</c:v>
                      </c:pt>
                      <c:pt idx="3356">
                        <c:v>#N/A</c:v>
                      </c:pt>
                      <c:pt idx="3357">
                        <c:v>#N/A</c:v>
                      </c:pt>
                      <c:pt idx="3358">
                        <c:v>#N/A</c:v>
                      </c:pt>
                      <c:pt idx="3359">
                        <c:v>#N/A</c:v>
                      </c:pt>
                      <c:pt idx="3360">
                        <c:v>#N/A</c:v>
                      </c:pt>
                      <c:pt idx="3361">
                        <c:v>#N/A</c:v>
                      </c:pt>
                      <c:pt idx="3362">
                        <c:v>#N/A</c:v>
                      </c:pt>
                      <c:pt idx="3363">
                        <c:v>#N/A</c:v>
                      </c:pt>
                      <c:pt idx="3364">
                        <c:v>#N/A</c:v>
                      </c:pt>
                      <c:pt idx="3365">
                        <c:v>#N/A</c:v>
                      </c:pt>
                      <c:pt idx="3366">
                        <c:v>#N/A</c:v>
                      </c:pt>
                      <c:pt idx="3367">
                        <c:v>#N/A</c:v>
                      </c:pt>
                      <c:pt idx="3368">
                        <c:v>#N/A</c:v>
                      </c:pt>
                      <c:pt idx="3369">
                        <c:v>#N/A</c:v>
                      </c:pt>
                      <c:pt idx="3370">
                        <c:v>#N/A</c:v>
                      </c:pt>
                      <c:pt idx="3371">
                        <c:v>#N/A</c:v>
                      </c:pt>
                      <c:pt idx="3372">
                        <c:v>#N/A</c:v>
                      </c:pt>
                      <c:pt idx="3373">
                        <c:v>#N/A</c:v>
                      </c:pt>
                      <c:pt idx="3374">
                        <c:v>#N/A</c:v>
                      </c:pt>
                      <c:pt idx="3375">
                        <c:v>#N/A</c:v>
                      </c:pt>
                      <c:pt idx="3376">
                        <c:v>#N/A</c:v>
                      </c:pt>
                      <c:pt idx="3377">
                        <c:v>#N/A</c:v>
                      </c:pt>
                      <c:pt idx="3378">
                        <c:v>#N/A</c:v>
                      </c:pt>
                      <c:pt idx="3379">
                        <c:v>#N/A</c:v>
                      </c:pt>
                      <c:pt idx="3380">
                        <c:v>#N/A</c:v>
                      </c:pt>
                      <c:pt idx="3381">
                        <c:v>#N/A</c:v>
                      </c:pt>
                      <c:pt idx="3382">
                        <c:v>#N/A</c:v>
                      </c:pt>
                      <c:pt idx="3383">
                        <c:v>#N/A</c:v>
                      </c:pt>
                      <c:pt idx="3384">
                        <c:v>#N/A</c:v>
                      </c:pt>
                      <c:pt idx="3385">
                        <c:v>#N/A</c:v>
                      </c:pt>
                      <c:pt idx="3386">
                        <c:v>#N/A</c:v>
                      </c:pt>
                      <c:pt idx="3387">
                        <c:v>#N/A</c:v>
                      </c:pt>
                      <c:pt idx="3388">
                        <c:v>#N/A</c:v>
                      </c:pt>
                      <c:pt idx="3389">
                        <c:v>#N/A</c:v>
                      </c:pt>
                      <c:pt idx="3390">
                        <c:v>#N/A</c:v>
                      </c:pt>
                      <c:pt idx="3391">
                        <c:v>#N/A</c:v>
                      </c:pt>
                      <c:pt idx="3392">
                        <c:v>#N/A</c:v>
                      </c:pt>
                      <c:pt idx="3393">
                        <c:v>#N/A</c:v>
                      </c:pt>
                      <c:pt idx="3394">
                        <c:v>#N/A</c:v>
                      </c:pt>
                      <c:pt idx="3395">
                        <c:v>#N/A</c:v>
                      </c:pt>
                      <c:pt idx="3396">
                        <c:v>#N/A</c:v>
                      </c:pt>
                      <c:pt idx="3397">
                        <c:v>#N/A</c:v>
                      </c:pt>
                      <c:pt idx="3398">
                        <c:v>#N/A</c:v>
                      </c:pt>
                      <c:pt idx="3399">
                        <c:v>#N/A</c:v>
                      </c:pt>
                      <c:pt idx="3400">
                        <c:v>#N/A</c:v>
                      </c:pt>
                      <c:pt idx="3401">
                        <c:v>#N/A</c:v>
                      </c:pt>
                      <c:pt idx="3402">
                        <c:v>#N/A</c:v>
                      </c:pt>
                      <c:pt idx="3403">
                        <c:v>#N/A</c:v>
                      </c:pt>
                      <c:pt idx="3404">
                        <c:v>#N/A</c:v>
                      </c:pt>
                      <c:pt idx="3405">
                        <c:v>#N/A</c:v>
                      </c:pt>
                      <c:pt idx="3406">
                        <c:v>#N/A</c:v>
                      </c:pt>
                      <c:pt idx="3407">
                        <c:v>#N/A</c:v>
                      </c:pt>
                      <c:pt idx="3408">
                        <c:v>#N/A</c:v>
                      </c:pt>
                      <c:pt idx="3409">
                        <c:v>#N/A</c:v>
                      </c:pt>
                      <c:pt idx="3410">
                        <c:v>#N/A</c:v>
                      </c:pt>
                      <c:pt idx="3411">
                        <c:v>#N/A</c:v>
                      </c:pt>
                      <c:pt idx="3412">
                        <c:v>#N/A</c:v>
                      </c:pt>
                      <c:pt idx="3413">
                        <c:v>#N/A</c:v>
                      </c:pt>
                      <c:pt idx="3414">
                        <c:v>#N/A</c:v>
                      </c:pt>
                      <c:pt idx="3415">
                        <c:v>#N/A</c:v>
                      </c:pt>
                      <c:pt idx="3416">
                        <c:v>#N/A</c:v>
                      </c:pt>
                      <c:pt idx="3417">
                        <c:v>#N/A</c:v>
                      </c:pt>
                      <c:pt idx="3418">
                        <c:v>#N/A</c:v>
                      </c:pt>
                      <c:pt idx="3419">
                        <c:v>#N/A</c:v>
                      </c:pt>
                      <c:pt idx="3420">
                        <c:v>#N/A</c:v>
                      </c:pt>
                      <c:pt idx="3421">
                        <c:v>#N/A</c:v>
                      </c:pt>
                      <c:pt idx="3422">
                        <c:v>#N/A</c:v>
                      </c:pt>
                      <c:pt idx="3423">
                        <c:v>#N/A</c:v>
                      </c:pt>
                      <c:pt idx="3424">
                        <c:v>#N/A</c:v>
                      </c:pt>
                      <c:pt idx="3425">
                        <c:v>#N/A</c:v>
                      </c:pt>
                      <c:pt idx="3426">
                        <c:v>#N/A</c:v>
                      </c:pt>
                      <c:pt idx="3427">
                        <c:v>#N/A</c:v>
                      </c:pt>
                      <c:pt idx="3428">
                        <c:v>#N/A</c:v>
                      </c:pt>
                      <c:pt idx="3429">
                        <c:v>#N/A</c:v>
                      </c:pt>
                      <c:pt idx="3430">
                        <c:v>#N/A</c:v>
                      </c:pt>
                      <c:pt idx="3431">
                        <c:v>#N/A</c:v>
                      </c:pt>
                      <c:pt idx="3432">
                        <c:v>#N/A</c:v>
                      </c:pt>
                      <c:pt idx="3433">
                        <c:v>#N/A</c:v>
                      </c:pt>
                      <c:pt idx="3434">
                        <c:v>#N/A</c:v>
                      </c:pt>
                      <c:pt idx="3435">
                        <c:v>#N/A</c:v>
                      </c:pt>
                      <c:pt idx="3436">
                        <c:v>#N/A</c:v>
                      </c:pt>
                      <c:pt idx="3437">
                        <c:v>#N/A</c:v>
                      </c:pt>
                      <c:pt idx="3438">
                        <c:v>#N/A</c:v>
                      </c:pt>
                      <c:pt idx="3439">
                        <c:v>#N/A</c:v>
                      </c:pt>
                      <c:pt idx="3440">
                        <c:v>#N/A</c:v>
                      </c:pt>
                      <c:pt idx="3441">
                        <c:v>#N/A</c:v>
                      </c:pt>
                      <c:pt idx="3442">
                        <c:v>#N/A</c:v>
                      </c:pt>
                      <c:pt idx="3443">
                        <c:v>#N/A</c:v>
                      </c:pt>
                      <c:pt idx="3444">
                        <c:v>#N/A</c:v>
                      </c:pt>
                      <c:pt idx="3445">
                        <c:v>#N/A</c:v>
                      </c:pt>
                      <c:pt idx="3446">
                        <c:v>#N/A</c:v>
                      </c:pt>
                      <c:pt idx="3447">
                        <c:v>#N/A</c:v>
                      </c:pt>
                      <c:pt idx="3448">
                        <c:v>#N/A</c:v>
                      </c:pt>
                      <c:pt idx="3449">
                        <c:v>#N/A</c:v>
                      </c:pt>
                      <c:pt idx="3450">
                        <c:v>#N/A</c:v>
                      </c:pt>
                      <c:pt idx="3451">
                        <c:v>#N/A</c:v>
                      </c:pt>
                      <c:pt idx="3452">
                        <c:v>#N/A</c:v>
                      </c:pt>
                      <c:pt idx="3453">
                        <c:v>#N/A</c:v>
                      </c:pt>
                      <c:pt idx="3454">
                        <c:v>#N/A</c:v>
                      </c:pt>
                      <c:pt idx="3455">
                        <c:v>#N/A</c:v>
                      </c:pt>
                      <c:pt idx="3456">
                        <c:v>#N/A</c:v>
                      </c:pt>
                      <c:pt idx="3457">
                        <c:v>#N/A</c:v>
                      </c:pt>
                      <c:pt idx="3458">
                        <c:v>#N/A</c:v>
                      </c:pt>
                      <c:pt idx="3459">
                        <c:v>#N/A</c:v>
                      </c:pt>
                      <c:pt idx="3460">
                        <c:v>#N/A</c:v>
                      </c:pt>
                      <c:pt idx="3461">
                        <c:v>#N/A</c:v>
                      </c:pt>
                      <c:pt idx="3462">
                        <c:v>#N/A</c:v>
                      </c:pt>
                      <c:pt idx="3463">
                        <c:v>#N/A</c:v>
                      </c:pt>
                      <c:pt idx="3464">
                        <c:v>#N/A</c:v>
                      </c:pt>
                      <c:pt idx="3465">
                        <c:v>#N/A</c:v>
                      </c:pt>
                      <c:pt idx="3466">
                        <c:v>#N/A</c:v>
                      </c:pt>
                      <c:pt idx="3467">
                        <c:v>#N/A</c:v>
                      </c:pt>
                      <c:pt idx="3468">
                        <c:v>#N/A</c:v>
                      </c:pt>
                      <c:pt idx="3469">
                        <c:v>#N/A</c:v>
                      </c:pt>
                      <c:pt idx="3470">
                        <c:v>#N/A</c:v>
                      </c:pt>
                      <c:pt idx="3471">
                        <c:v>#N/A</c:v>
                      </c:pt>
                      <c:pt idx="3472">
                        <c:v>#N/A</c:v>
                      </c:pt>
                      <c:pt idx="3473">
                        <c:v>#N/A</c:v>
                      </c:pt>
                      <c:pt idx="3474">
                        <c:v>#N/A</c:v>
                      </c:pt>
                      <c:pt idx="3475">
                        <c:v>#N/A</c:v>
                      </c:pt>
                      <c:pt idx="3476">
                        <c:v>#N/A</c:v>
                      </c:pt>
                      <c:pt idx="3477">
                        <c:v>#N/A</c:v>
                      </c:pt>
                      <c:pt idx="3478">
                        <c:v>#N/A</c:v>
                      </c:pt>
                      <c:pt idx="3479">
                        <c:v>#N/A</c:v>
                      </c:pt>
                      <c:pt idx="3480">
                        <c:v>#N/A</c:v>
                      </c:pt>
                      <c:pt idx="3481">
                        <c:v>#N/A</c:v>
                      </c:pt>
                      <c:pt idx="3482">
                        <c:v>#N/A</c:v>
                      </c:pt>
                      <c:pt idx="3483">
                        <c:v>#N/A</c:v>
                      </c:pt>
                      <c:pt idx="3484">
                        <c:v>#N/A</c:v>
                      </c:pt>
                      <c:pt idx="3485">
                        <c:v>#N/A</c:v>
                      </c:pt>
                      <c:pt idx="3486">
                        <c:v>#N/A</c:v>
                      </c:pt>
                      <c:pt idx="3487">
                        <c:v>#N/A</c:v>
                      </c:pt>
                      <c:pt idx="3488">
                        <c:v>#N/A</c:v>
                      </c:pt>
                      <c:pt idx="3489">
                        <c:v>#N/A</c:v>
                      </c:pt>
                      <c:pt idx="3490">
                        <c:v>#N/A</c:v>
                      </c:pt>
                      <c:pt idx="3491">
                        <c:v>#N/A</c:v>
                      </c:pt>
                      <c:pt idx="3492">
                        <c:v>#N/A</c:v>
                      </c:pt>
                      <c:pt idx="3493">
                        <c:v>#N/A</c:v>
                      </c:pt>
                      <c:pt idx="3494">
                        <c:v>#N/A</c:v>
                      </c:pt>
                      <c:pt idx="3495">
                        <c:v>#N/A</c:v>
                      </c:pt>
                      <c:pt idx="3496">
                        <c:v>#N/A</c:v>
                      </c:pt>
                      <c:pt idx="3497">
                        <c:v>#N/A</c:v>
                      </c:pt>
                      <c:pt idx="3498">
                        <c:v>#N/A</c:v>
                      </c:pt>
                      <c:pt idx="3499">
                        <c:v>#N/A</c:v>
                      </c:pt>
                      <c:pt idx="3500">
                        <c:v>#N/A</c:v>
                      </c:pt>
                      <c:pt idx="3501">
                        <c:v>#N/A</c:v>
                      </c:pt>
                      <c:pt idx="3502">
                        <c:v>#N/A</c:v>
                      </c:pt>
                      <c:pt idx="3503">
                        <c:v>#N/A</c:v>
                      </c:pt>
                      <c:pt idx="3504">
                        <c:v>#N/A</c:v>
                      </c:pt>
                      <c:pt idx="3505">
                        <c:v>#N/A</c:v>
                      </c:pt>
                      <c:pt idx="3506">
                        <c:v>#N/A</c:v>
                      </c:pt>
                      <c:pt idx="3507">
                        <c:v>#N/A</c:v>
                      </c:pt>
                      <c:pt idx="3508">
                        <c:v>#N/A</c:v>
                      </c:pt>
                      <c:pt idx="3509">
                        <c:v>#N/A</c:v>
                      </c:pt>
                      <c:pt idx="3510">
                        <c:v>#N/A</c:v>
                      </c:pt>
                      <c:pt idx="3511">
                        <c:v>#N/A</c:v>
                      </c:pt>
                      <c:pt idx="3512">
                        <c:v>#N/A</c:v>
                      </c:pt>
                      <c:pt idx="3513">
                        <c:v>#N/A</c:v>
                      </c:pt>
                      <c:pt idx="3514">
                        <c:v>#N/A</c:v>
                      </c:pt>
                      <c:pt idx="3515">
                        <c:v>#N/A</c:v>
                      </c:pt>
                      <c:pt idx="3516">
                        <c:v>#N/A</c:v>
                      </c:pt>
                      <c:pt idx="3517">
                        <c:v>#N/A</c:v>
                      </c:pt>
                      <c:pt idx="3518">
                        <c:v>#N/A</c:v>
                      </c:pt>
                      <c:pt idx="3519">
                        <c:v>#N/A</c:v>
                      </c:pt>
                      <c:pt idx="3520">
                        <c:v>#N/A</c:v>
                      </c:pt>
                      <c:pt idx="3521">
                        <c:v>#N/A</c:v>
                      </c:pt>
                      <c:pt idx="3522">
                        <c:v>#N/A</c:v>
                      </c:pt>
                      <c:pt idx="3523">
                        <c:v>#N/A</c:v>
                      </c:pt>
                      <c:pt idx="3524">
                        <c:v>#N/A</c:v>
                      </c:pt>
                      <c:pt idx="3525">
                        <c:v>#N/A</c:v>
                      </c:pt>
                      <c:pt idx="3526">
                        <c:v>#N/A</c:v>
                      </c:pt>
                      <c:pt idx="3527">
                        <c:v>#N/A</c:v>
                      </c:pt>
                      <c:pt idx="3528">
                        <c:v>#N/A</c:v>
                      </c:pt>
                      <c:pt idx="3529">
                        <c:v>#N/A</c:v>
                      </c:pt>
                      <c:pt idx="3530">
                        <c:v>#N/A</c:v>
                      </c:pt>
                      <c:pt idx="3531">
                        <c:v>#N/A</c:v>
                      </c:pt>
                      <c:pt idx="3532">
                        <c:v>#N/A</c:v>
                      </c:pt>
                      <c:pt idx="3533">
                        <c:v>#N/A</c:v>
                      </c:pt>
                      <c:pt idx="3534">
                        <c:v>#N/A</c:v>
                      </c:pt>
                      <c:pt idx="3535">
                        <c:v>#N/A</c:v>
                      </c:pt>
                      <c:pt idx="3536">
                        <c:v>#N/A</c:v>
                      </c:pt>
                      <c:pt idx="3537">
                        <c:v>#N/A</c:v>
                      </c:pt>
                      <c:pt idx="3538">
                        <c:v>#N/A</c:v>
                      </c:pt>
                      <c:pt idx="3539">
                        <c:v>#N/A</c:v>
                      </c:pt>
                      <c:pt idx="3540">
                        <c:v>#N/A</c:v>
                      </c:pt>
                      <c:pt idx="3541">
                        <c:v>#N/A</c:v>
                      </c:pt>
                      <c:pt idx="3542">
                        <c:v>#N/A</c:v>
                      </c:pt>
                      <c:pt idx="3543">
                        <c:v>#N/A</c:v>
                      </c:pt>
                      <c:pt idx="3544">
                        <c:v>#N/A</c:v>
                      </c:pt>
                      <c:pt idx="3545">
                        <c:v>#N/A</c:v>
                      </c:pt>
                      <c:pt idx="3546">
                        <c:v>#N/A</c:v>
                      </c:pt>
                      <c:pt idx="3547">
                        <c:v>#N/A</c:v>
                      </c:pt>
                      <c:pt idx="3548">
                        <c:v>#N/A</c:v>
                      </c:pt>
                      <c:pt idx="3549">
                        <c:v>#N/A</c:v>
                      </c:pt>
                      <c:pt idx="3550">
                        <c:v>#N/A</c:v>
                      </c:pt>
                      <c:pt idx="3551">
                        <c:v>#N/A</c:v>
                      </c:pt>
                      <c:pt idx="3552">
                        <c:v>#N/A</c:v>
                      </c:pt>
                      <c:pt idx="3553">
                        <c:v>#N/A</c:v>
                      </c:pt>
                      <c:pt idx="3554">
                        <c:v>#N/A</c:v>
                      </c:pt>
                      <c:pt idx="3555">
                        <c:v>#N/A</c:v>
                      </c:pt>
                      <c:pt idx="3556">
                        <c:v>#N/A</c:v>
                      </c:pt>
                      <c:pt idx="3557">
                        <c:v>#N/A</c:v>
                      </c:pt>
                      <c:pt idx="3558">
                        <c:v>#N/A</c:v>
                      </c:pt>
                      <c:pt idx="3559">
                        <c:v>#N/A</c:v>
                      </c:pt>
                      <c:pt idx="3560">
                        <c:v>#N/A</c:v>
                      </c:pt>
                      <c:pt idx="3561">
                        <c:v>#N/A</c:v>
                      </c:pt>
                      <c:pt idx="3562">
                        <c:v>#N/A</c:v>
                      </c:pt>
                      <c:pt idx="3563">
                        <c:v>#N/A</c:v>
                      </c:pt>
                      <c:pt idx="3564">
                        <c:v>#N/A</c:v>
                      </c:pt>
                      <c:pt idx="3565">
                        <c:v>#N/A</c:v>
                      </c:pt>
                      <c:pt idx="3566">
                        <c:v>#N/A</c:v>
                      </c:pt>
                      <c:pt idx="3567">
                        <c:v>#N/A</c:v>
                      </c:pt>
                      <c:pt idx="3568">
                        <c:v>#N/A</c:v>
                      </c:pt>
                      <c:pt idx="3569">
                        <c:v>#N/A</c:v>
                      </c:pt>
                      <c:pt idx="3570">
                        <c:v>#N/A</c:v>
                      </c:pt>
                      <c:pt idx="3571">
                        <c:v>#N/A</c:v>
                      </c:pt>
                      <c:pt idx="3572">
                        <c:v>#N/A</c:v>
                      </c:pt>
                      <c:pt idx="3573">
                        <c:v>#N/A</c:v>
                      </c:pt>
                      <c:pt idx="3574">
                        <c:v>#N/A</c:v>
                      </c:pt>
                      <c:pt idx="3575">
                        <c:v>#N/A</c:v>
                      </c:pt>
                      <c:pt idx="3576">
                        <c:v>#N/A</c:v>
                      </c:pt>
                      <c:pt idx="3577">
                        <c:v>#N/A</c:v>
                      </c:pt>
                      <c:pt idx="3578">
                        <c:v>#N/A</c:v>
                      </c:pt>
                      <c:pt idx="3579">
                        <c:v>#N/A</c:v>
                      </c:pt>
                      <c:pt idx="3580">
                        <c:v>#N/A</c:v>
                      </c:pt>
                      <c:pt idx="3581">
                        <c:v>#N/A</c:v>
                      </c:pt>
                      <c:pt idx="3582">
                        <c:v>#N/A</c:v>
                      </c:pt>
                      <c:pt idx="3583">
                        <c:v>#N/A</c:v>
                      </c:pt>
                      <c:pt idx="3584">
                        <c:v>#N/A</c:v>
                      </c:pt>
                      <c:pt idx="3585">
                        <c:v>#N/A</c:v>
                      </c:pt>
                      <c:pt idx="3586">
                        <c:v>#N/A</c:v>
                      </c:pt>
                      <c:pt idx="3587">
                        <c:v>#N/A</c:v>
                      </c:pt>
                      <c:pt idx="3588">
                        <c:v>#N/A</c:v>
                      </c:pt>
                      <c:pt idx="3589">
                        <c:v>#N/A</c:v>
                      </c:pt>
                      <c:pt idx="3590">
                        <c:v>#N/A</c:v>
                      </c:pt>
                      <c:pt idx="3591">
                        <c:v>#N/A</c:v>
                      </c:pt>
                      <c:pt idx="3592">
                        <c:v>#N/A</c:v>
                      </c:pt>
                      <c:pt idx="3593">
                        <c:v>#N/A</c:v>
                      </c:pt>
                      <c:pt idx="3594">
                        <c:v>#N/A</c:v>
                      </c:pt>
                      <c:pt idx="35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9"/>
                <c:order val="31"/>
                <c:tx>
                  <c:strRef>
                    <c:extLst>
                      <c:ext uri="{02D57815-91ED-43cb-92C2-25804820EDAC}">
                        <c15:formulaRef>
                          <c15:sqref>'DC4-33'!$A$2:$B$2</c15:sqref>
                        </c15:formulaRef>
                      </c:ext>
                    </c:extLst>
                    <c:strCache>
                      <c:ptCount val="1"/>
                      <c:pt idx="0">
                        <c:v>DC4-33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2397"/>
                      <c:pt idx="0">
                        <c:v>0</c:v>
                      </c:pt>
                      <c:pt idx="1">
                        <c:v>71.5000000000146</c:v>
                      </c:pt>
                      <c:pt idx="2">
                        <c:v>111.499999999978</c:v>
                      </c:pt>
                      <c:pt idx="3">
                        <c:v>177.000000000135</c:v>
                      </c:pt>
                      <c:pt idx="4">
                        <c:v>209.000000000287</c:v>
                      </c:pt>
                      <c:pt idx="5">
                        <c:v>238.499999999931</c:v>
                      </c:pt>
                      <c:pt idx="6">
                        <c:v>247.499999999945</c:v>
                      </c:pt>
                      <c:pt idx="7">
                        <c:v>258.499999999913</c:v>
                      </c:pt>
                      <c:pt idx="8">
                        <c:v>278.999999999996</c:v>
                      </c:pt>
                      <c:pt idx="9">
                        <c:v>297.000000000025</c:v>
                      </c:pt>
                      <c:pt idx="10">
                        <c:v>311.000000000149</c:v>
                      </c:pt>
                      <c:pt idx="11">
                        <c:v>342.999999999847</c:v>
                      </c:pt>
                      <c:pt idx="12">
                        <c:v>344.000000000051</c:v>
                      </c:pt>
                      <c:pt idx="13">
                        <c:v>362.999999999829</c:v>
                      </c:pt>
                      <c:pt idx="14">
                        <c:v>380.499999999756</c:v>
                      </c:pt>
                      <c:pt idx="15">
                        <c:v>413.500000000113</c:v>
                      </c:pt>
                      <c:pt idx="16">
                        <c:v>443.499999999858</c:v>
                      </c:pt>
                      <c:pt idx="17">
                        <c:v>517.499999999927</c:v>
                      </c:pt>
                      <c:pt idx="18">
                        <c:v>568.99999999996</c:v>
                      </c:pt>
                      <c:pt idx="19">
                        <c:v>634.999999999764</c:v>
                      </c:pt>
                      <c:pt idx="20">
                        <c:v>735.499999999774</c:v>
                      </c:pt>
                      <c:pt idx="21">
                        <c:v>819.500000000062</c:v>
                      </c:pt>
                      <c:pt idx="22">
                        <c:v>934.499999999844</c:v>
                      </c:pt>
                      <c:pt idx="23">
                        <c:v>938.499999999749</c:v>
                      </c:pt>
                      <c:pt idx="24">
                        <c:v>1001.50000000031</c:v>
                      </c:pt>
                      <c:pt idx="25">
                        <c:v>1060.50000000005</c:v>
                      </c:pt>
                      <c:pt idx="26">
                        <c:v>1150.50000000019</c:v>
                      </c:pt>
                      <c:pt idx="27">
                        <c:v>1186.4999999998</c:v>
                      </c:pt>
                      <c:pt idx="28">
                        <c:v>1190.9999999998</c:v>
                      </c:pt>
                      <c:pt idx="29">
                        <c:v>1256.49999999996</c:v>
                      </c:pt>
                      <c:pt idx="30">
                        <c:v>1325.50000000037</c:v>
                      </c:pt>
                      <c:pt idx="31">
                        <c:v>1329.50000000028</c:v>
                      </c:pt>
                      <c:pt idx="32">
                        <c:v>1396.00000000019</c:v>
                      </c:pt>
                      <c:pt idx="33">
                        <c:v>1463.49999999984</c:v>
                      </c:pt>
                      <c:pt idx="34">
                        <c:v>1447.49999999976</c:v>
                      </c:pt>
                      <c:pt idx="35">
                        <c:v>1618.50000000004</c:v>
                      </c:pt>
                      <c:pt idx="36">
                        <c:v>1594.00000000005</c:v>
                      </c:pt>
                      <c:pt idx="37">
                        <c:v>1856.49999999987</c:v>
                      </c:pt>
                      <c:pt idx="38">
                        <c:v>1893.00000000003</c:v>
                      </c:pt>
                      <c:pt idx="39">
                        <c:v>1921.50000000038</c:v>
                      </c:pt>
                      <c:pt idx="40">
                        <c:v>1980.50000000012</c:v>
                      </c:pt>
                      <c:pt idx="41">
                        <c:v>1990.99999999999</c:v>
                      </c:pt>
                      <c:pt idx="42">
                        <c:v>2030.49999999985</c:v>
                      </c:pt>
                      <c:pt idx="43">
                        <c:v>2073.00000000032</c:v>
                      </c:pt>
                      <c:pt idx="44">
                        <c:v>2550.49999999983</c:v>
                      </c:pt>
                      <c:pt idx="45">
                        <c:v>2610.99999999988</c:v>
                      </c:pt>
                      <c:pt idx="46">
                        <c:v>2637.50000000027</c:v>
                      </c:pt>
                      <c:pt idx="47">
                        <c:v>2668.49999999977</c:v>
                      </c:pt>
                      <c:pt idx="48">
                        <c:v>2682.99999999999</c:v>
                      </c:pt>
                      <c:pt idx="49">
                        <c:v>2731.99999999997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#N/A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#N/A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#N/A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#N/A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#N/A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#N/A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#N/A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#N/A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#N/A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#N/A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#N/A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#N/A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#N/A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#N/A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43624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70"/>
                <c:order val="32"/>
                <c:tx>
                  <c:strRef>
                    <c:extLst>
                      <c:ext uri="{02D57815-91ED-43cb-92C2-25804820EDAC}">
                        <c15:formulaRef>
                          <c15:sqref>'DC4-34'!$A$2:$B$2</c15:sqref>
                        </c15:formulaRef>
                      </c:ext>
                    </c:extLst>
                    <c:strCache>
                      <c:ptCount val="1"/>
                      <c:pt idx="0">
                        <c:v>DC4-34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2996"/>
                      <c:pt idx="0">
                        <c:v>0</c:v>
                      </c:pt>
                      <c:pt idx="1">
                        <c:v>34.4999999997526</c:v>
                      </c:pt>
                      <c:pt idx="2">
                        <c:v>52.4999999997817</c:v>
                      </c:pt>
                      <c:pt idx="3">
                        <c:v>100.999999999658</c:v>
                      </c:pt>
                      <c:pt idx="4">
                        <c:v>138.499999999567</c:v>
                      </c:pt>
                      <c:pt idx="5">
                        <c:v>240.999999999985</c:v>
                      </c:pt>
                      <c:pt idx="6">
                        <c:v>293.999999999869</c:v>
                      </c:pt>
                      <c:pt idx="7">
                        <c:v>371.499999999742</c:v>
                      </c:pt>
                      <c:pt idx="8">
                        <c:v>486.999999999625</c:v>
                      </c:pt>
                      <c:pt idx="9">
                        <c:v>486.499999999978</c:v>
                      </c:pt>
                      <c:pt idx="10">
                        <c:v>708.999999999833</c:v>
                      </c:pt>
                      <c:pt idx="11">
                        <c:v>717.499999999745</c:v>
                      </c:pt>
                      <c:pt idx="12">
                        <c:v>772.999999999683</c:v>
                      </c:pt>
                      <c:pt idx="13">
                        <c:v>802.499999999782</c:v>
                      </c:pt>
                      <c:pt idx="14">
                        <c:v>932.499999999891</c:v>
                      </c:pt>
                      <c:pt idx="15">
                        <c:v>971.999999999753</c:v>
                      </c:pt>
                      <c:pt idx="16">
                        <c:v>976.999999999862</c:v>
                      </c:pt>
                      <c:pt idx="17">
                        <c:v>1047.49999999967</c:v>
                      </c:pt>
                      <c:pt idx="18">
                        <c:v>1117.00000000019</c:v>
                      </c:pt>
                      <c:pt idx="19">
                        <c:v>1129.50000000001</c:v>
                      </c:pt>
                      <c:pt idx="20">
                        <c:v>1145.50000000008</c:v>
                      </c:pt>
                      <c:pt idx="21">
                        <c:v>1269.99999999953</c:v>
                      </c:pt>
                      <c:pt idx="22">
                        <c:v>1249.4999999999</c:v>
                      </c:pt>
                      <c:pt idx="23">
                        <c:v>1420.00000000007</c:v>
                      </c:pt>
                      <c:pt idx="24">
                        <c:v>1405.49999999985</c:v>
                      </c:pt>
                      <c:pt idx="25">
                        <c:v>1668.99999999941</c:v>
                      </c:pt>
                      <c:pt idx="26">
                        <c:v>1706.99999999988</c:v>
                      </c:pt>
                      <c:pt idx="27">
                        <c:v>1737.99999999983</c:v>
                      </c:pt>
                      <c:pt idx="28">
                        <c:v>1795.00000000007</c:v>
                      </c:pt>
                      <c:pt idx="29">
                        <c:v>1807.99999999954</c:v>
                      </c:pt>
                      <c:pt idx="30">
                        <c:v>1848.4999999996</c:v>
                      </c:pt>
                      <c:pt idx="31">
                        <c:v>1890.49999999997</c:v>
                      </c:pt>
                      <c:pt idx="32">
                        <c:v>2373.9999999998</c:v>
                      </c:pt>
                      <c:pt idx="33">
                        <c:v>2435.99999999969</c:v>
                      </c:pt>
                      <c:pt idx="34">
                        <c:v>2463.49999999984</c:v>
                      </c:pt>
                      <c:pt idx="35">
                        <c:v>2498.49999999969</c:v>
                      </c:pt>
                      <c:pt idx="36">
                        <c:v>2513.49999999957</c:v>
                      </c:pt>
                      <c:pt idx="37">
                        <c:v>2560.99999999969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#N/A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#N/A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#N/A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#N/A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#N/A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#N/A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#N/A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#N/A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#N/A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#N/A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#N/A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#N/A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#N/A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#N/A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#N/A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#N/A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#N/A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#N/A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#N/A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#N/A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#N/A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#N/A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#N/A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#N/A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#N/A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#N/A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#N/A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#N/A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#N/A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#N/A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#N/A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#N/A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#N/A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#N/A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  <c:pt idx="2795">
                        <c:v>#N/A</c:v>
                      </c:pt>
                      <c:pt idx="2796">
                        <c:v>#N/A</c:v>
                      </c:pt>
                      <c:pt idx="2797">
                        <c:v>#N/A</c:v>
                      </c:pt>
                      <c:pt idx="2798">
                        <c:v>#N/A</c:v>
                      </c:pt>
                      <c:pt idx="2799">
                        <c:v>#N/A</c:v>
                      </c:pt>
                      <c:pt idx="2800">
                        <c:v>#N/A</c:v>
                      </c:pt>
                      <c:pt idx="2801">
                        <c:v>#N/A</c:v>
                      </c:pt>
                      <c:pt idx="2802">
                        <c:v>#N/A</c:v>
                      </c:pt>
                      <c:pt idx="2803">
                        <c:v>#N/A</c:v>
                      </c:pt>
                      <c:pt idx="2804">
                        <c:v>#N/A</c:v>
                      </c:pt>
                      <c:pt idx="2805">
                        <c:v>#N/A</c:v>
                      </c:pt>
                      <c:pt idx="2806">
                        <c:v>#N/A</c:v>
                      </c:pt>
                      <c:pt idx="2807">
                        <c:v>#N/A</c:v>
                      </c:pt>
                      <c:pt idx="2808">
                        <c:v>#N/A</c:v>
                      </c:pt>
                      <c:pt idx="2809">
                        <c:v>#N/A</c:v>
                      </c:pt>
                      <c:pt idx="2810">
                        <c:v>#N/A</c:v>
                      </c:pt>
                      <c:pt idx="2811">
                        <c:v>#N/A</c:v>
                      </c:pt>
                      <c:pt idx="2812">
                        <c:v>#N/A</c:v>
                      </c:pt>
                      <c:pt idx="2813">
                        <c:v>#N/A</c:v>
                      </c:pt>
                      <c:pt idx="2814">
                        <c:v>#N/A</c:v>
                      </c:pt>
                      <c:pt idx="2815">
                        <c:v>#N/A</c:v>
                      </c:pt>
                      <c:pt idx="2816">
                        <c:v>#N/A</c:v>
                      </c:pt>
                      <c:pt idx="2817">
                        <c:v>#N/A</c:v>
                      </c:pt>
                      <c:pt idx="2818">
                        <c:v>#N/A</c:v>
                      </c:pt>
                      <c:pt idx="2819">
                        <c:v>#N/A</c:v>
                      </c:pt>
                      <c:pt idx="2820">
                        <c:v>#N/A</c:v>
                      </c:pt>
                      <c:pt idx="2821">
                        <c:v>#N/A</c:v>
                      </c:pt>
                      <c:pt idx="2822">
                        <c:v>#N/A</c:v>
                      </c:pt>
                      <c:pt idx="2823">
                        <c:v>#N/A</c:v>
                      </c:pt>
                      <c:pt idx="2824">
                        <c:v>#N/A</c:v>
                      </c:pt>
                      <c:pt idx="2825">
                        <c:v>#N/A</c:v>
                      </c:pt>
                      <c:pt idx="2826">
                        <c:v>#N/A</c:v>
                      </c:pt>
                      <c:pt idx="2827">
                        <c:v>#N/A</c:v>
                      </c:pt>
                      <c:pt idx="2828">
                        <c:v>#N/A</c:v>
                      </c:pt>
                      <c:pt idx="2829">
                        <c:v>#N/A</c:v>
                      </c:pt>
                      <c:pt idx="2830">
                        <c:v>#N/A</c:v>
                      </c:pt>
                      <c:pt idx="2831">
                        <c:v>#N/A</c:v>
                      </c:pt>
                      <c:pt idx="2832">
                        <c:v>#N/A</c:v>
                      </c:pt>
                      <c:pt idx="2833">
                        <c:v>#N/A</c:v>
                      </c:pt>
                      <c:pt idx="2834">
                        <c:v>#N/A</c:v>
                      </c:pt>
                      <c:pt idx="2835">
                        <c:v>#N/A</c:v>
                      </c:pt>
                      <c:pt idx="2836">
                        <c:v>#N/A</c:v>
                      </c:pt>
                      <c:pt idx="2837">
                        <c:v>#N/A</c:v>
                      </c:pt>
                      <c:pt idx="2838">
                        <c:v>#N/A</c:v>
                      </c:pt>
                      <c:pt idx="2839">
                        <c:v>#N/A</c:v>
                      </c:pt>
                      <c:pt idx="2840">
                        <c:v>#N/A</c:v>
                      </c:pt>
                      <c:pt idx="2841">
                        <c:v>#N/A</c:v>
                      </c:pt>
                      <c:pt idx="2842">
                        <c:v>#N/A</c:v>
                      </c:pt>
                      <c:pt idx="2843">
                        <c:v>#N/A</c:v>
                      </c:pt>
                      <c:pt idx="2844">
                        <c:v>#N/A</c:v>
                      </c:pt>
                      <c:pt idx="2845">
                        <c:v>#N/A</c:v>
                      </c:pt>
                      <c:pt idx="2846">
                        <c:v>#N/A</c:v>
                      </c:pt>
                      <c:pt idx="2847">
                        <c:v>#N/A</c:v>
                      </c:pt>
                      <c:pt idx="2848">
                        <c:v>#N/A</c:v>
                      </c:pt>
                      <c:pt idx="2849">
                        <c:v>#N/A</c:v>
                      </c:pt>
                      <c:pt idx="2850">
                        <c:v>#N/A</c:v>
                      </c:pt>
                      <c:pt idx="2851">
                        <c:v>#N/A</c:v>
                      </c:pt>
                      <c:pt idx="2852">
                        <c:v>#N/A</c:v>
                      </c:pt>
                      <c:pt idx="2853">
                        <c:v>#N/A</c:v>
                      </c:pt>
                      <c:pt idx="2854">
                        <c:v>#N/A</c:v>
                      </c:pt>
                      <c:pt idx="2855">
                        <c:v>#N/A</c:v>
                      </c:pt>
                      <c:pt idx="2856">
                        <c:v>#N/A</c:v>
                      </c:pt>
                      <c:pt idx="2857">
                        <c:v>#N/A</c:v>
                      </c:pt>
                      <c:pt idx="2858">
                        <c:v>#N/A</c:v>
                      </c:pt>
                      <c:pt idx="2859">
                        <c:v>#N/A</c:v>
                      </c:pt>
                      <c:pt idx="2860">
                        <c:v>#N/A</c:v>
                      </c:pt>
                      <c:pt idx="2861">
                        <c:v>#N/A</c:v>
                      </c:pt>
                      <c:pt idx="2862">
                        <c:v>#N/A</c:v>
                      </c:pt>
                      <c:pt idx="2863">
                        <c:v>#N/A</c:v>
                      </c:pt>
                      <c:pt idx="2864">
                        <c:v>#N/A</c:v>
                      </c:pt>
                      <c:pt idx="2865">
                        <c:v>#N/A</c:v>
                      </c:pt>
                      <c:pt idx="2866">
                        <c:v>#N/A</c:v>
                      </c:pt>
                      <c:pt idx="2867">
                        <c:v>#N/A</c:v>
                      </c:pt>
                      <c:pt idx="2868">
                        <c:v>#N/A</c:v>
                      </c:pt>
                      <c:pt idx="2869">
                        <c:v>#N/A</c:v>
                      </c:pt>
                      <c:pt idx="2870">
                        <c:v>#N/A</c:v>
                      </c:pt>
                      <c:pt idx="2871">
                        <c:v>#N/A</c:v>
                      </c:pt>
                      <c:pt idx="2872">
                        <c:v>#N/A</c:v>
                      </c:pt>
                      <c:pt idx="2873">
                        <c:v>#N/A</c:v>
                      </c:pt>
                      <c:pt idx="2874">
                        <c:v>#N/A</c:v>
                      </c:pt>
                      <c:pt idx="2875">
                        <c:v>#N/A</c:v>
                      </c:pt>
                      <c:pt idx="2876">
                        <c:v>#N/A</c:v>
                      </c:pt>
                      <c:pt idx="2877">
                        <c:v>#N/A</c:v>
                      </c:pt>
                      <c:pt idx="2878">
                        <c:v>#N/A</c:v>
                      </c:pt>
                      <c:pt idx="2879">
                        <c:v>#N/A</c:v>
                      </c:pt>
                      <c:pt idx="2880">
                        <c:v>#N/A</c:v>
                      </c:pt>
                      <c:pt idx="2881">
                        <c:v>#N/A</c:v>
                      </c:pt>
                      <c:pt idx="2882">
                        <c:v>#N/A</c:v>
                      </c:pt>
                      <c:pt idx="2883">
                        <c:v>#N/A</c:v>
                      </c:pt>
                      <c:pt idx="2884">
                        <c:v>#N/A</c:v>
                      </c:pt>
                      <c:pt idx="2885">
                        <c:v>#N/A</c:v>
                      </c:pt>
                      <c:pt idx="2886">
                        <c:v>#N/A</c:v>
                      </c:pt>
                      <c:pt idx="2887">
                        <c:v>#N/A</c:v>
                      </c:pt>
                      <c:pt idx="2888">
                        <c:v>#N/A</c:v>
                      </c:pt>
                      <c:pt idx="2889">
                        <c:v>#N/A</c:v>
                      </c:pt>
                      <c:pt idx="2890">
                        <c:v>#N/A</c:v>
                      </c:pt>
                      <c:pt idx="2891">
                        <c:v>#N/A</c:v>
                      </c:pt>
                      <c:pt idx="2892">
                        <c:v>#N/A</c:v>
                      </c:pt>
                      <c:pt idx="2893">
                        <c:v>#N/A</c:v>
                      </c:pt>
                      <c:pt idx="2894">
                        <c:v>#N/A</c:v>
                      </c:pt>
                      <c:pt idx="2895">
                        <c:v>#N/A</c:v>
                      </c:pt>
                      <c:pt idx="2896">
                        <c:v>#N/A</c:v>
                      </c:pt>
                      <c:pt idx="2897">
                        <c:v>#N/A</c:v>
                      </c:pt>
                      <c:pt idx="2898">
                        <c:v>#N/A</c:v>
                      </c:pt>
                      <c:pt idx="2899">
                        <c:v>#N/A</c:v>
                      </c:pt>
                      <c:pt idx="2900">
                        <c:v>#N/A</c:v>
                      </c:pt>
                      <c:pt idx="2901">
                        <c:v>#N/A</c:v>
                      </c:pt>
                      <c:pt idx="2902">
                        <c:v>#N/A</c:v>
                      </c:pt>
                      <c:pt idx="2903">
                        <c:v>#N/A</c:v>
                      </c:pt>
                      <c:pt idx="2904">
                        <c:v>#N/A</c:v>
                      </c:pt>
                      <c:pt idx="2905">
                        <c:v>#N/A</c:v>
                      </c:pt>
                      <c:pt idx="2906">
                        <c:v>#N/A</c:v>
                      </c:pt>
                      <c:pt idx="2907">
                        <c:v>#N/A</c:v>
                      </c:pt>
                      <c:pt idx="2908">
                        <c:v>#N/A</c:v>
                      </c:pt>
                      <c:pt idx="2909">
                        <c:v>#N/A</c:v>
                      </c:pt>
                      <c:pt idx="2910">
                        <c:v>#N/A</c:v>
                      </c:pt>
                      <c:pt idx="2911">
                        <c:v>#N/A</c:v>
                      </c:pt>
                      <c:pt idx="2912">
                        <c:v>#N/A</c:v>
                      </c:pt>
                      <c:pt idx="2913">
                        <c:v>#N/A</c:v>
                      </c:pt>
                      <c:pt idx="2914">
                        <c:v>#N/A</c:v>
                      </c:pt>
                      <c:pt idx="2915">
                        <c:v>#N/A</c:v>
                      </c:pt>
                      <c:pt idx="2916">
                        <c:v>#N/A</c:v>
                      </c:pt>
                      <c:pt idx="2917">
                        <c:v>#N/A</c:v>
                      </c:pt>
                      <c:pt idx="2918">
                        <c:v>#N/A</c:v>
                      </c:pt>
                      <c:pt idx="2919">
                        <c:v>#N/A</c:v>
                      </c:pt>
                      <c:pt idx="2920">
                        <c:v>#N/A</c:v>
                      </c:pt>
                      <c:pt idx="2921">
                        <c:v>#N/A</c:v>
                      </c:pt>
                      <c:pt idx="2922">
                        <c:v>#N/A</c:v>
                      </c:pt>
                      <c:pt idx="2923">
                        <c:v>#N/A</c:v>
                      </c:pt>
                      <c:pt idx="2924">
                        <c:v>#N/A</c:v>
                      </c:pt>
                      <c:pt idx="2925">
                        <c:v>#N/A</c:v>
                      </c:pt>
                      <c:pt idx="2926">
                        <c:v>#N/A</c:v>
                      </c:pt>
                      <c:pt idx="2927">
                        <c:v>#N/A</c:v>
                      </c:pt>
                      <c:pt idx="2928">
                        <c:v>#N/A</c:v>
                      </c:pt>
                      <c:pt idx="2929">
                        <c:v>#N/A</c:v>
                      </c:pt>
                      <c:pt idx="2930">
                        <c:v>#N/A</c:v>
                      </c:pt>
                      <c:pt idx="2931">
                        <c:v>#N/A</c:v>
                      </c:pt>
                      <c:pt idx="2932">
                        <c:v>#N/A</c:v>
                      </c:pt>
                      <c:pt idx="2933">
                        <c:v>#N/A</c:v>
                      </c:pt>
                      <c:pt idx="2934">
                        <c:v>#N/A</c:v>
                      </c:pt>
                      <c:pt idx="2935">
                        <c:v>#N/A</c:v>
                      </c:pt>
                      <c:pt idx="2936">
                        <c:v>#N/A</c:v>
                      </c:pt>
                      <c:pt idx="2937">
                        <c:v>#N/A</c:v>
                      </c:pt>
                      <c:pt idx="2938">
                        <c:v>#N/A</c:v>
                      </c:pt>
                      <c:pt idx="2939">
                        <c:v>#N/A</c:v>
                      </c:pt>
                      <c:pt idx="2940">
                        <c:v>#N/A</c:v>
                      </c:pt>
                      <c:pt idx="2941">
                        <c:v>#N/A</c:v>
                      </c:pt>
                      <c:pt idx="2942">
                        <c:v>#N/A</c:v>
                      </c:pt>
                      <c:pt idx="2943">
                        <c:v>#N/A</c:v>
                      </c:pt>
                      <c:pt idx="2944">
                        <c:v>#N/A</c:v>
                      </c:pt>
                      <c:pt idx="2945">
                        <c:v>#N/A</c:v>
                      </c:pt>
                      <c:pt idx="2946">
                        <c:v>#N/A</c:v>
                      </c:pt>
                      <c:pt idx="2947">
                        <c:v>#N/A</c:v>
                      </c:pt>
                      <c:pt idx="2948">
                        <c:v>#N/A</c:v>
                      </c:pt>
                      <c:pt idx="2949">
                        <c:v>#N/A</c:v>
                      </c:pt>
                      <c:pt idx="2950">
                        <c:v>#N/A</c:v>
                      </c:pt>
                      <c:pt idx="2951">
                        <c:v>#N/A</c:v>
                      </c:pt>
                      <c:pt idx="2952">
                        <c:v>#N/A</c:v>
                      </c:pt>
                      <c:pt idx="2953">
                        <c:v>#N/A</c:v>
                      </c:pt>
                      <c:pt idx="2954">
                        <c:v>#N/A</c:v>
                      </c:pt>
                      <c:pt idx="2955">
                        <c:v>#N/A</c:v>
                      </c:pt>
                      <c:pt idx="2956">
                        <c:v>#N/A</c:v>
                      </c:pt>
                      <c:pt idx="2957">
                        <c:v>#N/A</c:v>
                      </c:pt>
                      <c:pt idx="2958">
                        <c:v>#N/A</c:v>
                      </c:pt>
                      <c:pt idx="2959">
                        <c:v>#N/A</c:v>
                      </c:pt>
                      <c:pt idx="2960">
                        <c:v>#N/A</c:v>
                      </c:pt>
                      <c:pt idx="2961">
                        <c:v>#N/A</c:v>
                      </c:pt>
                      <c:pt idx="2962">
                        <c:v>#N/A</c:v>
                      </c:pt>
                      <c:pt idx="2963">
                        <c:v>#N/A</c:v>
                      </c:pt>
                      <c:pt idx="2964">
                        <c:v>#N/A</c:v>
                      </c:pt>
                      <c:pt idx="2965">
                        <c:v>#N/A</c:v>
                      </c:pt>
                      <c:pt idx="2966">
                        <c:v>#N/A</c:v>
                      </c:pt>
                      <c:pt idx="2967">
                        <c:v>#N/A</c:v>
                      </c:pt>
                      <c:pt idx="2968">
                        <c:v>#N/A</c:v>
                      </c:pt>
                      <c:pt idx="2969">
                        <c:v>#N/A</c:v>
                      </c:pt>
                      <c:pt idx="2970">
                        <c:v>#N/A</c:v>
                      </c:pt>
                      <c:pt idx="2971">
                        <c:v>#N/A</c:v>
                      </c:pt>
                      <c:pt idx="2972">
                        <c:v>#N/A</c:v>
                      </c:pt>
                      <c:pt idx="2973">
                        <c:v>#N/A</c:v>
                      </c:pt>
                      <c:pt idx="2974">
                        <c:v>#N/A</c:v>
                      </c:pt>
                      <c:pt idx="2975">
                        <c:v>#N/A</c:v>
                      </c:pt>
                      <c:pt idx="2976">
                        <c:v>#N/A</c:v>
                      </c:pt>
                      <c:pt idx="2977">
                        <c:v>#N/A</c:v>
                      </c:pt>
                      <c:pt idx="2978">
                        <c:v>#N/A</c:v>
                      </c:pt>
                      <c:pt idx="2979">
                        <c:v>#N/A</c:v>
                      </c:pt>
                      <c:pt idx="2980">
                        <c:v>#N/A</c:v>
                      </c:pt>
                      <c:pt idx="2981">
                        <c:v>#N/A</c:v>
                      </c:pt>
                      <c:pt idx="2982">
                        <c:v>#N/A</c:v>
                      </c:pt>
                      <c:pt idx="2983">
                        <c:v>#N/A</c:v>
                      </c:pt>
                      <c:pt idx="2984">
                        <c:v>#N/A</c:v>
                      </c:pt>
                      <c:pt idx="2985">
                        <c:v>#N/A</c:v>
                      </c:pt>
                      <c:pt idx="2986">
                        <c:v>#N/A</c:v>
                      </c:pt>
                      <c:pt idx="2987">
                        <c:v>#N/A</c:v>
                      </c:pt>
                      <c:pt idx="2988">
                        <c:v>#N/A</c:v>
                      </c:pt>
                      <c:pt idx="2989">
                        <c:v>#N/A</c:v>
                      </c:pt>
                      <c:pt idx="2990">
                        <c:v>#N/A</c:v>
                      </c:pt>
                      <c:pt idx="2991">
                        <c:v>#N/A</c:v>
                      </c:pt>
                      <c:pt idx="2992">
                        <c:v>#N/A</c:v>
                      </c:pt>
                      <c:pt idx="2993">
                        <c:v>#N/A</c:v>
                      </c:pt>
                      <c:pt idx="2994">
                        <c:v>#N/A</c:v>
                      </c:pt>
                      <c:pt idx="29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71"/>
                <c:order val="33"/>
                <c:tx>
                  <c:strRef>
                    <c:extLst>
                      <c:ext uri="{02D57815-91ED-43cb-92C2-25804820EDAC}">
                        <c15:formulaRef>
                          <c15:sqref>'DC4-35'!$A$2:$B$2</c15:sqref>
                        </c15:formulaRef>
                      </c:ext>
                    </c:extLst>
                    <c:strCache>
                      <c:ptCount val="1"/>
                      <c:pt idx="0">
                        <c:v>DC4-35</c:v>
                      </c:pt>
                    </c:strCache>
                  </c:strRef>
                </c:tx>
                <c:dLbls>
                  <c:delete val="1"/>
                </c:dLbls>
                <c:yVal>
                  <c:numRef>
                    <c:numCache>
                      <c:formatCode>General</c:formatCode>
                      <c:ptCount val="1897"/>
                      <c:pt idx="0">
                        <c:v>0</c:v>
                      </c:pt>
                      <c:pt idx="1">
                        <c:v>126.999999999953</c:v>
                      </c:pt>
                      <c:pt idx="2">
                        <c:v>188.000000000102</c:v>
                      </c:pt>
                      <c:pt idx="3">
                        <c:v>271.000000000186</c:v>
                      </c:pt>
                      <c:pt idx="4">
                        <c:v>398.499999999785</c:v>
                      </c:pt>
                      <c:pt idx="5">
                        <c:v>486.000000000331</c:v>
                      </c:pt>
                      <c:pt idx="6">
                        <c:v>621.000000000095</c:v>
                      </c:pt>
                      <c:pt idx="7">
                        <c:v>633.499999999913</c:v>
                      </c:pt>
                      <c:pt idx="8">
                        <c:v>688.000000000102</c:v>
                      </c:pt>
                      <c:pt idx="9">
                        <c:v>722.500000000309</c:v>
                      </c:pt>
                      <c:pt idx="10">
                        <c:v>858.000000000175</c:v>
                      </c:pt>
                      <c:pt idx="11">
                        <c:v>893.500000000131</c:v>
                      </c:pt>
                      <c:pt idx="12">
                        <c:v>902.500000000146</c:v>
                      </c:pt>
                      <c:pt idx="13">
                        <c:v>980.000000000018</c:v>
                      </c:pt>
                      <c:pt idx="14">
                        <c:v>1042.00000000037</c:v>
                      </c:pt>
                      <c:pt idx="15">
                        <c:v>1053.50000000044</c:v>
                      </c:pt>
                      <c:pt idx="16">
                        <c:v>1129.00000000036</c:v>
                      </c:pt>
                      <c:pt idx="17">
                        <c:v>1196.99999999966</c:v>
                      </c:pt>
                      <c:pt idx="18">
                        <c:v>1179.50000000019</c:v>
                      </c:pt>
                      <c:pt idx="19">
                        <c:v>1353.50000000017</c:v>
                      </c:pt>
                      <c:pt idx="20">
                        <c:v>1338.00000000019</c:v>
                      </c:pt>
                      <c:pt idx="21">
                        <c:v>1609.50000000003</c:v>
                      </c:pt>
                      <c:pt idx="22">
                        <c:v>1648.49999999979</c:v>
                      </c:pt>
                      <c:pt idx="23">
                        <c:v>1681.50000000014</c:v>
                      </c:pt>
                      <c:pt idx="24">
                        <c:v>1740.50000000034</c:v>
                      </c:pt>
                      <c:pt idx="25">
                        <c:v>1751.49999999985</c:v>
                      </c:pt>
                      <c:pt idx="26">
                        <c:v>1789.49999999986</c:v>
                      </c:pt>
                      <c:pt idx="27">
                        <c:v>1834.50000000039</c:v>
                      </c:pt>
                      <c:pt idx="28">
                        <c:v>2321.50000000001</c:v>
                      </c:pt>
                      <c:pt idx="29">
                        <c:v>2385.99999999997</c:v>
                      </c:pt>
                      <c:pt idx="30">
                        <c:v>2410.00000000031</c:v>
                      </c:pt>
                      <c:pt idx="31">
                        <c:v>2443.49999999986</c:v>
                      </c:pt>
                      <c:pt idx="32">
                        <c:v>2460.49999999968</c:v>
                      </c:pt>
                      <c:pt idx="33">
                        <c:v>2509.00000000001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72"/>
                <c:order val="34"/>
                <c:tx>
                  <c:strRef>
                    <c:extLst>
                      <c:ext uri="{02D57815-91ED-43cb-92C2-25804820EDAC}">
                        <c15:formulaRef>
                          <c15:sqref>'DC4-36'!$A$2:$B$2</c15:sqref>
                        </c15:formulaRef>
                      </c:ext>
                    </c:extLst>
                    <c:strCache>
                      <c:ptCount val="1"/>
                      <c:pt idx="0">
                        <c:v>DC4-36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896"/>
                      <c:pt idx="0">
                        <c:v>0</c:v>
                      </c:pt>
                      <c:pt idx="1">
                        <c:v>106.999999999971</c:v>
                      </c:pt>
                      <c:pt idx="2">
                        <c:v>261.499999999614</c:v>
                      </c:pt>
                      <c:pt idx="3">
                        <c:v>362.500000000182</c:v>
                      </c:pt>
                      <c:pt idx="4">
                        <c:v>507.499999999709</c:v>
                      </c:pt>
                      <c:pt idx="5">
                        <c:v>521.499999999833</c:v>
                      </c:pt>
                      <c:pt idx="6">
                        <c:v>579.999999999927</c:v>
                      </c:pt>
                      <c:pt idx="7">
                        <c:v>610.499999999774</c:v>
                      </c:pt>
                      <c:pt idx="8">
                        <c:v>556.500000000142</c:v>
                      </c:pt>
                      <c:pt idx="9">
                        <c:v>804.999999999836</c:v>
                      </c:pt>
                      <c:pt idx="10">
                        <c:v>813.999999999851</c:v>
                      </c:pt>
                      <c:pt idx="11">
                        <c:v>891.499999999724</c:v>
                      </c:pt>
                      <c:pt idx="12">
                        <c:v>953.500000000076</c:v>
                      </c:pt>
                      <c:pt idx="13">
                        <c:v>971.500000000106</c:v>
                      </c:pt>
                      <c:pt idx="14">
                        <c:v>1047.99999999977</c:v>
                      </c:pt>
                      <c:pt idx="15">
                        <c:v>1117.49999999938</c:v>
                      </c:pt>
                      <c:pt idx="16">
                        <c:v>1099.99999999991</c:v>
                      </c:pt>
                      <c:pt idx="17">
                        <c:v>1286.49999999971</c:v>
                      </c:pt>
                      <c:pt idx="18">
                        <c:v>1266.99999999983</c:v>
                      </c:pt>
                      <c:pt idx="19">
                        <c:v>1543.99999999941</c:v>
                      </c:pt>
                      <c:pt idx="20">
                        <c:v>1584.49999999948</c:v>
                      </c:pt>
                      <c:pt idx="21">
                        <c:v>1614.50000000013</c:v>
                      </c:pt>
                      <c:pt idx="22">
                        <c:v>1674.50000000008</c:v>
                      </c:pt>
                      <c:pt idx="23">
                        <c:v>1636.99999999972</c:v>
                      </c:pt>
                      <c:pt idx="24">
                        <c:v>1726.99999999941</c:v>
                      </c:pt>
                      <c:pt idx="25">
                        <c:v>1772.50000000004</c:v>
                      </c:pt>
                      <c:pt idx="26">
                        <c:v>2263.99999999967</c:v>
                      </c:pt>
                      <c:pt idx="27">
                        <c:v>2330.50000000003</c:v>
                      </c:pt>
                      <c:pt idx="28">
                        <c:v>2359.50000000003</c:v>
                      </c:pt>
                      <c:pt idx="29">
                        <c:v>2390.49999999952</c:v>
                      </c:pt>
                      <c:pt idx="30">
                        <c:v>2402.49999999969</c:v>
                      </c:pt>
                      <c:pt idx="31">
                        <c:v>2448.99999999961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43770,43778,43791,43802,43824,43834,43839,43845,43905,43930,43938,43942,43951,43956,43964,43972,43980,43999,44008,44056,44062,44070,44084,44092,44100,44114,44228,44256,44273,44287,44295,44318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1"/>
                <c:order val="35"/>
                <c:tx>
                  <c:strRef>
                    <c:extLst>
                      <c:ext uri="{02D57815-91ED-43cb-92C2-25804820EDAC}">
                        <c15:formulaRef>
                          <c15:sqref>'DC4-37'!$A$2:$B$2</c15:sqref>
                        </c15:formulaRef>
                      </c:ext>
                    </c:extLst>
                    <c:strCache>
                      <c:ptCount val="1"/>
                      <c:pt idx="0">
                        <c:v>DC4-37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897"/>
                      <c:pt idx="0">
                        <c:v>0</c:v>
                      </c:pt>
                      <c:pt idx="1">
                        <c:v>127.000000000407</c:v>
                      </c:pt>
                      <c:pt idx="2">
                        <c:v>304.000000000087</c:v>
                      </c:pt>
                      <c:pt idx="3">
                        <c:v>311.999999999898</c:v>
                      </c:pt>
                      <c:pt idx="4">
                        <c:v>381.49999999996</c:v>
                      </c:pt>
                      <c:pt idx="5">
                        <c:v>414.000000000215</c:v>
                      </c:pt>
                      <c:pt idx="6">
                        <c:v>548.999999999978</c:v>
                      </c:pt>
                      <c:pt idx="7">
                        <c:v>620.499999999993</c:v>
                      </c:pt>
                      <c:pt idx="8">
                        <c:v>635.499999999865</c:v>
                      </c:pt>
                      <c:pt idx="9">
                        <c:v>711.500000000342</c:v>
                      </c:pt>
                      <c:pt idx="10">
                        <c:v>777.500000000146</c:v>
                      </c:pt>
                      <c:pt idx="11">
                        <c:v>796.000000000276</c:v>
                      </c:pt>
                      <c:pt idx="12">
                        <c:v>876.500000000306</c:v>
                      </c:pt>
                      <c:pt idx="13">
                        <c:v>960.499999999683</c:v>
                      </c:pt>
                      <c:pt idx="14">
                        <c:v>940.000000000055</c:v>
                      </c:pt>
                      <c:pt idx="15">
                        <c:v>1124.00000000025</c:v>
                      </c:pt>
                      <c:pt idx="16">
                        <c:v>1115.49999999988</c:v>
                      </c:pt>
                      <c:pt idx="17">
                        <c:v>1400.49999999974</c:v>
                      </c:pt>
                      <c:pt idx="18">
                        <c:v>1438.0000000001</c:v>
                      </c:pt>
                      <c:pt idx="19">
                        <c:v>1472.00000000021</c:v>
                      </c:pt>
                      <c:pt idx="20">
                        <c:v>1532.50000000025</c:v>
                      </c:pt>
                      <c:pt idx="21">
                        <c:v>1548.99999999998</c:v>
                      </c:pt>
                      <c:pt idx="22">
                        <c:v>1586.99999999999</c:v>
                      </c:pt>
                      <c:pt idx="23">
                        <c:v>1636.50000000052</c:v>
                      </c:pt>
                      <c:pt idx="24">
                        <c:v>2131.49999999996</c:v>
                      </c:pt>
                      <c:pt idx="25">
                        <c:v>2201.00000000002</c:v>
                      </c:pt>
                      <c:pt idx="26">
                        <c:v>2230.00000000002</c:v>
                      </c:pt>
                      <c:pt idx="27">
                        <c:v>2259.00000000001</c:v>
                      </c:pt>
                      <c:pt idx="28">
                        <c:v>2275.99999999984</c:v>
                      </c:pt>
                      <c:pt idx="29">
                        <c:v>2323.49999999997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2"/>
                <c:order val="36"/>
                <c:tx>
                  <c:strRef>
                    <c:extLst>
                      <c:ext uri="{02D57815-91ED-43cb-92C2-25804820EDAC}">
                        <c15:formulaRef>
                          <c15:sqref>'DC4-38'!$A$2:$B$2</c15:sqref>
                        </c15:formulaRef>
                      </c:ext>
                    </c:extLst>
                    <c:strCache>
                      <c:ptCount val="1"/>
                      <c:pt idx="0">
                        <c:v>DC4-38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896"/>
                      <c:pt idx="0">
                        <c:v>0</c:v>
                      </c:pt>
                      <c:pt idx="1">
                        <c:v>203.499999999622</c:v>
                      </c:pt>
                      <c:pt idx="2">
                        <c:v>215.499999999793</c:v>
                      </c:pt>
                      <c:pt idx="3">
                        <c:v>293.499999999767</c:v>
                      </c:pt>
                      <c:pt idx="4">
                        <c:v>331.99999999988</c:v>
                      </c:pt>
                      <c:pt idx="5">
                        <c:v>487.999999999374</c:v>
                      </c:pt>
                      <c:pt idx="6">
                        <c:v>573.999999999614</c:v>
                      </c:pt>
                      <c:pt idx="7">
                        <c:v>601.499999999305</c:v>
                      </c:pt>
                      <c:pt idx="8">
                        <c:v>678.999999999633</c:v>
                      </c:pt>
                      <c:pt idx="9">
                        <c:v>762.99999999992</c:v>
                      </c:pt>
                      <c:pt idx="10">
                        <c:v>777.499999999691</c:v>
                      </c:pt>
                      <c:pt idx="11">
                        <c:v>868.999999999687</c:v>
                      </c:pt>
                      <c:pt idx="12">
                        <c:v>951.999999999316</c:v>
                      </c:pt>
                      <c:pt idx="13">
                        <c:v>940.499999999702</c:v>
                      </c:pt>
                      <c:pt idx="14">
                        <c:v>1135.49999999987</c:v>
                      </c:pt>
                      <c:pt idx="15">
                        <c:v>1133.99999999956</c:v>
                      </c:pt>
                      <c:pt idx="16">
                        <c:v>1433.99999999929</c:v>
                      </c:pt>
                      <c:pt idx="17">
                        <c:v>1471.9999999993</c:v>
                      </c:pt>
                      <c:pt idx="18">
                        <c:v>1509.99999999976</c:v>
                      </c:pt>
                      <c:pt idx="19">
                        <c:v>1577.99999999997</c:v>
                      </c:pt>
                      <c:pt idx="20">
                        <c:v>1589.99999999969</c:v>
                      </c:pt>
                      <c:pt idx="21">
                        <c:v>1637.49999999936</c:v>
                      </c:pt>
                      <c:pt idx="22">
                        <c:v>1692.49999999965</c:v>
                      </c:pt>
                      <c:pt idx="23">
                        <c:v>2249.99999999955</c:v>
                      </c:pt>
                      <c:pt idx="24">
                        <c:v>2323.49999999951</c:v>
                      </c:pt>
                      <c:pt idx="25">
                        <c:v>2353.99999999981</c:v>
                      </c:pt>
                      <c:pt idx="26">
                        <c:v>2387.49999999936</c:v>
                      </c:pt>
                      <c:pt idx="27">
                        <c:v>2405.99999999949</c:v>
                      </c:pt>
                      <c:pt idx="28">
                        <c:v>2436.99999999944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3"/>
                <c:order val="37"/>
                <c:tx>
                  <c:strRef>
                    <c:extLst>
                      <c:ext uri="{02D57815-91ED-43cb-92C2-25804820EDAC}">
                        <c15:formulaRef>
                          <c15:sqref>'DC4-39'!$A$2:$B$2</c15:sqref>
                        </c15:formulaRef>
                      </c:ext>
                    </c:extLst>
                    <c:strCache>
                      <c:ptCount val="1"/>
                      <c:pt idx="0">
                        <c:v>DC4-39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7"/>
                      <c:pt idx="0">
                        <c:v>0</c:v>
                      </c:pt>
                      <c:pt idx="1">
                        <c:v>-0.500000000101863</c:v>
                      </c:pt>
                      <c:pt idx="2">
                        <c:v>109.500000000025</c:v>
                      </c:pt>
                      <c:pt idx="3">
                        <c:v>148.000000000138</c:v>
                      </c:pt>
                      <c:pt idx="4">
                        <c:v>315.000000000055</c:v>
                      </c:pt>
                      <c:pt idx="5">
                        <c:v>442.000000000007</c:v>
                      </c:pt>
                      <c:pt idx="6">
                        <c:v>465.000000000146</c:v>
                      </c:pt>
                      <c:pt idx="7">
                        <c:v>547.500000000127</c:v>
                      </c:pt>
                      <c:pt idx="8">
                        <c:v>633.000000000266</c:v>
                      </c:pt>
                      <c:pt idx="9">
                        <c:v>662.000000000262</c:v>
                      </c:pt>
                      <c:pt idx="10">
                        <c:v>752.500000000055</c:v>
                      </c:pt>
                      <c:pt idx="11">
                        <c:v>842.999999999847</c:v>
                      </c:pt>
                      <c:pt idx="12">
                        <c:v>840.500000000247</c:v>
                      </c:pt>
                      <c:pt idx="13">
                        <c:v>1044.49999999997</c:v>
                      </c:pt>
                      <c:pt idx="14">
                        <c:v>1037.00000000026</c:v>
                      </c:pt>
                      <c:pt idx="15">
                        <c:v>1352.49999999996</c:v>
                      </c:pt>
                      <c:pt idx="16">
                        <c:v>1393.00000000003</c:v>
                      </c:pt>
                      <c:pt idx="17">
                        <c:v>1434.0000000002</c:v>
                      </c:pt>
                      <c:pt idx="18">
                        <c:v>1506.50000000041</c:v>
                      </c:pt>
                      <c:pt idx="19">
                        <c:v>1525.00000000009</c:v>
                      </c:pt>
                      <c:pt idx="20">
                        <c:v>1569.50000000006</c:v>
                      </c:pt>
                      <c:pt idx="21">
                        <c:v>1626.50000000031</c:v>
                      </c:pt>
                      <c:pt idx="22">
                        <c:v>2242.49999999984</c:v>
                      </c:pt>
                      <c:pt idx="23">
                        <c:v>2318.50000000031</c:v>
                      </c:pt>
                      <c:pt idx="24">
                        <c:v>2350.00000000036</c:v>
                      </c:pt>
                      <c:pt idx="25">
                        <c:v>2408.5</c:v>
                      </c:pt>
                      <c:pt idx="26">
                        <c:v>2460.99999999979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43824,43834,43839,43845,43908,43930,43938,43942,43951,43956,43964,43972,43980,43999,44008,44056,44062,44070,44084,44092,44100,44114,44228,44256,44273,44295,44318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"/>
                <c:order val="38"/>
                <c:tx>
                  <c:strRef>
                    <c:extLst>
                      <c:ext uri="{02D57815-91ED-43cb-92C2-25804820EDAC}">
                        <c15:formulaRef>
                          <c15:sqref>'DC4-40'!$A$2:$B$2</c15:sqref>
                        </c15:formulaRef>
                      </c:ext>
                    </c:extLst>
                    <c:strCache>
                      <c:ptCount val="1"/>
                      <c:pt idx="0">
                        <c:v>DC4-40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696"/>
                      <c:pt idx="0">
                        <c:v>0</c:v>
                      </c:pt>
                      <c:pt idx="1">
                        <c:v>59.4999999998436</c:v>
                      </c:pt>
                      <c:pt idx="2">
                        <c:v>154.999999999745</c:v>
                      </c:pt>
                      <c:pt idx="3">
                        <c:v>260.499999999865</c:v>
                      </c:pt>
                      <c:pt idx="4">
                        <c:v>289.000000000215</c:v>
                      </c:pt>
                      <c:pt idx="5">
                        <c:v>415.500000000065</c:v>
                      </c:pt>
                      <c:pt idx="6">
                        <c:v>507.499999999709</c:v>
                      </c:pt>
                      <c:pt idx="7">
                        <c:v>486.499999999978</c:v>
                      </c:pt>
                      <c:pt idx="8">
                        <c:v>714.500000000044</c:v>
                      </c:pt>
                      <c:pt idx="9">
                        <c:v>721.499999999651</c:v>
                      </c:pt>
                      <c:pt idx="10">
                        <c:v>1053.99999999963</c:v>
                      </c:pt>
                      <c:pt idx="11">
                        <c:v>1081.49999999978</c:v>
                      </c:pt>
                      <c:pt idx="12">
                        <c:v>1126.99999999995</c:v>
                      </c:pt>
                      <c:pt idx="13">
                        <c:v>1206.99999999988</c:v>
                      </c:pt>
                      <c:pt idx="14">
                        <c:v>1230.99999999977</c:v>
                      </c:pt>
                      <c:pt idx="15">
                        <c:v>1277.99999999979</c:v>
                      </c:pt>
                      <c:pt idx="16">
                        <c:v>1338.00000000019</c:v>
                      </c:pt>
                      <c:pt idx="17">
                        <c:v>2012.49999999982</c:v>
                      </c:pt>
                      <c:pt idx="18">
                        <c:v>2092.49999999975</c:v>
                      </c:pt>
                      <c:pt idx="19">
                        <c:v>2130.49999999976</c:v>
                      </c:pt>
                      <c:pt idx="20">
                        <c:v>2172.99999999977</c:v>
                      </c:pt>
                      <c:pt idx="21">
                        <c:v>2196.99999999966</c:v>
                      </c:pt>
                      <c:pt idx="22">
                        <c:v>2257.99999999981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"/>
                <c:order val="39"/>
                <c:tx>
                  <c:strRef>
                    <c:extLst>
                      <c:ext uri="{02D57815-91ED-43cb-92C2-25804820EDAC}">
                        <c15:formulaRef>
                          <c15:sqref>'DC4-41'!$A$2:$B$2</c15:sqref>
                        </c15:formulaRef>
                      </c:ext>
                    </c:extLst>
                    <c:strCache>
                      <c:ptCount val="1"/>
                      <c:pt idx="0">
                        <c:v>DC4-41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2596"/>
                      <c:pt idx="0">
                        <c:v>0</c:v>
                      </c:pt>
                      <c:pt idx="1">
                        <c:v>115.999999999985</c:v>
                      </c:pt>
                      <c:pt idx="2">
                        <c:v>153.499999999894</c:v>
                      </c:pt>
                      <c:pt idx="3">
                        <c:v>275.499999999738</c:v>
                      </c:pt>
                      <c:pt idx="4">
                        <c:v>401.999999999589</c:v>
                      </c:pt>
                      <c:pt idx="5">
                        <c:v>407.4999999998</c:v>
                      </c:pt>
                      <c:pt idx="6">
                        <c:v>638.999999999669</c:v>
                      </c:pt>
                      <c:pt idx="7">
                        <c:v>639.499999999771</c:v>
                      </c:pt>
                      <c:pt idx="8">
                        <c:v>976.999999999407</c:v>
                      </c:pt>
                      <c:pt idx="9">
                        <c:v>1021.99999999948</c:v>
                      </c:pt>
                      <c:pt idx="10">
                        <c:v>1072.49999999976</c:v>
                      </c:pt>
                      <c:pt idx="11">
                        <c:v>1157.4999999998</c:v>
                      </c:pt>
                      <c:pt idx="12">
                        <c:v>1178.49999999953</c:v>
                      </c:pt>
                      <c:pt idx="13">
                        <c:v>1228.49999999971</c:v>
                      </c:pt>
                      <c:pt idx="14">
                        <c:v>1293.99999999987</c:v>
                      </c:pt>
                      <c:pt idx="15">
                        <c:v>2001.4999999994</c:v>
                      </c:pt>
                      <c:pt idx="16">
                        <c:v>2079.49999999983</c:v>
                      </c:pt>
                      <c:pt idx="17">
                        <c:v>2112.99999999983</c:v>
                      </c:pt>
                      <c:pt idx="18">
                        <c:v>2161.49999999971</c:v>
                      </c:pt>
                      <c:pt idx="19">
                        <c:v>2183.99999999974</c:v>
                      </c:pt>
                      <c:pt idx="20">
                        <c:v>2248.49999999969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#N/A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#N/A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#N/A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#N/A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#N/A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#N/A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#N/A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#N/A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#N/A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#N/A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#N/A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#N/A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#N/A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#N/A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#N/A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#N/A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#N/A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#N/A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#N/A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#N/A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#N/A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#N/A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#N/A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#N/A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#N/A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#N/A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#N/A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#N/A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#N/A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6"/>
                <c:order val="40"/>
                <c:tx>
                  <c:strRef>
                    <c:extLst>
                      <c:ext uri="{02D57815-91ED-43cb-92C2-25804820EDAC}">
                        <c15:formulaRef>
                          <c15:sqref>'DC4-42'!$A$2:$B$2</c15:sqref>
                        </c15:formulaRef>
                      </c:ext>
                    </c:extLst>
                    <c:strCache>
                      <c:ptCount val="1"/>
                      <c:pt idx="0">
                        <c:v>DC4-42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136.499999999614</c:v>
                      </c:pt>
                      <c:pt idx="2">
                        <c:v>270.999999999276</c:v>
                      </c:pt>
                      <c:pt idx="3">
                        <c:v>263.999999999669</c:v>
                      </c:pt>
                      <c:pt idx="4">
                        <c:v>505.499999999756</c:v>
                      </c:pt>
                      <c:pt idx="5">
                        <c:v>508.99999999956</c:v>
                      </c:pt>
                      <c:pt idx="6">
                        <c:v>848.499999999603</c:v>
                      </c:pt>
                      <c:pt idx="7">
                        <c:v>895.499999999629</c:v>
                      </c:pt>
                      <c:pt idx="8">
                        <c:v>949.999999999818</c:v>
                      </c:pt>
                      <c:pt idx="9">
                        <c:v>1035.9999999996</c:v>
                      </c:pt>
                      <c:pt idx="10">
                        <c:v>1060.99999999969</c:v>
                      </c:pt>
                      <c:pt idx="11">
                        <c:v>1109.99999999922</c:v>
                      </c:pt>
                      <c:pt idx="12">
                        <c:v>1177.49999999978</c:v>
                      </c:pt>
                      <c:pt idx="13">
                        <c:v>1922.49999999922</c:v>
                      </c:pt>
                      <c:pt idx="14">
                        <c:v>1998.9999999998</c:v>
                      </c:pt>
                      <c:pt idx="15">
                        <c:v>2034.49999999975</c:v>
                      </c:pt>
                      <c:pt idx="16">
                        <c:v>2106.99999999952</c:v>
                      </c:pt>
                      <c:pt idx="17">
                        <c:v>2104.49999999946</c:v>
                      </c:pt>
                      <c:pt idx="18">
                        <c:v>2173.49999999942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7"/>
                <c:order val="41"/>
                <c:tx>
                  <c:strRef>
                    <c:extLst>
                      <c:ext uri="{02D57815-91ED-43cb-92C2-25804820EDAC}">
                        <c15:formulaRef>
                          <c15:sqref>'DC4-43'!$A$2:$B$2</c15:sqref>
                        </c15:formulaRef>
                      </c:ext>
                    </c:extLst>
                    <c:strCache>
                      <c:ptCount val="1"/>
                      <c:pt idx="0">
                        <c:v>DC4-43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0.500000000556611</c:v>
                      </c:pt>
                      <c:pt idx="2">
                        <c:v>285.500000000411</c:v>
                      </c:pt>
                      <c:pt idx="3">
                        <c:v>289.000000000215</c:v>
                      </c:pt>
                      <c:pt idx="4">
                        <c:v>670.000000000073</c:v>
                      </c:pt>
                      <c:pt idx="5">
                        <c:v>720.000000000255</c:v>
                      </c:pt>
                      <c:pt idx="6">
                        <c:v>785.500000000866</c:v>
                      </c:pt>
                      <c:pt idx="7">
                        <c:v>882.000000000517</c:v>
                      </c:pt>
                      <c:pt idx="8">
                        <c:v>910.500000000411</c:v>
                      </c:pt>
                      <c:pt idx="9">
                        <c:v>1014.00000000012</c:v>
                      </c:pt>
                      <c:pt idx="10">
                        <c:v>1034.00000000056</c:v>
                      </c:pt>
                      <c:pt idx="11">
                        <c:v>1823.00000000032</c:v>
                      </c:pt>
                      <c:pt idx="12">
                        <c:v>1898.50000000069</c:v>
                      </c:pt>
                      <c:pt idx="13">
                        <c:v>1934.00000000065</c:v>
                      </c:pt>
                      <c:pt idx="14">
                        <c:v>1988.50000000039</c:v>
                      </c:pt>
                      <c:pt idx="15">
                        <c:v>2009.00000000047</c:v>
                      </c:pt>
                      <c:pt idx="16">
                        <c:v>2095.00000000025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8"/>
                <c:order val="42"/>
                <c:tx>
                  <c:strRef>
                    <c:extLst>
                      <c:ext uri="{02D57815-91ED-43cb-92C2-25804820EDAC}">
                        <c15:formulaRef>
                          <c15:sqref>'DC4-44'!$A$2:$B$2</c15:sqref>
                        </c15:formulaRef>
                      </c:ext>
                    </c:extLst>
                    <c:strCache>
                      <c:ptCount val="1"/>
                      <c:pt idx="0">
                        <c:v>DC4-44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51.5000000000327</c:v>
                      </c:pt>
                      <c:pt idx="2">
                        <c:v>129.00000000036</c:v>
                      </c:pt>
                      <c:pt idx="3">
                        <c:v>237.500000000637</c:v>
                      </c:pt>
                      <c:pt idx="4">
                        <c:v>264.000000000124</c:v>
                      </c:pt>
                      <c:pt idx="5">
                        <c:v>318.000000000211</c:v>
                      </c:pt>
                      <c:pt idx="6">
                        <c:v>401.000000000295</c:v>
                      </c:pt>
                      <c:pt idx="7">
                        <c:v>1224.00000000016</c:v>
                      </c:pt>
                      <c:pt idx="8">
                        <c:v>1302.50000000024</c:v>
                      </c:pt>
                      <c:pt idx="9">
                        <c:v>1341.50000000045</c:v>
                      </c:pt>
                      <c:pt idx="10">
                        <c:v>1401.00000000029</c:v>
                      </c:pt>
                      <c:pt idx="11">
                        <c:v>1419.49999999997</c:v>
                      </c:pt>
                      <c:pt idx="12">
                        <c:v>1492.50000000029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9"/>
                <c:order val="43"/>
                <c:tx>
                  <c:strRef>
                    <c:extLst>
                      <c:ext uri="{02D57815-91ED-43cb-92C2-25804820EDAC}">
                        <c15:formulaRef>
                          <c15:sqref>'DC4-45'!$A$2:$B$2</c15:sqref>
                        </c15:formulaRef>
                      </c:ext>
                    </c:extLst>
                    <c:strCache>
                      <c:ptCount val="1"/>
                      <c:pt idx="0">
                        <c:v>DC4-45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132.500000000164</c:v>
                      </c:pt>
                      <c:pt idx="2">
                        <c:v>160.499999999502</c:v>
                      </c:pt>
                      <c:pt idx="3">
                        <c:v>270.499999999629</c:v>
                      </c:pt>
                      <c:pt idx="4">
                        <c:v>225.500000000011</c:v>
                      </c:pt>
                      <c:pt idx="5">
                        <c:v>1184.49999999939</c:v>
                      </c:pt>
                      <c:pt idx="6">
                        <c:v>1264.49999999977</c:v>
                      </c:pt>
                      <c:pt idx="7">
                        <c:v>1306.00000000004</c:v>
                      </c:pt>
                      <c:pt idx="8">
                        <c:v>1363.99999999958</c:v>
                      </c:pt>
                      <c:pt idx="9">
                        <c:v>1383.99999999956</c:v>
                      </c:pt>
                      <c:pt idx="10">
                        <c:v>1461.49999999989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10"/>
                <c:order val="44"/>
                <c:tx>
                  <c:strRef>
                    <c:extLst>
                      <c:ext uri="{02D57815-91ED-43cb-92C2-25804820EDAC}">
                        <c15:formulaRef>
                          <c15:sqref>'DC4-46'!$A$2:$B$2</c15:sqref>
                        </c15:formulaRef>
                      </c:ext>
                    </c:extLst>
                    <c:strCache>
                      <c:ptCount val="1"/>
                      <c:pt idx="0">
                        <c:v>DC4-46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705.099999999675</c:v>
                      </c:pt>
                      <c:pt idx="2">
                        <c:v>787.099999999555</c:v>
                      </c:pt>
                      <c:pt idx="3">
                        <c:v>824.099999999817</c:v>
                      </c:pt>
                      <c:pt idx="4">
                        <c:v>889.099999999871</c:v>
                      </c:pt>
                      <c:pt idx="5">
                        <c:v>914.099999999507</c:v>
                      </c:pt>
                      <c:pt idx="6">
                        <c:v>995.099999999638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44106,44228,44256,44273,44287,44295,44318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11"/>
                <c:order val="45"/>
                <c:tx>
                  <c:strRef>
                    <c:extLst>
                      <c:ext uri="{02D57815-91ED-43cb-92C2-25804820EDAC}">
                        <c15:formulaRef>
                          <c15:sqref>'DC4-48'!$A$2:$B$2</c15:sqref>
                        </c15:formulaRef>
                      </c:ext>
                    </c:extLst>
                    <c:strCache>
                      <c:ptCount val="1"/>
                      <c:pt idx="0">
                        <c:v>DC4-48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381.099999999606</c:v>
                      </c:pt>
                      <c:pt idx="2">
                        <c:v>463.599999999587</c:v>
                      </c:pt>
                      <c:pt idx="3">
                        <c:v>592.599999999493</c:v>
                      </c:pt>
                      <c:pt idx="4">
                        <c:v>620.59999999974</c:v>
                      </c:pt>
                      <c:pt idx="5">
                        <c:v>707.599999999729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44142,44228,44256,44287,44295,44318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12"/>
                <c:order val="46"/>
                <c:tx>
                  <c:strRef>
                    <c:extLst>
                      <c:ext uri="{02D57815-91ED-43cb-92C2-25804820EDAC}">
                        <c15:formulaRef>
                          <c15:sqref>'DC4-49'!$A$2:$B$2</c15:sqref>
                        </c15:formulaRef>
                      </c:ext>
                    </c:extLst>
                    <c:strCache>
                      <c:ptCount val="1"/>
                      <c:pt idx="0">
                        <c:v>DC4-49</c:v>
                      </c:pt>
                    </c:strCache>
                  </c:strRef>
                </c:tx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796"/>
                      <c:pt idx="0">
                        <c:v>0</c:v>
                      </c:pt>
                      <c:pt idx="1">
                        <c:v>0</c:v>
                      </c:pt>
                      <c:pt idx="2">
                        <c:v>92.0000000000982</c:v>
                      </c:pt>
                      <c:pt idx="3">
                        <c:v>155.0000000002</c:v>
                      </c:pt>
                      <c:pt idx="4">
                        <c:v>232.500000000073</c:v>
                      </c:pt>
                      <c:pt idx="5">
                        <c:v>264.000000000124</c:v>
                      </c:pt>
                      <c:pt idx="6">
                        <c:v>363.000000000284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44163,44228,44256,44273,44287,44295,44318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201"/>
                            <c:pt idx="0" c:formatCode="yyyy/m/d">
                              <c:v>42712</c:v>
                            </c:pt>
                            <c:pt idx="1" c:formatCode="yyyy/m/d">
                              <c:v>42718</c:v>
                            </c:pt>
                            <c:pt idx="2" c:formatCode="yyyy/m/d">
                              <c:v>42724</c:v>
                            </c:pt>
                            <c:pt idx="3" c:formatCode="yyyy/m/d">
                              <c:v>42731</c:v>
                            </c:pt>
                            <c:pt idx="4" c:formatCode="yyyy/m/d">
                              <c:v>42739</c:v>
                            </c:pt>
                            <c:pt idx="5" c:formatCode="yyyy/m/d">
                              <c:v>42752</c:v>
                            </c:pt>
                            <c:pt idx="6" c:formatCode="yyyy/m/d">
                              <c:v>42763</c:v>
                            </c:pt>
                            <c:pt idx="7" c:formatCode="yyyy/m/d">
                              <c:v>42776</c:v>
                            </c:pt>
                            <c:pt idx="8" c:formatCode="yyyy/m/d">
                              <c:v>42791</c:v>
                            </c:pt>
                            <c:pt idx="9" c:formatCode="yyyy/m/d">
                              <c:v>42801</c:v>
                            </c:pt>
                            <c:pt idx="10" c:formatCode="yyyy/m/d">
                              <c:v>42809</c:v>
                            </c:pt>
                            <c:pt idx="11" c:formatCode="yyyy/m/d">
                              <c:v>42816</c:v>
                            </c:pt>
                            <c:pt idx="12" c:formatCode="yyyy/m/d">
                              <c:v>42823</c:v>
                            </c:pt>
                            <c:pt idx="13" c:formatCode="yyyy/m/d">
                              <c:v>42830</c:v>
                            </c:pt>
                            <c:pt idx="14" c:formatCode="yyyy/m/d">
                              <c:v>42836</c:v>
                            </c:pt>
                            <c:pt idx="15" c:formatCode="yyyy/m/d">
                              <c:v>42843</c:v>
                            </c:pt>
                            <c:pt idx="16" c:formatCode="yyyy/m/d">
                              <c:v>42857</c:v>
                            </c:pt>
                            <c:pt idx="17" c:formatCode="yyyy/m/d">
                              <c:v>42874</c:v>
                            </c:pt>
                            <c:pt idx="18" c:formatCode="yyyy/m/d">
                              <c:v>42881</c:v>
                            </c:pt>
                            <c:pt idx="19" c:formatCode="yyyy/m/d">
                              <c:v>42885</c:v>
                            </c:pt>
                            <c:pt idx="20" c:formatCode="yyyy/m/d">
                              <c:v>42892</c:v>
                            </c:pt>
                            <c:pt idx="21" c:formatCode="yyyy/m/d">
                              <c:v>42920</c:v>
                            </c:pt>
                            <c:pt idx="22" c:formatCode="yyyy/m/d">
                              <c:v>42929</c:v>
                            </c:pt>
                            <c:pt idx="23" c:formatCode="yyyy/m/d">
                              <c:v>42934</c:v>
                            </c:pt>
                            <c:pt idx="24" c:formatCode="yyyy/m/d">
                              <c:v>42941</c:v>
                            </c:pt>
                            <c:pt idx="25" c:formatCode="yyyy/m/d">
                              <c:v>42955</c:v>
                            </c:pt>
                            <c:pt idx="26" c:formatCode="yyyy/m/d">
                              <c:v>42961</c:v>
                            </c:pt>
                            <c:pt idx="27" c:formatCode="yyyy/m/d">
                              <c:v>42969</c:v>
                            </c:pt>
                            <c:pt idx="28" c:formatCode="yyyy/m/d">
                              <c:v>42979</c:v>
                            </c:pt>
                            <c:pt idx="29" c:formatCode="yyyy/m/d">
                              <c:v>42984</c:v>
                            </c:pt>
                            <c:pt idx="30" c:formatCode="yyyy/m/d">
                              <c:v>42992</c:v>
                            </c:pt>
                            <c:pt idx="31" c:formatCode="yyyy/m/d">
                              <c:v>42993</c:v>
                            </c:pt>
                            <c:pt idx="32" c:formatCode="yyyy/m/d">
                              <c:v>42997</c:v>
                            </c:pt>
                            <c:pt idx="33" c:formatCode="yyyy/m/d">
                              <c:v>43004</c:v>
                            </c:pt>
                            <c:pt idx="34" c:formatCode="yyyy/m/d">
                              <c:v>43012</c:v>
                            </c:pt>
                            <c:pt idx="35" c:formatCode="yyyy/m/d">
                              <c:v>43020</c:v>
                            </c:pt>
                            <c:pt idx="36" c:formatCode="yyyy/m/d">
                              <c:v>43028</c:v>
                            </c:pt>
                            <c:pt idx="37" c:formatCode="yyyy/m/d">
                              <c:v>43033</c:v>
                            </c:pt>
                            <c:pt idx="38" c:formatCode="yyyy/m/d">
                              <c:v>43038</c:v>
                            </c:pt>
                            <c:pt idx="39" c:formatCode="yyyy/m/d">
                              <c:v>43045</c:v>
                            </c:pt>
                            <c:pt idx="40" c:formatCode="yyyy/m/d">
                              <c:v>43050</c:v>
                            </c:pt>
                            <c:pt idx="41" c:formatCode="yyyy/m/d">
                              <c:v>43055</c:v>
                            </c:pt>
                            <c:pt idx="42" c:formatCode="yyyy/m/d">
                              <c:v>43059</c:v>
                            </c:pt>
                            <c:pt idx="43" c:formatCode="yyyy/m/d">
                              <c:v>43063</c:v>
                            </c:pt>
                            <c:pt idx="44" c:formatCode="yyyy/m/d">
                              <c:v>43067</c:v>
                            </c:pt>
                            <c:pt idx="45" c:formatCode="yyyy/m/d">
                              <c:v>43073</c:v>
                            </c:pt>
                            <c:pt idx="46" c:formatCode="yyyy/m/d">
                              <c:v>43094</c:v>
                            </c:pt>
                            <c:pt idx="47" c:formatCode="yyyy/m/d">
                              <c:v>43102</c:v>
                            </c:pt>
                            <c:pt idx="48" c:formatCode="yyyy/m/d">
                              <c:v>43108</c:v>
                            </c:pt>
                            <c:pt idx="49" c:formatCode="yyyy/m/d">
                              <c:v>43118</c:v>
                            </c:pt>
                            <c:pt idx="50" c:formatCode="yyyy/m/d">
                              <c:v>43122</c:v>
                            </c:pt>
                            <c:pt idx="51" c:formatCode="yyyy/m/d">
                              <c:v>43129</c:v>
                            </c:pt>
                            <c:pt idx="52" c:formatCode="yyyy/m/d">
                              <c:v>43144</c:v>
                            </c:pt>
                            <c:pt idx="53" c:formatCode="yyyy/m/d">
                              <c:v>43150</c:v>
                            </c:pt>
                            <c:pt idx="54" c:formatCode="yyyy/m/d">
                              <c:v>43163</c:v>
                            </c:pt>
                            <c:pt idx="55" c:formatCode="yyyy/m/d">
                              <c:v>43173</c:v>
                            </c:pt>
                            <c:pt idx="56" c:formatCode="yyyy/m/d">
                              <c:v>43179</c:v>
                            </c:pt>
                            <c:pt idx="57" c:formatCode="yyyy/m/d">
                              <c:v>43186</c:v>
                            </c:pt>
                            <c:pt idx="58" c:formatCode="yyyy/m/d">
                              <c:v>43192</c:v>
                            </c:pt>
                            <c:pt idx="59" c:formatCode="yyyy/m/d">
                              <c:v>43200</c:v>
                            </c:pt>
                            <c:pt idx="60" c:formatCode="yyyy/m/d">
                              <c:v>43209</c:v>
                            </c:pt>
                            <c:pt idx="61" c:formatCode="yyyy/m/d">
                              <c:v>43214</c:v>
                            </c:pt>
                            <c:pt idx="62" c:formatCode="yyyy/m/d">
                              <c:v>43244</c:v>
                            </c:pt>
                            <c:pt idx="63" c:formatCode="yyyy/m/d">
                              <c:v>43249</c:v>
                            </c:pt>
                            <c:pt idx="64" c:formatCode="yyyy/m/d">
                              <c:v>43255</c:v>
                            </c:pt>
                            <c:pt idx="65" c:formatCode="yyyy/m/d">
                              <c:v>43266</c:v>
                            </c:pt>
                            <c:pt idx="66" c:formatCode="yyyy/m/d">
                              <c:v>43271</c:v>
                            </c:pt>
                            <c:pt idx="67" c:formatCode="yyyy/m/d">
                              <c:v>43277</c:v>
                            </c:pt>
                            <c:pt idx="68" c:formatCode="yyyy/m/d">
                              <c:v>43283</c:v>
                            </c:pt>
                            <c:pt idx="69" c:formatCode="yyyy/m/d">
                              <c:v>43293</c:v>
                            </c:pt>
                            <c:pt idx="70" c:formatCode="yyyy/m/d">
                              <c:v>43297</c:v>
                            </c:pt>
                            <c:pt idx="71" c:formatCode="yyyy/m/d">
                              <c:v>43306</c:v>
                            </c:pt>
                            <c:pt idx="72" c:formatCode="yyyy/m/d">
                              <c:v>43313</c:v>
                            </c:pt>
                            <c:pt idx="73" c:formatCode="yyyy/m/d">
                              <c:v>43318</c:v>
                            </c:pt>
                            <c:pt idx="74" c:formatCode="yyyy/m/d">
                              <c:v>43325</c:v>
                            </c:pt>
                            <c:pt idx="75" c:formatCode="yyyy/m/d">
                              <c:v>43336</c:v>
                            </c:pt>
                            <c:pt idx="76" c:formatCode="yyyy/m/d">
                              <c:v>43340</c:v>
                            </c:pt>
                            <c:pt idx="77" c:formatCode="yyyy/m/d">
                              <c:v>43346</c:v>
                            </c:pt>
                            <c:pt idx="78" c:formatCode="yyyy/m/d">
                              <c:v>43365</c:v>
                            </c:pt>
                            <c:pt idx="79" c:formatCode="yyyy/m/d">
                              <c:v>43370</c:v>
                            </c:pt>
                            <c:pt idx="80" c:formatCode="yyyy/m/d">
                              <c:v>43375</c:v>
                            </c:pt>
                            <c:pt idx="81" c:formatCode="yyyy/m/d">
                              <c:v>43381</c:v>
                            </c:pt>
                            <c:pt idx="82" c:formatCode="yyyy/m/d">
                              <c:v>43390</c:v>
                            </c:pt>
                            <c:pt idx="83" c:formatCode="yyyy/m/d">
                              <c:v>43396</c:v>
                            </c:pt>
                            <c:pt idx="84" c:formatCode="yyyy/m/d">
                              <c:v>43403</c:v>
                            </c:pt>
                            <c:pt idx="85" c:formatCode="yyyy/m/d">
                              <c:v>43411</c:v>
                            </c:pt>
                            <c:pt idx="86" c:formatCode="yyyy/m/d">
                              <c:v>43419</c:v>
                            </c:pt>
                            <c:pt idx="87" c:formatCode="yyyy/m/d">
                              <c:v>43425</c:v>
                            </c:pt>
                            <c:pt idx="88" c:formatCode="yyyy/m/d">
                              <c:v>43431</c:v>
                            </c:pt>
                            <c:pt idx="89" c:formatCode="yyyy/m/d">
                              <c:v>43441</c:v>
                            </c:pt>
                            <c:pt idx="90" c:formatCode="yyyy/m/d">
                              <c:v>43445</c:v>
                            </c:pt>
                            <c:pt idx="91" c:formatCode="yyyy/m/d">
                              <c:v>43455</c:v>
                            </c:pt>
                            <c:pt idx="92" c:formatCode="yyyy/m/d">
                              <c:v>43461</c:v>
                            </c:pt>
                            <c:pt idx="93" c:formatCode="yyyy/m/d">
                              <c:v>43467</c:v>
                            </c:pt>
                            <c:pt idx="94" c:formatCode="yyyy/m/d">
                              <c:v>43474</c:v>
                            </c:pt>
                            <c:pt idx="95" c:formatCode="yyyy/m/d">
                              <c:v>43481</c:v>
                            </c:pt>
                            <c:pt idx="96" c:formatCode="yyyy/m/d">
                              <c:v>43486</c:v>
                            </c:pt>
                            <c:pt idx="97" c:formatCode="yyyy/m/d">
                              <c:v>43511</c:v>
                            </c:pt>
                            <c:pt idx="98" c:formatCode="yyyy/m/d">
                              <c:v>43515</c:v>
                            </c:pt>
                            <c:pt idx="99" c:formatCode="yyyy/m/d">
                              <c:v>43524</c:v>
                            </c:pt>
                            <c:pt idx="100" c:formatCode="yyyy/m/d">
                              <c:v>43530</c:v>
                            </c:pt>
                            <c:pt idx="101" c:formatCode="yyyy/m/d">
                              <c:v>43535</c:v>
                            </c:pt>
                            <c:pt idx="102" c:formatCode="yyyy/m/d">
                              <c:v>43543</c:v>
                            </c:pt>
                            <c:pt idx="103" c:formatCode="yyyy/m/d">
                              <c:v>43561</c:v>
                            </c:pt>
                            <c:pt idx="104" c:formatCode="yyyy/m/d">
                              <c:v>43573</c:v>
                            </c:pt>
                            <c:pt idx="105" c:formatCode="yyyy/m/d">
                              <c:v>43581</c:v>
                            </c:pt>
                            <c:pt idx="106" c:formatCode="yyyy/m/d">
                              <c:v>43595</c:v>
                            </c:pt>
                            <c:pt idx="107" c:formatCode="yyyy/m/d">
                              <c:v>43601</c:v>
                            </c:pt>
                            <c:pt idx="108" c:formatCode="yyyy/m/d">
                              <c:v>43608</c:v>
                            </c:pt>
                            <c:pt idx="109" c:formatCode="yyyy/m/d">
                              <c:v>43623</c:v>
                            </c:pt>
                            <c:pt idx="110" c:formatCode="yyyy/m/d">
                              <c:v>43630</c:v>
                            </c:pt>
                            <c:pt idx="111" c:formatCode="yyyy/m/d">
                              <c:v>43637</c:v>
                            </c:pt>
                            <c:pt idx="112" c:formatCode="yyyy/m/d">
                              <c:v>43645</c:v>
                            </c:pt>
                            <c:pt idx="113" c:formatCode="yyyy/m/d">
                              <c:v>43651</c:v>
                            </c:pt>
                            <c:pt idx="114" c:formatCode="yyyy/m/d">
                              <c:v>43660</c:v>
                            </c:pt>
                            <c:pt idx="115" c:formatCode="yyyy/m/d">
                              <c:v>43665</c:v>
                            </c:pt>
                            <c:pt idx="116" c:formatCode="yyyy/m/d">
                              <c:v>43671</c:v>
                            </c:pt>
                            <c:pt idx="117" c:formatCode="yyyy/m/d">
                              <c:v>43678</c:v>
                            </c:pt>
                            <c:pt idx="118" c:formatCode="yyyy/m/d">
                              <c:v>43686</c:v>
                            </c:pt>
                            <c:pt idx="119" c:formatCode="yyyy/m/d">
                              <c:v>43693</c:v>
                            </c:pt>
                            <c:pt idx="120" c:formatCode="yyyy/m/d">
                              <c:v>43708</c:v>
                            </c:pt>
                            <c:pt idx="121" c:formatCode="yyyy/m/d">
                              <c:v>43713</c:v>
                            </c:pt>
                            <c:pt idx="122" c:formatCode="yyyy/m/d">
                              <c:v>43722</c:v>
                            </c:pt>
                            <c:pt idx="123" c:formatCode="yyyy/m/d">
                              <c:v>43728</c:v>
                            </c:pt>
                            <c:pt idx="124" c:formatCode="yyyy/m/d">
                              <c:v>43742</c:v>
                            </c:pt>
                            <c:pt idx="125" c:formatCode="yyyy/m/d">
                              <c:v>43749</c:v>
                            </c:pt>
                            <c:pt idx="126" c:formatCode="yyyy/m/d">
                              <c:v>43762</c:v>
                            </c:pt>
                            <c:pt idx="127" c:formatCode="yyyy/m/d">
                              <c:v>43770</c:v>
                            </c:pt>
                            <c:pt idx="128" c:formatCode="yyyy/m/d">
                              <c:v>43778</c:v>
                            </c:pt>
                            <c:pt idx="129" c:formatCode="yyyy/m/d">
                              <c:v>43791</c:v>
                            </c:pt>
                            <c:pt idx="130" c:formatCode="yyyy/m/d">
                              <c:v>43802</c:v>
                            </c:pt>
                            <c:pt idx="131" c:formatCode="yyyy/m/d">
                              <c:v>43824</c:v>
                            </c:pt>
                            <c:pt idx="132" c:formatCode="yyyy/m/d">
                              <c:v>43834</c:v>
                            </c:pt>
                            <c:pt idx="133" c:formatCode="yyyy/m/d">
                              <c:v>43839</c:v>
                            </c:pt>
                            <c:pt idx="134" c:formatCode="yyyy/m/d">
                              <c:v>43845</c:v>
                            </c:pt>
                            <c:pt idx="135" c:formatCode="yyyy/m/d">
                              <c:v>43908</c:v>
                            </c:pt>
                            <c:pt idx="136" c:formatCode="yyyy/m/d">
                              <c:v>43930</c:v>
                            </c:pt>
                            <c:pt idx="137" c:formatCode="yyyy/m/d">
                              <c:v>43938</c:v>
                            </c:pt>
                            <c:pt idx="138" c:formatCode="yyyy/m/d">
                              <c:v>43942</c:v>
                            </c:pt>
                            <c:pt idx="139" c:formatCode="yyyy/m/d">
                              <c:v>43951</c:v>
                            </c:pt>
                            <c:pt idx="140" c:formatCode="yyyy/m/d">
                              <c:v>43956</c:v>
                            </c:pt>
                            <c:pt idx="141" c:formatCode="yyyy/m/d">
                              <c:v>43964</c:v>
                            </c:pt>
                            <c:pt idx="142" c:formatCode="yyyy/m/d">
                              <c:v>43972</c:v>
                            </c:pt>
                            <c:pt idx="143" c:formatCode="yyyy/m/d">
                              <c:v>43980</c:v>
                            </c:pt>
                            <c:pt idx="144" c:formatCode="yyyy/m/d">
                              <c:v>43999</c:v>
                            </c:pt>
                            <c:pt idx="145" c:formatCode="yyyy/m/d">
                              <c:v>44008</c:v>
                            </c:pt>
                            <c:pt idx="146" c:formatCode="yyyy/m/d">
                              <c:v>44056</c:v>
                            </c:pt>
                            <c:pt idx="147" c:formatCode="yyyy/m/d">
                              <c:v>44062</c:v>
                            </c:pt>
                            <c:pt idx="148" c:formatCode="yyyy/m/d">
                              <c:v>44070</c:v>
                            </c:pt>
                            <c:pt idx="149" c:formatCode="yyyy/m/d">
                              <c:v>44084</c:v>
                            </c:pt>
                            <c:pt idx="150" c:formatCode="yyyy/m/d">
                              <c:v>44092</c:v>
                            </c:pt>
                            <c:pt idx="151" c:formatCode="yyyy/m/d">
                              <c:v>44100</c:v>
                            </c:pt>
                            <c:pt idx="152" c:formatCode="yyyy/m/d">
                              <c:v>44114</c:v>
                            </c:pt>
                            <c:pt idx="153" c:formatCode="yyyy/m/d">
                              <c:v>44228</c:v>
                            </c:pt>
                            <c:pt idx="154" c:formatCode="yyyy/m/d">
                              <c:v>44256</c:v>
                            </c:pt>
                            <c:pt idx="155" c:formatCode="yyyy/m/d">
                              <c:v>44273</c:v>
                            </c:pt>
                            <c:pt idx="156" c:formatCode="yyyy/m/d">
                              <c:v>44287</c:v>
                            </c:pt>
                            <c:pt idx="157" c:formatCode="yyyy/m/d">
                              <c:v>44295</c:v>
                            </c:pt>
                            <c:pt idx="158" c:formatCode="yyyy/m/d">
                              <c:v>44318</c:v>
                            </c:pt>
                            <c:pt idx="159" c:formatCode="yyyy/m/d">
                              <c:v>44325</c:v>
                            </c:pt>
                            <c:pt idx="160" c:formatCode="yyyy/m/d">
                              <c:v>44333</c:v>
                            </c:pt>
                            <c:pt idx="161" c:formatCode="yyyy/m/d">
                              <c:v>44345</c:v>
                            </c:pt>
                            <c:pt idx="162" c:formatCode="yyyy/m/d">
                              <c:v>44352</c:v>
                            </c:pt>
                            <c:pt idx="163" c:formatCode="yyyy/m/d">
                              <c:v>44356</c:v>
                            </c:pt>
                            <c:pt idx="164" c:formatCode="yyyy/m/d">
                              <c:v>44356</c:v>
                            </c:pt>
                            <c:pt idx="165" c:formatCode="yyyy/m/d">
                              <c:v>44356</c:v>
                            </c:pt>
                            <c:pt idx="166" c:formatCode="yyyy/m/d">
                              <c:v>44356</c:v>
                            </c:pt>
                            <c:pt idx="167" c:formatCode="yyyy/m/d">
                              <c:v>44361</c:v>
                            </c:pt>
                            <c:pt idx="168" c:formatCode="yyyy/m/d">
                              <c:v>44363</c:v>
                            </c:pt>
                            <c:pt idx="169" c:formatCode="yyyy/m/d">
                              <c:v>44366</c:v>
                            </c:pt>
                            <c:pt idx="170" c:formatCode="yyyy/m/d">
                              <c:v>44367</c:v>
                            </c:pt>
                            <c:pt idx="171" c:formatCode="yyyy/m/d">
                              <c:v>44372</c:v>
                            </c:pt>
                            <c:pt idx="172" c:formatCode="yyyy/m/d">
                              <c:v>44373</c:v>
                            </c:pt>
                            <c:pt idx="173" c:formatCode="yyyy/m/d">
                              <c:v>44375</c:v>
                            </c:pt>
                            <c:pt idx="174" c:formatCode="yyyy/m/d">
                              <c:v>44377</c:v>
                            </c:pt>
                            <c:pt idx="175" c:formatCode="yyyy/m/d">
                              <c:v>44380</c:v>
                            </c:pt>
                            <c:pt idx="176" c:formatCode="yyyy/m/d">
                              <c:v>44383</c:v>
                            </c:pt>
                            <c:pt idx="177" c:formatCode="yyyy/m/d">
                              <c:v>44385</c:v>
                            </c:pt>
                            <c:pt idx="178" c:formatCode="yyyy/m/d">
                              <c:v>44387</c:v>
                            </c:pt>
                            <c:pt idx="179" c:formatCode="yyyy/m/d">
                              <c:v>44390</c:v>
                            </c:pt>
                            <c:pt idx="180" c:formatCode="yyyy/m/d">
                              <c:v>44397</c:v>
                            </c:pt>
                            <c:pt idx="181" c:formatCode="yyyy/m/d">
                              <c:v>44401</c:v>
                            </c:pt>
                            <c:pt idx="182" c:formatCode="yyyy/m/d">
                              <c:v>44437</c:v>
                            </c:pt>
                            <c:pt idx="183" c:formatCode="yyyy/m/d">
                              <c:v>44445</c:v>
                            </c:pt>
                            <c:pt idx="184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</c:ext>
        </c:extLst>
      </c:scatterChart>
      <c:scatterChart>
        <c:scatterStyle val="line"/>
        <c:varyColors val="0"/>
        <c:ser>
          <c:idx val="0"/>
          <c:order val="47"/>
          <c:tx>
            <c:strRef>
              <c:f>[1]大坝心墙!$B$1</c:f>
              <c:strCache>
                <c:ptCount val="1"/>
                <c:pt idx="0">
                  <c:v>填筑高程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[1]大坝心墙!$A$2:$A$2000</c:f>
              <c:numCache>
                <c:formatCode>General</c:formatCode>
                <c:ptCount val="1999"/>
                <c:pt idx="0">
                  <c:v>42678.3958333333</c:v>
                </c:pt>
                <c:pt idx="1">
                  <c:v>42679.8645833333</c:v>
                </c:pt>
                <c:pt idx="2">
                  <c:v>42681.0951388889</c:v>
                </c:pt>
                <c:pt idx="3">
                  <c:v>42683.1618055556</c:v>
                </c:pt>
                <c:pt idx="4">
                  <c:v>42684.4513888889</c:v>
                </c:pt>
                <c:pt idx="5">
                  <c:v>42685.6805555556</c:v>
                </c:pt>
                <c:pt idx="6">
                  <c:v>42686.6263888889</c:v>
                </c:pt>
                <c:pt idx="7">
                  <c:v>42688.9388888889</c:v>
                </c:pt>
                <c:pt idx="8">
                  <c:v>42690.1618055556</c:v>
                </c:pt>
                <c:pt idx="9">
                  <c:v>42691.575</c:v>
                </c:pt>
                <c:pt idx="10">
                  <c:v>42692.4319444444</c:v>
                </c:pt>
                <c:pt idx="11">
                  <c:v>42693.6444444444</c:v>
                </c:pt>
                <c:pt idx="12">
                  <c:v>42695.0416666667</c:v>
                </c:pt>
                <c:pt idx="13">
                  <c:v>42697.1069444444</c:v>
                </c:pt>
                <c:pt idx="14">
                  <c:v>42698.0236111111</c:v>
                </c:pt>
                <c:pt idx="15">
                  <c:v>42699.0125</c:v>
                </c:pt>
                <c:pt idx="16">
                  <c:v>42700.0583333333</c:v>
                </c:pt>
                <c:pt idx="17">
                  <c:v>42701.0243055556</c:v>
                </c:pt>
                <c:pt idx="18">
                  <c:v>42701.9541666667</c:v>
                </c:pt>
                <c:pt idx="19">
                  <c:v>42702.9298611111</c:v>
                </c:pt>
                <c:pt idx="20">
                  <c:v>42703.9402777778</c:v>
                </c:pt>
                <c:pt idx="21">
                  <c:v>42704.9451388889</c:v>
                </c:pt>
                <c:pt idx="22">
                  <c:v>42705.98125</c:v>
                </c:pt>
                <c:pt idx="23">
                  <c:v>42706.9451388889</c:v>
                </c:pt>
                <c:pt idx="24">
                  <c:v>42707.99375</c:v>
                </c:pt>
                <c:pt idx="25">
                  <c:v>42709.0256944444</c:v>
                </c:pt>
                <c:pt idx="26">
                  <c:v>42710.4951388889</c:v>
                </c:pt>
                <c:pt idx="27">
                  <c:v>42711.6638888889</c:v>
                </c:pt>
                <c:pt idx="28">
                  <c:v>42712.6965277778</c:v>
                </c:pt>
                <c:pt idx="29">
                  <c:v>42713.85625</c:v>
                </c:pt>
                <c:pt idx="30">
                  <c:v>42714.9861111111</c:v>
                </c:pt>
                <c:pt idx="31">
                  <c:v>42722.9555555556</c:v>
                </c:pt>
                <c:pt idx="32">
                  <c:v>42724.6923611111</c:v>
                </c:pt>
                <c:pt idx="33">
                  <c:v>42725.9243055556</c:v>
                </c:pt>
                <c:pt idx="34">
                  <c:v>42727.54375</c:v>
                </c:pt>
                <c:pt idx="35">
                  <c:v>42728.9361111111</c:v>
                </c:pt>
                <c:pt idx="36">
                  <c:v>42734.0013888889</c:v>
                </c:pt>
                <c:pt idx="37">
                  <c:v>42734.9854166667</c:v>
                </c:pt>
                <c:pt idx="38">
                  <c:v>42736.8555555556</c:v>
                </c:pt>
                <c:pt idx="39">
                  <c:v>42738.8291666667</c:v>
                </c:pt>
                <c:pt idx="40">
                  <c:v>42746.7048611111</c:v>
                </c:pt>
                <c:pt idx="41">
                  <c:v>42748.65625</c:v>
                </c:pt>
                <c:pt idx="42">
                  <c:v>42749.8770833333</c:v>
                </c:pt>
                <c:pt idx="43">
                  <c:v>42752.6576388889</c:v>
                </c:pt>
                <c:pt idx="44">
                  <c:v>42757.8486111111</c:v>
                </c:pt>
                <c:pt idx="45">
                  <c:v>42758.8972222222</c:v>
                </c:pt>
                <c:pt idx="46">
                  <c:v>42765.7034722222</c:v>
                </c:pt>
                <c:pt idx="47">
                  <c:v>42767.3881944444</c:v>
                </c:pt>
                <c:pt idx="48">
                  <c:v>42767.9486111111</c:v>
                </c:pt>
                <c:pt idx="49">
                  <c:v>42769.6909722222</c:v>
                </c:pt>
                <c:pt idx="50">
                  <c:v>42770.9222222222</c:v>
                </c:pt>
                <c:pt idx="51">
                  <c:v>42771.8951388889</c:v>
                </c:pt>
                <c:pt idx="52">
                  <c:v>42781.9645833333</c:v>
                </c:pt>
                <c:pt idx="53">
                  <c:v>42783.0159722222</c:v>
                </c:pt>
                <c:pt idx="54">
                  <c:v>42784.0159722222</c:v>
                </c:pt>
                <c:pt idx="55">
                  <c:v>42784.9229166667</c:v>
                </c:pt>
                <c:pt idx="56">
                  <c:v>42785.9347222222</c:v>
                </c:pt>
                <c:pt idx="57">
                  <c:v>42786.8458333333</c:v>
                </c:pt>
                <c:pt idx="58">
                  <c:v>42790.0125</c:v>
                </c:pt>
                <c:pt idx="59">
                  <c:v>42791.9569444444</c:v>
                </c:pt>
                <c:pt idx="60">
                  <c:v>42792.9284722222</c:v>
                </c:pt>
                <c:pt idx="61">
                  <c:v>42793.8506944444</c:v>
                </c:pt>
                <c:pt idx="62">
                  <c:v>42794.9118055556</c:v>
                </c:pt>
                <c:pt idx="63">
                  <c:v>42795.9375</c:v>
                </c:pt>
                <c:pt idx="64">
                  <c:v>42796.9402777778</c:v>
                </c:pt>
                <c:pt idx="65">
                  <c:v>42798.0798611111</c:v>
                </c:pt>
                <c:pt idx="66">
                  <c:v>42799.1298611111</c:v>
                </c:pt>
                <c:pt idx="67">
                  <c:v>42800.1777777778</c:v>
                </c:pt>
                <c:pt idx="68">
                  <c:v>42801.1652777778</c:v>
                </c:pt>
                <c:pt idx="69">
                  <c:v>42802.0631944444</c:v>
                </c:pt>
                <c:pt idx="70">
                  <c:v>42802.8701388889</c:v>
                </c:pt>
                <c:pt idx="71">
                  <c:v>42803.7104166667</c:v>
                </c:pt>
                <c:pt idx="72">
                  <c:v>42804.9201388889</c:v>
                </c:pt>
                <c:pt idx="73">
                  <c:v>42805.6569444444</c:v>
                </c:pt>
                <c:pt idx="74">
                  <c:v>42806.6243055556</c:v>
                </c:pt>
                <c:pt idx="75">
                  <c:v>42807.2402777778</c:v>
                </c:pt>
                <c:pt idx="76">
                  <c:v>42807.84375</c:v>
                </c:pt>
                <c:pt idx="77">
                  <c:v>42808.7423611111</c:v>
                </c:pt>
                <c:pt idx="78">
                  <c:v>42809</c:v>
                </c:pt>
                <c:pt idx="79">
                  <c:v>42810.1895833333</c:v>
                </c:pt>
                <c:pt idx="80">
                  <c:v>42810.5368055556</c:v>
                </c:pt>
                <c:pt idx="81">
                  <c:v>42811.2638888889</c:v>
                </c:pt>
                <c:pt idx="82">
                  <c:v>42811.8</c:v>
                </c:pt>
                <c:pt idx="83">
                  <c:v>42812.39375</c:v>
                </c:pt>
                <c:pt idx="84">
                  <c:v>42812.9708333333</c:v>
                </c:pt>
                <c:pt idx="85">
                  <c:v>42813.6875</c:v>
                </c:pt>
                <c:pt idx="86">
                  <c:v>42814.3125</c:v>
                </c:pt>
                <c:pt idx="87">
                  <c:v>42814.7888888889</c:v>
                </c:pt>
                <c:pt idx="88">
                  <c:v>42815.4625</c:v>
                </c:pt>
                <c:pt idx="89">
                  <c:v>42816.03125</c:v>
                </c:pt>
                <c:pt idx="90">
                  <c:v>42816.8729166667</c:v>
                </c:pt>
                <c:pt idx="91">
                  <c:v>42817.6881944444</c:v>
                </c:pt>
                <c:pt idx="92">
                  <c:v>42818.6833333333</c:v>
                </c:pt>
                <c:pt idx="93">
                  <c:v>42820.6333333333</c:v>
                </c:pt>
                <c:pt idx="94">
                  <c:v>42822.1770833333</c:v>
                </c:pt>
                <c:pt idx="95">
                  <c:v>42822.9243055556</c:v>
                </c:pt>
                <c:pt idx="96">
                  <c:v>42823.6520833333</c:v>
                </c:pt>
                <c:pt idx="97">
                  <c:v>42823.6520833333</c:v>
                </c:pt>
                <c:pt idx="98">
                  <c:v>42824.6597222222</c:v>
                </c:pt>
                <c:pt idx="99">
                  <c:v>42825.0895833333</c:v>
                </c:pt>
                <c:pt idx="100">
                  <c:v>42826.1055555556</c:v>
                </c:pt>
                <c:pt idx="101">
                  <c:v>42826.6229166667</c:v>
                </c:pt>
                <c:pt idx="102">
                  <c:v>42827.8979166667</c:v>
                </c:pt>
                <c:pt idx="103">
                  <c:v>42828.1993055556</c:v>
                </c:pt>
                <c:pt idx="104">
                  <c:v>42829</c:v>
                </c:pt>
                <c:pt idx="105">
                  <c:v>42831.0638888889</c:v>
                </c:pt>
                <c:pt idx="106">
                  <c:v>42831.2409722222</c:v>
                </c:pt>
                <c:pt idx="107">
                  <c:v>42833.6388888889</c:v>
                </c:pt>
                <c:pt idx="108">
                  <c:v>42833.7229166667</c:v>
                </c:pt>
                <c:pt idx="109">
                  <c:v>42834.4534722222</c:v>
                </c:pt>
                <c:pt idx="110">
                  <c:v>42835.1652777778</c:v>
                </c:pt>
                <c:pt idx="111">
                  <c:v>42836.3909722222</c:v>
                </c:pt>
                <c:pt idx="112">
                  <c:v>42854.3909722222</c:v>
                </c:pt>
                <c:pt idx="113">
                  <c:v>42855.40625</c:v>
                </c:pt>
                <c:pt idx="114">
                  <c:v>42855.8708333333</c:v>
                </c:pt>
                <c:pt idx="115">
                  <c:v>42856</c:v>
                </c:pt>
                <c:pt idx="116">
                  <c:v>42856</c:v>
                </c:pt>
                <c:pt idx="117">
                  <c:v>42856.9458333333</c:v>
                </c:pt>
                <c:pt idx="118">
                  <c:v>42857.0291666667</c:v>
                </c:pt>
                <c:pt idx="119">
                  <c:v>42857.2034722222</c:v>
                </c:pt>
                <c:pt idx="120">
                  <c:v>42857.5930555556</c:v>
                </c:pt>
                <c:pt idx="121">
                  <c:v>42857.8930555556</c:v>
                </c:pt>
                <c:pt idx="122">
                  <c:v>42858.06875</c:v>
                </c:pt>
                <c:pt idx="123">
                  <c:v>42859.0458333333</c:v>
                </c:pt>
                <c:pt idx="124">
                  <c:v>42860</c:v>
                </c:pt>
                <c:pt idx="125">
                  <c:v>42860.8659722222</c:v>
                </c:pt>
                <c:pt idx="126">
                  <c:v>42861.5777777778</c:v>
                </c:pt>
                <c:pt idx="127">
                  <c:v>42863.5479166667</c:v>
                </c:pt>
                <c:pt idx="128">
                  <c:v>42864.4284722222</c:v>
                </c:pt>
                <c:pt idx="129">
                  <c:v>42864.4284722222</c:v>
                </c:pt>
                <c:pt idx="130">
                  <c:v>42865.9645833333</c:v>
                </c:pt>
                <c:pt idx="131">
                  <c:v>42866.7472222222</c:v>
                </c:pt>
                <c:pt idx="132">
                  <c:v>42867.4430555556</c:v>
                </c:pt>
                <c:pt idx="133">
                  <c:v>42868.4715277778</c:v>
                </c:pt>
                <c:pt idx="134">
                  <c:v>42870.7263888889</c:v>
                </c:pt>
                <c:pt idx="135">
                  <c:v>42871.6847222222</c:v>
                </c:pt>
                <c:pt idx="136">
                  <c:v>42872.4951388889</c:v>
                </c:pt>
                <c:pt idx="137">
                  <c:v>42882.4673611111</c:v>
                </c:pt>
                <c:pt idx="138">
                  <c:v>42889.2520833333</c:v>
                </c:pt>
                <c:pt idx="139">
                  <c:v>42891.5604166667</c:v>
                </c:pt>
                <c:pt idx="140">
                  <c:v>42892.8583333333</c:v>
                </c:pt>
                <c:pt idx="141">
                  <c:v>42893.6611111111</c:v>
                </c:pt>
                <c:pt idx="142">
                  <c:v>42894.6020833333</c:v>
                </c:pt>
                <c:pt idx="143">
                  <c:v>42895.3951388889</c:v>
                </c:pt>
                <c:pt idx="144">
                  <c:v>42896.9409722222</c:v>
                </c:pt>
                <c:pt idx="145">
                  <c:v>42897.9659722222</c:v>
                </c:pt>
                <c:pt idx="146">
                  <c:v>42898.70625</c:v>
                </c:pt>
                <c:pt idx="147">
                  <c:v>42914.1569444444</c:v>
                </c:pt>
                <c:pt idx="148">
                  <c:v>42928</c:v>
                </c:pt>
                <c:pt idx="149">
                  <c:v>42930</c:v>
                </c:pt>
                <c:pt idx="150">
                  <c:v>42931</c:v>
                </c:pt>
                <c:pt idx="151">
                  <c:v>42935.7354166667</c:v>
                </c:pt>
                <c:pt idx="152">
                  <c:v>42936.7729166667</c:v>
                </c:pt>
                <c:pt idx="153">
                  <c:v>42937.6180555556</c:v>
                </c:pt>
                <c:pt idx="154">
                  <c:v>42939.1944444444</c:v>
                </c:pt>
                <c:pt idx="155">
                  <c:v>42940.1881944444</c:v>
                </c:pt>
                <c:pt idx="156">
                  <c:v>42941.6111111111</c:v>
                </c:pt>
                <c:pt idx="157">
                  <c:v>42943.0097222222</c:v>
                </c:pt>
                <c:pt idx="158">
                  <c:v>42943.6590277778</c:v>
                </c:pt>
                <c:pt idx="159">
                  <c:v>42947</c:v>
                </c:pt>
                <c:pt idx="160">
                  <c:v>42948.1756944444</c:v>
                </c:pt>
                <c:pt idx="161">
                  <c:v>42948.4541666667</c:v>
                </c:pt>
                <c:pt idx="162">
                  <c:v>42952.5861111111</c:v>
                </c:pt>
                <c:pt idx="163">
                  <c:v>42953.1013888889</c:v>
                </c:pt>
                <c:pt idx="164">
                  <c:v>42953.9951388889</c:v>
                </c:pt>
                <c:pt idx="165">
                  <c:v>42954.9951388889</c:v>
                </c:pt>
                <c:pt idx="166">
                  <c:v>42967.8423611111</c:v>
                </c:pt>
                <c:pt idx="167">
                  <c:v>42968.0916666667</c:v>
                </c:pt>
                <c:pt idx="168">
                  <c:v>42968.6375</c:v>
                </c:pt>
                <c:pt idx="169">
                  <c:v>42968.9652777778</c:v>
                </c:pt>
                <c:pt idx="170">
                  <c:v>42969.8722222222</c:v>
                </c:pt>
                <c:pt idx="171">
                  <c:v>42971.0069444444</c:v>
                </c:pt>
                <c:pt idx="172">
                  <c:v>42971.8027777778</c:v>
                </c:pt>
                <c:pt idx="173">
                  <c:v>42972.2097222222</c:v>
                </c:pt>
                <c:pt idx="174">
                  <c:v>42973.8097222222</c:v>
                </c:pt>
                <c:pt idx="175">
                  <c:v>42974.9277777778</c:v>
                </c:pt>
                <c:pt idx="176">
                  <c:v>42982.1583333333</c:v>
                </c:pt>
                <c:pt idx="177">
                  <c:v>42985.1819444444</c:v>
                </c:pt>
                <c:pt idx="178">
                  <c:v>42986.0340277778</c:v>
                </c:pt>
                <c:pt idx="179">
                  <c:v>42987.175</c:v>
                </c:pt>
                <c:pt idx="180">
                  <c:v>42990.0861111111</c:v>
                </c:pt>
                <c:pt idx="181">
                  <c:v>42994.2111111111</c:v>
                </c:pt>
                <c:pt idx="182">
                  <c:v>42996.5708333333</c:v>
                </c:pt>
                <c:pt idx="183">
                  <c:v>42996.8215277778</c:v>
                </c:pt>
                <c:pt idx="184">
                  <c:v>43002.0451388889</c:v>
                </c:pt>
                <c:pt idx="185">
                  <c:v>43003.03125</c:v>
                </c:pt>
                <c:pt idx="186">
                  <c:v>43003.63125</c:v>
                </c:pt>
                <c:pt idx="187">
                  <c:v>43004.5368055556</c:v>
                </c:pt>
                <c:pt idx="188">
                  <c:v>43005.3993055556</c:v>
                </c:pt>
                <c:pt idx="189">
                  <c:v>43009.3993055556</c:v>
                </c:pt>
                <c:pt idx="190">
                  <c:v>43013.9375</c:v>
                </c:pt>
                <c:pt idx="191">
                  <c:v>43014.4770833333</c:v>
                </c:pt>
                <c:pt idx="192">
                  <c:v>43015.1513888889</c:v>
                </c:pt>
                <c:pt idx="193">
                  <c:v>43016.4194444444</c:v>
                </c:pt>
                <c:pt idx="194">
                  <c:v>43016.925</c:v>
                </c:pt>
                <c:pt idx="195">
                  <c:v>43018.34375</c:v>
                </c:pt>
                <c:pt idx="196">
                  <c:v>43018.4034722222</c:v>
                </c:pt>
                <c:pt idx="197">
                  <c:v>43019.34375</c:v>
                </c:pt>
                <c:pt idx="198">
                  <c:v>43019.8263888889</c:v>
                </c:pt>
                <c:pt idx="199">
                  <c:v>43019.5444444444</c:v>
                </c:pt>
                <c:pt idx="200">
                  <c:v>43021.0145833333</c:v>
                </c:pt>
                <c:pt idx="201">
                  <c:v>43021.6354166667</c:v>
                </c:pt>
                <c:pt idx="202">
                  <c:v>43022.1236111111</c:v>
                </c:pt>
                <c:pt idx="203">
                  <c:v>43022.6159722222</c:v>
                </c:pt>
                <c:pt idx="204">
                  <c:v>43023.3881944444</c:v>
                </c:pt>
                <c:pt idx="205">
                  <c:v>43023.8194444444</c:v>
                </c:pt>
                <c:pt idx="206">
                  <c:v>43024.0402777778</c:v>
                </c:pt>
                <c:pt idx="207">
                  <c:v>43025.0513888889</c:v>
                </c:pt>
                <c:pt idx="208">
                  <c:v>43025.2027777778</c:v>
                </c:pt>
                <c:pt idx="209">
                  <c:v>43026.1326388889</c:v>
                </c:pt>
                <c:pt idx="210">
                  <c:v>43026.8770833333</c:v>
                </c:pt>
                <c:pt idx="211">
                  <c:v>43027.3527777778</c:v>
                </c:pt>
                <c:pt idx="212">
                  <c:v>43027.8875</c:v>
                </c:pt>
                <c:pt idx="213">
                  <c:v>43028.40625</c:v>
                </c:pt>
                <c:pt idx="214">
                  <c:v>43028.9826388889</c:v>
                </c:pt>
                <c:pt idx="215">
                  <c:v>43029.4611111111</c:v>
                </c:pt>
                <c:pt idx="216">
                  <c:v>43032.6833333333</c:v>
                </c:pt>
                <c:pt idx="217">
                  <c:v>43033.3715277778</c:v>
                </c:pt>
                <c:pt idx="218">
                  <c:v>43033.9118055556</c:v>
                </c:pt>
                <c:pt idx="219">
                  <c:v>43034.4618055556</c:v>
                </c:pt>
                <c:pt idx="220">
                  <c:v>43035.8916666667</c:v>
                </c:pt>
                <c:pt idx="221">
                  <c:v>43036.1673611111</c:v>
                </c:pt>
                <c:pt idx="222">
                  <c:v>43036.8708333333</c:v>
                </c:pt>
                <c:pt idx="223">
                  <c:v>43037.6833333333</c:v>
                </c:pt>
                <c:pt idx="224">
                  <c:v>43038.6770833333</c:v>
                </c:pt>
                <c:pt idx="225">
                  <c:v>43038.9166666667</c:v>
                </c:pt>
                <c:pt idx="226">
                  <c:v>43042.0125</c:v>
                </c:pt>
                <c:pt idx="227">
                  <c:v>43042.5638888889</c:v>
                </c:pt>
                <c:pt idx="228">
                  <c:v>43043.8736111111</c:v>
                </c:pt>
                <c:pt idx="229">
                  <c:v>43044.0763888889</c:v>
                </c:pt>
                <c:pt idx="230">
                  <c:v>43044.5909722222</c:v>
                </c:pt>
                <c:pt idx="231">
                  <c:v>43045.4048611111</c:v>
                </c:pt>
                <c:pt idx="232">
                  <c:v>43045.7951388889</c:v>
                </c:pt>
                <c:pt idx="233">
                  <c:v>43046.5034722222</c:v>
                </c:pt>
                <c:pt idx="234">
                  <c:v>43047.0166666667</c:v>
                </c:pt>
                <c:pt idx="235">
                  <c:v>43047.8743055556</c:v>
                </c:pt>
                <c:pt idx="236">
                  <c:v>43048.5666666667</c:v>
                </c:pt>
                <c:pt idx="237">
                  <c:v>43049.0423611111</c:v>
                </c:pt>
                <c:pt idx="238">
                  <c:v>43050.06875</c:v>
                </c:pt>
                <c:pt idx="239">
                  <c:v>43052.65</c:v>
                </c:pt>
                <c:pt idx="240">
                  <c:v>43052.9465277778</c:v>
                </c:pt>
                <c:pt idx="241">
                  <c:v>43053.9263888889</c:v>
                </c:pt>
                <c:pt idx="242">
                  <c:v>43054.5840277778</c:v>
                </c:pt>
                <c:pt idx="243">
                  <c:v>43055.0715277778</c:v>
                </c:pt>
                <c:pt idx="244">
                  <c:v>43055.6902777778</c:v>
                </c:pt>
                <c:pt idx="245">
                  <c:v>43056.1798611111</c:v>
                </c:pt>
                <c:pt idx="246">
                  <c:v>43056.7972222222</c:v>
                </c:pt>
                <c:pt idx="247">
                  <c:v>43057.6486111111</c:v>
                </c:pt>
                <c:pt idx="248">
                  <c:v>43058.5979166667</c:v>
                </c:pt>
                <c:pt idx="249">
                  <c:v>43059.1166666667</c:v>
                </c:pt>
                <c:pt idx="250">
                  <c:v>43059.7236111111</c:v>
                </c:pt>
                <c:pt idx="251">
                  <c:v>43060.2291666667</c:v>
                </c:pt>
                <c:pt idx="252">
                  <c:v>43060.85</c:v>
                </c:pt>
                <c:pt idx="253">
                  <c:v>43061.5652777778</c:v>
                </c:pt>
                <c:pt idx="254">
                  <c:v>43062.1430555556</c:v>
                </c:pt>
                <c:pt idx="255">
                  <c:v>43062.7201388889</c:v>
                </c:pt>
                <c:pt idx="256">
                  <c:v>43063.2083333333</c:v>
                </c:pt>
                <c:pt idx="257">
                  <c:v>43063.9604166667</c:v>
                </c:pt>
                <c:pt idx="258">
                  <c:v>43064.5618055556</c:v>
                </c:pt>
                <c:pt idx="259">
                  <c:v>43065.5645833333</c:v>
                </c:pt>
                <c:pt idx="260">
                  <c:v>43066.5965277778</c:v>
                </c:pt>
                <c:pt idx="261">
                  <c:v>43066.9965277778</c:v>
                </c:pt>
                <c:pt idx="262">
                  <c:v>43069.6541666667</c:v>
                </c:pt>
                <c:pt idx="263">
                  <c:v>43070.0972222222</c:v>
                </c:pt>
                <c:pt idx="264">
                  <c:v>43071.7597222222</c:v>
                </c:pt>
                <c:pt idx="265">
                  <c:v>43074.8201388889</c:v>
                </c:pt>
                <c:pt idx="266">
                  <c:v>43075.8354166667</c:v>
                </c:pt>
                <c:pt idx="267">
                  <c:v>43077.9736111111</c:v>
                </c:pt>
                <c:pt idx="268">
                  <c:v>43079.6951388889</c:v>
                </c:pt>
                <c:pt idx="269">
                  <c:v>43084.7819444444</c:v>
                </c:pt>
                <c:pt idx="270">
                  <c:v>43084.7458333333</c:v>
                </c:pt>
                <c:pt idx="271">
                  <c:v>43085.7819444444</c:v>
                </c:pt>
                <c:pt idx="272">
                  <c:v>43086.8534722222</c:v>
                </c:pt>
                <c:pt idx="273">
                  <c:v>43088.7493055556</c:v>
                </c:pt>
                <c:pt idx="274">
                  <c:v>43090.6777777778</c:v>
                </c:pt>
                <c:pt idx="275">
                  <c:v>43092.8402777778</c:v>
                </c:pt>
                <c:pt idx="276">
                  <c:v>43094.8381944444</c:v>
                </c:pt>
                <c:pt idx="277">
                  <c:v>43096.6909722222</c:v>
                </c:pt>
                <c:pt idx="278">
                  <c:v>43098.6756944444</c:v>
                </c:pt>
                <c:pt idx="279">
                  <c:v>43101.6104166667</c:v>
                </c:pt>
                <c:pt idx="280">
                  <c:v>43102.925</c:v>
                </c:pt>
                <c:pt idx="281">
                  <c:v>43105.7652777778</c:v>
                </c:pt>
                <c:pt idx="282">
                  <c:v>43106.9125</c:v>
                </c:pt>
                <c:pt idx="283">
                  <c:v>43108.8236111111</c:v>
                </c:pt>
                <c:pt idx="284">
                  <c:v>43111.6090277778</c:v>
                </c:pt>
                <c:pt idx="285">
                  <c:v>43120.9159722222</c:v>
                </c:pt>
                <c:pt idx="286">
                  <c:v>43121.7486111111</c:v>
                </c:pt>
                <c:pt idx="287">
                  <c:v>43122.8194444444</c:v>
                </c:pt>
                <c:pt idx="288">
                  <c:v>43123.8451388889</c:v>
                </c:pt>
                <c:pt idx="289">
                  <c:v>43125.4388888889</c:v>
                </c:pt>
                <c:pt idx="290">
                  <c:v>43125.7395833333</c:v>
                </c:pt>
                <c:pt idx="291">
                  <c:v>43128.8097222222</c:v>
                </c:pt>
                <c:pt idx="292">
                  <c:v>43129.7861111111</c:v>
                </c:pt>
                <c:pt idx="293">
                  <c:v>43131.6194444444</c:v>
                </c:pt>
                <c:pt idx="294">
                  <c:v>43132.7847222222</c:v>
                </c:pt>
                <c:pt idx="295">
                  <c:v>43134.5659722222</c:v>
                </c:pt>
                <c:pt idx="296">
                  <c:v>43135.6583333333</c:v>
                </c:pt>
                <c:pt idx="297">
                  <c:v>43138.5798611111</c:v>
                </c:pt>
                <c:pt idx="298">
                  <c:v>43139.7027777778</c:v>
                </c:pt>
                <c:pt idx="299">
                  <c:v>43140.8576388889</c:v>
                </c:pt>
                <c:pt idx="300">
                  <c:v>43142.6722222222</c:v>
                </c:pt>
                <c:pt idx="301">
                  <c:v>43143.7958333333</c:v>
                </c:pt>
                <c:pt idx="302">
                  <c:v>43144.8923611111</c:v>
                </c:pt>
                <c:pt idx="303">
                  <c:v>43148.6118055556</c:v>
                </c:pt>
                <c:pt idx="304">
                  <c:v>43149.56875</c:v>
                </c:pt>
                <c:pt idx="305">
                  <c:v>43150.4402777778</c:v>
                </c:pt>
                <c:pt idx="306">
                  <c:v>43150.4402777778</c:v>
                </c:pt>
                <c:pt idx="307">
                  <c:v>43152.0291666667</c:v>
                </c:pt>
                <c:pt idx="308">
                  <c:v>43153.1006944444</c:v>
                </c:pt>
                <c:pt idx="309">
                  <c:v>43154.0430555556</c:v>
                </c:pt>
                <c:pt idx="310">
                  <c:v>43156.0743055556</c:v>
                </c:pt>
                <c:pt idx="311">
                  <c:v>43157.3979166667</c:v>
                </c:pt>
                <c:pt idx="312">
                  <c:v>43158.1534722222</c:v>
                </c:pt>
                <c:pt idx="313">
                  <c:v>43159.0868055556</c:v>
                </c:pt>
                <c:pt idx="314">
                  <c:v>43159.9722222222</c:v>
                </c:pt>
                <c:pt idx="315">
                  <c:v>43160.4458333333</c:v>
                </c:pt>
                <c:pt idx="316">
                  <c:v>43161.5166666667</c:v>
                </c:pt>
                <c:pt idx="317">
                  <c:v>43162.9326388889</c:v>
                </c:pt>
                <c:pt idx="318">
                  <c:v>43163.4326388889</c:v>
                </c:pt>
                <c:pt idx="319">
                  <c:v>43164.1527777778</c:v>
                </c:pt>
                <c:pt idx="320">
                  <c:v>43165.1493055556</c:v>
                </c:pt>
                <c:pt idx="321">
                  <c:v>43166.1375</c:v>
                </c:pt>
                <c:pt idx="322">
                  <c:v>43168.6236111111</c:v>
                </c:pt>
                <c:pt idx="323">
                  <c:v>43171.6798611111</c:v>
                </c:pt>
                <c:pt idx="324">
                  <c:v>43172.975</c:v>
                </c:pt>
                <c:pt idx="325">
                  <c:v>43173.5854166667</c:v>
                </c:pt>
                <c:pt idx="326">
                  <c:v>43174.5826388889</c:v>
                </c:pt>
                <c:pt idx="327">
                  <c:v>43175.4444444444</c:v>
                </c:pt>
                <c:pt idx="328">
                  <c:v>43176.1506944444</c:v>
                </c:pt>
                <c:pt idx="329">
                  <c:v>43177.0201388889</c:v>
                </c:pt>
                <c:pt idx="330">
                  <c:v>43178.0631944444</c:v>
                </c:pt>
                <c:pt idx="331">
                  <c:v>43178.85</c:v>
                </c:pt>
                <c:pt idx="332">
                  <c:v>43179.7513888889</c:v>
                </c:pt>
                <c:pt idx="333">
                  <c:v>43180.4520833333</c:v>
                </c:pt>
                <c:pt idx="334">
                  <c:v>43181.5340277778</c:v>
                </c:pt>
                <c:pt idx="335">
                  <c:v>43183.1444444444</c:v>
                </c:pt>
                <c:pt idx="336">
                  <c:v>43183.8277777778</c:v>
                </c:pt>
                <c:pt idx="337">
                  <c:v>43184.6340277778</c:v>
                </c:pt>
                <c:pt idx="338">
                  <c:v>43185.4708333333</c:v>
                </c:pt>
                <c:pt idx="339">
                  <c:v>43186.8916666667</c:v>
                </c:pt>
                <c:pt idx="340">
                  <c:v>43187.41875</c:v>
                </c:pt>
                <c:pt idx="341">
                  <c:v>43188.54375</c:v>
                </c:pt>
                <c:pt idx="342">
                  <c:v>43189.1229166667</c:v>
                </c:pt>
                <c:pt idx="343">
                  <c:v>43189.8736111111</c:v>
                </c:pt>
                <c:pt idx="344">
                  <c:v>43191.5215277778</c:v>
                </c:pt>
                <c:pt idx="345">
                  <c:v>43191.9986111111</c:v>
                </c:pt>
                <c:pt idx="346">
                  <c:v>43192.7722222222</c:v>
                </c:pt>
                <c:pt idx="347">
                  <c:v>43193.4361111111</c:v>
                </c:pt>
                <c:pt idx="348">
                  <c:v>43194.0222222222</c:v>
                </c:pt>
                <c:pt idx="349">
                  <c:v>43194.8256944444</c:v>
                </c:pt>
                <c:pt idx="350">
                  <c:v>43195.56875</c:v>
                </c:pt>
                <c:pt idx="351">
                  <c:v>43196.9416666667</c:v>
                </c:pt>
                <c:pt idx="352">
                  <c:v>43197.7784722222</c:v>
                </c:pt>
                <c:pt idx="353">
                  <c:v>43198.1847222222</c:v>
                </c:pt>
                <c:pt idx="354">
                  <c:v>43199.45</c:v>
                </c:pt>
                <c:pt idx="355">
                  <c:v>43200.5777777778</c:v>
                </c:pt>
                <c:pt idx="356">
                  <c:v>43201.4201388889</c:v>
                </c:pt>
                <c:pt idx="357">
                  <c:v>43202.0979166667</c:v>
                </c:pt>
                <c:pt idx="358">
                  <c:v>43202.7347222222</c:v>
                </c:pt>
                <c:pt idx="359">
                  <c:v>43203.7111111111</c:v>
                </c:pt>
                <c:pt idx="360">
                  <c:v>43204.5520833333</c:v>
                </c:pt>
                <c:pt idx="361">
                  <c:v>43206.6548611111</c:v>
                </c:pt>
                <c:pt idx="362">
                  <c:v>43208.7736111111</c:v>
                </c:pt>
                <c:pt idx="363">
                  <c:v>43210.5305555556</c:v>
                </c:pt>
                <c:pt idx="364">
                  <c:v>43210.9152777778</c:v>
                </c:pt>
                <c:pt idx="365">
                  <c:v>43211.5840277778</c:v>
                </c:pt>
                <c:pt idx="366">
                  <c:v>43212.9131944444</c:v>
                </c:pt>
                <c:pt idx="367">
                  <c:v>43213.7875</c:v>
                </c:pt>
                <c:pt idx="368">
                  <c:v>43214.6777777778</c:v>
                </c:pt>
                <c:pt idx="369">
                  <c:v>43215.5583333333</c:v>
                </c:pt>
                <c:pt idx="370">
                  <c:v>43216.1909722222</c:v>
                </c:pt>
                <c:pt idx="371">
                  <c:v>43224.6</c:v>
                </c:pt>
                <c:pt idx="372">
                  <c:v>43225.4722222222</c:v>
                </c:pt>
                <c:pt idx="373">
                  <c:v>43227.4708333333</c:v>
                </c:pt>
                <c:pt idx="374">
                  <c:v>43228.13125</c:v>
                </c:pt>
                <c:pt idx="375">
                  <c:v>43229.0680555556</c:v>
                </c:pt>
                <c:pt idx="376">
                  <c:v>43230.0826388889</c:v>
                </c:pt>
                <c:pt idx="377">
                  <c:v>43231.1958333333</c:v>
                </c:pt>
                <c:pt idx="378">
                  <c:v>43232.45625</c:v>
                </c:pt>
                <c:pt idx="379">
                  <c:v>43233.6743055556</c:v>
                </c:pt>
                <c:pt idx="380">
                  <c:v>43235.5625</c:v>
                </c:pt>
                <c:pt idx="381">
                  <c:v>43236.4423611111</c:v>
                </c:pt>
                <c:pt idx="382">
                  <c:v>43237.5576388889</c:v>
                </c:pt>
                <c:pt idx="383">
                  <c:v>43238.7104166667</c:v>
                </c:pt>
                <c:pt idx="384">
                  <c:v>43239.7180555556</c:v>
                </c:pt>
                <c:pt idx="385">
                  <c:v>43240.8451388889</c:v>
                </c:pt>
                <c:pt idx="386">
                  <c:v>43241.6763888889</c:v>
                </c:pt>
                <c:pt idx="387">
                  <c:v>43243.8902777778</c:v>
                </c:pt>
                <c:pt idx="388">
                  <c:v>43244.9076388889</c:v>
                </c:pt>
                <c:pt idx="389">
                  <c:v>43245.8798611111</c:v>
                </c:pt>
                <c:pt idx="390">
                  <c:v>43249.0479166667</c:v>
                </c:pt>
                <c:pt idx="391">
                  <c:v>43250.1138888889</c:v>
                </c:pt>
                <c:pt idx="392">
                  <c:v>43254.0722222222</c:v>
                </c:pt>
                <c:pt idx="393">
                  <c:v>43256.9243055556</c:v>
                </c:pt>
                <c:pt idx="394">
                  <c:v>43258.0777777778</c:v>
                </c:pt>
                <c:pt idx="395">
                  <c:v>43259.0555555556</c:v>
                </c:pt>
                <c:pt idx="396">
                  <c:v>43260.5243055556</c:v>
                </c:pt>
                <c:pt idx="397">
                  <c:v>43267.1048611111</c:v>
                </c:pt>
                <c:pt idx="398">
                  <c:v>43271.4145833333</c:v>
                </c:pt>
                <c:pt idx="399">
                  <c:v>43272.9736111111</c:v>
                </c:pt>
                <c:pt idx="400">
                  <c:v>43276.0868055556</c:v>
                </c:pt>
                <c:pt idx="401">
                  <c:v>43282.8715277778</c:v>
                </c:pt>
                <c:pt idx="402">
                  <c:v>43287.0451388889</c:v>
                </c:pt>
                <c:pt idx="403">
                  <c:v>43289.6444444444</c:v>
                </c:pt>
                <c:pt idx="404">
                  <c:v>43318.46875</c:v>
                </c:pt>
                <c:pt idx="405">
                  <c:v>43320.4618055556</c:v>
                </c:pt>
                <c:pt idx="406">
                  <c:v>43321.6125</c:v>
                </c:pt>
                <c:pt idx="407">
                  <c:v>43324.64375</c:v>
                </c:pt>
                <c:pt idx="408">
                  <c:v>43330.8090277778</c:v>
                </c:pt>
                <c:pt idx="409">
                  <c:v>43331.9680555556</c:v>
                </c:pt>
                <c:pt idx="410">
                  <c:v>43332.9576388889</c:v>
                </c:pt>
                <c:pt idx="411">
                  <c:v>43336.5625</c:v>
                </c:pt>
                <c:pt idx="412">
                  <c:v>43337.5256944444</c:v>
                </c:pt>
                <c:pt idx="413">
                  <c:v>43340.0743055556</c:v>
                </c:pt>
                <c:pt idx="414">
                  <c:v>43341.0673611111</c:v>
                </c:pt>
                <c:pt idx="415">
                  <c:v>43342.5</c:v>
                </c:pt>
                <c:pt idx="416">
                  <c:v>43343.9229166667</c:v>
                </c:pt>
                <c:pt idx="417">
                  <c:v>43344.7673611111</c:v>
                </c:pt>
                <c:pt idx="418">
                  <c:v>43345.025</c:v>
                </c:pt>
                <c:pt idx="419">
                  <c:v>43345.9090277778</c:v>
                </c:pt>
                <c:pt idx="420">
                  <c:v>43346.0708333333</c:v>
                </c:pt>
                <c:pt idx="421">
                  <c:v>43347.4520833333</c:v>
                </c:pt>
                <c:pt idx="422">
                  <c:v>43347.5965277778</c:v>
                </c:pt>
                <c:pt idx="423">
                  <c:v>43361.3875</c:v>
                </c:pt>
                <c:pt idx="424">
                  <c:v>43363.3930555556</c:v>
                </c:pt>
                <c:pt idx="425">
                  <c:v>43363.475</c:v>
                </c:pt>
                <c:pt idx="426">
                  <c:v>43363.5583333333</c:v>
                </c:pt>
                <c:pt idx="427">
                  <c:v>43367.0534722222</c:v>
                </c:pt>
                <c:pt idx="428">
                  <c:v>43367.5520833333</c:v>
                </c:pt>
                <c:pt idx="429">
                  <c:v>43379.0854166667</c:v>
                </c:pt>
                <c:pt idx="430">
                  <c:v>43379.6076388889</c:v>
                </c:pt>
                <c:pt idx="431">
                  <c:v>43380.4605902778</c:v>
                </c:pt>
                <c:pt idx="432">
                  <c:v>43381.5072569444</c:v>
                </c:pt>
                <c:pt idx="433">
                  <c:v>43383.8212731481</c:v>
                </c:pt>
                <c:pt idx="434">
                  <c:v>43385.1205787037</c:v>
                </c:pt>
                <c:pt idx="435">
                  <c:v>43386.1854166667</c:v>
                </c:pt>
                <c:pt idx="436">
                  <c:v>43386.5527777778</c:v>
                </c:pt>
                <c:pt idx="437">
                  <c:v>43390.478912037</c:v>
                </c:pt>
                <c:pt idx="438">
                  <c:v>43396.391412037</c:v>
                </c:pt>
                <c:pt idx="439">
                  <c:v>43396.0895833333</c:v>
                </c:pt>
                <c:pt idx="440">
                  <c:v>43398.1055555556</c:v>
                </c:pt>
                <c:pt idx="441">
                  <c:v>43398.7027777778</c:v>
                </c:pt>
                <c:pt idx="442">
                  <c:v>43398.9951388889</c:v>
                </c:pt>
                <c:pt idx="443">
                  <c:v>43399.55625</c:v>
                </c:pt>
                <c:pt idx="444">
                  <c:v>43399.8715277778</c:v>
                </c:pt>
                <c:pt idx="445">
                  <c:v>43400.525</c:v>
                </c:pt>
                <c:pt idx="446">
                  <c:v>43401.00625</c:v>
                </c:pt>
                <c:pt idx="447">
                  <c:v>43401.1520833333</c:v>
                </c:pt>
                <c:pt idx="448">
                  <c:v>43402.0555555556</c:v>
                </c:pt>
                <c:pt idx="449">
                  <c:v>43402.6708333333</c:v>
                </c:pt>
                <c:pt idx="450">
                  <c:v>43403.3534722222</c:v>
                </c:pt>
                <c:pt idx="451">
                  <c:v>43403.8986111111</c:v>
                </c:pt>
                <c:pt idx="452">
                  <c:v>43404.5729166667</c:v>
                </c:pt>
                <c:pt idx="453">
                  <c:v>43405.1145833333</c:v>
                </c:pt>
                <c:pt idx="454">
                  <c:v>43405.7777777778</c:v>
                </c:pt>
                <c:pt idx="455">
                  <c:v>43406.7826388889</c:v>
                </c:pt>
                <c:pt idx="456">
                  <c:v>43406.9076388889</c:v>
                </c:pt>
                <c:pt idx="457">
                  <c:v>43407.6291666667</c:v>
                </c:pt>
                <c:pt idx="458">
                  <c:v>43408.1076388889</c:v>
                </c:pt>
                <c:pt idx="459">
                  <c:v>43409.0458333333</c:v>
                </c:pt>
                <c:pt idx="460">
                  <c:v>43409.1756944444</c:v>
                </c:pt>
                <c:pt idx="461">
                  <c:v>43409.9006944444</c:v>
                </c:pt>
                <c:pt idx="462">
                  <c:v>43411.2513888889</c:v>
                </c:pt>
                <c:pt idx="463">
                  <c:v>43411.4263888889</c:v>
                </c:pt>
                <c:pt idx="464">
                  <c:v>43412.5805555556</c:v>
                </c:pt>
                <c:pt idx="465">
                  <c:v>43413.0083333333</c:v>
                </c:pt>
                <c:pt idx="466">
                  <c:v>43413.8916666667</c:v>
                </c:pt>
                <c:pt idx="467">
                  <c:v>43414.6506944444</c:v>
                </c:pt>
                <c:pt idx="468">
                  <c:v>43415.1513888889</c:v>
                </c:pt>
                <c:pt idx="469">
                  <c:v>43416.4875</c:v>
                </c:pt>
                <c:pt idx="470">
                  <c:v>43417.0215277778</c:v>
                </c:pt>
                <c:pt idx="471">
                  <c:v>43417.8354166667</c:v>
                </c:pt>
                <c:pt idx="472">
                  <c:v>43418.9472222222</c:v>
                </c:pt>
                <c:pt idx="473">
                  <c:v>43419.9118055556</c:v>
                </c:pt>
                <c:pt idx="474">
                  <c:v>43421.3826388889</c:v>
                </c:pt>
                <c:pt idx="475">
                  <c:v>43423.0576388889</c:v>
                </c:pt>
                <c:pt idx="476">
                  <c:v>43424.0743055556</c:v>
                </c:pt>
                <c:pt idx="477">
                  <c:v>43425.03125</c:v>
                </c:pt>
                <c:pt idx="478">
                  <c:v>43426.1118055556</c:v>
                </c:pt>
                <c:pt idx="479">
                  <c:v>43427.0368055556</c:v>
                </c:pt>
                <c:pt idx="480">
                  <c:v>43428.8055555556</c:v>
                </c:pt>
                <c:pt idx="481">
                  <c:v>43429.8875</c:v>
                </c:pt>
                <c:pt idx="482">
                  <c:v>43431.5659722222</c:v>
                </c:pt>
                <c:pt idx="483">
                  <c:v>43431.9347222222</c:v>
                </c:pt>
                <c:pt idx="484">
                  <c:v>43433.6270833333</c:v>
                </c:pt>
                <c:pt idx="485">
                  <c:v>43436.6666666667</c:v>
                </c:pt>
                <c:pt idx="486">
                  <c:v>43437.5493055556</c:v>
                </c:pt>
                <c:pt idx="487">
                  <c:v>43438.6861111111</c:v>
                </c:pt>
                <c:pt idx="488">
                  <c:v>43439.7881944444</c:v>
                </c:pt>
                <c:pt idx="489">
                  <c:v>43440.6048611111</c:v>
                </c:pt>
                <c:pt idx="490">
                  <c:v>43441.5701388889</c:v>
                </c:pt>
                <c:pt idx="491">
                  <c:v>43442.8555555556</c:v>
                </c:pt>
                <c:pt idx="492">
                  <c:v>43444.5895833333</c:v>
                </c:pt>
                <c:pt idx="493">
                  <c:v>43445.9534722222</c:v>
                </c:pt>
                <c:pt idx="494">
                  <c:v>43447.8368055556</c:v>
                </c:pt>
                <c:pt idx="495">
                  <c:v>43448</c:v>
                </c:pt>
                <c:pt idx="496">
                  <c:v>43450.6506944444</c:v>
                </c:pt>
                <c:pt idx="497">
                  <c:v>43452.6895833333</c:v>
                </c:pt>
                <c:pt idx="498">
                  <c:v>43456.5798611111</c:v>
                </c:pt>
                <c:pt idx="499">
                  <c:v>43458.5958333333</c:v>
                </c:pt>
                <c:pt idx="500">
                  <c:v>43459.7715277778</c:v>
                </c:pt>
                <c:pt idx="501">
                  <c:v>43461.7159722222</c:v>
                </c:pt>
                <c:pt idx="502">
                  <c:v>43463.6784722222</c:v>
                </c:pt>
                <c:pt idx="503">
                  <c:v>43465.6277777778</c:v>
                </c:pt>
                <c:pt idx="504">
                  <c:v>43467.6381944444</c:v>
                </c:pt>
                <c:pt idx="505">
                  <c:v>43469.5763888889</c:v>
                </c:pt>
                <c:pt idx="506">
                  <c:v>43471.6173611111</c:v>
                </c:pt>
                <c:pt idx="507">
                  <c:v>43472.7958333333</c:v>
                </c:pt>
                <c:pt idx="508">
                  <c:v>43474.6368055556</c:v>
                </c:pt>
                <c:pt idx="509">
                  <c:v>43476.5645833333</c:v>
                </c:pt>
                <c:pt idx="510">
                  <c:v>43477</c:v>
                </c:pt>
                <c:pt idx="511">
                  <c:v>43479.8222222222</c:v>
                </c:pt>
                <c:pt idx="512">
                  <c:v>43480.6479166667</c:v>
                </c:pt>
                <c:pt idx="513">
                  <c:v>43481.6833333333</c:v>
                </c:pt>
                <c:pt idx="514">
                  <c:v>43512.2173611111</c:v>
                </c:pt>
                <c:pt idx="515">
                  <c:v>43512.8909722222</c:v>
                </c:pt>
                <c:pt idx="516">
                  <c:v>43513.8263888889</c:v>
                </c:pt>
                <c:pt idx="517">
                  <c:v>43515.7861111111</c:v>
                </c:pt>
                <c:pt idx="518">
                  <c:v>43517.0097222222</c:v>
                </c:pt>
                <c:pt idx="519">
                  <c:v>43518.6256944444</c:v>
                </c:pt>
                <c:pt idx="520">
                  <c:v>43519.6090277778</c:v>
                </c:pt>
                <c:pt idx="521">
                  <c:v>43520.4784722222</c:v>
                </c:pt>
                <c:pt idx="522">
                  <c:v>43523.0006944444</c:v>
                </c:pt>
                <c:pt idx="523">
                  <c:v>43523.8875</c:v>
                </c:pt>
                <c:pt idx="524">
                  <c:v>43527.6381944444</c:v>
                </c:pt>
                <c:pt idx="525">
                  <c:v>43528.4402777778</c:v>
                </c:pt>
                <c:pt idx="526">
                  <c:v>43529.0673611111</c:v>
                </c:pt>
                <c:pt idx="527">
                  <c:v>43530.0555555556</c:v>
                </c:pt>
                <c:pt idx="528">
                  <c:v>43530.8791666667</c:v>
                </c:pt>
                <c:pt idx="529">
                  <c:v>43530.9909722222</c:v>
                </c:pt>
                <c:pt idx="530">
                  <c:v>43536.9951388889</c:v>
                </c:pt>
                <c:pt idx="531">
                  <c:v>43537.2972222222</c:v>
                </c:pt>
                <c:pt idx="532">
                  <c:v>43537.6166666667</c:v>
                </c:pt>
                <c:pt idx="533">
                  <c:v>43537.8819444444</c:v>
                </c:pt>
                <c:pt idx="534">
                  <c:v>43538.0729166667</c:v>
                </c:pt>
                <c:pt idx="535">
                  <c:v>43538.6277777778</c:v>
                </c:pt>
                <c:pt idx="536">
                  <c:v>43538.9986111111</c:v>
                </c:pt>
                <c:pt idx="537">
                  <c:v>43539.4611111111</c:v>
                </c:pt>
                <c:pt idx="538">
                  <c:v>43539.8354166667</c:v>
                </c:pt>
                <c:pt idx="539">
                  <c:v>43540.0791666667</c:v>
                </c:pt>
                <c:pt idx="540">
                  <c:v>43540.6118055556</c:v>
                </c:pt>
                <c:pt idx="541">
                  <c:v>43540.98125</c:v>
                </c:pt>
                <c:pt idx="542">
                  <c:v>43542.4638888889</c:v>
                </c:pt>
                <c:pt idx="543">
                  <c:v>43543.4090277778</c:v>
                </c:pt>
                <c:pt idx="544">
                  <c:v>43543.5291666667</c:v>
                </c:pt>
                <c:pt idx="545">
                  <c:v>43544.1048611111</c:v>
                </c:pt>
                <c:pt idx="546">
                  <c:v>43544.1048611111</c:v>
                </c:pt>
                <c:pt idx="547">
                  <c:v>43544.7694444444</c:v>
                </c:pt>
                <c:pt idx="548">
                  <c:v>43545.1736111111</c:v>
                </c:pt>
                <c:pt idx="549">
                  <c:v>43546.6673611111</c:v>
                </c:pt>
                <c:pt idx="550">
                  <c:v>43546.7993055556</c:v>
                </c:pt>
                <c:pt idx="551">
                  <c:v>43546.9118055556</c:v>
                </c:pt>
                <c:pt idx="552">
                  <c:v>43547.125</c:v>
                </c:pt>
                <c:pt idx="553">
                  <c:v>43547.7034722222</c:v>
                </c:pt>
                <c:pt idx="554">
                  <c:v>43547.8465277778</c:v>
                </c:pt>
                <c:pt idx="555">
                  <c:v>43549.7777777778</c:v>
                </c:pt>
                <c:pt idx="556">
                  <c:v>43550.0145833333</c:v>
                </c:pt>
                <c:pt idx="557">
                  <c:v>43550.4375</c:v>
                </c:pt>
                <c:pt idx="558">
                  <c:v>43550.9472222222</c:v>
                </c:pt>
                <c:pt idx="559">
                  <c:v>43551.1159722222</c:v>
                </c:pt>
                <c:pt idx="560">
                  <c:v>43551.7013888889</c:v>
                </c:pt>
                <c:pt idx="561">
                  <c:v>43552.5673611111</c:v>
                </c:pt>
                <c:pt idx="562">
                  <c:v>43552.9229166667</c:v>
                </c:pt>
                <c:pt idx="563">
                  <c:v>43553.0847222222</c:v>
                </c:pt>
                <c:pt idx="564">
                  <c:v>43556.0159722222</c:v>
                </c:pt>
                <c:pt idx="565">
                  <c:v>43556.6409722222</c:v>
                </c:pt>
                <c:pt idx="566">
                  <c:v>43556.8027777778</c:v>
                </c:pt>
                <c:pt idx="567">
                  <c:v>43557.1881944444</c:v>
                </c:pt>
                <c:pt idx="568">
                  <c:v>43557.5847222222</c:v>
                </c:pt>
                <c:pt idx="569">
                  <c:v>43558.0152777778</c:v>
                </c:pt>
                <c:pt idx="570">
                  <c:v>43558.1180555556</c:v>
                </c:pt>
                <c:pt idx="571">
                  <c:v>43558.1180555556</c:v>
                </c:pt>
                <c:pt idx="572">
                  <c:v>43560.6375</c:v>
                </c:pt>
                <c:pt idx="573">
                  <c:v>43560.9638888889</c:v>
                </c:pt>
                <c:pt idx="574">
                  <c:v>43561.1222222222</c:v>
                </c:pt>
                <c:pt idx="575">
                  <c:v>43561.6222222222</c:v>
                </c:pt>
                <c:pt idx="576">
                  <c:v>43561.7694444444</c:v>
                </c:pt>
                <c:pt idx="577">
                  <c:v>43562.1145833333</c:v>
                </c:pt>
                <c:pt idx="578">
                  <c:v>43563.0673611111</c:v>
                </c:pt>
                <c:pt idx="579">
                  <c:v>43563.3673611111</c:v>
                </c:pt>
                <c:pt idx="580">
                  <c:v>43563.8875</c:v>
                </c:pt>
                <c:pt idx="581">
                  <c:v>43564.3673611111</c:v>
                </c:pt>
                <c:pt idx="582">
                  <c:v>43565.8611111111</c:v>
                </c:pt>
                <c:pt idx="583">
                  <c:v>43566.1125</c:v>
                </c:pt>
                <c:pt idx="584">
                  <c:v>43567.59375</c:v>
                </c:pt>
                <c:pt idx="585">
                  <c:v>43571.7888888889</c:v>
                </c:pt>
                <c:pt idx="586">
                  <c:v>43575.9729166667</c:v>
                </c:pt>
                <c:pt idx="587">
                  <c:v>43576.8152777778</c:v>
                </c:pt>
                <c:pt idx="588">
                  <c:v>43577.8229166667</c:v>
                </c:pt>
                <c:pt idx="589">
                  <c:v>43579.5680555556</c:v>
                </c:pt>
                <c:pt idx="590">
                  <c:v>43581.0013888889</c:v>
                </c:pt>
                <c:pt idx="591">
                  <c:v>43582.0527777778</c:v>
                </c:pt>
                <c:pt idx="592">
                  <c:v>43583.0020833333</c:v>
                </c:pt>
                <c:pt idx="593">
                  <c:v>43583.7666666667</c:v>
                </c:pt>
                <c:pt idx="594">
                  <c:v>43584.86875</c:v>
                </c:pt>
                <c:pt idx="595">
                  <c:v>43586.0319444444</c:v>
                </c:pt>
                <c:pt idx="596">
                  <c:v>43587.1555555556</c:v>
                </c:pt>
                <c:pt idx="597">
                  <c:v>43588.6673611111</c:v>
                </c:pt>
                <c:pt idx="598">
                  <c:v>43589.4180555556</c:v>
                </c:pt>
                <c:pt idx="599">
                  <c:v>43590.1284722222</c:v>
                </c:pt>
                <c:pt idx="600">
                  <c:v>43591.5423611111</c:v>
                </c:pt>
                <c:pt idx="601">
                  <c:v>43592.3923611111</c:v>
                </c:pt>
                <c:pt idx="602">
                  <c:v>43593.7666666667</c:v>
                </c:pt>
                <c:pt idx="603">
                  <c:v>43596.4048611111</c:v>
                </c:pt>
                <c:pt idx="604">
                  <c:v>43599.9986111111</c:v>
                </c:pt>
                <c:pt idx="605">
                  <c:v>43600.8111111111</c:v>
                </c:pt>
                <c:pt idx="606">
                  <c:v>43601.6666666667</c:v>
                </c:pt>
                <c:pt idx="607">
                  <c:v>43603.0409722222</c:v>
                </c:pt>
                <c:pt idx="608">
                  <c:v>43603.9722222222</c:v>
                </c:pt>
                <c:pt idx="609">
                  <c:v>43605.11875</c:v>
                </c:pt>
                <c:pt idx="610">
                  <c:v>43606.0263888889</c:v>
                </c:pt>
                <c:pt idx="611">
                  <c:v>43611.3868055556</c:v>
                </c:pt>
                <c:pt idx="612">
                  <c:v>43612.0256944444</c:v>
                </c:pt>
                <c:pt idx="613">
                  <c:v>43612.8375</c:v>
                </c:pt>
                <c:pt idx="614">
                  <c:v>43613.9986111111</c:v>
                </c:pt>
                <c:pt idx="615">
                  <c:v>43616.1395833333</c:v>
                </c:pt>
                <c:pt idx="616">
                  <c:v>43630</c:v>
                </c:pt>
                <c:pt idx="617">
                  <c:v>43639</c:v>
                </c:pt>
                <c:pt idx="618">
                  <c:v>43651</c:v>
                </c:pt>
                <c:pt idx="619">
                  <c:v>43671</c:v>
                </c:pt>
                <c:pt idx="620">
                  <c:v>43678</c:v>
                </c:pt>
                <c:pt idx="621">
                  <c:v>43686</c:v>
                </c:pt>
                <c:pt idx="622">
                  <c:v>43694.9715277778</c:v>
                </c:pt>
                <c:pt idx="623">
                  <c:v>43696.1159722222</c:v>
                </c:pt>
                <c:pt idx="624">
                  <c:v>43698.8819444444</c:v>
                </c:pt>
                <c:pt idx="625">
                  <c:v>43713</c:v>
                </c:pt>
                <c:pt idx="626">
                  <c:v>43728</c:v>
                </c:pt>
                <c:pt idx="627">
                  <c:v>43761</c:v>
                </c:pt>
                <c:pt idx="628">
                  <c:v>43779</c:v>
                </c:pt>
                <c:pt idx="629">
                  <c:v>43786</c:v>
                </c:pt>
                <c:pt idx="630">
                  <c:v>43827</c:v>
                </c:pt>
                <c:pt idx="631">
                  <c:v>43845</c:v>
                </c:pt>
                <c:pt idx="632">
                  <c:v>43846</c:v>
                </c:pt>
                <c:pt idx="633">
                  <c:v>43909</c:v>
                </c:pt>
                <c:pt idx="634">
                  <c:v>43932</c:v>
                </c:pt>
                <c:pt idx="635">
                  <c:v>43939</c:v>
                </c:pt>
                <c:pt idx="636">
                  <c:v>43946</c:v>
                </c:pt>
                <c:pt idx="637">
                  <c:v>43952</c:v>
                </c:pt>
                <c:pt idx="638">
                  <c:v>43982</c:v>
                </c:pt>
                <c:pt idx="639">
                  <c:v>43987</c:v>
                </c:pt>
                <c:pt idx="640">
                  <c:v>43995</c:v>
                </c:pt>
                <c:pt idx="641">
                  <c:v>44010</c:v>
                </c:pt>
                <c:pt idx="642">
                  <c:v>44016</c:v>
                </c:pt>
                <c:pt idx="643">
                  <c:v>44023</c:v>
                </c:pt>
                <c:pt idx="644">
                  <c:v>44029</c:v>
                </c:pt>
                <c:pt idx="645">
                  <c:v>44036</c:v>
                </c:pt>
                <c:pt idx="646">
                  <c:v>44044</c:v>
                </c:pt>
                <c:pt idx="647">
                  <c:v>44058</c:v>
                </c:pt>
                <c:pt idx="648">
                  <c:v>44074</c:v>
                </c:pt>
                <c:pt idx="649">
                  <c:v>44080</c:v>
                </c:pt>
                <c:pt idx="650">
                  <c:v>44086</c:v>
                </c:pt>
                <c:pt idx="651">
                  <c:v>44094</c:v>
                </c:pt>
                <c:pt idx="652">
                  <c:v>44122</c:v>
                </c:pt>
                <c:pt idx="653">
                  <c:v>44131</c:v>
                </c:pt>
                <c:pt idx="654">
                  <c:v>44142</c:v>
                </c:pt>
                <c:pt idx="655">
                  <c:v>44158</c:v>
                </c:pt>
                <c:pt idx="656">
                  <c:v>44169</c:v>
                </c:pt>
                <c:pt idx="657">
                  <c:v>44198</c:v>
                </c:pt>
                <c:pt idx="658">
                  <c:v>44205</c:v>
                </c:pt>
                <c:pt idx="659">
                  <c:v>44208</c:v>
                </c:pt>
                <c:pt idx="660">
                  <c:v>44220</c:v>
                </c:pt>
                <c:pt idx="661">
                  <c:v>44262</c:v>
                </c:pt>
                <c:pt idx="662">
                  <c:v>44267</c:v>
                </c:pt>
                <c:pt idx="663">
                  <c:v>44268</c:v>
                </c:pt>
                <c:pt idx="664">
                  <c:v>44270</c:v>
                </c:pt>
                <c:pt idx="665">
                  <c:v>44271</c:v>
                </c:pt>
                <c:pt idx="666">
                  <c:v>44272</c:v>
                </c:pt>
                <c:pt idx="667">
                  <c:v>44273</c:v>
                </c:pt>
                <c:pt idx="668">
                  <c:v>44274</c:v>
                </c:pt>
                <c:pt idx="669">
                  <c:v>44275</c:v>
                </c:pt>
                <c:pt idx="670">
                  <c:v>44276</c:v>
                </c:pt>
                <c:pt idx="671">
                  <c:v>44277</c:v>
                </c:pt>
                <c:pt idx="672">
                  <c:v>44278</c:v>
                </c:pt>
                <c:pt idx="673">
                  <c:v>44279</c:v>
                </c:pt>
                <c:pt idx="674">
                  <c:v>44280</c:v>
                </c:pt>
                <c:pt idx="675">
                  <c:v>44281</c:v>
                </c:pt>
                <c:pt idx="676">
                  <c:v>44282</c:v>
                </c:pt>
                <c:pt idx="677">
                  <c:v>44283</c:v>
                </c:pt>
                <c:pt idx="678">
                  <c:v>44286</c:v>
                </c:pt>
                <c:pt idx="679">
                  <c:v>44295</c:v>
                </c:pt>
                <c:pt idx="680">
                  <c:v>44303</c:v>
                </c:pt>
                <c:pt idx="681">
                  <c:v>44310</c:v>
                </c:pt>
                <c:pt idx="682">
                  <c:v>44315</c:v>
                </c:pt>
                <c:pt idx="683">
                  <c:v>44325</c:v>
                </c:pt>
                <c:pt idx="684">
                  <c:v>44343</c:v>
                </c:pt>
                <c:pt idx="685">
                  <c:v>44353</c:v>
                </c:pt>
                <c:pt idx="686">
                  <c:v>44362</c:v>
                </c:pt>
                <c:pt idx="687">
                  <c:v>44372</c:v>
                </c:pt>
                <c:pt idx="688">
                  <c:v>44389</c:v>
                </c:pt>
                <c:pt idx="689">
                  <c:v>44414</c:v>
                </c:pt>
              </c:numCache>
            </c:numRef>
          </c:xVal>
          <c:yVal>
            <c:numRef>
              <c:f>[1]大坝心墙!$B$2:$B$2000</c:f>
              <c:numCache>
                <c:formatCode>General</c:formatCode>
                <c:ptCount val="1999"/>
                <c:pt idx="0">
                  <c:v>2582.28</c:v>
                </c:pt>
                <c:pt idx="1">
                  <c:v>2582.46</c:v>
                </c:pt>
                <c:pt idx="2">
                  <c:v>2582.72</c:v>
                </c:pt>
                <c:pt idx="3">
                  <c:v>2583.03</c:v>
                </c:pt>
                <c:pt idx="4">
                  <c:v>2583.27</c:v>
                </c:pt>
                <c:pt idx="5">
                  <c:v>2583.52</c:v>
                </c:pt>
                <c:pt idx="6">
                  <c:v>2583.78</c:v>
                </c:pt>
                <c:pt idx="7">
                  <c:v>2584.05</c:v>
                </c:pt>
                <c:pt idx="8">
                  <c:v>2584.31</c:v>
                </c:pt>
                <c:pt idx="9">
                  <c:v>2584.54</c:v>
                </c:pt>
                <c:pt idx="10">
                  <c:v>2584.81</c:v>
                </c:pt>
                <c:pt idx="11">
                  <c:v>2585.01</c:v>
                </c:pt>
                <c:pt idx="12">
                  <c:v>2585.3</c:v>
                </c:pt>
                <c:pt idx="13">
                  <c:v>2585.57</c:v>
                </c:pt>
                <c:pt idx="14">
                  <c:v>2585.86</c:v>
                </c:pt>
                <c:pt idx="15">
                  <c:v>2586.16</c:v>
                </c:pt>
                <c:pt idx="16">
                  <c:v>2586.37</c:v>
                </c:pt>
                <c:pt idx="17">
                  <c:v>2586.64</c:v>
                </c:pt>
                <c:pt idx="18">
                  <c:v>2586.87</c:v>
                </c:pt>
                <c:pt idx="19">
                  <c:v>2587.13</c:v>
                </c:pt>
                <c:pt idx="20">
                  <c:v>2587.38</c:v>
                </c:pt>
                <c:pt idx="21">
                  <c:v>2587.68</c:v>
                </c:pt>
                <c:pt idx="22">
                  <c:v>2587.89</c:v>
                </c:pt>
                <c:pt idx="23">
                  <c:v>2588.14</c:v>
                </c:pt>
                <c:pt idx="24">
                  <c:v>2588.43</c:v>
                </c:pt>
                <c:pt idx="25">
                  <c:v>2588.73</c:v>
                </c:pt>
                <c:pt idx="26">
                  <c:v>2589.05</c:v>
                </c:pt>
                <c:pt idx="27">
                  <c:v>2589.27</c:v>
                </c:pt>
                <c:pt idx="28">
                  <c:v>2589.51</c:v>
                </c:pt>
                <c:pt idx="29">
                  <c:v>2589.8</c:v>
                </c:pt>
                <c:pt idx="30">
                  <c:v>2590.03</c:v>
                </c:pt>
                <c:pt idx="31">
                  <c:v>2590.28</c:v>
                </c:pt>
                <c:pt idx="32">
                  <c:v>2590.53</c:v>
                </c:pt>
                <c:pt idx="33">
                  <c:v>2590.88</c:v>
                </c:pt>
                <c:pt idx="34">
                  <c:v>2591.1</c:v>
                </c:pt>
                <c:pt idx="35">
                  <c:v>2591.44</c:v>
                </c:pt>
                <c:pt idx="36">
                  <c:v>2591.69</c:v>
                </c:pt>
                <c:pt idx="37">
                  <c:v>2591.91</c:v>
                </c:pt>
                <c:pt idx="38">
                  <c:v>2592.16</c:v>
                </c:pt>
                <c:pt idx="39">
                  <c:v>2592.44</c:v>
                </c:pt>
                <c:pt idx="40">
                  <c:v>2592.67</c:v>
                </c:pt>
                <c:pt idx="41">
                  <c:v>2592.97</c:v>
                </c:pt>
                <c:pt idx="42">
                  <c:v>2593.18</c:v>
                </c:pt>
                <c:pt idx="43">
                  <c:v>2593.46</c:v>
                </c:pt>
                <c:pt idx="44">
                  <c:v>2593.65</c:v>
                </c:pt>
                <c:pt idx="45">
                  <c:v>2593.91</c:v>
                </c:pt>
                <c:pt idx="46">
                  <c:v>2594.24</c:v>
                </c:pt>
                <c:pt idx="47">
                  <c:v>2594.33</c:v>
                </c:pt>
                <c:pt idx="48">
                  <c:v>2594.56</c:v>
                </c:pt>
                <c:pt idx="49">
                  <c:v>2594.78</c:v>
                </c:pt>
                <c:pt idx="50">
                  <c:v>2595.04</c:v>
                </c:pt>
                <c:pt idx="51">
                  <c:v>2595.23</c:v>
                </c:pt>
                <c:pt idx="52">
                  <c:v>2595.46</c:v>
                </c:pt>
                <c:pt idx="53">
                  <c:v>2595.7</c:v>
                </c:pt>
                <c:pt idx="54">
                  <c:v>2595.99</c:v>
                </c:pt>
                <c:pt idx="55">
                  <c:v>2596.24</c:v>
                </c:pt>
                <c:pt idx="56">
                  <c:v>2596.48</c:v>
                </c:pt>
                <c:pt idx="57">
                  <c:v>2596.75</c:v>
                </c:pt>
                <c:pt idx="58">
                  <c:v>2596.99</c:v>
                </c:pt>
                <c:pt idx="59">
                  <c:v>2597.23</c:v>
                </c:pt>
                <c:pt idx="60">
                  <c:v>2597.52</c:v>
                </c:pt>
                <c:pt idx="61">
                  <c:v>2597.75</c:v>
                </c:pt>
                <c:pt idx="62">
                  <c:v>2597.99</c:v>
                </c:pt>
                <c:pt idx="63">
                  <c:v>2598.24</c:v>
                </c:pt>
                <c:pt idx="64">
                  <c:v>2598.51</c:v>
                </c:pt>
                <c:pt idx="65">
                  <c:v>2598.74</c:v>
                </c:pt>
                <c:pt idx="66">
                  <c:v>2599.01</c:v>
                </c:pt>
                <c:pt idx="67">
                  <c:v>2599.24</c:v>
                </c:pt>
                <c:pt idx="68">
                  <c:v>2599.46</c:v>
                </c:pt>
                <c:pt idx="69">
                  <c:v>2599.72</c:v>
                </c:pt>
                <c:pt idx="70">
                  <c:v>2599.96</c:v>
                </c:pt>
                <c:pt idx="71">
                  <c:v>2600.23</c:v>
                </c:pt>
                <c:pt idx="72">
                  <c:v>2600.45</c:v>
                </c:pt>
                <c:pt idx="73">
                  <c:v>2600.71</c:v>
                </c:pt>
                <c:pt idx="74">
                  <c:v>2600.95</c:v>
                </c:pt>
                <c:pt idx="75">
                  <c:v>2601.2</c:v>
                </c:pt>
                <c:pt idx="76">
                  <c:v>2601.44</c:v>
                </c:pt>
                <c:pt idx="77">
                  <c:v>2601.75</c:v>
                </c:pt>
                <c:pt idx="78">
                  <c:v>2601.98</c:v>
                </c:pt>
                <c:pt idx="79">
                  <c:v>2602.26</c:v>
                </c:pt>
                <c:pt idx="80">
                  <c:v>2602.5</c:v>
                </c:pt>
                <c:pt idx="81">
                  <c:v>2602.79</c:v>
                </c:pt>
                <c:pt idx="82">
                  <c:v>2602.98</c:v>
                </c:pt>
                <c:pt idx="83">
                  <c:v>2603.28</c:v>
                </c:pt>
                <c:pt idx="84">
                  <c:v>2603.49</c:v>
                </c:pt>
                <c:pt idx="85">
                  <c:v>2603.67</c:v>
                </c:pt>
                <c:pt idx="86">
                  <c:v>2603.93</c:v>
                </c:pt>
                <c:pt idx="87">
                  <c:v>2604.16</c:v>
                </c:pt>
                <c:pt idx="88">
                  <c:v>2604.43</c:v>
                </c:pt>
                <c:pt idx="89">
                  <c:v>2604.64</c:v>
                </c:pt>
                <c:pt idx="90">
                  <c:v>2604.88</c:v>
                </c:pt>
                <c:pt idx="91">
                  <c:v>2605.16</c:v>
                </c:pt>
                <c:pt idx="92">
                  <c:v>2605.51</c:v>
                </c:pt>
                <c:pt idx="93">
                  <c:v>2605.69</c:v>
                </c:pt>
                <c:pt idx="94">
                  <c:v>2605.98</c:v>
                </c:pt>
                <c:pt idx="95">
                  <c:v>2606.21</c:v>
                </c:pt>
                <c:pt idx="96">
                  <c:v>2606.5</c:v>
                </c:pt>
                <c:pt idx="97">
                  <c:v>2606.5</c:v>
                </c:pt>
                <c:pt idx="98">
                  <c:v>2606.73</c:v>
                </c:pt>
                <c:pt idx="99">
                  <c:v>2607.01</c:v>
                </c:pt>
                <c:pt idx="100">
                  <c:v>2607.04</c:v>
                </c:pt>
                <c:pt idx="101">
                  <c:v>2607.5</c:v>
                </c:pt>
                <c:pt idx="102">
                  <c:v>2607.5</c:v>
                </c:pt>
                <c:pt idx="103">
                  <c:v>2607.52</c:v>
                </c:pt>
                <c:pt idx="104">
                  <c:v>2607.94</c:v>
                </c:pt>
                <c:pt idx="105">
                  <c:v>2607.97</c:v>
                </c:pt>
                <c:pt idx="106">
                  <c:v>2608.23</c:v>
                </c:pt>
                <c:pt idx="107">
                  <c:v>2608.51</c:v>
                </c:pt>
                <c:pt idx="108">
                  <c:v>2608.73</c:v>
                </c:pt>
                <c:pt idx="109">
                  <c:v>2609.02</c:v>
                </c:pt>
                <c:pt idx="110">
                  <c:v>2609.26</c:v>
                </c:pt>
                <c:pt idx="111">
                  <c:v>2609.52</c:v>
                </c:pt>
                <c:pt idx="112">
                  <c:v>2609.72</c:v>
                </c:pt>
                <c:pt idx="113">
                  <c:v>2610.72</c:v>
                </c:pt>
                <c:pt idx="114">
                  <c:v>2610.3</c:v>
                </c:pt>
                <c:pt idx="115">
                  <c:v>2610.59</c:v>
                </c:pt>
                <c:pt idx="116">
                  <c:v>2610.74</c:v>
                </c:pt>
                <c:pt idx="117">
                  <c:v>2611.1</c:v>
                </c:pt>
                <c:pt idx="118">
                  <c:v>2611.33</c:v>
                </c:pt>
                <c:pt idx="119">
                  <c:v>2611.67</c:v>
                </c:pt>
                <c:pt idx="120">
                  <c:v>2611.79</c:v>
                </c:pt>
                <c:pt idx="121">
                  <c:v>2612.17</c:v>
                </c:pt>
                <c:pt idx="122">
                  <c:v>2612.32</c:v>
                </c:pt>
                <c:pt idx="123">
                  <c:v>2612.71</c:v>
                </c:pt>
                <c:pt idx="124">
                  <c:v>2613.21</c:v>
                </c:pt>
                <c:pt idx="125">
                  <c:v>2613.18</c:v>
                </c:pt>
                <c:pt idx="126">
                  <c:v>2613.3</c:v>
                </c:pt>
                <c:pt idx="127">
                  <c:v>2613.66</c:v>
                </c:pt>
                <c:pt idx="128">
                  <c:v>2613.82</c:v>
                </c:pt>
                <c:pt idx="129">
                  <c:v>2614.13</c:v>
                </c:pt>
                <c:pt idx="130">
                  <c:v>2614.31</c:v>
                </c:pt>
                <c:pt idx="131">
                  <c:v>2614.56</c:v>
                </c:pt>
                <c:pt idx="132">
                  <c:v>2614.75</c:v>
                </c:pt>
                <c:pt idx="133">
                  <c:v>2615.05</c:v>
                </c:pt>
                <c:pt idx="134">
                  <c:v>2615.23</c:v>
                </c:pt>
                <c:pt idx="135">
                  <c:v>2615.58</c:v>
                </c:pt>
                <c:pt idx="136">
                  <c:v>2615.81</c:v>
                </c:pt>
                <c:pt idx="137">
                  <c:v>2616.1</c:v>
                </c:pt>
                <c:pt idx="138">
                  <c:v>2616.35</c:v>
                </c:pt>
                <c:pt idx="139">
                  <c:v>2616.57</c:v>
                </c:pt>
                <c:pt idx="140">
                  <c:v>2616.8</c:v>
                </c:pt>
                <c:pt idx="141">
                  <c:v>2617.08</c:v>
                </c:pt>
                <c:pt idx="142">
                  <c:v>2617.3</c:v>
                </c:pt>
                <c:pt idx="143">
                  <c:v>2617.75</c:v>
                </c:pt>
                <c:pt idx="144">
                  <c:v>2617.8</c:v>
                </c:pt>
                <c:pt idx="145">
                  <c:v>2618.37</c:v>
                </c:pt>
                <c:pt idx="146">
                  <c:v>2618.77</c:v>
                </c:pt>
                <c:pt idx="147">
                  <c:v>2618.41</c:v>
                </c:pt>
                <c:pt idx="148">
                  <c:v>2618.63</c:v>
                </c:pt>
                <c:pt idx="149">
                  <c:v>2618.9</c:v>
                </c:pt>
                <c:pt idx="150">
                  <c:v>2619.3</c:v>
                </c:pt>
                <c:pt idx="151">
                  <c:v>2619.67</c:v>
                </c:pt>
                <c:pt idx="152">
                  <c:v>2619.97</c:v>
                </c:pt>
                <c:pt idx="153">
                  <c:v>2620.27</c:v>
                </c:pt>
                <c:pt idx="154">
                  <c:v>2620.44</c:v>
                </c:pt>
                <c:pt idx="155">
                  <c:v>2620.78</c:v>
                </c:pt>
                <c:pt idx="156">
                  <c:v>2620.99</c:v>
                </c:pt>
                <c:pt idx="157">
                  <c:v>2621.26</c:v>
                </c:pt>
                <c:pt idx="158">
                  <c:v>2621.44</c:v>
                </c:pt>
                <c:pt idx="159">
                  <c:v>2621.83</c:v>
                </c:pt>
                <c:pt idx="160">
                  <c:v>2622.19</c:v>
                </c:pt>
                <c:pt idx="161">
                  <c:v>2622.32</c:v>
                </c:pt>
                <c:pt idx="162">
                  <c:v>2622.59</c:v>
                </c:pt>
                <c:pt idx="163">
                  <c:v>2622.96</c:v>
                </c:pt>
                <c:pt idx="164">
                  <c:v>2623.15</c:v>
                </c:pt>
                <c:pt idx="165">
                  <c:v>2623.43</c:v>
                </c:pt>
                <c:pt idx="166">
                  <c:v>2623.58</c:v>
                </c:pt>
                <c:pt idx="167">
                  <c:v>2623.86</c:v>
                </c:pt>
                <c:pt idx="168">
                  <c:v>2624.08</c:v>
                </c:pt>
                <c:pt idx="169">
                  <c:v>2624.33</c:v>
                </c:pt>
                <c:pt idx="170">
                  <c:v>2624.65</c:v>
                </c:pt>
                <c:pt idx="171">
                  <c:v>2624.89</c:v>
                </c:pt>
                <c:pt idx="172">
                  <c:v>2625.14</c:v>
                </c:pt>
                <c:pt idx="173">
                  <c:v>2625.34</c:v>
                </c:pt>
                <c:pt idx="174">
                  <c:v>2625.6</c:v>
                </c:pt>
                <c:pt idx="175">
                  <c:v>2625.82</c:v>
                </c:pt>
                <c:pt idx="176">
                  <c:v>2626.3</c:v>
                </c:pt>
                <c:pt idx="177">
                  <c:v>2626.53</c:v>
                </c:pt>
                <c:pt idx="178">
                  <c:v>2626.74</c:v>
                </c:pt>
                <c:pt idx="179">
                  <c:v>2627.02</c:v>
                </c:pt>
                <c:pt idx="180">
                  <c:v>2627.4</c:v>
                </c:pt>
                <c:pt idx="181">
                  <c:v>2627.51</c:v>
                </c:pt>
                <c:pt idx="182">
                  <c:v>2628.1</c:v>
                </c:pt>
                <c:pt idx="183">
                  <c:v>2628.27</c:v>
                </c:pt>
                <c:pt idx="184">
                  <c:v>2628.57</c:v>
                </c:pt>
                <c:pt idx="185">
                  <c:v>2628.8</c:v>
                </c:pt>
                <c:pt idx="186">
                  <c:v>2629.07</c:v>
                </c:pt>
                <c:pt idx="187">
                  <c:v>2629.26</c:v>
                </c:pt>
                <c:pt idx="188">
                  <c:v>2629.55</c:v>
                </c:pt>
                <c:pt idx="189">
                  <c:v>2629.8</c:v>
                </c:pt>
                <c:pt idx="190">
                  <c:v>2630.09</c:v>
                </c:pt>
                <c:pt idx="191">
                  <c:v>2630.3</c:v>
                </c:pt>
                <c:pt idx="192">
                  <c:v>2630.66</c:v>
                </c:pt>
                <c:pt idx="193">
                  <c:v>2630.83</c:v>
                </c:pt>
                <c:pt idx="194">
                  <c:v>2631.06</c:v>
                </c:pt>
                <c:pt idx="195">
                  <c:v>2631.35</c:v>
                </c:pt>
                <c:pt idx="196">
                  <c:v>2631.62</c:v>
                </c:pt>
                <c:pt idx="197">
                  <c:v>2631.9</c:v>
                </c:pt>
                <c:pt idx="198">
                  <c:v>2632.15</c:v>
                </c:pt>
                <c:pt idx="199">
                  <c:v>2632.48</c:v>
                </c:pt>
                <c:pt idx="200">
                  <c:v>2632.75</c:v>
                </c:pt>
                <c:pt idx="201">
                  <c:v>2633.01</c:v>
                </c:pt>
                <c:pt idx="202">
                  <c:v>2633.24</c:v>
                </c:pt>
                <c:pt idx="203">
                  <c:v>2633.57</c:v>
                </c:pt>
                <c:pt idx="204">
                  <c:v>2633.82</c:v>
                </c:pt>
                <c:pt idx="205">
                  <c:v>2634.11</c:v>
                </c:pt>
                <c:pt idx="206">
                  <c:v>2634.34</c:v>
                </c:pt>
                <c:pt idx="207">
                  <c:v>2634.63</c:v>
                </c:pt>
                <c:pt idx="208">
                  <c:v>2634.86</c:v>
                </c:pt>
                <c:pt idx="209">
                  <c:v>2635.15</c:v>
                </c:pt>
                <c:pt idx="210">
                  <c:v>2635.43</c:v>
                </c:pt>
                <c:pt idx="211">
                  <c:v>2635.68</c:v>
                </c:pt>
                <c:pt idx="212">
                  <c:v>2635.96</c:v>
                </c:pt>
                <c:pt idx="213">
                  <c:v>2636.22</c:v>
                </c:pt>
                <c:pt idx="214">
                  <c:v>2636.5</c:v>
                </c:pt>
                <c:pt idx="215">
                  <c:v>2636.77</c:v>
                </c:pt>
                <c:pt idx="216">
                  <c:v>2637.02</c:v>
                </c:pt>
                <c:pt idx="217">
                  <c:v>2637.29</c:v>
                </c:pt>
                <c:pt idx="218">
                  <c:v>2637.58</c:v>
                </c:pt>
                <c:pt idx="219">
                  <c:v>2637.83</c:v>
                </c:pt>
                <c:pt idx="220">
                  <c:v>2638.09</c:v>
                </c:pt>
                <c:pt idx="221">
                  <c:v>2638.33</c:v>
                </c:pt>
                <c:pt idx="222">
                  <c:v>2638.69</c:v>
                </c:pt>
                <c:pt idx="223">
                  <c:v>2638.96</c:v>
                </c:pt>
                <c:pt idx="224">
                  <c:v>2639.96</c:v>
                </c:pt>
                <c:pt idx="225">
                  <c:v>2639.46</c:v>
                </c:pt>
                <c:pt idx="226">
                  <c:v>2639.8</c:v>
                </c:pt>
                <c:pt idx="227">
                  <c:v>2640.02</c:v>
                </c:pt>
                <c:pt idx="228">
                  <c:v>2640.29</c:v>
                </c:pt>
                <c:pt idx="229">
                  <c:v>2640.52</c:v>
                </c:pt>
                <c:pt idx="230">
                  <c:v>2640.85</c:v>
                </c:pt>
                <c:pt idx="231">
                  <c:v>2641.1</c:v>
                </c:pt>
                <c:pt idx="232">
                  <c:v>2641.38</c:v>
                </c:pt>
                <c:pt idx="233">
                  <c:v>2641.63</c:v>
                </c:pt>
                <c:pt idx="234">
                  <c:v>2641.89</c:v>
                </c:pt>
                <c:pt idx="235">
                  <c:v>2642.23</c:v>
                </c:pt>
                <c:pt idx="236">
                  <c:v>2642.46</c:v>
                </c:pt>
                <c:pt idx="237">
                  <c:v>2642.75</c:v>
                </c:pt>
                <c:pt idx="238">
                  <c:v>2642.97</c:v>
                </c:pt>
                <c:pt idx="239">
                  <c:v>2643.22</c:v>
                </c:pt>
                <c:pt idx="240">
                  <c:v>2643.5</c:v>
                </c:pt>
                <c:pt idx="241">
                  <c:v>2643.69</c:v>
                </c:pt>
                <c:pt idx="242">
                  <c:v>2643.76</c:v>
                </c:pt>
                <c:pt idx="243">
                  <c:v>2644.02</c:v>
                </c:pt>
                <c:pt idx="244">
                  <c:v>2644.31</c:v>
                </c:pt>
                <c:pt idx="245">
                  <c:v>2644.59</c:v>
                </c:pt>
                <c:pt idx="246">
                  <c:v>2644.83</c:v>
                </c:pt>
                <c:pt idx="247">
                  <c:v>2645.12</c:v>
                </c:pt>
                <c:pt idx="248">
                  <c:v>2645.34</c:v>
                </c:pt>
                <c:pt idx="249">
                  <c:v>2645.6</c:v>
                </c:pt>
                <c:pt idx="250">
                  <c:v>2645.86</c:v>
                </c:pt>
                <c:pt idx="251">
                  <c:v>2646.15</c:v>
                </c:pt>
                <c:pt idx="252">
                  <c:v>2646.42</c:v>
                </c:pt>
                <c:pt idx="253">
                  <c:v>2646.71</c:v>
                </c:pt>
                <c:pt idx="254">
                  <c:v>2646.99</c:v>
                </c:pt>
                <c:pt idx="255">
                  <c:v>2647.21</c:v>
                </c:pt>
                <c:pt idx="256">
                  <c:v>2647.49</c:v>
                </c:pt>
                <c:pt idx="257">
                  <c:v>2647.74</c:v>
                </c:pt>
                <c:pt idx="258">
                  <c:v>2648.07</c:v>
                </c:pt>
                <c:pt idx="259">
                  <c:v>2648.31</c:v>
                </c:pt>
                <c:pt idx="260">
                  <c:v>2648.57</c:v>
                </c:pt>
                <c:pt idx="261">
                  <c:v>2648.84</c:v>
                </c:pt>
                <c:pt idx="262">
                  <c:v>2649.1</c:v>
                </c:pt>
                <c:pt idx="263">
                  <c:v>2649.38</c:v>
                </c:pt>
                <c:pt idx="264">
                  <c:v>2649.66</c:v>
                </c:pt>
                <c:pt idx="265">
                  <c:v>2649.95</c:v>
                </c:pt>
                <c:pt idx="266">
                  <c:v>2650.23</c:v>
                </c:pt>
                <c:pt idx="267">
                  <c:v>2650.49</c:v>
                </c:pt>
                <c:pt idx="268">
                  <c:v>2650.75</c:v>
                </c:pt>
                <c:pt idx="269">
                  <c:v>2651.03</c:v>
                </c:pt>
                <c:pt idx="270">
                  <c:v>2651.18</c:v>
                </c:pt>
                <c:pt idx="271">
                  <c:v>2651.53</c:v>
                </c:pt>
                <c:pt idx="272">
                  <c:v>2651.8</c:v>
                </c:pt>
                <c:pt idx="273">
                  <c:v>2652.08</c:v>
                </c:pt>
                <c:pt idx="274">
                  <c:v>2652.37</c:v>
                </c:pt>
                <c:pt idx="275">
                  <c:v>2652.61</c:v>
                </c:pt>
                <c:pt idx="276">
                  <c:v>2652.86</c:v>
                </c:pt>
                <c:pt idx="277">
                  <c:v>2653.1</c:v>
                </c:pt>
                <c:pt idx="278">
                  <c:v>2653.34</c:v>
                </c:pt>
                <c:pt idx="279">
                  <c:v>2653.62</c:v>
                </c:pt>
                <c:pt idx="280">
                  <c:v>2653.9</c:v>
                </c:pt>
                <c:pt idx="281">
                  <c:v>2654.17</c:v>
                </c:pt>
                <c:pt idx="282">
                  <c:v>2654.4</c:v>
                </c:pt>
                <c:pt idx="283">
                  <c:v>2654.67</c:v>
                </c:pt>
                <c:pt idx="284">
                  <c:v>2654.9</c:v>
                </c:pt>
                <c:pt idx="285">
                  <c:v>2655.18</c:v>
                </c:pt>
                <c:pt idx="286">
                  <c:v>2655.47</c:v>
                </c:pt>
                <c:pt idx="287">
                  <c:v>2655.71</c:v>
                </c:pt>
                <c:pt idx="288">
                  <c:v>2656.01</c:v>
                </c:pt>
                <c:pt idx="289">
                  <c:v>2656.3</c:v>
                </c:pt>
                <c:pt idx="290">
                  <c:v>2656.59</c:v>
                </c:pt>
                <c:pt idx="291">
                  <c:v>2656.86</c:v>
                </c:pt>
                <c:pt idx="292">
                  <c:v>2657.12</c:v>
                </c:pt>
                <c:pt idx="293">
                  <c:v>2657.42</c:v>
                </c:pt>
                <c:pt idx="294">
                  <c:v>2657.71</c:v>
                </c:pt>
                <c:pt idx="295">
                  <c:v>2657.97</c:v>
                </c:pt>
                <c:pt idx="296">
                  <c:v>2658.23</c:v>
                </c:pt>
                <c:pt idx="297">
                  <c:v>2658.54</c:v>
                </c:pt>
                <c:pt idx="298">
                  <c:v>2658.79</c:v>
                </c:pt>
                <c:pt idx="299">
                  <c:v>2659.03</c:v>
                </c:pt>
                <c:pt idx="300">
                  <c:v>2659.33</c:v>
                </c:pt>
                <c:pt idx="301">
                  <c:v>2659.6</c:v>
                </c:pt>
                <c:pt idx="302">
                  <c:v>2659.88</c:v>
                </c:pt>
                <c:pt idx="303">
                  <c:v>2660.13</c:v>
                </c:pt>
                <c:pt idx="304">
                  <c:v>2660.38</c:v>
                </c:pt>
                <c:pt idx="305">
                  <c:v>2660.65</c:v>
                </c:pt>
                <c:pt idx="306">
                  <c:v>2660.93</c:v>
                </c:pt>
                <c:pt idx="307">
                  <c:v>2661.21</c:v>
                </c:pt>
                <c:pt idx="308">
                  <c:v>2661.53</c:v>
                </c:pt>
                <c:pt idx="309">
                  <c:v>2661.79</c:v>
                </c:pt>
                <c:pt idx="310">
                  <c:v>2662.02</c:v>
                </c:pt>
                <c:pt idx="311">
                  <c:v>2662.32</c:v>
                </c:pt>
                <c:pt idx="312">
                  <c:v>2662.57</c:v>
                </c:pt>
                <c:pt idx="313">
                  <c:v>2662.84</c:v>
                </c:pt>
                <c:pt idx="314">
                  <c:v>2663.11</c:v>
                </c:pt>
                <c:pt idx="315">
                  <c:v>2663.45</c:v>
                </c:pt>
                <c:pt idx="316">
                  <c:v>2663.75</c:v>
                </c:pt>
                <c:pt idx="317">
                  <c:v>2663.92</c:v>
                </c:pt>
                <c:pt idx="318">
                  <c:v>2664.26</c:v>
                </c:pt>
                <c:pt idx="319">
                  <c:v>2664.51</c:v>
                </c:pt>
                <c:pt idx="320">
                  <c:v>2664.75</c:v>
                </c:pt>
                <c:pt idx="321">
                  <c:v>2664.99</c:v>
                </c:pt>
                <c:pt idx="322">
                  <c:v>2665.3</c:v>
                </c:pt>
                <c:pt idx="323">
                  <c:v>2665.58</c:v>
                </c:pt>
                <c:pt idx="324">
                  <c:v>2665.87</c:v>
                </c:pt>
                <c:pt idx="325">
                  <c:v>2666.15</c:v>
                </c:pt>
                <c:pt idx="326">
                  <c:v>2666.32</c:v>
                </c:pt>
                <c:pt idx="327">
                  <c:v>2666.69</c:v>
                </c:pt>
                <c:pt idx="328">
                  <c:v>2666.95</c:v>
                </c:pt>
                <c:pt idx="329">
                  <c:v>2667.19</c:v>
                </c:pt>
                <c:pt idx="330">
                  <c:v>2667.46</c:v>
                </c:pt>
                <c:pt idx="331">
                  <c:v>2667.71</c:v>
                </c:pt>
                <c:pt idx="332">
                  <c:v>2667.98</c:v>
                </c:pt>
                <c:pt idx="333">
                  <c:v>2668.29</c:v>
                </c:pt>
                <c:pt idx="334">
                  <c:v>2668.56</c:v>
                </c:pt>
                <c:pt idx="335">
                  <c:v>2668.82</c:v>
                </c:pt>
                <c:pt idx="336">
                  <c:v>2669.12</c:v>
                </c:pt>
                <c:pt idx="337">
                  <c:v>2669.35</c:v>
                </c:pt>
                <c:pt idx="338">
                  <c:v>2669.63</c:v>
                </c:pt>
                <c:pt idx="339">
                  <c:v>2669.89</c:v>
                </c:pt>
                <c:pt idx="340">
                  <c:v>2670.15</c:v>
                </c:pt>
                <c:pt idx="341">
                  <c:v>2670.22</c:v>
                </c:pt>
                <c:pt idx="342">
                  <c:v>2670.56</c:v>
                </c:pt>
                <c:pt idx="343">
                  <c:v>2670.82</c:v>
                </c:pt>
                <c:pt idx="344">
                  <c:v>2671.11</c:v>
                </c:pt>
                <c:pt idx="345">
                  <c:v>2671.29</c:v>
                </c:pt>
                <c:pt idx="346">
                  <c:v>2671.61</c:v>
                </c:pt>
                <c:pt idx="347">
                  <c:v>2671.85</c:v>
                </c:pt>
                <c:pt idx="348">
                  <c:v>2672.16</c:v>
                </c:pt>
                <c:pt idx="349">
                  <c:v>2672.34</c:v>
                </c:pt>
                <c:pt idx="350">
                  <c:v>2672.65</c:v>
                </c:pt>
                <c:pt idx="351">
                  <c:v>2672.85</c:v>
                </c:pt>
                <c:pt idx="352">
                  <c:v>2673.16</c:v>
                </c:pt>
                <c:pt idx="353">
                  <c:v>2673.38</c:v>
                </c:pt>
                <c:pt idx="354">
                  <c:v>2673.7</c:v>
                </c:pt>
                <c:pt idx="355">
                  <c:v>2673.97</c:v>
                </c:pt>
                <c:pt idx="356">
                  <c:v>2674.32</c:v>
                </c:pt>
                <c:pt idx="357">
                  <c:v>2674.5</c:v>
                </c:pt>
                <c:pt idx="358">
                  <c:v>2674.79</c:v>
                </c:pt>
                <c:pt idx="359">
                  <c:v>2675.04</c:v>
                </c:pt>
                <c:pt idx="360">
                  <c:v>2675.36</c:v>
                </c:pt>
                <c:pt idx="361">
                  <c:v>2675.57</c:v>
                </c:pt>
                <c:pt idx="362">
                  <c:v>2675.89</c:v>
                </c:pt>
                <c:pt idx="363">
                  <c:v>2676.08</c:v>
                </c:pt>
                <c:pt idx="364">
                  <c:v>2676.33</c:v>
                </c:pt>
                <c:pt idx="365">
                  <c:v>2676.56</c:v>
                </c:pt>
                <c:pt idx="366">
                  <c:v>2676.85</c:v>
                </c:pt>
                <c:pt idx="367">
                  <c:v>2677.07</c:v>
                </c:pt>
                <c:pt idx="368">
                  <c:v>2677.41</c:v>
                </c:pt>
                <c:pt idx="369">
                  <c:v>2677.6</c:v>
                </c:pt>
                <c:pt idx="370">
                  <c:v>2677.9</c:v>
                </c:pt>
                <c:pt idx="371">
                  <c:v>2678.47</c:v>
                </c:pt>
                <c:pt idx="372">
                  <c:v>2678.67</c:v>
                </c:pt>
                <c:pt idx="373">
                  <c:v>2679</c:v>
                </c:pt>
                <c:pt idx="374">
                  <c:v>2679.23</c:v>
                </c:pt>
                <c:pt idx="375">
                  <c:v>2679.57</c:v>
                </c:pt>
                <c:pt idx="376">
                  <c:v>2679.77</c:v>
                </c:pt>
                <c:pt idx="377">
                  <c:v>2680.1</c:v>
                </c:pt>
                <c:pt idx="378">
                  <c:v>2680.34</c:v>
                </c:pt>
                <c:pt idx="379">
                  <c:v>2680.68</c:v>
                </c:pt>
                <c:pt idx="380">
                  <c:v>2680.86</c:v>
                </c:pt>
                <c:pt idx="381">
                  <c:v>2681.16</c:v>
                </c:pt>
                <c:pt idx="382">
                  <c:v>2681.33</c:v>
                </c:pt>
                <c:pt idx="383">
                  <c:v>2681.69</c:v>
                </c:pt>
                <c:pt idx="384">
                  <c:v>2681.96</c:v>
                </c:pt>
                <c:pt idx="385">
                  <c:v>2682.28</c:v>
                </c:pt>
                <c:pt idx="386">
                  <c:v>2682.48</c:v>
                </c:pt>
                <c:pt idx="387">
                  <c:v>2682.74</c:v>
                </c:pt>
                <c:pt idx="388">
                  <c:v>2683.01</c:v>
                </c:pt>
                <c:pt idx="389">
                  <c:v>2683.37</c:v>
                </c:pt>
                <c:pt idx="390">
                  <c:v>2683.6</c:v>
                </c:pt>
                <c:pt idx="391">
                  <c:v>2683.91</c:v>
                </c:pt>
                <c:pt idx="392">
                  <c:v>2684.09</c:v>
                </c:pt>
                <c:pt idx="393">
                  <c:v>2684.43</c:v>
                </c:pt>
                <c:pt idx="394">
                  <c:v>2684.69</c:v>
                </c:pt>
                <c:pt idx="395">
                  <c:v>2685.04</c:v>
                </c:pt>
                <c:pt idx="396">
                  <c:v>2685.22</c:v>
                </c:pt>
                <c:pt idx="397">
                  <c:v>2685.54</c:v>
                </c:pt>
                <c:pt idx="398">
                  <c:v>2686</c:v>
                </c:pt>
                <c:pt idx="399">
                  <c:v>2686.2</c:v>
                </c:pt>
                <c:pt idx="400">
                  <c:v>2686.49</c:v>
                </c:pt>
                <c:pt idx="401">
                  <c:v>2686.75</c:v>
                </c:pt>
                <c:pt idx="402">
                  <c:v>2687</c:v>
                </c:pt>
                <c:pt idx="403">
                  <c:v>2687.2</c:v>
                </c:pt>
                <c:pt idx="404">
                  <c:v>2687.68</c:v>
                </c:pt>
                <c:pt idx="405">
                  <c:v>2688.03</c:v>
                </c:pt>
                <c:pt idx="406">
                  <c:v>2688.25</c:v>
                </c:pt>
                <c:pt idx="407">
                  <c:v>2688.57</c:v>
                </c:pt>
                <c:pt idx="408">
                  <c:v>2688.75</c:v>
                </c:pt>
                <c:pt idx="409">
                  <c:v>2689.11</c:v>
                </c:pt>
                <c:pt idx="410">
                  <c:v>2689.3</c:v>
                </c:pt>
                <c:pt idx="411">
                  <c:v>2689.58</c:v>
                </c:pt>
                <c:pt idx="412">
                  <c:v>2689.79</c:v>
                </c:pt>
                <c:pt idx="413">
                  <c:v>2690.11</c:v>
                </c:pt>
                <c:pt idx="414">
                  <c:v>2690.32</c:v>
                </c:pt>
                <c:pt idx="415">
                  <c:v>2690.66</c:v>
                </c:pt>
                <c:pt idx="416">
                  <c:v>2690.81</c:v>
                </c:pt>
                <c:pt idx="417">
                  <c:v>2690.86</c:v>
                </c:pt>
                <c:pt idx="418">
                  <c:v>2691.33</c:v>
                </c:pt>
                <c:pt idx="419">
                  <c:v>2691.17</c:v>
                </c:pt>
                <c:pt idx="420">
                  <c:v>2691.63</c:v>
                </c:pt>
                <c:pt idx="421">
                  <c:v>2691.4</c:v>
                </c:pt>
                <c:pt idx="422">
                  <c:v>2691.84</c:v>
                </c:pt>
                <c:pt idx="423">
                  <c:v>2691.93</c:v>
                </c:pt>
                <c:pt idx="424">
                  <c:v>2692.39</c:v>
                </c:pt>
                <c:pt idx="425">
                  <c:v>2692.26</c:v>
                </c:pt>
                <c:pt idx="426">
                  <c:v>2692.72</c:v>
                </c:pt>
                <c:pt idx="427">
                  <c:v>2692.46</c:v>
                </c:pt>
                <c:pt idx="428">
                  <c:v>2692.92</c:v>
                </c:pt>
                <c:pt idx="429">
                  <c:v>2693.29</c:v>
                </c:pt>
                <c:pt idx="430">
                  <c:v>2693.34</c:v>
                </c:pt>
                <c:pt idx="431">
                  <c:v>2693.71</c:v>
                </c:pt>
                <c:pt idx="432">
                  <c:v>2693.92</c:v>
                </c:pt>
                <c:pt idx="433">
                  <c:v>2694.2</c:v>
                </c:pt>
                <c:pt idx="434">
                  <c:v>2694.4</c:v>
                </c:pt>
                <c:pt idx="435">
                  <c:v>2694.24</c:v>
                </c:pt>
                <c:pt idx="436">
                  <c:v>2694.64</c:v>
                </c:pt>
                <c:pt idx="437">
                  <c:v>2694.91</c:v>
                </c:pt>
                <c:pt idx="438">
                  <c:v>2695.4</c:v>
                </c:pt>
                <c:pt idx="439">
                  <c:v>2696.15</c:v>
                </c:pt>
                <c:pt idx="440">
                  <c:v>2696.02</c:v>
                </c:pt>
                <c:pt idx="441">
                  <c:v>2696.26</c:v>
                </c:pt>
                <c:pt idx="442">
                  <c:v>2696.54</c:v>
                </c:pt>
                <c:pt idx="443">
                  <c:v>2696.66</c:v>
                </c:pt>
                <c:pt idx="444">
                  <c:v>2697.02</c:v>
                </c:pt>
                <c:pt idx="445">
                  <c:v>2697.26</c:v>
                </c:pt>
                <c:pt idx="446">
                  <c:v>2697.52</c:v>
                </c:pt>
                <c:pt idx="447">
                  <c:v>2697.73</c:v>
                </c:pt>
                <c:pt idx="448">
                  <c:v>2698.02</c:v>
                </c:pt>
                <c:pt idx="449">
                  <c:v>2698.27</c:v>
                </c:pt>
                <c:pt idx="450">
                  <c:v>2698.5</c:v>
                </c:pt>
                <c:pt idx="451">
                  <c:v>2698.76</c:v>
                </c:pt>
                <c:pt idx="452">
                  <c:v>2699.02</c:v>
                </c:pt>
                <c:pt idx="453">
                  <c:v>2699.29</c:v>
                </c:pt>
                <c:pt idx="454">
                  <c:v>2699.55</c:v>
                </c:pt>
                <c:pt idx="455">
                  <c:v>2699.85</c:v>
                </c:pt>
                <c:pt idx="456">
                  <c:v>2700.1</c:v>
                </c:pt>
                <c:pt idx="457">
                  <c:v>2700.35</c:v>
                </c:pt>
                <c:pt idx="458">
                  <c:v>2700.64</c:v>
                </c:pt>
                <c:pt idx="459">
                  <c:v>2700.92</c:v>
                </c:pt>
                <c:pt idx="460">
                  <c:v>2701.2</c:v>
                </c:pt>
                <c:pt idx="461">
                  <c:v>2701.47</c:v>
                </c:pt>
                <c:pt idx="462">
                  <c:v>2701.78</c:v>
                </c:pt>
                <c:pt idx="463">
                  <c:v>2702.05</c:v>
                </c:pt>
                <c:pt idx="464">
                  <c:v>2702.31</c:v>
                </c:pt>
                <c:pt idx="465">
                  <c:v>2702.57</c:v>
                </c:pt>
                <c:pt idx="466">
                  <c:v>2702.81</c:v>
                </c:pt>
                <c:pt idx="467">
                  <c:v>2703.07</c:v>
                </c:pt>
                <c:pt idx="468">
                  <c:v>2703.37</c:v>
                </c:pt>
                <c:pt idx="469">
                  <c:v>2703.65</c:v>
                </c:pt>
                <c:pt idx="470">
                  <c:v>2703.94</c:v>
                </c:pt>
                <c:pt idx="471">
                  <c:v>2704.19</c:v>
                </c:pt>
                <c:pt idx="472">
                  <c:v>2704.48</c:v>
                </c:pt>
                <c:pt idx="473">
                  <c:v>2704.72</c:v>
                </c:pt>
                <c:pt idx="474">
                  <c:v>2705.04</c:v>
                </c:pt>
                <c:pt idx="475">
                  <c:v>2705.49</c:v>
                </c:pt>
                <c:pt idx="476">
                  <c:v>2705.78</c:v>
                </c:pt>
                <c:pt idx="477">
                  <c:v>2706.06</c:v>
                </c:pt>
                <c:pt idx="478">
                  <c:v>2706.34</c:v>
                </c:pt>
                <c:pt idx="479">
                  <c:v>2706.28</c:v>
                </c:pt>
                <c:pt idx="480">
                  <c:v>2706.85</c:v>
                </c:pt>
                <c:pt idx="481">
                  <c:v>2707.13</c:v>
                </c:pt>
                <c:pt idx="482">
                  <c:v>2707.39</c:v>
                </c:pt>
                <c:pt idx="483">
                  <c:v>2707.65</c:v>
                </c:pt>
                <c:pt idx="484">
                  <c:v>2707.95</c:v>
                </c:pt>
                <c:pt idx="485">
                  <c:v>2708.56</c:v>
                </c:pt>
                <c:pt idx="486">
                  <c:v>2708.8</c:v>
                </c:pt>
                <c:pt idx="487">
                  <c:v>2709.1</c:v>
                </c:pt>
                <c:pt idx="488">
                  <c:v>2709.37</c:v>
                </c:pt>
                <c:pt idx="489">
                  <c:v>2709.4</c:v>
                </c:pt>
                <c:pt idx="490">
                  <c:v>2709.66</c:v>
                </c:pt>
                <c:pt idx="491">
                  <c:v>2709.91</c:v>
                </c:pt>
                <c:pt idx="492">
                  <c:v>2710.17</c:v>
                </c:pt>
                <c:pt idx="493">
                  <c:v>2710.46</c:v>
                </c:pt>
                <c:pt idx="494">
                  <c:v>2710.73</c:v>
                </c:pt>
                <c:pt idx="495">
                  <c:v>2710.95</c:v>
                </c:pt>
                <c:pt idx="496">
                  <c:v>2711.22</c:v>
                </c:pt>
                <c:pt idx="497">
                  <c:v>2711.44</c:v>
                </c:pt>
                <c:pt idx="498">
                  <c:v>2711.74</c:v>
                </c:pt>
                <c:pt idx="499">
                  <c:v>2712.02</c:v>
                </c:pt>
                <c:pt idx="500">
                  <c:v>2712.23</c:v>
                </c:pt>
                <c:pt idx="501">
                  <c:v>2712.53</c:v>
                </c:pt>
                <c:pt idx="502">
                  <c:v>2712.8</c:v>
                </c:pt>
                <c:pt idx="503">
                  <c:v>2713.05</c:v>
                </c:pt>
                <c:pt idx="504">
                  <c:v>2713.31</c:v>
                </c:pt>
                <c:pt idx="505">
                  <c:v>2713.56</c:v>
                </c:pt>
                <c:pt idx="506">
                  <c:v>2713.89</c:v>
                </c:pt>
                <c:pt idx="507">
                  <c:v>2714.13</c:v>
                </c:pt>
                <c:pt idx="508">
                  <c:v>2714.4</c:v>
                </c:pt>
                <c:pt idx="509">
                  <c:v>2714.68</c:v>
                </c:pt>
                <c:pt idx="510">
                  <c:v>2714.92</c:v>
                </c:pt>
                <c:pt idx="511">
                  <c:v>2715.18</c:v>
                </c:pt>
                <c:pt idx="512">
                  <c:v>2715.19</c:v>
                </c:pt>
                <c:pt idx="513">
                  <c:v>2715.47</c:v>
                </c:pt>
                <c:pt idx="514">
                  <c:v>2716.5</c:v>
                </c:pt>
                <c:pt idx="515">
                  <c:v>2716.72</c:v>
                </c:pt>
                <c:pt idx="516">
                  <c:v>2716.97</c:v>
                </c:pt>
                <c:pt idx="517">
                  <c:v>2717.22</c:v>
                </c:pt>
                <c:pt idx="518">
                  <c:v>2717.51</c:v>
                </c:pt>
                <c:pt idx="519">
                  <c:v>2717.9</c:v>
                </c:pt>
                <c:pt idx="520">
                  <c:v>2718.07</c:v>
                </c:pt>
                <c:pt idx="521">
                  <c:v>2718.34</c:v>
                </c:pt>
                <c:pt idx="522">
                  <c:v>2718.59</c:v>
                </c:pt>
                <c:pt idx="523">
                  <c:v>2718.86</c:v>
                </c:pt>
                <c:pt idx="524">
                  <c:v>2719.96</c:v>
                </c:pt>
                <c:pt idx="525">
                  <c:v>2720.26</c:v>
                </c:pt>
                <c:pt idx="526">
                  <c:v>2720.29</c:v>
                </c:pt>
                <c:pt idx="527">
                  <c:v>2720.77</c:v>
                </c:pt>
                <c:pt idx="528">
                  <c:v>2721.01</c:v>
                </c:pt>
                <c:pt idx="529">
                  <c:v>2721.04</c:v>
                </c:pt>
                <c:pt idx="530">
                  <c:v>2721.1</c:v>
                </c:pt>
                <c:pt idx="531">
                  <c:v>2721.3</c:v>
                </c:pt>
                <c:pt idx="532">
                  <c:v>2721.6</c:v>
                </c:pt>
                <c:pt idx="533">
                  <c:v>2721.9</c:v>
                </c:pt>
                <c:pt idx="534">
                  <c:v>2722.1</c:v>
                </c:pt>
                <c:pt idx="535">
                  <c:v>2722.4</c:v>
                </c:pt>
                <c:pt idx="536">
                  <c:v>2722.7</c:v>
                </c:pt>
                <c:pt idx="537">
                  <c:v>2723</c:v>
                </c:pt>
                <c:pt idx="538">
                  <c:v>2723.2</c:v>
                </c:pt>
                <c:pt idx="539">
                  <c:v>2723.72</c:v>
                </c:pt>
                <c:pt idx="540">
                  <c:v>2723.96</c:v>
                </c:pt>
                <c:pt idx="541">
                  <c:v>2724.2</c:v>
                </c:pt>
                <c:pt idx="542">
                  <c:v>2724.77</c:v>
                </c:pt>
                <c:pt idx="543">
                  <c:v>2725.03</c:v>
                </c:pt>
                <c:pt idx="544">
                  <c:v>2725.04</c:v>
                </c:pt>
                <c:pt idx="545">
                  <c:v>2725.3</c:v>
                </c:pt>
                <c:pt idx="546">
                  <c:v>2725.34</c:v>
                </c:pt>
                <c:pt idx="547">
                  <c:v>2725.54</c:v>
                </c:pt>
                <c:pt idx="548">
                  <c:v>2725.56</c:v>
                </c:pt>
                <c:pt idx="549">
                  <c:v>2725.76</c:v>
                </c:pt>
                <c:pt idx="550">
                  <c:v>2725.76</c:v>
                </c:pt>
                <c:pt idx="551">
                  <c:v>2725.79</c:v>
                </c:pt>
                <c:pt idx="552">
                  <c:v>2726.04</c:v>
                </c:pt>
                <c:pt idx="553">
                  <c:v>2726.05</c:v>
                </c:pt>
                <c:pt idx="554">
                  <c:v>2726.29</c:v>
                </c:pt>
                <c:pt idx="555">
                  <c:v>2726.29</c:v>
                </c:pt>
                <c:pt idx="556">
                  <c:v>2726.52</c:v>
                </c:pt>
                <c:pt idx="557">
                  <c:v>2726.56</c:v>
                </c:pt>
                <c:pt idx="558">
                  <c:v>2726.79</c:v>
                </c:pt>
                <c:pt idx="559">
                  <c:v>2726.8</c:v>
                </c:pt>
                <c:pt idx="560">
                  <c:v>2727.05</c:v>
                </c:pt>
                <c:pt idx="561">
                  <c:v>2727.06</c:v>
                </c:pt>
                <c:pt idx="562">
                  <c:v>2727.27</c:v>
                </c:pt>
                <c:pt idx="563">
                  <c:v>2727.31</c:v>
                </c:pt>
                <c:pt idx="564">
                  <c:v>2728.14</c:v>
                </c:pt>
                <c:pt idx="565">
                  <c:v>2727.73</c:v>
                </c:pt>
                <c:pt idx="566">
                  <c:v>2728.38</c:v>
                </c:pt>
                <c:pt idx="567">
                  <c:v>2728.62</c:v>
                </c:pt>
                <c:pt idx="568">
                  <c:v>2728.66</c:v>
                </c:pt>
                <c:pt idx="569">
                  <c:v>2728.85</c:v>
                </c:pt>
                <c:pt idx="570">
                  <c:v>2728.89</c:v>
                </c:pt>
                <c:pt idx="571">
                  <c:v>2729.11</c:v>
                </c:pt>
                <c:pt idx="572">
                  <c:v>2729.12</c:v>
                </c:pt>
                <c:pt idx="573">
                  <c:v>2729.34</c:v>
                </c:pt>
                <c:pt idx="574">
                  <c:v>2729.38</c:v>
                </c:pt>
                <c:pt idx="575">
                  <c:v>2729.6</c:v>
                </c:pt>
                <c:pt idx="576">
                  <c:v>2729.63</c:v>
                </c:pt>
                <c:pt idx="577">
                  <c:v>2729.86</c:v>
                </c:pt>
                <c:pt idx="578">
                  <c:v>2730.13</c:v>
                </c:pt>
                <c:pt idx="579">
                  <c:v>2730.13</c:v>
                </c:pt>
                <c:pt idx="580">
                  <c:v>2730.32</c:v>
                </c:pt>
                <c:pt idx="581">
                  <c:v>2730.38</c:v>
                </c:pt>
                <c:pt idx="582">
                  <c:v>2730.64</c:v>
                </c:pt>
                <c:pt idx="583">
                  <c:v>2730.65</c:v>
                </c:pt>
                <c:pt idx="584">
                  <c:v>2731.14</c:v>
                </c:pt>
                <c:pt idx="585">
                  <c:v>2731.65</c:v>
                </c:pt>
                <c:pt idx="586">
                  <c:v>2731.93</c:v>
                </c:pt>
                <c:pt idx="587">
                  <c:v>2732.15</c:v>
                </c:pt>
                <c:pt idx="588">
                  <c:v>2732.46</c:v>
                </c:pt>
                <c:pt idx="589">
                  <c:v>2732.74</c:v>
                </c:pt>
                <c:pt idx="590">
                  <c:v>2733</c:v>
                </c:pt>
                <c:pt idx="591">
                  <c:v>2733.25</c:v>
                </c:pt>
                <c:pt idx="592">
                  <c:v>2733.52</c:v>
                </c:pt>
                <c:pt idx="593">
                  <c:v>2733.8</c:v>
                </c:pt>
                <c:pt idx="594">
                  <c:v>2734.05</c:v>
                </c:pt>
                <c:pt idx="595">
                  <c:v>2733.89</c:v>
                </c:pt>
                <c:pt idx="596">
                  <c:v>2734.18</c:v>
                </c:pt>
                <c:pt idx="597">
                  <c:v>2734.41</c:v>
                </c:pt>
                <c:pt idx="598">
                  <c:v>2734.67</c:v>
                </c:pt>
                <c:pt idx="599">
                  <c:v>2734.91</c:v>
                </c:pt>
                <c:pt idx="600">
                  <c:v>2735.19</c:v>
                </c:pt>
                <c:pt idx="601">
                  <c:v>2735.47</c:v>
                </c:pt>
                <c:pt idx="602">
                  <c:v>2735.74</c:v>
                </c:pt>
                <c:pt idx="603">
                  <c:v>2736.04</c:v>
                </c:pt>
                <c:pt idx="604">
                  <c:v>2736.58</c:v>
                </c:pt>
                <c:pt idx="605">
                  <c:v>2736.79</c:v>
                </c:pt>
                <c:pt idx="606">
                  <c:v>2737</c:v>
                </c:pt>
                <c:pt idx="607">
                  <c:v>2737.39</c:v>
                </c:pt>
                <c:pt idx="608">
                  <c:v>2737.57</c:v>
                </c:pt>
                <c:pt idx="609">
                  <c:v>2737.85</c:v>
                </c:pt>
                <c:pt idx="610">
                  <c:v>2738.12</c:v>
                </c:pt>
                <c:pt idx="611">
                  <c:v>2738.36</c:v>
                </c:pt>
                <c:pt idx="612">
                  <c:v>2738.64</c:v>
                </c:pt>
                <c:pt idx="613">
                  <c:v>2738.93</c:v>
                </c:pt>
                <c:pt idx="614">
                  <c:v>2739.2</c:v>
                </c:pt>
                <c:pt idx="615">
                  <c:v>2739.72</c:v>
                </c:pt>
                <c:pt idx="616">
                  <c:v>2742.6</c:v>
                </c:pt>
                <c:pt idx="617">
                  <c:v>2744.2</c:v>
                </c:pt>
                <c:pt idx="618">
                  <c:v>2744.2</c:v>
                </c:pt>
                <c:pt idx="619">
                  <c:v>2744.2</c:v>
                </c:pt>
                <c:pt idx="620">
                  <c:v>2744.2</c:v>
                </c:pt>
                <c:pt idx="621">
                  <c:v>2744.2</c:v>
                </c:pt>
                <c:pt idx="622">
                  <c:v>2747</c:v>
                </c:pt>
                <c:pt idx="623">
                  <c:v>2747.2</c:v>
                </c:pt>
                <c:pt idx="624">
                  <c:v>2747.6</c:v>
                </c:pt>
                <c:pt idx="625">
                  <c:v>2748.9</c:v>
                </c:pt>
                <c:pt idx="626">
                  <c:v>2750</c:v>
                </c:pt>
                <c:pt idx="627">
                  <c:v>2754</c:v>
                </c:pt>
                <c:pt idx="628">
                  <c:v>2760</c:v>
                </c:pt>
                <c:pt idx="629">
                  <c:v>2763.01</c:v>
                </c:pt>
                <c:pt idx="630">
                  <c:v>2770</c:v>
                </c:pt>
                <c:pt idx="631">
                  <c:v>2773</c:v>
                </c:pt>
                <c:pt idx="632">
                  <c:v>2773.75</c:v>
                </c:pt>
                <c:pt idx="633">
                  <c:v>2773.75</c:v>
                </c:pt>
                <c:pt idx="634">
                  <c:v>2782.3</c:v>
                </c:pt>
                <c:pt idx="635">
                  <c:v>2784</c:v>
                </c:pt>
                <c:pt idx="636">
                  <c:v>2785.8</c:v>
                </c:pt>
                <c:pt idx="637">
                  <c:v>2786.6</c:v>
                </c:pt>
                <c:pt idx="638">
                  <c:v>2793.8</c:v>
                </c:pt>
                <c:pt idx="639">
                  <c:v>2794.4</c:v>
                </c:pt>
                <c:pt idx="640">
                  <c:v>2795.8</c:v>
                </c:pt>
                <c:pt idx="641">
                  <c:v>2797.3</c:v>
                </c:pt>
                <c:pt idx="642">
                  <c:v>2797.9</c:v>
                </c:pt>
                <c:pt idx="643">
                  <c:v>2798.2</c:v>
                </c:pt>
                <c:pt idx="644">
                  <c:v>2798.2</c:v>
                </c:pt>
                <c:pt idx="645">
                  <c:v>2798.2</c:v>
                </c:pt>
                <c:pt idx="646">
                  <c:v>2798.5</c:v>
                </c:pt>
                <c:pt idx="647">
                  <c:v>2800.6</c:v>
                </c:pt>
                <c:pt idx="648">
                  <c:v>2803.9</c:v>
                </c:pt>
                <c:pt idx="649">
                  <c:v>2804.7</c:v>
                </c:pt>
                <c:pt idx="650">
                  <c:v>2805.2</c:v>
                </c:pt>
                <c:pt idx="651">
                  <c:v>2806.1</c:v>
                </c:pt>
                <c:pt idx="652">
                  <c:v>2811.8</c:v>
                </c:pt>
                <c:pt idx="653">
                  <c:v>2814.4</c:v>
                </c:pt>
                <c:pt idx="654">
                  <c:v>2818.9</c:v>
                </c:pt>
                <c:pt idx="655">
                  <c:v>2822.2</c:v>
                </c:pt>
                <c:pt idx="656">
                  <c:v>2824.7</c:v>
                </c:pt>
                <c:pt idx="657">
                  <c:v>2828.1</c:v>
                </c:pt>
                <c:pt idx="658">
                  <c:v>2829.4</c:v>
                </c:pt>
                <c:pt idx="659">
                  <c:v>2830</c:v>
                </c:pt>
                <c:pt idx="660">
                  <c:v>2830</c:v>
                </c:pt>
                <c:pt idx="661">
                  <c:v>2831.8</c:v>
                </c:pt>
                <c:pt idx="662">
                  <c:v>2832.6</c:v>
                </c:pt>
                <c:pt idx="663">
                  <c:v>2832.9</c:v>
                </c:pt>
                <c:pt idx="664">
                  <c:v>2833.2</c:v>
                </c:pt>
                <c:pt idx="665">
                  <c:v>2833.5</c:v>
                </c:pt>
                <c:pt idx="666">
                  <c:v>2833.7</c:v>
                </c:pt>
                <c:pt idx="667">
                  <c:v>2834</c:v>
                </c:pt>
                <c:pt idx="668">
                  <c:v>2834.3</c:v>
                </c:pt>
                <c:pt idx="669">
                  <c:v>2834.3</c:v>
                </c:pt>
                <c:pt idx="670">
                  <c:v>2834.62</c:v>
                </c:pt>
                <c:pt idx="671">
                  <c:v>2834.9</c:v>
                </c:pt>
                <c:pt idx="672">
                  <c:v>2835.2</c:v>
                </c:pt>
                <c:pt idx="673">
                  <c:v>2835.5</c:v>
                </c:pt>
                <c:pt idx="674">
                  <c:v>2835.7</c:v>
                </c:pt>
                <c:pt idx="675">
                  <c:v>2835.9</c:v>
                </c:pt>
                <c:pt idx="676">
                  <c:v>2836.2</c:v>
                </c:pt>
                <c:pt idx="677">
                  <c:v>2836.5</c:v>
                </c:pt>
                <c:pt idx="678">
                  <c:v>2836.7</c:v>
                </c:pt>
                <c:pt idx="679">
                  <c:v>2837.5</c:v>
                </c:pt>
                <c:pt idx="680">
                  <c:v>2838.3</c:v>
                </c:pt>
                <c:pt idx="681">
                  <c:v>2838.3</c:v>
                </c:pt>
                <c:pt idx="682">
                  <c:v>2839.5</c:v>
                </c:pt>
                <c:pt idx="683">
                  <c:v>2839.5</c:v>
                </c:pt>
                <c:pt idx="684">
                  <c:v>2839.9</c:v>
                </c:pt>
                <c:pt idx="685">
                  <c:v>2839.9</c:v>
                </c:pt>
                <c:pt idx="686">
                  <c:v>2841.7</c:v>
                </c:pt>
                <c:pt idx="687">
                  <c:v>2842.1</c:v>
                </c:pt>
                <c:pt idx="688">
                  <c:v>2842.1</c:v>
                </c:pt>
                <c:pt idx="689">
                  <c:v>2847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93888"/>
        <c:axId val="144695680"/>
      </c:scatterChart>
      <c:valAx>
        <c:axId val="144677504"/>
        <c:scaling>
          <c:orientation val="minMax"/>
          <c:min val="42678"/>
        </c:scaling>
        <c:delete val="0"/>
        <c:axPos val="t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宋体" panose="02010600030101010101" pitchFamily="7" charset="-122"/>
                    <a:cs typeface="Times New Roman" panose="02020603050405020304" pitchFamily="18" charset="0"/>
                  </a:defRPr>
                </a:pPr>
                <a:r>
                  <a:rPr lang="zh-CN"/>
                  <a:t>日期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88481719868004"/>
              <c:y val="0.834054835453261"/>
            </c:manualLayout>
          </c:layout>
          <c:overlay val="0"/>
        </c:title>
        <c:numFmt formatCode="m\/d\/yyyy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91968"/>
        <c:crosses val="autoZero"/>
        <c:crossBetween val="midCat"/>
        <c:majorUnit val="365"/>
      </c:valAx>
      <c:valAx>
        <c:axId val="144691968"/>
        <c:scaling>
          <c:orientation val="maxMin"/>
          <c:min val="0"/>
        </c:scaling>
        <c:delete val="0"/>
        <c:axPos val="l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宋体" panose="02010600030101010101" pitchFamily="7" charset="-122"/>
                    <a:cs typeface="Times New Roman" panose="02020603050405020304" pitchFamily="18" charset="0"/>
                  </a:defRPr>
                </a:pPr>
                <a:r>
                  <a:rPr lang="zh-CN"/>
                  <a:t>沉降量：mm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00758896839139921"/>
              <c:y val="0.00559176256814052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77504"/>
        <c:crosses val="autoZero"/>
        <c:crossBetween val="midCat"/>
      </c:valAx>
      <c:valAx>
        <c:axId val="14469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95680"/>
        <c:crosses val="autoZero"/>
        <c:crossBetween val="midCat"/>
      </c:valAx>
      <c:valAx>
        <c:axId val="144695680"/>
        <c:scaling>
          <c:orientation val="minMax"/>
          <c:min val="2580"/>
        </c:scaling>
        <c:delete val="0"/>
        <c:axPos val="r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宋体" panose="02010600030101010101" pitchFamily="7" charset="-122"/>
                    <a:cs typeface="Times New Roman" panose="02020603050405020304" pitchFamily="18" charset="0"/>
                  </a:defRPr>
                </a:pPr>
                <a:r>
                  <a:rPr lang="zh-CN"/>
                  <a:t>填筑高程：m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879159378936554"/>
              <c:y val="0.00559176256814052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ln w="6350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93888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0118948824343015"/>
          <c:y val="0.0828857851848041"/>
          <c:w val="0.980685366660859"/>
          <c:h val="0.210456705990459"/>
        </c:manualLayout>
      </c:layout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000000"/>
              </a:solidFill>
              <a:latin typeface="Times New Roman" panose="02020603050405020304" pitchFamily="18" charset="0"/>
              <a:ea typeface="宋体" panose="02010600030101010101" pitchFamily="7" charset="-122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zh-CN" sz="1000" b="0" i="0" u="none" strike="noStrike" baseline="0">
          <a:solidFill>
            <a:srgbClr val="000000"/>
          </a:solidFill>
          <a:latin typeface="Times New Roman" panose="02020603050405020304" pitchFamily="18" charset="0"/>
          <a:ea typeface="宋体" panose="02010600030101010101" pitchFamily="7" charset="-122"/>
          <a:cs typeface="Times New Roman" panose="02020603050405020304" pitchFamily="18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200" b="1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  <a:r>
              <a:rPr lang="zh-CN" altLang="en-US" b="1"/>
              <a:t>心墙</a:t>
            </a:r>
            <a:r>
              <a:rPr lang="zh-CN" b="1"/>
              <a:t>3-3断面电磁沉降环DC4成果过程线</a:t>
            </a:r>
            <a:endParaRPr lang="zh-CN" b="1"/>
          </a:p>
        </c:rich>
      </c:tx>
      <c:layout>
        <c:manualLayout>
          <c:xMode val="edge"/>
          <c:yMode val="edge"/>
          <c:x val="0.335851856692187"/>
          <c:y val="0.003526912982031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94744121715076"/>
          <c:y val="0.358206780376937"/>
          <c:w val="0.878977131003388"/>
          <c:h val="0.557191958129138"/>
        </c:manualLayout>
      </c:layout>
      <c:scatterChart>
        <c:scatterStyle val="lineMarker"/>
        <c:varyColors val="0"/>
        <c:ser>
          <c:idx val="60"/>
          <c:order val="23"/>
          <c:tx>
            <c:strRef>
              <c:f>'DC4-25'!$A$2:$B$2</c:f>
              <c:strCache>
                <c:ptCount val="1"/>
                <c:pt idx="0">
                  <c:v>DC4-25</c:v>
                </c:pt>
              </c:strCache>
            </c:strRef>
          </c:tx>
          <c:dLbls>
            <c:delete val="1"/>
          </c:dLbls>
          <c:xVal>
            <c:numRef>
              <c:f>'DC4-25'!$A$4:$A$1099</c:f>
              <c:numCache>
                <c:formatCode>yyyy/m/d</c:formatCode>
                <c:ptCount val="1096"/>
                <c:pt idx="0">
                  <c:v>43411</c:v>
                </c:pt>
                <c:pt idx="1">
                  <c:v>43419</c:v>
                </c:pt>
                <c:pt idx="2">
                  <c:v>43425</c:v>
                </c:pt>
                <c:pt idx="3">
                  <c:v>43431</c:v>
                </c:pt>
                <c:pt idx="4">
                  <c:v>43441</c:v>
                </c:pt>
                <c:pt idx="5">
                  <c:v>43445</c:v>
                </c:pt>
                <c:pt idx="6">
                  <c:v>43455</c:v>
                </c:pt>
                <c:pt idx="7">
                  <c:v>43461</c:v>
                </c:pt>
                <c:pt idx="8">
                  <c:v>43467</c:v>
                </c:pt>
                <c:pt idx="9">
                  <c:v>43474</c:v>
                </c:pt>
                <c:pt idx="10">
                  <c:v>43481</c:v>
                </c:pt>
                <c:pt idx="11">
                  <c:v>43486</c:v>
                </c:pt>
                <c:pt idx="12">
                  <c:v>43511</c:v>
                </c:pt>
                <c:pt idx="13">
                  <c:v>43515</c:v>
                </c:pt>
                <c:pt idx="14">
                  <c:v>43524</c:v>
                </c:pt>
                <c:pt idx="15">
                  <c:v>43530</c:v>
                </c:pt>
                <c:pt idx="16">
                  <c:v>43535</c:v>
                </c:pt>
                <c:pt idx="17">
                  <c:v>43543</c:v>
                </c:pt>
                <c:pt idx="18">
                  <c:v>43561</c:v>
                </c:pt>
                <c:pt idx="19">
                  <c:v>43573</c:v>
                </c:pt>
                <c:pt idx="20">
                  <c:v>43581</c:v>
                </c:pt>
                <c:pt idx="21">
                  <c:v>43595</c:v>
                </c:pt>
                <c:pt idx="22">
                  <c:v>43601</c:v>
                </c:pt>
                <c:pt idx="23">
                  <c:v>43608</c:v>
                </c:pt>
                <c:pt idx="24">
                  <c:v>43623</c:v>
                </c:pt>
                <c:pt idx="25">
                  <c:v>43630</c:v>
                </c:pt>
                <c:pt idx="26">
                  <c:v>43637</c:v>
                </c:pt>
                <c:pt idx="27">
                  <c:v>43645</c:v>
                </c:pt>
                <c:pt idx="28">
                  <c:v>43651</c:v>
                </c:pt>
                <c:pt idx="29">
                  <c:v>43660</c:v>
                </c:pt>
                <c:pt idx="30">
                  <c:v>43665</c:v>
                </c:pt>
                <c:pt idx="31">
                  <c:v>43671</c:v>
                </c:pt>
                <c:pt idx="32">
                  <c:v>43678</c:v>
                </c:pt>
                <c:pt idx="33">
                  <c:v>43686</c:v>
                </c:pt>
                <c:pt idx="34">
                  <c:v>43693</c:v>
                </c:pt>
                <c:pt idx="35">
                  <c:v>43708</c:v>
                </c:pt>
                <c:pt idx="36">
                  <c:v>43713</c:v>
                </c:pt>
                <c:pt idx="37">
                  <c:v>43722</c:v>
                </c:pt>
                <c:pt idx="38">
                  <c:v>43728</c:v>
                </c:pt>
                <c:pt idx="39">
                  <c:v>43742</c:v>
                </c:pt>
                <c:pt idx="40">
                  <c:v>43749</c:v>
                </c:pt>
                <c:pt idx="41">
                  <c:v>43762</c:v>
                </c:pt>
                <c:pt idx="42">
                  <c:v>43770</c:v>
                </c:pt>
                <c:pt idx="43">
                  <c:v>43778</c:v>
                </c:pt>
                <c:pt idx="44">
                  <c:v>43791</c:v>
                </c:pt>
                <c:pt idx="45">
                  <c:v>43802</c:v>
                </c:pt>
                <c:pt idx="46">
                  <c:v>43824</c:v>
                </c:pt>
                <c:pt idx="47">
                  <c:v>43834</c:v>
                </c:pt>
                <c:pt idx="48">
                  <c:v>43839</c:v>
                </c:pt>
                <c:pt idx="49">
                  <c:v>43845</c:v>
                </c:pt>
                <c:pt idx="50">
                  <c:v>43908</c:v>
                </c:pt>
                <c:pt idx="51">
                  <c:v>43930</c:v>
                </c:pt>
                <c:pt idx="52">
                  <c:v>43938</c:v>
                </c:pt>
                <c:pt idx="53">
                  <c:v>43942</c:v>
                </c:pt>
                <c:pt idx="54">
                  <c:v>43951</c:v>
                </c:pt>
                <c:pt idx="55">
                  <c:v>43956</c:v>
                </c:pt>
                <c:pt idx="56">
                  <c:v>43964</c:v>
                </c:pt>
                <c:pt idx="57">
                  <c:v>43972</c:v>
                </c:pt>
                <c:pt idx="58">
                  <c:v>43980</c:v>
                </c:pt>
                <c:pt idx="59">
                  <c:v>43999</c:v>
                </c:pt>
                <c:pt idx="60">
                  <c:v>44008</c:v>
                </c:pt>
                <c:pt idx="61">
                  <c:v>44056</c:v>
                </c:pt>
                <c:pt idx="62">
                  <c:v>44062</c:v>
                </c:pt>
                <c:pt idx="63">
                  <c:v>44070</c:v>
                </c:pt>
                <c:pt idx="64">
                  <c:v>44084</c:v>
                </c:pt>
                <c:pt idx="65">
                  <c:v>44092</c:v>
                </c:pt>
                <c:pt idx="66">
                  <c:v>44100</c:v>
                </c:pt>
                <c:pt idx="67">
                  <c:v>44114</c:v>
                </c:pt>
                <c:pt idx="68">
                  <c:v>44228</c:v>
                </c:pt>
                <c:pt idx="69">
                  <c:v>44256</c:v>
                </c:pt>
                <c:pt idx="70">
                  <c:v>44273</c:v>
                </c:pt>
                <c:pt idx="71">
                  <c:v>44287</c:v>
                </c:pt>
                <c:pt idx="72">
                  <c:v>44295</c:v>
                </c:pt>
                <c:pt idx="73">
                  <c:v>44318</c:v>
                </c:pt>
                <c:pt idx="74">
                  <c:v>44325</c:v>
                </c:pt>
                <c:pt idx="75">
                  <c:v>44333</c:v>
                </c:pt>
                <c:pt idx="76">
                  <c:v>44345</c:v>
                </c:pt>
                <c:pt idx="77">
                  <c:v>44352</c:v>
                </c:pt>
                <c:pt idx="78">
                  <c:v>44356</c:v>
                </c:pt>
                <c:pt idx="79">
                  <c:v>44356</c:v>
                </c:pt>
                <c:pt idx="80">
                  <c:v>44356</c:v>
                </c:pt>
                <c:pt idx="81">
                  <c:v>44356</c:v>
                </c:pt>
                <c:pt idx="82">
                  <c:v>44361</c:v>
                </c:pt>
                <c:pt idx="83">
                  <c:v>44363</c:v>
                </c:pt>
                <c:pt idx="84">
                  <c:v>44366</c:v>
                </c:pt>
                <c:pt idx="85">
                  <c:v>44367</c:v>
                </c:pt>
                <c:pt idx="86">
                  <c:v>44372</c:v>
                </c:pt>
                <c:pt idx="87">
                  <c:v>44373</c:v>
                </c:pt>
                <c:pt idx="88">
                  <c:v>44375</c:v>
                </c:pt>
                <c:pt idx="89">
                  <c:v>44377</c:v>
                </c:pt>
                <c:pt idx="90">
                  <c:v>44380</c:v>
                </c:pt>
                <c:pt idx="91">
                  <c:v>44383</c:v>
                </c:pt>
                <c:pt idx="92">
                  <c:v>44385</c:v>
                </c:pt>
                <c:pt idx="93">
                  <c:v>44387</c:v>
                </c:pt>
                <c:pt idx="94">
                  <c:v>44390</c:v>
                </c:pt>
                <c:pt idx="95">
                  <c:v>44397</c:v>
                </c:pt>
                <c:pt idx="96">
                  <c:v>44401</c:v>
                </c:pt>
                <c:pt idx="97">
                  <c:v>44437</c:v>
                </c:pt>
                <c:pt idx="98">
                  <c:v>44445</c:v>
                </c:pt>
                <c:pt idx="99">
                  <c:v>44448</c:v>
                </c:pt>
              </c:numCache>
            </c:numRef>
          </c:xVal>
          <c:yVal>
            <c:numRef>
              <c:f>'DC4-25'!$G$4:$G$799</c:f>
              <c:numCache>
                <c:formatCode>0.00_ </c:formatCode>
                <c:ptCount val="796"/>
                <c:pt idx="0">
                  <c:v>0</c:v>
                </c:pt>
                <c:pt idx="1">
                  <c:v>157.999999999447</c:v>
                </c:pt>
                <c:pt idx="2">
                  <c:v>214.999999999691</c:v>
                </c:pt>
                <c:pt idx="3">
                  <c:v>251.499999999851</c:v>
                </c:pt>
                <c:pt idx="4">
                  <c:v>322.999999999411</c:v>
                </c:pt>
                <c:pt idx="5">
                  <c:v>338.999999999487</c:v>
                </c:pt>
                <c:pt idx="6">
                  <c:v>387.999999999465</c:v>
                </c:pt>
                <c:pt idx="7">
                  <c:v>403.999999999542</c:v>
                </c:pt>
                <c:pt idx="8">
                  <c:v>423.499999999876</c:v>
                </c:pt>
                <c:pt idx="9">
                  <c:v>460.499999999683</c:v>
                </c:pt>
                <c:pt idx="10">
                  <c:v>479.999999999563</c:v>
                </c:pt>
                <c:pt idx="11">
                  <c:v>482.499999999618</c:v>
                </c:pt>
                <c:pt idx="12">
                  <c:v>524.999999999636</c:v>
                </c:pt>
                <c:pt idx="13">
                  <c:v>533.499999999549</c:v>
                </c:pt>
                <c:pt idx="14">
                  <c:v>550.999999999931</c:v>
                </c:pt>
                <c:pt idx="15">
                  <c:v>577.99999999952</c:v>
                </c:pt>
                <c:pt idx="16">
                  <c:v>599.499999999807</c:v>
                </c:pt>
                <c:pt idx="17">
                  <c:v>655.999999999494</c:v>
                </c:pt>
                <c:pt idx="18">
                  <c:v>739.500000000135</c:v>
                </c:pt>
                <c:pt idx="19">
                  <c:v>788.499999999658</c:v>
                </c:pt>
                <c:pt idx="20">
                  <c:v>814.499999999953</c:v>
                </c:pt>
                <c:pt idx="21">
                  <c:v>884.000000000015</c:v>
                </c:pt>
                <c:pt idx="22">
                  <c:v>879.999999999654</c:v>
                </c:pt>
                <c:pt idx="23">
                  <c:v>907.999999999447</c:v>
                </c:pt>
                <c:pt idx="24">
                  <c:v>952.499999999418</c:v>
                </c:pt>
                <c:pt idx="25">
                  <c:v>987.999999999829</c:v>
                </c:pt>
                <c:pt idx="26">
                  <c:v>994.999999999891</c:v>
                </c:pt>
                <c:pt idx="27">
                  <c:v>1029.49999999964</c:v>
                </c:pt>
                <c:pt idx="28">
                  <c:v>1047.00000000003</c:v>
                </c:pt>
                <c:pt idx="29">
                  <c:v>1066.49999999945</c:v>
                </c:pt>
                <c:pt idx="30">
                  <c:v>1066.49999999945</c:v>
                </c:pt>
                <c:pt idx="31">
                  <c:v>1078.99999999972</c:v>
                </c:pt>
                <c:pt idx="32">
                  <c:v>1082.99999999963</c:v>
                </c:pt>
                <c:pt idx="33">
                  <c:v>1094.9999999998</c:v>
                </c:pt>
                <c:pt idx="34">
                  <c:v>1103.49999999971</c:v>
                </c:pt>
                <c:pt idx="35">
                  <c:v>1094.9999999998</c:v>
                </c:pt>
                <c:pt idx="36">
                  <c:v>1095.4999999999</c:v>
                </c:pt>
                <c:pt idx="37">
                  <c:v>1105.99999999977</c:v>
                </c:pt>
                <c:pt idx="38">
                  <c:v>1110.99999999942</c:v>
                </c:pt>
                <c:pt idx="39">
                  <c:v>1127.4999999996</c:v>
                </c:pt>
                <c:pt idx="40">
                  <c:v>1136.49999999961</c:v>
                </c:pt>
                <c:pt idx="41">
                  <c:v>1171.99999999957</c:v>
                </c:pt>
                <c:pt idx="42">
                  <c:v>1188.49999999975</c:v>
                </c:pt>
                <c:pt idx="43">
                  <c:v>1216.99999999964</c:v>
                </c:pt>
                <c:pt idx="44">
                  <c:v>1259.99999999976</c:v>
                </c:pt>
                <c:pt idx="45">
                  <c:v>1302.99999999988</c:v>
                </c:pt>
                <c:pt idx="46">
                  <c:v>1360.99999999942</c:v>
                </c:pt>
                <c:pt idx="47">
                  <c:v>1375.99999999975</c:v>
                </c:pt>
                <c:pt idx="48">
                  <c:v>1393.99999999978</c:v>
                </c:pt>
                <c:pt idx="49">
                  <c:v>1423.99999999998</c:v>
                </c:pt>
                <c:pt idx="50">
                  <c:v>1482.49999999962</c:v>
                </c:pt>
                <c:pt idx="51">
                  <c:v>1489.49999999968</c:v>
                </c:pt>
                <c:pt idx="52">
                  <c:v>1465.49999999979</c:v>
                </c:pt>
                <c:pt idx="53">
                  <c:v>1527.99999999979</c:v>
                </c:pt>
                <c:pt idx="54">
                  <c:v>1554.00000000009</c:v>
                </c:pt>
                <c:pt idx="55">
                  <c:v>1554.49999999973</c:v>
                </c:pt>
                <c:pt idx="56">
                  <c:v>1586.49999999989</c:v>
                </c:pt>
                <c:pt idx="57">
                  <c:v>1615.99999999953</c:v>
                </c:pt>
                <c:pt idx="58">
                  <c:v>1579.49999999983</c:v>
                </c:pt>
                <c:pt idx="59">
                  <c:v>1695.99999999991</c:v>
                </c:pt>
                <c:pt idx="60">
                  <c:v>1704.49999999983</c:v>
                </c:pt>
                <c:pt idx="61">
                  <c:v>1823.99999999961</c:v>
                </c:pt>
                <c:pt idx="62">
                  <c:v>1850.99999999966</c:v>
                </c:pt>
                <c:pt idx="63">
                  <c:v>1862.49999999973</c:v>
                </c:pt>
                <c:pt idx="64">
                  <c:v>1891.00000000008</c:v>
                </c:pt>
                <c:pt idx="65">
                  <c:v>1879.49999999955</c:v>
                </c:pt>
                <c:pt idx="66">
                  <c:v>1920.49999999972</c:v>
                </c:pt>
                <c:pt idx="67">
                  <c:v>1940.00000000005</c:v>
                </c:pt>
                <c:pt idx="68">
                  <c:v>2148.99999999943</c:v>
                </c:pt>
                <c:pt idx="69">
                  <c:v>2182.99999999999</c:v>
                </c:pt>
                <c:pt idx="70">
                  <c:v>2194.50000000006</c:v>
                </c:pt>
                <c:pt idx="71">
                  <c:v>2207.49999999953</c:v>
                </c:pt>
                <c:pt idx="72">
                  <c:v>2214.99999999969</c:v>
                </c:pt>
                <c:pt idx="73">
                  <c:v>2235.49999999977</c:v>
                </c:pt>
                <c:pt idx="74">
                  <c:v>2223.99999999971</c:v>
                </c:pt>
                <c:pt idx="75">
                  <c:v>2254.99999999965</c:v>
                </c:pt>
                <c:pt idx="76">
                  <c:v>2256.99999999961</c:v>
                </c:pt>
                <c:pt idx="77">
                  <c:v>2265.49999999997</c:v>
                </c:pt>
                <c:pt idx="78">
                  <c:v>2267.83333333287</c:v>
                </c:pt>
                <c:pt idx="79">
                  <c:v>2267.99999999957</c:v>
                </c:pt>
                <c:pt idx="80">
                  <c:v>2267.99999999957</c:v>
                </c:pt>
                <c:pt idx="81">
                  <c:v>2267.49999999947</c:v>
                </c:pt>
                <c:pt idx="82">
                  <c:v>2270.49999999963</c:v>
                </c:pt>
                <c:pt idx="83">
                  <c:v>2280.99999999995</c:v>
                </c:pt>
                <c:pt idx="84">
                  <c:v>2279.99999999975</c:v>
                </c:pt>
                <c:pt idx="85">
                  <c:v>2283.99999999965</c:v>
                </c:pt>
                <c:pt idx="86">
                  <c:v>2271.00000000019</c:v>
                </c:pt>
                <c:pt idx="87">
                  <c:v>2269.99999999998</c:v>
                </c:pt>
                <c:pt idx="88">
                  <c:v>2269.99999999998</c:v>
                </c:pt>
                <c:pt idx="89">
                  <c:v>2276.49999999949</c:v>
                </c:pt>
                <c:pt idx="90">
                  <c:v>2281.9999999997</c:v>
                </c:pt>
                <c:pt idx="91">
                  <c:v>2280.49999999985</c:v>
                </c:pt>
                <c:pt idx="92">
                  <c:v>2286.99999999981</c:v>
                </c:pt>
                <c:pt idx="93">
                  <c:v>2284.9999999994</c:v>
                </c:pt>
                <c:pt idx="94">
                  <c:v>2275.99999999939</c:v>
                </c:pt>
                <c:pt idx="95">
                  <c:v>2298.99999999998</c:v>
                </c:pt>
                <c:pt idx="96">
                  <c:v>2298.00000000023</c:v>
                </c:pt>
                <c:pt idx="97">
                  <c:v>2320.49999999981</c:v>
                </c:pt>
                <c:pt idx="98">
                  <c:v>2329.49999999983</c:v>
                </c:pt>
                <c:pt idx="99">
                  <c:v>2336.49999999943</c:v>
                </c:pt>
              </c:numCache>
            </c:numRef>
          </c:yVal>
          <c:smooth val="0"/>
        </c:ser>
        <c:ser>
          <c:idx val="61"/>
          <c:order val="24"/>
          <c:tx>
            <c:strRef>
              <c:f>'DC4-26'!$A$2:$B$2</c:f>
              <c:strCache>
                <c:ptCount val="1"/>
                <c:pt idx="0">
                  <c:v>DC4-26</c:v>
                </c:pt>
              </c:strCache>
            </c:strRef>
          </c:tx>
          <c:dLbls>
            <c:delete val="1"/>
          </c:dLbls>
          <c:xVal>
            <c:numRef>
              <c:f>'DC4-26'!$A$4:$A$899</c:f>
              <c:numCache>
                <c:formatCode>yyyy/m/d</c:formatCode>
                <c:ptCount val="896"/>
                <c:pt idx="0">
                  <c:v>43431</c:v>
                </c:pt>
                <c:pt idx="1">
                  <c:v>43441</c:v>
                </c:pt>
                <c:pt idx="2">
                  <c:v>43445</c:v>
                </c:pt>
                <c:pt idx="3">
                  <c:v>43455</c:v>
                </c:pt>
                <c:pt idx="4">
                  <c:v>43461</c:v>
                </c:pt>
                <c:pt idx="5">
                  <c:v>43467</c:v>
                </c:pt>
                <c:pt idx="6">
                  <c:v>43474</c:v>
                </c:pt>
                <c:pt idx="7">
                  <c:v>43481</c:v>
                </c:pt>
                <c:pt idx="8">
                  <c:v>43486</c:v>
                </c:pt>
                <c:pt idx="9">
                  <c:v>43511</c:v>
                </c:pt>
                <c:pt idx="10">
                  <c:v>43515</c:v>
                </c:pt>
                <c:pt idx="11">
                  <c:v>43524</c:v>
                </c:pt>
                <c:pt idx="12">
                  <c:v>43530</c:v>
                </c:pt>
                <c:pt idx="13">
                  <c:v>43535</c:v>
                </c:pt>
                <c:pt idx="14">
                  <c:v>43543</c:v>
                </c:pt>
                <c:pt idx="15">
                  <c:v>43561</c:v>
                </c:pt>
                <c:pt idx="16">
                  <c:v>43573</c:v>
                </c:pt>
                <c:pt idx="17">
                  <c:v>43581</c:v>
                </c:pt>
                <c:pt idx="18">
                  <c:v>43595</c:v>
                </c:pt>
                <c:pt idx="19">
                  <c:v>43601</c:v>
                </c:pt>
                <c:pt idx="20">
                  <c:v>43608</c:v>
                </c:pt>
                <c:pt idx="21">
                  <c:v>43623</c:v>
                </c:pt>
                <c:pt idx="22">
                  <c:v>43630</c:v>
                </c:pt>
                <c:pt idx="23">
                  <c:v>43637</c:v>
                </c:pt>
                <c:pt idx="24">
                  <c:v>43645</c:v>
                </c:pt>
                <c:pt idx="25">
                  <c:v>43651</c:v>
                </c:pt>
                <c:pt idx="26">
                  <c:v>43660</c:v>
                </c:pt>
                <c:pt idx="27">
                  <c:v>43665</c:v>
                </c:pt>
                <c:pt idx="28">
                  <c:v>43671</c:v>
                </c:pt>
                <c:pt idx="29">
                  <c:v>43678</c:v>
                </c:pt>
                <c:pt idx="30">
                  <c:v>43686</c:v>
                </c:pt>
                <c:pt idx="31">
                  <c:v>43693</c:v>
                </c:pt>
                <c:pt idx="32">
                  <c:v>43708</c:v>
                </c:pt>
                <c:pt idx="33">
                  <c:v>43713</c:v>
                </c:pt>
                <c:pt idx="34">
                  <c:v>43722</c:v>
                </c:pt>
                <c:pt idx="35">
                  <c:v>43728</c:v>
                </c:pt>
                <c:pt idx="36">
                  <c:v>43742</c:v>
                </c:pt>
                <c:pt idx="37">
                  <c:v>43749</c:v>
                </c:pt>
                <c:pt idx="38">
                  <c:v>43762</c:v>
                </c:pt>
                <c:pt idx="39">
                  <c:v>43770</c:v>
                </c:pt>
                <c:pt idx="40">
                  <c:v>43778</c:v>
                </c:pt>
                <c:pt idx="41">
                  <c:v>43791</c:v>
                </c:pt>
                <c:pt idx="42">
                  <c:v>43802</c:v>
                </c:pt>
                <c:pt idx="43">
                  <c:v>43824</c:v>
                </c:pt>
                <c:pt idx="44">
                  <c:v>43834</c:v>
                </c:pt>
                <c:pt idx="45">
                  <c:v>43839</c:v>
                </c:pt>
                <c:pt idx="46">
                  <c:v>43846</c:v>
                </c:pt>
                <c:pt idx="47">
                  <c:v>43908</c:v>
                </c:pt>
                <c:pt idx="48">
                  <c:v>43930</c:v>
                </c:pt>
                <c:pt idx="49">
                  <c:v>43938</c:v>
                </c:pt>
                <c:pt idx="50">
                  <c:v>43942</c:v>
                </c:pt>
                <c:pt idx="51">
                  <c:v>43951</c:v>
                </c:pt>
                <c:pt idx="52">
                  <c:v>43956</c:v>
                </c:pt>
                <c:pt idx="53">
                  <c:v>43964</c:v>
                </c:pt>
                <c:pt idx="54">
                  <c:v>43972</c:v>
                </c:pt>
                <c:pt idx="55">
                  <c:v>43980</c:v>
                </c:pt>
                <c:pt idx="56">
                  <c:v>43999</c:v>
                </c:pt>
                <c:pt idx="57">
                  <c:v>44008</c:v>
                </c:pt>
                <c:pt idx="58">
                  <c:v>44056</c:v>
                </c:pt>
                <c:pt idx="59">
                  <c:v>44062</c:v>
                </c:pt>
                <c:pt idx="60">
                  <c:v>44070</c:v>
                </c:pt>
                <c:pt idx="61">
                  <c:v>44084</c:v>
                </c:pt>
                <c:pt idx="62">
                  <c:v>44092</c:v>
                </c:pt>
                <c:pt idx="63">
                  <c:v>44100</c:v>
                </c:pt>
                <c:pt idx="64">
                  <c:v>44114</c:v>
                </c:pt>
                <c:pt idx="65">
                  <c:v>44228</c:v>
                </c:pt>
                <c:pt idx="66">
                  <c:v>44256</c:v>
                </c:pt>
                <c:pt idx="67">
                  <c:v>44273</c:v>
                </c:pt>
                <c:pt idx="68">
                  <c:v>44287</c:v>
                </c:pt>
                <c:pt idx="69">
                  <c:v>44295</c:v>
                </c:pt>
                <c:pt idx="70">
                  <c:v>44318</c:v>
                </c:pt>
                <c:pt idx="71">
                  <c:v>44325</c:v>
                </c:pt>
                <c:pt idx="72">
                  <c:v>44333</c:v>
                </c:pt>
                <c:pt idx="73">
                  <c:v>44345</c:v>
                </c:pt>
                <c:pt idx="74">
                  <c:v>44352</c:v>
                </c:pt>
                <c:pt idx="75">
                  <c:v>44356</c:v>
                </c:pt>
                <c:pt idx="76">
                  <c:v>44356</c:v>
                </c:pt>
                <c:pt idx="77">
                  <c:v>44356</c:v>
                </c:pt>
                <c:pt idx="78">
                  <c:v>44356</c:v>
                </c:pt>
                <c:pt idx="79">
                  <c:v>44361</c:v>
                </c:pt>
                <c:pt idx="80">
                  <c:v>44363</c:v>
                </c:pt>
                <c:pt idx="81">
                  <c:v>44366</c:v>
                </c:pt>
                <c:pt idx="82">
                  <c:v>44367</c:v>
                </c:pt>
                <c:pt idx="83">
                  <c:v>44372</c:v>
                </c:pt>
                <c:pt idx="84">
                  <c:v>44373</c:v>
                </c:pt>
                <c:pt idx="85">
                  <c:v>44375</c:v>
                </c:pt>
                <c:pt idx="86">
                  <c:v>44377</c:v>
                </c:pt>
                <c:pt idx="87">
                  <c:v>44380</c:v>
                </c:pt>
                <c:pt idx="88">
                  <c:v>44383</c:v>
                </c:pt>
                <c:pt idx="89">
                  <c:v>44385</c:v>
                </c:pt>
                <c:pt idx="90">
                  <c:v>44387</c:v>
                </c:pt>
                <c:pt idx="91">
                  <c:v>44390</c:v>
                </c:pt>
                <c:pt idx="92">
                  <c:v>44397</c:v>
                </c:pt>
                <c:pt idx="93">
                  <c:v>44401</c:v>
                </c:pt>
                <c:pt idx="94">
                  <c:v>44437</c:v>
                </c:pt>
                <c:pt idx="95">
                  <c:v>44445</c:v>
                </c:pt>
                <c:pt idx="96">
                  <c:v>44448</c:v>
                </c:pt>
              </c:numCache>
            </c:numRef>
          </c:xVal>
          <c:yVal>
            <c:numRef>
              <c:f>'DC4-26'!$G$4:$G$899</c:f>
              <c:numCache>
                <c:formatCode>0.00_ </c:formatCode>
                <c:ptCount val="896"/>
                <c:pt idx="0">
                  <c:v>0</c:v>
                </c:pt>
                <c:pt idx="1">
                  <c:v>78.4999999996217</c:v>
                </c:pt>
                <c:pt idx="2">
                  <c:v>103.499999999713</c:v>
                </c:pt>
                <c:pt idx="3">
                  <c:v>159.999999999854</c:v>
                </c:pt>
                <c:pt idx="4">
                  <c:v>182.499999999891</c:v>
                </c:pt>
                <c:pt idx="5">
                  <c:v>202.499999999873</c:v>
                </c:pt>
                <c:pt idx="6">
                  <c:v>243.499999999585</c:v>
                </c:pt>
                <c:pt idx="7">
                  <c:v>270.500000000084</c:v>
                </c:pt>
                <c:pt idx="8">
                  <c:v>278.499999999894</c:v>
                </c:pt>
                <c:pt idx="9">
                  <c:v>333.999999999833</c:v>
                </c:pt>
                <c:pt idx="10">
                  <c:v>342.499999999745</c:v>
                </c:pt>
                <c:pt idx="11">
                  <c:v>372.000000000298</c:v>
                </c:pt>
                <c:pt idx="12">
                  <c:v>408.999999999651</c:v>
                </c:pt>
                <c:pt idx="13">
                  <c:v>443.549999999959</c:v>
                </c:pt>
                <c:pt idx="14">
                  <c:v>505.999999999858</c:v>
                </c:pt>
                <c:pt idx="15">
                  <c:v>631.49999999996</c:v>
                </c:pt>
                <c:pt idx="16">
                  <c:v>695.999999999913</c:v>
                </c:pt>
                <c:pt idx="17">
                  <c:v>718.499999999949</c:v>
                </c:pt>
                <c:pt idx="18">
                  <c:v>786.50000000016</c:v>
                </c:pt>
                <c:pt idx="19">
                  <c:v>804.000000000087</c:v>
                </c:pt>
                <c:pt idx="20">
                  <c:v>827.99999999952</c:v>
                </c:pt>
                <c:pt idx="21">
                  <c:v>888.999999999669</c:v>
                </c:pt>
                <c:pt idx="22">
                  <c:v>922.999999999774</c:v>
                </c:pt>
                <c:pt idx="23">
                  <c:v>940.500000000156</c:v>
                </c:pt>
                <c:pt idx="24">
                  <c:v>972.499999999854</c:v>
                </c:pt>
                <c:pt idx="25">
                  <c:v>990.499999999884</c:v>
                </c:pt>
                <c:pt idx="26">
                  <c:v>1013.99999999967</c:v>
                </c:pt>
                <c:pt idx="27">
                  <c:v>1012.49999999982</c:v>
                </c:pt>
                <c:pt idx="28">
                  <c:v>1023.49999999979</c:v>
                </c:pt>
                <c:pt idx="29">
                  <c:v>1035.49999999996</c:v>
                </c:pt>
                <c:pt idx="30">
                  <c:v>1047.49999999967</c:v>
                </c:pt>
                <c:pt idx="31">
                  <c:v>1048.49999999988</c:v>
                </c:pt>
                <c:pt idx="32">
                  <c:v>1048.99999999998</c:v>
                </c:pt>
                <c:pt idx="33">
                  <c:v>1043.50000000022</c:v>
                </c:pt>
                <c:pt idx="34">
                  <c:v>1055.49999999948</c:v>
                </c:pt>
                <c:pt idx="35">
                  <c:v>1065.9999999998</c:v>
                </c:pt>
                <c:pt idx="36">
                  <c:v>1086.49999999989</c:v>
                </c:pt>
                <c:pt idx="37">
                  <c:v>1091.99999999964</c:v>
                </c:pt>
                <c:pt idx="38">
                  <c:v>1131.49999999996</c:v>
                </c:pt>
                <c:pt idx="39">
                  <c:v>1152.50000000015</c:v>
                </c:pt>
                <c:pt idx="40">
                  <c:v>1182.99999999999</c:v>
                </c:pt>
                <c:pt idx="41">
                  <c:v>1237.49999999973</c:v>
                </c:pt>
                <c:pt idx="42">
                  <c:v>1284.50000000021</c:v>
                </c:pt>
                <c:pt idx="43">
                  <c:v>1351.49999999976</c:v>
                </c:pt>
                <c:pt idx="44">
                  <c:v>1360.99999999988</c:v>
                </c:pt>
                <c:pt idx="45">
                  <c:v>1378.4999999998</c:v>
                </c:pt>
                <c:pt idx="46">
                  <c:v>1414.99999999996</c:v>
                </c:pt>
                <c:pt idx="47">
                  <c:v>1479.49999999992</c:v>
                </c:pt>
                <c:pt idx="48">
                  <c:v>1481.99999999997</c:v>
                </c:pt>
                <c:pt idx="49">
                  <c:v>1462.49999999964</c:v>
                </c:pt>
                <c:pt idx="50">
                  <c:v>1524.49999999999</c:v>
                </c:pt>
                <c:pt idx="51">
                  <c:v>1557.00000000024</c:v>
                </c:pt>
                <c:pt idx="52">
                  <c:v>1552.50000000024</c:v>
                </c:pt>
                <c:pt idx="53">
                  <c:v>1590.00000000015</c:v>
                </c:pt>
                <c:pt idx="54">
                  <c:v>1627.4999999996</c:v>
                </c:pt>
                <c:pt idx="55">
                  <c:v>1585.99999999979</c:v>
                </c:pt>
                <c:pt idx="56">
                  <c:v>1708.99999999983</c:v>
                </c:pt>
                <c:pt idx="57">
                  <c:v>1709.49999999993</c:v>
                </c:pt>
                <c:pt idx="58">
                  <c:v>1836.49999999989</c:v>
                </c:pt>
                <c:pt idx="59">
                  <c:v>1863.49999999993</c:v>
                </c:pt>
                <c:pt idx="60">
                  <c:v>1876.50000000031</c:v>
                </c:pt>
                <c:pt idx="61">
                  <c:v>1904</c:v>
                </c:pt>
                <c:pt idx="62">
                  <c:v>1906.9999999997</c:v>
                </c:pt>
                <c:pt idx="63">
                  <c:v>1932.49999999989</c:v>
                </c:pt>
                <c:pt idx="64">
                  <c:v>1952.49999999987</c:v>
                </c:pt>
                <c:pt idx="65">
                  <c:v>2167.99999999967</c:v>
                </c:pt>
                <c:pt idx="66">
                  <c:v>2204.00000000018</c:v>
                </c:pt>
                <c:pt idx="67">
                  <c:v>2213.49999999984</c:v>
                </c:pt>
                <c:pt idx="68">
                  <c:v>2230.49999999967</c:v>
                </c:pt>
                <c:pt idx="69">
                  <c:v>2234.49999999957</c:v>
                </c:pt>
                <c:pt idx="70">
                  <c:v>2251.49999999985</c:v>
                </c:pt>
                <c:pt idx="71">
                  <c:v>2237.99999999983</c:v>
                </c:pt>
                <c:pt idx="72">
                  <c:v>2276.49999999994</c:v>
                </c:pt>
                <c:pt idx="73">
                  <c:v>2279.99999999975</c:v>
                </c:pt>
                <c:pt idx="74">
                  <c:v>2287.49999999991</c:v>
                </c:pt>
                <c:pt idx="75">
                  <c:v>2289.66666666626</c:v>
                </c:pt>
                <c:pt idx="76">
                  <c:v>2288.99999999976</c:v>
                </c:pt>
                <c:pt idx="77">
                  <c:v>2289.99999999951</c:v>
                </c:pt>
                <c:pt idx="78">
                  <c:v>2289.99999999951</c:v>
                </c:pt>
                <c:pt idx="79">
                  <c:v>2297.00000000003</c:v>
                </c:pt>
                <c:pt idx="80">
                  <c:v>2298.99999999998</c:v>
                </c:pt>
                <c:pt idx="81">
                  <c:v>2296.99999999957</c:v>
                </c:pt>
                <c:pt idx="82">
                  <c:v>2306.99999999979</c:v>
                </c:pt>
                <c:pt idx="83">
                  <c:v>2293.00000000012</c:v>
                </c:pt>
                <c:pt idx="84">
                  <c:v>2293.49999999977</c:v>
                </c:pt>
                <c:pt idx="85">
                  <c:v>2293.00000000012</c:v>
                </c:pt>
                <c:pt idx="86">
                  <c:v>2298.99999999998</c:v>
                </c:pt>
                <c:pt idx="87">
                  <c:v>2302.99999999943</c:v>
                </c:pt>
                <c:pt idx="88">
                  <c:v>2302.99999999988</c:v>
                </c:pt>
                <c:pt idx="89">
                  <c:v>2304.49999999973</c:v>
                </c:pt>
                <c:pt idx="90">
                  <c:v>2306.00000000004</c:v>
                </c:pt>
                <c:pt idx="91">
                  <c:v>2298.99999999952</c:v>
                </c:pt>
                <c:pt idx="92">
                  <c:v>2315.50000000016</c:v>
                </c:pt>
                <c:pt idx="93">
                  <c:v>2318.50000000031</c:v>
                </c:pt>
                <c:pt idx="94">
                  <c:v>2344.9999999998</c:v>
                </c:pt>
                <c:pt idx="95">
                  <c:v>2353.50000000017</c:v>
                </c:pt>
                <c:pt idx="96">
                  <c:v>2369.49999999979</c:v>
                </c:pt>
              </c:numCache>
            </c:numRef>
          </c:yVal>
          <c:smooth val="0"/>
        </c:ser>
        <c:ser>
          <c:idx val="63"/>
          <c:order val="25"/>
          <c:tx>
            <c:strRef>
              <c:f>'DC4-27'!$A$2:$B$2</c:f>
              <c:strCache>
                <c:ptCount val="1"/>
                <c:pt idx="0">
                  <c:v>DC4-27</c:v>
                </c:pt>
              </c:strCache>
            </c:strRef>
          </c:tx>
          <c:dLbls>
            <c:delete val="1"/>
          </c:dLbls>
          <c:xVal>
            <c:numRef>
              <c:f>'DC4-27'!$A$4:$A$799</c:f>
              <c:numCache>
                <c:formatCode>yyyy/m/d</c:formatCode>
                <c:ptCount val="796"/>
                <c:pt idx="0">
                  <c:v>43461</c:v>
                </c:pt>
                <c:pt idx="1">
                  <c:v>43467</c:v>
                </c:pt>
                <c:pt idx="2">
                  <c:v>43474</c:v>
                </c:pt>
                <c:pt idx="3">
                  <c:v>43481</c:v>
                </c:pt>
                <c:pt idx="4">
                  <c:v>43486</c:v>
                </c:pt>
                <c:pt idx="5">
                  <c:v>43511</c:v>
                </c:pt>
                <c:pt idx="6">
                  <c:v>43515</c:v>
                </c:pt>
                <c:pt idx="7">
                  <c:v>43524</c:v>
                </c:pt>
                <c:pt idx="8">
                  <c:v>43530</c:v>
                </c:pt>
                <c:pt idx="9">
                  <c:v>43535</c:v>
                </c:pt>
                <c:pt idx="10">
                  <c:v>43543</c:v>
                </c:pt>
                <c:pt idx="11">
                  <c:v>43561</c:v>
                </c:pt>
                <c:pt idx="12">
                  <c:v>43573</c:v>
                </c:pt>
                <c:pt idx="13">
                  <c:v>43581</c:v>
                </c:pt>
                <c:pt idx="14">
                  <c:v>43595</c:v>
                </c:pt>
                <c:pt idx="15">
                  <c:v>43601</c:v>
                </c:pt>
                <c:pt idx="16">
                  <c:v>43608</c:v>
                </c:pt>
                <c:pt idx="17">
                  <c:v>43623</c:v>
                </c:pt>
                <c:pt idx="18">
                  <c:v>43630</c:v>
                </c:pt>
                <c:pt idx="19">
                  <c:v>43637</c:v>
                </c:pt>
                <c:pt idx="20">
                  <c:v>43645</c:v>
                </c:pt>
                <c:pt idx="21">
                  <c:v>43651</c:v>
                </c:pt>
                <c:pt idx="22">
                  <c:v>43660</c:v>
                </c:pt>
                <c:pt idx="23">
                  <c:v>43665</c:v>
                </c:pt>
                <c:pt idx="24">
                  <c:v>43671</c:v>
                </c:pt>
                <c:pt idx="25">
                  <c:v>43678</c:v>
                </c:pt>
                <c:pt idx="26">
                  <c:v>43686</c:v>
                </c:pt>
                <c:pt idx="27">
                  <c:v>43693</c:v>
                </c:pt>
                <c:pt idx="28">
                  <c:v>43708</c:v>
                </c:pt>
                <c:pt idx="29">
                  <c:v>43713</c:v>
                </c:pt>
                <c:pt idx="30">
                  <c:v>43722</c:v>
                </c:pt>
                <c:pt idx="31">
                  <c:v>43728</c:v>
                </c:pt>
                <c:pt idx="32">
                  <c:v>43742</c:v>
                </c:pt>
                <c:pt idx="33">
                  <c:v>43749</c:v>
                </c:pt>
                <c:pt idx="34">
                  <c:v>43762</c:v>
                </c:pt>
                <c:pt idx="35">
                  <c:v>43770</c:v>
                </c:pt>
                <c:pt idx="36">
                  <c:v>43778</c:v>
                </c:pt>
                <c:pt idx="37">
                  <c:v>43791</c:v>
                </c:pt>
                <c:pt idx="38">
                  <c:v>43802</c:v>
                </c:pt>
                <c:pt idx="39">
                  <c:v>43824</c:v>
                </c:pt>
                <c:pt idx="40">
                  <c:v>43834</c:v>
                </c:pt>
                <c:pt idx="41">
                  <c:v>43839</c:v>
                </c:pt>
                <c:pt idx="42">
                  <c:v>43845</c:v>
                </c:pt>
                <c:pt idx="43">
                  <c:v>43908</c:v>
                </c:pt>
                <c:pt idx="44">
                  <c:v>43930</c:v>
                </c:pt>
                <c:pt idx="45">
                  <c:v>43938</c:v>
                </c:pt>
                <c:pt idx="46">
                  <c:v>43942</c:v>
                </c:pt>
                <c:pt idx="47">
                  <c:v>43951</c:v>
                </c:pt>
                <c:pt idx="48">
                  <c:v>43956</c:v>
                </c:pt>
                <c:pt idx="49">
                  <c:v>43964</c:v>
                </c:pt>
                <c:pt idx="50">
                  <c:v>43972</c:v>
                </c:pt>
                <c:pt idx="51">
                  <c:v>43980</c:v>
                </c:pt>
                <c:pt idx="52">
                  <c:v>43999</c:v>
                </c:pt>
                <c:pt idx="53">
                  <c:v>44008</c:v>
                </c:pt>
                <c:pt idx="54">
                  <c:v>44056</c:v>
                </c:pt>
                <c:pt idx="55">
                  <c:v>44062</c:v>
                </c:pt>
                <c:pt idx="56">
                  <c:v>44070</c:v>
                </c:pt>
                <c:pt idx="57">
                  <c:v>44084</c:v>
                </c:pt>
                <c:pt idx="58">
                  <c:v>44092</c:v>
                </c:pt>
                <c:pt idx="59">
                  <c:v>44100</c:v>
                </c:pt>
                <c:pt idx="60">
                  <c:v>44114</c:v>
                </c:pt>
                <c:pt idx="61">
                  <c:v>44228</c:v>
                </c:pt>
                <c:pt idx="62">
                  <c:v>44256</c:v>
                </c:pt>
                <c:pt idx="63">
                  <c:v>44273</c:v>
                </c:pt>
                <c:pt idx="64">
                  <c:v>44287</c:v>
                </c:pt>
                <c:pt idx="65">
                  <c:v>44295</c:v>
                </c:pt>
                <c:pt idx="66">
                  <c:v>44318</c:v>
                </c:pt>
                <c:pt idx="67">
                  <c:v>44325</c:v>
                </c:pt>
                <c:pt idx="68">
                  <c:v>44333</c:v>
                </c:pt>
                <c:pt idx="69">
                  <c:v>44345</c:v>
                </c:pt>
                <c:pt idx="70">
                  <c:v>44352</c:v>
                </c:pt>
                <c:pt idx="71">
                  <c:v>44356</c:v>
                </c:pt>
                <c:pt idx="72">
                  <c:v>44356</c:v>
                </c:pt>
                <c:pt idx="73">
                  <c:v>44356</c:v>
                </c:pt>
                <c:pt idx="74">
                  <c:v>44356</c:v>
                </c:pt>
                <c:pt idx="75">
                  <c:v>44361</c:v>
                </c:pt>
                <c:pt idx="76">
                  <c:v>44363</c:v>
                </c:pt>
                <c:pt idx="77">
                  <c:v>44366</c:v>
                </c:pt>
                <c:pt idx="78">
                  <c:v>44367</c:v>
                </c:pt>
                <c:pt idx="79">
                  <c:v>44372</c:v>
                </c:pt>
                <c:pt idx="80">
                  <c:v>44373</c:v>
                </c:pt>
                <c:pt idx="81">
                  <c:v>44375</c:v>
                </c:pt>
                <c:pt idx="82">
                  <c:v>44377</c:v>
                </c:pt>
                <c:pt idx="83">
                  <c:v>44380</c:v>
                </c:pt>
                <c:pt idx="84">
                  <c:v>44383</c:v>
                </c:pt>
                <c:pt idx="85">
                  <c:v>44385</c:v>
                </c:pt>
                <c:pt idx="86">
                  <c:v>44387</c:v>
                </c:pt>
                <c:pt idx="87">
                  <c:v>44390</c:v>
                </c:pt>
                <c:pt idx="88">
                  <c:v>44397</c:v>
                </c:pt>
                <c:pt idx="89">
                  <c:v>44401</c:v>
                </c:pt>
                <c:pt idx="90">
                  <c:v>44437</c:v>
                </c:pt>
                <c:pt idx="91">
                  <c:v>44445</c:v>
                </c:pt>
                <c:pt idx="92">
                  <c:v>44448</c:v>
                </c:pt>
              </c:numCache>
            </c:numRef>
          </c:xVal>
          <c:yVal>
            <c:numRef>
              <c:f>'DC4-27'!$G$4:$G$999</c:f>
              <c:numCache>
                <c:formatCode>0.00_ </c:formatCode>
                <c:ptCount val="996"/>
                <c:pt idx="0">
                  <c:v>0</c:v>
                </c:pt>
                <c:pt idx="1">
                  <c:v>32.0000000001528</c:v>
                </c:pt>
                <c:pt idx="2">
                  <c:v>76.0000000000218</c:v>
                </c:pt>
                <c:pt idx="3">
                  <c:v>108.000000000175</c:v>
                </c:pt>
                <c:pt idx="4">
                  <c:v>114.000000000033</c:v>
                </c:pt>
                <c:pt idx="5">
                  <c:v>176.500000000033</c:v>
                </c:pt>
                <c:pt idx="6">
                  <c:v>185.999999999694</c:v>
                </c:pt>
                <c:pt idx="7">
                  <c:v>225.000000000364</c:v>
                </c:pt>
                <c:pt idx="8">
                  <c:v>266.499999999724</c:v>
                </c:pt>
                <c:pt idx="9">
                  <c:v>300.999999999931</c:v>
                </c:pt>
                <c:pt idx="10">
                  <c:v>369.499999999789</c:v>
                </c:pt>
                <c:pt idx="11">
                  <c:v>492.000000000189</c:v>
                </c:pt>
                <c:pt idx="12">
                  <c:v>561.499999999796</c:v>
                </c:pt>
                <c:pt idx="13">
                  <c:v>588.49999999984</c:v>
                </c:pt>
                <c:pt idx="14">
                  <c:v>657.500000000255</c:v>
                </c:pt>
                <c:pt idx="15">
                  <c:v>670.500000000175</c:v>
                </c:pt>
                <c:pt idx="16">
                  <c:v>702.999999999975</c:v>
                </c:pt>
                <c:pt idx="17">
                  <c:v>758.499999999913</c:v>
                </c:pt>
                <c:pt idx="18">
                  <c:v>793.999999999869</c:v>
                </c:pt>
                <c:pt idx="19">
                  <c:v>815.500000000156</c:v>
                </c:pt>
                <c:pt idx="20">
                  <c:v>851.999999999862</c:v>
                </c:pt>
                <c:pt idx="21">
                  <c:v>885.000000000218</c:v>
                </c:pt>
                <c:pt idx="22">
                  <c:v>889.999999999873</c:v>
                </c:pt>
                <c:pt idx="23">
                  <c:v>893.499999999676</c:v>
                </c:pt>
                <c:pt idx="24">
                  <c:v>906.500000000051</c:v>
                </c:pt>
                <c:pt idx="25">
                  <c:v>909.499999999753</c:v>
                </c:pt>
                <c:pt idx="26">
                  <c:v>926.99999999968</c:v>
                </c:pt>
                <c:pt idx="27">
                  <c:v>929.500000000189</c:v>
                </c:pt>
                <c:pt idx="28">
                  <c:v>929.000000000087</c:v>
                </c:pt>
                <c:pt idx="29">
                  <c:v>922.000000000025</c:v>
                </c:pt>
                <c:pt idx="30">
                  <c:v>931.499999999687</c:v>
                </c:pt>
                <c:pt idx="31">
                  <c:v>945.499999999811</c:v>
                </c:pt>
                <c:pt idx="32">
                  <c:v>965.000000000146</c:v>
                </c:pt>
                <c:pt idx="33">
                  <c:v>972.499999999854</c:v>
                </c:pt>
                <c:pt idx="34">
                  <c:v>1012.99999999992</c:v>
                </c:pt>
                <c:pt idx="35">
                  <c:v>1034.00000000011</c:v>
                </c:pt>
                <c:pt idx="36">
                  <c:v>1068.49999999986</c:v>
                </c:pt>
                <c:pt idx="37">
                  <c:v>1135.49999999987</c:v>
                </c:pt>
                <c:pt idx="38">
                  <c:v>1176.50000000003</c:v>
                </c:pt>
                <c:pt idx="39">
                  <c:v>1253.4999999998</c:v>
                </c:pt>
                <c:pt idx="40">
                  <c:v>1269.49999999988</c:v>
                </c:pt>
                <c:pt idx="41">
                  <c:v>1286.50000000016</c:v>
                </c:pt>
                <c:pt idx="42">
                  <c:v>1317.50000000011</c:v>
                </c:pt>
                <c:pt idx="43">
                  <c:v>1386.99999999972</c:v>
                </c:pt>
                <c:pt idx="44">
                  <c:v>1398.49999999979</c:v>
                </c:pt>
                <c:pt idx="45">
                  <c:v>1379.99999999965</c:v>
                </c:pt>
                <c:pt idx="46">
                  <c:v>1436.9999999999</c:v>
                </c:pt>
                <c:pt idx="47">
                  <c:v>1474.50000000026</c:v>
                </c:pt>
                <c:pt idx="48">
                  <c:v>1470.50000000036</c:v>
                </c:pt>
                <c:pt idx="49">
                  <c:v>1510.99999999997</c:v>
                </c:pt>
                <c:pt idx="50">
                  <c:v>1551.99999999968</c:v>
                </c:pt>
                <c:pt idx="51">
                  <c:v>1509.00000000001</c:v>
                </c:pt>
                <c:pt idx="52">
                  <c:v>1632.99999999981</c:v>
                </c:pt>
                <c:pt idx="53">
                  <c:v>1635.99999999997</c:v>
                </c:pt>
                <c:pt idx="54">
                  <c:v>1766.49999999972</c:v>
                </c:pt>
                <c:pt idx="55">
                  <c:v>1792.99999999967</c:v>
                </c:pt>
                <c:pt idx="56">
                  <c:v>1807.00000000024</c:v>
                </c:pt>
                <c:pt idx="57">
                  <c:v>1836.50000000034</c:v>
                </c:pt>
                <c:pt idx="58">
                  <c:v>1839.99999999969</c:v>
                </c:pt>
                <c:pt idx="59">
                  <c:v>1866.49999999963</c:v>
                </c:pt>
                <c:pt idx="60">
                  <c:v>1887.50000000027</c:v>
                </c:pt>
                <c:pt idx="61">
                  <c:v>2115.49999999988</c:v>
                </c:pt>
                <c:pt idx="62">
                  <c:v>2148.00000000014</c:v>
                </c:pt>
                <c:pt idx="63">
                  <c:v>2160.49999999996</c:v>
                </c:pt>
                <c:pt idx="64">
                  <c:v>2174.99999999973</c:v>
                </c:pt>
                <c:pt idx="65">
                  <c:v>2178.99999999963</c:v>
                </c:pt>
                <c:pt idx="66">
                  <c:v>2197.99999999987</c:v>
                </c:pt>
                <c:pt idx="67">
                  <c:v>2190.00000000005</c:v>
                </c:pt>
                <c:pt idx="68">
                  <c:v>2221.50000000011</c:v>
                </c:pt>
                <c:pt idx="69">
                  <c:v>2227.49999999996</c:v>
                </c:pt>
                <c:pt idx="70">
                  <c:v>2235.00000000013</c:v>
                </c:pt>
                <c:pt idx="71">
                  <c:v>2236.99999999963</c:v>
                </c:pt>
                <c:pt idx="72">
                  <c:v>2236.49999999952</c:v>
                </c:pt>
                <c:pt idx="73">
                  <c:v>2237.49999999973</c:v>
                </c:pt>
                <c:pt idx="74">
                  <c:v>2236.99999999963</c:v>
                </c:pt>
                <c:pt idx="75">
                  <c:v>2246.00000000009</c:v>
                </c:pt>
                <c:pt idx="76">
                  <c:v>2246.5000000002</c:v>
                </c:pt>
                <c:pt idx="77">
                  <c:v>2246.49999999974</c:v>
                </c:pt>
                <c:pt idx="78">
                  <c:v>2252.9999999997</c:v>
                </c:pt>
                <c:pt idx="79">
                  <c:v>2238.50000000039</c:v>
                </c:pt>
                <c:pt idx="80">
                  <c:v>2239.50000000013</c:v>
                </c:pt>
                <c:pt idx="81">
                  <c:v>2241.50000000009</c:v>
                </c:pt>
                <c:pt idx="82">
                  <c:v>2246.99999999984</c:v>
                </c:pt>
                <c:pt idx="83">
                  <c:v>2249.4999999999</c:v>
                </c:pt>
                <c:pt idx="84">
                  <c:v>2251.50000000031</c:v>
                </c:pt>
                <c:pt idx="85">
                  <c:v>2253.99999999991</c:v>
                </c:pt>
                <c:pt idx="86">
                  <c:v>2254.50000000001</c:v>
                </c:pt>
                <c:pt idx="87">
                  <c:v>2250.49999999965</c:v>
                </c:pt>
                <c:pt idx="88">
                  <c:v>2271.00000000019</c:v>
                </c:pt>
                <c:pt idx="89">
                  <c:v>2268.00000000003</c:v>
                </c:pt>
                <c:pt idx="90">
                  <c:v>2295.50000000017</c:v>
                </c:pt>
                <c:pt idx="91">
                  <c:v>2301.50000000003</c:v>
                </c:pt>
                <c:pt idx="92">
                  <c:v>2312.99999999965</c:v>
                </c:pt>
              </c:numCache>
            </c:numRef>
          </c:yVal>
          <c:smooth val="0"/>
        </c:ser>
        <c:ser>
          <c:idx val="64"/>
          <c:order val="26"/>
          <c:tx>
            <c:strRef>
              <c:f>'DC4-28'!$A$2:$B$2</c:f>
              <c:strCache>
                <c:ptCount val="1"/>
                <c:pt idx="0">
                  <c:v>DC4-28</c:v>
                </c:pt>
              </c:strCache>
            </c:strRef>
          </c:tx>
          <c:spPr>
            <a:ln w="12700" cap="rnd" cmpd="sng" algn="ctr">
              <a:solidFill>
                <a:schemeClr val="accent5">
                  <a:tint val="60000"/>
                </a:schemeClr>
              </a:solidFill>
              <a:prstDash val="solid"/>
              <a:round/>
            </a:ln>
          </c:spPr>
          <c:dLbls>
            <c:delete val="1"/>
          </c:dLbls>
          <c:xVal>
            <c:numRef>
              <c:f>'DC4-28'!$A$4:$A$1999</c:f>
              <c:numCache>
                <c:formatCode>yyyy/m/d</c:formatCode>
                <c:ptCount val="1996"/>
                <c:pt idx="0">
                  <c:v>43515</c:v>
                </c:pt>
                <c:pt idx="1">
                  <c:v>43524</c:v>
                </c:pt>
                <c:pt idx="2">
                  <c:v>43530</c:v>
                </c:pt>
                <c:pt idx="3">
                  <c:v>43535</c:v>
                </c:pt>
                <c:pt idx="4">
                  <c:v>43543</c:v>
                </c:pt>
                <c:pt idx="5">
                  <c:v>43561</c:v>
                </c:pt>
                <c:pt idx="6">
                  <c:v>43573</c:v>
                </c:pt>
                <c:pt idx="7">
                  <c:v>43581</c:v>
                </c:pt>
                <c:pt idx="8">
                  <c:v>43595</c:v>
                </c:pt>
                <c:pt idx="9">
                  <c:v>43601</c:v>
                </c:pt>
                <c:pt idx="10">
                  <c:v>43608</c:v>
                </c:pt>
                <c:pt idx="11">
                  <c:v>43623</c:v>
                </c:pt>
                <c:pt idx="12">
                  <c:v>43630</c:v>
                </c:pt>
                <c:pt idx="13">
                  <c:v>43637</c:v>
                </c:pt>
                <c:pt idx="14">
                  <c:v>43645</c:v>
                </c:pt>
                <c:pt idx="15">
                  <c:v>43651</c:v>
                </c:pt>
                <c:pt idx="16">
                  <c:v>43660</c:v>
                </c:pt>
                <c:pt idx="17">
                  <c:v>43665</c:v>
                </c:pt>
                <c:pt idx="18">
                  <c:v>43671</c:v>
                </c:pt>
                <c:pt idx="19">
                  <c:v>43678</c:v>
                </c:pt>
                <c:pt idx="20">
                  <c:v>43686</c:v>
                </c:pt>
                <c:pt idx="21">
                  <c:v>43693</c:v>
                </c:pt>
                <c:pt idx="22">
                  <c:v>43708</c:v>
                </c:pt>
                <c:pt idx="23">
                  <c:v>43713</c:v>
                </c:pt>
                <c:pt idx="24">
                  <c:v>43722</c:v>
                </c:pt>
                <c:pt idx="25">
                  <c:v>43728</c:v>
                </c:pt>
                <c:pt idx="26">
                  <c:v>43742</c:v>
                </c:pt>
                <c:pt idx="27">
                  <c:v>43749</c:v>
                </c:pt>
                <c:pt idx="28">
                  <c:v>43762</c:v>
                </c:pt>
                <c:pt idx="29">
                  <c:v>43770</c:v>
                </c:pt>
                <c:pt idx="30">
                  <c:v>43778</c:v>
                </c:pt>
                <c:pt idx="31">
                  <c:v>43791</c:v>
                </c:pt>
                <c:pt idx="32">
                  <c:v>43802</c:v>
                </c:pt>
                <c:pt idx="33">
                  <c:v>43824</c:v>
                </c:pt>
                <c:pt idx="34">
                  <c:v>43834</c:v>
                </c:pt>
                <c:pt idx="35">
                  <c:v>43839</c:v>
                </c:pt>
                <c:pt idx="36">
                  <c:v>43845</c:v>
                </c:pt>
                <c:pt idx="37">
                  <c:v>43908</c:v>
                </c:pt>
                <c:pt idx="38">
                  <c:v>43930</c:v>
                </c:pt>
                <c:pt idx="39">
                  <c:v>43938</c:v>
                </c:pt>
                <c:pt idx="40">
                  <c:v>43942</c:v>
                </c:pt>
                <c:pt idx="41">
                  <c:v>43951</c:v>
                </c:pt>
                <c:pt idx="42">
                  <c:v>43956</c:v>
                </c:pt>
                <c:pt idx="43">
                  <c:v>43964</c:v>
                </c:pt>
                <c:pt idx="44">
                  <c:v>43972</c:v>
                </c:pt>
                <c:pt idx="45">
                  <c:v>43980</c:v>
                </c:pt>
                <c:pt idx="46">
                  <c:v>43999</c:v>
                </c:pt>
                <c:pt idx="47">
                  <c:v>44008</c:v>
                </c:pt>
                <c:pt idx="48">
                  <c:v>44056</c:v>
                </c:pt>
                <c:pt idx="49">
                  <c:v>44062</c:v>
                </c:pt>
                <c:pt idx="50">
                  <c:v>44070</c:v>
                </c:pt>
                <c:pt idx="51">
                  <c:v>44084</c:v>
                </c:pt>
                <c:pt idx="52">
                  <c:v>44092</c:v>
                </c:pt>
                <c:pt idx="53">
                  <c:v>44100</c:v>
                </c:pt>
                <c:pt idx="54">
                  <c:v>44114</c:v>
                </c:pt>
                <c:pt idx="55">
                  <c:v>44228</c:v>
                </c:pt>
                <c:pt idx="56">
                  <c:v>44256</c:v>
                </c:pt>
                <c:pt idx="57">
                  <c:v>44273</c:v>
                </c:pt>
                <c:pt idx="58">
                  <c:v>44287</c:v>
                </c:pt>
                <c:pt idx="59">
                  <c:v>44295</c:v>
                </c:pt>
                <c:pt idx="60">
                  <c:v>44318</c:v>
                </c:pt>
                <c:pt idx="61">
                  <c:v>44325</c:v>
                </c:pt>
                <c:pt idx="62">
                  <c:v>44333</c:v>
                </c:pt>
                <c:pt idx="63">
                  <c:v>44345</c:v>
                </c:pt>
                <c:pt idx="64">
                  <c:v>44352</c:v>
                </c:pt>
                <c:pt idx="65">
                  <c:v>44356</c:v>
                </c:pt>
                <c:pt idx="66">
                  <c:v>44356</c:v>
                </c:pt>
                <c:pt idx="67">
                  <c:v>44356</c:v>
                </c:pt>
                <c:pt idx="68">
                  <c:v>44356</c:v>
                </c:pt>
                <c:pt idx="69">
                  <c:v>44361</c:v>
                </c:pt>
                <c:pt idx="70">
                  <c:v>44363</c:v>
                </c:pt>
                <c:pt idx="71">
                  <c:v>44366</c:v>
                </c:pt>
                <c:pt idx="72">
                  <c:v>44367</c:v>
                </c:pt>
                <c:pt idx="73">
                  <c:v>44372</c:v>
                </c:pt>
                <c:pt idx="74">
                  <c:v>44373</c:v>
                </c:pt>
                <c:pt idx="75">
                  <c:v>44375</c:v>
                </c:pt>
                <c:pt idx="76">
                  <c:v>44377</c:v>
                </c:pt>
                <c:pt idx="77">
                  <c:v>44380</c:v>
                </c:pt>
                <c:pt idx="78">
                  <c:v>44383</c:v>
                </c:pt>
                <c:pt idx="79">
                  <c:v>44385</c:v>
                </c:pt>
                <c:pt idx="80">
                  <c:v>44387</c:v>
                </c:pt>
                <c:pt idx="81">
                  <c:v>44390</c:v>
                </c:pt>
                <c:pt idx="82">
                  <c:v>44397</c:v>
                </c:pt>
                <c:pt idx="83">
                  <c:v>44401</c:v>
                </c:pt>
                <c:pt idx="84">
                  <c:v>44437</c:v>
                </c:pt>
                <c:pt idx="85">
                  <c:v>44445</c:v>
                </c:pt>
                <c:pt idx="86">
                  <c:v>44448</c:v>
                </c:pt>
              </c:numCache>
            </c:numRef>
          </c:xVal>
          <c:yVal>
            <c:numRef>
              <c:f>'DC4-28'!$G$4:$G$1999</c:f>
              <c:numCache>
                <c:formatCode>0.00_ </c:formatCode>
                <c:ptCount val="1996"/>
                <c:pt idx="0">
                  <c:v>0</c:v>
                </c:pt>
                <c:pt idx="1">
                  <c:v>50.5000000002838</c:v>
                </c:pt>
                <c:pt idx="2">
                  <c:v>108.499999999822</c:v>
                </c:pt>
                <c:pt idx="3">
                  <c:v>150.000000000091</c:v>
                </c:pt>
                <c:pt idx="4">
                  <c:v>239.000000000033</c:v>
                </c:pt>
                <c:pt idx="5">
                  <c:v>369.500000000244</c:v>
                </c:pt>
                <c:pt idx="6">
                  <c:v>441.000000000258</c:v>
                </c:pt>
                <c:pt idx="7">
                  <c:v>476.500000000215</c:v>
                </c:pt>
                <c:pt idx="8">
                  <c:v>557.000000000244</c:v>
                </c:pt>
                <c:pt idx="9">
                  <c:v>580.500000000029</c:v>
                </c:pt>
                <c:pt idx="10">
                  <c:v>615.999999999985</c:v>
                </c:pt>
                <c:pt idx="11">
                  <c:v>680.499999999938</c:v>
                </c:pt>
                <c:pt idx="12">
                  <c:v>722.500000000309</c:v>
                </c:pt>
                <c:pt idx="13">
                  <c:v>736.000000000331</c:v>
                </c:pt>
                <c:pt idx="14">
                  <c:v>778.999999999996</c:v>
                </c:pt>
                <c:pt idx="15">
                  <c:v>800.999999999931</c:v>
                </c:pt>
                <c:pt idx="16">
                  <c:v>820.499999999811</c:v>
                </c:pt>
                <c:pt idx="17">
                  <c:v>824.999999999818</c:v>
                </c:pt>
                <c:pt idx="18">
                  <c:v>838.500000000295</c:v>
                </c:pt>
                <c:pt idx="19">
                  <c:v>849.00000000016</c:v>
                </c:pt>
                <c:pt idx="20">
                  <c:v>858.999999999924</c:v>
                </c:pt>
                <c:pt idx="21">
                  <c:v>859.000000000378</c:v>
                </c:pt>
                <c:pt idx="22">
                  <c:v>862.00000000008</c:v>
                </c:pt>
                <c:pt idx="23">
                  <c:v>855.50000000012</c:v>
                </c:pt>
                <c:pt idx="24">
                  <c:v>872.499999999945</c:v>
                </c:pt>
                <c:pt idx="25">
                  <c:v>884.499999999662</c:v>
                </c:pt>
                <c:pt idx="26">
                  <c:v>905.500000000302</c:v>
                </c:pt>
                <c:pt idx="27">
                  <c:v>915.500000000065</c:v>
                </c:pt>
                <c:pt idx="28">
                  <c:v>956.000000000131</c:v>
                </c:pt>
                <c:pt idx="29">
                  <c:v>983.500000000276</c:v>
                </c:pt>
                <c:pt idx="30">
                  <c:v>1019.99999999998</c:v>
                </c:pt>
                <c:pt idx="31">
                  <c:v>1086.99999999999</c:v>
                </c:pt>
                <c:pt idx="32">
                  <c:v>1131.50000000041</c:v>
                </c:pt>
                <c:pt idx="33">
                  <c:v>1214.50000000004</c:v>
                </c:pt>
                <c:pt idx="34">
                  <c:v>1240.49999999988</c:v>
                </c:pt>
                <c:pt idx="35">
                  <c:v>1247.49999999995</c:v>
                </c:pt>
                <c:pt idx="36">
                  <c:v>1305.00000000029</c:v>
                </c:pt>
                <c:pt idx="37">
                  <c:v>1356.49999999987</c:v>
                </c:pt>
                <c:pt idx="38">
                  <c:v>1369.99999999989</c:v>
                </c:pt>
                <c:pt idx="39">
                  <c:v>1348.50000000006</c:v>
                </c:pt>
                <c:pt idx="40">
                  <c:v>1411.50000000016</c:v>
                </c:pt>
                <c:pt idx="41">
                  <c:v>1452.50000000033</c:v>
                </c:pt>
                <c:pt idx="42">
                  <c:v>1454.00000000018</c:v>
                </c:pt>
                <c:pt idx="43">
                  <c:v>1492.00000000019</c:v>
                </c:pt>
                <c:pt idx="44">
                  <c:v>1532.4999999998</c:v>
                </c:pt>
                <c:pt idx="45">
                  <c:v>1492.99999999994</c:v>
                </c:pt>
                <c:pt idx="46">
                  <c:v>1623.00000000005</c:v>
                </c:pt>
                <c:pt idx="47">
                  <c:v>1626.99999999995</c:v>
                </c:pt>
                <c:pt idx="48">
                  <c:v>1759.00000000001</c:v>
                </c:pt>
                <c:pt idx="49">
                  <c:v>1785.49999999996</c:v>
                </c:pt>
                <c:pt idx="50">
                  <c:v>1800.00000000018</c:v>
                </c:pt>
                <c:pt idx="51">
                  <c:v>1832.00000000033</c:v>
                </c:pt>
                <c:pt idx="52">
                  <c:v>1834.49999999993</c:v>
                </c:pt>
                <c:pt idx="53">
                  <c:v>1864.99999999978</c:v>
                </c:pt>
                <c:pt idx="54">
                  <c:v>1883.50000000037</c:v>
                </c:pt>
                <c:pt idx="55">
                  <c:v>2128.4999999998</c:v>
                </c:pt>
                <c:pt idx="56">
                  <c:v>2161.50000000016</c:v>
                </c:pt>
                <c:pt idx="57">
                  <c:v>2178.00000000034</c:v>
                </c:pt>
                <c:pt idx="58">
                  <c:v>2193.00000000021</c:v>
                </c:pt>
                <c:pt idx="59">
                  <c:v>2201.00000000002</c:v>
                </c:pt>
                <c:pt idx="60">
                  <c:v>2224.49999999981</c:v>
                </c:pt>
                <c:pt idx="61">
                  <c:v>2217.0000000001</c:v>
                </c:pt>
                <c:pt idx="62">
                  <c:v>2244.99999999989</c:v>
                </c:pt>
                <c:pt idx="63">
                  <c:v>2251.49999999985</c:v>
                </c:pt>
                <c:pt idx="64">
                  <c:v>2260.00000000022</c:v>
                </c:pt>
                <c:pt idx="65">
                  <c:v>2264.83333333317</c:v>
                </c:pt>
                <c:pt idx="66">
                  <c:v>2264.49999999977</c:v>
                </c:pt>
                <c:pt idx="67">
                  <c:v>2264.49999999977</c:v>
                </c:pt>
                <c:pt idx="68">
                  <c:v>2265.49999999997</c:v>
                </c:pt>
                <c:pt idx="69">
                  <c:v>2269.99999999998</c:v>
                </c:pt>
                <c:pt idx="70">
                  <c:v>2271.00000000019</c:v>
                </c:pt>
                <c:pt idx="71">
                  <c:v>2268.99999999978</c:v>
                </c:pt>
                <c:pt idx="72">
                  <c:v>2284.99999999985</c:v>
                </c:pt>
                <c:pt idx="73">
                  <c:v>2266.50000000018</c:v>
                </c:pt>
                <c:pt idx="74">
                  <c:v>2265.49999999997</c:v>
                </c:pt>
                <c:pt idx="75">
                  <c:v>2269.00000000023</c:v>
                </c:pt>
                <c:pt idx="76">
                  <c:v>2274.49999999999</c:v>
                </c:pt>
                <c:pt idx="77">
                  <c:v>2279.99999999975</c:v>
                </c:pt>
                <c:pt idx="78">
                  <c:v>2275.50000000019</c:v>
                </c:pt>
                <c:pt idx="79">
                  <c:v>2282.4999999998</c:v>
                </c:pt>
                <c:pt idx="80">
                  <c:v>2277.50000000015</c:v>
                </c:pt>
                <c:pt idx="81">
                  <c:v>2276.49999999994</c:v>
                </c:pt>
                <c:pt idx="82">
                  <c:v>2300.50000000028</c:v>
                </c:pt>
                <c:pt idx="83">
                  <c:v>2295.50000000017</c:v>
                </c:pt>
                <c:pt idx="84">
                  <c:v>2325.50000000037</c:v>
                </c:pt>
                <c:pt idx="85">
                  <c:v>2326.50000000012</c:v>
                </c:pt>
                <c:pt idx="86">
                  <c:v>2346.50000000011</c:v>
                </c:pt>
              </c:numCache>
            </c:numRef>
          </c:yVal>
          <c:smooth val="0"/>
        </c:ser>
        <c:ser>
          <c:idx val="65"/>
          <c:order val="27"/>
          <c:tx>
            <c:strRef>
              <c:f>'DC4-29'!$A$2:$B$2</c:f>
              <c:strCache>
                <c:ptCount val="1"/>
                <c:pt idx="0">
                  <c:v>DC4-29</c:v>
                </c:pt>
              </c:strCache>
            </c:strRef>
          </c:tx>
          <c:dLbls>
            <c:delete val="1"/>
          </c:dLbls>
          <c:xVal>
            <c:numRef>
              <c:f>'DC4-29'!$A$4:$A$2298</c:f>
              <c:numCache>
                <c:formatCode>yyyy/m/d</c:formatCode>
                <c:ptCount val="2295"/>
                <c:pt idx="0">
                  <c:v>43535</c:v>
                </c:pt>
                <c:pt idx="1">
                  <c:v>43543</c:v>
                </c:pt>
                <c:pt idx="2">
                  <c:v>43561</c:v>
                </c:pt>
                <c:pt idx="3">
                  <c:v>43573</c:v>
                </c:pt>
                <c:pt idx="4">
                  <c:v>43581</c:v>
                </c:pt>
                <c:pt idx="5">
                  <c:v>43595</c:v>
                </c:pt>
                <c:pt idx="6">
                  <c:v>43601</c:v>
                </c:pt>
                <c:pt idx="7">
                  <c:v>43608</c:v>
                </c:pt>
                <c:pt idx="8">
                  <c:v>43623</c:v>
                </c:pt>
                <c:pt idx="9">
                  <c:v>43630</c:v>
                </c:pt>
                <c:pt idx="10">
                  <c:v>43637</c:v>
                </c:pt>
                <c:pt idx="11">
                  <c:v>43645</c:v>
                </c:pt>
                <c:pt idx="12">
                  <c:v>43651</c:v>
                </c:pt>
                <c:pt idx="13">
                  <c:v>43660</c:v>
                </c:pt>
                <c:pt idx="14">
                  <c:v>43665</c:v>
                </c:pt>
                <c:pt idx="15">
                  <c:v>43671</c:v>
                </c:pt>
                <c:pt idx="16">
                  <c:v>43678</c:v>
                </c:pt>
                <c:pt idx="17">
                  <c:v>43686</c:v>
                </c:pt>
                <c:pt idx="18">
                  <c:v>43693</c:v>
                </c:pt>
                <c:pt idx="19">
                  <c:v>43708</c:v>
                </c:pt>
                <c:pt idx="20">
                  <c:v>43713</c:v>
                </c:pt>
                <c:pt idx="21">
                  <c:v>43722</c:v>
                </c:pt>
                <c:pt idx="22">
                  <c:v>43728</c:v>
                </c:pt>
                <c:pt idx="23">
                  <c:v>43742</c:v>
                </c:pt>
                <c:pt idx="24">
                  <c:v>43749</c:v>
                </c:pt>
                <c:pt idx="25">
                  <c:v>43762</c:v>
                </c:pt>
                <c:pt idx="26">
                  <c:v>43770</c:v>
                </c:pt>
                <c:pt idx="27">
                  <c:v>43778</c:v>
                </c:pt>
                <c:pt idx="28">
                  <c:v>43791</c:v>
                </c:pt>
                <c:pt idx="29">
                  <c:v>43802</c:v>
                </c:pt>
                <c:pt idx="30">
                  <c:v>43824</c:v>
                </c:pt>
                <c:pt idx="31">
                  <c:v>43834</c:v>
                </c:pt>
                <c:pt idx="32">
                  <c:v>43839</c:v>
                </c:pt>
                <c:pt idx="33">
                  <c:v>43845</c:v>
                </c:pt>
                <c:pt idx="34">
                  <c:v>43908</c:v>
                </c:pt>
                <c:pt idx="35">
                  <c:v>43930</c:v>
                </c:pt>
                <c:pt idx="36">
                  <c:v>43938</c:v>
                </c:pt>
                <c:pt idx="37">
                  <c:v>43942</c:v>
                </c:pt>
                <c:pt idx="38">
                  <c:v>43951</c:v>
                </c:pt>
                <c:pt idx="39">
                  <c:v>43956</c:v>
                </c:pt>
                <c:pt idx="40">
                  <c:v>43964</c:v>
                </c:pt>
                <c:pt idx="41">
                  <c:v>43972</c:v>
                </c:pt>
                <c:pt idx="42">
                  <c:v>43980</c:v>
                </c:pt>
                <c:pt idx="43">
                  <c:v>43999</c:v>
                </c:pt>
                <c:pt idx="44">
                  <c:v>44008</c:v>
                </c:pt>
                <c:pt idx="45">
                  <c:v>44056</c:v>
                </c:pt>
                <c:pt idx="46">
                  <c:v>44062</c:v>
                </c:pt>
                <c:pt idx="47">
                  <c:v>44070</c:v>
                </c:pt>
                <c:pt idx="48">
                  <c:v>44084</c:v>
                </c:pt>
                <c:pt idx="49">
                  <c:v>44092</c:v>
                </c:pt>
                <c:pt idx="50">
                  <c:v>44100</c:v>
                </c:pt>
                <c:pt idx="51">
                  <c:v>44114</c:v>
                </c:pt>
                <c:pt idx="52">
                  <c:v>44228</c:v>
                </c:pt>
                <c:pt idx="53">
                  <c:v>44256</c:v>
                </c:pt>
                <c:pt idx="54">
                  <c:v>44273</c:v>
                </c:pt>
                <c:pt idx="55">
                  <c:v>44287</c:v>
                </c:pt>
                <c:pt idx="56">
                  <c:v>44295</c:v>
                </c:pt>
                <c:pt idx="57">
                  <c:v>44318</c:v>
                </c:pt>
                <c:pt idx="58">
                  <c:v>44325</c:v>
                </c:pt>
                <c:pt idx="59">
                  <c:v>44333</c:v>
                </c:pt>
                <c:pt idx="60">
                  <c:v>44345</c:v>
                </c:pt>
                <c:pt idx="61">
                  <c:v>44352</c:v>
                </c:pt>
                <c:pt idx="62">
                  <c:v>44356</c:v>
                </c:pt>
                <c:pt idx="63">
                  <c:v>44356</c:v>
                </c:pt>
                <c:pt idx="64">
                  <c:v>44356</c:v>
                </c:pt>
                <c:pt idx="65">
                  <c:v>44356</c:v>
                </c:pt>
                <c:pt idx="66">
                  <c:v>44361</c:v>
                </c:pt>
                <c:pt idx="67">
                  <c:v>44363</c:v>
                </c:pt>
                <c:pt idx="68">
                  <c:v>44366</c:v>
                </c:pt>
                <c:pt idx="69">
                  <c:v>44367</c:v>
                </c:pt>
                <c:pt idx="70">
                  <c:v>44372</c:v>
                </c:pt>
                <c:pt idx="71">
                  <c:v>44373</c:v>
                </c:pt>
                <c:pt idx="72">
                  <c:v>44375</c:v>
                </c:pt>
                <c:pt idx="73">
                  <c:v>44377</c:v>
                </c:pt>
                <c:pt idx="74">
                  <c:v>44380</c:v>
                </c:pt>
                <c:pt idx="75">
                  <c:v>44383</c:v>
                </c:pt>
                <c:pt idx="76">
                  <c:v>44385</c:v>
                </c:pt>
                <c:pt idx="77">
                  <c:v>44387</c:v>
                </c:pt>
                <c:pt idx="78">
                  <c:v>44390</c:v>
                </c:pt>
                <c:pt idx="79">
                  <c:v>44397</c:v>
                </c:pt>
                <c:pt idx="80">
                  <c:v>44401</c:v>
                </c:pt>
                <c:pt idx="81">
                  <c:v>44437</c:v>
                </c:pt>
                <c:pt idx="82">
                  <c:v>44445</c:v>
                </c:pt>
                <c:pt idx="83">
                  <c:v>44448</c:v>
                </c:pt>
              </c:numCache>
            </c:numRef>
          </c:xVal>
          <c:yVal>
            <c:numRef>
              <c:f>'DC4-29'!$G$4:$G$2298</c:f>
              <c:numCache>
                <c:formatCode>0.00_ </c:formatCode>
                <c:ptCount val="2295"/>
                <c:pt idx="0">
                  <c:v>0</c:v>
                </c:pt>
                <c:pt idx="1">
                  <c:v>101.49999999976</c:v>
                </c:pt>
                <c:pt idx="2">
                  <c:v>259.000000000015</c:v>
                </c:pt>
                <c:pt idx="3">
                  <c:v>339.500000000044</c:v>
                </c:pt>
                <c:pt idx="4">
                  <c:v>374.000000000251</c:v>
                </c:pt>
                <c:pt idx="5">
                  <c:v>461.999999999989</c:v>
                </c:pt>
                <c:pt idx="6">
                  <c:v>489.500000000135</c:v>
                </c:pt>
                <c:pt idx="7">
                  <c:v>536.999999999807</c:v>
                </c:pt>
                <c:pt idx="8">
                  <c:v>611.999999999625</c:v>
                </c:pt>
                <c:pt idx="9">
                  <c:v>653.999999999996</c:v>
                </c:pt>
                <c:pt idx="10">
                  <c:v>664.999999999964</c:v>
                </c:pt>
                <c:pt idx="11">
                  <c:v>707.499999999982</c:v>
                </c:pt>
                <c:pt idx="12">
                  <c:v>736.499999999978</c:v>
                </c:pt>
                <c:pt idx="13">
                  <c:v>753.999999999905</c:v>
                </c:pt>
                <c:pt idx="14">
                  <c:v>759.500000000116</c:v>
                </c:pt>
                <c:pt idx="15">
                  <c:v>770.500000000084</c:v>
                </c:pt>
                <c:pt idx="16">
                  <c:v>778.999999999996</c:v>
                </c:pt>
                <c:pt idx="17">
                  <c:v>795.000000000073</c:v>
                </c:pt>
                <c:pt idx="18">
                  <c:v>801.500000000033</c:v>
                </c:pt>
                <c:pt idx="19">
                  <c:v>798.999999999978</c:v>
                </c:pt>
                <c:pt idx="20">
                  <c:v>798.500000000331</c:v>
                </c:pt>
                <c:pt idx="21">
                  <c:v>817.999999999756</c:v>
                </c:pt>
                <c:pt idx="22">
                  <c:v>830.999999999676</c:v>
                </c:pt>
                <c:pt idx="23">
                  <c:v>854.499999999916</c:v>
                </c:pt>
                <c:pt idx="24">
                  <c:v>860.000000000127</c:v>
                </c:pt>
                <c:pt idx="25">
                  <c:v>909.500000000207</c:v>
                </c:pt>
                <c:pt idx="26">
                  <c:v>934.999999999945</c:v>
                </c:pt>
                <c:pt idx="27">
                  <c:v>980.999999999767</c:v>
                </c:pt>
                <c:pt idx="28">
                  <c:v>1050.49999999983</c:v>
                </c:pt>
                <c:pt idx="29">
                  <c:v>1107.50000000007</c:v>
                </c:pt>
                <c:pt idx="30">
                  <c:v>1195.99999999991</c:v>
                </c:pt>
                <c:pt idx="31">
                  <c:v>1209.49999999993</c:v>
                </c:pt>
                <c:pt idx="32">
                  <c:v>1230.00000000002</c:v>
                </c:pt>
                <c:pt idx="33">
                  <c:v>1262.00000000017</c:v>
                </c:pt>
                <c:pt idx="34">
                  <c:v>1347.49999999985</c:v>
                </c:pt>
                <c:pt idx="35">
                  <c:v>1362.99999999983</c:v>
                </c:pt>
                <c:pt idx="36">
                  <c:v>1353.00000000007</c:v>
                </c:pt>
                <c:pt idx="37">
                  <c:v>1411.00000000006</c:v>
                </c:pt>
                <c:pt idx="38">
                  <c:v>1452.00000000023</c:v>
                </c:pt>
                <c:pt idx="39">
                  <c:v>1457.49999999998</c:v>
                </c:pt>
                <c:pt idx="40">
                  <c:v>1502.50000000005</c:v>
                </c:pt>
                <c:pt idx="41">
                  <c:v>1541.99999999992</c:v>
                </c:pt>
                <c:pt idx="42">
                  <c:v>1508.49999999991</c:v>
                </c:pt>
                <c:pt idx="43">
                  <c:v>1637.99999999992</c:v>
                </c:pt>
                <c:pt idx="44">
                  <c:v>1641.00000000008</c:v>
                </c:pt>
                <c:pt idx="45">
                  <c:v>1785.9999999996</c:v>
                </c:pt>
                <c:pt idx="46">
                  <c:v>1816.49999999991</c:v>
                </c:pt>
                <c:pt idx="47">
                  <c:v>1829.50000000028</c:v>
                </c:pt>
                <c:pt idx="48">
                  <c:v>1863.49999999993</c:v>
                </c:pt>
                <c:pt idx="49">
                  <c:v>1867.49999999984</c:v>
                </c:pt>
                <c:pt idx="50">
                  <c:v>1897.49999999958</c:v>
                </c:pt>
                <c:pt idx="51">
                  <c:v>1919.00000000032</c:v>
                </c:pt>
                <c:pt idx="52">
                  <c:v>2187.99999999965</c:v>
                </c:pt>
                <c:pt idx="53">
                  <c:v>2253.00000000016</c:v>
                </c:pt>
                <c:pt idx="54">
                  <c:v>2244.99999999989</c:v>
                </c:pt>
                <c:pt idx="55">
                  <c:v>2264.49999999977</c:v>
                </c:pt>
                <c:pt idx="56">
                  <c:v>2275.49999999974</c:v>
                </c:pt>
                <c:pt idx="57">
                  <c:v>2303.49999999999</c:v>
                </c:pt>
                <c:pt idx="58">
                  <c:v>2295.50000000017</c:v>
                </c:pt>
                <c:pt idx="59">
                  <c:v>2320.99999999991</c:v>
                </c:pt>
                <c:pt idx="60">
                  <c:v>2336.49999999989</c:v>
                </c:pt>
                <c:pt idx="61">
                  <c:v>2342.5000000002</c:v>
                </c:pt>
                <c:pt idx="62">
                  <c:v>2346.66666666635</c:v>
                </c:pt>
                <c:pt idx="63">
                  <c:v>2345.99999999955</c:v>
                </c:pt>
                <c:pt idx="64">
                  <c:v>2346.99999999975</c:v>
                </c:pt>
                <c:pt idx="65">
                  <c:v>2346.99999999975</c:v>
                </c:pt>
                <c:pt idx="66">
                  <c:v>2351.49999999976</c:v>
                </c:pt>
                <c:pt idx="67">
                  <c:v>2356.00000000022</c:v>
                </c:pt>
                <c:pt idx="68">
                  <c:v>2360.49999999977</c:v>
                </c:pt>
                <c:pt idx="69">
                  <c:v>2375</c:v>
                </c:pt>
                <c:pt idx="70">
                  <c:v>2353.00000000007</c:v>
                </c:pt>
                <c:pt idx="71">
                  <c:v>2350.50000000001</c:v>
                </c:pt>
                <c:pt idx="72">
                  <c:v>2357.00000000043</c:v>
                </c:pt>
                <c:pt idx="73">
                  <c:v>2359.99999999967</c:v>
                </c:pt>
                <c:pt idx="74">
                  <c:v>2367.49999999984</c:v>
                </c:pt>
                <c:pt idx="75">
                  <c:v>2369.00000000014</c:v>
                </c:pt>
                <c:pt idx="76">
                  <c:v>2369.99999999989</c:v>
                </c:pt>
                <c:pt idx="77">
                  <c:v>2366.50000000009</c:v>
                </c:pt>
                <c:pt idx="78">
                  <c:v>2364.49999999968</c:v>
                </c:pt>
                <c:pt idx="79">
                  <c:v>2389.99999999987</c:v>
                </c:pt>
                <c:pt idx="80">
                  <c:v>2387.50000000027</c:v>
                </c:pt>
                <c:pt idx="81">
                  <c:v>2420.50000000017</c:v>
                </c:pt>
                <c:pt idx="82">
                  <c:v>2431.00000000004</c:v>
                </c:pt>
                <c:pt idx="83">
                  <c:v>2457.49999999998</c:v>
                </c:pt>
              </c:numCache>
            </c:numRef>
          </c:yVal>
          <c:smooth val="0"/>
        </c:ser>
        <c:ser>
          <c:idx val="66"/>
          <c:order val="28"/>
          <c:tx>
            <c:strRef>
              <c:f>'DC4-30'!$A$2:$B$2</c:f>
              <c:strCache>
                <c:ptCount val="1"/>
                <c:pt idx="0">
                  <c:v>DC4-30</c:v>
                </c:pt>
              </c:strCache>
            </c:strRef>
          </c:tx>
          <c:dLbls>
            <c:delete val="1"/>
          </c:dLbls>
          <c:xVal>
            <c:numRef>
              <c:f>'DC4-30'!$A$5:$A$1999</c:f>
              <c:numCache>
                <c:formatCode>yyyy/m/d</c:formatCode>
                <c:ptCount val="1995"/>
                <c:pt idx="0">
                  <c:v>43561</c:v>
                </c:pt>
                <c:pt idx="1">
                  <c:v>43573</c:v>
                </c:pt>
                <c:pt idx="2">
                  <c:v>43581</c:v>
                </c:pt>
                <c:pt idx="3">
                  <c:v>43595</c:v>
                </c:pt>
                <c:pt idx="4">
                  <c:v>43601</c:v>
                </c:pt>
                <c:pt idx="5">
                  <c:v>43608</c:v>
                </c:pt>
                <c:pt idx="6">
                  <c:v>43623</c:v>
                </c:pt>
                <c:pt idx="7">
                  <c:v>43630</c:v>
                </c:pt>
                <c:pt idx="8">
                  <c:v>43637</c:v>
                </c:pt>
                <c:pt idx="9">
                  <c:v>43645</c:v>
                </c:pt>
                <c:pt idx="10">
                  <c:v>43651</c:v>
                </c:pt>
                <c:pt idx="11">
                  <c:v>43660</c:v>
                </c:pt>
                <c:pt idx="12">
                  <c:v>43665</c:v>
                </c:pt>
                <c:pt idx="13">
                  <c:v>43671</c:v>
                </c:pt>
                <c:pt idx="14">
                  <c:v>43678</c:v>
                </c:pt>
                <c:pt idx="15">
                  <c:v>43686</c:v>
                </c:pt>
                <c:pt idx="16">
                  <c:v>43693</c:v>
                </c:pt>
                <c:pt idx="17">
                  <c:v>43708</c:v>
                </c:pt>
                <c:pt idx="18">
                  <c:v>43713</c:v>
                </c:pt>
                <c:pt idx="19">
                  <c:v>43722</c:v>
                </c:pt>
                <c:pt idx="20">
                  <c:v>43728</c:v>
                </c:pt>
                <c:pt idx="21">
                  <c:v>43742</c:v>
                </c:pt>
                <c:pt idx="22">
                  <c:v>43749</c:v>
                </c:pt>
                <c:pt idx="23">
                  <c:v>43762</c:v>
                </c:pt>
                <c:pt idx="24">
                  <c:v>43770</c:v>
                </c:pt>
                <c:pt idx="25">
                  <c:v>43778</c:v>
                </c:pt>
                <c:pt idx="26">
                  <c:v>43791</c:v>
                </c:pt>
                <c:pt idx="27">
                  <c:v>43802</c:v>
                </c:pt>
                <c:pt idx="28">
                  <c:v>43824</c:v>
                </c:pt>
                <c:pt idx="29">
                  <c:v>43834</c:v>
                </c:pt>
                <c:pt idx="30">
                  <c:v>43839</c:v>
                </c:pt>
                <c:pt idx="31">
                  <c:v>43845</c:v>
                </c:pt>
                <c:pt idx="32">
                  <c:v>43908</c:v>
                </c:pt>
                <c:pt idx="33">
                  <c:v>43930</c:v>
                </c:pt>
                <c:pt idx="34">
                  <c:v>43938</c:v>
                </c:pt>
                <c:pt idx="35">
                  <c:v>43942</c:v>
                </c:pt>
                <c:pt idx="36">
                  <c:v>43951</c:v>
                </c:pt>
                <c:pt idx="37">
                  <c:v>43956</c:v>
                </c:pt>
                <c:pt idx="38">
                  <c:v>43964</c:v>
                </c:pt>
                <c:pt idx="39">
                  <c:v>43972</c:v>
                </c:pt>
                <c:pt idx="40">
                  <c:v>43980</c:v>
                </c:pt>
                <c:pt idx="41">
                  <c:v>43999</c:v>
                </c:pt>
                <c:pt idx="42">
                  <c:v>44008</c:v>
                </c:pt>
                <c:pt idx="43">
                  <c:v>44056</c:v>
                </c:pt>
                <c:pt idx="44">
                  <c:v>44062</c:v>
                </c:pt>
                <c:pt idx="45">
                  <c:v>44070</c:v>
                </c:pt>
                <c:pt idx="46">
                  <c:v>44084</c:v>
                </c:pt>
                <c:pt idx="47">
                  <c:v>44092</c:v>
                </c:pt>
                <c:pt idx="48">
                  <c:v>44100</c:v>
                </c:pt>
                <c:pt idx="49">
                  <c:v>44114</c:v>
                </c:pt>
                <c:pt idx="50">
                  <c:v>44228</c:v>
                </c:pt>
                <c:pt idx="51">
                  <c:v>44256</c:v>
                </c:pt>
                <c:pt idx="52">
                  <c:v>44273</c:v>
                </c:pt>
                <c:pt idx="53">
                  <c:v>44287</c:v>
                </c:pt>
                <c:pt idx="54">
                  <c:v>44295</c:v>
                </c:pt>
                <c:pt idx="55">
                  <c:v>44318</c:v>
                </c:pt>
                <c:pt idx="56">
                  <c:v>44325</c:v>
                </c:pt>
                <c:pt idx="57">
                  <c:v>44333</c:v>
                </c:pt>
                <c:pt idx="58">
                  <c:v>44345</c:v>
                </c:pt>
                <c:pt idx="59">
                  <c:v>44352</c:v>
                </c:pt>
                <c:pt idx="60">
                  <c:v>44356</c:v>
                </c:pt>
                <c:pt idx="61">
                  <c:v>44356</c:v>
                </c:pt>
                <c:pt idx="62">
                  <c:v>44356</c:v>
                </c:pt>
                <c:pt idx="63">
                  <c:v>44356</c:v>
                </c:pt>
                <c:pt idx="64">
                  <c:v>44361</c:v>
                </c:pt>
                <c:pt idx="65">
                  <c:v>44363</c:v>
                </c:pt>
                <c:pt idx="66">
                  <c:v>44366</c:v>
                </c:pt>
                <c:pt idx="67">
                  <c:v>44367</c:v>
                </c:pt>
                <c:pt idx="68">
                  <c:v>44372</c:v>
                </c:pt>
                <c:pt idx="69">
                  <c:v>44373</c:v>
                </c:pt>
                <c:pt idx="70">
                  <c:v>44375</c:v>
                </c:pt>
                <c:pt idx="71">
                  <c:v>44377</c:v>
                </c:pt>
                <c:pt idx="72">
                  <c:v>44380</c:v>
                </c:pt>
                <c:pt idx="73">
                  <c:v>44383</c:v>
                </c:pt>
                <c:pt idx="74">
                  <c:v>44385</c:v>
                </c:pt>
                <c:pt idx="75">
                  <c:v>44387</c:v>
                </c:pt>
                <c:pt idx="76">
                  <c:v>44390</c:v>
                </c:pt>
                <c:pt idx="77">
                  <c:v>44397</c:v>
                </c:pt>
                <c:pt idx="78">
                  <c:v>44401</c:v>
                </c:pt>
                <c:pt idx="79">
                  <c:v>44437</c:v>
                </c:pt>
                <c:pt idx="80">
                  <c:v>44445</c:v>
                </c:pt>
                <c:pt idx="81">
                  <c:v>44448</c:v>
                </c:pt>
              </c:numCache>
            </c:numRef>
          </c:xVal>
          <c:yVal>
            <c:numRef>
              <c:f>'DC4-30'!$G$5:$G$2099</c:f>
              <c:numCache>
                <c:formatCode>0.00_ </c:formatCode>
                <c:ptCount val="2095"/>
                <c:pt idx="0">
                  <c:v>157.000000000153</c:v>
                </c:pt>
                <c:pt idx="1">
                  <c:v>249.499999999898</c:v>
                </c:pt>
                <c:pt idx="2">
                  <c:v>290.500000000065</c:v>
                </c:pt>
                <c:pt idx="3">
                  <c:v>381.000000000313</c:v>
                </c:pt>
                <c:pt idx="4">
                  <c:v>409.000000000106</c:v>
                </c:pt>
                <c:pt idx="5">
                  <c:v>450.49999999992</c:v>
                </c:pt>
                <c:pt idx="6">
                  <c:v>527.999999999793</c:v>
                </c:pt>
                <c:pt idx="7">
                  <c:v>576.000000000022</c:v>
                </c:pt>
                <c:pt idx="8">
                  <c:v>600.500000000011</c:v>
                </c:pt>
                <c:pt idx="9">
                  <c:v>645.999999999731</c:v>
                </c:pt>
                <c:pt idx="10">
                  <c:v>664.499999999862</c:v>
                </c:pt>
                <c:pt idx="11">
                  <c:v>685.500000000047</c:v>
                </c:pt>
                <c:pt idx="12">
                  <c:v>692.500000000109</c:v>
                </c:pt>
                <c:pt idx="13">
                  <c:v>704.499999999825</c:v>
                </c:pt>
                <c:pt idx="14">
                  <c:v>712.500000000091</c:v>
                </c:pt>
                <c:pt idx="15">
                  <c:v>731.499999999869</c:v>
                </c:pt>
                <c:pt idx="16">
                  <c:v>738.000000000284</c:v>
                </c:pt>
                <c:pt idx="17">
                  <c:v>745.499999999993</c:v>
                </c:pt>
                <c:pt idx="18">
                  <c:v>740.999999999985</c:v>
                </c:pt>
                <c:pt idx="19">
                  <c:v>754.500000000007</c:v>
                </c:pt>
                <c:pt idx="20">
                  <c:v>772.500000000036</c:v>
                </c:pt>
                <c:pt idx="21">
                  <c:v>795.500000000175</c:v>
                </c:pt>
                <c:pt idx="22">
                  <c:v>809.499999999844</c:v>
                </c:pt>
                <c:pt idx="23">
                  <c:v>858.499999999822</c:v>
                </c:pt>
                <c:pt idx="24">
                  <c:v>888.000000000375</c:v>
                </c:pt>
                <c:pt idx="25">
                  <c:v>935.500000000047</c:v>
                </c:pt>
                <c:pt idx="26">
                  <c:v>871.000000000095</c:v>
                </c:pt>
                <c:pt idx="27">
                  <c:v>1066.50000000036</c:v>
                </c:pt>
                <c:pt idx="28">
                  <c:v>1157.9999999999</c:v>
                </c:pt>
                <c:pt idx="29">
                  <c:v>1181.50000000014</c:v>
                </c:pt>
                <c:pt idx="30">
                  <c:v>1206.00000000013</c:v>
                </c:pt>
                <c:pt idx="31">
                  <c:v>1258.00000000027</c:v>
                </c:pt>
                <c:pt idx="32">
                  <c:v>1323.49999999997</c:v>
                </c:pt>
                <c:pt idx="33">
                  <c:v>1338.00000000019</c:v>
                </c:pt>
                <c:pt idx="34">
                  <c:v>1330.50000000003</c:v>
                </c:pt>
                <c:pt idx="35">
                  <c:v>1396.49999999983</c:v>
                </c:pt>
                <c:pt idx="36">
                  <c:v>1441.50000000036</c:v>
                </c:pt>
                <c:pt idx="37">
                  <c:v>1445.50000000027</c:v>
                </c:pt>
                <c:pt idx="38">
                  <c:v>1489.50000000013</c:v>
                </c:pt>
                <c:pt idx="39">
                  <c:v>1538.99999999976</c:v>
                </c:pt>
                <c:pt idx="40">
                  <c:v>1500.99999999975</c:v>
                </c:pt>
                <c:pt idx="41">
                  <c:v>1639.00000000012</c:v>
                </c:pt>
                <c:pt idx="42">
                  <c:v>1641.99999999983</c:v>
                </c:pt>
                <c:pt idx="43">
                  <c:v>1787.49999999991</c:v>
                </c:pt>
                <c:pt idx="44">
                  <c:v>1824.99999999982</c:v>
                </c:pt>
                <c:pt idx="45">
                  <c:v>1843.5000000004</c:v>
                </c:pt>
                <c:pt idx="46">
                  <c:v>1881.49999999996</c:v>
                </c:pt>
                <c:pt idx="47">
                  <c:v>1884.50000000012</c:v>
                </c:pt>
                <c:pt idx="48">
                  <c:v>1914.99999999996</c:v>
                </c:pt>
                <c:pt idx="49">
                  <c:v>1940.50000000016</c:v>
                </c:pt>
                <c:pt idx="50">
                  <c:v>2251.99999999995</c:v>
                </c:pt>
                <c:pt idx="51">
                  <c:v>2298.99999999998</c:v>
                </c:pt>
                <c:pt idx="52">
                  <c:v>2318.00000000021</c:v>
                </c:pt>
                <c:pt idx="53">
                  <c:v>2335.99999999979</c:v>
                </c:pt>
                <c:pt idx="54">
                  <c:v>2344.9999999998</c:v>
                </c:pt>
                <c:pt idx="55">
                  <c:v>2378.4999999998</c:v>
                </c:pt>
                <c:pt idx="56">
                  <c:v>2361.00000000033</c:v>
                </c:pt>
                <c:pt idx="57">
                  <c:v>2402.50000000015</c:v>
                </c:pt>
                <c:pt idx="58">
                  <c:v>2413.99999999976</c:v>
                </c:pt>
                <c:pt idx="59">
                  <c:v>2425.00000000018</c:v>
                </c:pt>
                <c:pt idx="60">
                  <c:v>2430.66666666634</c:v>
                </c:pt>
                <c:pt idx="61">
                  <c:v>2429.99999999984</c:v>
                </c:pt>
                <c:pt idx="62">
                  <c:v>2430.99999999959</c:v>
                </c:pt>
                <c:pt idx="63">
                  <c:v>2430.99999999959</c:v>
                </c:pt>
                <c:pt idx="64">
                  <c:v>2432.49999999989</c:v>
                </c:pt>
                <c:pt idx="65">
                  <c:v>2437.5</c:v>
                </c:pt>
                <c:pt idx="66">
                  <c:v>2443.99999999996</c:v>
                </c:pt>
                <c:pt idx="67">
                  <c:v>2460.99999999979</c:v>
                </c:pt>
                <c:pt idx="68">
                  <c:v>2436.50000000025</c:v>
                </c:pt>
                <c:pt idx="69">
                  <c:v>2434.0000000002</c:v>
                </c:pt>
                <c:pt idx="70">
                  <c:v>2439.00000000031</c:v>
                </c:pt>
                <c:pt idx="71">
                  <c:v>2438.99999999985</c:v>
                </c:pt>
                <c:pt idx="72">
                  <c:v>2448.99999999961</c:v>
                </c:pt>
                <c:pt idx="73">
                  <c:v>2450.00000000027</c:v>
                </c:pt>
                <c:pt idx="74">
                  <c:v>2452.99999999997</c:v>
                </c:pt>
                <c:pt idx="75">
                  <c:v>2454.49999999983</c:v>
                </c:pt>
                <c:pt idx="76">
                  <c:v>2447.99999999987</c:v>
                </c:pt>
                <c:pt idx="77">
                  <c:v>2474.50000000026</c:v>
                </c:pt>
                <c:pt idx="78">
                  <c:v>2469.55000000025</c:v>
                </c:pt>
                <c:pt idx="79">
                  <c:v>2509.00000000001</c:v>
                </c:pt>
                <c:pt idx="80">
                  <c:v>2521.00000000019</c:v>
                </c:pt>
                <c:pt idx="81">
                  <c:v>2536.00000000006</c:v>
                </c:pt>
              </c:numCache>
            </c:numRef>
          </c:yVal>
          <c:smooth val="0"/>
        </c:ser>
        <c:ser>
          <c:idx val="67"/>
          <c:order val="29"/>
          <c:tx>
            <c:strRef>
              <c:f>'DC4-31'!$A$2:$B$2</c:f>
              <c:strCache>
                <c:ptCount val="1"/>
                <c:pt idx="0">
                  <c:v>DC4-31</c:v>
                </c:pt>
              </c:strCache>
            </c:strRef>
          </c:tx>
          <c:dLbls>
            <c:delete val="1"/>
          </c:dLbls>
          <c:xVal>
            <c:numRef>
              <c:f>'DC4-31'!$A$4:$A$2698</c:f>
              <c:numCache>
                <c:formatCode>yyyy/m/d</c:formatCode>
                <c:ptCount val="2695"/>
                <c:pt idx="0">
                  <c:v>43573</c:v>
                </c:pt>
                <c:pt idx="1">
                  <c:v>43581</c:v>
                </c:pt>
                <c:pt idx="2">
                  <c:v>43595</c:v>
                </c:pt>
                <c:pt idx="3">
                  <c:v>43601</c:v>
                </c:pt>
                <c:pt idx="4">
                  <c:v>43608</c:v>
                </c:pt>
                <c:pt idx="5">
                  <c:v>43623</c:v>
                </c:pt>
                <c:pt idx="6">
                  <c:v>43630</c:v>
                </c:pt>
                <c:pt idx="7">
                  <c:v>43641</c:v>
                </c:pt>
                <c:pt idx="8">
                  <c:v>43645</c:v>
                </c:pt>
                <c:pt idx="9">
                  <c:v>43651</c:v>
                </c:pt>
                <c:pt idx="10">
                  <c:v>43660</c:v>
                </c:pt>
                <c:pt idx="11">
                  <c:v>43665</c:v>
                </c:pt>
                <c:pt idx="12">
                  <c:v>43671</c:v>
                </c:pt>
                <c:pt idx="13">
                  <c:v>43678</c:v>
                </c:pt>
                <c:pt idx="14">
                  <c:v>43686</c:v>
                </c:pt>
                <c:pt idx="15">
                  <c:v>43693</c:v>
                </c:pt>
                <c:pt idx="16">
                  <c:v>43708</c:v>
                </c:pt>
                <c:pt idx="17">
                  <c:v>43713</c:v>
                </c:pt>
                <c:pt idx="18">
                  <c:v>43722</c:v>
                </c:pt>
                <c:pt idx="19">
                  <c:v>43728</c:v>
                </c:pt>
                <c:pt idx="20">
                  <c:v>43742</c:v>
                </c:pt>
                <c:pt idx="21">
                  <c:v>43749</c:v>
                </c:pt>
                <c:pt idx="22">
                  <c:v>43762</c:v>
                </c:pt>
                <c:pt idx="23">
                  <c:v>43770</c:v>
                </c:pt>
                <c:pt idx="24">
                  <c:v>43778</c:v>
                </c:pt>
                <c:pt idx="25">
                  <c:v>43791</c:v>
                </c:pt>
                <c:pt idx="26">
                  <c:v>43802</c:v>
                </c:pt>
                <c:pt idx="27">
                  <c:v>43824</c:v>
                </c:pt>
                <c:pt idx="28">
                  <c:v>43834</c:v>
                </c:pt>
                <c:pt idx="29">
                  <c:v>43839</c:v>
                </c:pt>
                <c:pt idx="30">
                  <c:v>43845</c:v>
                </c:pt>
                <c:pt idx="31">
                  <c:v>43908</c:v>
                </c:pt>
                <c:pt idx="32">
                  <c:v>43930</c:v>
                </c:pt>
                <c:pt idx="33">
                  <c:v>43938</c:v>
                </c:pt>
                <c:pt idx="34">
                  <c:v>43942</c:v>
                </c:pt>
                <c:pt idx="35">
                  <c:v>43951</c:v>
                </c:pt>
                <c:pt idx="36">
                  <c:v>43956</c:v>
                </c:pt>
                <c:pt idx="37">
                  <c:v>43964</c:v>
                </c:pt>
                <c:pt idx="38">
                  <c:v>43972</c:v>
                </c:pt>
                <c:pt idx="39">
                  <c:v>43980</c:v>
                </c:pt>
                <c:pt idx="40">
                  <c:v>43999</c:v>
                </c:pt>
                <c:pt idx="41">
                  <c:v>44008</c:v>
                </c:pt>
                <c:pt idx="42">
                  <c:v>44056</c:v>
                </c:pt>
                <c:pt idx="43">
                  <c:v>44062</c:v>
                </c:pt>
                <c:pt idx="44">
                  <c:v>44070</c:v>
                </c:pt>
                <c:pt idx="45">
                  <c:v>44084</c:v>
                </c:pt>
                <c:pt idx="46">
                  <c:v>44092</c:v>
                </c:pt>
                <c:pt idx="47">
                  <c:v>44100</c:v>
                </c:pt>
                <c:pt idx="48">
                  <c:v>44114</c:v>
                </c:pt>
                <c:pt idx="49">
                  <c:v>44228</c:v>
                </c:pt>
                <c:pt idx="50">
                  <c:v>44256</c:v>
                </c:pt>
                <c:pt idx="51">
                  <c:v>44273</c:v>
                </c:pt>
                <c:pt idx="52">
                  <c:v>44287</c:v>
                </c:pt>
                <c:pt idx="53">
                  <c:v>44295</c:v>
                </c:pt>
                <c:pt idx="54">
                  <c:v>44318</c:v>
                </c:pt>
                <c:pt idx="55">
                  <c:v>44325</c:v>
                </c:pt>
                <c:pt idx="56">
                  <c:v>44333</c:v>
                </c:pt>
                <c:pt idx="57">
                  <c:v>44345</c:v>
                </c:pt>
                <c:pt idx="58">
                  <c:v>44352</c:v>
                </c:pt>
                <c:pt idx="59">
                  <c:v>44356</c:v>
                </c:pt>
                <c:pt idx="60">
                  <c:v>44356</c:v>
                </c:pt>
                <c:pt idx="61">
                  <c:v>44356</c:v>
                </c:pt>
                <c:pt idx="62">
                  <c:v>44356</c:v>
                </c:pt>
                <c:pt idx="63">
                  <c:v>44361</c:v>
                </c:pt>
                <c:pt idx="64">
                  <c:v>44363</c:v>
                </c:pt>
                <c:pt idx="65">
                  <c:v>44366</c:v>
                </c:pt>
                <c:pt idx="66">
                  <c:v>44367</c:v>
                </c:pt>
                <c:pt idx="67">
                  <c:v>44372</c:v>
                </c:pt>
                <c:pt idx="68">
                  <c:v>44373</c:v>
                </c:pt>
                <c:pt idx="69">
                  <c:v>44375</c:v>
                </c:pt>
                <c:pt idx="70">
                  <c:v>44377</c:v>
                </c:pt>
                <c:pt idx="71">
                  <c:v>44380</c:v>
                </c:pt>
                <c:pt idx="72">
                  <c:v>44383</c:v>
                </c:pt>
                <c:pt idx="73">
                  <c:v>44385</c:v>
                </c:pt>
                <c:pt idx="74">
                  <c:v>44387</c:v>
                </c:pt>
                <c:pt idx="75">
                  <c:v>44390</c:v>
                </c:pt>
                <c:pt idx="76">
                  <c:v>44397</c:v>
                </c:pt>
                <c:pt idx="77">
                  <c:v>44401</c:v>
                </c:pt>
                <c:pt idx="78">
                  <c:v>44437</c:v>
                </c:pt>
                <c:pt idx="79">
                  <c:v>44445</c:v>
                </c:pt>
                <c:pt idx="80">
                  <c:v>44448</c:v>
                </c:pt>
              </c:numCache>
            </c:numRef>
          </c:xVal>
          <c:yVal>
            <c:numRef>
              <c:f>'DC4-31'!$G$4:$G$2798</c:f>
              <c:numCache>
                <c:formatCode>0.00_ </c:formatCode>
                <c:ptCount val="2795"/>
                <c:pt idx="0">
                  <c:v>0</c:v>
                </c:pt>
                <c:pt idx="1">
                  <c:v>46.4999999999236</c:v>
                </c:pt>
                <c:pt idx="2">
                  <c:v>169.500000000426</c:v>
                </c:pt>
                <c:pt idx="3">
                  <c:v>206.500000000233</c:v>
                </c:pt>
                <c:pt idx="4">
                  <c:v>253.999999999905</c:v>
                </c:pt>
                <c:pt idx="5">
                  <c:v>351.999999999862</c:v>
                </c:pt>
                <c:pt idx="6">
                  <c:v>403.999999999996</c:v>
                </c:pt>
                <c:pt idx="7">
                  <c:v>432.499999999891</c:v>
                </c:pt>
                <c:pt idx="8">
                  <c:v>492.499999999836</c:v>
                </c:pt>
                <c:pt idx="9">
                  <c:v>519.000000000233</c:v>
                </c:pt>
                <c:pt idx="10">
                  <c:v>542.500000000018</c:v>
                </c:pt>
                <c:pt idx="11">
                  <c:v>556.999999999789</c:v>
                </c:pt>
                <c:pt idx="12">
                  <c:v>568.99999999996</c:v>
                </c:pt>
                <c:pt idx="13">
                  <c:v>579.999999999927</c:v>
                </c:pt>
                <c:pt idx="14">
                  <c:v>597.999999999956</c:v>
                </c:pt>
                <c:pt idx="15">
                  <c:v>610.500000000229</c:v>
                </c:pt>
                <c:pt idx="16">
                  <c:v>619.499999999789</c:v>
                </c:pt>
                <c:pt idx="17">
                  <c:v>617.000000000189</c:v>
                </c:pt>
                <c:pt idx="18">
                  <c:v>638.500000000022</c:v>
                </c:pt>
                <c:pt idx="19">
                  <c:v>653.999999999996</c:v>
                </c:pt>
                <c:pt idx="20">
                  <c:v>684.500000000298</c:v>
                </c:pt>
                <c:pt idx="21">
                  <c:v>705.500000000029</c:v>
                </c:pt>
                <c:pt idx="22">
                  <c:v>768.000000000029</c:v>
                </c:pt>
                <c:pt idx="23">
                  <c:v>805.000000000291</c:v>
                </c:pt>
                <c:pt idx="24">
                  <c:v>857.500000000073</c:v>
                </c:pt>
                <c:pt idx="25">
                  <c:v>947.499999999764</c:v>
                </c:pt>
                <c:pt idx="26">
                  <c:v>1013.00000000037</c:v>
                </c:pt>
                <c:pt idx="27">
                  <c:v>1126.99999999995</c:v>
                </c:pt>
                <c:pt idx="28">
                  <c:v>1134.50000000012</c:v>
                </c:pt>
                <c:pt idx="29">
                  <c:v>1188.0000000001</c:v>
                </c:pt>
                <c:pt idx="30">
                  <c:v>1227.50000000042</c:v>
                </c:pt>
                <c:pt idx="31">
                  <c:v>1312.5</c:v>
                </c:pt>
                <c:pt idx="32">
                  <c:v>1336.49999999989</c:v>
                </c:pt>
                <c:pt idx="33">
                  <c:v>1324.99999999982</c:v>
                </c:pt>
                <c:pt idx="34">
                  <c:v>1397.50000000004</c:v>
                </c:pt>
                <c:pt idx="35">
                  <c:v>1400.00000000009</c:v>
                </c:pt>
                <c:pt idx="36">
                  <c:v>1455.50000000048</c:v>
                </c:pt>
                <c:pt idx="37">
                  <c:v>1511.00000000042</c:v>
                </c:pt>
                <c:pt idx="38">
                  <c:v>1567.99999999976</c:v>
                </c:pt>
                <c:pt idx="39">
                  <c:v>1543.00000000012</c:v>
                </c:pt>
                <c:pt idx="40">
                  <c:v>1697.50000000022</c:v>
                </c:pt>
                <c:pt idx="41">
                  <c:v>1671.49999999992</c:v>
                </c:pt>
                <c:pt idx="42">
                  <c:v>1901.49999999994</c:v>
                </c:pt>
                <c:pt idx="43">
                  <c:v>1932.99999999999</c:v>
                </c:pt>
                <c:pt idx="44">
                  <c:v>1958.00000000008</c:v>
                </c:pt>
                <c:pt idx="45">
                  <c:v>2006.00000000031</c:v>
                </c:pt>
                <c:pt idx="46">
                  <c:v>2016.00000000008</c:v>
                </c:pt>
                <c:pt idx="47">
                  <c:v>2052.49999999978</c:v>
                </c:pt>
                <c:pt idx="48">
                  <c:v>2089.5000000005</c:v>
                </c:pt>
                <c:pt idx="49">
                  <c:v>2513.99999999967</c:v>
                </c:pt>
                <c:pt idx="50">
                  <c:v>2566.49999999991</c:v>
                </c:pt>
                <c:pt idx="51">
                  <c:v>2596</c:v>
                </c:pt>
                <c:pt idx="52">
                  <c:v>2626.49999999985</c:v>
                </c:pt>
                <c:pt idx="53">
                  <c:v>2639.49999999977</c:v>
                </c:pt>
                <c:pt idx="54">
                  <c:v>2683.99999999974</c:v>
                </c:pt>
                <c:pt idx="55">
                  <c:v>2670.50000000017</c:v>
                </c:pt>
                <c:pt idx="56">
                  <c:v>2715.00000000015</c:v>
                </c:pt>
                <c:pt idx="57">
                  <c:v>2736.49999999998</c:v>
                </c:pt>
                <c:pt idx="58">
                  <c:v>2759.00000000047</c:v>
                </c:pt>
                <c:pt idx="59">
                  <c:v>2767.49999999993</c:v>
                </c:pt>
                <c:pt idx="60">
                  <c:v>2767.49999999993</c:v>
                </c:pt>
                <c:pt idx="61">
                  <c:v>2767.49999999993</c:v>
                </c:pt>
                <c:pt idx="62">
                  <c:v>2767.49999999993</c:v>
                </c:pt>
                <c:pt idx="63">
                  <c:v>2782.00000000015</c:v>
                </c:pt>
                <c:pt idx="64">
                  <c:v>2786.00000000006</c:v>
                </c:pt>
                <c:pt idx="65">
                  <c:v>2792.99999999967</c:v>
                </c:pt>
                <c:pt idx="66">
                  <c:v>2809.99999999995</c:v>
                </c:pt>
                <c:pt idx="67">
                  <c:v>2786.00000000006</c:v>
                </c:pt>
                <c:pt idx="68">
                  <c:v>2788.50000000011</c:v>
                </c:pt>
                <c:pt idx="69">
                  <c:v>2791.00000000017</c:v>
                </c:pt>
                <c:pt idx="70">
                  <c:v>2798.49999999988</c:v>
                </c:pt>
                <c:pt idx="71">
                  <c:v>2800.99999999993</c:v>
                </c:pt>
                <c:pt idx="72">
                  <c:v>2802.00000000013</c:v>
                </c:pt>
                <c:pt idx="73">
                  <c:v>2806.99999999979</c:v>
                </c:pt>
                <c:pt idx="74">
                  <c:v>2805.49999999994</c:v>
                </c:pt>
                <c:pt idx="75">
                  <c:v>2803.49999999999</c:v>
                </c:pt>
                <c:pt idx="76">
                  <c:v>2833.50000000019</c:v>
                </c:pt>
                <c:pt idx="77">
                  <c:v>2827.00000000023</c:v>
                </c:pt>
                <c:pt idx="78">
                  <c:v>2876.0000000002</c:v>
                </c:pt>
                <c:pt idx="79">
                  <c:v>2891.00000000008</c:v>
                </c:pt>
                <c:pt idx="80">
                  <c:v>2913.50000000011</c:v>
                </c:pt>
              </c:numCache>
            </c:numRef>
          </c:yVal>
          <c:smooth val="0"/>
        </c:ser>
        <c:ser>
          <c:idx val="68"/>
          <c:order val="30"/>
          <c:tx>
            <c:strRef>
              <c:f>'DC4-32'!$A$2:$B$2</c:f>
              <c:strCache>
                <c:ptCount val="1"/>
                <c:pt idx="0">
                  <c:v>DC4-32</c:v>
                </c:pt>
              </c:strCache>
            </c:strRef>
          </c:tx>
          <c:dLbls>
            <c:delete val="1"/>
          </c:dLbls>
          <c:xVal>
            <c:numRef>
              <c:f>'DC4-32'!$A$4:$A$3599</c:f>
              <c:numCache>
                <c:formatCode>yyyy/m/d</c:formatCode>
                <c:ptCount val="3596"/>
                <c:pt idx="0">
                  <c:v>43601</c:v>
                </c:pt>
                <c:pt idx="1">
                  <c:v>43608</c:v>
                </c:pt>
                <c:pt idx="2">
                  <c:v>43623</c:v>
                </c:pt>
                <c:pt idx="3">
                  <c:v>43630</c:v>
                </c:pt>
                <c:pt idx="4">
                  <c:v>43637</c:v>
                </c:pt>
                <c:pt idx="5">
                  <c:v>43645</c:v>
                </c:pt>
                <c:pt idx="6">
                  <c:v>43651</c:v>
                </c:pt>
                <c:pt idx="7">
                  <c:v>43660</c:v>
                </c:pt>
                <c:pt idx="8">
                  <c:v>43665</c:v>
                </c:pt>
                <c:pt idx="9">
                  <c:v>43671</c:v>
                </c:pt>
                <c:pt idx="10">
                  <c:v>43678</c:v>
                </c:pt>
                <c:pt idx="11">
                  <c:v>43686</c:v>
                </c:pt>
                <c:pt idx="12">
                  <c:v>43693</c:v>
                </c:pt>
                <c:pt idx="13">
                  <c:v>43708</c:v>
                </c:pt>
                <c:pt idx="14">
                  <c:v>43713</c:v>
                </c:pt>
                <c:pt idx="15">
                  <c:v>43722</c:v>
                </c:pt>
                <c:pt idx="16">
                  <c:v>43728</c:v>
                </c:pt>
                <c:pt idx="17">
                  <c:v>43742</c:v>
                </c:pt>
                <c:pt idx="18">
                  <c:v>43749</c:v>
                </c:pt>
                <c:pt idx="19">
                  <c:v>43762</c:v>
                </c:pt>
                <c:pt idx="20">
                  <c:v>43770</c:v>
                </c:pt>
                <c:pt idx="21">
                  <c:v>43778</c:v>
                </c:pt>
                <c:pt idx="22">
                  <c:v>43791</c:v>
                </c:pt>
                <c:pt idx="23">
                  <c:v>43802</c:v>
                </c:pt>
                <c:pt idx="24">
                  <c:v>43824</c:v>
                </c:pt>
                <c:pt idx="25">
                  <c:v>43834</c:v>
                </c:pt>
                <c:pt idx="26">
                  <c:v>43839</c:v>
                </c:pt>
                <c:pt idx="27">
                  <c:v>43845</c:v>
                </c:pt>
                <c:pt idx="28">
                  <c:v>43908</c:v>
                </c:pt>
                <c:pt idx="29">
                  <c:v>43930</c:v>
                </c:pt>
                <c:pt idx="30">
                  <c:v>43938</c:v>
                </c:pt>
                <c:pt idx="31">
                  <c:v>43942</c:v>
                </c:pt>
                <c:pt idx="32">
                  <c:v>43951</c:v>
                </c:pt>
                <c:pt idx="33">
                  <c:v>43956</c:v>
                </c:pt>
                <c:pt idx="34">
                  <c:v>43964</c:v>
                </c:pt>
                <c:pt idx="35">
                  <c:v>43972</c:v>
                </c:pt>
                <c:pt idx="36">
                  <c:v>43980</c:v>
                </c:pt>
                <c:pt idx="37">
                  <c:v>43999</c:v>
                </c:pt>
                <c:pt idx="38">
                  <c:v>44008</c:v>
                </c:pt>
                <c:pt idx="39">
                  <c:v>44056</c:v>
                </c:pt>
                <c:pt idx="40">
                  <c:v>44062</c:v>
                </c:pt>
                <c:pt idx="41">
                  <c:v>44070</c:v>
                </c:pt>
                <c:pt idx="42">
                  <c:v>44084</c:v>
                </c:pt>
                <c:pt idx="43">
                  <c:v>44092</c:v>
                </c:pt>
                <c:pt idx="44">
                  <c:v>44100</c:v>
                </c:pt>
                <c:pt idx="45">
                  <c:v>44114</c:v>
                </c:pt>
                <c:pt idx="46">
                  <c:v>44228</c:v>
                </c:pt>
                <c:pt idx="47">
                  <c:v>44256</c:v>
                </c:pt>
                <c:pt idx="48">
                  <c:v>44273</c:v>
                </c:pt>
                <c:pt idx="49">
                  <c:v>44287</c:v>
                </c:pt>
                <c:pt idx="50">
                  <c:v>44295</c:v>
                </c:pt>
                <c:pt idx="51">
                  <c:v>44318</c:v>
                </c:pt>
                <c:pt idx="52">
                  <c:v>44325</c:v>
                </c:pt>
                <c:pt idx="53">
                  <c:v>44333</c:v>
                </c:pt>
                <c:pt idx="54">
                  <c:v>44345</c:v>
                </c:pt>
                <c:pt idx="55">
                  <c:v>44352</c:v>
                </c:pt>
                <c:pt idx="56">
                  <c:v>44356</c:v>
                </c:pt>
                <c:pt idx="57">
                  <c:v>44356</c:v>
                </c:pt>
                <c:pt idx="58">
                  <c:v>44356</c:v>
                </c:pt>
                <c:pt idx="59">
                  <c:v>44356</c:v>
                </c:pt>
                <c:pt idx="60">
                  <c:v>44361</c:v>
                </c:pt>
                <c:pt idx="61">
                  <c:v>44363</c:v>
                </c:pt>
                <c:pt idx="62">
                  <c:v>44366</c:v>
                </c:pt>
                <c:pt idx="63">
                  <c:v>44367</c:v>
                </c:pt>
                <c:pt idx="64">
                  <c:v>44372</c:v>
                </c:pt>
                <c:pt idx="65">
                  <c:v>44373</c:v>
                </c:pt>
                <c:pt idx="66">
                  <c:v>44375</c:v>
                </c:pt>
                <c:pt idx="67">
                  <c:v>44377</c:v>
                </c:pt>
                <c:pt idx="68">
                  <c:v>44380</c:v>
                </c:pt>
                <c:pt idx="69">
                  <c:v>44383</c:v>
                </c:pt>
                <c:pt idx="70">
                  <c:v>44385</c:v>
                </c:pt>
                <c:pt idx="71">
                  <c:v>44387</c:v>
                </c:pt>
                <c:pt idx="72">
                  <c:v>44390</c:v>
                </c:pt>
                <c:pt idx="73">
                  <c:v>44397</c:v>
                </c:pt>
                <c:pt idx="74">
                  <c:v>44401</c:v>
                </c:pt>
                <c:pt idx="75">
                  <c:v>44437</c:v>
                </c:pt>
                <c:pt idx="76">
                  <c:v>44445</c:v>
                </c:pt>
                <c:pt idx="77">
                  <c:v>44448</c:v>
                </c:pt>
              </c:numCache>
            </c:numRef>
          </c:xVal>
          <c:yVal>
            <c:numRef>
              <c:f>'DC4-32'!$G$4:$G$3599</c:f>
              <c:numCache>
                <c:formatCode>0.00_ </c:formatCode>
                <c:ptCount val="3596"/>
                <c:pt idx="0">
                  <c:v>0</c:v>
                </c:pt>
                <c:pt idx="1">
                  <c:v>60.4999999995925</c:v>
                </c:pt>
                <c:pt idx="2">
                  <c:v>168.999999999869</c:v>
                </c:pt>
                <c:pt idx="3">
                  <c:v>230.000000000018</c:v>
                </c:pt>
                <c:pt idx="4">
                  <c:v>259.000000000015</c:v>
                </c:pt>
                <c:pt idx="5">
                  <c:v>319.999999999709</c:v>
                </c:pt>
                <c:pt idx="6">
                  <c:v>340.999999999894</c:v>
                </c:pt>
                <c:pt idx="7">
                  <c:v>372.499999999491</c:v>
                </c:pt>
                <c:pt idx="8">
                  <c:v>378.999999999905</c:v>
                </c:pt>
                <c:pt idx="9">
                  <c:v>393.999999999778</c:v>
                </c:pt>
                <c:pt idx="10">
                  <c:v>412.499999999909</c:v>
                </c:pt>
                <c:pt idx="11">
                  <c:v>426.99999999968</c:v>
                </c:pt>
                <c:pt idx="12">
                  <c:v>441.499999999905</c:v>
                </c:pt>
                <c:pt idx="13">
                  <c:v>457.499999999527</c:v>
                </c:pt>
                <c:pt idx="14">
                  <c:v>453.500000000076</c:v>
                </c:pt>
                <c:pt idx="15">
                  <c:v>474.499999999807</c:v>
                </c:pt>
                <c:pt idx="16">
                  <c:v>491.999999999734</c:v>
                </c:pt>
                <c:pt idx="17">
                  <c:v>520.999999999731</c:v>
                </c:pt>
                <c:pt idx="18">
                  <c:v>547.499999999673</c:v>
                </c:pt>
                <c:pt idx="19">
                  <c:v>616.999999999734</c:v>
                </c:pt>
                <c:pt idx="20">
                  <c:v>655.999999999949</c:v>
                </c:pt>
                <c:pt idx="21">
                  <c:v>714.999999999691</c:v>
                </c:pt>
                <c:pt idx="22">
                  <c:v>814.9999999996</c:v>
                </c:pt>
                <c:pt idx="23">
                  <c:v>889.000000000124</c:v>
                </c:pt>
                <c:pt idx="24">
                  <c:v>1002.9999999997</c:v>
                </c:pt>
                <c:pt idx="25">
                  <c:v>1004.99999999965</c:v>
                </c:pt>
                <c:pt idx="26">
                  <c:v>1061.4999999998</c:v>
                </c:pt>
                <c:pt idx="27">
                  <c:v>1085.99999999979</c:v>
                </c:pt>
                <c:pt idx="28">
                  <c:v>1203.99999999972</c:v>
                </c:pt>
                <c:pt idx="29">
                  <c:v>1236.49999999998</c:v>
                </c:pt>
                <c:pt idx="30">
                  <c:v>1230.99999999977</c:v>
                </c:pt>
                <c:pt idx="31">
                  <c:v>1304.99999999984</c:v>
                </c:pt>
                <c:pt idx="32">
                  <c:v>1357.50000000007</c:v>
                </c:pt>
                <c:pt idx="33">
                  <c:v>1367.99999999994</c:v>
                </c:pt>
                <c:pt idx="34">
                  <c:v>1425.99999999993</c:v>
                </c:pt>
                <c:pt idx="35">
                  <c:v>1491.49999999963</c:v>
                </c:pt>
                <c:pt idx="36">
                  <c:v>1466.99999999964</c:v>
                </c:pt>
                <c:pt idx="37">
                  <c:v>1634.49999999966</c:v>
                </c:pt>
                <c:pt idx="38">
                  <c:v>1613.49999999993</c:v>
                </c:pt>
                <c:pt idx="39">
                  <c:v>1857.49999999962</c:v>
                </c:pt>
                <c:pt idx="40">
                  <c:v>1892.99999999957</c:v>
                </c:pt>
                <c:pt idx="41">
                  <c:v>1917.50000000002</c:v>
                </c:pt>
                <c:pt idx="42">
                  <c:v>1969.00000000005</c:v>
                </c:pt>
                <c:pt idx="43">
                  <c:v>1978.99999999981</c:v>
                </c:pt>
                <c:pt idx="44">
                  <c:v>2020.49999999963</c:v>
                </c:pt>
                <c:pt idx="45">
                  <c:v>2059.99999999995</c:v>
                </c:pt>
                <c:pt idx="46">
                  <c:v>2503.99999999945</c:v>
                </c:pt>
                <c:pt idx="47">
                  <c:v>2565.9999999998</c:v>
                </c:pt>
                <c:pt idx="48">
                  <c:v>2592.0000000001</c:v>
                </c:pt>
                <c:pt idx="49">
                  <c:v>2623.9999999998</c:v>
                </c:pt>
                <c:pt idx="50">
                  <c:v>2640.99999999962</c:v>
                </c:pt>
                <c:pt idx="51">
                  <c:v>2685.99999999969</c:v>
                </c:pt>
                <c:pt idx="52">
                  <c:v>2674.99999999973</c:v>
                </c:pt>
                <c:pt idx="53">
                  <c:v>2718.49999999995</c:v>
                </c:pt>
                <c:pt idx="54">
                  <c:v>2739.49999999968</c:v>
                </c:pt>
                <c:pt idx="55">
                  <c:v>2760.99999999997</c:v>
                </c:pt>
                <c:pt idx="56">
                  <c:v>2772.49999999958</c:v>
                </c:pt>
                <c:pt idx="57">
                  <c:v>2771.49999999938</c:v>
                </c:pt>
                <c:pt idx="58">
                  <c:v>2772.99999999968</c:v>
                </c:pt>
                <c:pt idx="59">
                  <c:v>2772.99999999968</c:v>
                </c:pt>
                <c:pt idx="60">
                  <c:v>2792.49999999956</c:v>
                </c:pt>
                <c:pt idx="61">
                  <c:v>2791.49999999981</c:v>
                </c:pt>
                <c:pt idx="62">
                  <c:v>2822.99999999941</c:v>
                </c:pt>
                <c:pt idx="63">
                  <c:v>2818.99999999996</c:v>
                </c:pt>
                <c:pt idx="64">
                  <c:v>2796.49999999992</c:v>
                </c:pt>
                <c:pt idx="65">
                  <c:v>2795.49999999972</c:v>
                </c:pt>
                <c:pt idx="66">
                  <c:v>2802.99999999988</c:v>
                </c:pt>
                <c:pt idx="67">
                  <c:v>2808.99999999974</c:v>
                </c:pt>
                <c:pt idx="68">
                  <c:v>2815.4999999997</c:v>
                </c:pt>
                <c:pt idx="69">
                  <c:v>2813.49999999975</c:v>
                </c:pt>
                <c:pt idx="70">
                  <c:v>2820.99999999991</c:v>
                </c:pt>
                <c:pt idx="71">
                  <c:v>2817.49999999965</c:v>
                </c:pt>
                <c:pt idx="72">
                  <c:v>2812.49999999955</c:v>
                </c:pt>
                <c:pt idx="73">
                  <c:v>2856.49999999987</c:v>
                </c:pt>
                <c:pt idx="74">
                  <c:v>2842.5000000002</c:v>
                </c:pt>
                <c:pt idx="75">
                  <c:v>2889.00000000012</c:v>
                </c:pt>
                <c:pt idx="76">
                  <c:v>2906.50000000005</c:v>
                </c:pt>
                <c:pt idx="77">
                  <c:v>2927.49999999978</c:v>
                </c:pt>
              </c:numCache>
            </c:numRef>
          </c:yVal>
          <c:smooth val="0"/>
        </c:ser>
        <c:ser>
          <c:idx val="69"/>
          <c:order val="31"/>
          <c:tx>
            <c:strRef>
              <c:f>'DC4-33'!$A$2:$B$2</c:f>
              <c:strCache>
                <c:ptCount val="1"/>
                <c:pt idx="0">
                  <c:v>DC4-33</c:v>
                </c:pt>
              </c:strCache>
            </c:strRef>
          </c:tx>
          <c:dLbls>
            <c:delete val="1"/>
          </c:dLbls>
          <c:xVal>
            <c:numRef>
              <c:f>'DC4-33'!$A$4:$A$2800</c:f>
              <c:numCache>
                <c:formatCode>yyyy/m/d</c:formatCode>
                <c:ptCount val="2797"/>
                <c:pt idx="0">
                  <c:v>43624</c:v>
                </c:pt>
                <c:pt idx="1">
                  <c:v>43630</c:v>
                </c:pt>
                <c:pt idx="2">
                  <c:v>43637</c:v>
                </c:pt>
                <c:pt idx="3">
                  <c:v>43645</c:v>
                </c:pt>
                <c:pt idx="4">
                  <c:v>43651</c:v>
                </c:pt>
                <c:pt idx="5">
                  <c:v>43660</c:v>
                </c:pt>
                <c:pt idx="6">
                  <c:v>43665</c:v>
                </c:pt>
                <c:pt idx="7">
                  <c:v>43671</c:v>
                </c:pt>
                <c:pt idx="8">
                  <c:v>43678</c:v>
                </c:pt>
                <c:pt idx="9">
                  <c:v>43686</c:v>
                </c:pt>
                <c:pt idx="10">
                  <c:v>43693</c:v>
                </c:pt>
                <c:pt idx="11">
                  <c:v>43708</c:v>
                </c:pt>
                <c:pt idx="12">
                  <c:v>43713</c:v>
                </c:pt>
                <c:pt idx="13">
                  <c:v>43722</c:v>
                </c:pt>
                <c:pt idx="14">
                  <c:v>43728</c:v>
                </c:pt>
                <c:pt idx="15">
                  <c:v>43742</c:v>
                </c:pt>
                <c:pt idx="16">
                  <c:v>43749</c:v>
                </c:pt>
                <c:pt idx="17">
                  <c:v>43762</c:v>
                </c:pt>
                <c:pt idx="18">
                  <c:v>43770</c:v>
                </c:pt>
                <c:pt idx="19">
                  <c:v>43778</c:v>
                </c:pt>
                <c:pt idx="20">
                  <c:v>43791</c:v>
                </c:pt>
                <c:pt idx="21">
                  <c:v>43802</c:v>
                </c:pt>
                <c:pt idx="22">
                  <c:v>43824</c:v>
                </c:pt>
                <c:pt idx="23">
                  <c:v>43834</c:v>
                </c:pt>
                <c:pt idx="24">
                  <c:v>43839</c:v>
                </c:pt>
                <c:pt idx="25">
                  <c:v>43845</c:v>
                </c:pt>
                <c:pt idx="26">
                  <c:v>43908</c:v>
                </c:pt>
                <c:pt idx="27">
                  <c:v>43930</c:v>
                </c:pt>
                <c:pt idx="28">
                  <c:v>43938</c:v>
                </c:pt>
                <c:pt idx="29">
                  <c:v>43942</c:v>
                </c:pt>
                <c:pt idx="30">
                  <c:v>43951</c:v>
                </c:pt>
                <c:pt idx="31">
                  <c:v>43956</c:v>
                </c:pt>
                <c:pt idx="32">
                  <c:v>43964</c:v>
                </c:pt>
                <c:pt idx="33">
                  <c:v>43972</c:v>
                </c:pt>
                <c:pt idx="34">
                  <c:v>43980</c:v>
                </c:pt>
                <c:pt idx="35">
                  <c:v>43999</c:v>
                </c:pt>
                <c:pt idx="36">
                  <c:v>44008</c:v>
                </c:pt>
                <c:pt idx="37">
                  <c:v>44056</c:v>
                </c:pt>
                <c:pt idx="38">
                  <c:v>44062</c:v>
                </c:pt>
                <c:pt idx="39">
                  <c:v>44070</c:v>
                </c:pt>
                <c:pt idx="40">
                  <c:v>44084</c:v>
                </c:pt>
                <c:pt idx="41">
                  <c:v>44092</c:v>
                </c:pt>
                <c:pt idx="42">
                  <c:v>44100</c:v>
                </c:pt>
                <c:pt idx="43">
                  <c:v>44114</c:v>
                </c:pt>
                <c:pt idx="44">
                  <c:v>44228</c:v>
                </c:pt>
                <c:pt idx="45">
                  <c:v>44256</c:v>
                </c:pt>
                <c:pt idx="46">
                  <c:v>44273</c:v>
                </c:pt>
                <c:pt idx="47">
                  <c:v>44287</c:v>
                </c:pt>
                <c:pt idx="48">
                  <c:v>44295</c:v>
                </c:pt>
                <c:pt idx="49">
                  <c:v>44318</c:v>
                </c:pt>
                <c:pt idx="50">
                  <c:v>44325</c:v>
                </c:pt>
                <c:pt idx="51">
                  <c:v>44333</c:v>
                </c:pt>
                <c:pt idx="52">
                  <c:v>44345</c:v>
                </c:pt>
                <c:pt idx="53">
                  <c:v>44352</c:v>
                </c:pt>
                <c:pt idx="54">
                  <c:v>44356</c:v>
                </c:pt>
                <c:pt idx="55">
                  <c:v>44356</c:v>
                </c:pt>
                <c:pt idx="56">
                  <c:v>44356</c:v>
                </c:pt>
                <c:pt idx="57">
                  <c:v>44356</c:v>
                </c:pt>
                <c:pt idx="58">
                  <c:v>44361</c:v>
                </c:pt>
                <c:pt idx="59">
                  <c:v>44363</c:v>
                </c:pt>
                <c:pt idx="60">
                  <c:v>44366</c:v>
                </c:pt>
                <c:pt idx="61">
                  <c:v>44367</c:v>
                </c:pt>
                <c:pt idx="62">
                  <c:v>44372</c:v>
                </c:pt>
                <c:pt idx="63">
                  <c:v>44373</c:v>
                </c:pt>
                <c:pt idx="64">
                  <c:v>44375</c:v>
                </c:pt>
                <c:pt idx="65">
                  <c:v>44377</c:v>
                </c:pt>
                <c:pt idx="66">
                  <c:v>44380</c:v>
                </c:pt>
                <c:pt idx="67">
                  <c:v>44383</c:v>
                </c:pt>
                <c:pt idx="68">
                  <c:v>44385</c:v>
                </c:pt>
                <c:pt idx="69">
                  <c:v>44387</c:v>
                </c:pt>
                <c:pt idx="70">
                  <c:v>44390</c:v>
                </c:pt>
                <c:pt idx="71">
                  <c:v>44397</c:v>
                </c:pt>
                <c:pt idx="72">
                  <c:v>44401</c:v>
                </c:pt>
                <c:pt idx="73">
                  <c:v>44437</c:v>
                </c:pt>
                <c:pt idx="74">
                  <c:v>44445</c:v>
                </c:pt>
                <c:pt idx="75">
                  <c:v>44448</c:v>
                </c:pt>
              </c:numCache>
            </c:numRef>
          </c:xVal>
          <c:yVal>
            <c:numRef>
              <c:f>'DC4-33'!$G$4:$G$2400</c:f>
              <c:numCache>
                <c:formatCode>0.00_ </c:formatCode>
                <c:ptCount val="2397"/>
                <c:pt idx="0">
                  <c:v>0</c:v>
                </c:pt>
                <c:pt idx="1">
                  <c:v>71.5000000000146</c:v>
                </c:pt>
                <c:pt idx="2">
                  <c:v>111.499999999978</c:v>
                </c:pt>
                <c:pt idx="3">
                  <c:v>177.000000000135</c:v>
                </c:pt>
                <c:pt idx="4">
                  <c:v>209.000000000287</c:v>
                </c:pt>
                <c:pt idx="5">
                  <c:v>238.499999999931</c:v>
                </c:pt>
                <c:pt idx="6">
                  <c:v>247.499999999945</c:v>
                </c:pt>
                <c:pt idx="7">
                  <c:v>258.499999999913</c:v>
                </c:pt>
                <c:pt idx="8">
                  <c:v>278.999999999996</c:v>
                </c:pt>
                <c:pt idx="9">
                  <c:v>297.000000000025</c:v>
                </c:pt>
                <c:pt idx="10">
                  <c:v>311.000000000149</c:v>
                </c:pt>
                <c:pt idx="11">
                  <c:v>342.999999999847</c:v>
                </c:pt>
                <c:pt idx="12">
                  <c:v>344.000000000051</c:v>
                </c:pt>
                <c:pt idx="13">
                  <c:v>362.999999999829</c:v>
                </c:pt>
                <c:pt idx="14">
                  <c:v>380.499999999756</c:v>
                </c:pt>
                <c:pt idx="15">
                  <c:v>413.500000000113</c:v>
                </c:pt>
                <c:pt idx="16">
                  <c:v>443.499999999858</c:v>
                </c:pt>
                <c:pt idx="17">
                  <c:v>517.499999999927</c:v>
                </c:pt>
                <c:pt idx="18">
                  <c:v>568.99999999996</c:v>
                </c:pt>
                <c:pt idx="19">
                  <c:v>634.999999999764</c:v>
                </c:pt>
                <c:pt idx="20">
                  <c:v>735.499999999774</c:v>
                </c:pt>
                <c:pt idx="21">
                  <c:v>819.500000000062</c:v>
                </c:pt>
                <c:pt idx="22">
                  <c:v>934.499999999844</c:v>
                </c:pt>
                <c:pt idx="23">
                  <c:v>938.499999999749</c:v>
                </c:pt>
                <c:pt idx="24">
                  <c:v>1001.50000000031</c:v>
                </c:pt>
                <c:pt idx="25">
                  <c:v>1060.50000000005</c:v>
                </c:pt>
                <c:pt idx="26">
                  <c:v>1150.50000000019</c:v>
                </c:pt>
                <c:pt idx="27">
                  <c:v>1186.4999999998</c:v>
                </c:pt>
                <c:pt idx="28">
                  <c:v>1190.9999999998</c:v>
                </c:pt>
                <c:pt idx="29">
                  <c:v>1256.49999999996</c:v>
                </c:pt>
                <c:pt idx="30">
                  <c:v>1325.50000000037</c:v>
                </c:pt>
                <c:pt idx="31">
                  <c:v>1329.50000000028</c:v>
                </c:pt>
                <c:pt idx="32">
                  <c:v>1396.00000000019</c:v>
                </c:pt>
                <c:pt idx="33">
                  <c:v>1463.49999999984</c:v>
                </c:pt>
                <c:pt idx="34">
                  <c:v>1447.49999999976</c:v>
                </c:pt>
                <c:pt idx="35">
                  <c:v>1618.50000000004</c:v>
                </c:pt>
                <c:pt idx="36">
                  <c:v>1594.00000000005</c:v>
                </c:pt>
                <c:pt idx="37">
                  <c:v>1856.49999999987</c:v>
                </c:pt>
                <c:pt idx="38">
                  <c:v>1893.00000000003</c:v>
                </c:pt>
                <c:pt idx="39">
                  <c:v>1921.50000000038</c:v>
                </c:pt>
                <c:pt idx="40">
                  <c:v>1980.50000000012</c:v>
                </c:pt>
                <c:pt idx="41">
                  <c:v>1990.99999999999</c:v>
                </c:pt>
                <c:pt idx="42">
                  <c:v>2030.49999999985</c:v>
                </c:pt>
                <c:pt idx="43">
                  <c:v>2073.00000000032</c:v>
                </c:pt>
                <c:pt idx="44">
                  <c:v>2550.49999999983</c:v>
                </c:pt>
                <c:pt idx="45">
                  <c:v>2610.99999999988</c:v>
                </c:pt>
                <c:pt idx="46">
                  <c:v>2637.50000000027</c:v>
                </c:pt>
                <c:pt idx="47">
                  <c:v>2668.49999999977</c:v>
                </c:pt>
                <c:pt idx="48">
                  <c:v>2682.99999999999</c:v>
                </c:pt>
                <c:pt idx="49">
                  <c:v>2731.99999999997</c:v>
                </c:pt>
                <c:pt idx="50">
                  <c:v>2724.99999999991</c:v>
                </c:pt>
                <c:pt idx="51">
                  <c:v>2767.49999999993</c:v>
                </c:pt>
                <c:pt idx="52">
                  <c:v>2791.99999999992</c:v>
                </c:pt>
                <c:pt idx="53">
                  <c:v>2816.50000000036</c:v>
                </c:pt>
                <c:pt idx="54">
                  <c:v>2825.33333333322</c:v>
                </c:pt>
                <c:pt idx="55">
                  <c:v>2824.99999999982</c:v>
                </c:pt>
                <c:pt idx="56">
                  <c:v>2825.49999999992</c:v>
                </c:pt>
                <c:pt idx="57">
                  <c:v>2825.49999999992</c:v>
                </c:pt>
                <c:pt idx="58">
                  <c:v>2844.9999999998</c:v>
                </c:pt>
                <c:pt idx="59">
                  <c:v>2846.50000000011</c:v>
                </c:pt>
                <c:pt idx="60">
                  <c:v>2848.99999999971</c:v>
                </c:pt>
                <c:pt idx="61">
                  <c:v>2873.50000000015</c:v>
                </c:pt>
                <c:pt idx="62">
                  <c:v>2853.50000000017</c:v>
                </c:pt>
                <c:pt idx="63">
                  <c:v>2851.99999999986</c:v>
                </c:pt>
                <c:pt idx="64">
                  <c:v>2858.00000000017</c:v>
                </c:pt>
                <c:pt idx="65">
                  <c:v>2864.50000000013</c:v>
                </c:pt>
                <c:pt idx="66">
                  <c:v>2874.4999999999</c:v>
                </c:pt>
                <c:pt idx="67">
                  <c:v>2871.00000000009</c:v>
                </c:pt>
                <c:pt idx="68">
                  <c:v>2874.4999999999</c:v>
                </c:pt>
                <c:pt idx="69">
                  <c:v>2874.4999999999</c:v>
                </c:pt>
                <c:pt idx="70">
                  <c:v>2873.49999999969</c:v>
                </c:pt>
                <c:pt idx="71">
                  <c:v>2903.00000000025</c:v>
                </c:pt>
                <c:pt idx="72">
                  <c:v>2897.00000000039</c:v>
                </c:pt>
                <c:pt idx="73">
                  <c:v>2947.50000000022</c:v>
                </c:pt>
                <c:pt idx="74">
                  <c:v>2965.50000000025</c:v>
                </c:pt>
                <c:pt idx="75">
                  <c:v>2984.99999999967</c:v>
                </c:pt>
              </c:numCache>
            </c:numRef>
          </c:yVal>
          <c:smooth val="0"/>
        </c:ser>
        <c:ser>
          <c:idx val="70"/>
          <c:order val="32"/>
          <c:tx>
            <c:strRef>
              <c:f>'DC4-34'!$A$2:$B$2</c:f>
              <c:strCache>
                <c:ptCount val="1"/>
                <c:pt idx="0">
                  <c:v>DC4-34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'DC4-34'!$A$4:$A$2099</c:f>
              <c:numCache>
                <c:formatCode>yyyy/m/d</c:formatCode>
                <c:ptCount val="2096"/>
                <c:pt idx="0">
                  <c:v>43713</c:v>
                </c:pt>
                <c:pt idx="1">
                  <c:v>43722</c:v>
                </c:pt>
                <c:pt idx="2">
                  <c:v>43728</c:v>
                </c:pt>
                <c:pt idx="3">
                  <c:v>43742</c:v>
                </c:pt>
                <c:pt idx="4">
                  <c:v>43749</c:v>
                </c:pt>
                <c:pt idx="5">
                  <c:v>43762</c:v>
                </c:pt>
                <c:pt idx="6">
                  <c:v>43770</c:v>
                </c:pt>
                <c:pt idx="7">
                  <c:v>43778</c:v>
                </c:pt>
                <c:pt idx="8">
                  <c:v>43791</c:v>
                </c:pt>
                <c:pt idx="9">
                  <c:v>43802</c:v>
                </c:pt>
                <c:pt idx="10">
                  <c:v>43824</c:v>
                </c:pt>
                <c:pt idx="11">
                  <c:v>43834</c:v>
                </c:pt>
                <c:pt idx="12">
                  <c:v>43839</c:v>
                </c:pt>
                <c:pt idx="13">
                  <c:v>43845</c:v>
                </c:pt>
                <c:pt idx="14">
                  <c:v>43908</c:v>
                </c:pt>
                <c:pt idx="15">
                  <c:v>43930</c:v>
                </c:pt>
                <c:pt idx="16">
                  <c:v>43938</c:v>
                </c:pt>
                <c:pt idx="17">
                  <c:v>43942</c:v>
                </c:pt>
                <c:pt idx="18">
                  <c:v>43951</c:v>
                </c:pt>
                <c:pt idx="19">
                  <c:v>43956</c:v>
                </c:pt>
                <c:pt idx="20">
                  <c:v>43964</c:v>
                </c:pt>
                <c:pt idx="21">
                  <c:v>43972</c:v>
                </c:pt>
                <c:pt idx="22">
                  <c:v>43980</c:v>
                </c:pt>
                <c:pt idx="23">
                  <c:v>43999</c:v>
                </c:pt>
                <c:pt idx="24">
                  <c:v>44008</c:v>
                </c:pt>
                <c:pt idx="25">
                  <c:v>44056</c:v>
                </c:pt>
                <c:pt idx="26">
                  <c:v>44062</c:v>
                </c:pt>
                <c:pt idx="27">
                  <c:v>44070</c:v>
                </c:pt>
                <c:pt idx="28">
                  <c:v>44084</c:v>
                </c:pt>
                <c:pt idx="29">
                  <c:v>44092</c:v>
                </c:pt>
                <c:pt idx="30">
                  <c:v>44100</c:v>
                </c:pt>
                <c:pt idx="31">
                  <c:v>44114</c:v>
                </c:pt>
                <c:pt idx="32">
                  <c:v>44228</c:v>
                </c:pt>
                <c:pt idx="33">
                  <c:v>44256</c:v>
                </c:pt>
                <c:pt idx="34">
                  <c:v>44273</c:v>
                </c:pt>
                <c:pt idx="35">
                  <c:v>44287</c:v>
                </c:pt>
                <c:pt idx="36">
                  <c:v>44295</c:v>
                </c:pt>
                <c:pt idx="37">
                  <c:v>44318</c:v>
                </c:pt>
                <c:pt idx="38">
                  <c:v>44325</c:v>
                </c:pt>
                <c:pt idx="39">
                  <c:v>44333</c:v>
                </c:pt>
                <c:pt idx="40">
                  <c:v>44345</c:v>
                </c:pt>
                <c:pt idx="41">
                  <c:v>44352</c:v>
                </c:pt>
                <c:pt idx="42">
                  <c:v>44356</c:v>
                </c:pt>
                <c:pt idx="43">
                  <c:v>44356</c:v>
                </c:pt>
                <c:pt idx="44">
                  <c:v>44356</c:v>
                </c:pt>
                <c:pt idx="45">
                  <c:v>44356</c:v>
                </c:pt>
                <c:pt idx="46">
                  <c:v>44361</c:v>
                </c:pt>
                <c:pt idx="47">
                  <c:v>44363</c:v>
                </c:pt>
                <c:pt idx="48">
                  <c:v>44366</c:v>
                </c:pt>
                <c:pt idx="49">
                  <c:v>44367</c:v>
                </c:pt>
                <c:pt idx="50">
                  <c:v>44372</c:v>
                </c:pt>
                <c:pt idx="51">
                  <c:v>44373</c:v>
                </c:pt>
                <c:pt idx="52">
                  <c:v>44375</c:v>
                </c:pt>
                <c:pt idx="53">
                  <c:v>44377</c:v>
                </c:pt>
                <c:pt idx="54">
                  <c:v>44380</c:v>
                </c:pt>
                <c:pt idx="55">
                  <c:v>44383</c:v>
                </c:pt>
                <c:pt idx="56">
                  <c:v>44385</c:v>
                </c:pt>
                <c:pt idx="57">
                  <c:v>44387</c:v>
                </c:pt>
                <c:pt idx="58">
                  <c:v>44390</c:v>
                </c:pt>
                <c:pt idx="59">
                  <c:v>44397</c:v>
                </c:pt>
                <c:pt idx="60">
                  <c:v>44401</c:v>
                </c:pt>
                <c:pt idx="61">
                  <c:v>44437</c:v>
                </c:pt>
                <c:pt idx="62">
                  <c:v>44445</c:v>
                </c:pt>
                <c:pt idx="63">
                  <c:v>44448</c:v>
                </c:pt>
              </c:numCache>
            </c:numRef>
          </c:xVal>
          <c:yVal>
            <c:numRef>
              <c:f>'DC4-34'!$G$4:$G$2999</c:f>
              <c:numCache>
                <c:formatCode>0.00_ </c:formatCode>
                <c:ptCount val="2996"/>
                <c:pt idx="0">
                  <c:v>0</c:v>
                </c:pt>
                <c:pt idx="1">
                  <c:v>34.4999999997526</c:v>
                </c:pt>
                <c:pt idx="2">
                  <c:v>52.4999999997817</c:v>
                </c:pt>
                <c:pt idx="3">
                  <c:v>100.999999999658</c:v>
                </c:pt>
                <c:pt idx="4">
                  <c:v>138.499999999567</c:v>
                </c:pt>
                <c:pt idx="5">
                  <c:v>240.999999999985</c:v>
                </c:pt>
                <c:pt idx="6">
                  <c:v>293.999999999869</c:v>
                </c:pt>
                <c:pt idx="7">
                  <c:v>371.499999999742</c:v>
                </c:pt>
                <c:pt idx="8">
                  <c:v>486.999999999625</c:v>
                </c:pt>
                <c:pt idx="9">
                  <c:v>486.499999999978</c:v>
                </c:pt>
                <c:pt idx="10">
                  <c:v>708.999999999833</c:v>
                </c:pt>
                <c:pt idx="11">
                  <c:v>717.499999999745</c:v>
                </c:pt>
                <c:pt idx="12">
                  <c:v>772.999999999683</c:v>
                </c:pt>
                <c:pt idx="13">
                  <c:v>802.499999999782</c:v>
                </c:pt>
                <c:pt idx="14">
                  <c:v>932.499999999891</c:v>
                </c:pt>
                <c:pt idx="15">
                  <c:v>971.999999999753</c:v>
                </c:pt>
                <c:pt idx="16">
                  <c:v>976.999999999862</c:v>
                </c:pt>
                <c:pt idx="17">
                  <c:v>1047.49999999967</c:v>
                </c:pt>
                <c:pt idx="18">
                  <c:v>1117.00000000019</c:v>
                </c:pt>
                <c:pt idx="19">
                  <c:v>1129.50000000001</c:v>
                </c:pt>
                <c:pt idx="20">
                  <c:v>1145.50000000008</c:v>
                </c:pt>
                <c:pt idx="21">
                  <c:v>1269.99999999953</c:v>
                </c:pt>
                <c:pt idx="22">
                  <c:v>1249.4999999999</c:v>
                </c:pt>
                <c:pt idx="23">
                  <c:v>1420.00000000007</c:v>
                </c:pt>
                <c:pt idx="24">
                  <c:v>1405.49999999985</c:v>
                </c:pt>
                <c:pt idx="25">
                  <c:v>1668.99999999941</c:v>
                </c:pt>
                <c:pt idx="26">
                  <c:v>1706.99999999988</c:v>
                </c:pt>
                <c:pt idx="27">
                  <c:v>1737.99999999983</c:v>
                </c:pt>
                <c:pt idx="28">
                  <c:v>1795.00000000007</c:v>
                </c:pt>
                <c:pt idx="29">
                  <c:v>1807.99999999954</c:v>
                </c:pt>
                <c:pt idx="30">
                  <c:v>1848.4999999996</c:v>
                </c:pt>
                <c:pt idx="31">
                  <c:v>1890.49999999997</c:v>
                </c:pt>
                <c:pt idx="32">
                  <c:v>2373.9999999998</c:v>
                </c:pt>
                <c:pt idx="33">
                  <c:v>2435.99999999969</c:v>
                </c:pt>
                <c:pt idx="34">
                  <c:v>2463.49999999984</c:v>
                </c:pt>
                <c:pt idx="35">
                  <c:v>2498.49999999969</c:v>
                </c:pt>
                <c:pt idx="36">
                  <c:v>2513.49999999957</c:v>
                </c:pt>
                <c:pt idx="37">
                  <c:v>2560.99999999969</c:v>
                </c:pt>
                <c:pt idx="38">
                  <c:v>2551.50000000003</c:v>
                </c:pt>
                <c:pt idx="39">
                  <c:v>2596.49999999965</c:v>
                </c:pt>
                <c:pt idx="40">
                  <c:v>2617.49999999984</c:v>
                </c:pt>
                <c:pt idx="41">
                  <c:v>2643.00000000003</c:v>
                </c:pt>
                <c:pt idx="42">
                  <c:v>2652.49999999954</c:v>
                </c:pt>
                <c:pt idx="43">
                  <c:v>2652.49999999969</c:v>
                </c:pt>
                <c:pt idx="44">
                  <c:v>2651.99999999959</c:v>
                </c:pt>
                <c:pt idx="45">
                  <c:v>2652.99999999934</c:v>
                </c:pt>
                <c:pt idx="46">
                  <c:v>2672.49999999967</c:v>
                </c:pt>
                <c:pt idx="47">
                  <c:v>2672.99999999977</c:v>
                </c:pt>
                <c:pt idx="48">
                  <c:v>2677.99999999943</c:v>
                </c:pt>
                <c:pt idx="49">
                  <c:v>2707.49999999953</c:v>
                </c:pt>
                <c:pt idx="50">
                  <c:v>2680.49999999994</c:v>
                </c:pt>
                <c:pt idx="51">
                  <c:v>2681.00000000004</c:v>
                </c:pt>
                <c:pt idx="52">
                  <c:v>2685.50000000005</c:v>
                </c:pt>
                <c:pt idx="53">
                  <c:v>2695.49999999981</c:v>
                </c:pt>
                <c:pt idx="54">
                  <c:v>2704.99999999947</c:v>
                </c:pt>
                <c:pt idx="55">
                  <c:v>2697.00000000012</c:v>
                </c:pt>
                <c:pt idx="56">
                  <c:v>2704.49999999983</c:v>
                </c:pt>
                <c:pt idx="57">
                  <c:v>2704.49999999983</c:v>
                </c:pt>
                <c:pt idx="58">
                  <c:v>2705.49999999957</c:v>
                </c:pt>
                <c:pt idx="59">
                  <c:v>2738.49999999993</c:v>
                </c:pt>
                <c:pt idx="60">
                  <c:v>2727.49999999996</c:v>
                </c:pt>
                <c:pt idx="61">
                  <c:v>2780.99999999995</c:v>
                </c:pt>
                <c:pt idx="62">
                  <c:v>2797.50000000013</c:v>
                </c:pt>
                <c:pt idx="63">
                  <c:v>2822.99999999987</c:v>
                </c:pt>
              </c:numCache>
            </c:numRef>
          </c:yVal>
          <c:smooth val="0"/>
        </c:ser>
        <c:ser>
          <c:idx val="71"/>
          <c:order val="33"/>
          <c:tx>
            <c:strRef>
              <c:f>'DC4-35'!$A$2:$B$2</c:f>
              <c:strCache>
                <c:ptCount val="1"/>
                <c:pt idx="0">
                  <c:v>DC4-35</c:v>
                </c:pt>
              </c:strCache>
            </c:strRef>
          </c:tx>
          <c:dLbls>
            <c:delete val="1"/>
          </c:dLbls>
          <c:xVal>
            <c:numRef>
              <c:f>'DC4-35'!$A$4:$A$1900</c:f>
              <c:numCache>
                <c:formatCode>yyyy/m/d</c:formatCode>
                <c:ptCount val="1897"/>
                <c:pt idx="0">
                  <c:v>43749</c:v>
                </c:pt>
                <c:pt idx="1">
                  <c:v>43762</c:v>
                </c:pt>
                <c:pt idx="2">
                  <c:v>43770</c:v>
                </c:pt>
                <c:pt idx="3">
                  <c:v>43778</c:v>
                </c:pt>
                <c:pt idx="4">
                  <c:v>43791</c:v>
                </c:pt>
                <c:pt idx="5">
                  <c:v>43802</c:v>
                </c:pt>
                <c:pt idx="6">
                  <c:v>43824</c:v>
                </c:pt>
                <c:pt idx="7">
                  <c:v>43834</c:v>
                </c:pt>
                <c:pt idx="8">
                  <c:v>43839</c:v>
                </c:pt>
                <c:pt idx="9">
                  <c:v>43845</c:v>
                </c:pt>
                <c:pt idx="10">
                  <c:v>43908</c:v>
                </c:pt>
                <c:pt idx="11">
                  <c:v>43930</c:v>
                </c:pt>
                <c:pt idx="12">
                  <c:v>43938</c:v>
                </c:pt>
                <c:pt idx="13">
                  <c:v>43942</c:v>
                </c:pt>
                <c:pt idx="14">
                  <c:v>43951</c:v>
                </c:pt>
                <c:pt idx="15">
                  <c:v>43956</c:v>
                </c:pt>
                <c:pt idx="16">
                  <c:v>43964</c:v>
                </c:pt>
                <c:pt idx="17">
                  <c:v>43972</c:v>
                </c:pt>
                <c:pt idx="18">
                  <c:v>43980</c:v>
                </c:pt>
                <c:pt idx="19">
                  <c:v>43999</c:v>
                </c:pt>
                <c:pt idx="20">
                  <c:v>44008</c:v>
                </c:pt>
                <c:pt idx="21">
                  <c:v>44056</c:v>
                </c:pt>
                <c:pt idx="22">
                  <c:v>44062</c:v>
                </c:pt>
                <c:pt idx="23">
                  <c:v>44070</c:v>
                </c:pt>
                <c:pt idx="24">
                  <c:v>44084</c:v>
                </c:pt>
                <c:pt idx="25">
                  <c:v>44092</c:v>
                </c:pt>
                <c:pt idx="26">
                  <c:v>44100</c:v>
                </c:pt>
                <c:pt idx="27">
                  <c:v>44114</c:v>
                </c:pt>
                <c:pt idx="28">
                  <c:v>44228</c:v>
                </c:pt>
                <c:pt idx="29">
                  <c:v>44256</c:v>
                </c:pt>
                <c:pt idx="30">
                  <c:v>44273</c:v>
                </c:pt>
                <c:pt idx="31">
                  <c:v>44287</c:v>
                </c:pt>
                <c:pt idx="32">
                  <c:v>44295</c:v>
                </c:pt>
                <c:pt idx="33">
                  <c:v>44318</c:v>
                </c:pt>
                <c:pt idx="34">
                  <c:v>44325</c:v>
                </c:pt>
                <c:pt idx="35">
                  <c:v>44333</c:v>
                </c:pt>
                <c:pt idx="36">
                  <c:v>44345</c:v>
                </c:pt>
                <c:pt idx="37">
                  <c:v>44352</c:v>
                </c:pt>
                <c:pt idx="38">
                  <c:v>44356</c:v>
                </c:pt>
                <c:pt idx="39">
                  <c:v>44356</c:v>
                </c:pt>
                <c:pt idx="40">
                  <c:v>44356</c:v>
                </c:pt>
                <c:pt idx="41">
                  <c:v>44356</c:v>
                </c:pt>
                <c:pt idx="42">
                  <c:v>44361</c:v>
                </c:pt>
                <c:pt idx="43">
                  <c:v>44363</c:v>
                </c:pt>
                <c:pt idx="44">
                  <c:v>44366</c:v>
                </c:pt>
                <c:pt idx="45">
                  <c:v>44367</c:v>
                </c:pt>
                <c:pt idx="46">
                  <c:v>44372</c:v>
                </c:pt>
                <c:pt idx="47">
                  <c:v>44373</c:v>
                </c:pt>
                <c:pt idx="48">
                  <c:v>44375</c:v>
                </c:pt>
                <c:pt idx="49">
                  <c:v>44377</c:v>
                </c:pt>
                <c:pt idx="50">
                  <c:v>44380</c:v>
                </c:pt>
                <c:pt idx="51">
                  <c:v>44383</c:v>
                </c:pt>
                <c:pt idx="52">
                  <c:v>44385</c:v>
                </c:pt>
                <c:pt idx="53">
                  <c:v>44387</c:v>
                </c:pt>
                <c:pt idx="54">
                  <c:v>44390</c:v>
                </c:pt>
                <c:pt idx="55">
                  <c:v>44397</c:v>
                </c:pt>
                <c:pt idx="56">
                  <c:v>44401</c:v>
                </c:pt>
                <c:pt idx="57">
                  <c:v>44437</c:v>
                </c:pt>
                <c:pt idx="58">
                  <c:v>44445</c:v>
                </c:pt>
                <c:pt idx="59">
                  <c:v>44448</c:v>
                </c:pt>
              </c:numCache>
            </c:numRef>
          </c:xVal>
          <c:yVal>
            <c:numRef>
              <c:f>'DC4-35'!$G$4:$G$1900</c:f>
              <c:numCache>
                <c:formatCode>0.00_ </c:formatCode>
                <c:ptCount val="1897"/>
                <c:pt idx="0">
                  <c:v>0</c:v>
                </c:pt>
                <c:pt idx="1">
                  <c:v>126.999999999953</c:v>
                </c:pt>
                <c:pt idx="2">
                  <c:v>188.000000000102</c:v>
                </c:pt>
                <c:pt idx="3">
                  <c:v>271.000000000186</c:v>
                </c:pt>
                <c:pt idx="4">
                  <c:v>398.499999999785</c:v>
                </c:pt>
                <c:pt idx="5">
                  <c:v>486.000000000331</c:v>
                </c:pt>
                <c:pt idx="6">
                  <c:v>621.000000000095</c:v>
                </c:pt>
                <c:pt idx="7">
                  <c:v>633.499999999913</c:v>
                </c:pt>
                <c:pt idx="8">
                  <c:v>688.000000000102</c:v>
                </c:pt>
                <c:pt idx="9">
                  <c:v>722.500000000309</c:v>
                </c:pt>
                <c:pt idx="10">
                  <c:v>858.000000000175</c:v>
                </c:pt>
                <c:pt idx="11">
                  <c:v>893.500000000131</c:v>
                </c:pt>
                <c:pt idx="12">
                  <c:v>902.500000000146</c:v>
                </c:pt>
                <c:pt idx="13">
                  <c:v>980.000000000018</c:v>
                </c:pt>
                <c:pt idx="14">
                  <c:v>1042.00000000037</c:v>
                </c:pt>
                <c:pt idx="15">
                  <c:v>1053.50000000044</c:v>
                </c:pt>
                <c:pt idx="16">
                  <c:v>1129.00000000036</c:v>
                </c:pt>
                <c:pt idx="17">
                  <c:v>1196.99999999966</c:v>
                </c:pt>
                <c:pt idx="18">
                  <c:v>1179.50000000019</c:v>
                </c:pt>
                <c:pt idx="19">
                  <c:v>1353.50000000017</c:v>
                </c:pt>
                <c:pt idx="20">
                  <c:v>1338.00000000019</c:v>
                </c:pt>
                <c:pt idx="21">
                  <c:v>1609.50000000003</c:v>
                </c:pt>
                <c:pt idx="22">
                  <c:v>1648.49999999979</c:v>
                </c:pt>
                <c:pt idx="23">
                  <c:v>1681.50000000014</c:v>
                </c:pt>
                <c:pt idx="24">
                  <c:v>1740.50000000034</c:v>
                </c:pt>
                <c:pt idx="25">
                  <c:v>1751.49999999985</c:v>
                </c:pt>
                <c:pt idx="26">
                  <c:v>1789.49999999986</c:v>
                </c:pt>
                <c:pt idx="27">
                  <c:v>1834.50000000039</c:v>
                </c:pt>
                <c:pt idx="28">
                  <c:v>2321.50000000001</c:v>
                </c:pt>
                <c:pt idx="29">
                  <c:v>2385.99999999997</c:v>
                </c:pt>
                <c:pt idx="30">
                  <c:v>2410.00000000031</c:v>
                </c:pt>
                <c:pt idx="31">
                  <c:v>2443.49999999986</c:v>
                </c:pt>
                <c:pt idx="32">
                  <c:v>2460.49999999968</c:v>
                </c:pt>
                <c:pt idx="33">
                  <c:v>2509.00000000001</c:v>
                </c:pt>
                <c:pt idx="34">
                  <c:v>2499.50000000035</c:v>
                </c:pt>
                <c:pt idx="35">
                  <c:v>2543.50000000022</c:v>
                </c:pt>
                <c:pt idx="36">
                  <c:v>2563.5000000002</c:v>
                </c:pt>
                <c:pt idx="37">
                  <c:v>2589.50000000004</c:v>
                </c:pt>
                <c:pt idx="38">
                  <c:v>2598.99999999971</c:v>
                </c:pt>
                <c:pt idx="39">
                  <c:v>2598.99999999971</c:v>
                </c:pt>
                <c:pt idx="40">
                  <c:v>2599.49999999981</c:v>
                </c:pt>
                <c:pt idx="41">
                  <c:v>2598.4999999996</c:v>
                </c:pt>
                <c:pt idx="42">
                  <c:v>2618.50000000004</c:v>
                </c:pt>
                <c:pt idx="43">
                  <c:v>2622.49999999995</c:v>
                </c:pt>
                <c:pt idx="44">
                  <c:v>2625.99999999975</c:v>
                </c:pt>
                <c:pt idx="45">
                  <c:v>2652.50000000015</c:v>
                </c:pt>
                <c:pt idx="46">
                  <c:v>2627.00000000041</c:v>
                </c:pt>
                <c:pt idx="47">
                  <c:v>2631.49999999996</c:v>
                </c:pt>
                <c:pt idx="48">
                  <c:v>2631.50000000041</c:v>
                </c:pt>
                <c:pt idx="49">
                  <c:v>2641.00000000008</c:v>
                </c:pt>
                <c:pt idx="50">
                  <c:v>2652.49999999969</c:v>
                </c:pt>
                <c:pt idx="51">
                  <c:v>2644.00000000023</c:v>
                </c:pt>
                <c:pt idx="52">
                  <c:v>2648.99999999989</c:v>
                </c:pt>
                <c:pt idx="53">
                  <c:v>2655.0000000002</c:v>
                </c:pt>
                <c:pt idx="54">
                  <c:v>2648.99999999989</c:v>
                </c:pt>
                <c:pt idx="55">
                  <c:v>2679.00000000009</c:v>
                </c:pt>
                <c:pt idx="56">
                  <c:v>2674.00000000043</c:v>
                </c:pt>
                <c:pt idx="57">
                  <c:v>2728.00000000007</c:v>
                </c:pt>
                <c:pt idx="58">
                  <c:v>2744.00000000014</c:v>
                </c:pt>
                <c:pt idx="59">
                  <c:v>2770.99999999973</c:v>
                </c:pt>
              </c:numCache>
            </c:numRef>
          </c:yVal>
          <c:smooth val="0"/>
        </c:ser>
        <c:ser>
          <c:idx val="72"/>
          <c:order val="34"/>
          <c:tx>
            <c:strRef>
              <c:f>'DC4-36'!$A$2:$B$2</c:f>
              <c:strCache>
                <c:ptCount val="1"/>
                <c:pt idx="0">
                  <c:v>DC4-36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'DC4-36'!$A$4:$A$1899</c:f>
              <c:numCache>
                <c:formatCode>yyyy/m/d</c:formatCode>
                <c:ptCount val="1896"/>
                <c:pt idx="0">
                  <c:v>43770</c:v>
                </c:pt>
                <c:pt idx="1">
                  <c:v>43778</c:v>
                </c:pt>
                <c:pt idx="2">
                  <c:v>43791</c:v>
                </c:pt>
                <c:pt idx="3">
                  <c:v>43802</c:v>
                </c:pt>
                <c:pt idx="4">
                  <c:v>43824</c:v>
                </c:pt>
                <c:pt idx="5">
                  <c:v>43834</c:v>
                </c:pt>
                <c:pt idx="6">
                  <c:v>43839</c:v>
                </c:pt>
                <c:pt idx="7">
                  <c:v>43845</c:v>
                </c:pt>
                <c:pt idx="8">
                  <c:v>43905</c:v>
                </c:pt>
                <c:pt idx="9">
                  <c:v>43930</c:v>
                </c:pt>
                <c:pt idx="10">
                  <c:v>43938</c:v>
                </c:pt>
                <c:pt idx="11">
                  <c:v>43942</c:v>
                </c:pt>
                <c:pt idx="12">
                  <c:v>43951</c:v>
                </c:pt>
                <c:pt idx="13">
                  <c:v>43956</c:v>
                </c:pt>
                <c:pt idx="14">
                  <c:v>43964</c:v>
                </c:pt>
                <c:pt idx="15">
                  <c:v>43972</c:v>
                </c:pt>
                <c:pt idx="16">
                  <c:v>43980</c:v>
                </c:pt>
                <c:pt idx="17">
                  <c:v>43999</c:v>
                </c:pt>
                <c:pt idx="18">
                  <c:v>44008</c:v>
                </c:pt>
                <c:pt idx="19">
                  <c:v>44056</c:v>
                </c:pt>
                <c:pt idx="20">
                  <c:v>44062</c:v>
                </c:pt>
                <c:pt idx="21">
                  <c:v>44070</c:v>
                </c:pt>
                <c:pt idx="22">
                  <c:v>44084</c:v>
                </c:pt>
                <c:pt idx="23">
                  <c:v>44092</c:v>
                </c:pt>
                <c:pt idx="24">
                  <c:v>44100</c:v>
                </c:pt>
                <c:pt idx="25">
                  <c:v>44114</c:v>
                </c:pt>
                <c:pt idx="26">
                  <c:v>44228</c:v>
                </c:pt>
                <c:pt idx="27">
                  <c:v>44256</c:v>
                </c:pt>
                <c:pt idx="28">
                  <c:v>44273</c:v>
                </c:pt>
                <c:pt idx="29">
                  <c:v>44287</c:v>
                </c:pt>
                <c:pt idx="30">
                  <c:v>44295</c:v>
                </c:pt>
                <c:pt idx="31">
                  <c:v>44318</c:v>
                </c:pt>
                <c:pt idx="32">
                  <c:v>44325</c:v>
                </c:pt>
                <c:pt idx="33">
                  <c:v>44333</c:v>
                </c:pt>
                <c:pt idx="34">
                  <c:v>44345</c:v>
                </c:pt>
                <c:pt idx="35">
                  <c:v>44349</c:v>
                </c:pt>
                <c:pt idx="36">
                  <c:v>44356</c:v>
                </c:pt>
                <c:pt idx="37">
                  <c:v>44356</c:v>
                </c:pt>
                <c:pt idx="38">
                  <c:v>44356</c:v>
                </c:pt>
                <c:pt idx="39">
                  <c:v>44356</c:v>
                </c:pt>
                <c:pt idx="40">
                  <c:v>44361</c:v>
                </c:pt>
                <c:pt idx="41">
                  <c:v>44363</c:v>
                </c:pt>
                <c:pt idx="42">
                  <c:v>44366</c:v>
                </c:pt>
                <c:pt idx="43">
                  <c:v>44367</c:v>
                </c:pt>
                <c:pt idx="44">
                  <c:v>44372</c:v>
                </c:pt>
                <c:pt idx="45">
                  <c:v>44373</c:v>
                </c:pt>
                <c:pt idx="46">
                  <c:v>44375</c:v>
                </c:pt>
                <c:pt idx="47">
                  <c:v>44377</c:v>
                </c:pt>
                <c:pt idx="48">
                  <c:v>44380</c:v>
                </c:pt>
                <c:pt idx="49">
                  <c:v>44383</c:v>
                </c:pt>
                <c:pt idx="50">
                  <c:v>44385</c:v>
                </c:pt>
                <c:pt idx="51">
                  <c:v>44387</c:v>
                </c:pt>
                <c:pt idx="52">
                  <c:v>44390</c:v>
                </c:pt>
                <c:pt idx="53">
                  <c:v>44397</c:v>
                </c:pt>
                <c:pt idx="54">
                  <c:v>44401</c:v>
                </c:pt>
                <c:pt idx="55">
                  <c:v>44437</c:v>
                </c:pt>
                <c:pt idx="56">
                  <c:v>44445</c:v>
                </c:pt>
                <c:pt idx="57">
                  <c:v>44448</c:v>
                </c:pt>
              </c:numCache>
            </c:numRef>
          </c:xVal>
          <c:yVal>
            <c:numRef>
              <c:f>'DC4-36'!$G$4:$G$1899</c:f>
              <c:numCache>
                <c:formatCode>0.00_ </c:formatCode>
                <c:ptCount val="1896"/>
                <c:pt idx="0">
                  <c:v>0</c:v>
                </c:pt>
                <c:pt idx="1">
                  <c:v>106.999999999971</c:v>
                </c:pt>
                <c:pt idx="2">
                  <c:v>261.499999999614</c:v>
                </c:pt>
                <c:pt idx="3">
                  <c:v>362.500000000182</c:v>
                </c:pt>
                <c:pt idx="4">
                  <c:v>507.499999999709</c:v>
                </c:pt>
                <c:pt idx="5">
                  <c:v>521.499999999833</c:v>
                </c:pt>
                <c:pt idx="6">
                  <c:v>579.999999999927</c:v>
                </c:pt>
                <c:pt idx="7">
                  <c:v>610.499999999774</c:v>
                </c:pt>
                <c:pt idx="8">
                  <c:v>556.500000000142</c:v>
                </c:pt>
                <c:pt idx="9">
                  <c:v>804.999999999836</c:v>
                </c:pt>
                <c:pt idx="10">
                  <c:v>813.999999999851</c:v>
                </c:pt>
                <c:pt idx="11">
                  <c:v>891.499999999724</c:v>
                </c:pt>
                <c:pt idx="12">
                  <c:v>953.500000000076</c:v>
                </c:pt>
                <c:pt idx="13">
                  <c:v>971.500000000106</c:v>
                </c:pt>
                <c:pt idx="14">
                  <c:v>1047.99999999977</c:v>
                </c:pt>
                <c:pt idx="15">
                  <c:v>1117.49999999938</c:v>
                </c:pt>
                <c:pt idx="16">
                  <c:v>1099.99999999991</c:v>
                </c:pt>
                <c:pt idx="17">
                  <c:v>1286.49999999971</c:v>
                </c:pt>
                <c:pt idx="18">
                  <c:v>1266.99999999983</c:v>
                </c:pt>
                <c:pt idx="19">
                  <c:v>1543.99999999941</c:v>
                </c:pt>
                <c:pt idx="20">
                  <c:v>1584.49999999948</c:v>
                </c:pt>
                <c:pt idx="21">
                  <c:v>1614.50000000013</c:v>
                </c:pt>
                <c:pt idx="22">
                  <c:v>1674.50000000008</c:v>
                </c:pt>
                <c:pt idx="23">
                  <c:v>1636.99999999972</c:v>
                </c:pt>
                <c:pt idx="24">
                  <c:v>1726.99999999941</c:v>
                </c:pt>
                <c:pt idx="25">
                  <c:v>1772.50000000004</c:v>
                </c:pt>
                <c:pt idx="26">
                  <c:v>2263.99999999967</c:v>
                </c:pt>
                <c:pt idx="27">
                  <c:v>2330.50000000003</c:v>
                </c:pt>
                <c:pt idx="28">
                  <c:v>2359.50000000003</c:v>
                </c:pt>
                <c:pt idx="29">
                  <c:v>2390.49999999952</c:v>
                </c:pt>
                <c:pt idx="30">
                  <c:v>2402.49999999969</c:v>
                </c:pt>
                <c:pt idx="31">
                  <c:v>2448.99999999961</c:v>
                </c:pt>
                <c:pt idx="32">
                  <c:v>2445.00000000016</c:v>
                </c:pt>
                <c:pt idx="33">
                  <c:v>2490.49999999988</c:v>
                </c:pt>
                <c:pt idx="34">
                  <c:v>2512.99999999992</c:v>
                </c:pt>
                <c:pt idx="35">
                  <c:v>2496.99999999984</c:v>
                </c:pt>
                <c:pt idx="36">
                  <c:v>2547.83333333292</c:v>
                </c:pt>
                <c:pt idx="37">
                  <c:v>2547.49999999967</c:v>
                </c:pt>
                <c:pt idx="38">
                  <c:v>2548.49999999942</c:v>
                </c:pt>
                <c:pt idx="39">
                  <c:v>2547.49999999967</c:v>
                </c:pt>
                <c:pt idx="40">
                  <c:v>2561.9999999999</c:v>
                </c:pt>
                <c:pt idx="41">
                  <c:v>2567.00000000001</c:v>
                </c:pt>
                <c:pt idx="42">
                  <c:v>2567.49999999965</c:v>
                </c:pt>
                <c:pt idx="43">
                  <c:v>2601.49999999976</c:v>
                </c:pt>
                <c:pt idx="44">
                  <c:v>2573.49999999997</c:v>
                </c:pt>
                <c:pt idx="45">
                  <c:v>2572.99999999987</c:v>
                </c:pt>
                <c:pt idx="46">
                  <c:v>2579.99999999993</c:v>
                </c:pt>
                <c:pt idx="47">
                  <c:v>2587.99999999974</c:v>
                </c:pt>
                <c:pt idx="48">
                  <c:v>2596.99999999975</c:v>
                </c:pt>
                <c:pt idx="49">
                  <c:v>2594.00000000005</c:v>
                </c:pt>
                <c:pt idx="50">
                  <c:v>2604.49999999992</c:v>
                </c:pt>
                <c:pt idx="51">
                  <c:v>2593.49999999949</c:v>
                </c:pt>
                <c:pt idx="52">
                  <c:v>2593.49999999949</c:v>
                </c:pt>
                <c:pt idx="53">
                  <c:v>2624.4999999999</c:v>
                </c:pt>
                <c:pt idx="54">
                  <c:v>2617.49999999984</c:v>
                </c:pt>
                <c:pt idx="55">
                  <c:v>2672.99999999977</c:v>
                </c:pt>
                <c:pt idx="56">
                  <c:v>2692.50000000011</c:v>
                </c:pt>
                <c:pt idx="57">
                  <c:v>2713.99999999949</c:v>
                </c:pt>
              </c:numCache>
            </c:numRef>
          </c:yVal>
          <c:smooth val="0"/>
        </c:ser>
        <c:ser>
          <c:idx val="1"/>
          <c:order val="35"/>
          <c:tx>
            <c:strRef>
              <c:f>'DC4-37'!$A$2:$B$2</c:f>
              <c:strCache>
                <c:ptCount val="1"/>
                <c:pt idx="0">
                  <c:v>DC4-37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'DC4-37'!$A$4:$A$2100</c:f>
              <c:numCache>
                <c:formatCode>yyyy/m/d</c:formatCode>
                <c:ptCount val="2097"/>
                <c:pt idx="0">
                  <c:v>43791</c:v>
                </c:pt>
                <c:pt idx="1">
                  <c:v>43802</c:v>
                </c:pt>
                <c:pt idx="2">
                  <c:v>43824</c:v>
                </c:pt>
                <c:pt idx="3">
                  <c:v>43834</c:v>
                </c:pt>
                <c:pt idx="4">
                  <c:v>43839</c:v>
                </c:pt>
                <c:pt idx="5">
                  <c:v>43845</c:v>
                </c:pt>
                <c:pt idx="6">
                  <c:v>43908</c:v>
                </c:pt>
                <c:pt idx="7">
                  <c:v>43930</c:v>
                </c:pt>
                <c:pt idx="8">
                  <c:v>43938</c:v>
                </c:pt>
                <c:pt idx="9">
                  <c:v>43942</c:v>
                </c:pt>
                <c:pt idx="10">
                  <c:v>43951</c:v>
                </c:pt>
                <c:pt idx="11">
                  <c:v>43956</c:v>
                </c:pt>
                <c:pt idx="12">
                  <c:v>43964</c:v>
                </c:pt>
                <c:pt idx="13">
                  <c:v>43972</c:v>
                </c:pt>
                <c:pt idx="14">
                  <c:v>43980</c:v>
                </c:pt>
                <c:pt idx="15">
                  <c:v>43999</c:v>
                </c:pt>
                <c:pt idx="16">
                  <c:v>44008</c:v>
                </c:pt>
                <c:pt idx="17">
                  <c:v>44056</c:v>
                </c:pt>
                <c:pt idx="18">
                  <c:v>44062</c:v>
                </c:pt>
                <c:pt idx="19">
                  <c:v>44070</c:v>
                </c:pt>
                <c:pt idx="20">
                  <c:v>44084</c:v>
                </c:pt>
                <c:pt idx="21">
                  <c:v>44092</c:v>
                </c:pt>
                <c:pt idx="22">
                  <c:v>44100</c:v>
                </c:pt>
                <c:pt idx="23">
                  <c:v>44114</c:v>
                </c:pt>
                <c:pt idx="24">
                  <c:v>44228</c:v>
                </c:pt>
                <c:pt idx="25">
                  <c:v>44256</c:v>
                </c:pt>
                <c:pt idx="26">
                  <c:v>44273</c:v>
                </c:pt>
                <c:pt idx="27">
                  <c:v>44287</c:v>
                </c:pt>
                <c:pt idx="28">
                  <c:v>44295</c:v>
                </c:pt>
                <c:pt idx="29">
                  <c:v>44318</c:v>
                </c:pt>
                <c:pt idx="30">
                  <c:v>44325</c:v>
                </c:pt>
                <c:pt idx="31">
                  <c:v>44333</c:v>
                </c:pt>
                <c:pt idx="32">
                  <c:v>44345</c:v>
                </c:pt>
                <c:pt idx="33">
                  <c:v>44352</c:v>
                </c:pt>
                <c:pt idx="34">
                  <c:v>44356</c:v>
                </c:pt>
                <c:pt idx="35">
                  <c:v>44356</c:v>
                </c:pt>
                <c:pt idx="36">
                  <c:v>44356</c:v>
                </c:pt>
                <c:pt idx="37">
                  <c:v>44356</c:v>
                </c:pt>
                <c:pt idx="38">
                  <c:v>44361</c:v>
                </c:pt>
                <c:pt idx="39">
                  <c:v>44363</c:v>
                </c:pt>
                <c:pt idx="40">
                  <c:v>44366</c:v>
                </c:pt>
                <c:pt idx="41">
                  <c:v>44367</c:v>
                </c:pt>
                <c:pt idx="42">
                  <c:v>44372</c:v>
                </c:pt>
                <c:pt idx="43">
                  <c:v>44373</c:v>
                </c:pt>
                <c:pt idx="44">
                  <c:v>44375</c:v>
                </c:pt>
                <c:pt idx="45">
                  <c:v>44377</c:v>
                </c:pt>
                <c:pt idx="46">
                  <c:v>44380</c:v>
                </c:pt>
                <c:pt idx="47">
                  <c:v>44383</c:v>
                </c:pt>
                <c:pt idx="48">
                  <c:v>44385</c:v>
                </c:pt>
                <c:pt idx="49">
                  <c:v>44387</c:v>
                </c:pt>
                <c:pt idx="50">
                  <c:v>44390</c:v>
                </c:pt>
                <c:pt idx="51">
                  <c:v>44397</c:v>
                </c:pt>
                <c:pt idx="52">
                  <c:v>44401</c:v>
                </c:pt>
                <c:pt idx="53">
                  <c:v>44437</c:v>
                </c:pt>
                <c:pt idx="54">
                  <c:v>44445</c:v>
                </c:pt>
                <c:pt idx="55">
                  <c:v>44448</c:v>
                </c:pt>
              </c:numCache>
            </c:numRef>
          </c:xVal>
          <c:yVal>
            <c:numRef>
              <c:f>'DC4-37'!$G$4:$G$1900</c:f>
              <c:numCache>
                <c:formatCode>0.00_ </c:formatCode>
                <c:ptCount val="1897"/>
                <c:pt idx="0">
                  <c:v>0</c:v>
                </c:pt>
                <c:pt idx="1">
                  <c:v>127.000000000407</c:v>
                </c:pt>
                <c:pt idx="2">
                  <c:v>304.000000000087</c:v>
                </c:pt>
                <c:pt idx="3">
                  <c:v>311.999999999898</c:v>
                </c:pt>
                <c:pt idx="4">
                  <c:v>381.49999999996</c:v>
                </c:pt>
                <c:pt idx="5">
                  <c:v>414.000000000215</c:v>
                </c:pt>
                <c:pt idx="6">
                  <c:v>548.999999999978</c:v>
                </c:pt>
                <c:pt idx="7">
                  <c:v>620.499999999993</c:v>
                </c:pt>
                <c:pt idx="8">
                  <c:v>635.499999999865</c:v>
                </c:pt>
                <c:pt idx="9">
                  <c:v>711.500000000342</c:v>
                </c:pt>
                <c:pt idx="10">
                  <c:v>777.500000000146</c:v>
                </c:pt>
                <c:pt idx="11">
                  <c:v>796.000000000276</c:v>
                </c:pt>
                <c:pt idx="12">
                  <c:v>876.500000000306</c:v>
                </c:pt>
                <c:pt idx="13">
                  <c:v>960.499999999683</c:v>
                </c:pt>
                <c:pt idx="14">
                  <c:v>940.000000000055</c:v>
                </c:pt>
                <c:pt idx="15">
                  <c:v>1124.00000000025</c:v>
                </c:pt>
                <c:pt idx="16">
                  <c:v>1115.49999999988</c:v>
                </c:pt>
                <c:pt idx="17">
                  <c:v>1400.49999999974</c:v>
                </c:pt>
                <c:pt idx="18">
                  <c:v>1438.0000000001</c:v>
                </c:pt>
                <c:pt idx="19">
                  <c:v>1472.00000000021</c:v>
                </c:pt>
                <c:pt idx="20">
                  <c:v>1532.50000000025</c:v>
                </c:pt>
                <c:pt idx="21">
                  <c:v>1548.99999999998</c:v>
                </c:pt>
                <c:pt idx="22">
                  <c:v>1586.99999999999</c:v>
                </c:pt>
                <c:pt idx="23">
                  <c:v>1636.50000000052</c:v>
                </c:pt>
                <c:pt idx="24">
                  <c:v>2131.49999999996</c:v>
                </c:pt>
                <c:pt idx="25">
                  <c:v>2201.00000000002</c:v>
                </c:pt>
                <c:pt idx="26">
                  <c:v>2230.00000000002</c:v>
                </c:pt>
                <c:pt idx="27">
                  <c:v>2259.00000000001</c:v>
                </c:pt>
                <c:pt idx="28">
                  <c:v>2275.99999999984</c:v>
                </c:pt>
                <c:pt idx="29">
                  <c:v>2323.49999999997</c:v>
                </c:pt>
                <c:pt idx="30">
                  <c:v>2314.50000000041</c:v>
                </c:pt>
                <c:pt idx="31">
                  <c:v>2358.50000000028</c:v>
                </c:pt>
                <c:pt idx="32">
                  <c:v>2379.50000000001</c:v>
                </c:pt>
                <c:pt idx="33">
                  <c:v>2408.50000000046</c:v>
                </c:pt>
                <c:pt idx="34">
                  <c:v>2415.83333333332</c:v>
                </c:pt>
                <c:pt idx="35">
                  <c:v>2415.50000000007</c:v>
                </c:pt>
                <c:pt idx="36">
                  <c:v>2416.49999999981</c:v>
                </c:pt>
                <c:pt idx="37">
                  <c:v>2415.50000000007</c:v>
                </c:pt>
                <c:pt idx="38">
                  <c:v>2434.5000000003</c:v>
                </c:pt>
                <c:pt idx="39">
                  <c:v>2438.0000000001</c:v>
                </c:pt>
                <c:pt idx="40">
                  <c:v>2444.99999999971</c:v>
                </c:pt>
                <c:pt idx="41">
                  <c:v>2469.50000000015</c:v>
                </c:pt>
                <c:pt idx="42">
                  <c:v>2446.00000000037</c:v>
                </c:pt>
                <c:pt idx="43">
                  <c:v>2444.50000000006</c:v>
                </c:pt>
                <c:pt idx="44">
                  <c:v>2452.00000000023</c:v>
                </c:pt>
                <c:pt idx="45">
                  <c:v>2456.00000000013</c:v>
                </c:pt>
                <c:pt idx="46">
                  <c:v>2470.4999999999</c:v>
                </c:pt>
                <c:pt idx="47">
                  <c:v>2472.00000000021</c:v>
                </c:pt>
                <c:pt idx="48">
                  <c:v>2472.49999999985</c:v>
                </c:pt>
                <c:pt idx="49">
                  <c:v>2469.50000000015</c:v>
                </c:pt>
                <c:pt idx="50">
                  <c:v>2468.49999999995</c:v>
                </c:pt>
                <c:pt idx="51">
                  <c:v>2493.00000000039</c:v>
                </c:pt>
                <c:pt idx="52">
                  <c:v>2490.00000000024</c:v>
                </c:pt>
                <c:pt idx="53">
                  <c:v>2547.50000000013</c:v>
                </c:pt>
                <c:pt idx="54">
                  <c:v>2564.00000000031</c:v>
                </c:pt>
                <c:pt idx="55">
                  <c:v>2541.99999999992</c:v>
                </c:pt>
              </c:numCache>
            </c:numRef>
          </c:yVal>
          <c:smooth val="0"/>
        </c:ser>
        <c:ser>
          <c:idx val="2"/>
          <c:order val="36"/>
          <c:tx>
            <c:strRef>
              <c:f>'DC4-38'!$A$2:$B$2</c:f>
              <c:strCache>
                <c:ptCount val="1"/>
                <c:pt idx="0">
                  <c:v>DC4-38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'DC4-38'!$A$4:$A$2299</c:f>
              <c:numCache>
                <c:formatCode>yyyy/m/d</c:formatCode>
                <c:ptCount val="2296"/>
                <c:pt idx="0">
                  <c:v>43802</c:v>
                </c:pt>
                <c:pt idx="1">
                  <c:v>43824</c:v>
                </c:pt>
                <c:pt idx="2">
                  <c:v>43834</c:v>
                </c:pt>
                <c:pt idx="3">
                  <c:v>43839</c:v>
                </c:pt>
                <c:pt idx="4">
                  <c:v>43845</c:v>
                </c:pt>
                <c:pt idx="5">
                  <c:v>43908</c:v>
                </c:pt>
                <c:pt idx="6">
                  <c:v>43930</c:v>
                </c:pt>
                <c:pt idx="7">
                  <c:v>43938</c:v>
                </c:pt>
                <c:pt idx="8">
                  <c:v>43942</c:v>
                </c:pt>
                <c:pt idx="9">
                  <c:v>43951</c:v>
                </c:pt>
                <c:pt idx="10">
                  <c:v>43956</c:v>
                </c:pt>
                <c:pt idx="11">
                  <c:v>43964</c:v>
                </c:pt>
                <c:pt idx="12">
                  <c:v>43972</c:v>
                </c:pt>
                <c:pt idx="13">
                  <c:v>43980</c:v>
                </c:pt>
                <c:pt idx="14">
                  <c:v>43999</c:v>
                </c:pt>
                <c:pt idx="15">
                  <c:v>44008</c:v>
                </c:pt>
                <c:pt idx="16">
                  <c:v>44056</c:v>
                </c:pt>
                <c:pt idx="17">
                  <c:v>44062</c:v>
                </c:pt>
                <c:pt idx="18">
                  <c:v>44070</c:v>
                </c:pt>
                <c:pt idx="19">
                  <c:v>44084</c:v>
                </c:pt>
                <c:pt idx="20">
                  <c:v>44092</c:v>
                </c:pt>
                <c:pt idx="21">
                  <c:v>44100</c:v>
                </c:pt>
                <c:pt idx="22">
                  <c:v>44114</c:v>
                </c:pt>
                <c:pt idx="23">
                  <c:v>44228</c:v>
                </c:pt>
                <c:pt idx="24">
                  <c:v>44256</c:v>
                </c:pt>
                <c:pt idx="25">
                  <c:v>44273</c:v>
                </c:pt>
                <c:pt idx="26">
                  <c:v>44287</c:v>
                </c:pt>
                <c:pt idx="27">
                  <c:v>44295</c:v>
                </c:pt>
                <c:pt idx="28">
                  <c:v>44318</c:v>
                </c:pt>
                <c:pt idx="29">
                  <c:v>44325</c:v>
                </c:pt>
                <c:pt idx="30">
                  <c:v>44333</c:v>
                </c:pt>
                <c:pt idx="31">
                  <c:v>44345</c:v>
                </c:pt>
                <c:pt idx="32">
                  <c:v>44352</c:v>
                </c:pt>
                <c:pt idx="33">
                  <c:v>44356</c:v>
                </c:pt>
                <c:pt idx="34">
                  <c:v>44356</c:v>
                </c:pt>
                <c:pt idx="35">
                  <c:v>44356</c:v>
                </c:pt>
                <c:pt idx="36">
                  <c:v>44356</c:v>
                </c:pt>
                <c:pt idx="37">
                  <c:v>44361</c:v>
                </c:pt>
                <c:pt idx="38">
                  <c:v>44363</c:v>
                </c:pt>
                <c:pt idx="39">
                  <c:v>44366</c:v>
                </c:pt>
                <c:pt idx="40">
                  <c:v>44367</c:v>
                </c:pt>
                <c:pt idx="41">
                  <c:v>44372</c:v>
                </c:pt>
                <c:pt idx="42">
                  <c:v>44373</c:v>
                </c:pt>
                <c:pt idx="43">
                  <c:v>44375</c:v>
                </c:pt>
                <c:pt idx="44">
                  <c:v>44377</c:v>
                </c:pt>
                <c:pt idx="45">
                  <c:v>44380</c:v>
                </c:pt>
                <c:pt idx="46">
                  <c:v>44383</c:v>
                </c:pt>
                <c:pt idx="47">
                  <c:v>44385</c:v>
                </c:pt>
                <c:pt idx="48">
                  <c:v>44387</c:v>
                </c:pt>
                <c:pt idx="49">
                  <c:v>44390</c:v>
                </c:pt>
                <c:pt idx="50">
                  <c:v>44397</c:v>
                </c:pt>
                <c:pt idx="51">
                  <c:v>44401</c:v>
                </c:pt>
                <c:pt idx="52">
                  <c:v>44437</c:v>
                </c:pt>
                <c:pt idx="53">
                  <c:v>44445</c:v>
                </c:pt>
                <c:pt idx="54">
                  <c:v>44448</c:v>
                </c:pt>
              </c:numCache>
            </c:numRef>
          </c:xVal>
          <c:yVal>
            <c:numRef>
              <c:f>'DC4-38'!$G$4:$G$1899</c:f>
              <c:numCache>
                <c:formatCode>0.00_ </c:formatCode>
                <c:ptCount val="1896"/>
                <c:pt idx="0">
                  <c:v>0</c:v>
                </c:pt>
                <c:pt idx="1">
                  <c:v>203.499999999622</c:v>
                </c:pt>
                <c:pt idx="2">
                  <c:v>215.499999999793</c:v>
                </c:pt>
                <c:pt idx="3">
                  <c:v>293.499999999767</c:v>
                </c:pt>
                <c:pt idx="4">
                  <c:v>331.99999999988</c:v>
                </c:pt>
                <c:pt idx="5">
                  <c:v>487.999999999374</c:v>
                </c:pt>
                <c:pt idx="6">
                  <c:v>573.999999999614</c:v>
                </c:pt>
                <c:pt idx="7">
                  <c:v>601.499999999305</c:v>
                </c:pt>
                <c:pt idx="8">
                  <c:v>678.999999999633</c:v>
                </c:pt>
                <c:pt idx="9">
                  <c:v>762.99999999992</c:v>
                </c:pt>
                <c:pt idx="10">
                  <c:v>777.499999999691</c:v>
                </c:pt>
                <c:pt idx="11">
                  <c:v>868.999999999687</c:v>
                </c:pt>
                <c:pt idx="12">
                  <c:v>951.999999999316</c:v>
                </c:pt>
                <c:pt idx="13">
                  <c:v>940.499999999702</c:v>
                </c:pt>
                <c:pt idx="14">
                  <c:v>1135.49999999987</c:v>
                </c:pt>
                <c:pt idx="15">
                  <c:v>1133.99999999956</c:v>
                </c:pt>
                <c:pt idx="16">
                  <c:v>1433.99999999929</c:v>
                </c:pt>
                <c:pt idx="17">
                  <c:v>1471.9999999993</c:v>
                </c:pt>
                <c:pt idx="18">
                  <c:v>1509.99999999976</c:v>
                </c:pt>
                <c:pt idx="19">
                  <c:v>1577.99999999997</c:v>
                </c:pt>
                <c:pt idx="20">
                  <c:v>1589.99999999969</c:v>
                </c:pt>
                <c:pt idx="21">
                  <c:v>1637.49999999936</c:v>
                </c:pt>
                <c:pt idx="22">
                  <c:v>1692.49999999965</c:v>
                </c:pt>
                <c:pt idx="23">
                  <c:v>2249.99999999955</c:v>
                </c:pt>
                <c:pt idx="24">
                  <c:v>2323.49999999951</c:v>
                </c:pt>
                <c:pt idx="25">
                  <c:v>2353.99999999981</c:v>
                </c:pt>
                <c:pt idx="26">
                  <c:v>2387.49999999936</c:v>
                </c:pt>
                <c:pt idx="27">
                  <c:v>2405.99999999949</c:v>
                </c:pt>
                <c:pt idx="28">
                  <c:v>2436.99999999944</c:v>
                </c:pt>
                <c:pt idx="29">
                  <c:v>2445.99999999991</c:v>
                </c:pt>
                <c:pt idx="30">
                  <c:v>2493.49999999959</c:v>
                </c:pt>
                <c:pt idx="31">
                  <c:v>2514.99999999942</c:v>
                </c:pt>
                <c:pt idx="32">
                  <c:v>2541.49999999981</c:v>
                </c:pt>
                <c:pt idx="33">
                  <c:v>2552.16666666608</c:v>
                </c:pt>
                <c:pt idx="34">
                  <c:v>2552.49999999933</c:v>
                </c:pt>
                <c:pt idx="35">
                  <c:v>2551.49999999958</c:v>
                </c:pt>
                <c:pt idx="36">
                  <c:v>2552.49999999933</c:v>
                </c:pt>
                <c:pt idx="37">
                  <c:v>2573.49999999951</c:v>
                </c:pt>
                <c:pt idx="38">
                  <c:v>2573.49999999951</c:v>
                </c:pt>
                <c:pt idx="39">
                  <c:v>2586.49999999943</c:v>
                </c:pt>
                <c:pt idx="40">
                  <c:v>2610.49999999977</c:v>
                </c:pt>
                <c:pt idx="41">
                  <c:v>2583.49999999973</c:v>
                </c:pt>
                <c:pt idx="42">
                  <c:v>2581.99999999988</c:v>
                </c:pt>
                <c:pt idx="43">
                  <c:v>2588.49999999984</c:v>
                </c:pt>
                <c:pt idx="44">
                  <c:v>2596.99999999975</c:v>
                </c:pt>
                <c:pt idx="45">
                  <c:v>2552.99999999943</c:v>
                </c:pt>
                <c:pt idx="46">
                  <c:v>2601.99999999986</c:v>
                </c:pt>
                <c:pt idx="47">
                  <c:v>2609.99999999967</c:v>
                </c:pt>
                <c:pt idx="48">
                  <c:v>2610.99999999942</c:v>
                </c:pt>
                <c:pt idx="49">
                  <c:v>2607.49999999962</c:v>
                </c:pt>
                <c:pt idx="50">
                  <c:v>2635.49999999987</c:v>
                </c:pt>
                <c:pt idx="51">
                  <c:v>2628.99999999991</c:v>
                </c:pt>
                <c:pt idx="52">
                  <c:v>2688.49999999975</c:v>
                </c:pt>
                <c:pt idx="53">
                  <c:v>2707.99999999963</c:v>
                </c:pt>
                <c:pt idx="54">
                  <c:v>2735.49999999932</c:v>
                </c:pt>
              </c:numCache>
            </c:numRef>
          </c:yVal>
          <c:smooth val="0"/>
        </c:ser>
        <c:ser>
          <c:idx val="3"/>
          <c:order val="37"/>
          <c:tx>
            <c:strRef>
              <c:f>'DC4-39'!$A$2:$B$2</c:f>
              <c:strCache>
                <c:ptCount val="1"/>
                <c:pt idx="0">
                  <c:v>DC4-39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'DC4-39'!$A$4:$A$2300</c:f>
              <c:numCache>
                <c:formatCode>yyyy/m/d</c:formatCode>
                <c:ptCount val="2297"/>
                <c:pt idx="0">
                  <c:v>43824</c:v>
                </c:pt>
                <c:pt idx="1">
                  <c:v>43834</c:v>
                </c:pt>
                <c:pt idx="2">
                  <c:v>43839</c:v>
                </c:pt>
                <c:pt idx="3">
                  <c:v>43845</c:v>
                </c:pt>
                <c:pt idx="4">
                  <c:v>43908</c:v>
                </c:pt>
                <c:pt idx="5">
                  <c:v>43930</c:v>
                </c:pt>
                <c:pt idx="6">
                  <c:v>43938</c:v>
                </c:pt>
                <c:pt idx="7">
                  <c:v>43942</c:v>
                </c:pt>
                <c:pt idx="8">
                  <c:v>43951</c:v>
                </c:pt>
                <c:pt idx="9">
                  <c:v>43956</c:v>
                </c:pt>
                <c:pt idx="10">
                  <c:v>43964</c:v>
                </c:pt>
                <c:pt idx="11">
                  <c:v>43972</c:v>
                </c:pt>
                <c:pt idx="12">
                  <c:v>43980</c:v>
                </c:pt>
                <c:pt idx="13">
                  <c:v>43999</c:v>
                </c:pt>
                <c:pt idx="14">
                  <c:v>44008</c:v>
                </c:pt>
                <c:pt idx="15">
                  <c:v>44056</c:v>
                </c:pt>
                <c:pt idx="16">
                  <c:v>44062</c:v>
                </c:pt>
                <c:pt idx="17">
                  <c:v>44070</c:v>
                </c:pt>
                <c:pt idx="18">
                  <c:v>44084</c:v>
                </c:pt>
                <c:pt idx="19">
                  <c:v>44092</c:v>
                </c:pt>
                <c:pt idx="20">
                  <c:v>44100</c:v>
                </c:pt>
                <c:pt idx="21">
                  <c:v>44114</c:v>
                </c:pt>
                <c:pt idx="22">
                  <c:v>44228</c:v>
                </c:pt>
                <c:pt idx="23">
                  <c:v>44256</c:v>
                </c:pt>
                <c:pt idx="24">
                  <c:v>44273</c:v>
                </c:pt>
                <c:pt idx="25">
                  <c:v>44295</c:v>
                </c:pt>
                <c:pt idx="26">
                  <c:v>44318</c:v>
                </c:pt>
                <c:pt idx="27">
                  <c:v>44325</c:v>
                </c:pt>
                <c:pt idx="28">
                  <c:v>44333</c:v>
                </c:pt>
                <c:pt idx="29">
                  <c:v>44345</c:v>
                </c:pt>
                <c:pt idx="30">
                  <c:v>44352</c:v>
                </c:pt>
                <c:pt idx="31">
                  <c:v>44356</c:v>
                </c:pt>
                <c:pt idx="32">
                  <c:v>44356</c:v>
                </c:pt>
                <c:pt idx="33">
                  <c:v>44356</c:v>
                </c:pt>
                <c:pt idx="34">
                  <c:v>44356</c:v>
                </c:pt>
                <c:pt idx="35">
                  <c:v>44361</c:v>
                </c:pt>
                <c:pt idx="36">
                  <c:v>44363</c:v>
                </c:pt>
                <c:pt idx="37">
                  <c:v>44366</c:v>
                </c:pt>
                <c:pt idx="38">
                  <c:v>44367</c:v>
                </c:pt>
                <c:pt idx="39">
                  <c:v>44372</c:v>
                </c:pt>
                <c:pt idx="40">
                  <c:v>44373</c:v>
                </c:pt>
                <c:pt idx="41">
                  <c:v>44375</c:v>
                </c:pt>
                <c:pt idx="42">
                  <c:v>44377</c:v>
                </c:pt>
                <c:pt idx="43">
                  <c:v>44380</c:v>
                </c:pt>
                <c:pt idx="44">
                  <c:v>44383</c:v>
                </c:pt>
                <c:pt idx="45">
                  <c:v>44385</c:v>
                </c:pt>
                <c:pt idx="46">
                  <c:v>44387</c:v>
                </c:pt>
                <c:pt idx="47">
                  <c:v>44390</c:v>
                </c:pt>
                <c:pt idx="48">
                  <c:v>44397</c:v>
                </c:pt>
                <c:pt idx="49">
                  <c:v>44401</c:v>
                </c:pt>
                <c:pt idx="50">
                  <c:v>44437</c:v>
                </c:pt>
                <c:pt idx="51">
                  <c:v>44445</c:v>
                </c:pt>
                <c:pt idx="52">
                  <c:v>44448</c:v>
                </c:pt>
              </c:numCache>
            </c:numRef>
          </c:xVal>
          <c:yVal>
            <c:numRef>
              <c:f>'DC4-39'!$G$4:$G$1800</c:f>
              <c:numCache>
                <c:formatCode>0.00_ </c:formatCode>
                <c:ptCount val="1797"/>
                <c:pt idx="0">
                  <c:v>0</c:v>
                </c:pt>
                <c:pt idx="1">
                  <c:v>-0.500000000101863</c:v>
                </c:pt>
                <c:pt idx="2">
                  <c:v>109.500000000025</c:v>
                </c:pt>
                <c:pt idx="3">
                  <c:v>148.000000000138</c:v>
                </c:pt>
                <c:pt idx="4">
                  <c:v>315.000000000055</c:v>
                </c:pt>
                <c:pt idx="5">
                  <c:v>442.000000000007</c:v>
                </c:pt>
                <c:pt idx="6">
                  <c:v>465.000000000146</c:v>
                </c:pt>
                <c:pt idx="7">
                  <c:v>547.500000000127</c:v>
                </c:pt>
                <c:pt idx="8">
                  <c:v>633.000000000266</c:v>
                </c:pt>
                <c:pt idx="9">
                  <c:v>662.000000000262</c:v>
                </c:pt>
                <c:pt idx="10">
                  <c:v>752.500000000055</c:v>
                </c:pt>
                <c:pt idx="11">
                  <c:v>842.999999999847</c:v>
                </c:pt>
                <c:pt idx="12">
                  <c:v>840.500000000247</c:v>
                </c:pt>
                <c:pt idx="13">
                  <c:v>1044.49999999997</c:v>
                </c:pt>
                <c:pt idx="14">
                  <c:v>1037.00000000026</c:v>
                </c:pt>
                <c:pt idx="15">
                  <c:v>1352.49999999996</c:v>
                </c:pt>
                <c:pt idx="16">
                  <c:v>1393.00000000003</c:v>
                </c:pt>
                <c:pt idx="17">
                  <c:v>1434.0000000002</c:v>
                </c:pt>
                <c:pt idx="18">
                  <c:v>1506.50000000041</c:v>
                </c:pt>
                <c:pt idx="19">
                  <c:v>1525.00000000009</c:v>
                </c:pt>
                <c:pt idx="20">
                  <c:v>1569.50000000006</c:v>
                </c:pt>
                <c:pt idx="21">
                  <c:v>1626.50000000031</c:v>
                </c:pt>
                <c:pt idx="22">
                  <c:v>2242.49999999984</c:v>
                </c:pt>
                <c:pt idx="23">
                  <c:v>2318.50000000031</c:v>
                </c:pt>
                <c:pt idx="24">
                  <c:v>2350.00000000036</c:v>
                </c:pt>
                <c:pt idx="25">
                  <c:v>2408.5</c:v>
                </c:pt>
                <c:pt idx="26">
                  <c:v>2460.99999999979</c:v>
                </c:pt>
                <c:pt idx="27">
                  <c:v>2459.50000000039</c:v>
                </c:pt>
                <c:pt idx="28">
                  <c:v>2503.00000000016</c:v>
                </c:pt>
                <c:pt idx="29">
                  <c:v>2530.0000000002</c:v>
                </c:pt>
                <c:pt idx="30">
                  <c:v>2562.50000000045</c:v>
                </c:pt>
                <c:pt idx="31">
                  <c:v>2574.66666666657</c:v>
                </c:pt>
                <c:pt idx="32">
                  <c:v>2574.99999999982</c:v>
                </c:pt>
                <c:pt idx="33">
                  <c:v>2574.99999999982</c:v>
                </c:pt>
                <c:pt idx="34">
                  <c:v>2574.00000000007</c:v>
                </c:pt>
                <c:pt idx="35">
                  <c:v>2598.50000000006</c:v>
                </c:pt>
                <c:pt idx="36">
                  <c:v>2599.00000000016</c:v>
                </c:pt>
                <c:pt idx="37">
                  <c:v>2609.50000000003</c:v>
                </c:pt>
                <c:pt idx="38">
                  <c:v>2635.99999999997</c:v>
                </c:pt>
                <c:pt idx="39">
                  <c:v>2612.00000000053</c:v>
                </c:pt>
                <c:pt idx="40">
                  <c:v>2611.49999999998</c:v>
                </c:pt>
                <c:pt idx="41">
                  <c:v>2618.50000000049</c:v>
                </c:pt>
                <c:pt idx="42">
                  <c:v>2628.00000000016</c:v>
                </c:pt>
                <c:pt idx="43">
                  <c:v>2638.50000000002</c:v>
                </c:pt>
                <c:pt idx="44">
                  <c:v>2633.50000000037</c:v>
                </c:pt>
                <c:pt idx="45">
                  <c:v>2644.49999999988</c:v>
                </c:pt>
                <c:pt idx="46">
                  <c:v>2638.50000000002</c:v>
                </c:pt>
                <c:pt idx="47">
                  <c:v>2642.49999999993</c:v>
                </c:pt>
                <c:pt idx="48">
                  <c:v>2670.50000000017</c:v>
                </c:pt>
                <c:pt idx="49">
                  <c:v>2668.50000000022</c:v>
                </c:pt>
                <c:pt idx="50">
                  <c:v>2724.50000000026</c:v>
                </c:pt>
                <c:pt idx="51">
                  <c:v>2749.50000000035</c:v>
                </c:pt>
                <c:pt idx="52">
                  <c:v>2776.49999999994</c:v>
                </c:pt>
              </c:numCache>
            </c:numRef>
          </c:yVal>
          <c:smooth val="0"/>
        </c:ser>
        <c:ser>
          <c:idx val="4"/>
          <c:order val="38"/>
          <c:tx>
            <c:strRef>
              <c:f>'DC4-40'!$A$2:$B$2</c:f>
              <c:strCache>
                <c:ptCount val="1"/>
                <c:pt idx="0">
                  <c:v>DC4-40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'DC4-40'!$A$4:$A$3499</c:f>
              <c:numCache>
                <c:formatCode>yyyy/m/d</c:formatCode>
                <c:ptCount val="3496"/>
                <c:pt idx="0">
                  <c:v>43930</c:v>
                </c:pt>
                <c:pt idx="1">
                  <c:v>43938</c:v>
                </c:pt>
                <c:pt idx="2">
                  <c:v>43942</c:v>
                </c:pt>
                <c:pt idx="3">
                  <c:v>43951</c:v>
                </c:pt>
                <c:pt idx="4">
                  <c:v>43956</c:v>
                </c:pt>
                <c:pt idx="5">
                  <c:v>43964</c:v>
                </c:pt>
                <c:pt idx="6">
                  <c:v>43972</c:v>
                </c:pt>
                <c:pt idx="7">
                  <c:v>43980</c:v>
                </c:pt>
                <c:pt idx="8">
                  <c:v>43999</c:v>
                </c:pt>
                <c:pt idx="9">
                  <c:v>44008</c:v>
                </c:pt>
                <c:pt idx="10">
                  <c:v>44056</c:v>
                </c:pt>
                <c:pt idx="11">
                  <c:v>44062</c:v>
                </c:pt>
                <c:pt idx="12">
                  <c:v>44070</c:v>
                </c:pt>
                <c:pt idx="13">
                  <c:v>44084</c:v>
                </c:pt>
                <c:pt idx="14">
                  <c:v>44092</c:v>
                </c:pt>
                <c:pt idx="15">
                  <c:v>44100</c:v>
                </c:pt>
                <c:pt idx="16">
                  <c:v>44114</c:v>
                </c:pt>
                <c:pt idx="17">
                  <c:v>44228</c:v>
                </c:pt>
                <c:pt idx="18">
                  <c:v>44256</c:v>
                </c:pt>
                <c:pt idx="19">
                  <c:v>44273</c:v>
                </c:pt>
                <c:pt idx="20">
                  <c:v>44287</c:v>
                </c:pt>
                <c:pt idx="21">
                  <c:v>44295</c:v>
                </c:pt>
                <c:pt idx="22">
                  <c:v>44318</c:v>
                </c:pt>
                <c:pt idx="23">
                  <c:v>44325</c:v>
                </c:pt>
                <c:pt idx="24">
                  <c:v>44333</c:v>
                </c:pt>
                <c:pt idx="25">
                  <c:v>44345</c:v>
                </c:pt>
                <c:pt idx="26">
                  <c:v>44352</c:v>
                </c:pt>
                <c:pt idx="27">
                  <c:v>44356</c:v>
                </c:pt>
                <c:pt idx="28">
                  <c:v>44356</c:v>
                </c:pt>
                <c:pt idx="29">
                  <c:v>44356</c:v>
                </c:pt>
                <c:pt idx="30">
                  <c:v>44356</c:v>
                </c:pt>
                <c:pt idx="31">
                  <c:v>44361</c:v>
                </c:pt>
                <c:pt idx="32">
                  <c:v>44363</c:v>
                </c:pt>
                <c:pt idx="33">
                  <c:v>44366</c:v>
                </c:pt>
                <c:pt idx="34">
                  <c:v>44367</c:v>
                </c:pt>
                <c:pt idx="35">
                  <c:v>44372</c:v>
                </c:pt>
                <c:pt idx="36">
                  <c:v>44373</c:v>
                </c:pt>
                <c:pt idx="37">
                  <c:v>44375</c:v>
                </c:pt>
                <c:pt idx="38">
                  <c:v>44377</c:v>
                </c:pt>
                <c:pt idx="39">
                  <c:v>44380</c:v>
                </c:pt>
                <c:pt idx="40">
                  <c:v>44383</c:v>
                </c:pt>
                <c:pt idx="41">
                  <c:v>44385</c:v>
                </c:pt>
                <c:pt idx="42">
                  <c:v>44387</c:v>
                </c:pt>
                <c:pt idx="43">
                  <c:v>44390</c:v>
                </c:pt>
                <c:pt idx="44">
                  <c:v>44397</c:v>
                </c:pt>
                <c:pt idx="45">
                  <c:v>44401</c:v>
                </c:pt>
                <c:pt idx="46">
                  <c:v>44437</c:v>
                </c:pt>
                <c:pt idx="47">
                  <c:v>44445</c:v>
                </c:pt>
                <c:pt idx="48">
                  <c:v>44448</c:v>
                </c:pt>
              </c:numCache>
            </c:numRef>
          </c:xVal>
          <c:yVal>
            <c:numRef>
              <c:f>'DC4-40'!$G$4:$G$1699</c:f>
              <c:numCache>
                <c:formatCode>0.00_ </c:formatCode>
                <c:ptCount val="1696"/>
                <c:pt idx="0">
                  <c:v>0</c:v>
                </c:pt>
                <c:pt idx="1">
                  <c:v>59.4999999998436</c:v>
                </c:pt>
                <c:pt idx="2">
                  <c:v>154.999999999745</c:v>
                </c:pt>
                <c:pt idx="3">
                  <c:v>260.499999999865</c:v>
                </c:pt>
                <c:pt idx="4">
                  <c:v>289.000000000215</c:v>
                </c:pt>
                <c:pt idx="5">
                  <c:v>415.500000000065</c:v>
                </c:pt>
                <c:pt idx="6">
                  <c:v>507.499999999709</c:v>
                </c:pt>
                <c:pt idx="7">
                  <c:v>486.499999999978</c:v>
                </c:pt>
                <c:pt idx="8">
                  <c:v>714.500000000044</c:v>
                </c:pt>
                <c:pt idx="9">
                  <c:v>721.499999999651</c:v>
                </c:pt>
                <c:pt idx="10">
                  <c:v>1053.99999999963</c:v>
                </c:pt>
                <c:pt idx="11">
                  <c:v>1081.49999999978</c:v>
                </c:pt>
                <c:pt idx="12">
                  <c:v>1126.99999999995</c:v>
                </c:pt>
                <c:pt idx="13">
                  <c:v>1206.99999999988</c:v>
                </c:pt>
                <c:pt idx="14">
                  <c:v>1230.99999999977</c:v>
                </c:pt>
                <c:pt idx="15">
                  <c:v>1277.99999999979</c:v>
                </c:pt>
                <c:pt idx="16">
                  <c:v>1338.00000000019</c:v>
                </c:pt>
                <c:pt idx="17">
                  <c:v>2012.49999999982</c:v>
                </c:pt>
                <c:pt idx="18">
                  <c:v>2092.49999999975</c:v>
                </c:pt>
                <c:pt idx="19">
                  <c:v>2130.49999999976</c:v>
                </c:pt>
                <c:pt idx="20">
                  <c:v>2172.99999999977</c:v>
                </c:pt>
                <c:pt idx="21">
                  <c:v>2196.99999999966</c:v>
                </c:pt>
                <c:pt idx="22">
                  <c:v>2257.99999999981</c:v>
                </c:pt>
                <c:pt idx="23">
                  <c:v>2262.00000000017</c:v>
                </c:pt>
                <c:pt idx="24">
                  <c:v>2317.00000000001</c:v>
                </c:pt>
                <c:pt idx="25">
                  <c:v>2349.99999999991</c:v>
                </c:pt>
                <c:pt idx="26">
                  <c:v>2378.99999999991</c:v>
                </c:pt>
                <c:pt idx="27">
                  <c:v>2397.99999999968</c:v>
                </c:pt>
                <c:pt idx="28">
                  <c:v>2397.99999999968</c:v>
                </c:pt>
                <c:pt idx="29">
                  <c:v>2397.49999999958</c:v>
                </c:pt>
                <c:pt idx="30">
                  <c:v>2398.49999999979</c:v>
                </c:pt>
                <c:pt idx="31">
                  <c:v>2428.49999999999</c:v>
                </c:pt>
                <c:pt idx="32">
                  <c:v>2425.99999999993</c:v>
                </c:pt>
                <c:pt idx="33">
                  <c:v>2438.49999999975</c:v>
                </c:pt>
                <c:pt idx="34">
                  <c:v>2474.99999999991</c:v>
                </c:pt>
                <c:pt idx="35">
                  <c:v>2452.00000000023</c:v>
                </c:pt>
                <c:pt idx="36">
                  <c:v>2453.99999999972</c:v>
                </c:pt>
                <c:pt idx="37">
                  <c:v>2462.50000000009</c:v>
                </c:pt>
                <c:pt idx="38">
                  <c:v>2470.4999999999</c:v>
                </c:pt>
                <c:pt idx="39">
                  <c:v>2483.49999999982</c:v>
                </c:pt>
                <c:pt idx="40">
                  <c:v>2491.99999999973</c:v>
                </c:pt>
                <c:pt idx="41">
                  <c:v>2512.99999999992</c:v>
                </c:pt>
                <c:pt idx="42">
                  <c:v>2498.49999999969</c:v>
                </c:pt>
                <c:pt idx="43">
                  <c:v>2500.49999999965</c:v>
                </c:pt>
                <c:pt idx="44">
                  <c:v>2531.9999999997</c:v>
                </c:pt>
                <c:pt idx="45">
                  <c:v>2530.49999999985</c:v>
                </c:pt>
                <c:pt idx="46">
                  <c:v>2603.00000000007</c:v>
                </c:pt>
                <c:pt idx="47">
                  <c:v>2623.9999999998</c:v>
                </c:pt>
                <c:pt idx="48">
                  <c:v>2680.49999999948</c:v>
                </c:pt>
              </c:numCache>
            </c:numRef>
          </c:yVal>
          <c:smooth val="0"/>
        </c:ser>
        <c:ser>
          <c:idx val="5"/>
          <c:order val="39"/>
          <c:tx>
            <c:strRef>
              <c:f>'DC4-41'!$A$2:$B$2</c:f>
              <c:strCache>
                <c:ptCount val="1"/>
                <c:pt idx="0">
                  <c:v>DC4-41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'DC4-41'!$A$4:$A$2699</c:f>
              <c:numCache>
                <c:formatCode>yyyy/m/d</c:formatCode>
                <c:ptCount val="2696"/>
                <c:pt idx="0">
                  <c:v>43942</c:v>
                </c:pt>
                <c:pt idx="1">
                  <c:v>43951</c:v>
                </c:pt>
                <c:pt idx="2">
                  <c:v>43956</c:v>
                </c:pt>
                <c:pt idx="3">
                  <c:v>43964</c:v>
                </c:pt>
                <c:pt idx="4">
                  <c:v>43972</c:v>
                </c:pt>
                <c:pt idx="5">
                  <c:v>43980</c:v>
                </c:pt>
                <c:pt idx="6">
                  <c:v>43999</c:v>
                </c:pt>
                <c:pt idx="7">
                  <c:v>44008</c:v>
                </c:pt>
                <c:pt idx="8">
                  <c:v>44056</c:v>
                </c:pt>
                <c:pt idx="9">
                  <c:v>44062</c:v>
                </c:pt>
                <c:pt idx="10">
                  <c:v>44070</c:v>
                </c:pt>
                <c:pt idx="11">
                  <c:v>44084</c:v>
                </c:pt>
                <c:pt idx="12">
                  <c:v>44092</c:v>
                </c:pt>
                <c:pt idx="13">
                  <c:v>44100</c:v>
                </c:pt>
                <c:pt idx="14">
                  <c:v>44114</c:v>
                </c:pt>
                <c:pt idx="15">
                  <c:v>44228</c:v>
                </c:pt>
                <c:pt idx="16">
                  <c:v>44256</c:v>
                </c:pt>
                <c:pt idx="17">
                  <c:v>44273</c:v>
                </c:pt>
                <c:pt idx="18">
                  <c:v>44287</c:v>
                </c:pt>
                <c:pt idx="19">
                  <c:v>44295</c:v>
                </c:pt>
                <c:pt idx="20">
                  <c:v>44318</c:v>
                </c:pt>
                <c:pt idx="21">
                  <c:v>44325</c:v>
                </c:pt>
                <c:pt idx="22">
                  <c:v>44333</c:v>
                </c:pt>
                <c:pt idx="23">
                  <c:v>44345</c:v>
                </c:pt>
                <c:pt idx="24">
                  <c:v>44352</c:v>
                </c:pt>
                <c:pt idx="25">
                  <c:v>44356</c:v>
                </c:pt>
                <c:pt idx="26">
                  <c:v>44356</c:v>
                </c:pt>
                <c:pt idx="27">
                  <c:v>44356</c:v>
                </c:pt>
                <c:pt idx="28">
                  <c:v>44356</c:v>
                </c:pt>
                <c:pt idx="29">
                  <c:v>44361</c:v>
                </c:pt>
                <c:pt idx="30">
                  <c:v>44363</c:v>
                </c:pt>
                <c:pt idx="31">
                  <c:v>44366</c:v>
                </c:pt>
                <c:pt idx="32">
                  <c:v>44367</c:v>
                </c:pt>
                <c:pt idx="33">
                  <c:v>44372</c:v>
                </c:pt>
                <c:pt idx="34">
                  <c:v>44373</c:v>
                </c:pt>
                <c:pt idx="35">
                  <c:v>44375</c:v>
                </c:pt>
                <c:pt idx="36">
                  <c:v>44377</c:v>
                </c:pt>
                <c:pt idx="37">
                  <c:v>44380</c:v>
                </c:pt>
                <c:pt idx="38">
                  <c:v>44383</c:v>
                </c:pt>
                <c:pt idx="39">
                  <c:v>44385</c:v>
                </c:pt>
                <c:pt idx="40">
                  <c:v>44387</c:v>
                </c:pt>
                <c:pt idx="41">
                  <c:v>44390</c:v>
                </c:pt>
                <c:pt idx="42">
                  <c:v>44397</c:v>
                </c:pt>
                <c:pt idx="43">
                  <c:v>44401</c:v>
                </c:pt>
                <c:pt idx="44">
                  <c:v>44437</c:v>
                </c:pt>
                <c:pt idx="45">
                  <c:v>44445</c:v>
                </c:pt>
                <c:pt idx="46">
                  <c:v>44448</c:v>
                </c:pt>
              </c:numCache>
            </c:numRef>
          </c:xVal>
          <c:yVal>
            <c:numRef>
              <c:f>'DC4-41'!$G$4:$G$2599</c:f>
              <c:numCache>
                <c:formatCode>0.00_ </c:formatCode>
                <c:ptCount val="2596"/>
                <c:pt idx="0">
                  <c:v>0</c:v>
                </c:pt>
                <c:pt idx="1">
                  <c:v>115.999999999985</c:v>
                </c:pt>
                <c:pt idx="2">
                  <c:v>153.499999999894</c:v>
                </c:pt>
                <c:pt idx="3">
                  <c:v>275.499999999738</c:v>
                </c:pt>
                <c:pt idx="4">
                  <c:v>401.999999999589</c:v>
                </c:pt>
                <c:pt idx="5">
                  <c:v>407.4999999998</c:v>
                </c:pt>
                <c:pt idx="6">
                  <c:v>638.999999999669</c:v>
                </c:pt>
                <c:pt idx="7">
                  <c:v>639.499999999771</c:v>
                </c:pt>
                <c:pt idx="8">
                  <c:v>976.999999999407</c:v>
                </c:pt>
                <c:pt idx="9">
                  <c:v>1021.99999999948</c:v>
                </c:pt>
                <c:pt idx="10">
                  <c:v>1072.49999999976</c:v>
                </c:pt>
                <c:pt idx="11">
                  <c:v>1157.4999999998</c:v>
                </c:pt>
                <c:pt idx="12">
                  <c:v>1178.49999999953</c:v>
                </c:pt>
                <c:pt idx="13">
                  <c:v>1228.49999999971</c:v>
                </c:pt>
                <c:pt idx="14">
                  <c:v>1293.99999999987</c:v>
                </c:pt>
                <c:pt idx="15">
                  <c:v>2001.4999999994</c:v>
                </c:pt>
                <c:pt idx="16">
                  <c:v>2079.49999999983</c:v>
                </c:pt>
                <c:pt idx="17">
                  <c:v>2112.99999999983</c:v>
                </c:pt>
                <c:pt idx="18">
                  <c:v>2161.49999999971</c:v>
                </c:pt>
                <c:pt idx="19">
                  <c:v>2183.99999999974</c:v>
                </c:pt>
                <c:pt idx="20">
                  <c:v>2248.49999999969</c:v>
                </c:pt>
                <c:pt idx="21">
                  <c:v>2250.99999999975</c:v>
                </c:pt>
                <c:pt idx="22">
                  <c:v>2298.49999999988</c:v>
                </c:pt>
                <c:pt idx="23">
                  <c:v>2260.49999999987</c:v>
                </c:pt>
                <c:pt idx="24">
                  <c:v>2372.49999999995</c:v>
                </c:pt>
                <c:pt idx="25">
                  <c:v>2385.99999999951</c:v>
                </c:pt>
                <c:pt idx="26">
                  <c:v>2385.99999999951</c:v>
                </c:pt>
                <c:pt idx="27">
                  <c:v>2385.99999999951</c:v>
                </c:pt>
                <c:pt idx="28">
                  <c:v>2385.99999999951</c:v>
                </c:pt>
                <c:pt idx="29">
                  <c:v>2415.49999999961</c:v>
                </c:pt>
                <c:pt idx="30">
                  <c:v>2417.50000000002</c:v>
                </c:pt>
                <c:pt idx="31">
                  <c:v>2431.99999999979</c:v>
                </c:pt>
                <c:pt idx="32">
                  <c:v>2463.99999999949</c:v>
                </c:pt>
                <c:pt idx="33">
                  <c:v>2440.9999999998</c:v>
                </c:pt>
                <c:pt idx="34">
                  <c:v>2440.9999999998</c:v>
                </c:pt>
                <c:pt idx="35">
                  <c:v>2450.49999999992</c:v>
                </c:pt>
                <c:pt idx="36">
                  <c:v>2464.99999999969</c:v>
                </c:pt>
                <c:pt idx="37">
                  <c:v>2479.99999999956</c:v>
                </c:pt>
                <c:pt idx="38">
                  <c:v>2479.49999999992</c:v>
                </c:pt>
                <c:pt idx="39">
                  <c:v>2482.49999999962</c:v>
                </c:pt>
                <c:pt idx="40">
                  <c:v>2491.49999999963</c:v>
                </c:pt>
                <c:pt idx="41">
                  <c:v>2490.99999999953</c:v>
                </c:pt>
                <c:pt idx="42">
                  <c:v>2520.99999999973</c:v>
                </c:pt>
                <c:pt idx="43">
                  <c:v>2515.49999999997</c:v>
                </c:pt>
                <c:pt idx="44">
                  <c:v>2593.49999999995</c:v>
                </c:pt>
                <c:pt idx="45">
                  <c:v>2621.00000000009</c:v>
                </c:pt>
                <c:pt idx="46">
                  <c:v>2646.99999999948</c:v>
                </c:pt>
              </c:numCache>
            </c:numRef>
          </c:yVal>
          <c:smooth val="0"/>
        </c:ser>
        <c:ser>
          <c:idx val="6"/>
          <c:order val="40"/>
          <c:tx>
            <c:strRef>
              <c:f>'DC4-42'!$A$2:$B$2</c:f>
              <c:strCache>
                <c:ptCount val="1"/>
                <c:pt idx="0">
                  <c:v>DC4-42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'DC4-42'!$A$4:$A$1799</c:f>
              <c:numCache>
                <c:formatCode>yyyy/m/d</c:formatCode>
                <c:ptCount val="1796"/>
                <c:pt idx="0">
                  <c:v>43956</c:v>
                </c:pt>
                <c:pt idx="1">
                  <c:v>43964</c:v>
                </c:pt>
                <c:pt idx="2">
                  <c:v>43972</c:v>
                </c:pt>
                <c:pt idx="3">
                  <c:v>43980</c:v>
                </c:pt>
                <c:pt idx="4">
                  <c:v>43999</c:v>
                </c:pt>
                <c:pt idx="5">
                  <c:v>44008</c:v>
                </c:pt>
                <c:pt idx="6">
                  <c:v>44056</c:v>
                </c:pt>
                <c:pt idx="7">
                  <c:v>44062</c:v>
                </c:pt>
                <c:pt idx="8">
                  <c:v>44070</c:v>
                </c:pt>
                <c:pt idx="9">
                  <c:v>44084</c:v>
                </c:pt>
                <c:pt idx="10">
                  <c:v>44092</c:v>
                </c:pt>
                <c:pt idx="11">
                  <c:v>44100</c:v>
                </c:pt>
                <c:pt idx="12">
                  <c:v>44114</c:v>
                </c:pt>
                <c:pt idx="13">
                  <c:v>44228</c:v>
                </c:pt>
                <c:pt idx="14">
                  <c:v>44256</c:v>
                </c:pt>
                <c:pt idx="15">
                  <c:v>44273</c:v>
                </c:pt>
                <c:pt idx="16">
                  <c:v>44287</c:v>
                </c:pt>
                <c:pt idx="17">
                  <c:v>44295</c:v>
                </c:pt>
                <c:pt idx="18">
                  <c:v>44318</c:v>
                </c:pt>
                <c:pt idx="19">
                  <c:v>44325</c:v>
                </c:pt>
                <c:pt idx="20">
                  <c:v>44333</c:v>
                </c:pt>
                <c:pt idx="21">
                  <c:v>44345</c:v>
                </c:pt>
                <c:pt idx="22">
                  <c:v>44352</c:v>
                </c:pt>
                <c:pt idx="23">
                  <c:v>44356</c:v>
                </c:pt>
                <c:pt idx="24">
                  <c:v>44356</c:v>
                </c:pt>
                <c:pt idx="25">
                  <c:v>44356</c:v>
                </c:pt>
                <c:pt idx="26">
                  <c:v>44356</c:v>
                </c:pt>
                <c:pt idx="27">
                  <c:v>44361</c:v>
                </c:pt>
                <c:pt idx="28">
                  <c:v>44363</c:v>
                </c:pt>
                <c:pt idx="29">
                  <c:v>44366</c:v>
                </c:pt>
                <c:pt idx="30">
                  <c:v>44367</c:v>
                </c:pt>
                <c:pt idx="31">
                  <c:v>44372</c:v>
                </c:pt>
                <c:pt idx="32">
                  <c:v>44373</c:v>
                </c:pt>
                <c:pt idx="33">
                  <c:v>44375</c:v>
                </c:pt>
                <c:pt idx="34">
                  <c:v>44377</c:v>
                </c:pt>
                <c:pt idx="35">
                  <c:v>44380</c:v>
                </c:pt>
                <c:pt idx="36">
                  <c:v>44383</c:v>
                </c:pt>
                <c:pt idx="37">
                  <c:v>44385</c:v>
                </c:pt>
                <c:pt idx="38">
                  <c:v>44387</c:v>
                </c:pt>
                <c:pt idx="39">
                  <c:v>44390</c:v>
                </c:pt>
                <c:pt idx="40">
                  <c:v>44397</c:v>
                </c:pt>
                <c:pt idx="41">
                  <c:v>44401</c:v>
                </c:pt>
                <c:pt idx="42">
                  <c:v>44437</c:v>
                </c:pt>
                <c:pt idx="43">
                  <c:v>44445</c:v>
                </c:pt>
                <c:pt idx="44">
                  <c:v>44448</c:v>
                </c:pt>
              </c:numCache>
            </c:numRef>
          </c:xVal>
          <c:yVal>
            <c:numRef>
              <c:f>'DC4-42'!$G$4:$G$1799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136.499999999614</c:v>
                </c:pt>
                <c:pt idx="2">
                  <c:v>270.999999999276</c:v>
                </c:pt>
                <c:pt idx="3">
                  <c:v>263.999999999669</c:v>
                </c:pt>
                <c:pt idx="4">
                  <c:v>505.499999999756</c:v>
                </c:pt>
                <c:pt idx="5">
                  <c:v>508.99999999956</c:v>
                </c:pt>
                <c:pt idx="6">
                  <c:v>848.499999999603</c:v>
                </c:pt>
                <c:pt idx="7">
                  <c:v>895.499999999629</c:v>
                </c:pt>
                <c:pt idx="8">
                  <c:v>949.999999999818</c:v>
                </c:pt>
                <c:pt idx="9">
                  <c:v>1035.9999999996</c:v>
                </c:pt>
                <c:pt idx="10">
                  <c:v>1060.99999999969</c:v>
                </c:pt>
                <c:pt idx="11">
                  <c:v>1109.99999999922</c:v>
                </c:pt>
                <c:pt idx="12">
                  <c:v>1177.49999999978</c:v>
                </c:pt>
                <c:pt idx="13">
                  <c:v>1922.49999999922</c:v>
                </c:pt>
                <c:pt idx="14">
                  <c:v>1998.9999999998</c:v>
                </c:pt>
                <c:pt idx="15">
                  <c:v>2034.49999999975</c:v>
                </c:pt>
                <c:pt idx="16">
                  <c:v>2106.99999999952</c:v>
                </c:pt>
                <c:pt idx="17">
                  <c:v>2104.49999999946</c:v>
                </c:pt>
                <c:pt idx="18">
                  <c:v>2173.49999999942</c:v>
                </c:pt>
                <c:pt idx="19">
                  <c:v>2175.49999999983</c:v>
                </c:pt>
                <c:pt idx="20">
                  <c:v>2227.99999999961</c:v>
                </c:pt>
                <c:pt idx="21">
                  <c:v>2262.49999999936</c:v>
                </c:pt>
                <c:pt idx="22">
                  <c:v>2295.99999999982</c:v>
                </c:pt>
                <c:pt idx="23">
                  <c:v>2313.9999999994</c:v>
                </c:pt>
                <c:pt idx="24">
                  <c:v>2313.49999999929</c:v>
                </c:pt>
                <c:pt idx="25">
                  <c:v>2314.4999999995</c:v>
                </c:pt>
                <c:pt idx="26">
                  <c:v>2313.9999999994</c:v>
                </c:pt>
                <c:pt idx="27">
                  <c:v>2342.99999999939</c:v>
                </c:pt>
                <c:pt idx="28">
                  <c:v>2347.49999999985</c:v>
                </c:pt>
                <c:pt idx="29">
                  <c:v>2357.99999999927</c:v>
                </c:pt>
                <c:pt idx="30">
                  <c:v>2391.99999999937</c:v>
                </c:pt>
                <c:pt idx="31">
                  <c:v>2369.99999999989</c:v>
                </c:pt>
                <c:pt idx="32">
                  <c:v>2372.99999999959</c:v>
                </c:pt>
                <c:pt idx="33">
                  <c:v>2381.99999999961</c:v>
                </c:pt>
                <c:pt idx="34">
                  <c:v>2394.49999999943</c:v>
                </c:pt>
                <c:pt idx="35">
                  <c:v>2412.49999999945</c:v>
                </c:pt>
                <c:pt idx="36">
                  <c:v>2411.99999999981</c:v>
                </c:pt>
                <c:pt idx="37">
                  <c:v>2416.49999999936</c:v>
                </c:pt>
                <c:pt idx="38">
                  <c:v>2424.99999999927</c:v>
                </c:pt>
                <c:pt idx="39">
                  <c:v>2423.99999999952</c:v>
                </c:pt>
                <c:pt idx="40">
                  <c:v>2461.49999999943</c:v>
                </c:pt>
                <c:pt idx="41">
                  <c:v>2459.99999999958</c:v>
                </c:pt>
                <c:pt idx="42">
                  <c:v>2540.49999999961</c:v>
                </c:pt>
                <c:pt idx="43">
                  <c:v>2563.49999999975</c:v>
                </c:pt>
                <c:pt idx="44">
                  <c:v>2586.49999999943</c:v>
                </c:pt>
              </c:numCache>
            </c:numRef>
          </c:yVal>
          <c:smooth val="0"/>
        </c:ser>
        <c:ser>
          <c:idx val="7"/>
          <c:order val="41"/>
          <c:tx>
            <c:strRef>
              <c:f>'DC4-43'!$A$2:$B$2</c:f>
              <c:strCache>
                <c:ptCount val="1"/>
                <c:pt idx="0">
                  <c:v>DC4-43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'DC4-43'!$A$4:$A$1799</c:f>
              <c:numCache>
                <c:formatCode>yyyy/m/d</c:formatCode>
                <c:ptCount val="1796"/>
                <c:pt idx="0">
                  <c:v>43972</c:v>
                </c:pt>
                <c:pt idx="1">
                  <c:v>43980</c:v>
                </c:pt>
                <c:pt idx="2">
                  <c:v>43999</c:v>
                </c:pt>
                <c:pt idx="3">
                  <c:v>44008</c:v>
                </c:pt>
                <c:pt idx="4">
                  <c:v>44056</c:v>
                </c:pt>
                <c:pt idx="5">
                  <c:v>44062</c:v>
                </c:pt>
                <c:pt idx="6">
                  <c:v>44070</c:v>
                </c:pt>
                <c:pt idx="7">
                  <c:v>44084</c:v>
                </c:pt>
                <c:pt idx="8">
                  <c:v>44092</c:v>
                </c:pt>
                <c:pt idx="9">
                  <c:v>44100</c:v>
                </c:pt>
                <c:pt idx="10">
                  <c:v>44114</c:v>
                </c:pt>
                <c:pt idx="11">
                  <c:v>44228</c:v>
                </c:pt>
                <c:pt idx="12">
                  <c:v>44256</c:v>
                </c:pt>
                <c:pt idx="13">
                  <c:v>44273</c:v>
                </c:pt>
                <c:pt idx="14">
                  <c:v>44287</c:v>
                </c:pt>
                <c:pt idx="15">
                  <c:v>44295</c:v>
                </c:pt>
                <c:pt idx="16">
                  <c:v>44318</c:v>
                </c:pt>
                <c:pt idx="17">
                  <c:v>44325</c:v>
                </c:pt>
                <c:pt idx="18">
                  <c:v>44333</c:v>
                </c:pt>
                <c:pt idx="19">
                  <c:v>44345</c:v>
                </c:pt>
                <c:pt idx="20">
                  <c:v>44352</c:v>
                </c:pt>
                <c:pt idx="21">
                  <c:v>44356</c:v>
                </c:pt>
                <c:pt idx="22">
                  <c:v>44356</c:v>
                </c:pt>
                <c:pt idx="23">
                  <c:v>44356</c:v>
                </c:pt>
                <c:pt idx="24">
                  <c:v>44356</c:v>
                </c:pt>
                <c:pt idx="25">
                  <c:v>44361</c:v>
                </c:pt>
                <c:pt idx="26">
                  <c:v>44363</c:v>
                </c:pt>
                <c:pt idx="27">
                  <c:v>44366</c:v>
                </c:pt>
                <c:pt idx="28">
                  <c:v>44367</c:v>
                </c:pt>
                <c:pt idx="29">
                  <c:v>44372</c:v>
                </c:pt>
                <c:pt idx="30">
                  <c:v>44373</c:v>
                </c:pt>
                <c:pt idx="31">
                  <c:v>44375</c:v>
                </c:pt>
                <c:pt idx="32">
                  <c:v>44377</c:v>
                </c:pt>
                <c:pt idx="33">
                  <c:v>44380</c:v>
                </c:pt>
                <c:pt idx="34">
                  <c:v>44383</c:v>
                </c:pt>
                <c:pt idx="35">
                  <c:v>44385</c:v>
                </c:pt>
                <c:pt idx="36">
                  <c:v>44387</c:v>
                </c:pt>
                <c:pt idx="37">
                  <c:v>44390</c:v>
                </c:pt>
                <c:pt idx="38">
                  <c:v>44397</c:v>
                </c:pt>
                <c:pt idx="39">
                  <c:v>44401</c:v>
                </c:pt>
                <c:pt idx="40">
                  <c:v>44437</c:v>
                </c:pt>
                <c:pt idx="41">
                  <c:v>44445</c:v>
                </c:pt>
                <c:pt idx="42">
                  <c:v>44448</c:v>
                </c:pt>
              </c:numCache>
            </c:numRef>
          </c:xVal>
          <c:yVal>
            <c:numRef>
              <c:f>'DC4-43'!$G$4:$G$1799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0.500000000556611</c:v>
                </c:pt>
                <c:pt idx="2">
                  <c:v>285.500000000411</c:v>
                </c:pt>
                <c:pt idx="3">
                  <c:v>289.000000000215</c:v>
                </c:pt>
                <c:pt idx="4">
                  <c:v>670.000000000073</c:v>
                </c:pt>
                <c:pt idx="5">
                  <c:v>720.000000000255</c:v>
                </c:pt>
                <c:pt idx="6">
                  <c:v>785.500000000866</c:v>
                </c:pt>
                <c:pt idx="7">
                  <c:v>882.000000000517</c:v>
                </c:pt>
                <c:pt idx="8">
                  <c:v>910.500000000411</c:v>
                </c:pt>
                <c:pt idx="9">
                  <c:v>1014.00000000012</c:v>
                </c:pt>
                <c:pt idx="10">
                  <c:v>1034.00000000056</c:v>
                </c:pt>
                <c:pt idx="11">
                  <c:v>1823.00000000032</c:v>
                </c:pt>
                <c:pt idx="12">
                  <c:v>1898.50000000069</c:v>
                </c:pt>
                <c:pt idx="13">
                  <c:v>1934.00000000065</c:v>
                </c:pt>
                <c:pt idx="14">
                  <c:v>1988.50000000039</c:v>
                </c:pt>
                <c:pt idx="15">
                  <c:v>2009.00000000047</c:v>
                </c:pt>
                <c:pt idx="16">
                  <c:v>2095.00000000025</c:v>
                </c:pt>
                <c:pt idx="17">
                  <c:v>2079.00000000063</c:v>
                </c:pt>
                <c:pt idx="18">
                  <c:v>2135.00000000067</c:v>
                </c:pt>
                <c:pt idx="19">
                  <c:v>2168.00000000057</c:v>
                </c:pt>
                <c:pt idx="20">
                  <c:v>2201.00000000048</c:v>
                </c:pt>
                <c:pt idx="21">
                  <c:v>2214.0000000004</c:v>
                </c:pt>
                <c:pt idx="22">
                  <c:v>2214.0000000004</c:v>
                </c:pt>
                <c:pt idx="23">
                  <c:v>2214.0000000004</c:v>
                </c:pt>
                <c:pt idx="24">
                  <c:v>2214.0000000004</c:v>
                </c:pt>
                <c:pt idx="25">
                  <c:v>2247.0000000003</c:v>
                </c:pt>
                <c:pt idx="26">
                  <c:v>2251.00000000066</c:v>
                </c:pt>
                <c:pt idx="27">
                  <c:v>2262.00000000017</c:v>
                </c:pt>
                <c:pt idx="28">
                  <c:v>2299.00000000043</c:v>
                </c:pt>
                <c:pt idx="29">
                  <c:v>2273.50000000069</c:v>
                </c:pt>
                <c:pt idx="30">
                  <c:v>2277.0000000005</c:v>
                </c:pt>
                <c:pt idx="31">
                  <c:v>2285.50000000087</c:v>
                </c:pt>
                <c:pt idx="32">
                  <c:v>2298.00000000023</c:v>
                </c:pt>
                <c:pt idx="33">
                  <c:v>2316.50000000036</c:v>
                </c:pt>
                <c:pt idx="34">
                  <c:v>2315.50000000061</c:v>
                </c:pt>
                <c:pt idx="35">
                  <c:v>2325.50000000037</c:v>
                </c:pt>
                <c:pt idx="36">
                  <c:v>2328.50000000053</c:v>
                </c:pt>
                <c:pt idx="37">
                  <c:v>2328.00000000043</c:v>
                </c:pt>
                <c:pt idx="38">
                  <c:v>2364.50000000059</c:v>
                </c:pt>
                <c:pt idx="39">
                  <c:v>2361.50000000089</c:v>
                </c:pt>
                <c:pt idx="40">
                  <c:v>2445.00000000062</c:v>
                </c:pt>
                <c:pt idx="41">
                  <c:v>2471.00000000046</c:v>
                </c:pt>
                <c:pt idx="42">
                  <c:v>2501.50000000031</c:v>
                </c:pt>
              </c:numCache>
            </c:numRef>
          </c:yVal>
          <c:smooth val="0"/>
        </c:ser>
        <c:ser>
          <c:idx val="8"/>
          <c:order val="42"/>
          <c:tx>
            <c:strRef>
              <c:f>'DC4-44'!$A$2:$B$2</c:f>
              <c:strCache>
                <c:ptCount val="1"/>
                <c:pt idx="0">
                  <c:v>DC4-44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'DC4-44'!$A$4:$A$1799</c:f>
              <c:numCache>
                <c:formatCode>yyyy/m/d</c:formatCode>
                <c:ptCount val="1796"/>
                <c:pt idx="0">
                  <c:v>44056</c:v>
                </c:pt>
                <c:pt idx="1">
                  <c:v>44062</c:v>
                </c:pt>
                <c:pt idx="2">
                  <c:v>44070</c:v>
                </c:pt>
                <c:pt idx="3">
                  <c:v>44084</c:v>
                </c:pt>
                <c:pt idx="4">
                  <c:v>44092</c:v>
                </c:pt>
                <c:pt idx="5">
                  <c:v>44100</c:v>
                </c:pt>
                <c:pt idx="6">
                  <c:v>44114</c:v>
                </c:pt>
                <c:pt idx="7">
                  <c:v>44228</c:v>
                </c:pt>
                <c:pt idx="8">
                  <c:v>44256</c:v>
                </c:pt>
                <c:pt idx="9">
                  <c:v>44273</c:v>
                </c:pt>
                <c:pt idx="10">
                  <c:v>44287</c:v>
                </c:pt>
                <c:pt idx="11">
                  <c:v>44295</c:v>
                </c:pt>
                <c:pt idx="12">
                  <c:v>44318</c:v>
                </c:pt>
                <c:pt idx="13">
                  <c:v>44325</c:v>
                </c:pt>
                <c:pt idx="14">
                  <c:v>44333</c:v>
                </c:pt>
                <c:pt idx="15">
                  <c:v>44345</c:v>
                </c:pt>
                <c:pt idx="16">
                  <c:v>44352</c:v>
                </c:pt>
                <c:pt idx="17">
                  <c:v>44356</c:v>
                </c:pt>
                <c:pt idx="18">
                  <c:v>44356</c:v>
                </c:pt>
                <c:pt idx="19">
                  <c:v>44356</c:v>
                </c:pt>
                <c:pt idx="20">
                  <c:v>44356</c:v>
                </c:pt>
                <c:pt idx="21">
                  <c:v>44361</c:v>
                </c:pt>
                <c:pt idx="22">
                  <c:v>44363</c:v>
                </c:pt>
                <c:pt idx="23">
                  <c:v>44366</c:v>
                </c:pt>
                <c:pt idx="24">
                  <c:v>44367</c:v>
                </c:pt>
                <c:pt idx="25">
                  <c:v>44372</c:v>
                </c:pt>
                <c:pt idx="26">
                  <c:v>44373</c:v>
                </c:pt>
                <c:pt idx="27">
                  <c:v>44375</c:v>
                </c:pt>
                <c:pt idx="28">
                  <c:v>44377</c:v>
                </c:pt>
                <c:pt idx="29">
                  <c:v>44380</c:v>
                </c:pt>
                <c:pt idx="30">
                  <c:v>44383</c:v>
                </c:pt>
                <c:pt idx="31">
                  <c:v>44385</c:v>
                </c:pt>
                <c:pt idx="32">
                  <c:v>44387</c:v>
                </c:pt>
                <c:pt idx="33">
                  <c:v>44390</c:v>
                </c:pt>
                <c:pt idx="34">
                  <c:v>44397</c:v>
                </c:pt>
                <c:pt idx="35">
                  <c:v>44401</c:v>
                </c:pt>
                <c:pt idx="36">
                  <c:v>44437</c:v>
                </c:pt>
                <c:pt idx="37">
                  <c:v>44445</c:v>
                </c:pt>
                <c:pt idx="38">
                  <c:v>44448</c:v>
                </c:pt>
              </c:numCache>
            </c:numRef>
          </c:xVal>
          <c:yVal>
            <c:numRef>
              <c:f>'DC4-44'!$G$4:$G$1799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51.5000000000327</c:v>
                </c:pt>
                <c:pt idx="2">
                  <c:v>129.00000000036</c:v>
                </c:pt>
                <c:pt idx="3">
                  <c:v>237.500000000637</c:v>
                </c:pt>
                <c:pt idx="4">
                  <c:v>264.000000000124</c:v>
                </c:pt>
                <c:pt idx="5">
                  <c:v>318.000000000211</c:v>
                </c:pt>
                <c:pt idx="6">
                  <c:v>401.000000000295</c:v>
                </c:pt>
                <c:pt idx="7">
                  <c:v>1224.00000000016</c:v>
                </c:pt>
                <c:pt idx="8">
                  <c:v>1302.50000000024</c:v>
                </c:pt>
                <c:pt idx="9">
                  <c:v>1341.50000000045</c:v>
                </c:pt>
                <c:pt idx="10">
                  <c:v>1401.00000000029</c:v>
                </c:pt>
                <c:pt idx="11">
                  <c:v>1419.49999999997</c:v>
                </c:pt>
                <c:pt idx="12">
                  <c:v>1492.50000000029</c:v>
                </c:pt>
                <c:pt idx="13">
                  <c:v>1492.50000000029</c:v>
                </c:pt>
                <c:pt idx="14">
                  <c:v>1534.00000000056</c:v>
                </c:pt>
                <c:pt idx="15">
                  <c:v>1582.00000000033</c:v>
                </c:pt>
                <c:pt idx="16">
                  <c:v>1620.00000000035</c:v>
                </c:pt>
                <c:pt idx="17">
                  <c:v>1632.16666666676</c:v>
                </c:pt>
                <c:pt idx="18">
                  <c:v>1632.50000000016</c:v>
                </c:pt>
                <c:pt idx="19">
                  <c:v>1632.50000000016</c:v>
                </c:pt>
                <c:pt idx="20">
                  <c:v>1631.49999999996</c:v>
                </c:pt>
                <c:pt idx="21">
                  <c:v>1662.50000000036</c:v>
                </c:pt>
                <c:pt idx="22">
                  <c:v>1668.00000000057</c:v>
                </c:pt>
                <c:pt idx="23">
                  <c:v>1681.00000000004</c:v>
                </c:pt>
                <c:pt idx="24">
                  <c:v>1722.00000000021</c:v>
                </c:pt>
                <c:pt idx="25">
                  <c:v>1692.00000000046</c:v>
                </c:pt>
                <c:pt idx="26">
                  <c:v>1701.00000000048</c:v>
                </c:pt>
                <c:pt idx="27">
                  <c:v>1703.50000000053</c:v>
                </c:pt>
                <c:pt idx="28">
                  <c:v>1716.5</c:v>
                </c:pt>
                <c:pt idx="29">
                  <c:v>1733.00000000017</c:v>
                </c:pt>
                <c:pt idx="30">
                  <c:v>1732.50000000053</c:v>
                </c:pt>
                <c:pt idx="31">
                  <c:v>1749.50000000035</c:v>
                </c:pt>
                <c:pt idx="32">
                  <c:v>1746.00000000009</c:v>
                </c:pt>
                <c:pt idx="33">
                  <c:v>1748.50000000015</c:v>
                </c:pt>
                <c:pt idx="34">
                  <c:v>1785.50000000041</c:v>
                </c:pt>
                <c:pt idx="35">
                  <c:v>1786.50000000061</c:v>
                </c:pt>
                <c:pt idx="36">
                  <c:v>1881.50000000041</c:v>
                </c:pt>
                <c:pt idx="37">
                  <c:v>1906.50000000051</c:v>
                </c:pt>
                <c:pt idx="38">
                  <c:v>1946.50000000001</c:v>
                </c:pt>
              </c:numCache>
            </c:numRef>
          </c:yVal>
          <c:smooth val="0"/>
        </c:ser>
        <c:ser>
          <c:idx val="9"/>
          <c:order val="43"/>
          <c:tx>
            <c:strRef>
              <c:f>'DC4-45'!$A$2:$B$2</c:f>
              <c:strCache>
                <c:ptCount val="1"/>
                <c:pt idx="0">
                  <c:v>DC4-45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'DC4-45'!$A$4:$A$1799</c:f>
              <c:numCache>
                <c:formatCode>yyyy/m/d</c:formatCode>
                <c:ptCount val="1796"/>
                <c:pt idx="0">
                  <c:v>44070</c:v>
                </c:pt>
                <c:pt idx="1">
                  <c:v>44084</c:v>
                </c:pt>
                <c:pt idx="2">
                  <c:v>44092</c:v>
                </c:pt>
                <c:pt idx="3">
                  <c:v>44100</c:v>
                </c:pt>
                <c:pt idx="4">
                  <c:v>44114</c:v>
                </c:pt>
                <c:pt idx="5">
                  <c:v>44228</c:v>
                </c:pt>
                <c:pt idx="6">
                  <c:v>44256</c:v>
                </c:pt>
                <c:pt idx="7">
                  <c:v>44273</c:v>
                </c:pt>
                <c:pt idx="8">
                  <c:v>44287</c:v>
                </c:pt>
                <c:pt idx="9">
                  <c:v>44295</c:v>
                </c:pt>
                <c:pt idx="10">
                  <c:v>44318</c:v>
                </c:pt>
                <c:pt idx="11">
                  <c:v>44325</c:v>
                </c:pt>
                <c:pt idx="12">
                  <c:v>44333</c:v>
                </c:pt>
                <c:pt idx="13">
                  <c:v>44345</c:v>
                </c:pt>
                <c:pt idx="14">
                  <c:v>44352</c:v>
                </c:pt>
                <c:pt idx="15">
                  <c:v>44356</c:v>
                </c:pt>
                <c:pt idx="16">
                  <c:v>44356</c:v>
                </c:pt>
                <c:pt idx="17">
                  <c:v>44356</c:v>
                </c:pt>
                <c:pt idx="18">
                  <c:v>44356</c:v>
                </c:pt>
                <c:pt idx="19">
                  <c:v>44361</c:v>
                </c:pt>
                <c:pt idx="20">
                  <c:v>44363</c:v>
                </c:pt>
                <c:pt idx="21">
                  <c:v>44366</c:v>
                </c:pt>
                <c:pt idx="22">
                  <c:v>44367</c:v>
                </c:pt>
                <c:pt idx="23">
                  <c:v>44372</c:v>
                </c:pt>
                <c:pt idx="24">
                  <c:v>44373</c:v>
                </c:pt>
                <c:pt idx="25">
                  <c:v>44375</c:v>
                </c:pt>
                <c:pt idx="26">
                  <c:v>44377</c:v>
                </c:pt>
                <c:pt idx="27">
                  <c:v>44380</c:v>
                </c:pt>
                <c:pt idx="28">
                  <c:v>44383</c:v>
                </c:pt>
                <c:pt idx="29">
                  <c:v>44385</c:v>
                </c:pt>
                <c:pt idx="30">
                  <c:v>44387</c:v>
                </c:pt>
                <c:pt idx="31">
                  <c:v>44390</c:v>
                </c:pt>
                <c:pt idx="32">
                  <c:v>44397</c:v>
                </c:pt>
                <c:pt idx="33">
                  <c:v>44401</c:v>
                </c:pt>
                <c:pt idx="34">
                  <c:v>44437</c:v>
                </c:pt>
                <c:pt idx="35">
                  <c:v>44445</c:v>
                </c:pt>
                <c:pt idx="36">
                  <c:v>44448</c:v>
                </c:pt>
              </c:numCache>
            </c:numRef>
          </c:xVal>
          <c:yVal>
            <c:numRef>
              <c:f>'DC4-45'!$G$4:$G$1799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132.500000000164</c:v>
                </c:pt>
                <c:pt idx="2">
                  <c:v>160.499999999502</c:v>
                </c:pt>
                <c:pt idx="3">
                  <c:v>270.499999999629</c:v>
                </c:pt>
                <c:pt idx="4">
                  <c:v>225.500000000011</c:v>
                </c:pt>
                <c:pt idx="5">
                  <c:v>1184.49999999939</c:v>
                </c:pt>
                <c:pt idx="6">
                  <c:v>1264.49999999977</c:v>
                </c:pt>
                <c:pt idx="7">
                  <c:v>1306.00000000004</c:v>
                </c:pt>
                <c:pt idx="8">
                  <c:v>1363.99999999958</c:v>
                </c:pt>
                <c:pt idx="9">
                  <c:v>1383.99999999956</c:v>
                </c:pt>
                <c:pt idx="10">
                  <c:v>1461.49999999989</c:v>
                </c:pt>
                <c:pt idx="11">
                  <c:v>1460.50000000014</c:v>
                </c:pt>
                <c:pt idx="12">
                  <c:v>1518.00000000003</c:v>
                </c:pt>
                <c:pt idx="13">
                  <c:v>1551.49999999958</c:v>
                </c:pt>
                <c:pt idx="14">
                  <c:v>1586.49999999989</c:v>
                </c:pt>
                <c:pt idx="15">
                  <c:v>1603.83333333281</c:v>
                </c:pt>
                <c:pt idx="16">
                  <c:v>1603.99999999936</c:v>
                </c:pt>
                <c:pt idx="17">
                  <c:v>1603.49999999971</c:v>
                </c:pt>
                <c:pt idx="18">
                  <c:v>1603.99999999936</c:v>
                </c:pt>
                <c:pt idx="19">
                  <c:v>1633.99999999956</c:v>
                </c:pt>
                <c:pt idx="20">
                  <c:v>1638.99999999967</c:v>
                </c:pt>
                <c:pt idx="21">
                  <c:v>1652.49999999969</c:v>
                </c:pt>
                <c:pt idx="22">
                  <c:v>1686.9999999999</c:v>
                </c:pt>
                <c:pt idx="23">
                  <c:v>1662.49999999991</c:v>
                </c:pt>
                <c:pt idx="24">
                  <c:v>1667.50000000002</c:v>
                </c:pt>
                <c:pt idx="25">
                  <c:v>1673.99999999998</c:v>
                </c:pt>
                <c:pt idx="26">
                  <c:v>1687.99999999965</c:v>
                </c:pt>
                <c:pt idx="27">
                  <c:v>1706.99999999943</c:v>
                </c:pt>
                <c:pt idx="28">
                  <c:v>1708.00000000008</c:v>
                </c:pt>
                <c:pt idx="29">
                  <c:v>1713.99999999949</c:v>
                </c:pt>
                <c:pt idx="30">
                  <c:v>1718.49999999949</c:v>
                </c:pt>
                <c:pt idx="31">
                  <c:v>1718.9999999996</c:v>
                </c:pt>
                <c:pt idx="32">
                  <c:v>1761.50000000007</c:v>
                </c:pt>
                <c:pt idx="33">
                  <c:v>1763.50000000002</c:v>
                </c:pt>
                <c:pt idx="34">
                  <c:v>1855.50000000012</c:v>
                </c:pt>
                <c:pt idx="35">
                  <c:v>1882.99999999981</c:v>
                </c:pt>
                <c:pt idx="36">
                  <c:v>1944.49999999961</c:v>
                </c:pt>
              </c:numCache>
            </c:numRef>
          </c:yVal>
          <c:smooth val="0"/>
        </c:ser>
        <c:ser>
          <c:idx val="10"/>
          <c:order val="44"/>
          <c:tx>
            <c:strRef>
              <c:f>'DC4-46'!$A$2:$B$2</c:f>
              <c:strCache>
                <c:ptCount val="1"/>
                <c:pt idx="0">
                  <c:v>DC4-46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'DC4-46'!$A$4:$A$1799</c:f>
              <c:numCache>
                <c:formatCode>yyyy/m/d</c:formatCode>
                <c:ptCount val="1796"/>
                <c:pt idx="0">
                  <c:v>44106</c:v>
                </c:pt>
                <c:pt idx="1">
                  <c:v>44228</c:v>
                </c:pt>
                <c:pt idx="2">
                  <c:v>44256</c:v>
                </c:pt>
                <c:pt idx="3">
                  <c:v>44273</c:v>
                </c:pt>
                <c:pt idx="4">
                  <c:v>44287</c:v>
                </c:pt>
                <c:pt idx="5">
                  <c:v>44295</c:v>
                </c:pt>
                <c:pt idx="6">
                  <c:v>44318</c:v>
                </c:pt>
                <c:pt idx="7">
                  <c:v>44325</c:v>
                </c:pt>
                <c:pt idx="8">
                  <c:v>44333</c:v>
                </c:pt>
                <c:pt idx="9">
                  <c:v>44345</c:v>
                </c:pt>
                <c:pt idx="10">
                  <c:v>44352</c:v>
                </c:pt>
                <c:pt idx="11">
                  <c:v>44356</c:v>
                </c:pt>
                <c:pt idx="12">
                  <c:v>44356</c:v>
                </c:pt>
                <c:pt idx="13">
                  <c:v>44356</c:v>
                </c:pt>
                <c:pt idx="14">
                  <c:v>44356</c:v>
                </c:pt>
                <c:pt idx="15">
                  <c:v>44361</c:v>
                </c:pt>
                <c:pt idx="16">
                  <c:v>44363</c:v>
                </c:pt>
                <c:pt idx="17">
                  <c:v>44366</c:v>
                </c:pt>
                <c:pt idx="18">
                  <c:v>44367</c:v>
                </c:pt>
                <c:pt idx="19">
                  <c:v>44372</c:v>
                </c:pt>
                <c:pt idx="20">
                  <c:v>44373</c:v>
                </c:pt>
                <c:pt idx="21">
                  <c:v>44375</c:v>
                </c:pt>
                <c:pt idx="22">
                  <c:v>44377</c:v>
                </c:pt>
                <c:pt idx="23">
                  <c:v>44380</c:v>
                </c:pt>
                <c:pt idx="24">
                  <c:v>44383</c:v>
                </c:pt>
                <c:pt idx="25">
                  <c:v>44385</c:v>
                </c:pt>
                <c:pt idx="26">
                  <c:v>44387</c:v>
                </c:pt>
                <c:pt idx="27">
                  <c:v>44390</c:v>
                </c:pt>
                <c:pt idx="28">
                  <c:v>44397</c:v>
                </c:pt>
                <c:pt idx="29">
                  <c:v>44401</c:v>
                </c:pt>
                <c:pt idx="30">
                  <c:v>44437</c:v>
                </c:pt>
                <c:pt idx="31">
                  <c:v>44445</c:v>
                </c:pt>
                <c:pt idx="32">
                  <c:v>44448</c:v>
                </c:pt>
              </c:numCache>
            </c:numRef>
          </c:xVal>
          <c:yVal>
            <c:numRef>
              <c:f>'DC4-46'!$G$4:$G$1799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705.099999999675</c:v>
                </c:pt>
                <c:pt idx="2">
                  <c:v>787.099999999555</c:v>
                </c:pt>
                <c:pt idx="3">
                  <c:v>824.099999999817</c:v>
                </c:pt>
                <c:pt idx="4">
                  <c:v>889.099999999871</c:v>
                </c:pt>
                <c:pt idx="5">
                  <c:v>914.099999999507</c:v>
                </c:pt>
                <c:pt idx="6">
                  <c:v>995.099999999638</c:v>
                </c:pt>
                <c:pt idx="7">
                  <c:v>998.099999999795</c:v>
                </c:pt>
                <c:pt idx="8">
                  <c:v>1054.09999999983</c:v>
                </c:pt>
                <c:pt idx="9">
                  <c:v>1089.09999999969</c:v>
                </c:pt>
                <c:pt idx="10">
                  <c:v>1124.1</c:v>
                </c:pt>
                <c:pt idx="11">
                  <c:v>1142.43333333297</c:v>
                </c:pt>
                <c:pt idx="12">
                  <c:v>1142.59999999967</c:v>
                </c:pt>
                <c:pt idx="13">
                  <c:v>1142.09999999957</c:v>
                </c:pt>
                <c:pt idx="14">
                  <c:v>1142.59999999967</c:v>
                </c:pt>
                <c:pt idx="15">
                  <c:v>1168.09999999987</c:v>
                </c:pt>
                <c:pt idx="16">
                  <c:v>1174.09999999973</c:v>
                </c:pt>
                <c:pt idx="17">
                  <c:v>1193.0999999995</c:v>
                </c:pt>
                <c:pt idx="18">
                  <c:v>1226.09999999986</c:v>
                </c:pt>
                <c:pt idx="19">
                  <c:v>1200.10000000002</c:v>
                </c:pt>
                <c:pt idx="20">
                  <c:v>1205.09999999967</c:v>
                </c:pt>
                <c:pt idx="21">
                  <c:v>1216.59999999974</c:v>
                </c:pt>
                <c:pt idx="22">
                  <c:v>1221.5999999994</c:v>
                </c:pt>
                <c:pt idx="23">
                  <c:v>1244.59999999954</c:v>
                </c:pt>
                <c:pt idx="24">
                  <c:v>1251.09999999995</c:v>
                </c:pt>
                <c:pt idx="25">
                  <c:v>1237.59999999947</c:v>
                </c:pt>
                <c:pt idx="26">
                  <c:v>1259.09999999976</c:v>
                </c:pt>
                <c:pt idx="27">
                  <c:v>1261.09999999971</c:v>
                </c:pt>
                <c:pt idx="28">
                  <c:v>1299.09999999973</c:v>
                </c:pt>
                <c:pt idx="29">
                  <c:v>1300.60000000003</c:v>
                </c:pt>
                <c:pt idx="30">
                  <c:v>1407.6</c:v>
                </c:pt>
                <c:pt idx="31">
                  <c:v>1438.59999999995</c:v>
                </c:pt>
                <c:pt idx="32">
                  <c:v>1501.5999999996</c:v>
                </c:pt>
              </c:numCache>
            </c:numRef>
          </c:yVal>
          <c:smooth val="0"/>
        </c:ser>
        <c:ser>
          <c:idx val="11"/>
          <c:order val="45"/>
          <c:tx>
            <c:strRef>
              <c:f>'DC4-48'!$A$2:$B$2</c:f>
              <c:strCache>
                <c:ptCount val="1"/>
                <c:pt idx="0">
                  <c:v>DC4-48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'DC4-48'!$A$4:$A$1799</c:f>
              <c:numCache>
                <c:formatCode>yyyy/m/d</c:formatCode>
                <c:ptCount val="1796"/>
                <c:pt idx="0">
                  <c:v>44142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44295</c:v>
                </c:pt>
                <c:pt idx="5">
                  <c:v>44318</c:v>
                </c:pt>
                <c:pt idx="6">
                  <c:v>44325</c:v>
                </c:pt>
                <c:pt idx="7">
                  <c:v>44333</c:v>
                </c:pt>
                <c:pt idx="8">
                  <c:v>44345</c:v>
                </c:pt>
                <c:pt idx="9">
                  <c:v>44352</c:v>
                </c:pt>
                <c:pt idx="10">
                  <c:v>44356</c:v>
                </c:pt>
                <c:pt idx="11">
                  <c:v>44356</c:v>
                </c:pt>
                <c:pt idx="12">
                  <c:v>44356</c:v>
                </c:pt>
                <c:pt idx="13">
                  <c:v>44356</c:v>
                </c:pt>
                <c:pt idx="14">
                  <c:v>44361</c:v>
                </c:pt>
                <c:pt idx="15">
                  <c:v>44363</c:v>
                </c:pt>
                <c:pt idx="16">
                  <c:v>44366</c:v>
                </c:pt>
                <c:pt idx="17">
                  <c:v>44367</c:v>
                </c:pt>
                <c:pt idx="18">
                  <c:v>44372</c:v>
                </c:pt>
                <c:pt idx="19">
                  <c:v>44373</c:v>
                </c:pt>
                <c:pt idx="20">
                  <c:v>44375</c:v>
                </c:pt>
                <c:pt idx="21">
                  <c:v>44377</c:v>
                </c:pt>
                <c:pt idx="22">
                  <c:v>44380</c:v>
                </c:pt>
                <c:pt idx="23">
                  <c:v>44383</c:v>
                </c:pt>
                <c:pt idx="24">
                  <c:v>44385</c:v>
                </c:pt>
                <c:pt idx="25">
                  <c:v>44387</c:v>
                </c:pt>
                <c:pt idx="26">
                  <c:v>44390</c:v>
                </c:pt>
                <c:pt idx="27">
                  <c:v>44397</c:v>
                </c:pt>
                <c:pt idx="28">
                  <c:v>44401</c:v>
                </c:pt>
                <c:pt idx="29">
                  <c:v>44437</c:v>
                </c:pt>
                <c:pt idx="30">
                  <c:v>44445</c:v>
                </c:pt>
                <c:pt idx="31">
                  <c:v>44448</c:v>
                </c:pt>
              </c:numCache>
            </c:numRef>
          </c:xVal>
          <c:yVal>
            <c:numRef>
              <c:f>'DC4-48'!$G$4:$G$1799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381.099999999606</c:v>
                </c:pt>
                <c:pt idx="2">
                  <c:v>463.599999999587</c:v>
                </c:pt>
                <c:pt idx="3">
                  <c:v>592.599999999493</c:v>
                </c:pt>
                <c:pt idx="4">
                  <c:v>620.59999999974</c:v>
                </c:pt>
                <c:pt idx="5">
                  <c:v>707.599999999729</c:v>
                </c:pt>
                <c:pt idx="6">
                  <c:v>717.599999999948</c:v>
                </c:pt>
                <c:pt idx="7">
                  <c:v>767.599999999675</c:v>
                </c:pt>
                <c:pt idx="8">
                  <c:v>812.599999999748</c:v>
                </c:pt>
                <c:pt idx="9">
                  <c:v>850.099999999657</c:v>
                </c:pt>
                <c:pt idx="10">
                  <c:v>865.099999999529</c:v>
                </c:pt>
                <c:pt idx="11">
                  <c:v>865.599999999631</c:v>
                </c:pt>
                <c:pt idx="12">
                  <c:v>864.599999999427</c:v>
                </c:pt>
                <c:pt idx="13">
                  <c:v>865.099999999529</c:v>
                </c:pt>
                <c:pt idx="14">
                  <c:v>897.599999999784</c:v>
                </c:pt>
                <c:pt idx="15">
                  <c:v>905.099999999948</c:v>
                </c:pt>
                <c:pt idx="16">
                  <c:v>919.599999999718</c:v>
                </c:pt>
                <c:pt idx="17">
                  <c:v>955.599999999777</c:v>
                </c:pt>
                <c:pt idx="18">
                  <c:v>930.100000000039</c:v>
                </c:pt>
                <c:pt idx="19">
                  <c:v>935.599999999795</c:v>
                </c:pt>
                <c:pt idx="20">
                  <c:v>945.600000000013</c:v>
                </c:pt>
                <c:pt idx="21">
                  <c:v>955.599999999777</c:v>
                </c:pt>
                <c:pt idx="22">
                  <c:v>972.0999999995</c:v>
                </c:pt>
                <c:pt idx="23">
                  <c:v>975.099999999657</c:v>
                </c:pt>
                <c:pt idx="24">
                  <c:v>986.099999999624</c:v>
                </c:pt>
                <c:pt idx="25">
                  <c:v>983.099999999467</c:v>
                </c:pt>
                <c:pt idx="26">
                  <c:v>993.599999999333</c:v>
                </c:pt>
                <c:pt idx="27">
                  <c:v>1036.09999999981</c:v>
                </c:pt>
                <c:pt idx="28">
                  <c:v>1028.09999999999</c:v>
                </c:pt>
                <c:pt idx="29">
                  <c:v>1158.09999999965</c:v>
                </c:pt>
                <c:pt idx="30">
                  <c:v>1194.59999999981</c:v>
                </c:pt>
                <c:pt idx="31">
                  <c:v>1255.0999999994</c:v>
                </c:pt>
              </c:numCache>
            </c:numRef>
          </c:yVal>
          <c:smooth val="0"/>
        </c:ser>
        <c:ser>
          <c:idx val="12"/>
          <c:order val="46"/>
          <c:tx>
            <c:strRef>
              <c:f>'DC4-49'!$A$2:$B$2</c:f>
              <c:strCache>
                <c:ptCount val="1"/>
                <c:pt idx="0">
                  <c:v>DC4-49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'DC4-49'!$A$4:$A$1799</c:f>
              <c:numCache>
                <c:formatCode>yyyy/m/d</c:formatCode>
                <c:ptCount val="1796"/>
                <c:pt idx="0">
                  <c:v>44163</c:v>
                </c:pt>
                <c:pt idx="1">
                  <c:v>44228</c:v>
                </c:pt>
                <c:pt idx="2">
                  <c:v>44256</c:v>
                </c:pt>
                <c:pt idx="3">
                  <c:v>44273</c:v>
                </c:pt>
                <c:pt idx="4">
                  <c:v>44287</c:v>
                </c:pt>
                <c:pt idx="5">
                  <c:v>44295</c:v>
                </c:pt>
                <c:pt idx="6">
                  <c:v>44318</c:v>
                </c:pt>
                <c:pt idx="7">
                  <c:v>44325</c:v>
                </c:pt>
                <c:pt idx="8">
                  <c:v>44333</c:v>
                </c:pt>
                <c:pt idx="9">
                  <c:v>44345</c:v>
                </c:pt>
                <c:pt idx="10">
                  <c:v>44352</c:v>
                </c:pt>
                <c:pt idx="11">
                  <c:v>44356</c:v>
                </c:pt>
                <c:pt idx="12">
                  <c:v>44356</c:v>
                </c:pt>
                <c:pt idx="13">
                  <c:v>44356</c:v>
                </c:pt>
                <c:pt idx="14">
                  <c:v>44356</c:v>
                </c:pt>
                <c:pt idx="15">
                  <c:v>44361</c:v>
                </c:pt>
                <c:pt idx="16">
                  <c:v>44363</c:v>
                </c:pt>
                <c:pt idx="17">
                  <c:v>44366</c:v>
                </c:pt>
                <c:pt idx="18">
                  <c:v>44367</c:v>
                </c:pt>
                <c:pt idx="19">
                  <c:v>44372</c:v>
                </c:pt>
                <c:pt idx="20">
                  <c:v>44373</c:v>
                </c:pt>
                <c:pt idx="21">
                  <c:v>44375</c:v>
                </c:pt>
                <c:pt idx="22">
                  <c:v>44377</c:v>
                </c:pt>
                <c:pt idx="23">
                  <c:v>44380</c:v>
                </c:pt>
                <c:pt idx="24">
                  <c:v>44383</c:v>
                </c:pt>
                <c:pt idx="25">
                  <c:v>44385</c:v>
                </c:pt>
                <c:pt idx="26">
                  <c:v>44387</c:v>
                </c:pt>
                <c:pt idx="27">
                  <c:v>44390</c:v>
                </c:pt>
                <c:pt idx="28">
                  <c:v>44397</c:v>
                </c:pt>
                <c:pt idx="29">
                  <c:v>44401</c:v>
                </c:pt>
                <c:pt idx="30">
                  <c:v>44437</c:v>
                </c:pt>
                <c:pt idx="31">
                  <c:v>44445</c:v>
                </c:pt>
                <c:pt idx="32">
                  <c:v>44448</c:v>
                </c:pt>
              </c:numCache>
            </c:numRef>
          </c:xVal>
          <c:yVal>
            <c:numRef>
              <c:f>'DC4-49'!$G$4:$G$1799</c:f>
              <c:numCache>
                <c:formatCode>0.00_ </c:formatCode>
                <c:ptCount val="1796"/>
                <c:pt idx="0">
                  <c:v>0</c:v>
                </c:pt>
                <c:pt idx="1">
                  <c:v>0</c:v>
                </c:pt>
                <c:pt idx="2">
                  <c:v>92.0000000000982</c:v>
                </c:pt>
                <c:pt idx="3">
                  <c:v>155.0000000002</c:v>
                </c:pt>
                <c:pt idx="4">
                  <c:v>232.500000000073</c:v>
                </c:pt>
                <c:pt idx="5">
                  <c:v>264.000000000124</c:v>
                </c:pt>
                <c:pt idx="6">
                  <c:v>363.000000000284</c:v>
                </c:pt>
                <c:pt idx="7">
                  <c:v>366.500000000542</c:v>
                </c:pt>
                <c:pt idx="8">
                  <c:v>421.000000000276</c:v>
                </c:pt>
                <c:pt idx="9">
                  <c:v>464.500000000044</c:v>
                </c:pt>
                <c:pt idx="10">
                  <c:v>499.000000000251</c:v>
                </c:pt>
                <c:pt idx="11">
                  <c:v>517.333333333227</c:v>
                </c:pt>
                <c:pt idx="12">
                  <c:v>517.499999999927</c:v>
                </c:pt>
                <c:pt idx="13">
                  <c:v>516.999999999825</c:v>
                </c:pt>
                <c:pt idx="14">
                  <c:v>517.499999999927</c:v>
                </c:pt>
                <c:pt idx="15">
                  <c:v>547.500000000127</c:v>
                </c:pt>
                <c:pt idx="16">
                  <c:v>555.500000000393</c:v>
                </c:pt>
                <c:pt idx="17">
                  <c:v>575.49999999992</c:v>
                </c:pt>
                <c:pt idx="18">
                  <c:v>611.000000000331</c:v>
                </c:pt>
                <c:pt idx="19">
                  <c:v>582.000000000335</c:v>
                </c:pt>
                <c:pt idx="20">
                  <c:v>590.000000000146</c:v>
                </c:pt>
                <c:pt idx="21">
                  <c:v>599.500000000262</c:v>
                </c:pt>
                <c:pt idx="22">
                  <c:v>611.000000000331</c:v>
                </c:pt>
                <c:pt idx="23">
                  <c:v>632.500000000164</c:v>
                </c:pt>
                <c:pt idx="24">
                  <c:v>628.500000000258</c:v>
                </c:pt>
                <c:pt idx="25">
                  <c:v>635.50000000032</c:v>
                </c:pt>
                <c:pt idx="26">
                  <c:v>646.999999999935</c:v>
                </c:pt>
                <c:pt idx="27">
                  <c:v>660.499999999956</c:v>
                </c:pt>
                <c:pt idx="28">
                  <c:v>692.000000000462</c:v>
                </c:pt>
                <c:pt idx="29">
                  <c:v>687.000000000353</c:v>
                </c:pt>
                <c:pt idx="30">
                  <c:v>815.000000000509</c:v>
                </c:pt>
                <c:pt idx="31">
                  <c:v>848.000000000411</c:v>
                </c:pt>
                <c:pt idx="32">
                  <c:v>851.500000000215</c:v>
                </c:pt>
              </c:numCache>
            </c:numRef>
          </c:yVal>
          <c:smooth val="0"/>
        </c:ser>
        <c:ser>
          <c:idx val="13"/>
          <c:order val="47"/>
          <c:tx>
            <c:strRef>
              <c:f>'DC4-50'!$A$2:$B$2</c:f>
              <c:strCache>
                <c:ptCount val="1"/>
                <c:pt idx="0">
                  <c:v>DC4-50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'DC4-50'!$A$4:$A$2000</c:f>
              <c:numCache>
                <c:formatCode>yyyy/m/d</c:formatCode>
                <c:ptCount val="1997"/>
                <c:pt idx="0">
                  <c:v>44184</c:v>
                </c:pt>
                <c:pt idx="1">
                  <c:v>44228</c:v>
                </c:pt>
                <c:pt idx="2">
                  <c:v>44256</c:v>
                </c:pt>
                <c:pt idx="3">
                  <c:v>44273</c:v>
                </c:pt>
                <c:pt idx="4">
                  <c:v>44287</c:v>
                </c:pt>
                <c:pt idx="5">
                  <c:v>44295</c:v>
                </c:pt>
                <c:pt idx="6">
                  <c:v>44318</c:v>
                </c:pt>
                <c:pt idx="7">
                  <c:v>44325</c:v>
                </c:pt>
                <c:pt idx="8">
                  <c:v>44333</c:v>
                </c:pt>
                <c:pt idx="9">
                  <c:v>44345</c:v>
                </c:pt>
                <c:pt idx="10">
                  <c:v>44352</c:v>
                </c:pt>
                <c:pt idx="11">
                  <c:v>44356</c:v>
                </c:pt>
                <c:pt idx="12">
                  <c:v>44356</c:v>
                </c:pt>
                <c:pt idx="13">
                  <c:v>44356</c:v>
                </c:pt>
                <c:pt idx="14">
                  <c:v>44356</c:v>
                </c:pt>
                <c:pt idx="15">
                  <c:v>44361</c:v>
                </c:pt>
                <c:pt idx="16">
                  <c:v>44363</c:v>
                </c:pt>
                <c:pt idx="17">
                  <c:v>44366</c:v>
                </c:pt>
                <c:pt idx="18">
                  <c:v>44367</c:v>
                </c:pt>
                <c:pt idx="19">
                  <c:v>44372</c:v>
                </c:pt>
                <c:pt idx="20">
                  <c:v>44373</c:v>
                </c:pt>
                <c:pt idx="21">
                  <c:v>44377</c:v>
                </c:pt>
                <c:pt idx="22">
                  <c:v>44380</c:v>
                </c:pt>
                <c:pt idx="23">
                  <c:v>44383</c:v>
                </c:pt>
                <c:pt idx="24">
                  <c:v>44385</c:v>
                </c:pt>
                <c:pt idx="25">
                  <c:v>44387</c:v>
                </c:pt>
                <c:pt idx="26">
                  <c:v>44390</c:v>
                </c:pt>
                <c:pt idx="27">
                  <c:v>44397</c:v>
                </c:pt>
                <c:pt idx="28">
                  <c:v>44401</c:v>
                </c:pt>
                <c:pt idx="29">
                  <c:v>44437</c:v>
                </c:pt>
                <c:pt idx="30">
                  <c:v>44445</c:v>
                </c:pt>
                <c:pt idx="31">
                  <c:v>44448</c:v>
                </c:pt>
              </c:numCache>
            </c:numRef>
          </c:xVal>
          <c:yVal>
            <c:numRef>
              <c:f>'DC4-50'!$G$4:$G$1800</c:f>
              <c:numCache>
                <c:formatCode>0.00_ </c:formatCode>
                <c:ptCount val="1797"/>
                <c:pt idx="0">
                  <c:v>0</c:v>
                </c:pt>
                <c:pt idx="1">
                  <c:v>-40.5000000005202</c:v>
                </c:pt>
                <c:pt idx="2">
                  <c:v>-41.5000000002692</c:v>
                </c:pt>
                <c:pt idx="3">
                  <c:v>33.9999999996508</c:v>
                </c:pt>
                <c:pt idx="4">
                  <c:v>124.999999999545</c:v>
                </c:pt>
                <c:pt idx="5">
                  <c:v>154.999999999291</c:v>
                </c:pt>
                <c:pt idx="6">
                  <c:v>255.499999999756</c:v>
                </c:pt>
                <c:pt idx="7">
                  <c:v>263.999999999669</c:v>
                </c:pt>
                <c:pt idx="8">
                  <c:v>322.499999999764</c:v>
                </c:pt>
                <c:pt idx="9">
                  <c:v>364.49999999968</c:v>
                </c:pt>
                <c:pt idx="10">
                  <c:v>400.99999999984</c:v>
                </c:pt>
                <c:pt idx="11">
                  <c:v>417.833333332662</c:v>
                </c:pt>
                <c:pt idx="12">
                  <c:v>417.499999999563</c:v>
                </c:pt>
                <c:pt idx="13">
                  <c:v>417.999999999211</c:v>
                </c:pt>
                <c:pt idx="14">
                  <c:v>417.999999999211</c:v>
                </c:pt>
                <c:pt idx="15">
                  <c:v>452.99999999952</c:v>
                </c:pt>
                <c:pt idx="16">
                  <c:v>457.999999999629</c:v>
                </c:pt>
                <c:pt idx="17">
                  <c:v>476.999999999407</c:v>
                </c:pt>
                <c:pt idx="18">
                  <c:v>512.499999999818</c:v>
                </c:pt>
                <c:pt idx="19">
                  <c:v>488.499999999931</c:v>
                </c:pt>
                <c:pt idx="20">
                  <c:v>492.499999999836</c:v>
                </c:pt>
                <c:pt idx="21">
                  <c:v>510.999999999513</c:v>
                </c:pt>
                <c:pt idx="22">
                  <c:v>532.499999999345</c:v>
                </c:pt>
                <c:pt idx="23">
                  <c:v>530.999999999949</c:v>
                </c:pt>
                <c:pt idx="24">
                  <c:v>543.499999999767</c:v>
                </c:pt>
                <c:pt idx="25">
                  <c:v>550.499999999374</c:v>
                </c:pt>
                <c:pt idx="26">
                  <c:v>551.99999999968</c:v>
                </c:pt>
                <c:pt idx="27">
                  <c:v>594.9999999998</c:v>
                </c:pt>
                <c:pt idx="28">
                  <c:v>596.500000000106</c:v>
                </c:pt>
                <c:pt idx="29">
                  <c:v>757.999999999811</c:v>
                </c:pt>
                <c:pt idx="30">
                  <c:v>790.500000000065</c:v>
                </c:pt>
                <c:pt idx="31">
                  <c:v>857.499999999618</c:v>
                </c:pt>
              </c:numCache>
            </c:numRef>
          </c:yVal>
          <c:smooth val="0"/>
        </c:ser>
        <c:ser>
          <c:idx val="14"/>
          <c:order val="48"/>
          <c:tx>
            <c:strRef>
              <c:f>'DC4-51'!$A$2:$B$2</c:f>
              <c:strCache>
                <c:ptCount val="1"/>
                <c:pt idx="0">
                  <c:v>DC4-51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'DC4-51'!$A$4:$A$2900</c:f>
              <c:numCache>
                <c:formatCode>yyyy/m/d</c:formatCode>
                <c:ptCount val="2897"/>
                <c:pt idx="0">
                  <c:v>44273</c:v>
                </c:pt>
                <c:pt idx="1">
                  <c:v>44287</c:v>
                </c:pt>
                <c:pt idx="2">
                  <c:v>44295</c:v>
                </c:pt>
                <c:pt idx="3">
                  <c:v>44318</c:v>
                </c:pt>
                <c:pt idx="4">
                  <c:v>44325</c:v>
                </c:pt>
                <c:pt idx="5">
                  <c:v>44333</c:v>
                </c:pt>
                <c:pt idx="6">
                  <c:v>44345</c:v>
                </c:pt>
                <c:pt idx="7">
                  <c:v>44352</c:v>
                </c:pt>
                <c:pt idx="8">
                  <c:v>44356</c:v>
                </c:pt>
                <c:pt idx="9">
                  <c:v>44356</c:v>
                </c:pt>
                <c:pt idx="10">
                  <c:v>44356</c:v>
                </c:pt>
                <c:pt idx="11">
                  <c:v>44356</c:v>
                </c:pt>
                <c:pt idx="12">
                  <c:v>44361</c:v>
                </c:pt>
                <c:pt idx="13">
                  <c:v>44363</c:v>
                </c:pt>
                <c:pt idx="14">
                  <c:v>44366</c:v>
                </c:pt>
                <c:pt idx="15">
                  <c:v>44367</c:v>
                </c:pt>
                <c:pt idx="16">
                  <c:v>44372</c:v>
                </c:pt>
                <c:pt idx="17">
                  <c:v>44373</c:v>
                </c:pt>
                <c:pt idx="18">
                  <c:v>44375</c:v>
                </c:pt>
                <c:pt idx="19">
                  <c:v>44377</c:v>
                </c:pt>
                <c:pt idx="20">
                  <c:v>44380</c:v>
                </c:pt>
                <c:pt idx="21">
                  <c:v>44383</c:v>
                </c:pt>
                <c:pt idx="22">
                  <c:v>44385</c:v>
                </c:pt>
                <c:pt idx="23">
                  <c:v>44387</c:v>
                </c:pt>
                <c:pt idx="24">
                  <c:v>44390</c:v>
                </c:pt>
                <c:pt idx="25">
                  <c:v>44397</c:v>
                </c:pt>
                <c:pt idx="26">
                  <c:v>44401</c:v>
                </c:pt>
                <c:pt idx="27">
                  <c:v>44437</c:v>
                </c:pt>
                <c:pt idx="28">
                  <c:v>44445</c:v>
                </c:pt>
                <c:pt idx="29">
                  <c:v>44448</c:v>
                </c:pt>
              </c:numCache>
            </c:numRef>
          </c:xVal>
          <c:yVal>
            <c:numRef>
              <c:f>'DC4-51'!$G$4:$G$2600</c:f>
              <c:numCache>
                <c:formatCode>0.00_ </c:formatCode>
                <c:ptCount val="2597"/>
                <c:pt idx="0">
                  <c:v>0</c:v>
                </c:pt>
                <c:pt idx="1">
                  <c:v>97.4999999998545</c:v>
                </c:pt>
                <c:pt idx="2">
                  <c:v>126.499999999851</c:v>
                </c:pt>
                <c:pt idx="3">
                  <c:v>245.499999999993</c:v>
                </c:pt>
                <c:pt idx="4">
                  <c:v>255.000000000109</c:v>
                </c:pt>
                <c:pt idx="5">
                  <c:v>319.500000000062</c:v>
                </c:pt>
                <c:pt idx="6">
                  <c:v>358.999999999924</c:v>
                </c:pt>
                <c:pt idx="7">
                  <c:v>402.500000000146</c:v>
                </c:pt>
                <c:pt idx="8">
                  <c:v>415.333333333213</c:v>
                </c:pt>
                <c:pt idx="9">
                  <c:v>414.999999999964</c:v>
                </c:pt>
                <c:pt idx="10">
                  <c:v>415.999999999713</c:v>
                </c:pt>
                <c:pt idx="11">
                  <c:v>414.999999999964</c:v>
                </c:pt>
                <c:pt idx="12">
                  <c:v>455.500000000029</c:v>
                </c:pt>
                <c:pt idx="13">
                  <c:v>466.499999999996</c:v>
                </c:pt>
                <c:pt idx="14">
                  <c:v>476.49999999976</c:v>
                </c:pt>
                <c:pt idx="15">
                  <c:v>519.49999999988</c:v>
                </c:pt>
                <c:pt idx="16">
                  <c:v>491.500000000087</c:v>
                </c:pt>
                <c:pt idx="17">
                  <c:v>501.000000000204</c:v>
                </c:pt>
                <c:pt idx="18">
                  <c:v>504.500000000462</c:v>
                </c:pt>
                <c:pt idx="19">
                  <c:v>516.000000000076</c:v>
                </c:pt>
                <c:pt idx="20">
                  <c:v>544.499999999971</c:v>
                </c:pt>
                <c:pt idx="21">
                  <c:v>541.000000000167</c:v>
                </c:pt>
                <c:pt idx="22">
                  <c:v>546.499999999924</c:v>
                </c:pt>
                <c:pt idx="23">
                  <c:v>553.499999999985</c:v>
                </c:pt>
                <c:pt idx="24">
                  <c:v>556.499999999687</c:v>
                </c:pt>
                <c:pt idx="25">
                  <c:v>602.499999999964</c:v>
                </c:pt>
                <c:pt idx="26">
                  <c:v>605.000000000018</c:v>
                </c:pt>
                <c:pt idx="27">
                  <c:v>780.0000000002</c:v>
                </c:pt>
                <c:pt idx="28">
                  <c:v>813.500000000204</c:v>
                </c:pt>
                <c:pt idx="29">
                  <c:v>884.999999999764</c:v>
                </c:pt>
              </c:numCache>
            </c:numRef>
          </c:yVal>
          <c:smooth val="0"/>
        </c:ser>
        <c:ser>
          <c:idx val="15"/>
          <c:order val="49"/>
          <c:tx>
            <c:strRef>
              <c:f>'DC4-52'!$A$2:$B$2</c:f>
              <c:strCache>
                <c:ptCount val="1"/>
                <c:pt idx="0">
                  <c:v>DC4-52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'DC4-52'!$A$4:$A$2100</c:f>
              <c:numCache>
                <c:formatCode>yyyy/m/d</c:formatCode>
                <c:ptCount val="2097"/>
                <c:pt idx="0">
                  <c:v>44291</c:v>
                </c:pt>
                <c:pt idx="1">
                  <c:v>44295</c:v>
                </c:pt>
                <c:pt idx="2">
                  <c:v>44318</c:v>
                </c:pt>
                <c:pt idx="3">
                  <c:v>44325</c:v>
                </c:pt>
                <c:pt idx="4">
                  <c:v>44333</c:v>
                </c:pt>
                <c:pt idx="5">
                  <c:v>44344</c:v>
                </c:pt>
                <c:pt idx="6">
                  <c:v>44352</c:v>
                </c:pt>
                <c:pt idx="7">
                  <c:v>44356</c:v>
                </c:pt>
                <c:pt idx="8">
                  <c:v>44356</c:v>
                </c:pt>
                <c:pt idx="9">
                  <c:v>44356</c:v>
                </c:pt>
                <c:pt idx="10">
                  <c:v>44356</c:v>
                </c:pt>
                <c:pt idx="11">
                  <c:v>44361</c:v>
                </c:pt>
                <c:pt idx="12">
                  <c:v>44363</c:v>
                </c:pt>
                <c:pt idx="13">
                  <c:v>44366</c:v>
                </c:pt>
                <c:pt idx="14">
                  <c:v>44367</c:v>
                </c:pt>
                <c:pt idx="15">
                  <c:v>44372</c:v>
                </c:pt>
                <c:pt idx="16">
                  <c:v>44373</c:v>
                </c:pt>
                <c:pt idx="17">
                  <c:v>44375</c:v>
                </c:pt>
                <c:pt idx="18">
                  <c:v>44377</c:v>
                </c:pt>
                <c:pt idx="19">
                  <c:v>44380</c:v>
                </c:pt>
                <c:pt idx="20">
                  <c:v>44383</c:v>
                </c:pt>
                <c:pt idx="21">
                  <c:v>44385</c:v>
                </c:pt>
                <c:pt idx="22">
                  <c:v>44387</c:v>
                </c:pt>
                <c:pt idx="23">
                  <c:v>44390</c:v>
                </c:pt>
                <c:pt idx="24">
                  <c:v>44397</c:v>
                </c:pt>
                <c:pt idx="25">
                  <c:v>44401</c:v>
                </c:pt>
                <c:pt idx="26">
                  <c:v>44437</c:v>
                </c:pt>
                <c:pt idx="27">
                  <c:v>44445</c:v>
                </c:pt>
                <c:pt idx="28">
                  <c:v>44448</c:v>
                </c:pt>
              </c:numCache>
            </c:numRef>
          </c:xVal>
          <c:yVal>
            <c:numRef>
              <c:f>'DC4-52'!$G$4:$G$2800</c:f>
              <c:numCache>
                <c:formatCode>0.00_ </c:formatCode>
                <c:ptCount val="2797"/>
                <c:pt idx="0">
                  <c:v>0</c:v>
                </c:pt>
                <c:pt idx="1">
                  <c:v>47.5000000001273</c:v>
                </c:pt>
                <c:pt idx="2">
                  <c:v>176.500000000033</c:v>
                </c:pt>
                <c:pt idx="3">
                  <c:v>184.500000000298</c:v>
                </c:pt>
                <c:pt idx="4">
                  <c:v>241.500000000087</c:v>
                </c:pt>
                <c:pt idx="5">
                  <c:v>283.500000000004</c:v>
                </c:pt>
                <c:pt idx="6">
                  <c:v>331.000000000131</c:v>
                </c:pt>
                <c:pt idx="7">
                  <c:v>348.999999999857</c:v>
                </c:pt>
                <c:pt idx="8">
                  <c:v>348.500000000058</c:v>
                </c:pt>
                <c:pt idx="9">
                  <c:v>349.499999999807</c:v>
                </c:pt>
                <c:pt idx="10">
                  <c:v>348.999999999705</c:v>
                </c:pt>
                <c:pt idx="11">
                  <c:v>387.500000000273</c:v>
                </c:pt>
                <c:pt idx="12">
                  <c:v>396.000000000186</c:v>
                </c:pt>
                <c:pt idx="13">
                  <c:v>415.500000000065</c:v>
                </c:pt>
                <c:pt idx="14">
                  <c:v>454.000000000178</c:v>
                </c:pt>
                <c:pt idx="15">
                  <c:v>431.500000000142</c:v>
                </c:pt>
                <c:pt idx="16">
                  <c:v>441.50000000036</c:v>
                </c:pt>
                <c:pt idx="17">
                  <c:v>449.000000000524</c:v>
                </c:pt>
                <c:pt idx="18">
                  <c:v>461.999999999989</c:v>
                </c:pt>
                <c:pt idx="19">
                  <c:v>478.499999999713</c:v>
                </c:pt>
                <c:pt idx="20">
                  <c:v>479.500000000371</c:v>
                </c:pt>
                <c:pt idx="21">
                  <c:v>492.999999999938</c:v>
                </c:pt>
                <c:pt idx="22">
                  <c:v>497.499999999945</c:v>
                </c:pt>
                <c:pt idx="23">
                  <c:v>500.999999999749</c:v>
                </c:pt>
                <c:pt idx="24">
                  <c:v>557.500000000346</c:v>
                </c:pt>
                <c:pt idx="25">
                  <c:v>563.000000000102</c:v>
                </c:pt>
                <c:pt idx="26">
                  <c:v>751.500000000306</c:v>
                </c:pt>
                <c:pt idx="27">
                  <c:v>788.500000000113</c:v>
                </c:pt>
                <c:pt idx="28">
                  <c:v>835.999999999785</c:v>
                </c:pt>
              </c:numCache>
            </c:numRef>
          </c:yVal>
          <c:smooth val="0"/>
        </c:ser>
        <c:ser>
          <c:idx val="16"/>
          <c:order val="50"/>
          <c:tx>
            <c:strRef>
              <c:f>'DC4-53'!$A$2:$B$2</c:f>
              <c:strCache>
                <c:ptCount val="1"/>
                <c:pt idx="0">
                  <c:v>DC4-53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'DC4-53'!$A$4:$A$1700</c:f>
              <c:numCache>
                <c:formatCode>yyyy/m/d</c:formatCode>
                <c:ptCount val="1697"/>
                <c:pt idx="0">
                  <c:v>44363</c:v>
                </c:pt>
                <c:pt idx="1">
                  <c:v>44366</c:v>
                </c:pt>
                <c:pt idx="2">
                  <c:v>44367</c:v>
                </c:pt>
                <c:pt idx="3">
                  <c:v>44372</c:v>
                </c:pt>
                <c:pt idx="4">
                  <c:v>44373</c:v>
                </c:pt>
                <c:pt idx="5">
                  <c:v>44375</c:v>
                </c:pt>
                <c:pt idx="6">
                  <c:v>44377</c:v>
                </c:pt>
                <c:pt idx="7">
                  <c:v>44380</c:v>
                </c:pt>
                <c:pt idx="8">
                  <c:v>44383</c:v>
                </c:pt>
                <c:pt idx="9">
                  <c:v>44385</c:v>
                </c:pt>
                <c:pt idx="10">
                  <c:v>44387</c:v>
                </c:pt>
                <c:pt idx="11">
                  <c:v>44390</c:v>
                </c:pt>
                <c:pt idx="12">
                  <c:v>44397</c:v>
                </c:pt>
                <c:pt idx="13">
                  <c:v>44401</c:v>
                </c:pt>
                <c:pt idx="14">
                  <c:v>44437</c:v>
                </c:pt>
                <c:pt idx="15">
                  <c:v>44445</c:v>
                </c:pt>
                <c:pt idx="16">
                  <c:v>44448</c:v>
                </c:pt>
              </c:numCache>
            </c:numRef>
          </c:xVal>
          <c:yVal>
            <c:numRef>
              <c:f>'DC4-53'!$G$4:$G$1700</c:f>
              <c:numCache>
                <c:formatCode>0.00_ </c:formatCode>
                <c:ptCount val="1697"/>
                <c:pt idx="0">
                  <c:v>0</c:v>
                </c:pt>
                <c:pt idx="1">
                  <c:v>7.49999999970896</c:v>
                </c:pt>
                <c:pt idx="2">
                  <c:v>56.5000000001419</c:v>
                </c:pt>
                <c:pt idx="3">
                  <c:v>30.0000000002001</c:v>
                </c:pt>
                <c:pt idx="4">
                  <c:v>39.5000000003165</c:v>
                </c:pt>
                <c:pt idx="5">
                  <c:v>52.0000000001346</c:v>
                </c:pt>
                <c:pt idx="6">
                  <c:v>61.4999999997963</c:v>
                </c:pt>
                <c:pt idx="7">
                  <c:v>86.4999999998872</c:v>
                </c:pt>
                <c:pt idx="8">
                  <c:v>87.5000000000909</c:v>
                </c:pt>
                <c:pt idx="9">
                  <c:v>92.0000000000982</c:v>
                </c:pt>
                <c:pt idx="10">
                  <c:v>105.000000000018</c:v>
                </c:pt>
                <c:pt idx="11">
                  <c:v>102.499999999964</c:v>
                </c:pt>
                <c:pt idx="12">
                  <c:v>163.500000000113</c:v>
                </c:pt>
                <c:pt idx="13">
                  <c:v>177.500000000236</c:v>
                </c:pt>
                <c:pt idx="14">
                  <c:v>390.500000000429</c:v>
                </c:pt>
                <c:pt idx="15">
                  <c:v>429.500000000189</c:v>
                </c:pt>
                <c:pt idx="16">
                  <c:v>503.000000000156</c:v>
                </c:pt>
              </c:numCache>
            </c:numRef>
          </c:yVal>
          <c:smooth val="0"/>
        </c:ser>
        <c:ser>
          <c:idx val="17"/>
          <c:order val="51"/>
          <c:tx>
            <c:strRef>
              <c:f>'DC4-54'!$A$2:$B$2</c:f>
              <c:strCache>
                <c:ptCount val="1"/>
                <c:pt idx="0">
                  <c:v>DC4-54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'DC4-54'!$A$4:$A$2000</c:f>
              <c:numCache>
                <c:formatCode>yyyy/m/d</c:formatCode>
                <c:ptCount val="1997"/>
                <c:pt idx="0">
                  <c:v>44414</c:v>
                </c:pt>
                <c:pt idx="1">
                  <c:v>44437</c:v>
                </c:pt>
                <c:pt idx="2">
                  <c:v>44445</c:v>
                </c:pt>
                <c:pt idx="3">
                  <c:v>44448</c:v>
                </c:pt>
              </c:numCache>
            </c:numRef>
          </c:xVal>
          <c:yVal>
            <c:numRef>
              <c:f>'DC4-54'!$G$4:$G$1400</c:f>
              <c:numCache>
                <c:formatCode>0.00_ </c:formatCode>
                <c:ptCount val="1397"/>
                <c:pt idx="0">
                  <c:v>0</c:v>
                </c:pt>
                <c:pt idx="1">
                  <c:v>238.000000000284</c:v>
                </c:pt>
                <c:pt idx="2">
                  <c:v>286.000000000058</c:v>
                </c:pt>
                <c:pt idx="3">
                  <c:v>382.999999999811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77504"/>
        <c:axId val="144691968"/>
        <c:extLst>
          <c:ext xmlns:c15="http://schemas.microsoft.com/office/drawing/2012/chart" uri="{02D57815-91ED-43cb-92C2-25804820EDAC}">
            <c15:filteredScatterSeries>
              <c15:ser>
                <c:idx val="37"/>
                <c:order val="0"/>
                <c:tx>
                  <c:strRef>
                    <c:extLst>
                      <c:ext uri="{02D57815-91ED-43cb-92C2-25804820EDAC}">
                        <c15:formulaRef>
                          <c15:sqref>'DC4-2'!$A$2:$B$2</c15:sqref>
                        </c15:formulaRef>
                      </c:ext>
                    </c:extLst>
                    <c:strCache>
                      <c:ptCount val="1"/>
                      <c:pt idx="0">
                        <c:v>DC4-2</c:v>
                      </c:pt>
                    </c:strCache>
                  </c:strRef>
                </c:tx>
                <c:spPr>
                  <a:ln w="10160" cap="rnd" cmpd="sng" algn="ctr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200"/>
                      <c:pt idx="0">
                        <c:v>0</c:v>
                      </c:pt>
                      <c:pt idx="1">
                        <c:v>4.99999999965439</c:v>
                      </c:pt>
                      <c:pt idx="2">
                        <c:v>11.5000000000691</c:v>
                      </c:pt>
                      <c:pt idx="3">
                        <c:v>11.5000000000691</c:v>
                      </c:pt>
                      <c:pt idx="4">
                        <c:v>#N/A</c:v>
                      </c:pt>
                      <c:pt idx="5">
                        <c:v>30.0000000002001</c:v>
                      </c:pt>
                      <c:pt idx="6">
                        <c:v>36.0000000000582</c:v>
                      </c:pt>
                      <c:pt idx="7">
                        <c:v>43.4999999997672</c:v>
                      </c:pt>
                      <c:pt idx="8">
                        <c:v>56.5000000001419</c:v>
                      </c:pt>
                      <c:pt idx="9">
                        <c:v>68.4999999998581</c:v>
                      </c:pt>
                      <c:pt idx="10">
                        <c:v>70.0000000001637</c:v>
                      </c:pt>
                      <c:pt idx="11">
                        <c:v>83.0000000000837</c:v>
                      </c:pt>
                      <c:pt idx="12">
                        <c:v>88.9999999999418</c:v>
                      </c:pt>
                      <c:pt idx="13">
                        <c:v>96.5000000001055</c:v>
                      </c:pt>
                      <c:pt idx="14">
                        <c:v>102.000000000317</c:v>
                      </c:pt>
                      <c:pt idx="15">
                        <c:v>105.999999999767</c:v>
                      </c:pt>
                      <c:pt idx="16">
                        <c:v>106.500000000324</c:v>
                      </c:pt>
                      <c:pt idx="17">
                        <c:v>109.500000000025</c:v>
                      </c:pt>
                      <c:pt idx="18">
                        <c:v>114.500000000135</c:v>
                      </c:pt>
                      <c:pt idx="19">
                        <c:v>113.499999999931</c:v>
                      </c:pt>
                      <c:pt idx="20">
                        <c:v>113.000000000284</c:v>
                      </c:pt>
                      <c:pt idx="21">
                        <c:v>117.999999999938</c:v>
                      </c:pt>
                      <c:pt idx="22">
                        <c:v>117.999999999938</c:v>
                      </c:pt>
                      <c:pt idx="23">
                        <c:v>118.50000000004</c:v>
                      </c:pt>
                      <c:pt idx="24">
                        <c:v>119.499999999789</c:v>
                      </c:pt>
                      <c:pt idx="25">
                        <c:v>119.000000000142</c:v>
                      </c:pt>
                      <c:pt idx="26">
                        <c:v>122.999999999593</c:v>
                      </c:pt>
                      <c:pt idx="27">
                        <c:v>124.499999999898</c:v>
                      </c:pt>
                      <c:pt idx="28">
                        <c:v>124.499999999898</c:v>
                      </c:pt>
                      <c:pt idx="29">
                        <c:v>121.000000000095</c:v>
                      </c:pt>
                      <c:pt idx="30">
                        <c:v>120.499999999993</c:v>
                      </c:pt>
                      <c:pt idx="31">
                        <c:v>#N/A</c:v>
                      </c:pt>
                      <c:pt idx="32">
                        <c:v>124.499999999898</c:v>
                      </c:pt>
                      <c:pt idx="33">
                        <c:v>120.99999999964</c:v>
                      </c:pt>
                      <c:pt idx="34">
                        <c:v>122.499999999945</c:v>
                      </c:pt>
                      <c:pt idx="35">
                        <c:v>123.500000000149</c:v>
                      </c:pt>
                      <c:pt idx="36">
                        <c:v>128.999999999905</c:v>
                      </c:pt>
                      <c:pt idx="37">
                        <c:v>123.000000000047</c:v>
                      </c:pt>
                      <c:pt idx="38">
                        <c:v>121.999999999844</c:v>
                      </c:pt>
                      <c:pt idx="39">
                        <c:v>120.499999999993</c:v>
                      </c:pt>
                      <c:pt idx="40">
                        <c:v>#N/A</c:v>
                      </c:pt>
                      <c:pt idx="41">
                        <c:v>119.999999999891</c:v>
                      </c:pt>
                      <c:pt idx="42">
                        <c:v>118.50000000004</c:v>
                      </c:pt>
                      <c:pt idx="43">
                        <c:v>#N/A</c:v>
                      </c:pt>
                      <c:pt idx="44">
                        <c:v>114.500000000135</c:v>
                      </c:pt>
                      <c:pt idx="45">
                        <c:v>115.500000000338</c:v>
                      </c:pt>
                      <c:pt idx="46">
                        <c:v>114.49999999968</c:v>
                      </c:pt>
                      <c:pt idx="47">
                        <c:v>117.999999999938</c:v>
                      </c:pt>
                      <c:pt idx="48">
                        <c:v>123.000000000047</c:v>
                      </c:pt>
                      <c:pt idx="49">
                        <c:v>119.500000000244</c:v>
                      </c:pt>
                      <c:pt idx="50">
                        <c:v>119.999999999891</c:v>
                      </c:pt>
                      <c:pt idx="51">
                        <c:v>116.999999999734</c:v>
                      </c:pt>
                      <c:pt idx="52">
                        <c:v>116.999999999734</c:v>
                      </c:pt>
                      <c:pt idx="53">
                        <c:v>118.50000000004</c:v>
                      </c:pt>
                      <c:pt idx="54">
                        <c:v>118.50000000004</c:v>
                      </c:pt>
                      <c:pt idx="55">
                        <c:v>117.499999999836</c:v>
                      </c:pt>
                      <c:pt idx="56">
                        <c:v>119.000000000142</c:v>
                      </c:pt>
                      <c:pt idx="57">
                        <c:v>115.999999999985</c:v>
                      </c:pt>
                      <c:pt idx="58">
                        <c:v>119.000000000142</c:v>
                      </c:pt>
                      <c:pt idx="59">
                        <c:v>118.999999999687</c:v>
                      </c:pt>
                      <c:pt idx="60">
                        <c:v>119.499999999789</c:v>
                      </c:pt>
                      <c:pt idx="61">
                        <c:v>120.499999999993</c:v>
                      </c:pt>
                      <c:pt idx="62">
                        <c:v>118.999999999687</c:v>
                      </c:pt>
                      <c:pt idx="63">
                        <c:v>122.499999999945</c:v>
                      </c:pt>
                      <c:pt idx="64">
                        <c:v>111.499999999978</c:v>
                      </c:pt>
                      <c:pt idx="65">
                        <c:v>122.499999999945</c:v>
                      </c:pt>
                      <c:pt idx="66">
                        <c:v>124.000000000251</c:v>
                      </c:pt>
                      <c:pt idx="67">
                        <c:v>123.999999999796</c:v>
                      </c:pt>
                      <c:pt idx="68">
                        <c:v>117.999999999938</c:v>
                      </c:pt>
                      <c:pt idx="69">
                        <c:v>117.999999999938</c:v>
                      </c:pt>
                      <c:pt idx="70">
                        <c:v>117.500000000291</c:v>
                      </c:pt>
                      <c:pt idx="71">
                        <c:v>114.999999999782</c:v>
                      </c:pt>
                      <c:pt idx="72">
                        <c:v>115.999999999985</c:v>
                      </c:pt>
                      <c:pt idx="73">
                        <c:v>118.50000000004</c:v>
                      </c:pt>
                      <c:pt idx="74">
                        <c:v>118.999999999687</c:v>
                      </c:pt>
                      <c:pt idx="75">
                        <c:v>118.50000000004</c:v>
                      </c:pt>
                      <c:pt idx="76">
                        <c:v>123.999999999796</c:v>
                      </c:pt>
                      <c:pt idx="77">
                        <c:v>70.9999999999127</c:v>
                      </c:pt>
                      <c:pt idx="78">
                        <c:v>65.9999999998035</c:v>
                      </c:pt>
                      <c:pt idx="79">
                        <c:v>123.000000000047</c:v>
                      </c:pt>
                      <c:pt idx="80">
                        <c:v>147.999999999683</c:v>
                      </c:pt>
                      <c:pt idx="81">
                        <c:v>150.99999999984</c:v>
                      </c:pt>
                      <c:pt idx="82">
                        <c:v>144.999999999527</c:v>
                      </c:pt>
                      <c:pt idx="83">
                        <c:v>153.499999999894</c:v>
                      </c:pt>
                      <c:pt idx="84">
                        <c:v>146.499999999833</c:v>
                      </c:pt>
                      <c:pt idx="85">
                        <c:v>152.499999999691</c:v>
                      </c:pt>
                      <c:pt idx="86">
                        <c:v>145.499999999629</c:v>
                      </c:pt>
                      <c:pt idx="87">
                        <c:v>153.499999999894</c:v>
                      </c:pt>
                      <c:pt idx="88">
                        <c:v>150.000000000091</c:v>
                      </c:pt>
                      <c:pt idx="89">
                        <c:v>150.999999999385</c:v>
                      </c:pt>
                      <c:pt idx="90">
                        <c:v>145.999999999731</c:v>
                      </c:pt>
                      <c:pt idx="91">
                        <c:v>153.499999999894</c:v>
                      </c:pt>
                      <c:pt idx="92">
                        <c:v>154.999999999745</c:v>
                      </c:pt>
                      <c:pt idx="93">
                        <c:v>156.500000000051</c:v>
                      </c:pt>
                      <c:pt idx="94">
                        <c:v>152.499999999691</c:v>
                      </c:pt>
                      <c:pt idx="95">
                        <c:v>150.499999999738</c:v>
                      </c:pt>
                      <c:pt idx="96">
                        <c:v>152.999999999793</c:v>
                      </c:pt>
                      <c:pt idx="97">
                        <c:v>148.999999999887</c:v>
                      </c:pt>
                      <c:pt idx="98">
                        <c:v>153.999999999542</c:v>
                      </c:pt>
                      <c:pt idx="99">
                        <c:v>157.000000000153</c:v>
                      </c:pt>
                      <c:pt idx="100">
                        <c:v>150.499999999738</c:v>
                      </c:pt>
                      <c:pt idx="101">
                        <c:v>158.999999999651</c:v>
                      </c:pt>
                      <c:pt idx="102">
                        <c:v>161.499999999705</c:v>
                      </c:pt>
                      <c:pt idx="103">
                        <c:v>164.499999999862</c:v>
                      </c:pt>
                      <c:pt idx="104">
                        <c:v>157.4999999998</c:v>
                      </c:pt>
                      <c:pt idx="105">
                        <c:v>159.999999999854</c:v>
                      </c:pt>
                      <c:pt idx="106">
                        <c:v>168.00000000012</c:v>
                      </c:pt>
                      <c:pt idx="107">
                        <c:v>162.499999999909</c:v>
                      </c:pt>
                      <c:pt idx="108">
                        <c:v>156.999999999698</c:v>
                      </c:pt>
                      <c:pt idx="109">
                        <c:v>161.999999999807</c:v>
                      </c:pt>
                      <c:pt idx="110">
                        <c:v>168.499999999767</c:v>
                      </c:pt>
                      <c:pt idx="111">
                        <c:v>158.999999999651</c:v>
                      </c:pt>
                      <c:pt idx="112">
                        <c:v>163.99999999976</c:v>
                      </c:pt>
                      <c:pt idx="113">
                        <c:v>167.999999999665</c:v>
                      </c:pt>
                      <c:pt idx="114">
                        <c:v>159.999999999854</c:v>
                      </c:pt>
                      <c:pt idx="115">
                        <c:v>160.999999999603</c:v>
                      </c:pt>
                      <c:pt idx="116">
                        <c:v>163.499999999658</c:v>
                      </c:pt>
                      <c:pt idx="117">
                        <c:v>163.499999999658</c:v>
                      </c:pt>
                      <c:pt idx="118">
                        <c:v>163.99999999976</c:v>
                      </c:pt>
                      <c:pt idx="119">
                        <c:v>170.49999999972</c:v>
                      </c:pt>
                      <c:pt idx="120">
                        <c:v>184.999999999491</c:v>
                      </c:pt>
                      <c:pt idx="121">
                        <c:v>163.99999999976</c:v>
                      </c:pt>
                      <c:pt idx="122">
                        <c:v>163.99999999976</c:v>
                      </c:pt>
                      <c:pt idx="123">
                        <c:v>168.499999999767</c:v>
                      </c:pt>
                      <c:pt idx="124">
                        <c:v>173.999999999978</c:v>
                      </c:pt>
                      <c:pt idx="125">
                        <c:v>175.499999999829</c:v>
                      </c:pt>
                      <c:pt idx="126">
                        <c:v>172.499999999673</c:v>
                      </c:pt>
                      <c:pt idx="127">
                        <c:v>172.999999999774</c:v>
                      </c:pt>
                      <c:pt idx="128">
                        <c:v>166.999999999916</c:v>
                      </c:pt>
                      <c:pt idx="129">
                        <c:v>177.499999999782</c:v>
                      </c:pt>
                      <c:pt idx="130">
                        <c:v>175.499999999829</c:v>
                      </c:pt>
                      <c:pt idx="131">
                        <c:v>174.499999999625</c:v>
                      </c:pt>
                      <c:pt idx="132">
                        <c:v>173.999999999523</c:v>
                      </c:pt>
                      <c:pt idx="133">
                        <c:v>173.499999999876</c:v>
                      </c:pt>
                      <c:pt idx="134">
                        <c:v>191.499999999905</c:v>
                      </c:pt>
                      <c:pt idx="135">
                        <c:v>178.499999999531</c:v>
                      </c:pt>
                      <c:pt idx="136">
                        <c:v>181.499999999687</c:v>
                      </c:pt>
                      <c:pt idx="137">
                        <c:v>140.999999999622</c:v>
                      </c:pt>
                      <c:pt idx="138">
                        <c:v>183.49999999964</c:v>
                      </c:pt>
                      <c:pt idx="139">
                        <c:v>190.000000000055</c:v>
                      </c:pt>
                      <c:pt idx="140">
                        <c:v>181.500000000142</c:v>
                      </c:pt>
                      <c:pt idx="141">
                        <c:v>190.499999999702</c:v>
                      </c:pt>
                      <c:pt idx="142">
                        <c:v>195.999999999458</c:v>
                      </c:pt>
                      <c:pt idx="143">
                        <c:v>181.999999999789</c:v>
                      </c:pt>
                      <c:pt idx="144">
                        <c:v>195.999999999913</c:v>
                      </c:pt>
                      <c:pt idx="145">
                        <c:v>196.49999999956</c:v>
                      </c:pt>
                      <c:pt idx="146">
                        <c:v>193.999999999505</c:v>
                      </c:pt>
                      <c:pt idx="147">
                        <c:v>196.999999999662</c:v>
                      </c:pt>
                      <c:pt idx="148">
                        <c:v>195.999999999913</c:v>
                      </c:pt>
                      <c:pt idx="149">
                        <c:v>208.000000000084</c:v>
                      </c:pt>
                      <c:pt idx="150">
                        <c:v>227.499999999509</c:v>
                      </c:pt>
                      <c:pt idx="151">
                        <c:v>200.999999999567</c:v>
                      </c:pt>
                      <c:pt idx="152">
                        <c:v>197.999999999865</c:v>
                      </c:pt>
                      <c:pt idx="153">
                        <c:v>201.999999999771</c:v>
                      </c:pt>
                      <c:pt idx="154">
                        <c:v>212.499999999636</c:v>
                      </c:pt>
                      <c:pt idx="155">
                        <c:v>202.999999999975</c:v>
                      </c:pt>
                      <c:pt idx="156">
                        <c:v>209.999999999582</c:v>
                      </c:pt>
                      <c:pt idx="157">
                        <c:v>209.49999999948</c:v>
                      </c:pt>
                      <c:pt idx="158">
                        <c:v>210.499999999683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42712,42718,42724,42731,42739,42752,42763,42776,42791,42801,42809,42816,42823,42830,42836,42843,42857,42874,42881,42885,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38"/>
                <c:order val="1"/>
                <c:tx>
                  <c:strRef>
                    <c:extLst>
                      <c:ext uri="{02D57815-91ED-43cb-92C2-25804820EDAC}">
                        <c15:formulaRef>
                          <c15:sqref>'DC4-3'!$A$2:$B$2</c15:sqref>
                        </c15:formulaRef>
                      </c:ext>
                    </c:extLst>
                    <c:strCache>
                      <c:ptCount val="1"/>
                      <c:pt idx="0">
                        <c:v>DC4-3</c:v>
                      </c:pt>
                    </c:strCache>
                  </c:strRef>
                </c:tx>
                <c:spPr>
                  <a:ln w="10160" cap="rnd" cmpd="sng" algn="ctr">
                    <a:solidFill>
                      <a:schemeClr val="accent3"/>
                    </a:solidFill>
                    <a:prstDash val="solid"/>
                    <a:round/>
                  </a:ln>
                  <a:effectLst/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19.4999999998799</c:v>
                      </c:pt>
                      <c:pt idx="2">
                        <c:v>35.4999999995016</c:v>
                      </c:pt>
                      <c:pt idx="3">
                        <c:v>40.4999999996107</c:v>
                      </c:pt>
                      <c:pt idx="4">
                        <c:v>58.9999999997417</c:v>
                      </c:pt>
                      <c:pt idx="5">
                        <c:v>58.9999999997417</c:v>
                      </c:pt>
                      <c:pt idx="6">
                        <c:v>93.4999999999491</c:v>
                      </c:pt>
                      <c:pt idx="7">
                        <c:v>105.499999999665</c:v>
                      </c:pt>
                      <c:pt idx="8">
                        <c:v>120.499999999993</c:v>
                      </c:pt>
                      <c:pt idx="9">
                        <c:v>130.999999999858</c:v>
                      </c:pt>
                      <c:pt idx="10">
                        <c:v>138.499999999567</c:v>
                      </c:pt>
                      <c:pt idx="11">
                        <c:v>147.500000000036</c:v>
                      </c:pt>
                      <c:pt idx="12">
                        <c:v>166.499999999814</c:v>
                      </c:pt>
                      <c:pt idx="13">
                        <c:v>170.999999999822</c:v>
                      </c:pt>
                      <c:pt idx="14">
                        <c:v>169.999999999618</c:v>
                      </c:pt>
                      <c:pt idx="15">
                        <c:v>174.499999999625</c:v>
                      </c:pt>
                      <c:pt idx="16">
                        <c:v>183.49999999964</c:v>
                      </c:pt>
                      <c:pt idx="17">
                        <c:v>186.499999999796</c:v>
                      </c:pt>
                      <c:pt idx="18">
                        <c:v>187.999999999647</c:v>
                      </c:pt>
                      <c:pt idx="19">
                        <c:v>187.499999999545</c:v>
                      </c:pt>
                      <c:pt idx="20">
                        <c:v>187.5</c:v>
                      </c:pt>
                      <c:pt idx="21">
                        <c:v>192.999999999302</c:v>
                      </c:pt>
                      <c:pt idx="22">
                        <c:v>193.999999999505</c:v>
                      </c:pt>
                      <c:pt idx="23">
                        <c:v>200.999999999567</c:v>
                      </c:pt>
                      <c:pt idx="24">
                        <c:v>193.999999999505</c:v>
                      </c:pt>
                      <c:pt idx="25">
                        <c:v>196.49999999956</c:v>
                      </c:pt>
                      <c:pt idx="26">
                        <c:v>#N/A</c:v>
                      </c:pt>
                      <c:pt idx="27">
                        <c:v>198.499999999513</c:v>
                      </c:pt>
                      <c:pt idx="28">
                        <c:v>195.499999999811</c:v>
                      </c:pt>
                      <c:pt idx="29">
                        <c:v>197.999999999411</c:v>
                      </c:pt>
                      <c:pt idx="30">
                        <c:v>192.999999999756</c:v>
                      </c:pt>
                      <c:pt idx="31">
                        <c:v>203.499999999622</c:v>
                      </c:pt>
                      <c:pt idx="32">
                        <c:v>203.499999999622</c:v>
                      </c:pt>
                      <c:pt idx="33">
                        <c:v>206.499999999778</c:v>
                      </c:pt>
                      <c:pt idx="34">
                        <c:v>206.000000000131</c:v>
                      </c:pt>
                      <c:pt idx="35">
                        <c:v>#N/A</c:v>
                      </c:pt>
                      <c:pt idx="36">
                        <c:v>208.499999999731</c:v>
                      </c:pt>
                      <c:pt idx="37">
                        <c:v>206.99999999988</c:v>
                      </c:pt>
                      <c:pt idx="38">
                        <c:v>#N/A</c:v>
                      </c:pt>
                      <c:pt idx="39">
                        <c:v>203.500000000076</c:v>
                      </c:pt>
                      <c:pt idx="40">
                        <c:v>204.499999999825</c:v>
                      </c:pt>
                      <c:pt idx="41">
                        <c:v>208.999999999833</c:v>
                      </c:pt>
                      <c:pt idx="42">
                        <c:v>210.499999999683</c:v>
                      </c:pt>
                      <c:pt idx="43">
                        <c:v>206.499999999778</c:v>
                      </c:pt>
                      <c:pt idx="44">
                        <c:v>212.500000000091</c:v>
                      </c:pt>
                      <c:pt idx="45">
                        <c:v>212.999999999738</c:v>
                      </c:pt>
                      <c:pt idx="46">
                        <c:v>207.999999999629</c:v>
                      </c:pt>
                      <c:pt idx="47">
                        <c:v>212.999999999738</c:v>
                      </c:pt>
                      <c:pt idx="48">
                        <c:v>214.999999999691</c:v>
                      </c:pt>
                      <c:pt idx="49">
                        <c:v>214.500000000044</c:v>
                      </c:pt>
                      <c:pt idx="50">
                        <c:v>215.999999999894</c:v>
                      </c:pt>
                      <c:pt idx="51">
                        <c:v>213.999999999487</c:v>
                      </c:pt>
                      <c:pt idx="52">
                        <c:v>213.999999999487</c:v>
                      </c:pt>
                      <c:pt idx="53">
                        <c:v>215.999999999894</c:v>
                      </c:pt>
                      <c:pt idx="54">
                        <c:v>212.499999999636</c:v>
                      </c:pt>
                      <c:pt idx="55">
                        <c:v>216.499999999542</c:v>
                      </c:pt>
                      <c:pt idx="56">
                        <c:v>214.999999999691</c:v>
                      </c:pt>
                      <c:pt idx="57">
                        <c:v>221.499999999651</c:v>
                      </c:pt>
                      <c:pt idx="58">
                        <c:v>222.4999999994</c:v>
                      </c:pt>
                      <c:pt idx="59">
                        <c:v>214.499999999589</c:v>
                      </c:pt>
                      <c:pt idx="60">
                        <c:v>228.499999999713</c:v>
                      </c:pt>
                      <c:pt idx="61">
                        <c:v>227.499999999964</c:v>
                      </c:pt>
                      <c:pt idx="62">
                        <c:v>230.499999999665</c:v>
                      </c:pt>
                      <c:pt idx="63">
                        <c:v>224.999999999909</c:v>
                      </c:pt>
                      <c:pt idx="64">
                        <c:v>224.999999999909</c:v>
                      </c:pt>
                      <c:pt idx="65">
                        <c:v>226.999999999862</c:v>
                      </c:pt>
                      <c:pt idx="66">
                        <c:v>221.499999999651</c:v>
                      </c:pt>
                      <c:pt idx="67">
                        <c:v>224.999999999454</c:v>
                      </c:pt>
                      <c:pt idx="68">
                        <c:v>223.500000000058</c:v>
                      </c:pt>
                      <c:pt idx="69">
                        <c:v>226.999999999862</c:v>
                      </c:pt>
                      <c:pt idx="70">
                        <c:v>226.49999999976</c:v>
                      </c:pt>
                      <c:pt idx="71">
                        <c:v>233.499999999367</c:v>
                      </c:pt>
                      <c:pt idx="72">
                        <c:v>178.999999999633</c:v>
                      </c:pt>
                      <c:pt idx="73">
                        <c:v>223.499999999603</c:v>
                      </c:pt>
                      <c:pt idx="74">
                        <c:v>233.499999999822</c:v>
                      </c:pt>
                      <c:pt idx="75">
                        <c:v>230.499999999665</c:v>
                      </c:pt>
                      <c:pt idx="76">
                        <c:v>233.000000000175</c:v>
                      </c:pt>
                      <c:pt idx="77">
                        <c:v>231.999999999516</c:v>
                      </c:pt>
                      <c:pt idx="78">
                        <c:v>230.000000000018</c:v>
                      </c:pt>
                      <c:pt idx="79">
                        <c:v>227.499999999964</c:v>
                      </c:pt>
                      <c:pt idx="80">
                        <c:v>228.499999999713</c:v>
                      </c:pt>
                      <c:pt idx="81">
                        <c:v>235.499999999774</c:v>
                      </c:pt>
                      <c:pt idx="82">
                        <c:v>233.999999999924</c:v>
                      </c:pt>
                      <c:pt idx="83">
                        <c:v>238.499999999931</c:v>
                      </c:pt>
                      <c:pt idx="84">
                        <c:v>235.49999999932</c:v>
                      </c:pt>
                      <c:pt idx="85">
                        <c:v>231.499999999414</c:v>
                      </c:pt>
                      <c:pt idx="86">
                        <c:v>234.999999999673</c:v>
                      </c:pt>
                      <c:pt idx="87">
                        <c:v>240.499999999884</c:v>
                      </c:pt>
                      <c:pt idx="88">
                        <c:v>240.999999999985</c:v>
                      </c:pt>
                      <c:pt idx="89">
                        <c:v>238.999999999578</c:v>
                      </c:pt>
                      <c:pt idx="90">
                        <c:v>237.499999999727</c:v>
                      </c:pt>
                      <c:pt idx="91">
                        <c:v>239.49999999968</c:v>
                      </c:pt>
                      <c:pt idx="92">
                        <c:v>237.999999999829</c:v>
                      </c:pt>
                      <c:pt idx="93">
                        <c:v>244.999999999436</c:v>
                      </c:pt>
                      <c:pt idx="94">
                        <c:v>239.000000000033</c:v>
                      </c:pt>
                      <c:pt idx="95">
                        <c:v>239.49999999968</c:v>
                      </c:pt>
                      <c:pt idx="96">
                        <c:v>241.499999999633</c:v>
                      </c:pt>
                      <c:pt idx="97">
                        <c:v>246.999999999844</c:v>
                      </c:pt>
                      <c:pt idx="98">
                        <c:v>248.999999999796</c:v>
                      </c:pt>
                      <c:pt idx="99">
                        <c:v>246.499999999742</c:v>
                      </c:pt>
                      <c:pt idx="100">
                        <c:v>246.499999999742</c:v>
                      </c:pt>
                      <c:pt idx="101">
                        <c:v>253.499999999804</c:v>
                      </c:pt>
                      <c:pt idx="102">
                        <c:v>252.999999999702</c:v>
                      </c:pt>
                      <c:pt idx="103">
                        <c:v>254.499999999553</c:v>
                      </c:pt>
                      <c:pt idx="104">
                        <c:v>249.999999999545</c:v>
                      </c:pt>
                      <c:pt idx="105">
                        <c:v>253.999999999905</c:v>
                      </c:pt>
                      <c:pt idx="106">
                        <c:v>255.999999999858</c:v>
                      </c:pt>
                      <c:pt idx="107">
                        <c:v>256.499999999505</c:v>
                      </c:pt>
                      <c:pt idx="108">
                        <c:v>253.499999999804</c:v>
                      </c:pt>
                      <c:pt idx="109">
                        <c:v>260.999999999513</c:v>
                      </c:pt>
                      <c:pt idx="110">
                        <c:v>254.999999999654</c:v>
                      </c:pt>
                      <c:pt idx="111">
                        <c:v>262.499999999818</c:v>
                      </c:pt>
                      <c:pt idx="112">
                        <c:v>261.499999999614</c:v>
                      </c:pt>
                      <c:pt idx="113">
                        <c:v>261.499999999614</c:v>
                      </c:pt>
                      <c:pt idx="114">
                        <c:v>268.000000000029</c:v>
                      </c:pt>
                      <c:pt idx="115">
                        <c:v>270.999999999731</c:v>
                      </c:pt>
                      <c:pt idx="116">
                        <c:v>252.500000000055</c:v>
                      </c:pt>
                      <c:pt idx="117">
                        <c:v>262.999999999465</c:v>
                      </c:pt>
                      <c:pt idx="118">
                        <c:v>266.999999999371</c:v>
                      </c:pt>
                      <c:pt idx="119">
                        <c:v>266.499999999724</c:v>
                      </c:pt>
                      <c:pt idx="120">
                        <c:v>266.999999999825</c:v>
                      </c:pt>
                      <c:pt idx="121">
                        <c:v>270.499999999629</c:v>
                      </c:pt>
                      <c:pt idx="122">
                        <c:v>275.499999999738</c:v>
                      </c:pt>
                      <c:pt idx="123">
                        <c:v>270.499999999629</c:v>
                      </c:pt>
                      <c:pt idx="124">
                        <c:v>268.999999999778</c:v>
                      </c:pt>
                      <c:pt idx="125">
                        <c:v>271.000000000186</c:v>
                      </c:pt>
                      <c:pt idx="126">
                        <c:v>279.999999999745</c:v>
                      </c:pt>
                      <c:pt idx="127">
                        <c:v>279.999999999745</c:v>
                      </c:pt>
                      <c:pt idx="128">
                        <c:v>275.99999999984</c:v>
                      </c:pt>
                      <c:pt idx="129">
                        <c:v>298.999999999978</c:v>
                      </c:pt>
                      <c:pt idx="130">
                        <c:v>279.499999999643</c:v>
                      </c:pt>
                      <c:pt idx="131">
                        <c:v>276.999999999589</c:v>
                      </c:pt>
                      <c:pt idx="132">
                        <c:v>246.999999999389</c:v>
                      </c:pt>
                      <c:pt idx="133">
                        <c:v>291.499999999814</c:v>
                      </c:pt>
                      <c:pt idx="134">
                        <c:v>300.999999999931</c:v>
                      </c:pt>
                      <c:pt idx="135">
                        <c:v>278.999999999996</c:v>
                      </c:pt>
                      <c:pt idx="136">
                        <c:v>289.499999999862</c:v>
                      </c:pt>
                      <c:pt idx="137">
                        <c:v>294.499999999516</c:v>
                      </c:pt>
                      <c:pt idx="138">
                        <c:v>295.49999999972</c:v>
                      </c:pt>
                      <c:pt idx="139">
                        <c:v>299.499999999625</c:v>
                      </c:pt>
                      <c:pt idx="140">
                        <c:v>305.999999999585</c:v>
                      </c:pt>
                      <c:pt idx="141">
                        <c:v>317.499999999654</c:v>
                      </c:pt>
                      <c:pt idx="142">
                        <c:v>303.999999999633</c:v>
                      </c:pt>
                      <c:pt idx="143">
                        <c:v>307.999999999993</c:v>
                      </c:pt>
                      <c:pt idx="144">
                        <c:v>304.999999999836</c:v>
                      </c:pt>
                      <c:pt idx="145">
                        <c:v>312.999999999647</c:v>
                      </c:pt>
                      <c:pt idx="146">
                        <c:v>309.999999999491</c:v>
                      </c:pt>
                      <c:pt idx="147">
                        <c:v>306.500000000142</c:v>
                      </c:pt>
                      <c:pt idx="148">
                        <c:v>321.49999999956</c:v>
                      </c:pt>
                      <c:pt idx="149">
                        <c:v>318.99999999996</c:v>
                      </c:pt>
                      <c:pt idx="150">
                        <c:v>315.000000000055</c:v>
                      </c:pt>
                      <c:pt idx="151">
                        <c:v>322.499999999764</c:v>
                      </c:pt>
                      <c:pt idx="152">
                        <c:v>325.499999999465</c:v>
                      </c:pt>
                      <c:pt idx="153">
                        <c:v>331.499999999778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42752,42763,42776,42791,42801,42809,42816,42823,42830,42836,42843,42857,42874,42881,42885,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39"/>
                <c:order val="2"/>
                <c:tx>
                  <c:strRef>
                    <c:extLst>
                      <c:ext uri="{02D57815-91ED-43cb-92C2-25804820EDAC}">
                        <c15:formulaRef>
                          <c15:sqref>'DC4-4'!$A$2:$B$2</c15:sqref>
                        </c15:formulaRef>
                      </c:ext>
                    </c:extLst>
                    <c:strCache>
                      <c:ptCount val="1"/>
                      <c:pt idx="0">
                        <c:v>DC4-4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4"/>
                    </a:solidFill>
                    <a:prstDash val="solid"/>
                    <a:round/>
                  </a:ln>
                  <a:effectLst/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24.4999999999891</c:v>
                      </c:pt>
                      <c:pt idx="2">
                        <c:v>34.9999999998545</c:v>
                      </c:pt>
                      <c:pt idx="3">
                        <c:v>75.0000000002728</c:v>
                      </c:pt>
                      <c:pt idx="4">
                        <c:v>89.5000000000437</c:v>
                      </c:pt>
                      <c:pt idx="5">
                        <c:v>109.500000000025</c:v>
                      </c:pt>
                      <c:pt idx="6">
                        <c:v>122.5000000004</c:v>
                      </c:pt>
                      <c:pt idx="7">
                        <c:v>130.499999999756</c:v>
                      </c:pt>
                      <c:pt idx="8">
                        <c:v>142.500000000382</c:v>
                      </c:pt>
                      <c:pt idx="9">
                        <c:v>167.500000000018</c:v>
                      </c:pt>
                      <c:pt idx="10">
                        <c:v>172.000000000025</c:v>
                      </c:pt>
                      <c:pt idx="11">
                        <c:v>171.499999999924</c:v>
                      </c:pt>
                      <c:pt idx="12">
                        <c:v>175.000000000182</c:v>
                      </c:pt>
                      <c:pt idx="13">
                        <c:v>193.499999999858</c:v>
                      </c:pt>
                      <c:pt idx="14">
                        <c:v>194.500000000062</c:v>
                      </c:pt>
                      <c:pt idx="15">
                        <c:v>198.499999999967</c:v>
                      </c:pt>
                      <c:pt idx="16">
                        <c:v>201.000000000022</c:v>
                      </c:pt>
                      <c:pt idx="17">
                        <c:v>214.500000000044</c:v>
                      </c:pt>
                      <c:pt idx="18">
                        <c:v>212.999999999738</c:v>
                      </c:pt>
                      <c:pt idx="19">
                        <c:v>211.499999999887</c:v>
                      </c:pt>
                      <c:pt idx="20">
                        <c:v>214.500000000044</c:v>
                      </c:pt>
                      <c:pt idx="21">
                        <c:v>211.499999999887</c:v>
                      </c:pt>
                      <c:pt idx="22">
                        <c:v>213.49999999984</c:v>
                      </c:pt>
                      <c:pt idx="23">
                        <c:v>#N/A</c:v>
                      </c:pt>
                      <c:pt idx="24">
                        <c:v>219.499999999698</c:v>
                      </c:pt>
                      <c:pt idx="25">
                        <c:v>216.499999999996</c:v>
                      </c:pt>
                      <c:pt idx="26">
                        <c:v>216.999999999643</c:v>
                      </c:pt>
                      <c:pt idx="27">
                        <c:v>222.499999999854</c:v>
                      </c:pt>
                      <c:pt idx="28">
                        <c:v>208.500000000186</c:v>
                      </c:pt>
                      <c:pt idx="29">
                        <c:v>226.49999999976</c:v>
                      </c:pt>
                      <c:pt idx="30">
                        <c:v>226.500000000215</c:v>
                      </c:pt>
                      <c:pt idx="31">
                        <c:v>229.000000000269</c:v>
                      </c:pt>
                      <c:pt idx="32">
                        <c:v>#N/A</c:v>
                      </c:pt>
                      <c:pt idx="33">
                        <c:v>230.000000000018</c:v>
                      </c:pt>
                      <c:pt idx="34">
                        <c:v>230.000000000018</c:v>
                      </c:pt>
                      <c:pt idx="35">
                        <c:v>#N/A</c:v>
                      </c:pt>
                      <c:pt idx="36">
                        <c:v>230.50000000012</c:v>
                      </c:pt>
                      <c:pt idx="37">
                        <c:v>232.500000000073</c:v>
                      </c:pt>
                      <c:pt idx="38">
                        <c:v>236.499999999978</c:v>
                      </c:pt>
                      <c:pt idx="39">
                        <c:v>240.000000000236</c:v>
                      </c:pt>
                      <c:pt idx="40">
                        <c:v>235.999999999876</c:v>
                      </c:pt>
                      <c:pt idx="41">
                        <c:v>243.000000000393</c:v>
                      </c:pt>
                      <c:pt idx="42">
                        <c:v>244.999999999891</c:v>
                      </c:pt>
                      <c:pt idx="43">
                        <c:v>239.999999999782</c:v>
                      </c:pt>
                      <c:pt idx="44">
                        <c:v>244.499999999789</c:v>
                      </c:pt>
                      <c:pt idx="45">
                        <c:v>246.500000000196</c:v>
                      </c:pt>
                      <c:pt idx="46">
                        <c:v>250</c:v>
                      </c:pt>
                      <c:pt idx="47">
                        <c:v>249.499999999898</c:v>
                      </c:pt>
                      <c:pt idx="48">
                        <c:v>247.499999999945</c:v>
                      </c:pt>
                      <c:pt idx="49">
                        <c:v>250.500000000102</c:v>
                      </c:pt>
                      <c:pt idx="50">
                        <c:v>252.500000000055</c:v>
                      </c:pt>
                      <c:pt idx="51">
                        <c:v>248.499999999694</c:v>
                      </c:pt>
                      <c:pt idx="52">
                        <c:v>251.499999999851</c:v>
                      </c:pt>
                      <c:pt idx="53">
                        <c:v>262.99999999992</c:v>
                      </c:pt>
                      <c:pt idx="54">
                        <c:v>261.500000000069</c:v>
                      </c:pt>
                      <c:pt idx="55">
                        <c:v>269.49999999988</c:v>
                      </c:pt>
                      <c:pt idx="56">
                        <c:v>259.000000000015</c:v>
                      </c:pt>
                      <c:pt idx="57">
                        <c:v>262.99999999992</c:v>
                      </c:pt>
                      <c:pt idx="58">
                        <c:v>265.499999999975</c:v>
                      </c:pt>
                      <c:pt idx="59">
                        <c:v>266.500000000178</c:v>
                      </c:pt>
                      <c:pt idx="60">
                        <c:v>266.000000000076</c:v>
                      </c:pt>
                      <c:pt idx="61">
                        <c:v>268.999999999778</c:v>
                      </c:pt>
                      <c:pt idx="62">
                        <c:v>266.500000000178</c:v>
                      </c:pt>
                      <c:pt idx="63">
                        <c:v>262.99999999992</c:v>
                      </c:pt>
                      <c:pt idx="64">
                        <c:v>266.499999999724</c:v>
                      </c:pt>
                      <c:pt idx="65">
                        <c:v>266.000000000076</c:v>
                      </c:pt>
                      <c:pt idx="66">
                        <c:v>267.499999999927</c:v>
                      </c:pt>
                      <c:pt idx="67">
                        <c:v>272.500000000036</c:v>
                      </c:pt>
                      <c:pt idx="68">
                        <c:v>272.500000000036</c:v>
                      </c:pt>
                      <c:pt idx="69">
                        <c:v>222.999999999956</c:v>
                      </c:pt>
                      <c:pt idx="70">
                        <c:v>269.49999999988</c:v>
                      </c:pt>
                      <c:pt idx="71">
                        <c:v>275.99999999984</c:v>
                      </c:pt>
                      <c:pt idx="72">
                        <c:v>278.999999999996</c:v>
                      </c:pt>
                      <c:pt idx="73">
                        <c:v>280.500000000302</c:v>
                      </c:pt>
                      <c:pt idx="74">
                        <c:v>276.499999999942</c:v>
                      </c:pt>
                      <c:pt idx="75">
                        <c:v>279.500000000098</c:v>
                      </c:pt>
                      <c:pt idx="76">
                        <c:v>276.000000000295</c:v>
                      </c:pt>
                      <c:pt idx="77">
                        <c:v>277.500000000146</c:v>
                      </c:pt>
                      <c:pt idx="78">
                        <c:v>282.999999999902</c:v>
                      </c:pt>
                      <c:pt idx="79">
                        <c:v>285.499999999956</c:v>
                      </c:pt>
                      <c:pt idx="80">
                        <c:v>288.500000000113</c:v>
                      </c:pt>
                      <c:pt idx="81">
                        <c:v>282.4999999998</c:v>
                      </c:pt>
                      <c:pt idx="82">
                        <c:v>283.500000000004</c:v>
                      </c:pt>
                      <c:pt idx="83">
                        <c:v>288.500000000113</c:v>
                      </c:pt>
                      <c:pt idx="84">
                        <c:v>288.000000000011</c:v>
                      </c:pt>
                      <c:pt idx="85">
                        <c:v>289.000000000215</c:v>
                      </c:pt>
                      <c:pt idx="86">
                        <c:v>295.999999999822</c:v>
                      </c:pt>
                      <c:pt idx="87">
                        <c:v>291.500000000269</c:v>
                      </c:pt>
                      <c:pt idx="88">
                        <c:v>284.999999999854</c:v>
                      </c:pt>
                      <c:pt idx="89">
                        <c:v>293.500000000222</c:v>
                      </c:pt>
                      <c:pt idx="90">
                        <c:v>299.50000000008</c:v>
                      </c:pt>
                      <c:pt idx="91">
                        <c:v>298.000000000229</c:v>
                      </c:pt>
                      <c:pt idx="92">
                        <c:v>293.999999999869</c:v>
                      </c:pt>
                      <c:pt idx="93">
                        <c:v>298.000000000229</c:v>
                      </c:pt>
                      <c:pt idx="94">
                        <c:v>302.499999999782</c:v>
                      </c:pt>
                      <c:pt idx="95">
                        <c:v>310.0000000004</c:v>
                      </c:pt>
                      <c:pt idx="96">
                        <c:v>306.00000000004</c:v>
                      </c:pt>
                      <c:pt idx="97">
                        <c:v>303.499999999985</c:v>
                      </c:pt>
                      <c:pt idx="98">
                        <c:v>311.500000000251</c:v>
                      </c:pt>
                      <c:pt idx="99">
                        <c:v>305.499999999938</c:v>
                      </c:pt>
                      <c:pt idx="100">
                        <c:v>318.499999999858</c:v>
                      </c:pt>
                      <c:pt idx="101">
                        <c:v>310.500000000047</c:v>
                      </c:pt>
                      <c:pt idx="102">
                        <c:v>319.500000000062</c:v>
                      </c:pt>
                      <c:pt idx="103">
                        <c:v>313.000000000102</c:v>
                      </c:pt>
                      <c:pt idx="104">
                        <c:v>312.5</c:v>
                      </c:pt>
                      <c:pt idx="105">
                        <c:v>322.500000000218</c:v>
                      </c:pt>
                      <c:pt idx="106">
                        <c:v>316.499999999905</c:v>
                      </c:pt>
                      <c:pt idx="107">
                        <c:v>317.000000000007</c:v>
                      </c:pt>
                      <c:pt idx="108">
                        <c:v>320.999999999913</c:v>
                      </c:pt>
                      <c:pt idx="109">
                        <c:v>319.999999999709</c:v>
                      </c:pt>
                      <c:pt idx="110">
                        <c:v>320.499999999811</c:v>
                      </c:pt>
                      <c:pt idx="111">
                        <c:v>330.000000000382</c:v>
                      </c:pt>
                      <c:pt idx="112">
                        <c:v>333.000000000084</c:v>
                      </c:pt>
                      <c:pt idx="113">
                        <c:v>329.000000000178</c:v>
                      </c:pt>
                      <c:pt idx="114">
                        <c:v>328.999999999724</c:v>
                      </c:pt>
                      <c:pt idx="115">
                        <c:v>327.999999999975</c:v>
                      </c:pt>
                      <c:pt idx="116">
                        <c:v>330.500000000029</c:v>
                      </c:pt>
                      <c:pt idx="117">
                        <c:v>331.500000000233</c:v>
                      </c:pt>
                      <c:pt idx="118">
                        <c:v>333.999999999833</c:v>
                      </c:pt>
                      <c:pt idx="119">
                        <c:v>334.500000000389</c:v>
                      </c:pt>
                      <c:pt idx="120">
                        <c:v>336.499999999887</c:v>
                      </c:pt>
                      <c:pt idx="121">
                        <c:v>344.000000000051</c:v>
                      </c:pt>
                      <c:pt idx="122">
                        <c:v>337.500000000091</c:v>
                      </c:pt>
                      <c:pt idx="123">
                        <c:v>341.499999999996</c:v>
                      </c:pt>
                      <c:pt idx="124">
                        <c:v>342.000000000098</c:v>
                      </c:pt>
                      <c:pt idx="125">
                        <c:v>339.500000000044</c:v>
                      </c:pt>
                      <c:pt idx="126">
                        <c:v>360.500000000229</c:v>
                      </c:pt>
                      <c:pt idx="127">
                        <c:v>349.499999999807</c:v>
                      </c:pt>
                      <c:pt idx="128">
                        <c:v>347.999999999956</c:v>
                      </c:pt>
                      <c:pt idx="129">
                        <c:v>313.999999999851</c:v>
                      </c:pt>
                      <c:pt idx="130">
                        <c:v>358.500000000276</c:v>
                      </c:pt>
                      <c:pt idx="131">
                        <c:v>368.50000000004</c:v>
                      </c:pt>
                      <c:pt idx="132">
                        <c:v>352.500000000418</c:v>
                      </c:pt>
                      <c:pt idx="133">
                        <c:v>361.000000000331</c:v>
                      </c:pt>
                      <c:pt idx="134">
                        <c:v>365.999999999985</c:v>
                      </c:pt>
                      <c:pt idx="135">
                        <c:v>353.500000000167</c:v>
                      </c:pt>
                      <c:pt idx="136">
                        <c:v>365.999999999985</c:v>
                      </c:pt>
                      <c:pt idx="137">
                        <c:v>367.999999999938</c:v>
                      </c:pt>
                      <c:pt idx="138">
                        <c:v>376.499999999851</c:v>
                      </c:pt>
                      <c:pt idx="139">
                        <c:v>378.499999999804</c:v>
                      </c:pt>
                      <c:pt idx="140">
                        <c:v>384.000000000015</c:v>
                      </c:pt>
                      <c:pt idx="141">
                        <c:v>382.500000000164</c:v>
                      </c:pt>
                      <c:pt idx="142">
                        <c:v>398.499999999785</c:v>
                      </c:pt>
                      <c:pt idx="143">
                        <c:v>386.999999999716</c:v>
                      </c:pt>
                      <c:pt idx="144">
                        <c:v>385.50000000032</c:v>
                      </c:pt>
                      <c:pt idx="145">
                        <c:v>402.000000000044</c:v>
                      </c:pt>
                      <c:pt idx="146">
                        <c:v>396.499999999833</c:v>
                      </c:pt>
                      <c:pt idx="147">
                        <c:v>405.999999999949</c:v>
                      </c:pt>
                      <c:pt idx="148">
                        <c:v>400.499999999738</c:v>
                      </c:pt>
                      <c:pt idx="149">
                        <c:v>402.999999999793</c:v>
                      </c:pt>
                      <c:pt idx="150">
                        <c:v>410.499999999956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42791,42801,42809,42816,42823,42830,42836,42843,42857,42874,42881,42885,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0"/>
                <c:order val="3"/>
                <c:tx>
                  <c:strRef>
                    <c:extLst>
                      <c:ext uri="{02D57815-91ED-43cb-92C2-25804820EDAC}">
                        <c15:formulaRef>
                          <c15:sqref>'DC4-5'!$A$2:$B$2</c15:sqref>
                        </c15:formulaRef>
                      </c:ext>
                    </c:extLst>
                    <c:strCache>
                      <c:ptCount val="1"/>
                      <c:pt idx="0">
                        <c:v>DC4-5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5"/>
                    </a:solidFill>
                    <a:prstDash val="solid"/>
                    <a:round/>
                  </a:ln>
                  <a:effectLst/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57.4999999998909</c:v>
                      </c:pt>
                      <c:pt idx="2">
                        <c:v>81.4999999997781</c:v>
                      </c:pt>
                      <c:pt idx="3">
                        <c:v>102.499999999964</c:v>
                      </c:pt>
                      <c:pt idx="4">
                        <c:v>123.500000000149</c:v>
                      </c:pt>
                      <c:pt idx="5">
                        <c:v>137.499999999818</c:v>
                      </c:pt>
                      <c:pt idx="6">
                        <c:v>151.000000000295</c:v>
                      </c:pt>
                      <c:pt idx="7">
                        <c:v>177.999999999884</c:v>
                      </c:pt>
                      <c:pt idx="8">
                        <c:v>185.500000000047</c:v>
                      </c:pt>
                      <c:pt idx="9">
                        <c:v>185.499999999593</c:v>
                      </c:pt>
                      <c:pt idx="10">
                        <c:v>187.5</c:v>
                      </c:pt>
                      <c:pt idx="11">
                        <c:v>208.999999999833</c:v>
                      </c:pt>
                      <c:pt idx="12">
                        <c:v>205.500000000029</c:v>
                      </c:pt>
                      <c:pt idx="13">
                        <c:v>211.499999999887</c:v>
                      </c:pt>
                      <c:pt idx="14">
                        <c:v>220.499999999902</c:v>
                      </c:pt>
                      <c:pt idx="15">
                        <c:v>236.499999999978</c:v>
                      </c:pt>
                      <c:pt idx="16">
                        <c:v>245.99999999964</c:v>
                      </c:pt>
                      <c:pt idx="17">
                        <c:v>248.000000000047</c:v>
                      </c:pt>
                      <c:pt idx="18">
                        <c:v>261.999999999716</c:v>
                      </c:pt>
                      <c:pt idx="19">
                        <c:v>261.999999999716</c:v>
                      </c:pt>
                      <c:pt idx="20">
                        <c:v>268.000000000029</c:v>
                      </c:pt>
                      <c:pt idx="21">
                        <c:v>#N/A</c:v>
                      </c:pt>
                      <c:pt idx="22">
                        <c:v>274.999999999636</c:v>
                      </c:pt>
                      <c:pt idx="23">
                        <c:v>277.999999999793</c:v>
                      </c:pt>
                      <c:pt idx="24">
                        <c:v>287.499999999454</c:v>
                      </c:pt>
                      <c:pt idx="25">
                        <c:v>295.49999999972</c:v>
                      </c:pt>
                      <c:pt idx="26">
                        <c:v>311.499999999796</c:v>
                      </c:pt>
                      <c:pt idx="27">
                        <c:v>317.499999999654</c:v>
                      </c:pt>
                      <c:pt idx="28">
                        <c:v>319.500000000062</c:v>
                      </c:pt>
                      <c:pt idx="29">
                        <c:v>322.999999999865</c:v>
                      </c:pt>
                      <c:pt idx="30">
                        <c:v>#N/A</c:v>
                      </c:pt>
                      <c:pt idx="31">
                        <c:v>323.999999999614</c:v>
                      </c:pt>
                      <c:pt idx="32">
                        <c:v>322.000000000116</c:v>
                      </c:pt>
                      <c:pt idx="33">
                        <c:v>#N/A</c:v>
                      </c:pt>
                      <c:pt idx="34">
                        <c:v>326.000000000022</c:v>
                      </c:pt>
                      <c:pt idx="35">
                        <c:v>329.999999999927</c:v>
                      </c:pt>
                      <c:pt idx="36">
                        <c:v>336.499999999887</c:v>
                      </c:pt>
                      <c:pt idx="37">
                        <c:v>339.999999999691</c:v>
                      </c:pt>
                      <c:pt idx="38">
                        <c:v>335.500000000138</c:v>
                      </c:pt>
                      <c:pt idx="39">
                        <c:v>342.000000000098</c:v>
                      </c:pt>
                      <c:pt idx="40">
                        <c:v>346.499999999651</c:v>
                      </c:pt>
                      <c:pt idx="41">
                        <c:v>344.9999999998</c:v>
                      </c:pt>
                      <c:pt idx="42">
                        <c:v>350.499999999556</c:v>
                      </c:pt>
                      <c:pt idx="43">
                        <c:v>354.499999999916</c:v>
                      </c:pt>
                      <c:pt idx="44">
                        <c:v>358.499999999822</c:v>
                      </c:pt>
                      <c:pt idx="45">
                        <c:v>358.999999999924</c:v>
                      </c:pt>
                      <c:pt idx="46">
                        <c:v>356.999999999971</c:v>
                      </c:pt>
                      <c:pt idx="47">
                        <c:v>359.999999999673</c:v>
                      </c:pt>
                      <c:pt idx="48">
                        <c:v>365.999999999985</c:v>
                      </c:pt>
                      <c:pt idx="49">
                        <c:v>360.999999999876</c:v>
                      </c:pt>
                      <c:pt idx="50">
                        <c:v>365.499999999884</c:v>
                      </c:pt>
                      <c:pt idx="51">
                        <c:v>373.499999999694</c:v>
                      </c:pt>
                      <c:pt idx="52">
                        <c:v>383.99999999956</c:v>
                      </c:pt>
                      <c:pt idx="53">
                        <c:v>384.499999999662</c:v>
                      </c:pt>
                      <c:pt idx="54">
                        <c:v>378.499999999804</c:v>
                      </c:pt>
                      <c:pt idx="55">
                        <c:v>393.000000000029</c:v>
                      </c:pt>
                      <c:pt idx="56">
                        <c:v>390.499999999975</c:v>
                      </c:pt>
                      <c:pt idx="57">
                        <c:v>391.999999999825</c:v>
                      </c:pt>
                      <c:pt idx="58">
                        <c:v>392.499999999927</c:v>
                      </c:pt>
                      <c:pt idx="59">
                        <c:v>391.499999999724</c:v>
                      </c:pt>
                      <c:pt idx="60">
                        <c:v>395.500000000084</c:v>
                      </c:pt>
                      <c:pt idx="61">
                        <c:v>391.000000000076</c:v>
                      </c:pt>
                      <c:pt idx="62">
                        <c:v>397.999999999683</c:v>
                      </c:pt>
                      <c:pt idx="63">
                        <c:v>393.500000000131</c:v>
                      </c:pt>
                      <c:pt idx="64">
                        <c:v>395.499999999629</c:v>
                      </c:pt>
                      <c:pt idx="65">
                        <c:v>405.0000000002</c:v>
                      </c:pt>
                      <c:pt idx="66">
                        <c:v>405.999999999494</c:v>
                      </c:pt>
                      <c:pt idx="67">
                        <c:v>357.499999999618</c:v>
                      </c:pt>
                      <c:pt idx="68">
                        <c:v>403.499999999894</c:v>
                      </c:pt>
                      <c:pt idx="69">
                        <c:v>404.499999999643</c:v>
                      </c:pt>
                      <c:pt idx="70">
                        <c:v>408.500000000004</c:v>
                      </c:pt>
                      <c:pt idx="71">
                        <c:v>416.999999999916</c:v>
                      </c:pt>
                      <c:pt idx="72">
                        <c:v>412.499999999909</c:v>
                      </c:pt>
                      <c:pt idx="73">
                        <c:v>416.999999999916</c:v>
                      </c:pt>
                      <c:pt idx="74">
                        <c:v>410.499999999956</c:v>
                      </c:pt>
                      <c:pt idx="75">
                        <c:v>411.50000000016</c:v>
                      </c:pt>
                      <c:pt idx="76">
                        <c:v>422.499999999673</c:v>
                      </c:pt>
                      <c:pt idx="77">
                        <c:v>430.499999999938</c:v>
                      </c:pt>
                      <c:pt idx="78">
                        <c:v>426.500000000033</c:v>
                      </c:pt>
                      <c:pt idx="79">
                        <c:v>379.499999999553</c:v>
                      </c:pt>
                      <c:pt idx="80">
                        <c:v>427.499999999782</c:v>
                      </c:pt>
                      <c:pt idx="81">
                        <c:v>436.499999999796</c:v>
                      </c:pt>
                      <c:pt idx="82">
                        <c:v>434.499999999844</c:v>
                      </c:pt>
                      <c:pt idx="83">
                        <c:v>436.499999999796</c:v>
                      </c:pt>
                      <c:pt idx="84">
                        <c:v>441.499999999905</c:v>
                      </c:pt>
                      <c:pt idx="85">
                        <c:v>438.499999999749</c:v>
                      </c:pt>
                      <c:pt idx="86">
                        <c:v>438.999999999851</c:v>
                      </c:pt>
                      <c:pt idx="87">
                        <c:v>441.499999999905</c:v>
                      </c:pt>
                      <c:pt idx="88">
                        <c:v>450.49999999992</c:v>
                      </c:pt>
                      <c:pt idx="89">
                        <c:v>448.499999999967</c:v>
                      </c:pt>
                      <c:pt idx="90">
                        <c:v>449.999999999818</c:v>
                      </c:pt>
                      <c:pt idx="91">
                        <c:v>448.499999999967</c:v>
                      </c:pt>
                      <c:pt idx="92">
                        <c:v>453.499999999622</c:v>
                      </c:pt>
                      <c:pt idx="93">
                        <c:v>456.99999999988</c:v>
                      </c:pt>
                      <c:pt idx="94">
                        <c:v>458.999999999833</c:v>
                      </c:pt>
                      <c:pt idx="95">
                        <c:v>459.499999999935</c:v>
                      </c:pt>
                      <c:pt idx="96">
                        <c:v>467.5000000002</c:v>
                      </c:pt>
                      <c:pt idx="97">
                        <c:v>468.499999999949</c:v>
                      </c:pt>
                      <c:pt idx="98">
                        <c:v>465.999999999894</c:v>
                      </c:pt>
                      <c:pt idx="99">
                        <c:v>465.499999999793</c:v>
                      </c:pt>
                      <c:pt idx="100">
                        <c:v>470.499999999902</c:v>
                      </c:pt>
                      <c:pt idx="101">
                        <c:v>470.499999999902</c:v>
                      </c:pt>
                      <c:pt idx="102">
                        <c:v>476.49999999976</c:v>
                      </c:pt>
                      <c:pt idx="103">
                        <c:v>476.49999999976</c:v>
                      </c:pt>
                      <c:pt idx="104">
                        <c:v>474.999999999909</c:v>
                      </c:pt>
                      <c:pt idx="105">
                        <c:v>474.999999999909</c:v>
                      </c:pt>
                      <c:pt idx="106">
                        <c:v>483.999999999924</c:v>
                      </c:pt>
                      <c:pt idx="107">
                        <c:v>478.999999999814</c:v>
                      </c:pt>
                      <c:pt idx="108">
                        <c:v>480.999999999767</c:v>
                      </c:pt>
                      <c:pt idx="109">
                        <c:v>490.999999999985</c:v>
                      </c:pt>
                      <c:pt idx="110">
                        <c:v>489.999999999782</c:v>
                      </c:pt>
                      <c:pt idx="111">
                        <c:v>485.000000000127</c:v>
                      </c:pt>
                      <c:pt idx="112">
                        <c:v>488.999999999578</c:v>
                      </c:pt>
                      <c:pt idx="113">
                        <c:v>490.999999999531</c:v>
                      </c:pt>
                      <c:pt idx="114">
                        <c:v>493.50000000004</c:v>
                      </c:pt>
                      <c:pt idx="115">
                        <c:v>496.999999999844</c:v>
                      </c:pt>
                      <c:pt idx="116">
                        <c:v>498.499999999694</c:v>
                      </c:pt>
                      <c:pt idx="117">
                        <c:v>496.500000000196</c:v>
                      </c:pt>
                      <c:pt idx="118">
                        <c:v>501.999999999953</c:v>
                      </c:pt>
                      <c:pt idx="119">
                        <c:v>504.999999999654</c:v>
                      </c:pt>
                      <c:pt idx="120">
                        <c:v>503.500000000258</c:v>
                      </c:pt>
                      <c:pt idx="121">
                        <c:v>507.999999999811</c:v>
                      </c:pt>
                      <c:pt idx="122">
                        <c:v>509.000000000015</c:v>
                      </c:pt>
                      <c:pt idx="123">
                        <c:v>510.000000000218</c:v>
                      </c:pt>
                      <c:pt idx="124">
                        <c:v>510.000000000218</c:v>
                      </c:pt>
                      <c:pt idx="125">
                        <c:v>509.499999999662</c:v>
                      </c:pt>
                      <c:pt idx="126">
                        <c:v>518.000000000029</c:v>
                      </c:pt>
                      <c:pt idx="127">
                        <c:v>480.499999999665</c:v>
                      </c:pt>
                      <c:pt idx="128">
                        <c:v>531.500000000051</c:v>
                      </c:pt>
                      <c:pt idx="129">
                        <c:v>537.499999999909</c:v>
                      </c:pt>
                      <c:pt idx="130">
                        <c:v>522.500000000036</c:v>
                      </c:pt>
                      <c:pt idx="131">
                        <c:v>532.999999999902</c:v>
                      </c:pt>
                      <c:pt idx="132">
                        <c:v>534.499999999753</c:v>
                      </c:pt>
                      <c:pt idx="133">
                        <c:v>544.499999999971</c:v>
                      </c:pt>
                      <c:pt idx="134">
                        <c:v>541.499999999814</c:v>
                      </c:pt>
                      <c:pt idx="135">
                        <c:v>543.499999999767</c:v>
                      </c:pt>
                      <c:pt idx="136">
                        <c:v>545.999999999822</c:v>
                      </c:pt>
                      <c:pt idx="137">
                        <c:v>548.999999999978</c:v>
                      </c:pt>
                      <c:pt idx="138">
                        <c:v>552.500000000236</c:v>
                      </c:pt>
                      <c:pt idx="139">
                        <c:v>552.000000000135</c:v>
                      </c:pt>
                      <c:pt idx="140">
                        <c:v>549.999999999727</c:v>
                      </c:pt>
                      <c:pt idx="141">
                        <c:v>558.999999999742</c:v>
                      </c:pt>
                      <c:pt idx="142">
                        <c:v>557.499999999891</c:v>
                      </c:pt>
                      <c:pt idx="143">
                        <c:v>562.999999999647</c:v>
                      </c:pt>
                      <c:pt idx="144">
                        <c:v>573.499999999967</c:v>
                      </c:pt>
                      <c:pt idx="145">
                        <c:v>567.000000000007</c:v>
                      </c:pt>
                      <c:pt idx="146">
                        <c:v>572.499999999764</c:v>
                      </c:pt>
                      <c:pt idx="147">
                        <c:v>573.999999999614</c:v>
                      </c:pt>
                      <c:pt idx="148">
                        <c:v>580.499999999574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42809,42816,42823,42830,42836,42843,42857,42874,42881,42885,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1"/>
                <c:order val="4"/>
                <c:tx>
                  <c:strRef>
                    <c:extLst>
                      <c:ext uri="{02D57815-91ED-43cb-92C2-25804820EDAC}">
                        <c15:formulaRef>
                          <c15:sqref>'DC4-6'!$A$2:$B$2</c15:sqref>
                        </c15:formulaRef>
                      </c:ext>
                    </c:extLst>
                    <c:strCache>
                      <c:ptCount val="1"/>
                      <c:pt idx="0">
                        <c:v>DC4-6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6">
                        <a:shade val="5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24.5000000004438</c:v>
                      </c:pt>
                      <c:pt idx="2">
                        <c:v>41.4999999998145</c:v>
                      </c:pt>
                      <c:pt idx="3">
                        <c:v>60.0000000004002</c:v>
                      </c:pt>
                      <c:pt idx="4">
                        <c:v>90.9999999998945</c:v>
                      </c:pt>
                      <c:pt idx="5">
                        <c:v>95.0000000002547</c:v>
                      </c:pt>
                      <c:pt idx="6">
                        <c:v>101.49999999976</c:v>
                      </c:pt>
                      <c:pt idx="7">
                        <c:v>101.000000000113</c:v>
                      </c:pt>
                      <c:pt idx="8">
                        <c:v>122.499999999945</c:v>
                      </c:pt>
                      <c:pt idx="9">
                        <c:v>123.999999999796</c:v>
                      </c:pt>
                      <c:pt idx="10">
                        <c:v>129.500000000007</c:v>
                      </c:pt>
                      <c:pt idx="11">
                        <c:v>140.499999999975</c:v>
                      </c:pt>
                      <c:pt idx="12">
                        <c:v>153.999999999996</c:v>
                      </c:pt>
                      <c:pt idx="13">
                        <c:v>163.99999999976</c:v>
                      </c:pt>
                      <c:pt idx="14">
                        <c:v>167.500000000018</c:v>
                      </c:pt>
                      <c:pt idx="15">
                        <c:v>181.500000000142</c:v>
                      </c:pt>
                      <c:pt idx="16">
                        <c:v>179.499999999734</c:v>
                      </c:pt>
                      <c:pt idx="17">
                        <c:v>184.500000000298</c:v>
                      </c:pt>
                      <c:pt idx="18">
                        <c:v>#N/A</c:v>
                      </c:pt>
                      <c:pt idx="19">
                        <c:v>190.000000000055</c:v>
                      </c:pt>
                      <c:pt idx="20">
                        <c:v>192.500000000109</c:v>
                      </c:pt>
                      <c:pt idx="21">
                        <c:v>203.499999999622</c:v>
                      </c:pt>
                      <c:pt idx="22">
                        <c:v>219.500000000153</c:v>
                      </c:pt>
                      <c:pt idx="23">
                        <c:v>233.999999999924</c:v>
                      </c:pt>
                      <c:pt idx="24">
                        <c:v>252.500000000055</c:v>
                      </c:pt>
                      <c:pt idx="25">
                        <c:v>260.999999999967</c:v>
                      </c:pt>
                      <c:pt idx="26">
                        <c:v>277.000000000044</c:v>
                      </c:pt>
                      <c:pt idx="27">
                        <c:v>#N/A</c:v>
                      </c:pt>
                      <c:pt idx="28">
                        <c:v>294.499999999971</c:v>
                      </c:pt>
                      <c:pt idx="29">
                        <c:v>303.000000000338</c:v>
                      </c:pt>
                      <c:pt idx="30">
                        <c:v>#N/A</c:v>
                      </c:pt>
                      <c:pt idx="31">
                        <c:v>319.000000000415</c:v>
                      </c:pt>
                      <c:pt idx="32">
                        <c:v>330.000000000382</c:v>
                      </c:pt>
                      <c:pt idx="33">
                        <c:v>349.00000000016</c:v>
                      </c:pt>
                      <c:pt idx="34">
                        <c:v>367.999999999938</c:v>
                      </c:pt>
                      <c:pt idx="35">
                        <c:v>349.00000000016</c:v>
                      </c:pt>
                      <c:pt idx="36">
                        <c:v>361.000000000331</c:v>
                      </c:pt>
                      <c:pt idx="37">
                        <c:v>364.000000000033</c:v>
                      </c:pt>
                      <c:pt idx="38">
                        <c:v>364.000000000033</c:v>
                      </c:pt>
                      <c:pt idx="39">
                        <c:v>377.500000000055</c:v>
                      </c:pt>
                      <c:pt idx="40">
                        <c:v>383.000000000266</c:v>
                      </c:pt>
                      <c:pt idx="41">
                        <c:v>399.499999999989</c:v>
                      </c:pt>
                      <c:pt idx="42">
                        <c:v>402.500000000146</c:v>
                      </c:pt>
                      <c:pt idx="43">
                        <c:v>401.499999999942</c:v>
                      </c:pt>
                      <c:pt idx="44">
                        <c:v>409.000000000106</c:v>
                      </c:pt>
                      <c:pt idx="45">
                        <c:v>420.500000000175</c:v>
                      </c:pt>
                      <c:pt idx="46">
                        <c:v>416.999999999916</c:v>
                      </c:pt>
                      <c:pt idx="47">
                        <c:v>429.000000000087</c:v>
                      </c:pt>
                      <c:pt idx="48">
                        <c:v>428.499999999985</c:v>
                      </c:pt>
                      <c:pt idx="49">
                        <c:v>452.499999999873</c:v>
                      </c:pt>
                      <c:pt idx="50">
                        <c:v>467.000000000098</c:v>
                      </c:pt>
                      <c:pt idx="51">
                        <c:v>460.999999999785</c:v>
                      </c:pt>
                      <c:pt idx="52">
                        <c:v>467.999999999847</c:v>
                      </c:pt>
                      <c:pt idx="53">
                        <c:v>466.499999999996</c:v>
                      </c:pt>
                      <c:pt idx="54">
                        <c:v>472.999999999956</c:v>
                      </c:pt>
                      <c:pt idx="55">
                        <c:v>478.000000000065</c:v>
                      </c:pt>
                      <c:pt idx="56">
                        <c:v>478.999999999814</c:v>
                      </c:pt>
                      <c:pt idx="57">
                        <c:v>476.000000000113</c:v>
                      </c:pt>
                      <c:pt idx="58">
                        <c:v>474.00000000016</c:v>
                      </c:pt>
                      <c:pt idx="59">
                        <c:v>482.99999999972</c:v>
                      </c:pt>
                      <c:pt idx="60">
                        <c:v>484.000000000378</c:v>
                      </c:pt>
                      <c:pt idx="61">
                        <c:v>478.500000000167</c:v>
                      </c:pt>
                      <c:pt idx="62">
                        <c:v>485.500000000229</c:v>
                      </c:pt>
                      <c:pt idx="63">
                        <c:v>485.499999999774</c:v>
                      </c:pt>
                      <c:pt idx="64">
                        <c:v>437.5</c:v>
                      </c:pt>
                      <c:pt idx="65">
                        <c:v>488.000000000284</c:v>
                      </c:pt>
                      <c:pt idx="66">
                        <c:v>492.999999999938</c:v>
                      </c:pt>
                      <c:pt idx="67">
                        <c:v>501.000000000204</c:v>
                      </c:pt>
                      <c:pt idx="68">
                        <c:v>499.000000000251</c:v>
                      </c:pt>
                      <c:pt idx="69">
                        <c:v>500</c:v>
                      </c:pt>
                      <c:pt idx="70">
                        <c:v>505.500000000211</c:v>
                      </c:pt>
                      <c:pt idx="71">
                        <c:v>505.500000000211</c:v>
                      </c:pt>
                      <c:pt idx="72">
                        <c:v>511.500000000069</c:v>
                      </c:pt>
                      <c:pt idx="73">
                        <c:v>522.500000000036</c:v>
                      </c:pt>
                      <c:pt idx="74">
                        <c:v>519.49999999988</c:v>
                      </c:pt>
                      <c:pt idx="75">
                        <c:v>523.50000000024</c:v>
                      </c:pt>
                      <c:pt idx="76">
                        <c:v>520.999999999731</c:v>
                      </c:pt>
                      <c:pt idx="77">
                        <c:v>528.499999999894</c:v>
                      </c:pt>
                      <c:pt idx="78">
                        <c:v>534.499999999753</c:v>
                      </c:pt>
                      <c:pt idx="79">
                        <c:v>534.500000000207</c:v>
                      </c:pt>
                      <c:pt idx="80">
                        <c:v>535.000000000309</c:v>
                      </c:pt>
                      <c:pt idx="81">
                        <c:v>540.999999999713</c:v>
                      </c:pt>
                      <c:pt idx="82">
                        <c:v>541.000000000167</c:v>
                      </c:pt>
                      <c:pt idx="83">
                        <c:v>534.000000000106</c:v>
                      </c:pt>
                      <c:pt idx="84">
                        <c:v>540.500000000065</c:v>
                      </c:pt>
                      <c:pt idx="85">
                        <c:v>547.500000000127</c:v>
                      </c:pt>
                      <c:pt idx="86">
                        <c:v>542.000000000371</c:v>
                      </c:pt>
                      <c:pt idx="87">
                        <c:v>543.499999999767</c:v>
                      </c:pt>
                      <c:pt idx="88">
                        <c:v>550.999999999931</c:v>
                      </c:pt>
                      <c:pt idx="89">
                        <c:v>548.999999999978</c:v>
                      </c:pt>
                      <c:pt idx="90">
                        <c:v>556.500000000142</c:v>
                      </c:pt>
                      <c:pt idx="91">
                        <c:v>559.000000000196</c:v>
                      </c:pt>
                      <c:pt idx="92">
                        <c:v>555.499999999938</c:v>
                      </c:pt>
                      <c:pt idx="93">
                        <c:v>565.000000000055</c:v>
                      </c:pt>
                      <c:pt idx="94">
                        <c:v>563.000000000102</c:v>
                      </c:pt>
                      <c:pt idx="95">
                        <c:v>548.499999999876</c:v>
                      </c:pt>
                      <c:pt idx="96">
                        <c:v>565.000000000055</c:v>
                      </c:pt>
                      <c:pt idx="97">
                        <c:v>571.500000000015</c:v>
                      </c:pt>
                      <c:pt idx="98">
                        <c:v>567.500000000109</c:v>
                      </c:pt>
                      <c:pt idx="99">
                        <c:v>568.499999999858</c:v>
                      </c:pt>
                      <c:pt idx="100">
                        <c:v>574.000000000069</c:v>
                      </c:pt>
                      <c:pt idx="101">
                        <c:v>578.999999999724</c:v>
                      </c:pt>
                      <c:pt idx="102">
                        <c:v>572.500000000218</c:v>
                      </c:pt>
                      <c:pt idx="103">
                        <c:v>583.500000000186</c:v>
                      </c:pt>
                      <c:pt idx="104">
                        <c:v>582.499999999982</c:v>
                      </c:pt>
                      <c:pt idx="105">
                        <c:v>584.499999999935</c:v>
                      </c:pt>
                      <c:pt idx="106">
                        <c:v>587.000000000444</c:v>
                      </c:pt>
                      <c:pt idx="107">
                        <c:v>586.999999999989</c:v>
                      </c:pt>
                      <c:pt idx="108">
                        <c:v>585.500000000138</c:v>
                      </c:pt>
                      <c:pt idx="109">
                        <c:v>581.99999999988</c:v>
                      </c:pt>
                      <c:pt idx="110">
                        <c:v>583.499999999731</c:v>
                      </c:pt>
                      <c:pt idx="111">
                        <c:v>592.5000000002</c:v>
                      </c:pt>
                      <c:pt idx="112">
                        <c:v>594.9999999998</c:v>
                      </c:pt>
                      <c:pt idx="113">
                        <c:v>597.499999999854</c:v>
                      </c:pt>
                      <c:pt idx="114">
                        <c:v>598.000000000411</c:v>
                      </c:pt>
                      <c:pt idx="115">
                        <c:v>589.500000000044</c:v>
                      </c:pt>
                      <c:pt idx="116">
                        <c:v>602.499999999964</c:v>
                      </c:pt>
                      <c:pt idx="117">
                        <c:v>604.500000000371</c:v>
                      </c:pt>
                      <c:pt idx="118">
                        <c:v>609.500000000025</c:v>
                      </c:pt>
                      <c:pt idx="119">
                        <c:v>611.499999999978</c:v>
                      </c:pt>
                      <c:pt idx="120">
                        <c:v>609.000000000378</c:v>
                      </c:pt>
                      <c:pt idx="121">
                        <c:v>601.500000000215</c:v>
                      </c:pt>
                      <c:pt idx="122">
                        <c:v>616.500000000087</c:v>
                      </c:pt>
                      <c:pt idx="123">
                        <c:v>616.500000000087</c:v>
                      </c:pt>
                      <c:pt idx="124">
                        <c:v>583.499999999731</c:v>
                      </c:pt>
                      <c:pt idx="125">
                        <c:v>625</c:v>
                      </c:pt>
                      <c:pt idx="126">
                        <c:v>631.000000000313</c:v>
                      </c:pt>
                      <c:pt idx="127">
                        <c:v>616.500000000087</c:v>
                      </c:pt>
                      <c:pt idx="128">
                        <c:v>628.500000000258</c:v>
                      </c:pt>
                      <c:pt idx="129">
                        <c:v>636.499999999614</c:v>
                      </c:pt>
                      <c:pt idx="130">
                        <c:v>626.000000000204</c:v>
                      </c:pt>
                      <c:pt idx="131">
                        <c:v>635.999999999967</c:v>
                      </c:pt>
                      <c:pt idx="132">
                        <c:v>637.499999999818</c:v>
                      </c:pt>
                      <c:pt idx="133">
                        <c:v>645.999999999731</c:v>
                      </c:pt>
                      <c:pt idx="134">
                        <c:v>648.999999999887</c:v>
                      </c:pt>
                      <c:pt idx="135">
                        <c:v>651.000000000295</c:v>
                      </c:pt>
                      <c:pt idx="136">
                        <c:v>653.000000000247</c:v>
                      </c:pt>
                      <c:pt idx="137">
                        <c:v>661.999999999807</c:v>
                      </c:pt>
                      <c:pt idx="138">
                        <c:v>655.999999999949</c:v>
                      </c:pt>
                      <c:pt idx="139">
                        <c:v>656.000000000404</c:v>
                      </c:pt>
                      <c:pt idx="140">
                        <c:v>667.500000000018</c:v>
                      </c:pt>
                      <c:pt idx="141">
                        <c:v>672.500000000127</c:v>
                      </c:pt>
                      <c:pt idx="142">
                        <c:v>667.500000000018</c:v>
                      </c:pt>
                      <c:pt idx="143">
                        <c:v>672.500000000127</c:v>
                      </c:pt>
                      <c:pt idx="144">
                        <c:v>672.499999999673</c:v>
                      </c:pt>
                      <c:pt idx="145">
                        <c:v>683.999999999742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42830,42836,42843,42857,42874,42881,42885,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2"/>
                <c:order val="5"/>
                <c:tx>
                  <c:strRef>
                    <c:extLst>
                      <c:ext uri="{02D57815-91ED-43cb-92C2-25804820EDAC}">
                        <c15:formulaRef>
                          <c15:sqref>'DC4-7'!$A$2:$B$2</c15:sqref>
                        </c15:formulaRef>
                      </c:ext>
                    </c:extLst>
                    <c:strCache>
                      <c:ptCount val="1"/>
                      <c:pt idx="0">
                        <c:v>DC4-7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1">
                        <a:shade val="7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27.0000000004984</c:v>
                      </c:pt>
                      <c:pt idx="2">
                        <c:v>80.000000000382</c:v>
                      </c:pt>
                      <c:pt idx="3">
                        <c:v>84.5000000003893</c:v>
                      </c:pt>
                      <c:pt idx="4">
                        <c:v>85.0000000000364</c:v>
                      </c:pt>
                      <c:pt idx="5">
                        <c:v>90.5000000002474</c:v>
                      </c:pt>
                      <c:pt idx="6">
                        <c:v>122.000000000298</c:v>
                      </c:pt>
                      <c:pt idx="7">
                        <c:v>122.5000000004</c:v>
                      </c:pt>
                      <c:pt idx="8">
                        <c:v>127.000000000407</c:v>
                      </c:pt>
                      <c:pt idx="9">
                        <c:v>128.500000000258</c:v>
                      </c:pt>
                      <c:pt idx="10">
                        <c:v>168.500000000222</c:v>
                      </c:pt>
                      <c:pt idx="11">
                        <c:v>179.000000000087</c:v>
                      </c:pt>
                      <c:pt idx="12">
                        <c:v>184.000000000196</c:v>
                      </c:pt>
                      <c:pt idx="13">
                        <c:v>204.000000000178</c:v>
                      </c:pt>
                      <c:pt idx="14">
                        <c:v>201.500000000124</c:v>
                      </c:pt>
                      <c:pt idx="15">
                        <c:v>211.500000000342</c:v>
                      </c:pt>
                      <c:pt idx="16">
                        <c:v>#N/A</c:v>
                      </c:pt>
                      <c:pt idx="17">
                        <c:v>217.000000000098</c:v>
                      </c:pt>
                      <c:pt idx="18">
                        <c:v>222.500000000309</c:v>
                      </c:pt>
                      <c:pt idx="19">
                        <c:v>238.000000000284</c:v>
                      </c:pt>
                      <c:pt idx="20">
                        <c:v>253.500000000258</c:v>
                      </c:pt>
                      <c:pt idx="21">
                        <c:v>284.500000000207</c:v>
                      </c:pt>
                      <c:pt idx="22">
                        <c:v>309.000000000196</c:v>
                      </c:pt>
                      <c:pt idx="23">
                        <c:v>318.000000000211</c:v>
                      </c:pt>
                      <c:pt idx="24">
                        <c:v>336.500000000342</c:v>
                      </c:pt>
                      <c:pt idx="25">
                        <c:v>#N/A</c:v>
                      </c:pt>
                      <c:pt idx="26">
                        <c:v>361.000000000331</c:v>
                      </c:pt>
                      <c:pt idx="27">
                        <c:v>385.50000000032</c:v>
                      </c:pt>
                      <c:pt idx="28">
                        <c:v>#N/A</c:v>
                      </c:pt>
                      <c:pt idx="29">
                        <c:v>402.000000000498</c:v>
                      </c:pt>
                      <c:pt idx="30">
                        <c:v>418.000000000575</c:v>
                      </c:pt>
                      <c:pt idx="31">
                        <c:v>438.000000000102</c:v>
                      </c:pt>
                      <c:pt idx="32">
                        <c:v>451.000000000477</c:v>
                      </c:pt>
                      <c:pt idx="33">
                        <c:v>453.000000000429</c:v>
                      </c:pt>
                      <c:pt idx="34">
                        <c:v>465.500000000702</c:v>
                      </c:pt>
                      <c:pt idx="35">
                        <c:v>469.500000000153</c:v>
                      </c:pt>
                      <c:pt idx="36">
                        <c:v>475.000000000364</c:v>
                      </c:pt>
                      <c:pt idx="37">
                        <c:v>492.000000000189</c:v>
                      </c:pt>
                      <c:pt idx="38">
                        <c:v>497.5000000004</c:v>
                      </c:pt>
                      <c:pt idx="39">
                        <c:v>514.500000000226</c:v>
                      </c:pt>
                      <c:pt idx="40">
                        <c:v>527.500000000146</c:v>
                      </c:pt>
                      <c:pt idx="41">
                        <c:v>528.000000000247</c:v>
                      </c:pt>
                      <c:pt idx="42">
                        <c:v>537.000000000262</c:v>
                      </c:pt>
                      <c:pt idx="43">
                        <c:v>546.500000000378</c:v>
                      </c:pt>
                      <c:pt idx="44">
                        <c:v>551.000000000386</c:v>
                      </c:pt>
                      <c:pt idx="45">
                        <c:v>562.000000000353</c:v>
                      </c:pt>
                      <c:pt idx="46">
                        <c:v>577.500000000327</c:v>
                      </c:pt>
                      <c:pt idx="47">
                        <c:v>599.500000000262</c:v>
                      </c:pt>
                      <c:pt idx="48">
                        <c:v>606.000000000222</c:v>
                      </c:pt>
                      <c:pt idx="49">
                        <c:v>599.00000000016</c:v>
                      </c:pt>
                      <c:pt idx="50">
                        <c:v>611.500000000433</c:v>
                      </c:pt>
                      <c:pt idx="51">
                        <c:v>610.500000000229</c:v>
                      </c:pt>
                      <c:pt idx="52">
                        <c:v>619.500000000244</c:v>
                      </c:pt>
                      <c:pt idx="53">
                        <c:v>617.000000000189</c:v>
                      </c:pt>
                      <c:pt idx="54">
                        <c:v>615.000000000236</c:v>
                      </c:pt>
                      <c:pt idx="55">
                        <c:v>622.000000000298</c:v>
                      </c:pt>
                      <c:pt idx="56">
                        <c:v>626.000000000204</c:v>
                      </c:pt>
                      <c:pt idx="57">
                        <c:v>624.500000000353</c:v>
                      </c:pt>
                      <c:pt idx="58">
                        <c:v>627.500000000509</c:v>
                      </c:pt>
                      <c:pt idx="59">
                        <c:v>627.500000000055</c:v>
                      </c:pt>
                      <c:pt idx="60">
                        <c:v>632.000000000517</c:v>
                      </c:pt>
                      <c:pt idx="61">
                        <c:v>634.000000000015</c:v>
                      </c:pt>
                      <c:pt idx="62">
                        <c:v>586.500000000342</c:v>
                      </c:pt>
                      <c:pt idx="63">
                        <c:v>635.50000000032</c:v>
                      </c:pt>
                      <c:pt idx="64">
                        <c:v>642.500000000382</c:v>
                      </c:pt>
                      <c:pt idx="65">
                        <c:v>642.00000000028</c:v>
                      </c:pt>
                      <c:pt idx="66">
                        <c:v>648.000000000593</c:v>
                      </c:pt>
                      <c:pt idx="67">
                        <c:v>644.500000000335</c:v>
                      </c:pt>
                      <c:pt idx="68">
                        <c:v>651.500000000397</c:v>
                      </c:pt>
                      <c:pt idx="69">
                        <c:v>#N/A</c:v>
                      </c:pt>
                      <c:pt idx="70">
                        <c:v>681.000000000495</c:v>
                      </c:pt>
                      <c:pt idx="71">
                        <c:v>#N/A</c:v>
                      </c:pt>
                      <c:pt idx="72">
                        <c:v>692.500000000109</c:v>
                      </c:pt>
                      <c:pt idx="73">
                        <c:v>692.500000000564</c:v>
                      </c:pt>
                      <c:pt idx="74">
                        <c:v>684.999999999945</c:v>
                      </c:pt>
                      <c:pt idx="75">
                        <c:v>692.500000000564</c:v>
                      </c:pt>
                      <c:pt idx="76">
                        <c:v>698.500000000422</c:v>
                      </c:pt>
                      <c:pt idx="77">
                        <c:v>698.500000000422</c:v>
                      </c:pt>
                      <c:pt idx="78">
                        <c:v>695.000000000164</c:v>
                      </c:pt>
                      <c:pt idx="79">
                        <c:v>702.500000000327</c:v>
                      </c:pt>
                      <c:pt idx="80">
                        <c:v>704.000000000178</c:v>
                      </c:pt>
                      <c:pt idx="81">
                        <c:v>709.000000000287</c:v>
                      </c:pt>
                      <c:pt idx="82">
                        <c:v>707.500000000437</c:v>
                      </c:pt>
                      <c:pt idx="83">
                        <c:v>713.000000000193</c:v>
                      </c:pt>
                      <c:pt idx="84">
                        <c:v>722.500000000309</c:v>
                      </c:pt>
                      <c:pt idx="85">
                        <c:v>716.500000000451</c:v>
                      </c:pt>
                      <c:pt idx="86">
                        <c:v>718.000000000302</c:v>
                      </c:pt>
                      <c:pt idx="87">
                        <c:v>721.500000000106</c:v>
                      </c:pt>
                      <c:pt idx="88">
                        <c:v>723.500000000513</c:v>
                      </c:pt>
                      <c:pt idx="89">
                        <c:v>723.500000000513</c:v>
                      </c:pt>
                      <c:pt idx="90">
                        <c:v>726.500000000215</c:v>
                      </c:pt>
                      <c:pt idx="91">
                        <c:v>747.000000000298</c:v>
                      </c:pt>
                      <c:pt idx="92">
                        <c:v>733.000000000175</c:v>
                      </c:pt>
                      <c:pt idx="93">
                        <c:v>728.000000000065</c:v>
                      </c:pt>
                      <c:pt idx="94">
                        <c:v>736.000000000331</c:v>
                      </c:pt>
                      <c:pt idx="95">
                        <c:v>734.500000000025</c:v>
                      </c:pt>
                      <c:pt idx="96">
                        <c:v>733.000000000175</c:v>
                      </c:pt>
                      <c:pt idx="97">
                        <c:v>738.000000000284</c:v>
                      </c:pt>
                      <c:pt idx="98">
                        <c:v>767.500000000382</c:v>
                      </c:pt>
                      <c:pt idx="99">
                        <c:v>736.000000000331</c:v>
                      </c:pt>
                      <c:pt idx="100">
                        <c:v>738.000000000284</c:v>
                      </c:pt>
                      <c:pt idx="101">
                        <c:v>740.000000000236</c:v>
                      </c:pt>
                      <c:pt idx="102">
                        <c:v>744.000000000142</c:v>
                      </c:pt>
                      <c:pt idx="103">
                        <c:v>743.000000000393</c:v>
                      </c:pt>
                      <c:pt idx="104">
                        <c:v>743.500000000495</c:v>
                      </c:pt>
                      <c:pt idx="105">
                        <c:v>745.500000000447</c:v>
                      </c:pt>
                      <c:pt idx="106">
                        <c:v>741.500000000087</c:v>
                      </c:pt>
                      <c:pt idx="107">
                        <c:v>754.00000000036</c:v>
                      </c:pt>
                      <c:pt idx="108">
                        <c:v>751.50000000076</c:v>
                      </c:pt>
                      <c:pt idx="109">
                        <c:v>759.500000000116</c:v>
                      </c:pt>
                      <c:pt idx="110">
                        <c:v>764.500000000226</c:v>
                      </c:pt>
                      <c:pt idx="111">
                        <c:v>756.500000000415</c:v>
                      </c:pt>
                      <c:pt idx="112">
                        <c:v>745.500000000447</c:v>
                      </c:pt>
                      <c:pt idx="113">
                        <c:v>771.500000000287</c:v>
                      </c:pt>
                      <c:pt idx="114">
                        <c:v>767.00000000028</c:v>
                      </c:pt>
                      <c:pt idx="115">
                        <c:v>732.000000000426</c:v>
                      </c:pt>
                      <c:pt idx="116">
                        <c:v>782.500000000255</c:v>
                      </c:pt>
                      <c:pt idx="117">
                        <c:v>789.000000000669</c:v>
                      </c:pt>
                      <c:pt idx="118">
                        <c:v>770.500000000538</c:v>
                      </c:pt>
                      <c:pt idx="119">
                        <c:v>783.000000000357</c:v>
                      </c:pt>
                      <c:pt idx="120">
                        <c:v>780.900000000202</c:v>
                      </c:pt>
                      <c:pt idx="121">
                        <c:v>782.500000000255</c:v>
                      </c:pt>
                      <c:pt idx="122">
                        <c:v>794.500000000426</c:v>
                      </c:pt>
                      <c:pt idx="123">
                        <c:v>796.000000000276</c:v>
                      </c:pt>
                      <c:pt idx="124">
                        <c:v>798.999999999978</c:v>
                      </c:pt>
                      <c:pt idx="125">
                        <c:v>803.50000000044</c:v>
                      </c:pt>
                      <c:pt idx="126">
                        <c:v>802.500000000691</c:v>
                      </c:pt>
                      <c:pt idx="127">
                        <c:v>806.000000000495</c:v>
                      </c:pt>
                      <c:pt idx="128">
                        <c:v>807.500000000346</c:v>
                      </c:pt>
                      <c:pt idx="129">
                        <c:v>811.000000000149</c:v>
                      </c:pt>
                      <c:pt idx="130">
                        <c:v>809.500000000753</c:v>
                      </c:pt>
                      <c:pt idx="131">
                        <c:v>818.99999999996</c:v>
                      </c:pt>
                      <c:pt idx="132">
                        <c:v>828.000000000429</c:v>
                      </c:pt>
                      <c:pt idx="133">
                        <c:v>822.500000000218</c:v>
                      </c:pt>
                      <c:pt idx="134">
                        <c:v>827.000000000226</c:v>
                      </c:pt>
                      <c:pt idx="135">
                        <c:v>830.000000000382</c:v>
                      </c:pt>
                      <c:pt idx="136">
                        <c:v>836.500000000342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42843,42857,42874,42881,42885,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#N/A,43461,#N/A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44071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3"/>
                <c:order val="6"/>
                <c:tx>
                  <c:strRef>
                    <c:extLst>
                      <c:ext uri="{02D57815-91ED-43cb-92C2-25804820EDAC}">
                        <c15:formulaRef>
                          <c15:sqref>'DC4-8'!$A$2:$B$2</c15:sqref>
                        </c15:formulaRef>
                      </c:ext>
                    </c:extLst>
                    <c:strCache>
                      <c:ptCount val="1"/>
                      <c:pt idx="0">
                        <c:v>DC4-8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2">
                        <a:shade val="7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54.9999999993815</c:v>
                      </c:pt>
                      <c:pt idx="2">
                        <c:v>55.4999999994834</c:v>
                      </c:pt>
                      <c:pt idx="3">
                        <c:v>70.4999999998108</c:v>
                      </c:pt>
                      <c:pt idx="4">
                        <c:v>101.49999999976</c:v>
                      </c:pt>
                      <c:pt idx="5">
                        <c:v>144.49999999988</c:v>
                      </c:pt>
                      <c:pt idx="6">
                        <c:v>148.499999999331</c:v>
                      </c:pt>
                      <c:pt idx="7">
                        <c:v>162.999999999556</c:v>
                      </c:pt>
                      <c:pt idx="8">
                        <c:v>191.499999999905</c:v>
                      </c:pt>
                      <c:pt idx="9">
                        <c:v>188.999999999396</c:v>
                      </c:pt>
                      <c:pt idx="10">
                        <c:v>197.999999999865</c:v>
                      </c:pt>
                      <c:pt idx="11">
                        <c:v>#N/A</c:v>
                      </c:pt>
                      <c:pt idx="12">
                        <c:v>206.999999999425</c:v>
                      </c:pt>
                      <c:pt idx="13">
                        <c:v>211.499999999432</c:v>
                      </c:pt>
                      <c:pt idx="14">
                        <c:v>231.499999999414</c:v>
                      </c:pt>
                      <c:pt idx="15">
                        <c:v>248.499999999694</c:v>
                      </c:pt>
                      <c:pt idx="16">
                        <c:v>284.499999999753</c:v>
                      </c:pt>
                      <c:pt idx="17">
                        <c:v>301.99999999968</c:v>
                      </c:pt>
                      <c:pt idx="18">
                        <c:v>309.999999999945</c:v>
                      </c:pt>
                      <c:pt idx="19">
                        <c:v>324.999999999818</c:v>
                      </c:pt>
                      <c:pt idx="20">
                        <c:v>#N/A</c:v>
                      </c:pt>
                      <c:pt idx="21">
                        <c:v>343.999999999596</c:v>
                      </c:pt>
                      <c:pt idx="22">
                        <c:v>355.499999999665</c:v>
                      </c:pt>
                      <c:pt idx="23">
                        <c:v>#N/A</c:v>
                      </c:pt>
                      <c:pt idx="24">
                        <c:v>378.999999999905</c:v>
                      </c:pt>
                      <c:pt idx="25">
                        <c:v>400.499999999738</c:v>
                      </c:pt>
                      <c:pt idx="26">
                        <c:v>416.49999999936</c:v>
                      </c:pt>
                      <c:pt idx="27">
                        <c:v>426.99999999968</c:v>
                      </c:pt>
                      <c:pt idx="28">
                        <c:v>426.499999999578</c:v>
                      </c:pt>
                      <c:pt idx="29">
                        <c:v>435.500000000047</c:v>
                      </c:pt>
                      <c:pt idx="30">
                        <c:v>443.499999999403</c:v>
                      </c:pt>
                      <c:pt idx="31">
                        <c:v>449.499999999716</c:v>
                      </c:pt>
                      <c:pt idx="32">
                        <c:v>463.999999999487</c:v>
                      </c:pt>
                      <c:pt idx="33">
                        <c:v>469.499999999698</c:v>
                      </c:pt>
                      <c:pt idx="34">
                        <c:v>488.499999999931</c:v>
                      </c:pt>
                      <c:pt idx="35">
                        <c:v>500.999999999749</c:v>
                      </c:pt>
                      <c:pt idx="36">
                        <c:v>499.999999999545</c:v>
                      </c:pt>
                      <c:pt idx="37">
                        <c:v>509.999999999764</c:v>
                      </c:pt>
                      <c:pt idx="38">
                        <c:v>521.99999999948</c:v>
                      </c:pt>
                      <c:pt idx="39">
                        <c:v>521.499999999378</c:v>
                      </c:pt>
                      <c:pt idx="40">
                        <c:v>535.999999999603</c:v>
                      </c:pt>
                      <c:pt idx="41">
                        <c:v>538.99999999976</c:v>
                      </c:pt>
                      <c:pt idx="42">
                        <c:v>574.499999999261</c:v>
                      </c:pt>
                      <c:pt idx="43">
                        <c:v>579.499999999371</c:v>
                      </c:pt>
                      <c:pt idx="44">
                        <c:v>576.499999999669</c:v>
                      </c:pt>
                      <c:pt idx="45">
                        <c:v>589.499999999589</c:v>
                      </c:pt>
                      <c:pt idx="46">
                        <c:v>585.999999999785</c:v>
                      </c:pt>
                      <c:pt idx="47">
                        <c:v>593.999999999596</c:v>
                      </c:pt>
                      <c:pt idx="48">
                        <c:v>594.499999999698</c:v>
                      </c:pt>
                      <c:pt idx="49">
                        <c:v>596.499999999651</c:v>
                      </c:pt>
                      <c:pt idx="50">
                        <c:v>604.499999999916</c:v>
                      </c:pt>
                      <c:pt idx="51">
                        <c:v>603.999999999814</c:v>
                      </c:pt>
                      <c:pt idx="52">
                        <c:v>604.499999999462</c:v>
                      </c:pt>
                      <c:pt idx="53">
                        <c:v>603.499999999713</c:v>
                      </c:pt>
                      <c:pt idx="54">
                        <c:v>605.499999999665</c:v>
                      </c:pt>
                      <c:pt idx="55">
                        <c:v>614.999999999782</c:v>
                      </c:pt>
                      <c:pt idx="56">
                        <c:v>614.499999999225</c:v>
                      </c:pt>
                      <c:pt idx="57">
                        <c:v>564.9999999996</c:v>
                      </c:pt>
                      <c:pt idx="58">
                        <c:v>614.49999999968</c:v>
                      </c:pt>
                      <c:pt idx="59">
                        <c:v>622.999999999593</c:v>
                      </c:pt>
                      <c:pt idx="60">
                        <c:v>626.499999999851</c:v>
                      </c:pt>
                      <c:pt idx="61">
                        <c:v>633.499999999913</c:v>
                      </c:pt>
                      <c:pt idx="62">
                        <c:v>626.999999999498</c:v>
                      </c:pt>
                      <c:pt idx="63">
                        <c:v>637.499999999818</c:v>
                      </c:pt>
                      <c:pt idx="64">
                        <c:v>634.000000000015</c:v>
                      </c:pt>
                      <c:pt idx="65">
                        <c:v>538.499999999658</c:v>
                      </c:pt>
                      <c:pt idx="66">
                        <c:v>655.999999999494</c:v>
                      </c:pt>
                      <c:pt idx="67">
                        <c:v>665.499999999611</c:v>
                      </c:pt>
                      <c:pt idx="68">
                        <c:v>663.000000000011</c:v>
                      </c:pt>
                      <c:pt idx="69">
                        <c:v>664.499999999407</c:v>
                      </c:pt>
                      <c:pt idx="70">
                        <c:v>665.999999999713</c:v>
                      </c:pt>
                      <c:pt idx="71">
                        <c:v>672.99999999932</c:v>
                      </c:pt>
                      <c:pt idx="72">
                        <c:v>673.999999999523</c:v>
                      </c:pt>
                      <c:pt idx="73">
                        <c:v>682.499999999891</c:v>
                      </c:pt>
                      <c:pt idx="74">
                        <c:v>684.999999999491</c:v>
                      </c:pt>
                      <c:pt idx="75">
                        <c:v>689.499999999498</c:v>
                      </c:pt>
                      <c:pt idx="76">
                        <c:v>681.999999999334</c:v>
                      </c:pt>
                      <c:pt idx="77">
                        <c:v>692.499999999654</c:v>
                      </c:pt>
                      <c:pt idx="78">
                        <c:v>699.499999999716</c:v>
                      </c:pt>
                      <c:pt idx="79">
                        <c:v>692.499999999654</c:v>
                      </c:pt>
                      <c:pt idx="80">
                        <c:v>700.499999999465</c:v>
                      </c:pt>
                      <c:pt idx="81">
                        <c:v>699.999999999818</c:v>
                      </c:pt>
                      <c:pt idx="82">
                        <c:v>702.99999999952</c:v>
                      </c:pt>
                      <c:pt idx="83">
                        <c:v>703.999999999724</c:v>
                      </c:pt>
                      <c:pt idx="84">
                        <c:v>705.499999999574</c:v>
                      </c:pt>
                      <c:pt idx="85">
                        <c:v>707.999999999629</c:v>
                      </c:pt>
                      <c:pt idx="86">
                        <c:v>721.999999999753</c:v>
                      </c:pt>
                      <c:pt idx="87">
                        <c:v>714.999999999691</c:v>
                      </c:pt>
                      <c:pt idx="88">
                        <c:v>718.499999999494</c:v>
                      </c:pt>
                      <c:pt idx="89">
                        <c:v>720.999999999549</c:v>
                      </c:pt>
                      <c:pt idx="90">
                        <c:v>728.999999999814</c:v>
                      </c:pt>
                      <c:pt idx="91">
                        <c:v>725.999999999658</c:v>
                      </c:pt>
                      <c:pt idx="92">
                        <c:v>728.499999999713</c:v>
                      </c:pt>
                      <c:pt idx="93">
                        <c:v>734.499999999571</c:v>
                      </c:pt>
                      <c:pt idx="94">
                        <c:v>731.999999999516</c:v>
                      </c:pt>
                      <c:pt idx="95">
                        <c:v>734.999999999673</c:v>
                      </c:pt>
                      <c:pt idx="96">
                        <c:v>731.499999999869</c:v>
                      </c:pt>
                      <c:pt idx="97">
                        <c:v>740.499999999429</c:v>
                      </c:pt>
                      <c:pt idx="98">
                        <c:v>735.999999999422</c:v>
                      </c:pt>
                      <c:pt idx="99">
                        <c:v>740.999999999985</c:v>
                      </c:pt>
                      <c:pt idx="100">
                        <c:v>764.499999999771</c:v>
                      </c:pt>
                      <c:pt idx="101">
                        <c:v>741.499999999633</c:v>
                      </c:pt>
                      <c:pt idx="102">
                        <c:v>745.499999999538</c:v>
                      </c:pt>
                      <c:pt idx="103">
                        <c:v>750.999999999294</c:v>
                      </c:pt>
                      <c:pt idx="104">
                        <c:v>746.999999999844</c:v>
                      </c:pt>
                      <c:pt idx="105">
                        <c:v>749.499999999443</c:v>
                      </c:pt>
                      <c:pt idx="106">
                        <c:v>752.4999999996</c:v>
                      </c:pt>
                      <c:pt idx="107">
                        <c:v>753.499999999804</c:v>
                      </c:pt>
                      <c:pt idx="108">
                        <c:v>756.499999999505</c:v>
                      </c:pt>
                      <c:pt idx="109">
                        <c:v>758.99999999956</c:v>
                      </c:pt>
                      <c:pt idx="110">
                        <c:v>760.499999999865</c:v>
                      </c:pt>
                      <c:pt idx="111">
                        <c:v>770.999999999276</c:v>
                      </c:pt>
                      <c:pt idx="112">
                        <c:v>774.999999999636</c:v>
                      </c:pt>
                      <c:pt idx="113">
                        <c:v>771.999999999935</c:v>
                      </c:pt>
                      <c:pt idx="114">
                        <c:v>792.500000000018</c:v>
                      </c:pt>
                      <c:pt idx="115">
                        <c:v>784.499999999753</c:v>
                      </c:pt>
                      <c:pt idx="116">
                        <c:v>782.999999999447</c:v>
                      </c:pt>
                      <c:pt idx="117">
                        <c:v>781.499999999596</c:v>
                      </c:pt>
                      <c:pt idx="118">
                        <c:v>747.999999999593</c:v>
                      </c:pt>
                      <c:pt idx="119">
                        <c:v>798.499999999876</c:v>
                      </c:pt>
                      <c:pt idx="120">
                        <c:v>801.99999999968</c:v>
                      </c:pt>
                      <c:pt idx="121">
                        <c:v>786.000000000058</c:v>
                      </c:pt>
                      <c:pt idx="122">
                        <c:v>810.499999999593</c:v>
                      </c:pt>
                      <c:pt idx="123">
                        <c:v>798.499999999422</c:v>
                      </c:pt>
                      <c:pt idx="124">
                        <c:v>794.999999999618</c:v>
                      </c:pt>
                      <c:pt idx="125">
                        <c:v>809.499999999844</c:v>
                      </c:pt>
                      <c:pt idx="126">
                        <c:v>815.499999999702</c:v>
                      </c:pt>
                      <c:pt idx="127">
                        <c:v>816.499999999451</c:v>
                      </c:pt>
                      <c:pt idx="128">
                        <c:v>822.499999999764</c:v>
                      </c:pt>
                      <c:pt idx="129">
                        <c:v>824.000000000069</c:v>
                      </c:pt>
                      <c:pt idx="130">
                        <c:v>823.499999999967</c:v>
                      </c:pt>
                      <c:pt idx="131">
                        <c:v>830.499999999574</c:v>
                      </c:pt>
                      <c:pt idx="132">
                        <c:v>829.999999999472</c:v>
                      </c:pt>
                      <c:pt idx="133">
                        <c:v>827.999999999975</c:v>
                      </c:pt>
                      <c:pt idx="134">
                        <c:v>860.999999999422</c:v>
                      </c:pt>
                      <c:pt idx="135">
                        <c:v>844.9999999998</c:v>
                      </c:pt>
                      <c:pt idx="136">
                        <c:v>846.499999999651</c:v>
                      </c:pt>
                      <c:pt idx="137">
                        <c:v>848.499999999603</c:v>
                      </c:pt>
                      <c:pt idx="138">
                        <c:v>847.999999999502</c:v>
                      </c:pt>
                      <c:pt idx="139">
                        <c:v>772.499999999582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42892,42920,42929,42934,42941,42955,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4"/>
                <c:order val="7"/>
                <c:tx>
                  <c:strRef>
                    <c:extLst>
                      <c:ext uri="{02D57815-91ED-43cb-92C2-25804820EDAC}">
                        <c15:formulaRef>
                          <c15:sqref>'DC4-9'!$A$2:$B$2</c15:sqref>
                        </c15:formulaRef>
                      </c:ext>
                    </c:extLst>
                    <c:strCache>
                      <c:ptCount val="1"/>
                      <c:pt idx="0">
                        <c:v>DC4-9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3">
                        <a:shade val="7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32.5000000002547</c:v>
                      </c:pt>
                      <c:pt idx="2">
                        <c:v>92.5000000002001</c:v>
                      </c:pt>
                      <c:pt idx="3">
                        <c:v>94.5000000001528</c:v>
                      </c:pt>
                      <c:pt idx="4">
                        <c:v>109.50000000048</c:v>
                      </c:pt>
                      <c:pt idx="5">
                        <c:v>#N/A</c:v>
                      </c:pt>
                      <c:pt idx="6">
                        <c:v>124.500000000353</c:v>
                      </c:pt>
                      <c:pt idx="7">
                        <c:v>134.000000000015</c:v>
                      </c:pt>
                      <c:pt idx="8">
                        <c:v>165.500000000065</c:v>
                      </c:pt>
                      <c:pt idx="9">
                        <c:v>199.500000000171</c:v>
                      </c:pt>
                      <c:pt idx="10">
                        <c:v>238.500000000386</c:v>
                      </c:pt>
                      <c:pt idx="11">
                        <c:v>253.000000000156</c:v>
                      </c:pt>
                      <c:pt idx="12">
                        <c:v>264.500000000226</c:v>
                      </c:pt>
                      <c:pt idx="13">
                        <c:v>279.000000000451</c:v>
                      </c:pt>
                      <c:pt idx="14">
                        <c:v>#N/A</c:v>
                      </c:pt>
                      <c:pt idx="15">
                        <c:v>296.499999999924</c:v>
                      </c:pt>
                      <c:pt idx="16">
                        <c:v>310.0000000004</c:v>
                      </c:pt>
                      <c:pt idx="17">
                        <c:v>#N/A</c:v>
                      </c:pt>
                      <c:pt idx="18">
                        <c:v>328.000000000429</c:v>
                      </c:pt>
                      <c:pt idx="19">
                        <c:v>344.000000000506</c:v>
                      </c:pt>
                      <c:pt idx="20">
                        <c:v>364.000000000033</c:v>
                      </c:pt>
                      <c:pt idx="21">
                        <c:v>376.500000000306</c:v>
                      </c:pt>
                      <c:pt idx="22">
                        <c:v>374.500000000353</c:v>
                      </c:pt>
                      <c:pt idx="23">
                        <c:v>385.000000000673</c:v>
                      </c:pt>
                      <c:pt idx="24">
                        <c:v>392.00000000028</c:v>
                      </c:pt>
                      <c:pt idx="25">
                        <c:v>400.500000000193</c:v>
                      </c:pt>
                      <c:pt idx="26">
                        <c:v>415.000000000418</c:v>
                      </c:pt>
                      <c:pt idx="27">
                        <c:v>419.500000000426</c:v>
                      </c:pt>
                      <c:pt idx="28">
                        <c:v>441.000000000258</c:v>
                      </c:pt>
                      <c:pt idx="29">
                        <c:v>447.000000000116</c:v>
                      </c:pt>
                      <c:pt idx="30">
                        <c:v>449.500000000171</c:v>
                      </c:pt>
                      <c:pt idx="31">
                        <c:v>457.000000000335</c:v>
                      </c:pt>
                      <c:pt idx="32">
                        <c:v>469.500000000153</c:v>
                      </c:pt>
                      <c:pt idx="33">
                        <c:v>468.500000000404</c:v>
                      </c:pt>
                      <c:pt idx="34">
                        <c:v>478.500000000167</c:v>
                      </c:pt>
                      <c:pt idx="35">
                        <c:v>479.000000000269</c:v>
                      </c:pt>
                      <c:pt idx="36">
                        <c:v>523.50000000024</c:v>
                      </c:pt>
                      <c:pt idx="37">
                        <c:v>528.999999999996</c:v>
                      </c:pt>
                      <c:pt idx="38">
                        <c:v>525.000000000091</c:v>
                      </c:pt>
                      <c:pt idx="39">
                        <c:v>541.500000000269</c:v>
                      </c:pt>
                      <c:pt idx="40">
                        <c:v>538.500000000568</c:v>
                      </c:pt>
                      <c:pt idx="41">
                        <c:v>545.000000000528</c:v>
                      </c:pt>
                      <c:pt idx="42">
                        <c:v>550.500000000284</c:v>
                      </c:pt>
                      <c:pt idx="43">
                        <c:v>549.000000000433</c:v>
                      </c:pt>
                      <c:pt idx="44">
                        <c:v>554.500000000644</c:v>
                      </c:pt>
                      <c:pt idx="45">
                        <c:v>549.500000000535</c:v>
                      </c:pt>
                      <c:pt idx="46">
                        <c:v>557.500000000346</c:v>
                      </c:pt>
                      <c:pt idx="47">
                        <c:v>556.500000000597</c:v>
                      </c:pt>
                      <c:pt idx="48">
                        <c:v>559.000000000196</c:v>
                      </c:pt>
                      <c:pt idx="49">
                        <c:v>564.000000000306</c:v>
                      </c:pt>
                      <c:pt idx="50">
                        <c:v>567.500000000109</c:v>
                      </c:pt>
                      <c:pt idx="51">
                        <c:v>519.999999999982</c:v>
                      </c:pt>
                      <c:pt idx="52">
                        <c:v>569.500000000517</c:v>
                      </c:pt>
                      <c:pt idx="53">
                        <c:v>577.999999999975</c:v>
                      </c:pt>
                      <c:pt idx="54">
                        <c:v>581.500000000233</c:v>
                      </c:pt>
                      <c:pt idx="55">
                        <c:v>582.000000000789</c:v>
                      </c:pt>
                      <c:pt idx="56">
                        <c:v>583.000000000084</c:v>
                      </c:pt>
                      <c:pt idx="57">
                        <c:v>586.500000000342</c:v>
                      </c:pt>
                      <c:pt idx="58">
                        <c:v>585.500000000593</c:v>
                      </c:pt>
                      <c:pt idx="59">
                        <c:v>596.50000000056</c:v>
                      </c:pt>
                      <c:pt idx="60">
                        <c:v>615.500000000338</c:v>
                      </c:pt>
                      <c:pt idx="61">
                        <c:v>614.500000000135</c:v>
                      </c:pt>
                      <c:pt idx="62">
                        <c:v>621.000000000549</c:v>
                      </c:pt>
                      <c:pt idx="63">
                        <c:v>604.500000000371</c:v>
                      </c:pt>
                      <c:pt idx="64">
                        <c:v>623.500000000149</c:v>
                      </c:pt>
                      <c:pt idx="65">
                        <c:v>632.000000000062</c:v>
                      </c:pt>
                      <c:pt idx="66">
                        <c:v>632.500000000164</c:v>
                      </c:pt>
                      <c:pt idx="67">
                        <c:v>636.500000000524</c:v>
                      </c:pt>
                      <c:pt idx="68">
                        <c:v>643.500000000131</c:v>
                      </c:pt>
                      <c:pt idx="69">
                        <c:v>648.50000000024</c:v>
                      </c:pt>
                      <c:pt idx="70">
                        <c:v>637.000000000171</c:v>
                      </c:pt>
                      <c:pt idx="71">
                        <c:v>649.000000000342</c:v>
                      </c:pt>
                      <c:pt idx="72">
                        <c:v>652.000000000498</c:v>
                      </c:pt>
                      <c:pt idx="73">
                        <c:v>653.000000000702</c:v>
                      </c:pt>
                      <c:pt idx="74">
                        <c:v>652.000000000044</c:v>
                      </c:pt>
                      <c:pt idx="75">
                        <c:v>653.000000000247</c:v>
                      </c:pt>
                      <c:pt idx="76">
                        <c:v>655.500000000302</c:v>
                      </c:pt>
                      <c:pt idx="77">
                        <c:v>664.000000000669</c:v>
                      </c:pt>
                      <c:pt idx="78">
                        <c:v>663.000000000466</c:v>
                      </c:pt>
                      <c:pt idx="79">
                        <c:v>668.000000000575</c:v>
                      </c:pt>
                      <c:pt idx="80">
                        <c:v>681.000000000495</c:v>
                      </c:pt>
                      <c:pt idx="81">
                        <c:v>672.500000000582</c:v>
                      </c:pt>
                      <c:pt idx="82">
                        <c:v>680.000000000291</c:v>
                      </c:pt>
                      <c:pt idx="83">
                        <c:v>680.500000000393</c:v>
                      </c:pt>
                      <c:pt idx="84">
                        <c:v>689.000000000306</c:v>
                      </c:pt>
                      <c:pt idx="85">
                        <c:v>684.500000000298</c:v>
                      </c:pt>
                      <c:pt idx="86">
                        <c:v>690.500000000156</c:v>
                      </c:pt>
                      <c:pt idx="87">
                        <c:v>697.000000000571</c:v>
                      </c:pt>
                      <c:pt idx="88">
                        <c:v>697.500000000218</c:v>
                      </c:pt>
                      <c:pt idx="89">
                        <c:v>691.50000000036</c:v>
                      </c:pt>
                      <c:pt idx="90">
                        <c:v>699.500000000171</c:v>
                      </c:pt>
                      <c:pt idx="91">
                        <c:v>698.500000000422</c:v>
                      </c:pt>
                      <c:pt idx="92">
                        <c:v>703.500000000076</c:v>
                      </c:pt>
                      <c:pt idx="93">
                        <c:v>707.000000000335</c:v>
                      </c:pt>
                      <c:pt idx="94">
                        <c:v>686.05000000025</c:v>
                      </c:pt>
                      <c:pt idx="95">
                        <c:v>704.50000000028</c:v>
                      </c:pt>
                      <c:pt idx="96">
                        <c:v>705.000000000382</c:v>
                      </c:pt>
                      <c:pt idx="97">
                        <c:v>707.499999999982</c:v>
                      </c:pt>
                      <c:pt idx="98">
                        <c:v>712.000000000444</c:v>
                      </c:pt>
                      <c:pt idx="99">
                        <c:v>715.000000000146</c:v>
                      </c:pt>
                      <c:pt idx="100">
                        <c:v>718.500000000404</c:v>
                      </c:pt>
                      <c:pt idx="101">
                        <c:v>718.500000000404</c:v>
                      </c:pt>
                      <c:pt idx="102">
                        <c:v>718.000000000302</c:v>
                      </c:pt>
                      <c:pt idx="103">
                        <c:v>727.000000000317</c:v>
                      </c:pt>
                      <c:pt idx="104">
                        <c:v>733.500000000731</c:v>
                      </c:pt>
                      <c:pt idx="105">
                        <c:v>738.499999999931</c:v>
                      </c:pt>
                      <c:pt idx="106">
                        <c:v>746.500000000196</c:v>
                      </c:pt>
                      <c:pt idx="107">
                        <c:v>742.500000000291</c:v>
                      </c:pt>
                      <c:pt idx="108">
                        <c:v>780.500000000302</c:v>
                      </c:pt>
                      <c:pt idx="109">
                        <c:v>758.500000000367</c:v>
                      </c:pt>
                      <c:pt idx="110">
                        <c:v>756.500000000415</c:v>
                      </c:pt>
                      <c:pt idx="111">
                        <c:v>720.500000000357</c:v>
                      </c:pt>
                      <c:pt idx="112">
                        <c:v>770.000000000437</c:v>
                      </c:pt>
                      <c:pt idx="113">
                        <c:v>772.000000000389</c:v>
                      </c:pt>
                      <c:pt idx="114">
                        <c:v>761.500000000524</c:v>
                      </c:pt>
                      <c:pt idx="115">
                        <c:v>769.000000000688</c:v>
                      </c:pt>
                      <c:pt idx="116">
                        <c:v>780.0000000002</c:v>
                      </c:pt>
                      <c:pt idx="117">
                        <c:v>769.000000000233</c:v>
                      </c:pt>
                      <c:pt idx="118">
                        <c:v>785.000000000309</c:v>
                      </c:pt>
                      <c:pt idx="119">
                        <c:v>787.500000000364</c:v>
                      </c:pt>
                      <c:pt idx="120">
                        <c:v>791.500000000269</c:v>
                      </c:pt>
                      <c:pt idx="121">
                        <c:v>797.500000000127</c:v>
                      </c:pt>
                      <c:pt idx="122">
                        <c:v>797.00000000048</c:v>
                      </c:pt>
                      <c:pt idx="123">
                        <c:v>799.500000000535</c:v>
                      </c:pt>
                      <c:pt idx="124">
                        <c:v>805.000000000291</c:v>
                      </c:pt>
                      <c:pt idx="125">
                        <c:v>805.499999999938</c:v>
                      </c:pt>
                      <c:pt idx="126">
                        <c:v>804.500000000644</c:v>
                      </c:pt>
                      <c:pt idx="127">
                        <c:v>817.500000000109</c:v>
                      </c:pt>
                      <c:pt idx="128">
                        <c:v>824.500000000171</c:v>
                      </c:pt>
                      <c:pt idx="129">
                        <c:v>823.00000000032</c:v>
                      </c:pt>
                      <c:pt idx="130">
                        <c:v>827.500000000327</c:v>
                      </c:pt>
                      <c:pt idx="131">
                        <c:v>830.000000000382</c:v>
                      </c:pt>
                      <c:pt idx="132">
                        <c:v>835.500000000138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42961,42969,42979,42984,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44071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5"/>
                <c:order val="8"/>
                <c:tx>
                  <c:strRef>
                    <c:extLst>
                      <c:ext uri="{02D57815-91ED-43cb-92C2-25804820EDAC}">
                        <c15:formulaRef>
                          <c15:sqref>'DC4-10'!$A$2:$B$2</c15:sqref>
                        </c15:formulaRef>
                      </c:ext>
                    </c:extLst>
                    <c:strCache>
                      <c:ptCount val="1"/>
                      <c:pt idx="0">
                        <c:v>DC4-10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4">
                        <a:shade val="7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"/>
                      <c:pt idx="0">
                        <c:v>0</c:v>
                      </c:pt>
                      <c:pt idx="1">
                        <c:v>#N/A</c:v>
                      </c:pt>
                      <c:pt idx="2">
                        <c:v>26.499999999487</c:v>
                      </c:pt>
                      <c:pt idx="3">
                        <c:v>51.9999999996799</c:v>
                      </c:pt>
                      <c:pt idx="4">
                        <c:v>107.99999999972</c:v>
                      </c:pt>
                      <c:pt idx="5">
                        <c:v>159.499999999753</c:v>
                      </c:pt>
                      <c:pt idx="6">
                        <c:v>223.500000000058</c:v>
                      </c:pt>
                      <c:pt idx="7">
                        <c:v>245.99999999964</c:v>
                      </c:pt>
                      <c:pt idx="8">
                        <c:v>262.000000000171</c:v>
                      </c:pt>
                      <c:pt idx="9">
                        <c:v>280.500000000302</c:v>
                      </c:pt>
                      <c:pt idx="10">
                        <c:v>#N/A</c:v>
                      </c:pt>
                      <c:pt idx="11">
                        <c:v>303.999999999633</c:v>
                      </c:pt>
                      <c:pt idx="12">
                        <c:v>318.000000000211</c:v>
                      </c:pt>
                      <c:pt idx="13">
                        <c:v>#N/A</c:v>
                      </c:pt>
                      <c:pt idx="14">
                        <c:v>338.999999999942</c:v>
                      </c:pt>
                      <c:pt idx="15">
                        <c:v>352.000000000317</c:v>
                      </c:pt>
                      <c:pt idx="16">
                        <c:v>367.999999999938</c:v>
                      </c:pt>
                      <c:pt idx="17">
                        <c:v>383.499999999913</c:v>
                      </c:pt>
                      <c:pt idx="18">
                        <c:v>375.999999999749</c:v>
                      </c:pt>
                      <c:pt idx="19">
                        <c:v>385.499999999865</c:v>
                      </c:pt>
                      <c:pt idx="20">
                        <c:v>395.499999999629</c:v>
                      </c:pt>
                      <c:pt idx="21">
                        <c:v>396.999999999935</c:v>
                      </c:pt>
                      <c:pt idx="22">
                        <c:v>418.999999999869</c:v>
                      </c:pt>
                      <c:pt idx="23">
                        <c:v>422.000000000025</c:v>
                      </c:pt>
                      <c:pt idx="24">
                        <c:v>442.500000000109</c:v>
                      </c:pt>
                      <c:pt idx="25">
                        <c:v>449.000000000069</c:v>
                      </c:pt>
                      <c:pt idx="26">
                        <c:v>451.999999999771</c:v>
                      </c:pt>
                      <c:pt idx="27">
                        <c:v>455.500000000029</c:v>
                      </c:pt>
                      <c:pt idx="28">
                        <c:v>466.499999999996</c:v>
                      </c:pt>
                      <c:pt idx="29">
                        <c:v>464.999999999691</c:v>
                      </c:pt>
                      <c:pt idx="30">
                        <c:v>474.999999999909</c:v>
                      </c:pt>
                      <c:pt idx="31">
                        <c:v>475.500000000011</c:v>
                      </c:pt>
                      <c:pt idx="32">
                        <c:v>516.499999999724</c:v>
                      </c:pt>
                      <c:pt idx="33">
                        <c:v>526.499999999942</c:v>
                      </c:pt>
                      <c:pt idx="34">
                        <c:v>520.999999999731</c:v>
                      </c:pt>
                      <c:pt idx="35">
                        <c:v>532.4999999998</c:v>
                      </c:pt>
                      <c:pt idx="36">
                        <c:v>536.000000000058</c:v>
                      </c:pt>
                      <c:pt idx="37">
                        <c:v>541.499999999814</c:v>
                      </c:pt>
                      <c:pt idx="38">
                        <c:v>537.499999999909</c:v>
                      </c:pt>
                      <c:pt idx="39">
                        <c:v>536.000000000058</c:v>
                      </c:pt>
                      <c:pt idx="40">
                        <c:v>552.500000000236</c:v>
                      </c:pt>
                      <c:pt idx="41">
                        <c:v>547.499999999673</c:v>
                      </c:pt>
                      <c:pt idx="42">
                        <c:v>550.999999999931</c:v>
                      </c:pt>
                      <c:pt idx="43">
                        <c:v>556.00000000004</c:v>
                      </c:pt>
                      <c:pt idx="44">
                        <c:v>557.499999999891</c:v>
                      </c:pt>
                      <c:pt idx="45">
                        <c:v>563.999999999851</c:v>
                      </c:pt>
                      <c:pt idx="46">
                        <c:v>560.499999999593</c:v>
                      </c:pt>
                      <c:pt idx="47">
                        <c:v>520.499999999629</c:v>
                      </c:pt>
                      <c:pt idx="48">
                        <c:v>569.999999999709</c:v>
                      </c:pt>
                      <c:pt idx="49">
                        <c:v>574.999999999818</c:v>
                      </c:pt>
                      <c:pt idx="50">
                        <c:v>579.999999999927</c:v>
                      </c:pt>
                      <c:pt idx="51">
                        <c:v>584.499999999935</c:v>
                      </c:pt>
                      <c:pt idx="52">
                        <c:v>583.999999999833</c:v>
                      </c:pt>
                      <c:pt idx="53">
                        <c:v>588.49999999984</c:v>
                      </c:pt>
                      <c:pt idx="54">
                        <c:v>586.00000000024</c:v>
                      </c:pt>
                      <c:pt idx="55">
                        <c:v>590.999999999894</c:v>
                      </c:pt>
                      <c:pt idx="56">
                        <c:v>614.49999999968</c:v>
                      </c:pt>
                      <c:pt idx="57">
                        <c:v>616.999999999734</c:v>
                      </c:pt>
                      <c:pt idx="58">
                        <c:v>619.000000000142</c:v>
                      </c:pt>
                      <c:pt idx="59">
                        <c:v>623.999999999796</c:v>
                      </c:pt>
                      <c:pt idx="60">
                        <c:v>625.999999999749</c:v>
                      </c:pt>
                      <c:pt idx="61">
                        <c:v>629.999999999654</c:v>
                      </c:pt>
                      <c:pt idx="62">
                        <c:v>634.999999999764</c:v>
                      </c:pt>
                      <c:pt idx="63">
                        <c:v>640.499999999975</c:v>
                      </c:pt>
                      <c:pt idx="64">
                        <c:v>641.499999999724</c:v>
                      </c:pt>
                      <c:pt idx="65">
                        <c:v>645.999999999731</c:v>
                      </c:pt>
                      <c:pt idx="66">
                        <c:v>641.999999999825</c:v>
                      </c:pt>
                      <c:pt idx="67">
                        <c:v>649.499999999989</c:v>
                      </c:pt>
                      <c:pt idx="68">
                        <c:v>655.499999999847</c:v>
                      </c:pt>
                      <c:pt idx="69">
                        <c:v>659.500000000207</c:v>
                      </c:pt>
                      <c:pt idx="70">
                        <c:v>660.499999999956</c:v>
                      </c:pt>
                      <c:pt idx="71">
                        <c:v>657.4999999998</c:v>
                      </c:pt>
                      <c:pt idx="72">
                        <c:v>664.499999999862</c:v>
                      </c:pt>
                      <c:pt idx="73">
                        <c:v>672.000000000025</c:v>
                      </c:pt>
                      <c:pt idx="74">
                        <c:v>669.499999999971</c:v>
                      </c:pt>
                      <c:pt idx="75">
                        <c:v>675.499999999829</c:v>
                      </c:pt>
                      <c:pt idx="76">
                        <c:v>686.000000000149</c:v>
                      </c:pt>
                      <c:pt idx="77">
                        <c:v>686.000000000149</c:v>
                      </c:pt>
                      <c:pt idx="78">
                        <c:v>682.999999999538</c:v>
                      </c:pt>
                      <c:pt idx="79">
                        <c:v>683.49999999964</c:v>
                      </c:pt>
                      <c:pt idx="80">
                        <c:v>692.500000000109</c:v>
                      </c:pt>
                      <c:pt idx="81">
                        <c:v>688.999999999851</c:v>
                      </c:pt>
                      <c:pt idx="82">
                        <c:v>694.500000000062</c:v>
                      </c:pt>
                      <c:pt idx="83">
                        <c:v>701.999999999771</c:v>
                      </c:pt>
                      <c:pt idx="84">
                        <c:v>703.499999999622</c:v>
                      </c:pt>
                      <c:pt idx="85">
                        <c:v>701.000000000022</c:v>
                      </c:pt>
                      <c:pt idx="86">
                        <c:v>708.999999999833</c:v>
                      </c:pt>
                      <c:pt idx="87">
                        <c:v>711.499999999887</c:v>
                      </c:pt>
                      <c:pt idx="88">
                        <c:v>710.999999999785</c:v>
                      </c:pt>
                      <c:pt idx="89">
                        <c:v>712.500000000091</c:v>
                      </c:pt>
                      <c:pt idx="90">
                        <c:v>724.499999999807</c:v>
                      </c:pt>
                      <c:pt idx="91">
                        <c:v>715.999999999895</c:v>
                      </c:pt>
                      <c:pt idx="92">
                        <c:v>713.999999999487</c:v>
                      </c:pt>
                      <c:pt idx="93">
                        <c:v>719.9999999998</c:v>
                      </c:pt>
                      <c:pt idx="94">
                        <c:v>724.999999999909</c:v>
                      </c:pt>
                      <c:pt idx="95">
                        <c:v>726.999999999862</c:v>
                      </c:pt>
                      <c:pt idx="96">
                        <c:v>728.999999999814</c:v>
                      </c:pt>
                      <c:pt idx="97">
                        <c:v>726.999999999862</c:v>
                      </c:pt>
                      <c:pt idx="98">
                        <c:v>726.49999999976</c:v>
                      </c:pt>
                      <c:pt idx="99">
                        <c:v>737.999999999829</c:v>
                      </c:pt>
                      <c:pt idx="100">
                        <c:v>744.000000000142</c:v>
                      </c:pt>
                      <c:pt idx="101">
                        <c:v>749.499999999898</c:v>
                      </c:pt>
                      <c:pt idx="102">
                        <c:v>752.999999999702</c:v>
                      </c:pt>
                      <c:pt idx="103">
                        <c:v>751.499999999851</c:v>
                      </c:pt>
                      <c:pt idx="104">
                        <c:v>775.500000000193</c:v>
                      </c:pt>
                      <c:pt idx="105">
                        <c:v>775.499999999738</c:v>
                      </c:pt>
                      <c:pt idx="106">
                        <c:v>769.999999999982</c:v>
                      </c:pt>
                      <c:pt idx="107">
                        <c:v>738.499999999931</c:v>
                      </c:pt>
                      <c:pt idx="108">
                        <c:v>780.499999999847</c:v>
                      </c:pt>
                      <c:pt idx="109">
                        <c:v>737.00000000008</c:v>
                      </c:pt>
                      <c:pt idx="110">
                        <c:v>773.000000000138</c:v>
                      </c:pt>
                      <c:pt idx="111">
                        <c:v>790.500000000065</c:v>
                      </c:pt>
                      <c:pt idx="112">
                        <c:v>795.999999999822</c:v>
                      </c:pt>
                      <c:pt idx="113">
                        <c:v>784.999999999854</c:v>
                      </c:pt>
                      <c:pt idx="114">
                        <c:v>803.499999999985</c:v>
                      </c:pt>
                      <c:pt idx="115">
                        <c:v>804.999999999836</c:v>
                      </c:pt>
                      <c:pt idx="116">
                        <c:v>809.999999999945</c:v>
                      </c:pt>
                      <c:pt idx="117">
                        <c:v>819.999999999709</c:v>
                      </c:pt>
                      <c:pt idx="118">
                        <c:v>817.000000000007</c:v>
                      </c:pt>
                      <c:pt idx="119">
                        <c:v>822.999999999865</c:v>
                      </c:pt>
                      <c:pt idx="120">
                        <c:v>852.999999999611</c:v>
                      </c:pt>
                      <c:pt idx="121">
                        <c:v>830.999999999676</c:v>
                      </c:pt>
                      <c:pt idx="122">
                        <c:v>826.500000000124</c:v>
                      </c:pt>
                      <c:pt idx="123">
                        <c:v>842.499999999745</c:v>
                      </c:pt>
                      <c:pt idx="124">
                        <c:v>849.999999999909</c:v>
                      </c:pt>
                      <c:pt idx="125">
                        <c:v>849.499999999807</c:v>
                      </c:pt>
                      <c:pt idx="126">
                        <c:v>851.999999999862</c:v>
                      </c:pt>
                      <c:pt idx="127">
                        <c:v>854.999999999563</c:v>
                      </c:pt>
                      <c:pt idx="128">
                        <c:v>861.499999999523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42992,42993,42997,43004,43012,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6"/>
                <c:order val="9"/>
                <c:tx>
                  <c:strRef>
                    <c:extLst>
                      <c:ext uri="{02D57815-91ED-43cb-92C2-25804820EDAC}">
                        <c15:formulaRef>
                          <c15:sqref>'DC4-11'!$A$2:$B$2</c15:sqref>
                        </c15:formulaRef>
                      </c:ext>
                    </c:extLst>
                    <c:strCache>
                      <c:ptCount val="1"/>
                      <c:pt idx="0">
                        <c:v>DC4-11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5">
                        <a:shade val="70000"/>
                      </a:schemeClr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8"/>
                      <c:pt idx="0">
                        <c:v>0</c:v>
                      </c:pt>
                      <c:pt idx="1">
                        <c:v>143.500000000131</c:v>
                      </c:pt>
                      <c:pt idx="2">
                        <c:v>173.999999999978</c:v>
                      </c:pt>
                      <c:pt idx="3">
                        <c:v>207.000000000335</c:v>
                      </c:pt>
                      <c:pt idx="4">
                        <c:v>240.000000000236</c:v>
                      </c:pt>
                      <c:pt idx="5">
                        <c:v>#N/A</c:v>
                      </c:pt>
                      <c:pt idx="6">
                        <c:v>284.499999999753</c:v>
                      </c:pt>
                      <c:pt idx="7">
                        <c:v>306.00000000004</c:v>
                      </c:pt>
                      <c:pt idx="8">
                        <c:v>#N/A</c:v>
                      </c:pt>
                      <c:pt idx="9">
                        <c:v>342.000000000098</c:v>
                      </c:pt>
                      <c:pt idx="10">
                        <c:v>364.000000000487</c:v>
                      </c:pt>
                      <c:pt idx="11">
                        <c:v>398.50000000024</c:v>
                      </c:pt>
                      <c:pt idx="12">
                        <c:v>412.499999999909</c:v>
                      </c:pt>
                      <c:pt idx="13">
                        <c:v>405.999999999949</c:v>
                      </c:pt>
                      <c:pt idx="14">
                        <c:v>411.50000000016</c:v>
                      </c:pt>
                      <c:pt idx="15">
                        <c:v>418.00000000012</c:v>
                      </c:pt>
                      <c:pt idx="16">
                        <c:v>420.999999999822</c:v>
                      </c:pt>
                      <c:pt idx="17">
                        <c:v>447.499999999764</c:v>
                      </c:pt>
                      <c:pt idx="18">
                        <c:v>452.000000000226</c:v>
                      </c:pt>
                      <c:pt idx="19">
                        <c:v>476.500000000215</c:v>
                      </c:pt>
                      <c:pt idx="20">
                        <c:v>483.000000000175</c:v>
                      </c:pt>
                      <c:pt idx="21">
                        <c:v>483.500000000276</c:v>
                      </c:pt>
                      <c:pt idx="22">
                        <c:v>492.500000000291</c:v>
                      </c:pt>
                      <c:pt idx="23">
                        <c:v>504.500000000007</c:v>
                      </c:pt>
                      <c:pt idx="24">
                        <c:v>501.999999999953</c:v>
                      </c:pt>
                      <c:pt idx="25">
                        <c:v>514.000000000124</c:v>
                      </c:pt>
                      <c:pt idx="26">
                        <c:v>514.500000000226</c:v>
                      </c:pt>
                      <c:pt idx="27">
                        <c:v>562.5</c:v>
                      </c:pt>
                      <c:pt idx="28">
                        <c:v>568.499999999858</c:v>
                      </c:pt>
                      <c:pt idx="29">
                        <c:v>561.999999999898</c:v>
                      </c:pt>
                      <c:pt idx="30">
                        <c:v>572.500000000218</c:v>
                      </c:pt>
                      <c:pt idx="31">
                        <c:v>576.500000000124</c:v>
                      </c:pt>
                      <c:pt idx="32">
                        <c:v>586.00000000024</c:v>
                      </c:pt>
                      <c:pt idx="33">
                        <c:v>587.500000000091</c:v>
                      </c:pt>
                      <c:pt idx="34">
                        <c:v>585.500000000138</c:v>
                      </c:pt>
                      <c:pt idx="35">
                        <c:v>599.500000000262</c:v>
                      </c:pt>
                      <c:pt idx="36">
                        <c:v>592.5000000002</c:v>
                      </c:pt>
                      <c:pt idx="37">
                        <c:v>597.499999999854</c:v>
                      </c:pt>
                      <c:pt idx="38">
                        <c:v>599.00000000016</c:v>
                      </c:pt>
                      <c:pt idx="39">
                        <c:v>599.00000000016</c:v>
                      </c:pt>
                      <c:pt idx="40">
                        <c:v>605.000000000473</c:v>
                      </c:pt>
                      <c:pt idx="41">
                        <c:v>610.999999999876</c:v>
                      </c:pt>
                      <c:pt idx="42">
                        <c:v>567.000000000007</c:v>
                      </c:pt>
                      <c:pt idx="43">
                        <c:v>617.500000000291</c:v>
                      </c:pt>
                      <c:pt idx="44">
                        <c:v>620.499999999993</c:v>
                      </c:pt>
                      <c:pt idx="45">
                        <c:v>625.500000000102</c:v>
                      </c:pt>
                      <c:pt idx="46">
                        <c:v>632.000000000517</c:v>
                      </c:pt>
                      <c:pt idx="47">
                        <c:v>627.500000000055</c:v>
                      </c:pt>
                      <c:pt idx="48">
                        <c:v>633.000000000266</c:v>
                      </c:pt>
                      <c:pt idx="49">
                        <c:v>637.000000000171</c:v>
                      </c:pt>
                      <c:pt idx="50">
                        <c:v>638.500000000022</c:v>
                      </c:pt>
                      <c:pt idx="51">
                        <c:v>658.500000000004</c:v>
                      </c:pt>
                      <c:pt idx="52">
                        <c:v>660.499999999956</c:v>
                      </c:pt>
                      <c:pt idx="53">
                        <c:v>663.500000000113</c:v>
                      </c:pt>
                      <c:pt idx="54">
                        <c:v>668.999999999869</c:v>
                      </c:pt>
                      <c:pt idx="55">
                        <c:v>670.000000000073</c:v>
                      </c:pt>
                      <c:pt idx="56">
                        <c:v>679.999999999836</c:v>
                      </c:pt>
                      <c:pt idx="57">
                        <c:v>682.499999999891</c:v>
                      </c:pt>
                      <c:pt idx="58">
                        <c:v>688.500000000204</c:v>
                      </c:pt>
                      <c:pt idx="59">
                        <c:v>690.999999999804</c:v>
                      </c:pt>
                      <c:pt idx="60">
                        <c:v>695.000000000164</c:v>
                      </c:pt>
                      <c:pt idx="61">
                        <c:v>688.499999999749</c:v>
                      </c:pt>
                      <c:pt idx="62">
                        <c:v>730.000000000018</c:v>
                      </c:pt>
                      <c:pt idx="63">
                        <c:v>706.500000000233</c:v>
                      </c:pt>
                      <c:pt idx="64">
                        <c:v>705.000000000382</c:v>
                      </c:pt>
                      <c:pt idx="65">
                        <c:v>709.499999999935</c:v>
                      </c:pt>
                      <c:pt idx="66">
                        <c:v>710.000000000036</c:v>
                      </c:pt>
                      <c:pt idx="67">
                        <c:v>710.500000000138</c:v>
                      </c:pt>
                      <c:pt idx="68">
                        <c:v>705.000000000382</c:v>
                      </c:pt>
                      <c:pt idx="69">
                        <c:v>722.000000000207</c:v>
                      </c:pt>
                      <c:pt idx="70">
                        <c:v>725.000000000364</c:v>
                      </c:pt>
                      <c:pt idx="71">
                        <c:v>737.500000000182</c:v>
                      </c:pt>
                      <c:pt idx="72">
                        <c:v>732.500000000073</c:v>
                      </c:pt>
                      <c:pt idx="73">
                        <c:v>737.999999999829</c:v>
                      </c:pt>
                      <c:pt idx="74">
                        <c:v>739.999999999782</c:v>
                      </c:pt>
                      <c:pt idx="75">
                        <c:v>748.500000000149</c:v>
                      </c:pt>
                      <c:pt idx="76">
                        <c:v>740.999999999985</c:v>
                      </c:pt>
                      <c:pt idx="77">
                        <c:v>751.999999999953</c:v>
                      </c:pt>
                      <c:pt idx="78">
                        <c:v>757.000000000062</c:v>
                      </c:pt>
                      <c:pt idx="79">
                        <c:v>762.000000000171</c:v>
                      </c:pt>
                      <c:pt idx="80">
                        <c:v>758.499999999913</c:v>
                      </c:pt>
                      <c:pt idx="81">
                        <c:v>758.499999999913</c:v>
                      </c:pt>
                      <c:pt idx="82">
                        <c:v>760.000000000218</c:v>
                      </c:pt>
                      <c:pt idx="83">
                        <c:v>764.500000000226</c:v>
                      </c:pt>
                      <c:pt idx="84">
                        <c:v>769.500000000335</c:v>
                      </c:pt>
                      <c:pt idx="85">
                        <c:v>757.999999999811</c:v>
                      </c:pt>
                      <c:pt idx="86">
                        <c:v>770.000000000437</c:v>
                      </c:pt>
                      <c:pt idx="87">
                        <c:v>769.999999999982</c:v>
                      </c:pt>
                      <c:pt idx="88">
                        <c:v>775.000000000091</c:v>
                      </c:pt>
                      <c:pt idx="89">
                        <c:v>777.000000000044</c:v>
                      </c:pt>
                      <c:pt idx="90">
                        <c:v>830.500000000029</c:v>
                      </c:pt>
                      <c:pt idx="91">
                        <c:v>782.500000000255</c:v>
                      </c:pt>
                      <c:pt idx="92">
                        <c:v>786.000000000058</c:v>
                      </c:pt>
                      <c:pt idx="93">
                        <c:v>782.999999999902</c:v>
                      </c:pt>
                      <c:pt idx="94">
                        <c:v>793.499999999767</c:v>
                      </c:pt>
                      <c:pt idx="95">
                        <c:v>796.000000000276</c:v>
                      </c:pt>
                      <c:pt idx="96">
                        <c:v>811.499999999796</c:v>
                      </c:pt>
                      <c:pt idx="97">
                        <c:v>819.500000000062</c:v>
                      </c:pt>
                      <c:pt idx="98">
                        <c:v>807.000000000244</c:v>
                      </c:pt>
                      <c:pt idx="99">
                        <c:v>847.500000000309</c:v>
                      </c:pt>
                      <c:pt idx="100">
                        <c:v>836.999999999989</c:v>
                      </c:pt>
                      <c:pt idx="101">
                        <c:v>831.500000000233</c:v>
                      </c:pt>
                      <c:pt idx="102">
                        <c:v>796.499999999924</c:v>
                      </c:pt>
                      <c:pt idx="103">
                        <c:v>838.500000000295</c:v>
                      </c:pt>
                      <c:pt idx="104">
                        <c:v>842.5000000002</c:v>
                      </c:pt>
                      <c:pt idx="105">
                        <c:v>834.500000000389</c:v>
                      </c:pt>
                      <c:pt idx="106">
                        <c:v>845.500000000357</c:v>
                      </c:pt>
                      <c:pt idx="107">
                        <c:v>851.999999999862</c:v>
                      </c:pt>
                      <c:pt idx="108">
                        <c:v>833.500000000186</c:v>
                      </c:pt>
                      <c:pt idx="109">
                        <c:v>860.500000000229</c:v>
                      </c:pt>
                      <c:pt idx="110">
                        <c:v>861.499999999978</c:v>
                      </c:pt>
                      <c:pt idx="111">
                        <c:v>871.499999999742</c:v>
                      </c:pt>
                      <c:pt idx="112">
                        <c:v>877.500000000055</c:v>
                      </c:pt>
                      <c:pt idx="113">
                        <c:v>877.000000000407</c:v>
                      </c:pt>
                      <c:pt idx="114">
                        <c:v>881.500000000415</c:v>
                      </c:pt>
                      <c:pt idx="115">
                        <c:v>899.499999999989</c:v>
                      </c:pt>
                      <c:pt idx="116">
                        <c:v>885.999999999967</c:v>
                      </c:pt>
                      <c:pt idx="117">
                        <c:v>884.500000000116</c:v>
                      </c:pt>
                      <c:pt idx="118">
                        <c:v>899.499999999989</c:v>
                      </c:pt>
                      <c:pt idx="119">
                        <c:v>911.50000000016</c:v>
                      </c:pt>
                      <c:pt idx="120">
                        <c:v>909.500000000207</c:v>
                      </c:pt>
                      <c:pt idx="121">
                        <c:v>916.000000000167</c:v>
                      </c:pt>
                      <c:pt idx="122">
                        <c:v>912.499999999909</c:v>
                      </c:pt>
                      <c:pt idx="123">
                        <c:v>916.499999999814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43020,43028,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7"/>
                <c:order val="10"/>
                <c:tx>
                  <c:strRef>
                    <c:extLst>
                      <c:ext uri="{02D57815-91ED-43cb-92C2-25804820EDAC}">
                        <c15:formulaRef>
                          <c15:sqref>'DC4-12'!$A$2:$B$2</c15:sqref>
                        </c15:formulaRef>
                      </c:ext>
                    </c:extLst>
                    <c:strCache>
                      <c:ptCount val="1"/>
                      <c:pt idx="0">
                        <c:v>DC4-12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6">
                        <a:shade val="7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998"/>
                      <c:pt idx="0">
                        <c:v>0</c:v>
                      </c:pt>
                      <c:pt idx="1">
                        <c:v>121.500000000196</c:v>
                      </c:pt>
                      <c:pt idx="2">
                        <c:v>176.000000000386</c:v>
                      </c:pt>
                      <c:pt idx="3">
                        <c:v>#N/A</c:v>
                      </c:pt>
                      <c:pt idx="4">
                        <c:v>238.499999999931</c:v>
                      </c:pt>
                      <c:pt idx="5">
                        <c:v>244.500000000244</c:v>
                      </c:pt>
                      <c:pt idx="6">
                        <c:v>#N/A</c:v>
                      </c:pt>
                      <c:pt idx="7">
                        <c:v>316.000000000258</c:v>
                      </c:pt>
                      <c:pt idx="8">
                        <c:v>339.000000000397</c:v>
                      </c:pt>
                      <c:pt idx="9">
                        <c:v>381.49999999996</c:v>
                      </c:pt>
                      <c:pt idx="10">
                        <c:v>407.4999999998</c:v>
                      </c:pt>
                      <c:pt idx="11">
                        <c:v>409.000000000106</c:v>
                      </c:pt>
                      <c:pt idx="12">
                        <c:v>429.000000000087</c:v>
                      </c:pt>
                      <c:pt idx="13">
                        <c:v>442.000000000007</c:v>
                      </c:pt>
                      <c:pt idx="14">
                        <c:v>445.499999999811</c:v>
                      </c:pt>
                      <c:pt idx="15">
                        <c:v>486.999999999625</c:v>
                      </c:pt>
                      <c:pt idx="16">
                        <c:v>492.000000000189</c:v>
                      </c:pt>
                      <c:pt idx="17">
                        <c:v>521.999999999935</c:v>
                      </c:pt>
                      <c:pt idx="18">
                        <c:v>528.999999999996</c:v>
                      </c:pt>
                      <c:pt idx="19">
                        <c:v>534.000000000106</c:v>
                      </c:pt>
                      <c:pt idx="20">
                        <c:v>542.500000000018</c:v>
                      </c:pt>
                      <c:pt idx="21">
                        <c:v>556.999999999789</c:v>
                      </c:pt>
                      <c:pt idx="22">
                        <c:v>559.999999999945</c:v>
                      </c:pt>
                      <c:pt idx="23">
                        <c:v>575.49999999992</c:v>
                      </c:pt>
                      <c:pt idx="24">
                        <c:v>580.500000000029</c:v>
                      </c:pt>
                      <c:pt idx="25">
                        <c:v>626.499999999851</c:v>
                      </c:pt>
                      <c:pt idx="26">
                        <c:v>636.499999999614</c:v>
                      </c:pt>
                      <c:pt idx="27">
                        <c:v>629.999999999654</c:v>
                      </c:pt>
                      <c:pt idx="28">
                        <c:v>639.999999999873</c:v>
                      </c:pt>
                      <c:pt idx="29">
                        <c:v>646.999999999935</c:v>
                      </c:pt>
                      <c:pt idx="30">
                        <c:v>652.500000000146</c:v>
                      </c:pt>
                      <c:pt idx="31">
                        <c:v>656.500000000051</c:v>
                      </c:pt>
                      <c:pt idx="32">
                        <c:v>658.500000000004</c:v>
                      </c:pt>
                      <c:pt idx="33">
                        <c:v>664.500000000317</c:v>
                      </c:pt>
                      <c:pt idx="34">
                        <c:v>657.000000000153</c:v>
                      </c:pt>
                      <c:pt idx="35">
                        <c:v>661.499999999705</c:v>
                      </c:pt>
                      <c:pt idx="36">
                        <c:v>667.500000000018</c:v>
                      </c:pt>
                      <c:pt idx="37">
                        <c:v>664.499999999862</c:v>
                      </c:pt>
                      <c:pt idx="38">
                        <c:v>675.500000000284</c:v>
                      </c:pt>
                      <c:pt idx="39">
                        <c:v>676.99999999968</c:v>
                      </c:pt>
                      <c:pt idx="40">
                        <c:v>632.999999999811</c:v>
                      </c:pt>
                      <c:pt idx="41">
                        <c:v>678.499999999985</c:v>
                      </c:pt>
                      <c:pt idx="42">
                        <c:v>692.999999999756</c:v>
                      </c:pt>
                      <c:pt idx="43">
                        <c:v>696.500000000015</c:v>
                      </c:pt>
                      <c:pt idx="44">
                        <c:v>692.500000000109</c:v>
                      </c:pt>
                      <c:pt idx="45">
                        <c:v>697.999999999865</c:v>
                      </c:pt>
                      <c:pt idx="46">
                        <c:v>702.999999999975</c:v>
                      </c:pt>
                      <c:pt idx="47">
                        <c:v>697.500000000218</c:v>
                      </c:pt>
                      <c:pt idx="48">
                        <c:v>709.499999999935</c:v>
                      </c:pt>
                      <c:pt idx="49">
                        <c:v>729.499999999916</c:v>
                      </c:pt>
                      <c:pt idx="50">
                        <c:v>730.000000000018</c:v>
                      </c:pt>
                      <c:pt idx="51">
                        <c:v>735.500000000229</c:v>
                      </c:pt>
                      <c:pt idx="52">
                        <c:v>740.999999999985</c:v>
                      </c:pt>
                      <c:pt idx="53">
                        <c:v>743.50000000004</c:v>
                      </c:pt>
                      <c:pt idx="54">
                        <c:v>753.499999999804</c:v>
                      </c:pt>
                      <c:pt idx="55">
                        <c:v>753.000000000156</c:v>
                      </c:pt>
                      <c:pt idx="56">
                        <c:v>759.000000000015</c:v>
                      </c:pt>
                      <c:pt idx="57">
                        <c:v>765.999999999622</c:v>
                      </c:pt>
                      <c:pt idx="58">
                        <c:v>769.49999999988</c:v>
                      </c:pt>
                      <c:pt idx="59">
                        <c:v>757.499999999709</c:v>
                      </c:pt>
                      <c:pt idx="60">
                        <c:v>777.000000000044</c:v>
                      </c:pt>
                      <c:pt idx="61">
                        <c:v>775.99999999984</c:v>
                      </c:pt>
                      <c:pt idx="62">
                        <c:v>784.500000000207</c:v>
                      </c:pt>
                      <c:pt idx="63">
                        <c:v>783.500000000004</c:v>
                      </c:pt>
                      <c:pt idx="64">
                        <c:v>780.499999999847</c:v>
                      </c:pt>
                      <c:pt idx="65">
                        <c:v>785.499999999956</c:v>
                      </c:pt>
                      <c:pt idx="66">
                        <c:v>806.00000000004</c:v>
                      </c:pt>
                      <c:pt idx="67">
                        <c:v>806.500000000142</c:v>
                      </c:pt>
                      <c:pt idx="68">
                        <c:v>811.000000000149</c:v>
                      </c:pt>
                      <c:pt idx="69">
                        <c:v>816.000000000258</c:v>
                      </c:pt>
                      <c:pt idx="70">
                        <c:v>816.000000000258</c:v>
                      </c:pt>
                      <c:pt idx="71">
                        <c:v>812.999999999647</c:v>
                      </c:pt>
                      <c:pt idx="72">
                        <c:v>821.500000000015</c:v>
                      </c:pt>
                      <c:pt idx="73">
                        <c:v>823.499999999967</c:v>
                      </c:pt>
                      <c:pt idx="74">
                        <c:v>820.499999999811</c:v>
                      </c:pt>
                      <c:pt idx="75">
                        <c:v>836.999999999989</c:v>
                      </c:pt>
                      <c:pt idx="76">
                        <c:v>842.5000000002</c:v>
                      </c:pt>
                      <c:pt idx="77">
                        <c:v>842.499999999745</c:v>
                      </c:pt>
                      <c:pt idx="78">
                        <c:v>839.999999999691</c:v>
                      </c:pt>
                      <c:pt idx="79">
                        <c:v>849.499999999807</c:v>
                      </c:pt>
                      <c:pt idx="80">
                        <c:v>850.999999999658</c:v>
                      </c:pt>
                      <c:pt idx="81">
                        <c:v>849.499999999807</c:v>
                      </c:pt>
                      <c:pt idx="82">
                        <c:v>859.500000000025</c:v>
                      </c:pt>
                      <c:pt idx="83">
                        <c:v>784.000000000106</c:v>
                      </c:pt>
                      <c:pt idx="84">
                        <c:v>852.000000000317</c:v>
                      </c:pt>
                      <c:pt idx="85">
                        <c:v>850.999999999658</c:v>
                      </c:pt>
                      <c:pt idx="86">
                        <c:v>855.499999999665</c:v>
                      </c:pt>
                      <c:pt idx="87">
                        <c:v>864.500000000135</c:v>
                      </c:pt>
                      <c:pt idx="88">
                        <c:v>860.499999999774</c:v>
                      </c:pt>
                      <c:pt idx="89">
                        <c:v>867.499999999836</c:v>
                      </c:pt>
                      <c:pt idx="90">
                        <c:v>871.500000000196</c:v>
                      </c:pt>
                      <c:pt idx="91">
                        <c:v>873.500000000149</c:v>
                      </c:pt>
                      <c:pt idx="92">
                        <c:v>882.000000000062</c:v>
                      </c:pt>
                      <c:pt idx="93">
                        <c:v>886.500000000069</c:v>
                      </c:pt>
                      <c:pt idx="94">
                        <c:v>892.499999999927</c:v>
                      </c:pt>
                      <c:pt idx="95">
                        <c:v>915.500000000065</c:v>
                      </c:pt>
                      <c:pt idx="96">
                        <c:v>900.500000000193</c:v>
                      </c:pt>
                      <c:pt idx="97">
                        <c:v>915.000000000418</c:v>
                      </c:pt>
                      <c:pt idx="98">
                        <c:v>927.499999999782</c:v>
                      </c:pt>
                      <c:pt idx="99">
                        <c:v>925.999999999931</c:v>
                      </c:pt>
                      <c:pt idx="100">
                        <c:v>889.499999999771</c:v>
                      </c:pt>
                      <c:pt idx="101">
                        <c:v>932.000000000244</c:v>
                      </c:pt>
                      <c:pt idx="102">
                        <c:v>932.500000000346</c:v>
                      </c:pt>
                      <c:pt idx="103">
                        <c:v>921.500000000378</c:v>
                      </c:pt>
                      <c:pt idx="104">
                        <c:v>935.500000000047</c:v>
                      </c:pt>
                      <c:pt idx="105">
                        <c:v>947.999999999865</c:v>
                      </c:pt>
                      <c:pt idx="106">
                        <c:v>942.000000000007</c:v>
                      </c:pt>
                      <c:pt idx="107">
                        <c:v>947.999999999865</c:v>
                      </c:pt>
                      <c:pt idx="108">
                        <c:v>949.999999999818</c:v>
                      </c:pt>
                      <c:pt idx="109">
                        <c:v>960.499999999683</c:v>
                      </c:pt>
                      <c:pt idx="110">
                        <c:v>970.499999999902</c:v>
                      </c:pt>
                      <c:pt idx="111">
                        <c:v>970.500000000357</c:v>
                      </c:pt>
                      <c:pt idx="112">
                        <c:v>972.999999999956</c:v>
                      </c:pt>
                      <c:pt idx="113">
                        <c:v>974.499999999807</c:v>
                      </c:pt>
                      <c:pt idx="114">
                        <c:v>981.499999999869</c:v>
                      </c:pt>
                      <c:pt idx="115">
                        <c:v>980.000000000018</c:v>
                      </c:pt>
                      <c:pt idx="116">
                        <c:v>996.999999999844</c:v>
                      </c:pt>
                      <c:pt idx="117">
                        <c:v>1007.50000000016</c:v>
                      </c:pt>
                      <c:pt idx="118">
                        <c:v>1008.00000000027</c:v>
                      </c:pt>
                      <c:pt idx="119">
                        <c:v>1010.49999999987</c:v>
                      </c:pt>
                      <c:pt idx="120">
                        <c:v>1012.99999999992</c:v>
                      </c:pt>
                      <c:pt idx="121">
                        <c:v>1010.99999999997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43033,43038,43045,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8"/>
                <c:order val="11"/>
                <c:tx>
                  <c:strRef>
                    <c:extLst>
                      <c:ext uri="{02D57815-91ED-43cb-92C2-25804820EDAC}">
                        <c15:formulaRef>
                          <c15:sqref>'DC4-13'!$A$2:$B$2</c15:sqref>
                        </c15:formulaRef>
                      </c:ext>
                    </c:extLst>
                    <c:strCache>
                      <c:ptCount val="1"/>
                      <c:pt idx="0">
                        <c:v>DC4-13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1">
                        <a:shade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997"/>
                      <c:pt idx="0">
                        <c:v>0</c:v>
                      </c:pt>
                      <c:pt idx="1">
                        <c:v>29.9999999997453</c:v>
                      </c:pt>
                      <c:pt idx="2">
                        <c:v>54.0000000005421</c:v>
                      </c:pt>
                      <c:pt idx="3">
                        <c:v>#N/A</c:v>
                      </c:pt>
                      <c:pt idx="4">
                        <c:v>133.500000000367</c:v>
                      </c:pt>
                      <c:pt idx="5">
                        <c:v>161.000000000513</c:v>
                      </c:pt>
                      <c:pt idx="6">
                        <c:v>204.50000000028</c:v>
                      </c:pt>
                      <c:pt idx="7">
                        <c:v>230.000000000018</c:v>
                      </c:pt>
                      <c:pt idx="8">
                        <c:v>230.000000000018</c:v>
                      </c:pt>
                      <c:pt idx="9">
                        <c:v>246.500000000196</c:v>
                      </c:pt>
                      <c:pt idx="10">
                        <c:v>257.500000000164</c:v>
                      </c:pt>
                      <c:pt idx="11">
                        <c:v>262.500000000273</c:v>
                      </c:pt>
                      <c:pt idx="12">
                        <c:v>307.000000000244</c:v>
                      </c:pt>
                      <c:pt idx="13">
                        <c:v>314.500000000407</c:v>
                      </c:pt>
                      <c:pt idx="14">
                        <c:v>351.000000000113</c:v>
                      </c:pt>
                      <c:pt idx="15">
                        <c:v>356.999999999971</c:v>
                      </c:pt>
                      <c:pt idx="16">
                        <c:v>359.500000000025</c:v>
                      </c:pt>
                      <c:pt idx="17">
                        <c:v>368.50000000004</c:v>
                      </c:pt>
                      <c:pt idx="18">
                        <c:v>381.49999999996</c:v>
                      </c:pt>
                      <c:pt idx="19">
                        <c:v>393.000000000029</c:v>
                      </c:pt>
                      <c:pt idx="20">
                        <c:v>394.000000000233</c:v>
                      </c:pt>
                      <c:pt idx="21">
                        <c:v>393.000000000029</c:v>
                      </c:pt>
                      <c:pt idx="22">
                        <c:v>449.500000000171</c:v>
                      </c:pt>
                      <c:pt idx="23">
                        <c:v>460.000000000036</c:v>
                      </c:pt>
                      <c:pt idx="24">
                        <c:v>454.999999999927</c:v>
                      </c:pt>
                      <c:pt idx="25">
                        <c:v>471.500000000106</c:v>
                      </c:pt>
                      <c:pt idx="26">
                        <c:v>472.000000000207</c:v>
                      </c:pt>
                      <c:pt idx="27">
                        <c:v>479.500000000371</c:v>
                      </c:pt>
                      <c:pt idx="28">
                        <c:v>485.500000000229</c:v>
                      </c:pt>
                      <c:pt idx="29">
                        <c:v>486.499999999978</c:v>
                      </c:pt>
                      <c:pt idx="30">
                        <c:v>493.500000000495</c:v>
                      </c:pt>
                      <c:pt idx="31">
                        <c:v>490.999999999985</c:v>
                      </c:pt>
                      <c:pt idx="32">
                        <c:v>501.000000000204</c:v>
                      </c:pt>
                      <c:pt idx="33">
                        <c:v>501.500000000306</c:v>
                      </c:pt>
                      <c:pt idx="34">
                        <c:v>499.499999999898</c:v>
                      </c:pt>
                      <c:pt idx="35">
                        <c:v>506.500000000415</c:v>
                      </c:pt>
                      <c:pt idx="36">
                        <c:v>507.499999999709</c:v>
                      </c:pt>
                      <c:pt idx="37">
                        <c:v>464.500000000044</c:v>
                      </c:pt>
                      <c:pt idx="38">
                        <c:v>470.500000000357</c:v>
                      </c:pt>
                      <c:pt idx="39">
                        <c:v>527.000000000044</c:v>
                      </c:pt>
                      <c:pt idx="40">
                        <c:v>528.000000000247</c:v>
                      </c:pt>
                      <c:pt idx="41">
                        <c:v>531.500000000506</c:v>
                      </c:pt>
                      <c:pt idx="42">
                        <c:v>532.000000000153</c:v>
                      </c:pt>
                      <c:pt idx="43">
                        <c:v>543.500000000222</c:v>
                      </c:pt>
                      <c:pt idx="44">
                        <c:v>543.000000000575</c:v>
                      </c:pt>
                      <c:pt idx="45">
                        <c:v>613.500000000386</c:v>
                      </c:pt>
                      <c:pt idx="46">
                        <c:v>567.000000000007</c:v>
                      </c:pt>
                      <c:pt idx="47">
                        <c:v>575.000000000273</c:v>
                      </c:pt>
                      <c:pt idx="48">
                        <c:v>572.500000000218</c:v>
                      </c:pt>
                      <c:pt idx="49">
                        <c:v>579.000000000178</c:v>
                      </c:pt>
                      <c:pt idx="50">
                        <c:v>579.999999999927</c:v>
                      </c:pt>
                      <c:pt idx="51">
                        <c:v>595.499999999902</c:v>
                      </c:pt>
                      <c:pt idx="52">
                        <c:v>589.000000000397</c:v>
                      </c:pt>
                      <c:pt idx="53">
                        <c:v>600.500000000466</c:v>
                      </c:pt>
                      <c:pt idx="54">
                        <c:v>608.999999999924</c:v>
                      </c:pt>
                      <c:pt idx="55">
                        <c:v>603.500000000167</c:v>
                      </c:pt>
                      <c:pt idx="56">
                        <c:v>604.000000000269</c:v>
                      </c:pt>
                      <c:pt idx="57">
                        <c:v>615.000000000236</c:v>
                      </c:pt>
                      <c:pt idx="58">
                        <c:v>625</c:v>
                      </c:pt>
                      <c:pt idx="59">
                        <c:v>621.000000000549</c:v>
                      </c:pt>
                      <c:pt idx="60">
                        <c:v>628.500000000258</c:v>
                      </c:pt>
                      <c:pt idx="61">
                        <c:v>622.000000000298</c:v>
                      </c:pt>
                      <c:pt idx="62">
                        <c:v>633.499999999913</c:v>
                      </c:pt>
                      <c:pt idx="63">
                        <c:v>646.500000000287</c:v>
                      </c:pt>
                      <c:pt idx="64">
                        <c:v>650.000000000091</c:v>
                      </c:pt>
                      <c:pt idx="65">
                        <c:v>651.500000000397</c:v>
                      </c:pt>
                      <c:pt idx="66">
                        <c:v>663.500000000568</c:v>
                      </c:pt>
                      <c:pt idx="67">
                        <c:v>665.500000000065</c:v>
                      </c:pt>
                      <c:pt idx="68">
                        <c:v>664.000000000215</c:v>
                      </c:pt>
                      <c:pt idx="69">
                        <c:v>673.999999999978</c:v>
                      </c:pt>
                      <c:pt idx="70">
                        <c:v>676.000000000386</c:v>
                      </c:pt>
                      <c:pt idx="71">
                        <c:v>678.50000000044</c:v>
                      </c:pt>
                      <c:pt idx="72">
                        <c:v>689.499999999953</c:v>
                      </c:pt>
                      <c:pt idx="73">
                        <c:v>695.500000000266</c:v>
                      </c:pt>
                      <c:pt idx="74">
                        <c:v>698.499999999967</c:v>
                      </c:pt>
                      <c:pt idx="75">
                        <c:v>693.500000000313</c:v>
                      </c:pt>
                      <c:pt idx="76">
                        <c:v>700.500000000375</c:v>
                      </c:pt>
                      <c:pt idx="77">
                        <c:v>707.499999999982</c:v>
                      </c:pt>
                      <c:pt idx="78">
                        <c:v>709.499999999935</c:v>
                      </c:pt>
                      <c:pt idx="79">
                        <c:v>711.00000000024</c:v>
                      </c:pt>
                      <c:pt idx="80">
                        <c:v>724.00000000016</c:v>
                      </c:pt>
                      <c:pt idx="81">
                        <c:v>703.000000000429</c:v>
                      </c:pt>
                      <c:pt idx="82">
                        <c:v>710.999999999785</c:v>
                      </c:pt>
                      <c:pt idx="83">
                        <c:v>715.000000000146</c:v>
                      </c:pt>
                      <c:pt idx="84">
                        <c:v>720.500000000357</c:v>
                      </c:pt>
                      <c:pt idx="85">
                        <c:v>673.999999999978</c:v>
                      </c:pt>
                      <c:pt idx="86">
                        <c:v>726.000000000113</c:v>
                      </c:pt>
                      <c:pt idx="87">
                        <c:v>730.000000000473</c:v>
                      </c:pt>
                      <c:pt idx="88">
                        <c:v>729.000000000269</c:v>
                      </c:pt>
                      <c:pt idx="89">
                        <c:v>737.00000000008</c:v>
                      </c:pt>
                      <c:pt idx="90">
                        <c:v>745.000000000346</c:v>
                      </c:pt>
                      <c:pt idx="91">
                        <c:v>757.999999999811</c:v>
                      </c:pt>
                      <c:pt idx="92">
                        <c:v>768.500000000131</c:v>
                      </c:pt>
                      <c:pt idx="93">
                        <c:v>760.50000000032</c:v>
                      </c:pt>
                      <c:pt idx="94">
                        <c:v>804.000000000542</c:v>
                      </c:pt>
                      <c:pt idx="95">
                        <c:v>788.500000000113</c:v>
                      </c:pt>
                      <c:pt idx="96">
                        <c:v>787.000000000262</c:v>
                      </c:pt>
                      <c:pt idx="97">
                        <c:v>749.499999999898</c:v>
                      </c:pt>
                      <c:pt idx="98">
                        <c:v>795.500000000175</c:v>
                      </c:pt>
                      <c:pt idx="99">
                        <c:v>793.500000000222</c:v>
                      </c:pt>
                      <c:pt idx="100">
                        <c:v>787.000000000262</c:v>
                      </c:pt>
                      <c:pt idx="101">
                        <c:v>801.500000000487</c:v>
                      </c:pt>
                      <c:pt idx="102">
                        <c:v>807.999999999993</c:v>
                      </c:pt>
                      <c:pt idx="103">
                        <c:v>802.500000000236</c:v>
                      </c:pt>
                      <c:pt idx="104">
                        <c:v>817.500000000109</c:v>
                      </c:pt>
                      <c:pt idx="105">
                        <c:v>818.500000000313</c:v>
                      </c:pt>
                      <c:pt idx="106">
                        <c:v>833.999999999833</c:v>
                      </c:pt>
                      <c:pt idx="107">
                        <c:v>842.5000000002</c:v>
                      </c:pt>
                      <c:pt idx="108">
                        <c:v>843.500000000404</c:v>
                      </c:pt>
                      <c:pt idx="109">
                        <c:v>844.500000000153</c:v>
                      </c:pt>
                      <c:pt idx="110">
                        <c:v>849.999999999909</c:v>
                      </c:pt>
                      <c:pt idx="111">
                        <c:v>853.500000000167</c:v>
                      </c:pt>
                      <c:pt idx="112">
                        <c:v>853.00000000052</c:v>
                      </c:pt>
                      <c:pt idx="113">
                        <c:v>871.000000000095</c:v>
                      </c:pt>
                      <c:pt idx="114">
                        <c:v>890.000000000327</c:v>
                      </c:pt>
                      <c:pt idx="115">
                        <c:v>886.000000000422</c:v>
                      </c:pt>
                      <c:pt idx="116">
                        <c:v>890.499999999975</c:v>
                      </c:pt>
                      <c:pt idx="117">
                        <c:v>889.000000000124</c:v>
                      </c:pt>
                      <c:pt idx="118">
                        <c:v>890.499999999975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43050,43055,43059,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44071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49"/>
                <c:order val="12"/>
                <c:tx>
                  <c:strRef>
                    <c:extLst>
                      <c:ext uri="{02D57815-91ED-43cb-92C2-25804820EDAC}">
                        <c15:formulaRef>
                          <c15:sqref>'DC4-14'!$A$2:$B$2</c15:sqref>
                        </c15:formulaRef>
                      </c:ext>
                    </c:extLst>
                    <c:strCache>
                      <c:ptCount val="1"/>
                      <c:pt idx="0">
                        <c:v>DC4-14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2">
                        <a:shade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6"/>
                      <c:pt idx="0">
                        <c:v>0</c:v>
                      </c:pt>
                      <c:pt idx="1">
                        <c:v>36.000000000513</c:v>
                      </c:pt>
                      <c:pt idx="2">
                        <c:v>72.5000000002183</c:v>
                      </c:pt>
                      <c:pt idx="3">
                        <c:v>127.500000000055</c:v>
                      </c:pt>
                      <c:pt idx="4">
                        <c:v>154.500000000098</c:v>
                      </c:pt>
                      <c:pt idx="5">
                        <c:v>157.500000000255</c:v>
                      </c:pt>
                      <c:pt idx="6">
                        <c:v>173.000000000229</c:v>
                      </c:pt>
                      <c:pt idx="7">
                        <c:v>186.000000000149</c:v>
                      </c:pt>
                      <c:pt idx="8">
                        <c:v>192.000000000007</c:v>
                      </c:pt>
                      <c:pt idx="9">
                        <c:v>242.500000000291</c:v>
                      </c:pt>
                      <c:pt idx="10">
                        <c:v>246.000000000549</c:v>
                      </c:pt>
                      <c:pt idx="11">
                        <c:v>298.000000000229</c:v>
                      </c:pt>
                      <c:pt idx="12">
                        <c:v>310.500000000047</c:v>
                      </c:pt>
                      <c:pt idx="13">
                        <c:v>319.500000000062</c:v>
                      </c:pt>
                      <c:pt idx="14">
                        <c:v>336.999999999989</c:v>
                      </c:pt>
                      <c:pt idx="15">
                        <c:v>359.000000000378</c:v>
                      </c:pt>
                      <c:pt idx="16">
                        <c:v>365.999999999985</c:v>
                      </c:pt>
                      <c:pt idx="17">
                        <c:v>384.000000000015</c:v>
                      </c:pt>
                      <c:pt idx="18">
                        <c:v>383.000000000266</c:v>
                      </c:pt>
                      <c:pt idx="19">
                        <c:v>459.499999999935</c:v>
                      </c:pt>
                      <c:pt idx="20">
                        <c:v>467.999999999847</c:v>
                      </c:pt>
                      <c:pt idx="21">
                        <c:v>464.500000000044</c:v>
                      </c:pt>
                      <c:pt idx="22">
                        <c:v>479.000000000269</c:v>
                      </c:pt>
                      <c:pt idx="23">
                        <c:v>480.50000000012</c:v>
                      </c:pt>
                      <c:pt idx="24">
                        <c:v>488.500000000386</c:v>
                      </c:pt>
                      <c:pt idx="25">
                        <c:v>493.50000000004</c:v>
                      </c:pt>
                      <c:pt idx="26">
                        <c:v>493.000000000393</c:v>
                      </c:pt>
                      <c:pt idx="27">
                        <c:v>504.00000000036</c:v>
                      </c:pt>
                      <c:pt idx="28">
                        <c:v>502.000000000407</c:v>
                      </c:pt>
                      <c:pt idx="29">
                        <c:v>508.000000000266</c:v>
                      </c:pt>
                      <c:pt idx="30">
                        <c:v>515.000000000327</c:v>
                      </c:pt>
                      <c:pt idx="31">
                        <c:v>512.500000000273</c:v>
                      </c:pt>
                      <c:pt idx="32">
                        <c:v>518.500000000586</c:v>
                      </c:pt>
                      <c:pt idx="33">
                        <c:v>520.500000000084</c:v>
                      </c:pt>
                      <c:pt idx="34">
                        <c:v>478.500000000167</c:v>
                      </c:pt>
                      <c:pt idx="35">
                        <c:v>534.000000000106</c:v>
                      </c:pt>
                      <c:pt idx="36">
                        <c:v>544.499999999971</c:v>
                      </c:pt>
                      <c:pt idx="37">
                        <c:v>547.500000000127</c:v>
                      </c:pt>
                      <c:pt idx="38">
                        <c:v>550.000000000637</c:v>
                      </c:pt>
                      <c:pt idx="39">
                        <c:v>552.500000000236</c:v>
                      </c:pt>
                      <c:pt idx="40">
                        <c:v>559.500000000298</c:v>
                      </c:pt>
                      <c:pt idx="41">
                        <c:v>562.500000000455</c:v>
                      </c:pt>
                      <c:pt idx="42">
                        <c:v>575.500000000375</c:v>
                      </c:pt>
                      <c:pt idx="43">
                        <c:v>597.999999999956</c:v>
                      </c:pt>
                      <c:pt idx="44">
                        <c:v>602.500000000418</c:v>
                      </c:pt>
                      <c:pt idx="45">
                        <c:v>611.000000000331</c:v>
                      </c:pt>
                      <c:pt idx="46">
                        <c:v>619.000000000142</c:v>
                      </c:pt>
                      <c:pt idx="47">
                        <c:v>617.999999999938</c:v>
                      </c:pt>
                      <c:pt idx="48">
                        <c:v>630.500000000211</c:v>
                      </c:pt>
                      <c:pt idx="49">
                        <c:v>632.000000000062</c:v>
                      </c:pt>
                      <c:pt idx="50">
                        <c:v>638.500000000477</c:v>
                      </c:pt>
                      <c:pt idx="51">
                        <c:v>646.999999999935</c:v>
                      </c:pt>
                      <c:pt idx="52">
                        <c:v>650.500000000193</c:v>
                      </c:pt>
                      <c:pt idx="53">
                        <c:v>647.500000000036</c:v>
                      </c:pt>
                      <c:pt idx="54">
                        <c:v>662.500000000364</c:v>
                      </c:pt>
                      <c:pt idx="55">
                        <c:v>666.999999999916</c:v>
                      </c:pt>
                      <c:pt idx="56">
                        <c:v>668.000000000575</c:v>
                      </c:pt>
                      <c:pt idx="57">
                        <c:v>671.499999999924</c:v>
                      </c:pt>
                      <c:pt idx="58">
                        <c:v>674.50000000008</c:v>
                      </c:pt>
                      <c:pt idx="59">
                        <c:v>679.000000000087</c:v>
                      </c:pt>
                      <c:pt idx="60">
                        <c:v>700.000000000273</c:v>
                      </c:pt>
                      <c:pt idx="61">
                        <c:v>701.000000000477</c:v>
                      </c:pt>
                      <c:pt idx="62">
                        <c:v>706.500000000233</c:v>
                      </c:pt>
                      <c:pt idx="63">
                        <c:v>719.500000000608</c:v>
                      </c:pt>
                      <c:pt idx="64">
                        <c:v>719.500000000153</c:v>
                      </c:pt>
                      <c:pt idx="65">
                        <c:v>718.000000000302</c:v>
                      </c:pt>
                      <c:pt idx="66">
                        <c:v>724.999999999909</c:v>
                      </c:pt>
                      <c:pt idx="67">
                        <c:v>737.500000000182</c:v>
                      </c:pt>
                      <c:pt idx="68">
                        <c:v>731.000000000222</c:v>
                      </c:pt>
                      <c:pt idx="69">
                        <c:v>744.500000000244</c:v>
                      </c:pt>
                      <c:pt idx="70">
                        <c:v>750.000000000455</c:v>
                      </c:pt>
                      <c:pt idx="71">
                        <c:v>751.500000000306</c:v>
                      </c:pt>
                      <c:pt idx="72">
                        <c:v>751.000000000204</c:v>
                      </c:pt>
                      <c:pt idx="73">
                        <c:v>757.000000000062</c:v>
                      </c:pt>
                      <c:pt idx="74">
                        <c:v>760.50000000032</c:v>
                      </c:pt>
                      <c:pt idx="75">
                        <c:v>764.000000000124</c:v>
                      </c:pt>
                      <c:pt idx="76">
                        <c:v>767.500000000382</c:v>
                      </c:pt>
                      <c:pt idx="77">
                        <c:v>756.49999999996</c:v>
                      </c:pt>
                      <c:pt idx="78">
                        <c:v>764.500000000226</c:v>
                      </c:pt>
                      <c:pt idx="79">
                        <c:v>766.000000000076</c:v>
                      </c:pt>
                      <c:pt idx="80">
                        <c:v>769.49999999988</c:v>
                      </c:pt>
                      <c:pt idx="81">
                        <c:v>777.000000000498</c:v>
                      </c:pt>
                      <c:pt idx="82">
                        <c:v>780.0000000002</c:v>
                      </c:pt>
                      <c:pt idx="83">
                        <c:v>759.000000000469</c:v>
                      </c:pt>
                      <c:pt idx="84">
                        <c:v>781.500000000506</c:v>
                      </c:pt>
                      <c:pt idx="85">
                        <c:v>784.000000000106</c:v>
                      </c:pt>
                      <c:pt idx="86">
                        <c:v>798.000000000229</c:v>
                      </c:pt>
                      <c:pt idx="87">
                        <c:v>797.00000000048</c:v>
                      </c:pt>
                      <c:pt idx="88">
                        <c:v>809.999999999945</c:v>
                      </c:pt>
                      <c:pt idx="89">
                        <c:v>823.499999999967</c:v>
                      </c:pt>
                      <c:pt idx="90">
                        <c:v>811.500000000251</c:v>
                      </c:pt>
                      <c:pt idx="91">
                        <c:v>836.00000000024</c:v>
                      </c:pt>
                      <c:pt idx="92">
                        <c:v>842.000000000098</c:v>
                      </c:pt>
                      <c:pt idx="93">
                        <c:v>846.500000000106</c:v>
                      </c:pt>
                      <c:pt idx="94">
                        <c:v>811.500000000251</c:v>
                      </c:pt>
                      <c:pt idx="95">
                        <c:v>857.000000000426</c:v>
                      </c:pt>
                      <c:pt idx="96">
                        <c:v>858.500000000276</c:v>
                      </c:pt>
                      <c:pt idx="97">
                        <c:v>848.500000000513</c:v>
                      </c:pt>
                      <c:pt idx="98">
                        <c:v>862.500000000182</c:v>
                      </c:pt>
                      <c:pt idx="99">
                        <c:v>869.499999999789</c:v>
                      </c:pt>
                      <c:pt idx="100">
                        <c:v>857.000000000426</c:v>
                      </c:pt>
                      <c:pt idx="101">
                        <c:v>881.500000000415</c:v>
                      </c:pt>
                      <c:pt idx="102">
                        <c:v>887.000000000171</c:v>
                      </c:pt>
                      <c:pt idx="103">
                        <c:v>898.000000000138</c:v>
                      </c:pt>
                      <c:pt idx="104">
                        <c:v>905.999999999949</c:v>
                      </c:pt>
                      <c:pt idx="105">
                        <c:v>907.500000000255</c:v>
                      </c:pt>
                      <c:pt idx="106">
                        <c:v>910.500000000411</c:v>
                      </c:pt>
                      <c:pt idx="107">
                        <c:v>919.499999999971</c:v>
                      </c:pt>
                      <c:pt idx="108">
                        <c:v>917.500000000018</c:v>
                      </c:pt>
                      <c:pt idx="109">
                        <c:v>917.500000000473</c:v>
                      </c:pt>
                      <c:pt idx="110">
                        <c:v>940.500000000156</c:v>
                      </c:pt>
                      <c:pt idx="111">
                        <c:v>956.000000000131</c:v>
                      </c:pt>
                      <c:pt idx="112">
                        <c:v>955.000000000382</c:v>
                      </c:pt>
                      <c:pt idx="113">
                        <c:v>956.500000000233</c:v>
                      </c:pt>
                      <c:pt idx="114">
                        <c:v>952.999999999975</c:v>
                      </c:pt>
                      <c:pt idx="115">
                        <c:v>964.500000000044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43063,43067,43073,43094,43102,43108,43118,43122,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43538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0"/>
                <c:order val="13"/>
                <c:tx>
                  <c:strRef>
                    <c:extLst>
                      <c:ext uri="{02D57815-91ED-43cb-92C2-25804820EDAC}">
                        <c15:formulaRef>
                          <c15:sqref>'DC4-15'!$A$2:$B$2</c15:sqref>
                        </c15:formulaRef>
                      </c:ext>
                    </c:extLst>
                    <c:strCache>
                      <c:ptCount val="1"/>
                      <c:pt idx="0">
                        <c:v>DC4-15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3">
                        <a:shade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7"/>
                      <c:pt idx="0">
                        <c:v>0</c:v>
                      </c:pt>
                      <c:pt idx="1">
                        <c:v>9.0000000004693</c:v>
                      </c:pt>
                      <c:pt idx="2">
                        <c:v>36.5000000001601</c:v>
                      </c:pt>
                      <c:pt idx="3">
                        <c:v>50.0000000001819</c:v>
                      </c:pt>
                      <c:pt idx="4">
                        <c:v>65.0000000000546</c:v>
                      </c:pt>
                      <c:pt idx="5">
                        <c:v>126.999999999953</c:v>
                      </c:pt>
                      <c:pt idx="6">
                        <c:v>133.500000000367</c:v>
                      </c:pt>
                      <c:pt idx="7">
                        <c:v>196.500000000469</c:v>
                      </c:pt>
                      <c:pt idx="8">
                        <c:v>215.000000000146</c:v>
                      </c:pt>
                      <c:pt idx="9">
                        <c:v>226.000000000113</c:v>
                      </c:pt>
                      <c:pt idx="10">
                        <c:v>246.000000000095</c:v>
                      </c:pt>
                      <c:pt idx="11">
                        <c:v>269.500000000335</c:v>
                      </c:pt>
                      <c:pt idx="12">
                        <c:v>291.999999999916</c:v>
                      </c:pt>
                      <c:pt idx="13">
                        <c:v>331.500000000233</c:v>
                      </c:pt>
                      <c:pt idx="14">
                        <c:v>337.500000000091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43102,43108,43118,43122,43129,43144,43150,43163,43173,43179,43186,43192,43200,43209,43214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1"/>
                <c:order val="14"/>
                <c:tx>
                  <c:strRef>
                    <c:extLst>
                      <c:ext uri="{02D57815-91ED-43cb-92C2-25804820EDAC}">
                        <c15:formulaRef>
                          <c15:sqref>'DC4-16'!$A$2:$B$2</c15:sqref>
                        </c15:formulaRef>
                      </c:ext>
                    </c:extLst>
                    <c:strCache>
                      <c:ptCount val="1"/>
                      <c:pt idx="0">
                        <c:v>DC4-16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4">
                        <a:shade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495"/>
                      <c:pt idx="0">
                        <c:v>0</c:v>
                      </c:pt>
                      <c:pt idx="1">
                        <c:v>78.5000000000764</c:v>
                      </c:pt>
                      <c:pt idx="2">
                        <c:v>89.5000000004984</c:v>
                      </c:pt>
                      <c:pt idx="3">
                        <c:v>158.000000000357</c:v>
                      </c:pt>
                      <c:pt idx="4">
                        <c:v>179.500000000189</c:v>
                      </c:pt>
                      <c:pt idx="5">
                        <c:v>194.000000000415</c:v>
                      </c:pt>
                      <c:pt idx="6">
                        <c:v>215.500000000247</c:v>
                      </c:pt>
                      <c:pt idx="7">
                        <c:v>240.500000000338</c:v>
                      </c:pt>
                      <c:pt idx="8">
                        <c:v>263.500000000022</c:v>
                      </c:pt>
                      <c:pt idx="9">
                        <c:v>297.500000000127</c:v>
                      </c:pt>
                      <c:pt idx="10">
                        <c:v>308.500000000095</c:v>
                      </c:pt>
                      <c:pt idx="11">
                        <c:v>423.000000000229</c:v>
                      </c:pt>
                      <c:pt idx="12">
                        <c:v>447.000000000116</c:v>
                      </c:pt>
                      <c:pt idx="13">
                        <c:v>451.500000000124</c:v>
                      </c:pt>
                      <c:pt idx="14">
                        <c:v>483.500000000276</c:v>
                      </c:pt>
                      <c:pt idx="15">
                        <c:v>486.000000000331</c:v>
                      </c:pt>
                      <c:pt idx="16">
                        <c:v>500.000000000455</c:v>
                      </c:pt>
                      <c:pt idx="17">
                        <c:v>504.00000000036</c:v>
                      </c:pt>
                      <c:pt idx="18">
                        <c:v>503.500000000258</c:v>
                      </c:pt>
                      <c:pt idx="19">
                        <c:v>516.500000000178</c:v>
                      </c:pt>
                      <c:pt idx="20">
                        <c:v>519.999999999982</c:v>
                      </c:pt>
                      <c:pt idx="21">
                        <c:v>521.000000000186</c:v>
                      </c:pt>
                      <c:pt idx="22">
                        <c:v>529.000000000451</c:v>
                      </c:pt>
                      <c:pt idx="23">
                        <c:v>529.500000000098</c:v>
                      </c:pt>
                      <c:pt idx="24">
                        <c:v>538.500000000568</c:v>
                      </c:pt>
                      <c:pt idx="25">
                        <c:v>539.999999999964</c:v>
                      </c:pt>
                      <c:pt idx="26">
                        <c:v>504.500000000007</c:v>
                      </c:pt>
                      <c:pt idx="27">
                        <c:v>573.500000000422</c:v>
                      </c:pt>
                      <c:pt idx="28">
                        <c:v>579.000000000178</c:v>
                      </c:pt>
                      <c:pt idx="29">
                        <c:v>581.500000000233</c:v>
                      </c:pt>
                      <c:pt idx="30">
                        <c:v>588.500000000295</c:v>
                      </c:pt>
                      <c:pt idx="31">
                        <c:v>595.499999999902</c:v>
                      </c:pt>
                      <c:pt idx="32">
                        <c:v>603.00000000052</c:v>
                      </c:pt>
                      <c:pt idx="33">
                        <c:v>619.000000000597</c:v>
                      </c:pt>
                      <c:pt idx="34">
                        <c:v>634.000000000469</c:v>
                      </c:pt>
                      <c:pt idx="35">
                        <c:v>675.500000000284</c:v>
                      </c:pt>
                      <c:pt idx="36">
                        <c:v>680.000000000291</c:v>
                      </c:pt>
                      <c:pt idx="37">
                        <c:v>695.000000000618</c:v>
                      </c:pt>
                      <c:pt idx="38">
                        <c:v>708.000000000084</c:v>
                      </c:pt>
                      <c:pt idx="39">
                        <c:v>712.500000000091</c:v>
                      </c:pt>
                      <c:pt idx="40">
                        <c:v>728.500000000167</c:v>
                      </c:pt>
                      <c:pt idx="41">
                        <c:v>736.500000000433</c:v>
                      </c:pt>
                      <c:pt idx="42">
                        <c:v>740.000000000236</c:v>
                      </c:pt>
                      <c:pt idx="43">
                        <c:v>753.500000000258</c:v>
                      </c:pt>
                      <c:pt idx="44">
                        <c:v>757.000000000062</c:v>
                      </c:pt>
                      <c:pt idx="45">
                        <c:v>756.49999999996</c:v>
                      </c:pt>
                      <c:pt idx="46">
                        <c:v>774.000000000342</c:v>
                      </c:pt>
                      <c:pt idx="47">
                        <c:v>786.50000000016</c:v>
                      </c:pt>
                      <c:pt idx="48">
                        <c:v>785.500000000411</c:v>
                      </c:pt>
                      <c:pt idx="49">
                        <c:v>797.000000000025</c:v>
                      </c:pt>
                      <c:pt idx="50">
                        <c:v>799.50000000008</c:v>
                      </c:pt>
                      <c:pt idx="51">
                        <c:v>810.500000000047</c:v>
                      </c:pt>
                      <c:pt idx="52">
                        <c:v>828.500000000531</c:v>
                      </c:pt>
                      <c:pt idx="53">
                        <c:v>851.500000000215</c:v>
                      </c:pt>
                      <c:pt idx="54">
                        <c:v>860.000000000127</c:v>
                      </c:pt>
                      <c:pt idx="55">
                        <c:v>874.000000000251</c:v>
                      </c:pt>
                      <c:pt idx="56">
                        <c:v>881.500000000415</c:v>
                      </c:pt>
                      <c:pt idx="57">
                        <c:v>878.999999999905</c:v>
                      </c:pt>
                      <c:pt idx="58">
                        <c:v>893.500000000131</c:v>
                      </c:pt>
                      <c:pt idx="59">
                        <c:v>903.500000000349</c:v>
                      </c:pt>
                      <c:pt idx="60">
                        <c:v>901.500000000397</c:v>
                      </c:pt>
                      <c:pt idx="61">
                        <c:v>923.000000000229</c:v>
                      </c:pt>
                      <c:pt idx="62">
                        <c:v>930.000000000291</c:v>
                      </c:pt>
                      <c:pt idx="63">
                        <c:v>936.500000000251</c:v>
                      </c:pt>
                      <c:pt idx="64">
                        <c:v>934.500000000298</c:v>
                      </c:pt>
                      <c:pt idx="65">
                        <c:v>939.000000000306</c:v>
                      </c:pt>
                      <c:pt idx="66">
                        <c:v>937.5</c:v>
                      </c:pt>
                      <c:pt idx="67">
                        <c:v>945.000000000164</c:v>
                      </c:pt>
                      <c:pt idx="68">
                        <c:v>951.000000000477</c:v>
                      </c:pt>
                      <c:pt idx="69">
                        <c:v>938.000000000102</c:v>
                      </c:pt>
                      <c:pt idx="70">
                        <c:v>942.500000000564</c:v>
                      </c:pt>
                      <c:pt idx="71">
                        <c:v>947.000000000116</c:v>
                      </c:pt>
                      <c:pt idx="72">
                        <c:v>947.999999999865</c:v>
                      </c:pt>
                      <c:pt idx="73">
                        <c:v>962.500000000091</c:v>
                      </c:pt>
                      <c:pt idx="74">
                        <c:v>964.000000000397</c:v>
                      </c:pt>
                      <c:pt idx="75">
                        <c:v>964.000000000397</c:v>
                      </c:pt>
                      <c:pt idx="76">
                        <c:v>973.500000000058</c:v>
                      </c:pt>
                      <c:pt idx="77">
                        <c:v>983.000000000175</c:v>
                      </c:pt>
                      <c:pt idx="78">
                        <c:v>997.000000000298</c:v>
                      </c:pt>
                      <c:pt idx="79">
                        <c:v>1017.00000000028</c:v>
                      </c:pt>
                      <c:pt idx="80">
                        <c:v>1049.00000000043</c:v>
                      </c:pt>
                      <c:pt idx="81">
                        <c:v>1023.50000000024</c:v>
                      </c:pt>
                      <c:pt idx="82">
                        <c:v>1053.00000000034</c:v>
                      </c:pt>
                      <c:pt idx="83">
                        <c:v>1063.0000000001</c:v>
                      </c:pt>
                      <c:pt idx="84">
                        <c:v>1057.00000000024</c:v>
                      </c:pt>
                      <c:pt idx="85">
                        <c:v>1025.50000000019</c:v>
                      </c:pt>
                      <c:pt idx="86">
                        <c:v>1066.50000000036</c:v>
                      </c:pt>
                      <c:pt idx="87">
                        <c:v>1081.00000000059</c:v>
                      </c:pt>
                      <c:pt idx="88">
                        <c:v>1066.00000000026</c:v>
                      </c:pt>
                      <c:pt idx="89">
                        <c:v>1086.00000000024</c:v>
                      </c:pt>
                      <c:pt idx="90">
                        <c:v>1099.49999999981</c:v>
                      </c:pt>
                      <c:pt idx="91">
                        <c:v>1099.50000000026</c:v>
                      </c:pt>
                      <c:pt idx="92">
                        <c:v>1118.50000000049</c:v>
                      </c:pt>
                      <c:pt idx="93">
                        <c:v>1120.50000000045</c:v>
                      </c:pt>
                      <c:pt idx="94">
                        <c:v>1144.49999999988</c:v>
                      </c:pt>
                      <c:pt idx="95">
                        <c:v>1157.9999999999</c:v>
                      </c:pt>
                      <c:pt idx="96">
                        <c:v>1157.00000000061</c:v>
                      </c:pt>
                      <c:pt idx="97">
                        <c:v>1163.00000000047</c:v>
                      </c:pt>
                      <c:pt idx="98">
                        <c:v>1173.00000000023</c:v>
                      </c:pt>
                      <c:pt idx="99">
                        <c:v>1173.49999999988</c:v>
                      </c:pt>
                      <c:pt idx="100">
                        <c:v>1175.00000000064</c:v>
                      </c:pt>
                      <c:pt idx="101">
                        <c:v>1226.50000000021</c:v>
                      </c:pt>
                      <c:pt idx="102">
                        <c:v>1242.50000000029</c:v>
                      </c:pt>
                      <c:pt idx="103">
                        <c:v>1237.50000000018</c:v>
                      </c:pt>
                      <c:pt idx="104">
                        <c:v>1242.50000000029</c:v>
                      </c:pt>
                      <c:pt idx="105">
                        <c:v>1244.50000000024</c:v>
                      </c:pt>
                      <c:pt idx="106">
                        <c:v>1250.5000000001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43129,43144,43150,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2"/>
                <c:order val="15"/>
                <c:tx>
                  <c:strRef>
                    <c:extLst>
                      <c:ext uri="{02D57815-91ED-43cb-92C2-25804820EDAC}">
                        <c15:formulaRef>
                          <c15:sqref>'DC4-17'!$A$2:$B$2</c15:sqref>
                        </c15:formulaRef>
                      </c:ext>
                    </c:extLst>
                    <c:strCache>
                      <c:ptCount val="1"/>
                      <c:pt idx="0">
                        <c:v>DC4-17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5">
                        <a:shade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30"/>
                      <c:pt idx="0">
                        <c:v>0</c:v>
                      </c:pt>
                      <c:pt idx="1">
                        <c:v>41.9999999999163</c:v>
                      </c:pt>
                      <c:pt idx="2">
                        <c:v>72.0000000001164</c:v>
                      </c:pt>
                      <c:pt idx="3">
                        <c:v>101.000000000113</c:v>
                      </c:pt>
                      <c:pt idx="4">
                        <c:v>131.49999999996</c:v>
                      </c:pt>
                      <c:pt idx="5">
                        <c:v>164.499999999862</c:v>
                      </c:pt>
                      <c:pt idx="6">
                        <c:v>208.999999999833</c:v>
                      </c:pt>
                      <c:pt idx="7">
                        <c:v>218.499999999949</c:v>
                      </c:pt>
                      <c:pt idx="8">
                        <c:v>347.499999999854</c:v>
                      </c:pt>
                      <c:pt idx="9">
                        <c:v>362.499999999727</c:v>
                      </c:pt>
                      <c:pt idx="10">
                        <c:v>370.499999999993</c:v>
                      </c:pt>
                      <c:pt idx="11">
                        <c:v>398.000000000138</c:v>
                      </c:pt>
                      <c:pt idx="12">
                        <c:v>405.499999999847</c:v>
                      </c:pt>
                      <c:pt idx="13">
                        <c:v>419.499999999971</c:v>
                      </c:pt>
                      <c:pt idx="14">
                        <c:v>420.000000000073</c:v>
                      </c:pt>
                      <c:pt idx="15">
                        <c:v>424.999999999727</c:v>
                      </c:pt>
                      <c:pt idx="16">
                        <c:v>459.000000000287</c:v>
                      </c:pt>
                      <c:pt idx="17">
                        <c:v>456.499999999778</c:v>
                      </c:pt>
                      <c:pt idx="18">
                        <c:v>464.999999999691</c:v>
                      </c:pt>
                      <c:pt idx="19">
                        <c:v>471.000000000004</c:v>
                      </c:pt>
                      <c:pt idx="20">
                        <c:v>480.50000000012</c:v>
                      </c:pt>
                      <c:pt idx="21">
                        <c:v>495.499999999993</c:v>
                      </c:pt>
                      <c:pt idx="22">
                        <c:v>500.999999999749</c:v>
                      </c:pt>
                      <c:pt idx="23">
                        <c:v>475.999999999658</c:v>
                      </c:pt>
                      <c:pt idx="24">
                        <c:v>550.499999999829</c:v>
                      </c:pt>
                      <c:pt idx="25">
                        <c:v>562.999999999647</c:v>
                      </c:pt>
                      <c:pt idx="26">
                        <c:v>565.000000000055</c:v>
                      </c:pt>
                      <c:pt idx="27">
                        <c:v>575.000000000273</c:v>
                      </c:pt>
                      <c:pt idx="28">
                        <c:v>577.999999999975</c:v>
                      </c:pt>
                      <c:pt idx="29">
                        <c:v>601.000000000113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43163,43173,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3"/>
                <c:order val="16"/>
                <c:tx>
                  <c:strRef>
                    <c:extLst>
                      <c:ext uri="{02D57815-91ED-43cb-92C2-25804820EDAC}">
                        <c15:formulaRef>
                          <c15:sqref>'DC4-18'!$A$2:$B$2</c15:sqref>
                        </c15:formulaRef>
                      </c:ext>
                    </c:extLst>
                    <c:strCache>
                      <c:ptCount val="1"/>
                      <c:pt idx="0">
                        <c:v>DC4-18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6">
                        <a:shade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596"/>
                      <c:pt idx="0">
                        <c:v>0</c:v>
                      </c:pt>
                      <c:pt idx="1">
                        <c:v>41.9999999999163</c:v>
                      </c:pt>
                      <c:pt idx="2">
                        <c:v>77.9999999999745</c:v>
                      </c:pt>
                      <c:pt idx="3">
                        <c:v>114.999999999782</c:v>
                      </c:pt>
                      <c:pt idx="4">
                        <c:v>162.499999999909</c:v>
                      </c:pt>
                      <c:pt idx="5">
                        <c:v>177.000000000135</c:v>
                      </c:pt>
                      <c:pt idx="6">
                        <c:v>312.999999999647</c:v>
                      </c:pt>
                      <c:pt idx="7">
                        <c:v>#N/A</c:v>
                      </c:pt>
                      <c:pt idx="8">
                        <c:v>340.999999999894</c:v>
                      </c:pt>
                      <c:pt idx="9">
                        <c:v>367.999999999938</c:v>
                      </c:pt>
                      <c:pt idx="10">
                        <c:v>375.500000000102</c:v>
                      </c:pt>
                      <c:pt idx="11">
                        <c:v>389.000000000124</c:v>
                      </c:pt>
                      <c:pt idx="12">
                        <c:v>404.999999999745</c:v>
                      </c:pt>
                      <c:pt idx="13">
                        <c:v>404.500000000098</c:v>
                      </c:pt>
                      <c:pt idx="14">
                        <c:v>419.499999999971</c:v>
                      </c:pt>
                      <c:pt idx="15">
                        <c:v>420.999999999822</c:v>
                      </c:pt>
                      <c:pt idx="16">
                        <c:v>433.49999999964</c:v>
                      </c:pt>
                      <c:pt idx="17">
                        <c:v>437.5</c:v>
                      </c:pt>
                      <c:pt idx="18">
                        <c:v>446.500000000015</c:v>
                      </c:pt>
                      <c:pt idx="19">
                        <c:v>457.000000000335</c:v>
                      </c:pt>
                      <c:pt idx="20">
                        <c:v>454.999999999927</c:v>
                      </c:pt>
                      <c:pt idx="21">
                        <c:v>440.999999999804</c:v>
                      </c:pt>
                      <c:pt idx="22">
                        <c:v>524.499999999989</c:v>
                      </c:pt>
                      <c:pt idx="23">
                        <c:v>532.4999999998</c:v>
                      </c:pt>
                      <c:pt idx="24">
                        <c:v>540.999999999713</c:v>
                      </c:pt>
                      <c:pt idx="25">
                        <c:v>548.500000000331</c:v>
                      </c:pt>
                      <c:pt idx="26">
                        <c:v>558.49999999964</c:v>
                      </c:pt>
                      <c:pt idx="27">
                        <c:v>577.999999999975</c:v>
                      </c:pt>
                      <c:pt idx="28">
                        <c:v>#N/A</c:v>
                      </c:pt>
                      <c:pt idx="29">
                        <c:v>639.500000000226</c:v>
                      </c:pt>
                      <c:pt idx="30">
                        <c:v>692.000000000007</c:v>
                      </c:pt>
                      <c:pt idx="31">
                        <c:v>712.500000000091</c:v>
                      </c:pt>
                      <c:pt idx="32">
                        <c:v>722.999999999956</c:v>
                      </c:pt>
                      <c:pt idx="33">
                        <c:v>750.499999999647</c:v>
                      </c:pt>
                      <c:pt idx="34">
                        <c:v>762.99999999992</c:v>
                      </c:pt>
                      <c:pt idx="35">
                        <c:v>#N/A</c:v>
                      </c:pt>
                      <c:pt idx="36">
                        <c:v>791.000000000167</c:v>
                      </c:pt>
                      <c:pt idx="37">
                        <c:v>801.500000000033</c:v>
                      </c:pt>
                      <c:pt idx="38">
                        <c:v>824.499999999716</c:v>
                      </c:pt>
                      <c:pt idx="39">
                        <c:v>829.000000000178</c:v>
                      </c:pt>
                      <c:pt idx="40">
                        <c:v>825.49999999992</c:v>
                      </c:pt>
                      <c:pt idx="41">
                        <c:v>856.999999999971</c:v>
                      </c:pt>
                      <c:pt idx="42">
                        <c:v>864.999999999782</c:v>
                      </c:pt>
                      <c:pt idx="43">
                        <c:v>874.000000000251</c:v>
                      </c:pt>
                      <c:pt idx="44">
                        <c:v>882.999999999811</c:v>
                      </c:pt>
                      <c:pt idx="45">
                        <c:v>891.000000000076</c:v>
                      </c:pt>
                      <c:pt idx="46">
                        <c:v>922.999999999774</c:v>
                      </c:pt>
                      <c:pt idx="47">
                        <c:v>979.000000000269</c:v>
                      </c:pt>
                      <c:pt idx="48">
                        <c:v>998.500000000149</c:v>
                      </c:pt>
                      <c:pt idx="49">
                        <c:v>994.500000000244</c:v>
                      </c:pt>
                      <c:pt idx="50">
                        <c:v>1041.50000000027</c:v>
                      </c:pt>
                      <c:pt idx="51">
                        <c:v>1047.50000000013</c:v>
                      </c:pt>
                      <c:pt idx="52">
                        <c:v>1054.49999999973</c:v>
                      </c:pt>
                      <c:pt idx="53">
                        <c:v>1076.99999999977</c:v>
                      </c:pt>
                      <c:pt idx="54">
                        <c:v>1101.00000000011</c:v>
                      </c:pt>
                      <c:pt idx="55">
                        <c:v>#N/A</c:v>
                      </c:pt>
                      <c:pt idx="56">
                        <c:v>1125.99999999975</c:v>
                      </c:pt>
                      <c:pt idx="57">
                        <c:v>1135.99999999997</c:v>
                      </c:pt>
                      <c:pt idx="58">
                        <c:v>1141.99999999983</c:v>
                      </c:pt>
                      <c:pt idx="59">
                        <c:v>1143.49999999968</c:v>
                      </c:pt>
                      <c:pt idx="60">
                        <c:v>1150.00000000009</c:v>
                      </c:pt>
                      <c:pt idx="61">
                        <c:v>1156.50000000005</c:v>
                      </c:pt>
                      <c:pt idx="62">
                        <c:v>1163.00000000001</c:v>
                      </c:pt>
                      <c:pt idx="63">
                        <c:v>1164.99999999996</c:v>
                      </c:pt>
                      <c:pt idx="64">
                        <c:v>1178.49999999999</c:v>
                      </c:pt>
                      <c:pt idx="65">
                        <c:v>#N/A</c:v>
                      </c:pt>
                      <c:pt idx="66">
                        <c:v>1383.49999999991</c:v>
                      </c:pt>
                      <c:pt idx="67">
                        <c:v>1383.49999999991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43179,43186,43192,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43908,43930,43938,43942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4"/>
                <c:order val="17"/>
                <c:tx>
                  <c:strRef>
                    <c:extLst>
                      <c:ext uri="{02D57815-91ED-43cb-92C2-25804820EDAC}">
                        <c15:formulaRef>
                          <c15:sqref>'DC4-19'!$A$2:$B$2</c15:sqref>
                        </c15:formulaRef>
                      </c:ext>
                    </c:extLst>
                    <c:strCache>
                      <c:ptCount val="1"/>
                      <c:pt idx="0">
                        <c:v>DC4-19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1">
                        <a:tint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6"/>
                      <c:pt idx="0">
                        <c:v>0</c:v>
                      </c:pt>
                      <c:pt idx="1">
                        <c:v>63.5000000002037</c:v>
                      </c:pt>
                      <c:pt idx="2">
                        <c:v>82.4999999999818</c:v>
                      </c:pt>
                      <c:pt idx="3">
                        <c:v>242.499999999836</c:v>
                      </c:pt>
                      <c:pt idx="4">
                        <c:v>263.999999999669</c:v>
                      </c:pt>
                      <c:pt idx="5">
                        <c:v>265.499999999975</c:v>
                      </c:pt>
                      <c:pt idx="6">
                        <c:v>300.499999999829</c:v>
                      </c:pt>
                      <c:pt idx="7">
                        <c:v>309.000000000196</c:v>
                      </c:pt>
                      <c:pt idx="8">
                        <c:v>324.500000000171</c:v>
                      </c:pt>
                      <c:pt idx="9">
                        <c:v>342.999999999847</c:v>
                      </c:pt>
                      <c:pt idx="10">
                        <c:v>351.49999999976</c:v>
                      </c:pt>
                      <c:pt idx="11">
                        <c:v>363.000000000284</c:v>
                      </c:pt>
                      <c:pt idx="12">
                        <c:v>358.999999999924</c:v>
                      </c:pt>
                      <c:pt idx="13">
                        <c:v>368.999999999687</c:v>
                      </c:pt>
                      <c:pt idx="14">
                        <c:v>368.50000000004</c:v>
                      </c:pt>
                      <c:pt idx="15">
                        <c:v>382.000000000062</c:v>
                      </c:pt>
                      <c:pt idx="16">
                        <c:v>398.50000000024</c:v>
                      </c:pt>
                      <c:pt idx="17">
                        <c:v>410.499999999956</c:v>
                      </c:pt>
                      <c:pt idx="18">
                        <c:v>391.499999999724</c:v>
                      </c:pt>
                      <c:pt idx="19">
                        <c:v>476.500000000215</c:v>
                      </c:pt>
                      <c:pt idx="20">
                        <c:v>487.999999999829</c:v>
                      </c:pt>
                      <c:pt idx="21">
                        <c:v>494.000000000142</c:v>
                      </c:pt>
                      <c:pt idx="22">
                        <c:v>500.000000000455</c:v>
                      </c:pt>
                      <c:pt idx="23">
                        <c:v>514.499999999771</c:v>
                      </c:pt>
                      <c:pt idx="24">
                        <c:v>541.500000000269</c:v>
                      </c:pt>
                      <c:pt idx="25">
                        <c:v>574.000000000069</c:v>
                      </c:pt>
                      <c:pt idx="26">
                        <c:v>626.999999999953</c:v>
                      </c:pt>
                      <c:pt idx="27">
                        <c:v>695.999999999913</c:v>
                      </c:pt>
                      <c:pt idx="28">
                        <c:v>723.500000000058</c:v>
                      </c:pt>
                      <c:pt idx="29">
                        <c:v>742.500000000291</c:v>
                      </c:pt>
                      <c:pt idx="30">
                        <c:v>776.999999999589</c:v>
                      </c:pt>
                      <c:pt idx="31">
                        <c:v>789.499999999862</c:v>
                      </c:pt>
                      <c:pt idx="32">
                        <c:v>815.999999999804</c:v>
                      </c:pt>
                      <c:pt idx="33">
                        <c:v>822.000000000116</c:v>
                      </c:pt>
                      <c:pt idx="34">
                        <c:v>836.499999999887</c:v>
                      </c:pt>
                      <c:pt idx="35">
                        <c:v>858.499999999822</c:v>
                      </c:pt>
                      <c:pt idx="36">
                        <c:v>865.000000000236</c:v>
                      </c:pt>
                      <c:pt idx="37">
                        <c:v>866.999999999734</c:v>
                      </c:pt>
                      <c:pt idx="38">
                        <c:v>900.500000000193</c:v>
                      </c:pt>
                      <c:pt idx="39">
                        <c:v>898.999999999887</c:v>
                      </c:pt>
                      <c:pt idx="40">
                        <c:v>910.500000000411</c:v>
                      </c:pt>
                      <c:pt idx="41">
                        <c:v>926.500000000033</c:v>
                      </c:pt>
                      <c:pt idx="42">
                        <c:v>938.500000000204</c:v>
                      </c:pt>
                      <c:pt idx="43">
                        <c:v>976.999999999862</c:v>
                      </c:pt>
                      <c:pt idx="44">
                        <c:v>1035.49999999996</c:v>
                      </c:pt>
                      <c:pt idx="45">
                        <c:v>1068.00000000021</c:v>
                      </c:pt>
                      <c:pt idx="46">
                        <c:v>1081.50000000023</c:v>
                      </c:pt>
                      <c:pt idx="47">
                        <c:v>1117.50000000029</c:v>
                      </c:pt>
                      <c:pt idx="48">
                        <c:v>1123.50000000015</c:v>
                      </c:pt>
                      <c:pt idx="49">
                        <c:v>1137.49999999982</c:v>
                      </c:pt>
                      <c:pt idx="50">
                        <c:v>1159.49999999975</c:v>
                      </c:pt>
                      <c:pt idx="51">
                        <c:v>1186.00000000015</c:v>
                      </c:pt>
                      <c:pt idx="52">
                        <c:v>1189.49999999995</c:v>
                      </c:pt>
                      <c:pt idx="53">
                        <c:v>1212.99999999974</c:v>
                      </c:pt>
                      <c:pt idx="54">
                        <c:v>1228.00000000007</c:v>
                      </c:pt>
                      <c:pt idx="55">
                        <c:v>1240.99999999999</c:v>
                      </c:pt>
                      <c:pt idx="56">
                        <c:v>1239.99999999978</c:v>
                      </c:pt>
                      <c:pt idx="57">
                        <c:v>1248.00000000005</c:v>
                      </c:pt>
                      <c:pt idx="58">
                        <c:v>1248.49999999969</c:v>
                      </c:pt>
                      <c:pt idx="59">
                        <c:v>1260.49999999987</c:v>
                      </c:pt>
                      <c:pt idx="60">
                        <c:v>1258.50000000037</c:v>
                      </c:pt>
                      <c:pt idx="61">
                        <c:v>1270.99999999973</c:v>
                      </c:pt>
                      <c:pt idx="62">
                        <c:v>1256.00000000031</c:v>
                      </c:pt>
                      <c:pt idx="63">
                        <c:v>1260.99999999997</c:v>
                      </c:pt>
                      <c:pt idx="64">
                        <c:v>1268.99999999978</c:v>
                      </c:pt>
                      <c:pt idx="65">
                        <c:v>1275.99999999984</c:v>
                      </c:pt>
                      <c:pt idx="66">
                        <c:v>1282.4999999998</c:v>
                      </c:pt>
                      <c:pt idx="67">
                        <c:v>1306.00000000004</c:v>
                      </c:pt>
                      <c:pt idx="68">
                        <c:v>1314.49999999995</c:v>
                      </c:pt>
                      <c:pt idx="69">
                        <c:v>1331.49999999978</c:v>
                      </c:pt>
                      <c:pt idx="70">
                        <c:v>1369.99999999989</c:v>
                      </c:pt>
                      <c:pt idx="71">
                        <c:v>1395.00000000044</c:v>
                      </c:pt>
                      <c:pt idx="72">
                        <c:v>1436.9999999999</c:v>
                      </c:pt>
                      <c:pt idx="73">
                        <c:v>1459.49999999993</c:v>
                      </c:pt>
                      <c:pt idx="74">
                        <c:v>1461.00000000024</c:v>
                      </c:pt>
                      <c:pt idx="75">
                        <c:v>1487.50000000018</c:v>
                      </c:pt>
                      <c:pt idx="76">
                        <c:v>1525.99999999984</c:v>
                      </c:pt>
                      <c:pt idx="77">
                        <c:v>1539.00000000021</c:v>
                      </c:pt>
                      <c:pt idx="78">
                        <c:v>1513.99999999967</c:v>
                      </c:pt>
                      <c:pt idx="79">
                        <c:v>1567.00000000001</c:v>
                      </c:pt>
                      <c:pt idx="80">
                        <c:v>1591.5</c:v>
                      </c:pt>
                      <c:pt idx="81">
                        <c:v>1584.50000000039</c:v>
                      </c:pt>
                      <c:pt idx="82">
                        <c:v>1615.99999999999</c:v>
                      </c:pt>
                      <c:pt idx="83">
                        <c:v>1640.99999999962</c:v>
                      </c:pt>
                      <c:pt idx="84">
                        <c:v>1610.99999999988</c:v>
                      </c:pt>
                      <c:pt idx="85">
                        <c:v>1706.50000000023</c:v>
                      </c:pt>
                      <c:pt idx="86">
                        <c:v>1706.00000000013</c:v>
                      </c:pt>
                      <c:pt idx="87">
                        <c:v>1806.00000000004</c:v>
                      </c:pt>
                      <c:pt idx="88">
                        <c:v>1826.00000000002</c:v>
                      </c:pt>
                      <c:pt idx="89">
                        <c:v>1839.0000000004</c:v>
                      </c:pt>
                      <c:pt idx="90">
                        <c:v>1858.50000000028</c:v>
                      </c:pt>
                      <c:pt idx="91">
                        <c:v>1861.49999999998</c:v>
                      </c:pt>
                      <c:pt idx="92">
                        <c:v>1882.49999999971</c:v>
                      </c:pt>
                      <c:pt idx="93">
                        <c:v>1899.00000000034</c:v>
                      </c:pt>
                      <c:pt idx="94">
                        <c:v>2074.49999999972</c:v>
                      </c:pt>
                      <c:pt idx="95">
                        <c:v>2101.50000000021</c:v>
                      </c:pt>
                      <c:pt idx="96">
                        <c:v>2108.99999999992</c:v>
                      </c:pt>
                      <c:pt idx="97">
                        <c:v>2122.49999999995</c:v>
                      </c:pt>
                      <c:pt idx="98">
                        <c:v>2126.99999999995</c:v>
                      </c:pt>
                      <c:pt idx="99">
                        <c:v>2143.99999999978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43200,43209,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5"/>
                <c:order val="18"/>
                <c:tx>
                  <c:strRef>
                    <c:extLst>
                      <c:ext uri="{02D57815-91ED-43cb-92C2-25804820EDAC}">
                        <c15:formulaRef>
                          <c15:sqref>'DC4-20'!$A$2:$B$2</c15:sqref>
                        </c15:formulaRef>
                      </c:ext>
                    </c:extLst>
                    <c:strCache>
                      <c:ptCount val="1"/>
                      <c:pt idx="0">
                        <c:v>DC4-20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2">
                        <a:tint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896"/>
                      <c:pt idx="0">
                        <c:v>0</c:v>
                      </c:pt>
                      <c:pt idx="1">
                        <c:v>193.99999999996</c:v>
                      </c:pt>
                      <c:pt idx="2">
                        <c:v>221.000000000004</c:v>
                      </c:pt>
                      <c:pt idx="3">
                        <c:v>227.499999999964</c:v>
                      </c:pt>
                      <c:pt idx="4">
                        <c:v>261.500000000069</c:v>
                      </c:pt>
                      <c:pt idx="5">
                        <c:v>272.000000000389</c:v>
                      </c:pt>
                      <c:pt idx="6">
                        <c:v>287.000000000262</c:v>
                      </c:pt>
                      <c:pt idx="7">
                        <c:v>306.00000000004</c:v>
                      </c:pt>
                      <c:pt idx="8">
                        <c:v>309.500000000298</c:v>
                      </c:pt>
                      <c:pt idx="9">
                        <c:v>327.500000000327</c:v>
                      </c:pt>
                      <c:pt idx="10">
                        <c:v>323.499999999967</c:v>
                      </c:pt>
                      <c:pt idx="11">
                        <c:v>335.999999999785</c:v>
                      </c:pt>
                      <c:pt idx="12">
                        <c:v>334.000000000287</c:v>
                      </c:pt>
                      <c:pt idx="13">
                        <c:v>347.000000000207</c:v>
                      </c:pt>
                      <c:pt idx="14">
                        <c:v>364.500000000135</c:v>
                      </c:pt>
                      <c:pt idx="15">
                        <c:v>371.000000000095</c:v>
                      </c:pt>
                      <c:pt idx="16">
                        <c:v>358.000000000175</c:v>
                      </c:pt>
                      <c:pt idx="17">
                        <c:v>440.000000000055</c:v>
                      </c:pt>
                      <c:pt idx="18">
                        <c:v>454.999999999927</c:v>
                      </c:pt>
                      <c:pt idx="19">
                        <c:v>459.499999999935</c:v>
                      </c:pt>
                      <c:pt idx="20">
                        <c:v>470.500000000357</c:v>
                      </c:pt>
                      <c:pt idx="21">
                        <c:v>481.499999999869</c:v>
                      </c:pt>
                      <c:pt idx="22">
                        <c:v>513.000000000375</c:v>
                      </c:pt>
                      <c:pt idx="23">
                        <c:v>546.000000000276</c:v>
                      </c:pt>
                      <c:pt idx="24">
                        <c:v>606.500000000324</c:v>
                      </c:pt>
                      <c:pt idx="25">
                        <c:v>677.500000000236</c:v>
                      </c:pt>
                      <c:pt idx="26">
                        <c:v>705.500000000029</c:v>
                      </c:pt>
                      <c:pt idx="27">
                        <c:v>728.000000000065</c:v>
                      </c:pt>
                      <c:pt idx="28">
                        <c:v>770.500000000084</c:v>
                      </c:pt>
                      <c:pt idx="29">
                        <c:v>783.500000000004</c:v>
                      </c:pt>
                      <c:pt idx="30">
                        <c:v>809.999999999945</c:v>
                      </c:pt>
                      <c:pt idx="31">
                        <c:v>817.500000000109</c:v>
                      </c:pt>
                      <c:pt idx="32">
                        <c:v>830.000000000382</c:v>
                      </c:pt>
                      <c:pt idx="33">
                        <c:v>856.499999999869</c:v>
                      </c:pt>
                      <c:pt idx="34">
                        <c:v>862.500000000182</c:v>
                      </c:pt>
                      <c:pt idx="35">
                        <c:v>860.999999999876</c:v>
                      </c:pt>
                      <c:pt idx="36">
                        <c:v>900.000000000091</c:v>
                      </c:pt>
                      <c:pt idx="37">
                        <c:v>907.000000000153</c:v>
                      </c:pt>
                      <c:pt idx="38">
                        <c:v>918.500000000222</c:v>
                      </c:pt>
                      <c:pt idx="39">
                        <c:v>938.000000000102</c:v>
                      </c:pt>
                      <c:pt idx="40">
                        <c:v>945.000000000164</c:v>
                      </c:pt>
                      <c:pt idx="41">
                        <c:v>987.00000000008</c:v>
                      </c:pt>
                      <c:pt idx="42">
                        <c:v>1062.00000000035</c:v>
                      </c:pt>
                      <c:pt idx="43">
                        <c:v>1091.5</c:v>
                      </c:pt>
                      <c:pt idx="44">
                        <c:v>1109.50000000003</c:v>
                      </c:pt>
                      <c:pt idx="45">
                        <c:v>1145.50000000054</c:v>
                      </c:pt>
                      <c:pt idx="46">
                        <c:v>1159.50000000021</c:v>
                      </c:pt>
                      <c:pt idx="47">
                        <c:v>1169.49999999997</c:v>
                      </c:pt>
                      <c:pt idx="48">
                        <c:v>1200.49999999992</c:v>
                      </c:pt>
                      <c:pt idx="49">
                        <c:v>1224.50000000026</c:v>
                      </c:pt>
                      <c:pt idx="50">
                        <c:v>1235.50000000023</c:v>
                      </c:pt>
                      <c:pt idx="51">
                        <c:v>1257.00000000006</c:v>
                      </c:pt>
                      <c:pt idx="52">
                        <c:v>1275.50000000019</c:v>
                      </c:pt>
                      <c:pt idx="53">
                        <c:v>1287.49999999991</c:v>
                      </c:pt>
                      <c:pt idx="54">
                        <c:v>1289.00000000021</c:v>
                      </c:pt>
                      <c:pt idx="55">
                        <c:v>1291.50000000027</c:v>
                      </c:pt>
                      <c:pt idx="56">
                        <c:v>1295.99999999982</c:v>
                      </c:pt>
                      <c:pt idx="57">
                        <c:v>1316.00000000026</c:v>
                      </c:pt>
                      <c:pt idx="58">
                        <c:v>1313.0000000001</c:v>
                      </c:pt>
                      <c:pt idx="59">
                        <c:v>1242.00000000019</c:v>
                      </c:pt>
                      <c:pt idx="60">
                        <c:v>1299.00000000043</c:v>
                      </c:pt>
                      <c:pt idx="61">
                        <c:v>1307.99999999999</c:v>
                      </c:pt>
                      <c:pt idx="62">
                        <c:v>1316.49999999991</c:v>
                      </c:pt>
                      <c:pt idx="63">
                        <c:v>1432.00000000024</c:v>
                      </c:pt>
                      <c:pt idx="64">
                        <c:v>1329.99999999993</c:v>
                      </c:pt>
                      <c:pt idx="65">
                        <c:v>1353.50000000017</c:v>
                      </c:pt>
                      <c:pt idx="66">
                        <c:v>1364.00000000049</c:v>
                      </c:pt>
                      <c:pt idx="67">
                        <c:v>1388.50000000002</c:v>
                      </c:pt>
                      <c:pt idx="68">
                        <c:v>1429.50000000019</c:v>
                      </c:pt>
                      <c:pt idx="69">
                        <c:v>1458.00000000054</c:v>
                      </c:pt>
                      <c:pt idx="70">
                        <c:v>1507.00000000006</c:v>
                      </c:pt>
                      <c:pt idx="71">
                        <c:v>1511.50000000007</c:v>
                      </c:pt>
                      <c:pt idx="72">
                        <c:v>1528.50000000035</c:v>
                      </c:pt>
                      <c:pt idx="73">
                        <c:v>1558.00000000045</c:v>
                      </c:pt>
                      <c:pt idx="74">
                        <c:v>1604.00000000027</c:v>
                      </c:pt>
                      <c:pt idx="75">
                        <c:v>1616.50000000009</c:v>
                      </c:pt>
                      <c:pt idx="76">
                        <c:v>1590.49999999979</c:v>
                      </c:pt>
                      <c:pt idx="77">
                        <c:v>1645.50000000008</c:v>
                      </c:pt>
                      <c:pt idx="78">
                        <c:v>1679.00000000009</c:v>
                      </c:pt>
                      <c:pt idx="79">
                        <c:v>1671.50000000038</c:v>
                      </c:pt>
                      <c:pt idx="80">
                        <c:v>1705.00000000038</c:v>
                      </c:pt>
                      <c:pt idx="81">
                        <c:v>1733.99999999992</c:v>
                      </c:pt>
                      <c:pt idx="82">
                        <c:v>1712.50000000009</c:v>
                      </c:pt>
                      <c:pt idx="83">
                        <c:v>1807.99999999999</c:v>
                      </c:pt>
                      <c:pt idx="84">
                        <c:v>1809.99999999995</c:v>
                      </c:pt>
                      <c:pt idx="85">
                        <c:v>1925.99999999993</c:v>
                      </c:pt>
                      <c:pt idx="86">
                        <c:v>1946.50000000001</c:v>
                      </c:pt>
                      <c:pt idx="87">
                        <c:v>1958.50000000019</c:v>
                      </c:pt>
                      <c:pt idx="88">
                        <c:v>1983.00000000017</c:v>
                      </c:pt>
                      <c:pt idx="89">
                        <c:v>2000</c:v>
                      </c:pt>
                      <c:pt idx="90">
                        <c:v>2009.99999999976</c:v>
                      </c:pt>
                      <c:pt idx="91">
                        <c:v>2030.0000000002</c:v>
                      </c:pt>
                      <c:pt idx="92">
                        <c:v>2217.99999999985</c:v>
                      </c:pt>
                      <c:pt idx="93">
                        <c:v>2247.5000000004</c:v>
                      </c:pt>
                      <c:pt idx="94">
                        <c:v>2256.50000000041</c:v>
                      </c:pt>
                      <c:pt idx="95">
                        <c:v>2269.99999999998</c:v>
                      </c:pt>
                      <c:pt idx="96">
                        <c:v>2273.00000000014</c:v>
                      </c:pt>
                      <c:pt idx="97">
                        <c:v>2297.50000000013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43214,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6"/>
                <c:order val="19"/>
                <c:tx>
                  <c:strRef>
                    <c:extLst>
                      <c:ext uri="{02D57815-91ED-43cb-92C2-25804820EDAC}">
                        <c15:formulaRef>
                          <c15:sqref>'DC4-21'!$A$2:$B$2</c15:sqref>
                        </c15:formulaRef>
                      </c:ext>
                    </c:extLst>
                    <c:strCache>
                      <c:ptCount val="1"/>
                      <c:pt idx="0">
                        <c:v>DC4-21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3">
                        <a:tint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296"/>
                      <c:pt idx="0">
                        <c:v>0</c:v>
                      </c:pt>
                      <c:pt idx="1">
                        <c:v>30.9999999999491</c:v>
                      </c:pt>
                      <c:pt idx="2">
                        <c:v>34.5000000002074</c:v>
                      </c:pt>
                      <c:pt idx="3">
                        <c:v>80.5000000000291</c:v>
                      </c:pt>
                      <c:pt idx="4">
                        <c:v>91.0000000003492</c:v>
                      </c:pt>
                      <c:pt idx="5">
                        <c:v>109.000000000378</c:v>
                      </c:pt>
                      <c:pt idx="6">
                        <c:v>119.500000000244</c:v>
                      </c:pt>
                      <c:pt idx="7">
                        <c:v>119.000000000142</c:v>
                      </c:pt>
                      <c:pt idx="8">
                        <c:v>146.000000000186</c:v>
                      </c:pt>
                      <c:pt idx="9">
                        <c:v>149.499999999989</c:v>
                      </c:pt>
                      <c:pt idx="10">
                        <c:v>159.500000000207</c:v>
                      </c:pt>
                      <c:pt idx="11">
                        <c:v>156.000000000404</c:v>
                      </c:pt>
                      <c:pt idx="12">
                        <c:v>174.50000000008</c:v>
                      </c:pt>
                      <c:pt idx="13">
                        <c:v>194.500000000517</c:v>
                      </c:pt>
                      <c:pt idx="14">
                        <c:v>202.999999999975</c:v>
                      </c:pt>
                      <c:pt idx="15">
                        <c:v>184.499999999844</c:v>
                      </c:pt>
                      <c:pt idx="16">
                        <c:v>275.500000000193</c:v>
                      </c:pt>
                      <c:pt idx="17">
                        <c:v>293.999999999869</c:v>
                      </c:pt>
                      <c:pt idx="18">
                        <c:v>298.999999999978</c:v>
                      </c:pt>
                      <c:pt idx="19">
                        <c:v>305.500000000393</c:v>
                      </c:pt>
                      <c:pt idx="20">
                        <c:v>314.499999999953</c:v>
                      </c:pt>
                      <c:pt idx="21">
                        <c:v>352.000000000317</c:v>
                      </c:pt>
                      <c:pt idx="22">
                        <c:v>391.500000000178</c:v>
                      </c:pt>
                      <c:pt idx="23">
                        <c:v>454.50000000028</c:v>
                      </c:pt>
                      <c:pt idx="24">
                        <c:v>526.000000000295</c:v>
                      </c:pt>
                      <c:pt idx="25">
                        <c:v>553.499999999985</c:v>
                      </c:pt>
                      <c:pt idx="26">
                        <c:v>580.500000000484</c:v>
                      </c:pt>
                      <c:pt idx="27">
                        <c:v>621.499999999742</c:v>
                      </c:pt>
                      <c:pt idx="28">
                        <c:v>635.499999999865</c:v>
                      </c:pt>
                      <c:pt idx="29">
                        <c:v>679.000000000087</c:v>
                      </c:pt>
                      <c:pt idx="30">
                        <c:v>686.500000000251</c:v>
                      </c:pt>
                      <c:pt idx="31">
                        <c:v>704.000000000178</c:v>
                      </c:pt>
                      <c:pt idx="32">
                        <c:v>728.500000000167</c:v>
                      </c:pt>
                      <c:pt idx="33">
                        <c:v>746.500000000196</c:v>
                      </c:pt>
                      <c:pt idx="34">
                        <c:v>740.999999999985</c:v>
                      </c:pt>
                      <c:pt idx="35">
                        <c:v>782.000000000153</c:v>
                      </c:pt>
                      <c:pt idx="36">
                        <c:v>787.000000000262</c:v>
                      </c:pt>
                      <c:pt idx="37">
                        <c:v>797.00000000048</c:v>
                      </c:pt>
                      <c:pt idx="38">
                        <c:v>818.000000000211</c:v>
                      </c:pt>
                      <c:pt idx="39">
                        <c:v>836.999999999989</c:v>
                      </c:pt>
                      <c:pt idx="40">
                        <c:v>884.500000000116</c:v>
                      </c:pt>
                      <c:pt idx="41">
                        <c:v>955.000000000382</c:v>
                      </c:pt>
                      <c:pt idx="42">
                        <c:v>995.499999999993</c:v>
                      </c:pt>
                      <c:pt idx="43">
                        <c:v>1014.00000000012</c:v>
                      </c:pt>
                      <c:pt idx="44">
                        <c:v>1058.50000000055</c:v>
                      </c:pt>
                      <c:pt idx="45">
                        <c:v>1064.00000000031</c:v>
                      </c:pt>
                      <c:pt idx="46">
                        <c:v>1081.99999999988</c:v>
                      </c:pt>
                      <c:pt idx="47">
                        <c:v>1123.9999999998</c:v>
                      </c:pt>
                      <c:pt idx="48">
                        <c:v>1146.50000000029</c:v>
                      </c:pt>
                      <c:pt idx="49">
                        <c:v>1158.5</c:v>
                      </c:pt>
                      <c:pt idx="50">
                        <c:v>1182.99999999999</c:v>
                      </c:pt>
                      <c:pt idx="51">
                        <c:v>1203.50000000008</c:v>
                      </c:pt>
                      <c:pt idx="52">
                        <c:v>1213.50000000029</c:v>
                      </c:pt>
                      <c:pt idx="53">
                        <c:v>1212.50000000009</c:v>
                      </c:pt>
                      <c:pt idx="54">
                        <c:v>1224.00000000016</c:v>
                      </c:pt>
                      <c:pt idx="55">
                        <c:v>1231.49999999987</c:v>
                      </c:pt>
                      <c:pt idx="56">
                        <c:v>1237.50000000018</c:v>
                      </c:pt>
                      <c:pt idx="57">
                        <c:v>1247.0000000003</c:v>
                      </c:pt>
                      <c:pt idx="58">
                        <c:v>1246.00000000009</c:v>
                      </c:pt>
                      <c:pt idx="59">
                        <c:v>1239.00000000049</c:v>
                      </c:pt>
                      <c:pt idx="60">
                        <c:v>1244.99999999989</c:v>
                      </c:pt>
                      <c:pt idx="61">
                        <c:v>1256.49999999996</c:v>
                      </c:pt>
                      <c:pt idx="62">
                        <c:v>1262.50000000027</c:v>
                      </c:pt>
                      <c:pt idx="63">
                        <c:v>1266.00000000008</c:v>
                      </c:pt>
                      <c:pt idx="64">
                        <c:v>1297.50000000013</c:v>
                      </c:pt>
                      <c:pt idx="65">
                        <c:v>1312.50000000045</c:v>
                      </c:pt>
                      <c:pt idx="66">
                        <c:v>1327.99999999997</c:v>
                      </c:pt>
                      <c:pt idx="67">
                        <c:v>1376.0000000002</c:v>
                      </c:pt>
                      <c:pt idx="68">
                        <c:v>1403.50000000035</c:v>
                      </c:pt>
                      <c:pt idx="69">
                        <c:v>1463.99999999994</c:v>
                      </c:pt>
                      <c:pt idx="70">
                        <c:v>1470.00000000025</c:v>
                      </c:pt>
                      <c:pt idx="71">
                        <c:v>1489.50000000013</c:v>
                      </c:pt>
                      <c:pt idx="72">
                        <c:v>1536.00000000051</c:v>
                      </c:pt>
                      <c:pt idx="73">
                        <c:v>1564.49999999995</c:v>
                      </c:pt>
                      <c:pt idx="74">
                        <c:v>1573.49999999997</c:v>
                      </c:pt>
                      <c:pt idx="75">
                        <c:v>1550.00000000018</c:v>
                      </c:pt>
                      <c:pt idx="76">
                        <c:v>1606.00000000022</c:v>
                      </c:pt>
                      <c:pt idx="77">
                        <c:v>1635.00000000022</c:v>
                      </c:pt>
                      <c:pt idx="78">
                        <c:v>1633.50000000037</c:v>
                      </c:pt>
                      <c:pt idx="79">
                        <c:v>1666.00000000017</c:v>
                      </c:pt>
                      <c:pt idx="80">
                        <c:v>1697.00000000012</c:v>
                      </c:pt>
                      <c:pt idx="81">
                        <c:v>1672.50000000013</c:v>
                      </c:pt>
                      <c:pt idx="82">
                        <c:v>1775.50000000019</c:v>
                      </c:pt>
                      <c:pt idx="83">
                        <c:v>1776.49999999994</c:v>
                      </c:pt>
                      <c:pt idx="84">
                        <c:v>1896.99999999993</c:v>
                      </c:pt>
                      <c:pt idx="85">
                        <c:v>1914.00000000021</c:v>
                      </c:pt>
                      <c:pt idx="86">
                        <c:v>1928.00000000034</c:v>
                      </c:pt>
                      <c:pt idx="87">
                        <c:v>1954.00000000018</c:v>
                      </c:pt>
                      <c:pt idx="88">
                        <c:v>1926.50000000003</c:v>
                      </c:pt>
                      <c:pt idx="89">
                        <c:v>1981.49999999987</c:v>
                      </c:pt>
                      <c:pt idx="90">
                        <c:v>2000.50000000056</c:v>
                      </c:pt>
                      <c:pt idx="91">
                        <c:v>2369.99999999989</c:v>
                      </c:pt>
                      <c:pt idx="92">
                        <c:v>2222.00000000021</c:v>
                      </c:pt>
                      <c:pt idx="93">
                        <c:v>2233.00000000017</c:v>
                      </c:pt>
                      <c:pt idx="94">
                        <c:v>2248.00000000005</c:v>
                      </c:pt>
                      <c:pt idx="95">
                        <c:v>2199.99999999982</c:v>
                      </c:pt>
                      <c:pt idx="96">
                        <c:v>2270.50000000008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43244,43249,43255,43266,43271,43277,43283,43293,43297,43306,43313,43318,43325,43336,43340,43346,43365,43370,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7"/>
                <c:order val="20"/>
                <c:tx>
                  <c:strRef>
                    <c:extLst>
                      <c:ext uri="{02D57815-91ED-43cb-92C2-25804820EDAC}">
                        <c15:formulaRef>
                          <c15:sqref>'DC4-22'!$A$2:$B$2</c15:sqref>
                        </c15:formulaRef>
                      </c:ext>
                    </c:extLst>
                    <c:strCache>
                      <c:ptCount val="1"/>
                      <c:pt idx="0">
                        <c:v>DC4-22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4">
                        <a:tint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995"/>
                      <c:pt idx="0">
                        <c:v>0</c:v>
                      </c:pt>
                      <c:pt idx="1">
                        <c:v>23.0000000001382</c:v>
                      </c:pt>
                      <c:pt idx="2">
                        <c:v>23.0000000001382</c:v>
                      </c:pt>
                      <c:pt idx="3">
                        <c:v>53.0000000003383</c:v>
                      </c:pt>
                      <c:pt idx="4">
                        <c:v>62.5</c:v>
                      </c:pt>
                      <c:pt idx="5">
                        <c:v>65.5000000001564</c:v>
                      </c:pt>
                      <c:pt idx="6">
                        <c:v>74.500000000171</c:v>
                      </c:pt>
                      <c:pt idx="7">
                        <c:v>96.5000000001055</c:v>
                      </c:pt>
                      <c:pt idx="8">
                        <c:v>121.000000000095</c:v>
                      </c:pt>
                      <c:pt idx="9">
                        <c:v>139.999999999873</c:v>
                      </c:pt>
                      <c:pt idx="10">
                        <c:v>130.000000000109</c:v>
                      </c:pt>
                      <c:pt idx="11">
                        <c:v>231.999999999971</c:v>
                      </c:pt>
                      <c:pt idx="12">
                        <c:v>245.499999999993</c:v>
                      </c:pt>
                      <c:pt idx="13">
                        <c:v>256.49999999996</c:v>
                      </c:pt>
                      <c:pt idx="14">
                        <c:v>257.500000000164</c:v>
                      </c:pt>
                      <c:pt idx="15">
                        <c:v>277.000000000044</c:v>
                      </c:pt>
                      <c:pt idx="16">
                        <c:v>319.000000000415</c:v>
                      </c:pt>
                      <c:pt idx="17">
                        <c:v>365.500000000338</c:v>
                      </c:pt>
                      <c:pt idx="18">
                        <c:v>444.500000000062</c:v>
                      </c:pt>
                      <c:pt idx="19">
                        <c:v>521.999999999935</c:v>
                      </c:pt>
                      <c:pt idx="20">
                        <c:v>554.000000000087</c:v>
                      </c:pt>
                      <c:pt idx="21">
                        <c:v>583.000000000084</c:v>
                      </c:pt>
                      <c:pt idx="22">
                        <c:v>632.499999999709</c:v>
                      </c:pt>
                      <c:pt idx="23">
                        <c:v>649.499999999989</c:v>
                      </c:pt>
                      <c:pt idx="24">
                        <c:v>695.000000000164</c:v>
                      </c:pt>
                      <c:pt idx="25">
                        <c:v>702.999999999975</c:v>
                      </c:pt>
                      <c:pt idx="26">
                        <c:v>721.500000000106</c:v>
                      </c:pt>
                      <c:pt idx="27">
                        <c:v>753.000000000156</c:v>
                      </c:pt>
                      <c:pt idx="28">
                        <c:v>767.00000000028</c:v>
                      </c:pt>
                      <c:pt idx="29">
                        <c:v>769.49999999988</c:v>
                      </c:pt>
                      <c:pt idx="30">
                        <c:v>811.999999999898</c:v>
                      </c:pt>
                      <c:pt idx="31">
                        <c:v>818.499999999858</c:v>
                      </c:pt>
                      <c:pt idx="32">
                        <c:v>842.000000000098</c:v>
                      </c:pt>
                      <c:pt idx="33">
                        <c:v>862.00000000008</c:v>
                      </c:pt>
                      <c:pt idx="34">
                        <c:v>883.000000000266</c:v>
                      </c:pt>
                      <c:pt idx="35">
                        <c:v>941.499999999905</c:v>
                      </c:pt>
                      <c:pt idx="36">
                        <c:v>1025.50000000019</c:v>
                      </c:pt>
                      <c:pt idx="37">
                        <c:v>1068.00000000021</c:v>
                      </c:pt>
                      <c:pt idx="38">
                        <c:v>1090.50000000025</c:v>
                      </c:pt>
                      <c:pt idx="39">
                        <c:v>1137.00000000017</c:v>
                      </c:pt>
                      <c:pt idx="40">
                        <c:v>1150.50000000019</c:v>
                      </c:pt>
                      <c:pt idx="41">
                        <c:v>1172.99999999977</c:v>
                      </c:pt>
                      <c:pt idx="42">
                        <c:v>1217.99999999985</c:v>
                      </c:pt>
                      <c:pt idx="43">
                        <c:v>1250.5000000001</c:v>
                      </c:pt>
                      <c:pt idx="44">
                        <c:v>1293.50000000022</c:v>
                      </c:pt>
                      <c:pt idx="45">
                        <c:v>1309.99999999995</c:v>
                      </c:pt>
                      <c:pt idx="46">
                        <c:v>1324.00000000007</c:v>
                      </c:pt>
                      <c:pt idx="47">
                        <c:v>1320.49999999981</c:v>
                      </c:pt>
                      <c:pt idx="48">
                        <c:v>1333.50000000019</c:v>
                      </c:pt>
                      <c:pt idx="49">
                        <c:v>1340.00000000015</c:v>
                      </c:pt>
                      <c:pt idx="50">
                        <c:v>1346.50000000011</c:v>
                      </c:pt>
                      <c:pt idx="51">
                        <c:v>1350.00000000036</c:v>
                      </c:pt>
                      <c:pt idx="52">
                        <c:v>1358.00000000017</c:v>
                      </c:pt>
                      <c:pt idx="53">
                        <c:v>1344.00000000005</c:v>
                      </c:pt>
                      <c:pt idx="54">
                        <c:v>1358.99999999992</c:v>
                      </c:pt>
                      <c:pt idx="55">
                        <c:v>1404.5000000001</c:v>
                      </c:pt>
                      <c:pt idx="56">
                        <c:v>1377.50000000005</c:v>
                      </c:pt>
                      <c:pt idx="57">
                        <c:v>1382.50000000016</c:v>
                      </c:pt>
                      <c:pt idx="58">
                        <c:v>1416.99999999992</c:v>
                      </c:pt>
                      <c:pt idx="59">
                        <c:v>1426.00000000039</c:v>
                      </c:pt>
                      <c:pt idx="60">
                        <c:v>1450.00000000027</c:v>
                      </c:pt>
                      <c:pt idx="61">
                        <c:v>1497.49999999995</c:v>
                      </c:pt>
                      <c:pt idx="62">
                        <c:v>1532.50000000025</c:v>
                      </c:pt>
                      <c:pt idx="63">
                        <c:v>1599.99999999991</c:v>
                      </c:pt>
                      <c:pt idx="64">
                        <c:v>1606.99999999997</c:v>
                      </c:pt>
                      <c:pt idx="65">
                        <c:v>1627.50000000005</c:v>
                      </c:pt>
                      <c:pt idx="66">
                        <c:v>1656.0000000004</c:v>
                      </c:pt>
                      <c:pt idx="67">
                        <c:v>1704.50000000028</c:v>
                      </c:pt>
                      <c:pt idx="68">
                        <c:v>1711.00000000024</c:v>
                      </c:pt>
                      <c:pt idx="69">
                        <c:v>1686.9999999999</c:v>
                      </c:pt>
                      <c:pt idx="70">
                        <c:v>1745.00000000035</c:v>
                      </c:pt>
                      <c:pt idx="71">
                        <c:v>1776.5000000004</c:v>
                      </c:pt>
                      <c:pt idx="72">
                        <c:v>1779.00000000045</c:v>
                      </c:pt>
                      <c:pt idx="73">
                        <c:v>1811.50000000025</c:v>
                      </c:pt>
                      <c:pt idx="74">
                        <c:v>1847.49999999985</c:v>
                      </c:pt>
                      <c:pt idx="75">
                        <c:v>1806.00000000004</c:v>
                      </c:pt>
                      <c:pt idx="76">
                        <c:v>1920.00000000007</c:v>
                      </c:pt>
                      <c:pt idx="77">
                        <c:v>1920.99999999982</c:v>
                      </c:pt>
                      <c:pt idx="78">
                        <c:v>2043.49999999977</c:v>
                      </c:pt>
                      <c:pt idx="79">
                        <c:v>2067.50000000011</c:v>
                      </c:pt>
                      <c:pt idx="80">
                        <c:v>2080.50000000048</c:v>
                      </c:pt>
                      <c:pt idx="81">
                        <c:v>2109.00000000038</c:v>
                      </c:pt>
                      <c:pt idx="82">
                        <c:v>2121.5000000002</c:v>
                      </c:pt>
                      <c:pt idx="83">
                        <c:v>2134.49999999966</c:v>
                      </c:pt>
                      <c:pt idx="84">
                        <c:v>2153.00000000025</c:v>
                      </c:pt>
                      <c:pt idx="85">
                        <c:v>2353.00000000007</c:v>
                      </c:pt>
                      <c:pt idx="86">
                        <c:v>2385.00000000022</c:v>
                      </c:pt>
                      <c:pt idx="87">
                        <c:v>2398.50000000024</c:v>
                      </c:pt>
                      <c:pt idx="88">
                        <c:v>2409.50000000021</c:v>
                      </c:pt>
                      <c:pt idx="89">
                        <c:v>2409.00000000011</c:v>
                      </c:pt>
                      <c:pt idx="90">
                        <c:v>2433.99999999974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#N/A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#N/A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#N/A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#N/A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#N/A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#N/A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#N/A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#N/A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#N/A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#N/A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#N/A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#N/A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#N/A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#N/A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#N/A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#N/A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#N/A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#N/A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#N/A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#N/A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#N/A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#N/A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#N/A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#N/A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#N/A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#N/A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#N/A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#N/A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#N/A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#N/A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#N/A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#N/A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#N/A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#N/A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43277,43283,43293,43297,43306,43313,43318,43325,43336,43340,43346,43365,43370,43375,43381,43390,43396,43403,43411,43419,43425,43431,43441,43445,43455,43461,43467,43474,43481,43486,43511,43515,43524,43530,43535,43543,43561,43573,43581,43595,43601,43608,43623,43630,43645,43651,43660,43665,43671,43678,43686,43693,43708,43713,43724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8"/>
                <c:order val="21"/>
                <c:tx>
                  <c:strRef>
                    <c:extLst>
                      <c:ext uri="{02D57815-91ED-43cb-92C2-25804820EDAC}">
                        <c15:formulaRef>
                          <c15:sqref>'DC4-23'!$A$2:$B$2</c15:sqref>
                        </c15:formulaRef>
                      </c:ext>
                    </c:extLst>
                    <c:strCache>
                      <c:ptCount val="1"/>
                      <c:pt idx="0">
                        <c:v>DC4-23</c:v>
                      </c:pt>
                    </c:strCache>
                  </c:strRef>
                </c:tx>
                <c:spPr>
                  <a:ln w="9525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1293"/>
                      <c:pt idx="0">
                        <c:v>26.4999999999418</c:v>
                      </c:pt>
                      <c:pt idx="1">
                        <c:v>33.5000000000036</c:v>
                      </c:pt>
                      <c:pt idx="2">
                        <c:v>61.9999999998981</c:v>
                      </c:pt>
                      <c:pt idx="3">
                        <c:v>115.499999999884</c:v>
                      </c:pt>
                      <c:pt idx="4">
                        <c:v>158.500000000004</c:v>
                      </c:pt>
                      <c:pt idx="5">
                        <c:v>246.499999999742</c:v>
                      </c:pt>
                      <c:pt idx="6">
                        <c:v>320.499999999811</c:v>
                      </c:pt>
                      <c:pt idx="7">
                        <c:v>362.499999999727</c:v>
                      </c:pt>
                      <c:pt idx="8">
                        <c:v>385.999999999967</c:v>
                      </c:pt>
                      <c:pt idx="9">
                        <c:v>439.499999999498</c:v>
                      </c:pt>
                      <c:pt idx="10">
                        <c:v>453.999999999724</c:v>
                      </c:pt>
                      <c:pt idx="11">
                        <c:v>497.499999999945</c:v>
                      </c:pt>
                      <c:pt idx="12">
                        <c:v>507.499999999709</c:v>
                      </c:pt>
                      <c:pt idx="13">
                        <c:v>530.999999999949</c:v>
                      </c:pt>
                      <c:pt idx="14">
                        <c:v>559.499999999844</c:v>
                      </c:pt>
                      <c:pt idx="15">
                        <c:v>577.499999999873</c:v>
                      </c:pt>
                      <c:pt idx="16">
                        <c:v>574.499999999716</c:v>
                      </c:pt>
                      <c:pt idx="17">
                        <c:v>617.499999999836</c:v>
                      </c:pt>
                      <c:pt idx="18">
                        <c:v>626.999999999953</c:v>
                      </c:pt>
                      <c:pt idx="19">
                        <c:v>646.999999999935</c:v>
                      </c:pt>
                      <c:pt idx="20">
                        <c:v>668.499999999767</c:v>
                      </c:pt>
                      <c:pt idx="21">
                        <c:v>695.999999999913</c:v>
                      </c:pt>
                      <c:pt idx="22">
                        <c:v>743.999999999687</c:v>
                      </c:pt>
                      <c:pt idx="23">
                        <c:v>833.000000000084</c:v>
                      </c:pt>
                      <c:pt idx="24">
                        <c:v>875.500000000102</c:v>
                      </c:pt>
                      <c:pt idx="25">
                        <c:v>893.999999999778</c:v>
                      </c:pt>
                      <c:pt idx="26">
                        <c:v>951.000000000022</c:v>
                      </c:pt>
                      <c:pt idx="27">
                        <c:v>964.500000000044</c:v>
                      </c:pt>
                      <c:pt idx="28">
                        <c:v>985.999999999876</c:v>
                      </c:pt>
                      <c:pt idx="29">
                        <c:v>1025.49999999974</c:v>
                      </c:pt>
                      <c:pt idx="30">
                        <c:v>1059.49999999984</c:v>
                      </c:pt>
                      <c:pt idx="31">
                        <c:v>1072.00000000012</c:v>
                      </c:pt>
                      <c:pt idx="32">
                        <c:v>1097.99999999996</c:v>
                      </c:pt>
                      <c:pt idx="33">
                        <c:v>1113.49999999993</c:v>
                      </c:pt>
                      <c:pt idx="34">
                        <c:v>1129.50000000001</c:v>
                      </c:pt>
                      <c:pt idx="35">
                        <c:v>1131.49999999996</c:v>
                      </c:pt>
                      <c:pt idx="36">
                        <c:v>1141.49999999972</c:v>
                      </c:pt>
                      <c:pt idx="37">
                        <c:v>1155.49999999985</c:v>
                      </c:pt>
                      <c:pt idx="38">
                        <c:v>1159.49999999975</c:v>
                      </c:pt>
                      <c:pt idx="39">
                        <c:v>1164.00000000021</c:v>
                      </c:pt>
                      <c:pt idx="40">
                        <c:v>1161.99999999981</c:v>
                      </c:pt>
                      <c:pt idx="41">
                        <c:v>1154.5000000001</c:v>
                      </c:pt>
                      <c:pt idx="42">
                        <c:v>1165.99999999971</c:v>
                      </c:pt>
                      <c:pt idx="43">
                        <c:v>1176.49999999958</c:v>
                      </c:pt>
                      <c:pt idx="44">
                        <c:v>1190.00000000005</c:v>
                      </c:pt>
                      <c:pt idx="45">
                        <c:v>1195.49999999981</c:v>
                      </c:pt>
                      <c:pt idx="46">
                        <c:v>1231.49999999987</c:v>
                      </c:pt>
                      <c:pt idx="47">
                        <c:v>1240.99999999999</c:v>
                      </c:pt>
                      <c:pt idx="48">
                        <c:v>1266.99999999983</c:v>
                      </c:pt>
                      <c:pt idx="49">
                        <c:v>1314.9999999996</c:v>
                      </c:pt>
                      <c:pt idx="50">
                        <c:v>1349.50000000026</c:v>
                      </c:pt>
                      <c:pt idx="51">
                        <c:v>1412.49999999991</c:v>
                      </c:pt>
                      <c:pt idx="52">
                        <c:v>1440.00000000005</c:v>
                      </c:pt>
                      <c:pt idx="53">
                        <c:v>1438.49999999975</c:v>
                      </c:pt>
                      <c:pt idx="54">
                        <c:v>1479.00000000027</c:v>
                      </c:pt>
                      <c:pt idx="55">
                        <c:v>1527.00000000004</c:v>
                      </c:pt>
                      <c:pt idx="56">
                        <c:v>1531.50000000005</c:v>
                      </c:pt>
                      <c:pt idx="57">
                        <c:v>1511.49999999961</c:v>
                      </c:pt>
                      <c:pt idx="58">
                        <c:v>1568.99999999996</c:v>
                      </c:pt>
                      <c:pt idx="59">
                        <c:v>1599.00000000016</c:v>
                      </c:pt>
                      <c:pt idx="60">
                        <c:v>1596</c:v>
                      </c:pt>
                      <c:pt idx="61">
                        <c:v>1635.00000000022</c:v>
                      </c:pt>
                      <c:pt idx="62">
                        <c:v>1667.49999999956</c:v>
                      </c:pt>
                      <c:pt idx="63">
                        <c:v>1628.99999999991</c:v>
                      </c:pt>
                      <c:pt idx="64">
                        <c:v>1747.49999999995</c:v>
                      </c:pt>
                      <c:pt idx="65">
                        <c:v>1747.49999999995</c:v>
                      </c:pt>
                      <c:pt idx="66">
                        <c:v>1868.99999999969</c:v>
                      </c:pt>
                      <c:pt idx="67">
                        <c:v>1891.99999999983</c:v>
                      </c:pt>
                      <c:pt idx="68">
                        <c:v>1904.5000000001</c:v>
                      </c:pt>
                      <c:pt idx="69">
                        <c:v>1931.50000000014</c:v>
                      </c:pt>
                      <c:pt idx="70">
                        <c:v>1920.99999999982</c:v>
                      </c:pt>
                      <c:pt idx="71">
                        <c:v>1961.99999999953</c:v>
                      </c:pt>
                      <c:pt idx="72">
                        <c:v>1979.49999999992</c:v>
                      </c:pt>
                      <c:pt idx="73">
                        <c:v>2135.99999999951</c:v>
                      </c:pt>
                      <c:pt idx="74">
                        <c:v>2217.99999999985</c:v>
                      </c:pt>
                      <c:pt idx="75">
                        <c:v>2227.49999999996</c:v>
                      </c:pt>
                      <c:pt idx="76">
                        <c:v>2239.49999999968</c:v>
                      </c:pt>
                      <c:pt idx="77">
                        <c:v>2245.99999999964</c:v>
                      </c:pt>
                      <c:pt idx="78">
                        <c:v>2265.49999999997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#N/A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#N/A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43375,43381,43390,43396,43403,43411,43419,43425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  <c15:filteredScatterSeries>
              <c15:ser>
                <c:idx val="59"/>
                <c:order val="22"/>
                <c:tx>
                  <c:strRef>
                    <c:extLst>
                      <c:ext uri="{02D57815-91ED-43cb-92C2-25804820EDAC}">
                        <c15:formulaRef>
                          <c15:sqref>'DC4-24'!$A$2:$B$2</c15:sqref>
                        </c15:formulaRef>
                      </c:ext>
                    </c:extLst>
                    <c:strCache>
                      <c:ptCount val="1"/>
                      <c:pt idx="0">
                        <c:v>DC4-24</c:v>
                      </c:pt>
                    </c:strCache>
                  </c:strRef>
                </c:tx>
                <c:spPr>
                  <a:ln w="12700" cap="rnd" cmpd="sng" algn="ctr">
                    <a:solidFill>
                      <a:schemeClr val="accent1">
                        <a:tint val="70000"/>
                      </a:schemeClr>
                    </a:solidFill>
                    <a:prstDash val="solid"/>
                    <a:round/>
                  </a:ln>
                </c:spPr>
                <c:dLbls>
                  <c:delete val="1"/>
                </c:dLbls>
                <c:yVal>
                  <c:numRef>
                    <c:numCache>
                      <c:formatCode>General</c:formatCode>
                      <c:ptCount val="595"/>
                      <c:pt idx="0">
                        <c:v>0</c:v>
                      </c:pt>
                      <c:pt idx="1">
                        <c:v>72.0000000001164</c:v>
                      </c:pt>
                      <c:pt idx="2">
                        <c:v>172.000000000025</c:v>
                      </c:pt>
                      <c:pt idx="3">
                        <c:v>263.499999999567</c:v>
                      </c:pt>
                      <c:pt idx="4">
                        <c:v>338.999999999942</c:v>
                      </c:pt>
                      <c:pt idx="5">
                        <c:v>390.999999999622</c:v>
                      </c:pt>
                      <c:pt idx="6">
                        <c:v>413.499999999658</c:v>
                      </c:pt>
                      <c:pt idx="7">
                        <c:v>455.499999999574</c:v>
                      </c:pt>
                      <c:pt idx="8">
                        <c:v>467.999999999847</c:v>
                      </c:pt>
                      <c:pt idx="9">
                        <c:v>478.499999999713</c:v>
                      </c:pt>
                      <c:pt idx="10">
                        <c:v>512.499999999818</c:v>
                      </c:pt>
                      <c:pt idx="11">
                        <c:v>530.999999999949</c:v>
                      </c:pt>
                      <c:pt idx="12">
                        <c:v>525.499999999738</c:v>
                      </c:pt>
                      <c:pt idx="13">
                        <c:v>574.999999999818</c:v>
                      </c:pt>
                      <c:pt idx="14">
                        <c:v>578.999999999724</c:v>
                      </c:pt>
                      <c:pt idx="15">
                        <c:v>596.000000000004</c:v>
                      </c:pt>
                      <c:pt idx="16">
                        <c:v>626.999999999498</c:v>
                      </c:pt>
                      <c:pt idx="17">
                        <c:v>650.499999999738</c:v>
                      </c:pt>
                      <c:pt idx="18">
                        <c:v>697.499999999764</c:v>
                      </c:pt>
                      <c:pt idx="19">
                        <c:v>782.4999999998</c:v>
                      </c:pt>
                      <c:pt idx="20">
                        <c:v>825.49999999992</c:v>
                      </c:pt>
                      <c:pt idx="21">
                        <c:v>851.49999999976</c:v>
                      </c:pt>
                      <c:pt idx="22">
                        <c:v>905.499999999847</c:v>
                      </c:pt>
                      <c:pt idx="23">
                        <c:v>919.499999999971</c:v>
                      </c:pt>
                      <c:pt idx="24">
                        <c:v>939.499999999498</c:v>
                      </c:pt>
                      <c:pt idx="25">
                        <c:v>988.999999999578</c:v>
                      </c:pt>
                      <c:pt idx="26">
                        <c:v>1011.49999999961</c:v>
                      </c:pt>
                      <c:pt idx="27">
                        <c:v>1025.49999999974</c:v>
                      </c:pt>
                      <c:pt idx="28">
                        <c:v>1062.49999999955</c:v>
                      </c:pt>
                      <c:pt idx="29">
                        <c:v>1079.99999999993</c:v>
                      </c:pt>
                      <c:pt idx="30">
                        <c:v>1096.49999999965</c:v>
                      </c:pt>
                      <c:pt idx="31">
                        <c:v>1097.9999999995</c:v>
                      </c:pt>
                      <c:pt idx="32">
                        <c:v>1111.49999999998</c:v>
                      </c:pt>
                      <c:pt idx="33">
                        <c:v>1110.99999999988</c:v>
                      </c:pt>
                      <c:pt idx="34">
                        <c:v>1123.49999999969</c:v>
                      </c:pt>
                      <c:pt idx="35">
                        <c:v>1126.99999999995</c:v>
                      </c:pt>
                      <c:pt idx="36">
                        <c:v>1125.99999999975</c:v>
                      </c:pt>
                      <c:pt idx="37">
                        <c:v>1123.49999999969</c:v>
                      </c:pt>
                      <c:pt idx="38">
                        <c:v>1132.49999999971</c:v>
                      </c:pt>
                      <c:pt idx="39">
                        <c:v>1142.49999999947</c:v>
                      </c:pt>
                      <c:pt idx="40">
                        <c:v>1158.99999999965</c:v>
                      </c:pt>
                      <c:pt idx="41">
                        <c:v>1165.49999999961</c:v>
                      </c:pt>
                      <c:pt idx="42">
                        <c:v>1195.99999999991</c:v>
                      </c:pt>
                      <c:pt idx="43">
                        <c:v>1208.99999999983</c:v>
                      </c:pt>
                      <c:pt idx="44">
                        <c:v>1239.49999999968</c:v>
                      </c:pt>
                      <c:pt idx="45">
                        <c:v>1285.4999999995</c:v>
                      </c:pt>
                      <c:pt idx="46">
                        <c:v>1323.49999999997</c:v>
                      </c:pt>
                      <c:pt idx="47">
                        <c:v>1383.99999999956</c:v>
                      </c:pt>
                      <c:pt idx="48">
                        <c:v>1389.99999999987</c:v>
                      </c:pt>
                      <c:pt idx="49">
                        <c:v>1407.9999999999</c:v>
                      </c:pt>
                      <c:pt idx="50">
                        <c:v>1436.4999999998</c:v>
                      </c:pt>
                      <c:pt idx="51">
                        <c:v>1503.99999999991</c:v>
                      </c:pt>
                      <c:pt idx="52">
                        <c:v>1505.99999999986</c:v>
                      </c:pt>
                      <c:pt idx="53">
                        <c:v>1483.99999999947</c:v>
                      </c:pt>
                      <c:pt idx="54">
                        <c:v>1541.49999999981</c:v>
                      </c:pt>
                      <c:pt idx="55">
                        <c:v>1574.99999999982</c:v>
                      </c:pt>
                      <c:pt idx="56">
                        <c:v>1574.50000000017</c:v>
                      </c:pt>
                      <c:pt idx="57">
                        <c:v>1605.99999999977</c:v>
                      </c:pt>
                      <c:pt idx="58">
                        <c:v>1633.99999999956</c:v>
                      </c:pt>
                      <c:pt idx="59">
                        <c:v>1599.49999999981</c:v>
                      </c:pt>
                      <c:pt idx="60">
                        <c:v>1711.99999999999</c:v>
                      </c:pt>
                      <c:pt idx="61">
                        <c:v>1719.9999999998</c:v>
                      </c:pt>
                      <c:pt idx="62">
                        <c:v>1841.99999999964</c:v>
                      </c:pt>
                      <c:pt idx="63">
                        <c:v>1864.49999999968</c:v>
                      </c:pt>
                      <c:pt idx="64">
                        <c:v>1876.49999999985</c:v>
                      </c:pt>
                      <c:pt idx="65">
                        <c:v>1904</c:v>
                      </c:pt>
                      <c:pt idx="66">
                        <c:v>1913.49999999966</c:v>
                      </c:pt>
                      <c:pt idx="67">
                        <c:v>1933.99999999974</c:v>
                      </c:pt>
                      <c:pt idx="68">
                        <c:v>1951.99999999977</c:v>
                      </c:pt>
                      <c:pt idx="69">
                        <c:v>2163.99999999976</c:v>
                      </c:pt>
                      <c:pt idx="70">
                        <c:v>2197.49999999976</c:v>
                      </c:pt>
                      <c:pt idx="71">
                        <c:v>2210.00000000004</c:v>
                      </c:pt>
                      <c:pt idx="72">
                        <c:v>2223.4999999996</c:v>
                      </c:pt>
                      <c:pt idx="73">
                        <c:v>2226.99999999941</c:v>
                      </c:pt>
                      <c:pt idx="74">
                        <c:v>2245.99999999964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</c:numCache>
                  </c:numRef>
                </c:yVal>
                <c:smooth val="0"/>
                <c:extLst>
                  <c:ext xmlns:c15="http://schemas.microsoft.com/office/drawing/2012/chart" uri="{02D57815-91ED-43cb-92C2-25804820EDAC}">
                    <c15:filteredCategoryTitle>
                      <c15:cat>
                        <c:numRef>
                          <c:extLst>
                            <c:ext uri="{02D57815-91ED-43cb-92C2-25804820EDAC}">
                              <c15:formulaRef>
                                <c15:sqref>{43396,43403,43411,43419,43431,43441,43445,43455,43461,43467,43474,43481,43486,43511,43515,43524,43530,43535,43543,43561,43573,43581,43595,43601,43608,43623,43630,43637,43645,43651,43660,43665,43671,43678,43686,43693,43708,43713,43722,43728,43742,43749,43762,43770,43778,43791,43802,43824,43834,43839,43845,43908,43930,43938,43942,43951,43956,43964,43972,43980,43999,44008,44056,44062,44070,44084,44092,44100,44114,44228,44256,44273,44287,44295,44318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,#N/A}</c15:sqref>
                              </c15:formulaRef>
                            </c:ext>
                          </c:extLst>
                          <c:numCache>
                            <c:formatCode>yyyy/m/d</c:formatCode>
                            <c:ptCount val="1096"/>
                            <c:pt idx="0" c:formatCode="yyyy/m/d">
                              <c:v>43411</c:v>
                            </c:pt>
                            <c:pt idx="1" c:formatCode="yyyy/m/d">
                              <c:v>43419</c:v>
                            </c:pt>
                            <c:pt idx="2" c:formatCode="yyyy/m/d">
                              <c:v>43425</c:v>
                            </c:pt>
                            <c:pt idx="3" c:formatCode="yyyy/m/d">
                              <c:v>43431</c:v>
                            </c:pt>
                            <c:pt idx="4" c:formatCode="yyyy/m/d">
                              <c:v>43441</c:v>
                            </c:pt>
                            <c:pt idx="5" c:formatCode="yyyy/m/d">
                              <c:v>43445</c:v>
                            </c:pt>
                            <c:pt idx="6" c:formatCode="yyyy/m/d">
                              <c:v>43455</c:v>
                            </c:pt>
                            <c:pt idx="7" c:formatCode="yyyy/m/d">
                              <c:v>43461</c:v>
                            </c:pt>
                            <c:pt idx="8" c:formatCode="yyyy/m/d">
                              <c:v>43467</c:v>
                            </c:pt>
                            <c:pt idx="9" c:formatCode="yyyy/m/d">
                              <c:v>43474</c:v>
                            </c:pt>
                            <c:pt idx="10" c:formatCode="yyyy/m/d">
                              <c:v>43481</c:v>
                            </c:pt>
                            <c:pt idx="11" c:formatCode="yyyy/m/d">
                              <c:v>43486</c:v>
                            </c:pt>
                            <c:pt idx="12" c:formatCode="yyyy/m/d">
                              <c:v>43511</c:v>
                            </c:pt>
                            <c:pt idx="13" c:formatCode="yyyy/m/d">
                              <c:v>43515</c:v>
                            </c:pt>
                            <c:pt idx="14" c:formatCode="yyyy/m/d">
                              <c:v>43524</c:v>
                            </c:pt>
                            <c:pt idx="15" c:formatCode="yyyy/m/d">
                              <c:v>43530</c:v>
                            </c:pt>
                            <c:pt idx="16" c:formatCode="yyyy/m/d">
                              <c:v>43535</c:v>
                            </c:pt>
                            <c:pt idx="17" c:formatCode="yyyy/m/d">
                              <c:v>43543</c:v>
                            </c:pt>
                            <c:pt idx="18" c:formatCode="yyyy/m/d">
                              <c:v>43561</c:v>
                            </c:pt>
                            <c:pt idx="19" c:formatCode="yyyy/m/d">
                              <c:v>43573</c:v>
                            </c:pt>
                            <c:pt idx="20" c:formatCode="yyyy/m/d">
                              <c:v>43581</c:v>
                            </c:pt>
                            <c:pt idx="21" c:formatCode="yyyy/m/d">
                              <c:v>43595</c:v>
                            </c:pt>
                            <c:pt idx="22" c:formatCode="yyyy/m/d">
                              <c:v>43601</c:v>
                            </c:pt>
                            <c:pt idx="23" c:formatCode="yyyy/m/d">
                              <c:v>43608</c:v>
                            </c:pt>
                            <c:pt idx="24" c:formatCode="yyyy/m/d">
                              <c:v>43623</c:v>
                            </c:pt>
                            <c:pt idx="25" c:formatCode="yyyy/m/d">
                              <c:v>43630</c:v>
                            </c:pt>
                            <c:pt idx="26" c:formatCode="yyyy/m/d">
                              <c:v>43637</c:v>
                            </c:pt>
                            <c:pt idx="27" c:formatCode="yyyy/m/d">
                              <c:v>43645</c:v>
                            </c:pt>
                            <c:pt idx="28" c:formatCode="yyyy/m/d">
                              <c:v>43651</c:v>
                            </c:pt>
                            <c:pt idx="29" c:formatCode="yyyy/m/d">
                              <c:v>43660</c:v>
                            </c:pt>
                            <c:pt idx="30" c:formatCode="yyyy/m/d">
                              <c:v>43665</c:v>
                            </c:pt>
                            <c:pt idx="31" c:formatCode="yyyy/m/d">
                              <c:v>43671</c:v>
                            </c:pt>
                            <c:pt idx="32" c:formatCode="yyyy/m/d">
                              <c:v>43678</c:v>
                            </c:pt>
                            <c:pt idx="33" c:formatCode="yyyy/m/d">
                              <c:v>43686</c:v>
                            </c:pt>
                            <c:pt idx="34" c:formatCode="yyyy/m/d">
                              <c:v>43693</c:v>
                            </c:pt>
                            <c:pt idx="35" c:formatCode="yyyy/m/d">
                              <c:v>43708</c:v>
                            </c:pt>
                            <c:pt idx="36" c:formatCode="yyyy/m/d">
                              <c:v>43713</c:v>
                            </c:pt>
                            <c:pt idx="37" c:formatCode="yyyy/m/d">
                              <c:v>43722</c:v>
                            </c:pt>
                            <c:pt idx="38" c:formatCode="yyyy/m/d">
                              <c:v>43728</c:v>
                            </c:pt>
                            <c:pt idx="39" c:formatCode="yyyy/m/d">
                              <c:v>43742</c:v>
                            </c:pt>
                            <c:pt idx="40" c:formatCode="yyyy/m/d">
                              <c:v>43749</c:v>
                            </c:pt>
                            <c:pt idx="41" c:formatCode="yyyy/m/d">
                              <c:v>43762</c:v>
                            </c:pt>
                            <c:pt idx="42" c:formatCode="yyyy/m/d">
                              <c:v>43770</c:v>
                            </c:pt>
                            <c:pt idx="43" c:formatCode="yyyy/m/d">
                              <c:v>43778</c:v>
                            </c:pt>
                            <c:pt idx="44" c:formatCode="yyyy/m/d">
                              <c:v>43791</c:v>
                            </c:pt>
                            <c:pt idx="45" c:formatCode="yyyy/m/d">
                              <c:v>43802</c:v>
                            </c:pt>
                            <c:pt idx="46" c:formatCode="yyyy/m/d">
                              <c:v>43824</c:v>
                            </c:pt>
                            <c:pt idx="47" c:formatCode="yyyy/m/d">
                              <c:v>43834</c:v>
                            </c:pt>
                            <c:pt idx="48" c:formatCode="yyyy/m/d">
                              <c:v>43839</c:v>
                            </c:pt>
                            <c:pt idx="49" c:formatCode="yyyy/m/d">
                              <c:v>43845</c:v>
                            </c:pt>
                            <c:pt idx="50" c:formatCode="yyyy/m/d">
                              <c:v>43908</c:v>
                            </c:pt>
                            <c:pt idx="51" c:formatCode="yyyy/m/d">
                              <c:v>43930</c:v>
                            </c:pt>
                            <c:pt idx="52" c:formatCode="yyyy/m/d">
                              <c:v>43938</c:v>
                            </c:pt>
                            <c:pt idx="53" c:formatCode="yyyy/m/d">
                              <c:v>43942</c:v>
                            </c:pt>
                            <c:pt idx="54" c:formatCode="yyyy/m/d">
                              <c:v>43951</c:v>
                            </c:pt>
                            <c:pt idx="55" c:formatCode="yyyy/m/d">
                              <c:v>43956</c:v>
                            </c:pt>
                            <c:pt idx="56" c:formatCode="yyyy/m/d">
                              <c:v>43964</c:v>
                            </c:pt>
                            <c:pt idx="57" c:formatCode="yyyy/m/d">
                              <c:v>43972</c:v>
                            </c:pt>
                            <c:pt idx="58" c:formatCode="yyyy/m/d">
                              <c:v>43980</c:v>
                            </c:pt>
                            <c:pt idx="59" c:formatCode="yyyy/m/d">
                              <c:v>43999</c:v>
                            </c:pt>
                            <c:pt idx="60" c:formatCode="yyyy/m/d">
                              <c:v>44008</c:v>
                            </c:pt>
                            <c:pt idx="61" c:formatCode="yyyy/m/d">
                              <c:v>44056</c:v>
                            </c:pt>
                            <c:pt idx="62" c:formatCode="yyyy/m/d">
                              <c:v>44062</c:v>
                            </c:pt>
                            <c:pt idx="63" c:formatCode="yyyy/m/d">
                              <c:v>44070</c:v>
                            </c:pt>
                            <c:pt idx="64" c:formatCode="yyyy/m/d">
                              <c:v>44084</c:v>
                            </c:pt>
                            <c:pt idx="65" c:formatCode="yyyy/m/d">
                              <c:v>44092</c:v>
                            </c:pt>
                            <c:pt idx="66" c:formatCode="yyyy/m/d">
                              <c:v>44100</c:v>
                            </c:pt>
                            <c:pt idx="67" c:formatCode="yyyy/m/d">
                              <c:v>44114</c:v>
                            </c:pt>
                            <c:pt idx="68" c:formatCode="yyyy/m/d">
                              <c:v>44228</c:v>
                            </c:pt>
                            <c:pt idx="69" c:formatCode="yyyy/m/d">
                              <c:v>44256</c:v>
                            </c:pt>
                            <c:pt idx="70" c:formatCode="yyyy/m/d">
                              <c:v>44273</c:v>
                            </c:pt>
                            <c:pt idx="71" c:formatCode="yyyy/m/d">
                              <c:v>44287</c:v>
                            </c:pt>
                            <c:pt idx="72" c:formatCode="yyyy/m/d">
                              <c:v>44295</c:v>
                            </c:pt>
                            <c:pt idx="73" c:formatCode="yyyy/m/d">
                              <c:v>44318</c:v>
                            </c:pt>
                            <c:pt idx="74" c:formatCode="yyyy/m/d">
                              <c:v>44325</c:v>
                            </c:pt>
                            <c:pt idx="75" c:formatCode="yyyy/m/d">
                              <c:v>44333</c:v>
                            </c:pt>
                            <c:pt idx="76" c:formatCode="yyyy/m/d">
                              <c:v>44345</c:v>
                            </c:pt>
                            <c:pt idx="77" c:formatCode="yyyy/m/d">
                              <c:v>44352</c:v>
                            </c:pt>
                            <c:pt idx="78" c:formatCode="yyyy/m/d">
                              <c:v>44356</c:v>
                            </c:pt>
                            <c:pt idx="79" c:formatCode="yyyy/m/d">
                              <c:v>44356</c:v>
                            </c:pt>
                            <c:pt idx="80" c:formatCode="yyyy/m/d">
                              <c:v>44356</c:v>
                            </c:pt>
                            <c:pt idx="81" c:formatCode="yyyy/m/d">
                              <c:v>44356</c:v>
                            </c:pt>
                            <c:pt idx="82" c:formatCode="yyyy/m/d">
                              <c:v>44361</c:v>
                            </c:pt>
                            <c:pt idx="83" c:formatCode="yyyy/m/d">
                              <c:v>44363</c:v>
                            </c:pt>
                            <c:pt idx="84" c:formatCode="yyyy/m/d">
                              <c:v>44366</c:v>
                            </c:pt>
                            <c:pt idx="85" c:formatCode="yyyy/m/d">
                              <c:v>44367</c:v>
                            </c:pt>
                            <c:pt idx="86" c:formatCode="yyyy/m/d">
                              <c:v>44372</c:v>
                            </c:pt>
                            <c:pt idx="87" c:formatCode="yyyy/m/d">
                              <c:v>44373</c:v>
                            </c:pt>
                            <c:pt idx="88" c:formatCode="yyyy/m/d">
                              <c:v>44375</c:v>
                            </c:pt>
                            <c:pt idx="89" c:formatCode="yyyy/m/d">
                              <c:v>44377</c:v>
                            </c:pt>
                            <c:pt idx="90" c:formatCode="yyyy/m/d">
                              <c:v>44380</c:v>
                            </c:pt>
                            <c:pt idx="91" c:formatCode="yyyy/m/d">
                              <c:v>44383</c:v>
                            </c:pt>
                            <c:pt idx="92" c:formatCode="yyyy/m/d">
                              <c:v>44385</c:v>
                            </c:pt>
                            <c:pt idx="93" c:formatCode="yyyy/m/d">
                              <c:v>44387</c:v>
                            </c:pt>
                            <c:pt idx="94" c:formatCode="yyyy/m/d">
                              <c:v>44390</c:v>
                            </c:pt>
                            <c:pt idx="95" c:formatCode="yyyy/m/d">
                              <c:v>44397</c:v>
                            </c:pt>
                            <c:pt idx="96" c:formatCode="yyyy/m/d">
                              <c:v>44401</c:v>
                            </c:pt>
                            <c:pt idx="97" c:formatCode="yyyy/m/d">
                              <c:v>44437</c:v>
                            </c:pt>
                            <c:pt idx="98" c:formatCode="yyyy/m/d">
                              <c:v>44445</c:v>
                            </c:pt>
                            <c:pt idx="99" c:formatCode="yyyy/m/d">
                              <c:v>44448</c:v>
                            </c:pt>
                          </c:numCache>
                        </c:numRef>
                      </c15:cat>
                    </c15:filteredCategoryTitle>
                  </c:ext>
                </c:extLst>
              </c15:ser>
            </c15:filteredScatterSeries>
          </c:ext>
        </c:extLst>
      </c:scatterChart>
      <c:scatterChart>
        <c:scatterStyle val="line"/>
        <c:varyColors val="0"/>
        <c:ser>
          <c:idx val="0"/>
          <c:order val="52"/>
          <c:tx>
            <c:strRef>
              <c:f>[1]大坝心墙!$B$1</c:f>
              <c:strCache>
                <c:ptCount val="1"/>
                <c:pt idx="0">
                  <c:v>填筑高程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[1]大坝心墙!$A$2:$A$2000</c:f>
              <c:numCache>
                <c:formatCode>General</c:formatCode>
                <c:ptCount val="1999"/>
                <c:pt idx="0">
                  <c:v>42678.3958333333</c:v>
                </c:pt>
                <c:pt idx="1">
                  <c:v>42679.8645833333</c:v>
                </c:pt>
                <c:pt idx="2">
                  <c:v>42681.0951388889</c:v>
                </c:pt>
                <c:pt idx="3">
                  <c:v>42683.1618055556</c:v>
                </c:pt>
                <c:pt idx="4">
                  <c:v>42684.4513888889</c:v>
                </c:pt>
                <c:pt idx="5">
                  <c:v>42685.6805555556</c:v>
                </c:pt>
                <c:pt idx="6">
                  <c:v>42686.6263888889</c:v>
                </c:pt>
                <c:pt idx="7">
                  <c:v>42688.9388888889</c:v>
                </c:pt>
                <c:pt idx="8">
                  <c:v>42690.1618055556</c:v>
                </c:pt>
                <c:pt idx="9">
                  <c:v>42691.575</c:v>
                </c:pt>
                <c:pt idx="10">
                  <c:v>42692.4319444444</c:v>
                </c:pt>
                <c:pt idx="11">
                  <c:v>42693.6444444444</c:v>
                </c:pt>
                <c:pt idx="12">
                  <c:v>42695.0416666667</c:v>
                </c:pt>
                <c:pt idx="13">
                  <c:v>42697.1069444444</c:v>
                </c:pt>
                <c:pt idx="14">
                  <c:v>42698.0236111111</c:v>
                </c:pt>
                <c:pt idx="15">
                  <c:v>42699.0125</c:v>
                </c:pt>
                <c:pt idx="16">
                  <c:v>42700.0583333333</c:v>
                </c:pt>
                <c:pt idx="17">
                  <c:v>42701.0243055556</c:v>
                </c:pt>
                <c:pt idx="18">
                  <c:v>42701.9541666667</c:v>
                </c:pt>
                <c:pt idx="19">
                  <c:v>42702.9298611111</c:v>
                </c:pt>
                <c:pt idx="20">
                  <c:v>42703.9402777778</c:v>
                </c:pt>
                <c:pt idx="21">
                  <c:v>42704.9451388889</c:v>
                </c:pt>
                <c:pt idx="22">
                  <c:v>42705.98125</c:v>
                </c:pt>
                <c:pt idx="23">
                  <c:v>42706.9451388889</c:v>
                </c:pt>
                <c:pt idx="24">
                  <c:v>42707.99375</c:v>
                </c:pt>
                <c:pt idx="25">
                  <c:v>42709.0256944444</c:v>
                </c:pt>
                <c:pt idx="26">
                  <c:v>42710.4951388889</c:v>
                </c:pt>
                <c:pt idx="27">
                  <c:v>42711.6638888889</c:v>
                </c:pt>
                <c:pt idx="28">
                  <c:v>42712.6965277778</c:v>
                </c:pt>
                <c:pt idx="29">
                  <c:v>42713.85625</c:v>
                </c:pt>
                <c:pt idx="30">
                  <c:v>42714.9861111111</c:v>
                </c:pt>
                <c:pt idx="31">
                  <c:v>42722.9555555556</c:v>
                </c:pt>
                <c:pt idx="32">
                  <c:v>42724.6923611111</c:v>
                </c:pt>
                <c:pt idx="33">
                  <c:v>42725.9243055556</c:v>
                </c:pt>
                <c:pt idx="34">
                  <c:v>42727.54375</c:v>
                </c:pt>
                <c:pt idx="35">
                  <c:v>42728.9361111111</c:v>
                </c:pt>
                <c:pt idx="36">
                  <c:v>42734.0013888889</c:v>
                </c:pt>
                <c:pt idx="37">
                  <c:v>42734.9854166667</c:v>
                </c:pt>
                <c:pt idx="38">
                  <c:v>42736.8555555556</c:v>
                </c:pt>
                <c:pt idx="39">
                  <c:v>42738.8291666667</c:v>
                </c:pt>
                <c:pt idx="40">
                  <c:v>42746.7048611111</c:v>
                </c:pt>
                <c:pt idx="41">
                  <c:v>42748.65625</c:v>
                </c:pt>
                <c:pt idx="42">
                  <c:v>42749.8770833333</c:v>
                </c:pt>
                <c:pt idx="43">
                  <c:v>42752.6576388889</c:v>
                </c:pt>
                <c:pt idx="44">
                  <c:v>42757.8486111111</c:v>
                </c:pt>
                <c:pt idx="45">
                  <c:v>42758.8972222222</c:v>
                </c:pt>
                <c:pt idx="46">
                  <c:v>42765.7034722222</c:v>
                </c:pt>
                <c:pt idx="47">
                  <c:v>42767.3881944444</c:v>
                </c:pt>
                <c:pt idx="48">
                  <c:v>42767.9486111111</c:v>
                </c:pt>
                <c:pt idx="49">
                  <c:v>42769.6909722222</c:v>
                </c:pt>
                <c:pt idx="50">
                  <c:v>42770.9222222222</c:v>
                </c:pt>
                <c:pt idx="51">
                  <c:v>42771.8951388889</c:v>
                </c:pt>
                <c:pt idx="52">
                  <c:v>42781.9645833333</c:v>
                </c:pt>
                <c:pt idx="53">
                  <c:v>42783.0159722222</c:v>
                </c:pt>
                <c:pt idx="54">
                  <c:v>42784.0159722222</c:v>
                </c:pt>
                <c:pt idx="55">
                  <c:v>42784.9229166667</c:v>
                </c:pt>
                <c:pt idx="56">
                  <c:v>42785.9347222222</c:v>
                </c:pt>
                <c:pt idx="57">
                  <c:v>42786.8458333333</c:v>
                </c:pt>
                <c:pt idx="58">
                  <c:v>42790.0125</c:v>
                </c:pt>
                <c:pt idx="59">
                  <c:v>42791.9569444444</c:v>
                </c:pt>
                <c:pt idx="60">
                  <c:v>42792.9284722222</c:v>
                </c:pt>
                <c:pt idx="61">
                  <c:v>42793.8506944444</c:v>
                </c:pt>
                <c:pt idx="62">
                  <c:v>42794.9118055556</c:v>
                </c:pt>
                <c:pt idx="63">
                  <c:v>42795.9375</c:v>
                </c:pt>
                <c:pt idx="64">
                  <c:v>42796.9402777778</c:v>
                </c:pt>
                <c:pt idx="65">
                  <c:v>42798.0798611111</c:v>
                </c:pt>
                <c:pt idx="66">
                  <c:v>42799.1298611111</c:v>
                </c:pt>
                <c:pt idx="67">
                  <c:v>42800.1777777778</c:v>
                </c:pt>
                <c:pt idx="68">
                  <c:v>42801.1652777778</c:v>
                </c:pt>
                <c:pt idx="69">
                  <c:v>42802.0631944444</c:v>
                </c:pt>
                <c:pt idx="70">
                  <c:v>42802.8701388889</c:v>
                </c:pt>
                <c:pt idx="71">
                  <c:v>42803.7104166667</c:v>
                </c:pt>
                <c:pt idx="72">
                  <c:v>42804.9201388889</c:v>
                </c:pt>
                <c:pt idx="73">
                  <c:v>42805.6569444444</c:v>
                </c:pt>
                <c:pt idx="74">
                  <c:v>42806.6243055556</c:v>
                </c:pt>
                <c:pt idx="75">
                  <c:v>42807.2402777778</c:v>
                </c:pt>
                <c:pt idx="76">
                  <c:v>42807.84375</c:v>
                </c:pt>
                <c:pt idx="77">
                  <c:v>42808.7423611111</c:v>
                </c:pt>
                <c:pt idx="78">
                  <c:v>42809</c:v>
                </c:pt>
                <c:pt idx="79">
                  <c:v>42810.1895833333</c:v>
                </c:pt>
                <c:pt idx="80">
                  <c:v>42810.5368055556</c:v>
                </c:pt>
                <c:pt idx="81">
                  <c:v>42811.2638888889</c:v>
                </c:pt>
                <c:pt idx="82">
                  <c:v>42811.8</c:v>
                </c:pt>
                <c:pt idx="83">
                  <c:v>42812.39375</c:v>
                </c:pt>
                <c:pt idx="84">
                  <c:v>42812.9708333333</c:v>
                </c:pt>
                <c:pt idx="85">
                  <c:v>42813.6875</c:v>
                </c:pt>
                <c:pt idx="86">
                  <c:v>42814.3125</c:v>
                </c:pt>
                <c:pt idx="87">
                  <c:v>42814.7888888889</c:v>
                </c:pt>
                <c:pt idx="88">
                  <c:v>42815.4625</c:v>
                </c:pt>
                <c:pt idx="89">
                  <c:v>42816.03125</c:v>
                </c:pt>
                <c:pt idx="90">
                  <c:v>42816.8729166667</c:v>
                </c:pt>
                <c:pt idx="91">
                  <c:v>42817.6881944444</c:v>
                </c:pt>
                <c:pt idx="92">
                  <c:v>42818.6833333333</c:v>
                </c:pt>
                <c:pt idx="93">
                  <c:v>42820.6333333333</c:v>
                </c:pt>
                <c:pt idx="94">
                  <c:v>42822.1770833333</c:v>
                </c:pt>
                <c:pt idx="95">
                  <c:v>42822.9243055556</c:v>
                </c:pt>
                <c:pt idx="96">
                  <c:v>42823.6520833333</c:v>
                </c:pt>
                <c:pt idx="97">
                  <c:v>42823.6520833333</c:v>
                </c:pt>
                <c:pt idx="98">
                  <c:v>42824.6597222222</c:v>
                </c:pt>
                <c:pt idx="99">
                  <c:v>42825.0895833333</c:v>
                </c:pt>
                <c:pt idx="100">
                  <c:v>42826.1055555556</c:v>
                </c:pt>
                <c:pt idx="101">
                  <c:v>42826.6229166667</c:v>
                </c:pt>
                <c:pt idx="102">
                  <c:v>42827.8979166667</c:v>
                </c:pt>
                <c:pt idx="103">
                  <c:v>42828.1993055556</c:v>
                </c:pt>
                <c:pt idx="104">
                  <c:v>42829</c:v>
                </c:pt>
                <c:pt idx="105">
                  <c:v>42831.0638888889</c:v>
                </c:pt>
                <c:pt idx="106">
                  <c:v>42831.2409722222</c:v>
                </c:pt>
                <c:pt idx="107">
                  <c:v>42833.6388888889</c:v>
                </c:pt>
                <c:pt idx="108">
                  <c:v>42833.7229166667</c:v>
                </c:pt>
                <c:pt idx="109">
                  <c:v>42834.4534722222</c:v>
                </c:pt>
                <c:pt idx="110">
                  <c:v>42835.1652777778</c:v>
                </c:pt>
                <c:pt idx="111">
                  <c:v>42836.3909722222</c:v>
                </c:pt>
                <c:pt idx="112">
                  <c:v>42854.3909722222</c:v>
                </c:pt>
                <c:pt idx="113">
                  <c:v>42855.40625</c:v>
                </c:pt>
                <c:pt idx="114">
                  <c:v>42855.8708333333</c:v>
                </c:pt>
                <c:pt idx="115">
                  <c:v>42856</c:v>
                </c:pt>
                <c:pt idx="116">
                  <c:v>42856</c:v>
                </c:pt>
                <c:pt idx="117">
                  <c:v>42856.9458333333</c:v>
                </c:pt>
                <c:pt idx="118">
                  <c:v>42857.0291666667</c:v>
                </c:pt>
                <c:pt idx="119">
                  <c:v>42857.2034722222</c:v>
                </c:pt>
                <c:pt idx="120">
                  <c:v>42857.5930555556</c:v>
                </c:pt>
                <c:pt idx="121">
                  <c:v>42857.8930555556</c:v>
                </c:pt>
                <c:pt idx="122">
                  <c:v>42858.06875</c:v>
                </c:pt>
                <c:pt idx="123">
                  <c:v>42859.0458333333</c:v>
                </c:pt>
                <c:pt idx="124">
                  <c:v>42860</c:v>
                </c:pt>
                <c:pt idx="125">
                  <c:v>42860.8659722222</c:v>
                </c:pt>
                <c:pt idx="126">
                  <c:v>42861.5777777778</c:v>
                </c:pt>
                <c:pt idx="127">
                  <c:v>42863.5479166667</c:v>
                </c:pt>
                <c:pt idx="128">
                  <c:v>42864.4284722222</c:v>
                </c:pt>
                <c:pt idx="129">
                  <c:v>42864.4284722222</c:v>
                </c:pt>
                <c:pt idx="130">
                  <c:v>42865.9645833333</c:v>
                </c:pt>
                <c:pt idx="131">
                  <c:v>42866.7472222222</c:v>
                </c:pt>
                <c:pt idx="132">
                  <c:v>42867.4430555556</c:v>
                </c:pt>
                <c:pt idx="133">
                  <c:v>42868.4715277778</c:v>
                </c:pt>
                <c:pt idx="134">
                  <c:v>42870.7263888889</c:v>
                </c:pt>
                <c:pt idx="135">
                  <c:v>42871.6847222222</c:v>
                </c:pt>
                <c:pt idx="136">
                  <c:v>42872.4951388889</c:v>
                </c:pt>
                <c:pt idx="137">
                  <c:v>42882.4673611111</c:v>
                </c:pt>
                <c:pt idx="138">
                  <c:v>42889.2520833333</c:v>
                </c:pt>
                <c:pt idx="139">
                  <c:v>42891.5604166667</c:v>
                </c:pt>
                <c:pt idx="140">
                  <c:v>42892.8583333333</c:v>
                </c:pt>
                <c:pt idx="141">
                  <c:v>42893.6611111111</c:v>
                </c:pt>
                <c:pt idx="142">
                  <c:v>42894.6020833333</c:v>
                </c:pt>
                <c:pt idx="143">
                  <c:v>42895.3951388889</c:v>
                </c:pt>
                <c:pt idx="144">
                  <c:v>42896.9409722222</c:v>
                </c:pt>
                <c:pt idx="145">
                  <c:v>42897.9659722222</c:v>
                </c:pt>
                <c:pt idx="146">
                  <c:v>42898.70625</c:v>
                </c:pt>
                <c:pt idx="147">
                  <c:v>42914.1569444444</c:v>
                </c:pt>
                <c:pt idx="148">
                  <c:v>42928</c:v>
                </c:pt>
                <c:pt idx="149">
                  <c:v>42930</c:v>
                </c:pt>
                <c:pt idx="150">
                  <c:v>42931</c:v>
                </c:pt>
                <c:pt idx="151">
                  <c:v>42935.7354166667</c:v>
                </c:pt>
                <c:pt idx="152">
                  <c:v>42936.7729166667</c:v>
                </c:pt>
                <c:pt idx="153">
                  <c:v>42937.6180555556</c:v>
                </c:pt>
                <c:pt idx="154">
                  <c:v>42939.1944444444</c:v>
                </c:pt>
                <c:pt idx="155">
                  <c:v>42940.1881944444</c:v>
                </c:pt>
                <c:pt idx="156">
                  <c:v>42941.6111111111</c:v>
                </c:pt>
                <c:pt idx="157">
                  <c:v>42943.0097222222</c:v>
                </c:pt>
                <c:pt idx="158">
                  <c:v>42943.6590277778</c:v>
                </c:pt>
                <c:pt idx="159">
                  <c:v>42947</c:v>
                </c:pt>
                <c:pt idx="160">
                  <c:v>42948.1756944444</c:v>
                </c:pt>
                <c:pt idx="161">
                  <c:v>42948.4541666667</c:v>
                </c:pt>
                <c:pt idx="162">
                  <c:v>42952.5861111111</c:v>
                </c:pt>
                <c:pt idx="163">
                  <c:v>42953.1013888889</c:v>
                </c:pt>
                <c:pt idx="164">
                  <c:v>42953.9951388889</c:v>
                </c:pt>
                <c:pt idx="165">
                  <c:v>42954.9951388889</c:v>
                </c:pt>
                <c:pt idx="166">
                  <c:v>42967.8423611111</c:v>
                </c:pt>
                <c:pt idx="167">
                  <c:v>42968.0916666667</c:v>
                </c:pt>
                <c:pt idx="168">
                  <c:v>42968.6375</c:v>
                </c:pt>
                <c:pt idx="169">
                  <c:v>42968.9652777778</c:v>
                </c:pt>
                <c:pt idx="170">
                  <c:v>42969.8722222222</c:v>
                </c:pt>
                <c:pt idx="171">
                  <c:v>42971.0069444444</c:v>
                </c:pt>
                <c:pt idx="172">
                  <c:v>42971.8027777778</c:v>
                </c:pt>
                <c:pt idx="173">
                  <c:v>42972.2097222222</c:v>
                </c:pt>
                <c:pt idx="174">
                  <c:v>42973.8097222222</c:v>
                </c:pt>
                <c:pt idx="175">
                  <c:v>42974.9277777778</c:v>
                </c:pt>
                <c:pt idx="176">
                  <c:v>42982.1583333333</c:v>
                </c:pt>
                <c:pt idx="177">
                  <c:v>42985.1819444444</c:v>
                </c:pt>
                <c:pt idx="178">
                  <c:v>42986.0340277778</c:v>
                </c:pt>
                <c:pt idx="179">
                  <c:v>42987.175</c:v>
                </c:pt>
                <c:pt idx="180">
                  <c:v>42990.0861111111</c:v>
                </c:pt>
                <c:pt idx="181">
                  <c:v>42994.2111111111</c:v>
                </c:pt>
                <c:pt idx="182">
                  <c:v>42996.5708333333</c:v>
                </c:pt>
                <c:pt idx="183">
                  <c:v>42996.8215277778</c:v>
                </c:pt>
                <c:pt idx="184">
                  <c:v>43002.0451388889</c:v>
                </c:pt>
                <c:pt idx="185">
                  <c:v>43003.03125</c:v>
                </c:pt>
                <c:pt idx="186">
                  <c:v>43003.63125</c:v>
                </c:pt>
                <c:pt idx="187">
                  <c:v>43004.5368055556</c:v>
                </c:pt>
                <c:pt idx="188">
                  <c:v>43005.3993055556</c:v>
                </c:pt>
                <c:pt idx="189">
                  <c:v>43009.3993055556</c:v>
                </c:pt>
                <c:pt idx="190">
                  <c:v>43013.9375</c:v>
                </c:pt>
                <c:pt idx="191">
                  <c:v>43014.4770833333</c:v>
                </c:pt>
                <c:pt idx="192">
                  <c:v>43015.1513888889</c:v>
                </c:pt>
                <c:pt idx="193">
                  <c:v>43016.4194444444</c:v>
                </c:pt>
                <c:pt idx="194">
                  <c:v>43016.925</c:v>
                </c:pt>
                <c:pt idx="195">
                  <c:v>43018.34375</c:v>
                </c:pt>
                <c:pt idx="196">
                  <c:v>43018.4034722222</c:v>
                </c:pt>
                <c:pt idx="197">
                  <c:v>43019.34375</c:v>
                </c:pt>
                <c:pt idx="198">
                  <c:v>43019.8263888889</c:v>
                </c:pt>
                <c:pt idx="199">
                  <c:v>43019.5444444444</c:v>
                </c:pt>
                <c:pt idx="200">
                  <c:v>43021.0145833333</c:v>
                </c:pt>
                <c:pt idx="201">
                  <c:v>43021.6354166667</c:v>
                </c:pt>
                <c:pt idx="202">
                  <c:v>43022.1236111111</c:v>
                </c:pt>
                <c:pt idx="203">
                  <c:v>43022.6159722222</c:v>
                </c:pt>
                <c:pt idx="204">
                  <c:v>43023.3881944444</c:v>
                </c:pt>
                <c:pt idx="205">
                  <c:v>43023.8194444444</c:v>
                </c:pt>
                <c:pt idx="206">
                  <c:v>43024.0402777778</c:v>
                </c:pt>
                <c:pt idx="207">
                  <c:v>43025.0513888889</c:v>
                </c:pt>
                <c:pt idx="208">
                  <c:v>43025.2027777778</c:v>
                </c:pt>
                <c:pt idx="209">
                  <c:v>43026.1326388889</c:v>
                </c:pt>
                <c:pt idx="210">
                  <c:v>43026.8770833333</c:v>
                </c:pt>
                <c:pt idx="211">
                  <c:v>43027.3527777778</c:v>
                </c:pt>
                <c:pt idx="212">
                  <c:v>43027.8875</c:v>
                </c:pt>
                <c:pt idx="213">
                  <c:v>43028.40625</c:v>
                </c:pt>
                <c:pt idx="214">
                  <c:v>43028.9826388889</c:v>
                </c:pt>
                <c:pt idx="215">
                  <c:v>43029.4611111111</c:v>
                </c:pt>
                <c:pt idx="216">
                  <c:v>43032.6833333333</c:v>
                </c:pt>
                <c:pt idx="217">
                  <c:v>43033.3715277778</c:v>
                </c:pt>
                <c:pt idx="218">
                  <c:v>43033.9118055556</c:v>
                </c:pt>
                <c:pt idx="219">
                  <c:v>43034.4618055556</c:v>
                </c:pt>
                <c:pt idx="220">
                  <c:v>43035.8916666667</c:v>
                </c:pt>
                <c:pt idx="221">
                  <c:v>43036.1673611111</c:v>
                </c:pt>
                <c:pt idx="222">
                  <c:v>43036.8708333333</c:v>
                </c:pt>
                <c:pt idx="223">
                  <c:v>43037.6833333333</c:v>
                </c:pt>
                <c:pt idx="224">
                  <c:v>43038.6770833333</c:v>
                </c:pt>
                <c:pt idx="225">
                  <c:v>43038.9166666667</c:v>
                </c:pt>
                <c:pt idx="226">
                  <c:v>43042.0125</c:v>
                </c:pt>
                <c:pt idx="227">
                  <c:v>43042.5638888889</c:v>
                </c:pt>
                <c:pt idx="228">
                  <c:v>43043.8736111111</c:v>
                </c:pt>
                <c:pt idx="229">
                  <c:v>43044.0763888889</c:v>
                </c:pt>
                <c:pt idx="230">
                  <c:v>43044.5909722222</c:v>
                </c:pt>
                <c:pt idx="231">
                  <c:v>43045.4048611111</c:v>
                </c:pt>
                <c:pt idx="232">
                  <c:v>43045.7951388889</c:v>
                </c:pt>
                <c:pt idx="233">
                  <c:v>43046.5034722222</c:v>
                </c:pt>
                <c:pt idx="234">
                  <c:v>43047.0166666667</c:v>
                </c:pt>
                <c:pt idx="235">
                  <c:v>43047.8743055556</c:v>
                </c:pt>
                <c:pt idx="236">
                  <c:v>43048.5666666667</c:v>
                </c:pt>
                <c:pt idx="237">
                  <c:v>43049.0423611111</c:v>
                </c:pt>
                <c:pt idx="238">
                  <c:v>43050.06875</c:v>
                </c:pt>
                <c:pt idx="239">
                  <c:v>43052.65</c:v>
                </c:pt>
                <c:pt idx="240">
                  <c:v>43052.9465277778</c:v>
                </c:pt>
                <c:pt idx="241">
                  <c:v>43053.9263888889</c:v>
                </c:pt>
                <c:pt idx="242">
                  <c:v>43054.5840277778</c:v>
                </c:pt>
                <c:pt idx="243">
                  <c:v>43055.0715277778</c:v>
                </c:pt>
                <c:pt idx="244">
                  <c:v>43055.6902777778</c:v>
                </c:pt>
                <c:pt idx="245">
                  <c:v>43056.1798611111</c:v>
                </c:pt>
                <c:pt idx="246">
                  <c:v>43056.7972222222</c:v>
                </c:pt>
                <c:pt idx="247">
                  <c:v>43057.6486111111</c:v>
                </c:pt>
                <c:pt idx="248">
                  <c:v>43058.5979166667</c:v>
                </c:pt>
                <c:pt idx="249">
                  <c:v>43059.1166666667</c:v>
                </c:pt>
                <c:pt idx="250">
                  <c:v>43059.7236111111</c:v>
                </c:pt>
                <c:pt idx="251">
                  <c:v>43060.2291666667</c:v>
                </c:pt>
                <c:pt idx="252">
                  <c:v>43060.85</c:v>
                </c:pt>
                <c:pt idx="253">
                  <c:v>43061.5652777778</c:v>
                </c:pt>
                <c:pt idx="254">
                  <c:v>43062.1430555556</c:v>
                </c:pt>
                <c:pt idx="255">
                  <c:v>43062.7201388889</c:v>
                </c:pt>
                <c:pt idx="256">
                  <c:v>43063.2083333333</c:v>
                </c:pt>
                <c:pt idx="257">
                  <c:v>43063.9604166667</c:v>
                </c:pt>
                <c:pt idx="258">
                  <c:v>43064.5618055556</c:v>
                </c:pt>
                <c:pt idx="259">
                  <c:v>43065.5645833333</c:v>
                </c:pt>
                <c:pt idx="260">
                  <c:v>43066.5965277778</c:v>
                </c:pt>
                <c:pt idx="261">
                  <c:v>43066.9965277778</c:v>
                </c:pt>
                <c:pt idx="262">
                  <c:v>43069.6541666667</c:v>
                </c:pt>
                <c:pt idx="263">
                  <c:v>43070.0972222222</c:v>
                </c:pt>
                <c:pt idx="264">
                  <c:v>43071.7597222222</c:v>
                </c:pt>
                <c:pt idx="265">
                  <c:v>43074.8201388889</c:v>
                </c:pt>
                <c:pt idx="266">
                  <c:v>43075.8354166667</c:v>
                </c:pt>
                <c:pt idx="267">
                  <c:v>43077.9736111111</c:v>
                </c:pt>
                <c:pt idx="268">
                  <c:v>43079.6951388889</c:v>
                </c:pt>
                <c:pt idx="269">
                  <c:v>43084.7819444444</c:v>
                </c:pt>
                <c:pt idx="270">
                  <c:v>43084.7458333333</c:v>
                </c:pt>
                <c:pt idx="271">
                  <c:v>43085.7819444444</c:v>
                </c:pt>
                <c:pt idx="272">
                  <c:v>43086.8534722222</c:v>
                </c:pt>
                <c:pt idx="273">
                  <c:v>43088.7493055556</c:v>
                </c:pt>
                <c:pt idx="274">
                  <c:v>43090.6777777778</c:v>
                </c:pt>
                <c:pt idx="275">
                  <c:v>43092.8402777778</c:v>
                </c:pt>
                <c:pt idx="276">
                  <c:v>43094.8381944444</c:v>
                </c:pt>
                <c:pt idx="277">
                  <c:v>43096.6909722222</c:v>
                </c:pt>
                <c:pt idx="278">
                  <c:v>43098.6756944444</c:v>
                </c:pt>
                <c:pt idx="279">
                  <c:v>43101.6104166667</c:v>
                </c:pt>
                <c:pt idx="280">
                  <c:v>43102.925</c:v>
                </c:pt>
                <c:pt idx="281">
                  <c:v>43105.7652777778</c:v>
                </c:pt>
                <c:pt idx="282">
                  <c:v>43106.9125</c:v>
                </c:pt>
                <c:pt idx="283">
                  <c:v>43108.8236111111</c:v>
                </c:pt>
                <c:pt idx="284">
                  <c:v>43111.6090277778</c:v>
                </c:pt>
                <c:pt idx="285">
                  <c:v>43120.9159722222</c:v>
                </c:pt>
                <c:pt idx="286">
                  <c:v>43121.7486111111</c:v>
                </c:pt>
                <c:pt idx="287">
                  <c:v>43122.8194444444</c:v>
                </c:pt>
                <c:pt idx="288">
                  <c:v>43123.8451388889</c:v>
                </c:pt>
                <c:pt idx="289">
                  <c:v>43125.4388888889</c:v>
                </c:pt>
                <c:pt idx="290">
                  <c:v>43125.7395833333</c:v>
                </c:pt>
                <c:pt idx="291">
                  <c:v>43128.8097222222</c:v>
                </c:pt>
                <c:pt idx="292">
                  <c:v>43129.7861111111</c:v>
                </c:pt>
                <c:pt idx="293">
                  <c:v>43131.6194444444</c:v>
                </c:pt>
                <c:pt idx="294">
                  <c:v>43132.7847222222</c:v>
                </c:pt>
                <c:pt idx="295">
                  <c:v>43134.5659722222</c:v>
                </c:pt>
                <c:pt idx="296">
                  <c:v>43135.6583333333</c:v>
                </c:pt>
                <c:pt idx="297">
                  <c:v>43138.5798611111</c:v>
                </c:pt>
                <c:pt idx="298">
                  <c:v>43139.7027777778</c:v>
                </c:pt>
                <c:pt idx="299">
                  <c:v>43140.8576388889</c:v>
                </c:pt>
                <c:pt idx="300">
                  <c:v>43142.6722222222</c:v>
                </c:pt>
                <c:pt idx="301">
                  <c:v>43143.7958333333</c:v>
                </c:pt>
                <c:pt idx="302">
                  <c:v>43144.8923611111</c:v>
                </c:pt>
                <c:pt idx="303">
                  <c:v>43148.6118055556</c:v>
                </c:pt>
                <c:pt idx="304">
                  <c:v>43149.56875</c:v>
                </c:pt>
                <c:pt idx="305">
                  <c:v>43150.4402777778</c:v>
                </c:pt>
                <c:pt idx="306">
                  <c:v>43150.4402777778</c:v>
                </c:pt>
                <c:pt idx="307">
                  <c:v>43152.0291666667</c:v>
                </c:pt>
                <c:pt idx="308">
                  <c:v>43153.1006944444</c:v>
                </c:pt>
                <c:pt idx="309">
                  <c:v>43154.0430555556</c:v>
                </c:pt>
                <c:pt idx="310">
                  <c:v>43156.0743055556</c:v>
                </c:pt>
                <c:pt idx="311">
                  <c:v>43157.3979166667</c:v>
                </c:pt>
                <c:pt idx="312">
                  <c:v>43158.1534722222</c:v>
                </c:pt>
                <c:pt idx="313">
                  <c:v>43159.0868055556</c:v>
                </c:pt>
                <c:pt idx="314">
                  <c:v>43159.9722222222</c:v>
                </c:pt>
                <c:pt idx="315">
                  <c:v>43160.4458333333</c:v>
                </c:pt>
                <c:pt idx="316">
                  <c:v>43161.5166666667</c:v>
                </c:pt>
                <c:pt idx="317">
                  <c:v>43162.9326388889</c:v>
                </c:pt>
                <c:pt idx="318">
                  <c:v>43163.4326388889</c:v>
                </c:pt>
                <c:pt idx="319">
                  <c:v>43164.1527777778</c:v>
                </c:pt>
                <c:pt idx="320">
                  <c:v>43165.1493055556</c:v>
                </c:pt>
                <c:pt idx="321">
                  <c:v>43166.1375</c:v>
                </c:pt>
                <c:pt idx="322">
                  <c:v>43168.6236111111</c:v>
                </c:pt>
                <c:pt idx="323">
                  <c:v>43171.6798611111</c:v>
                </c:pt>
                <c:pt idx="324">
                  <c:v>43172.975</c:v>
                </c:pt>
                <c:pt idx="325">
                  <c:v>43173.5854166667</c:v>
                </c:pt>
                <c:pt idx="326">
                  <c:v>43174.5826388889</c:v>
                </c:pt>
                <c:pt idx="327">
                  <c:v>43175.4444444444</c:v>
                </c:pt>
                <c:pt idx="328">
                  <c:v>43176.1506944444</c:v>
                </c:pt>
                <c:pt idx="329">
                  <c:v>43177.0201388889</c:v>
                </c:pt>
                <c:pt idx="330">
                  <c:v>43178.0631944444</c:v>
                </c:pt>
                <c:pt idx="331">
                  <c:v>43178.85</c:v>
                </c:pt>
                <c:pt idx="332">
                  <c:v>43179.7513888889</c:v>
                </c:pt>
                <c:pt idx="333">
                  <c:v>43180.4520833333</c:v>
                </c:pt>
                <c:pt idx="334">
                  <c:v>43181.5340277778</c:v>
                </c:pt>
                <c:pt idx="335">
                  <c:v>43183.1444444444</c:v>
                </c:pt>
                <c:pt idx="336">
                  <c:v>43183.8277777778</c:v>
                </c:pt>
                <c:pt idx="337">
                  <c:v>43184.6340277778</c:v>
                </c:pt>
                <c:pt idx="338">
                  <c:v>43185.4708333333</c:v>
                </c:pt>
                <c:pt idx="339">
                  <c:v>43186.8916666667</c:v>
                </c:pt>
                <c:pt idx="340">
                  <c:v>43187.41875</c:v>
                </c:pt>
                <c:pt idx="341">
                  <c:v>43188.54375</c:v>
                </c:pt>
                <c:pt idx="342">
                  <c:v>43189.1229166667</c:v>
                </c:pt>
                <c:pt idx="343">
                  <c:v>43189.8736111111</c:v>
                </c:pt>
                <c:pt idx="344">
                  <c:v>43191.5215277778</c:v>
                </c:pt>
                <c:pt idx="345">
                  <c:v>43191.9986111111</c:v>
                </c:pt>
                <c:pt idx="346">
                  <c:v>43192.7722222222</c:v>
                </c:pt>
                <c:pt idx="347">
                  <c:v>43193.4361111111</c:v>
                </c:pt>
                <c:pt idx="348">
                  <c:v>43194.0222222222</c:v>
                </c:pt>
                <c:pt idx="349">
                  <c:v>43194.8256944444</c:v>
                </c:pt>
                <c:pt idx="350">
                  <c:v>43195.56875</c:v>
                </c:pt>
                <c:pt idx="351">
                  <c:v>43196.9416666667</c:v>
                </c:pt>
                <c:pt idx="352">
                  <c:v>43197.7784722222</c:v>
                </c:pt>
                <c:pt idx="353">
                  <c:v>43198.1847222222</c:v>
                </c:pt>
                <c:pt idx="354">
                  <c:v>43199.45</c:v>
                </c:pt>
                <c:pt idx="355">
                  <c:v>43200.5777777778</c:v>
                </c:pt>
                <c:pt idx="356">
                  <c:v>43201.4201388889</c:v>
                </c:pt>
                <c:pt idx="357">
                  <c:v>43202.0979166667</c:v>
                </c:pt>
                <c:pt idx="358">
                  <c:v>43202.7347222222</c:v>
                </c:pt>
                <c:pt idx="359">
                  <c:v>43203.7111111111</c:v>
                </c:pt>
                <c:pt idx="360">
                  <c:v>43204.5520833333</c:v>
                </c:pt>
                <c:pt idx="361">
                  <c:v>43206.6548611111</c:v>
                </c:pt>
                <c:pt idx="362">
                  <c:v>43208.7736111111</c:v>
                </c:pt>
                <c:pt idx="363">
                  <c:v>43210.5305555556</c:v>
                </c:pt>
                <c:pt idx="364">
                  <c:v>43210.9152777778</c:v>
                </c:pt>
                <c:pt idx="365">
                  <c:v>43211.5840277778</c:v>
                </c:pt>
                <c:pt idx="366">
                  <c:v>43212.9131944444</c:v>
                </c:pt>
                <c:pt idx="367">
                  <c:v>43213.7875</c:v>
                </c:pt>
                <c:pt idx="368">
                  <c:v>43214.6777777778</c:v>
                </c:pt>
                <c:pt idx="369">
                  <c:v>43215.5583333333</c:v>
                </c:pt>
                <c:pt idx="370">
                  <c:v>43216.1909722222</c:v>
                </c:pt>
                <c:pt idx="371">
                  <c:v>43224.6</c:v>
                </c:pt>
                <c:pt idx="372">
                  <c:v>43225.4722222222</c:v>
                </c:pt>
                <c:pt idx="373">
                  <c:v>43227.4708333333</c:v>
                </c:pt>
                <c:pt idx="374">
                  <c:v>43228.13125</c:v>
                </c:pt>
                <c:pt idx="375">
                  <c:v>43229.0680555556</c:v>
                </c:pt>
                <c:pt idx="376">
                  <c:v>43230.0826388889</c:v>
                </c:pt>
                <c:pt idx="377">
                  <c:v>43231.1958333333</c:v>
                </c:pt>
                <c:pt idx="378">
                  <c:v>43232.45625</c:v>
                </c:pt>
                <c:pt idx="379">
                  <c:v>43233.6743055556</c:v>
                </c:pt>
                <c:pt idx="380">
                  <c:v>43235.5625</c:v>
                </c:pt>
                <c:pt idx="381">
                  <c:v>43236.4423611111</c:v>
                </c:pt>
                <c:pt idx="382">
                  <c:v>43237.5576388889</c:v>
                </c:pt>
                <c:pt idx="383">
                  <c:v>43238.7104166667</c:v>
                </c:pt>
                <c:pt idx="384">
                  <c:v>43239.7180555556</c:v>
                </c:pt>
                <c:pt idx="385">
                  <c:v>43240.8451388889</c:v>
                </c:pt>
                <c:pt idx="386">
                  <c:v>43241.6763888889</c:v>
                </c:pt>
                <c:pt idx="387">
                  <c:v>43243.8902777778</c:v>
                </c:pt>
                <c:pt idx="388">
                  <c:v>43244.9076388889</c:v>
                </c:pt>
                <c:pt idx="389">
                  <c:v>43245.8798611111</c:v>
                </c:pt>
                <c:pt idx="390">
                  <c:v>43249.0479166667</c:v>
                </c:pt>
                <c:pt idx="391">
                  <c:v>43250.1138888889</c:v>
                </c:pt>
                <c:pt idx="392">
                  <c:v>43254.0722222222</c:v>
                </c:pt>
                <c:pt idx="393">
                  <c:v>43256.9243055556</c:v>
                </c:pt>
                <c:pt idx="394">
                  <c:v>43258.0777777778</c:v>
                </c:pt>
                <c:pt idx="395">
                  <c:v>43259.0555555556</c:v>
                </c:pt>
                <c:pt idx="396">
                  <c:v>43260.5243055556</c:v>
                </c:pt>
                <c:pt idx="397">
                  <c:v>43267.1048611111</c:v>
                </c:pt>
                <c:pt idx="398">
                  <c:v>43271.4145833333</c:v>
                </c:pt>
                <c:pt idx="399">
                  <c:v>43272.9736111111</c:v>
                </c:pt>
                <c:pt idx="400">
                  <c:v>43276.0868055556</c:v>
                </c:pt>
                <c:pt idx="401">
                  <c:v>43282.8715277778</c:v>
                </c:pt>
                <c:pt idx="402">
                  <c:v>43287.0451388889</c:v>
                </c:pt>
                <c:pt idx="403">
                  <c:v>43289.6444444444</c:v>
                </c:pt>
                <c:pt idx="404">
                  <c:v>43318.46875</c:v>
                </c:pt>
                <c:pt idx="405">
                  <c:v>43320.4618055556</c:v>
                </c:pt>
                <c:pt idx="406">
                  <c:v>43321.6125</c:v>
                </c:pt>
                <c:pt idx="407">
                  <c:v>43324.64375</c:v>
                </c:pt>
                <c:pt idx="408">
                  <c:v>43330.8090277778</c:v>
                </c:pt>
                <c:pt idx="409">
                  <c:v>43331.9680555556</c:v>
                </c:pt>
                <c:pt idx="410">
                  <c:v>43332.9576388889</c:v>
                </c:pt>
                <c:pt idx="411">
                  <c:v>43336.5625</c:v>
                </c:pt>
                <c:pt idx="412">
                  <c:v>43337.5256944444</c:v>
                </c:pt>
                <c:pt idx="413">
                  <c:v>43340.0743055556</c:v>
                </c:pt>
                <c:pt idx="414">
                  <c:v>43341.0673611111</c:v>
                </c:pt>
                <c:pt idx="415">
                  <c:v>43342.5</c:v>
                </c:pt>
                <c:pt idx="416">
                  <c:v>43343.9229166667</c:v>
                </c:pt>
                <c:pt idx="417">
                  <c:v>43344.7673611111</c:v>
                </c:pt>
                <c:pt idx="418">
                  <c:v>43345.025</c:v>
                </c:pt>
                <c:pt idx="419">
                  <c:v>43345.9090277778</c:v>
                </c:pt>
                <c:pt idx="420">
                  <c:v>43346.0708333333</c:v>
                </c:pt>
                <c:pt idx="421">
                  <c:v>43347.4520833333</c:v>
                </c:pt>
                <c:pt idx="422">
                  <c:v>43347.5965277778</c:v>
                </c:pt>
                <c:pt idx="423">
                  <c:v>43361.3875</c:v>
                </c:pt>
                <c:pt idx="424">
                  <c:v>43363.3930555556</c:v>
                </c:pt>
                <c:pt idx="425">
                  <c:v>43363.475</c:v>
                </c:pt>
                <c:pt idx="426">
                  <c:v>43363.5583333333</c:v>
                </c:pt>
                <c:pt idx="427">
                  <c:v>43367.0534722222</c:v>
                </c:pt>
                <c:pt idx="428">
                  <c:v>43367.5520833333</c:v>
                </c:pt>
                <c:pt idx="429">
                  <c:v>43379.0854166667</c:v>
                </c:pt>
                <c:pt idx="430">
                  <c:v>43379.6076388889</c:v>
                </c:pt>
                <c:pt idx="431">
                  <c:v>43380.4605902778</c:v>
                </c:pt>
                <c:pt idx="432">
                  <c:v>43381.5072569444</c:v>
                </c:pt>
                <c:pt idx="433">
                  <c:v>43383.8212731481</c:v>
                </c:pt>
                <c:pt idx="434">
                  <c:v>43385.1205787037</c:v>
                </c:pt>
                <c:pt idx="435">
                  <c:v>43386.1854166667</c:v>
                </c:pt>
                <c:pt idx="436">
                  <c:v>43386.5527777778</c:v>
                </c:pt>
                <c:pt idx="437">
                  <c:v>43390.478912037</c:v>
                </c:pt>
                <c:pt idx="438">
                  <c:v>43396.391412037</c:v>
                </c:pt>
                <c:pt idx="439">
                  <c:v>43396.0895833333</c:v>
                </c:pt>
                <c:pt idx="440">
                  <c:v>43398.1055555556</c:v>
                </c:pt>
                <c:pt idx="441">
                  <c:v>43398.7027777778</c:v>
                </c:pt>
                <c:pt idx="442">
                  <c:v>43398.9951388889</c:v>
                </c:pt>
                <c:pt idx="443">
                  <c:v>43399.55625</c:v>
                </c:pt>
                <c:pt idx="444">
                  <c:v>43399.8715277778</c:v>
                </c:pt>
                <c:pt idx="445">
                  <c:v>43400.525</c:v>
                </c:pt>
                <c:pt idx="446">
                  <c:v>43401.00625</c:v>
                </c:pt>
                <c:pt idx="447">
                  <c:v>43401.1520833333</c:v>
                </c:pt>
                <c:pt idx="448">
                  <c:v>43402.0555555556</c:v>
                </c:pt>
                <c:pt idx="449">
                  <c:v>43402.6708333333</c:v>
                </c:pt>
                <c:pt idx="450">
                  <c:v>43403.3534722222</c:v>
                </c:pt>
                <c:pt idx="451">
                  <c:v>43403.8986111111</c:v>
                </c:pt>
                <c:pt idx="452">
                  <c:v>43404.5729166667</c:v>
                </c:pt>
                <c:pt idx="453">
                  <c:v>43405.1145833333</c:v>
                </c:pt>
                <c:pt idx="454">
                  <c:v>43405.7777777778</c:v>
                </c:pt>
                <c:pt idx="455">
                  <c:v>43406.7826388889</c:v>
                </c:pt>
                <c:pt idx="456">
                  <c:v>43406.9076388889</c:v>
                </c:pt>
                <c:pt idx="457">
                  <c:v>43407.6291666667</c:v>
                </c:pt>
                <c:pt idx="458">
                  <c:v>43408.1076388889</c:v>
                </c:pt>
                <c:pt idx="459">
                  <c:v>43409.0458333333</c:v>
                </c:pt>
                <c:pt idx="460">
                  <c:v>43409.1756944444</c:v>
                </c:pt>
                <c:pt idx="461">
                  <c:v>43409.9006944444</c:v>
                </c:pt>
                <c:pt idx="462">
                  <c:v>43411.2513888889</c:v>
                </c:pt>
                <c:pt idx="463">
                  <c:v>43411.4263888889</c:v>
                </c:pt>
                <c:pt idx="464">
                  <c:v>43412.5805555556</c:v>
                </c:pt>
                <c:pt idx="465">
                  <c:v>43413.0083333333</c:v>
                </c:pt>
                <c:pt idx="466">
                  <c:v>43413.8916666667</c:v>
                </c:pt>
                <c:pt idx="467">
                  <c:v>43414.6506944444</c:v>
                </c:pt>
                <c:pt idx="468">
                  <c:v>43415.1513888889</c:v>
                </c:pt>
                <c:pt idx="469">
                  <c:v>43416.4875</c:v>
                </c:pt>
                <c:pt idx="470">
                  <c:v>43417.0215277778</c:v>
                </c:pt>
                <c:pt idx="471">
                  <c:v>43417.8354166667</c:v>
                </c:pt>
                <c:pt idx="472">
                  <c:v>43418.9472222222</c:v>
                </c:pt>
                <c:pt idx="473">
                  <c:v>43419.9118055556</c:v>
                </c:pt>
                <c:pt idx="474">
                  <c:v>43421.3826388889</c:v>
                </c:pt>
                <c:pt idx="475">
                  <c:v>43423.0576388889</c:v>
                </c:pt>
                <c:pt idx="476">
                  <c:v>43424.0743055556</c:v>
                </c:pt>
                <c:pt idx="477">
                  <c:v>43425.03125</c:v>
                </c:pt>
                <c:pt idx="478">
                  <c:v>43426.1118055556</c:v>
                </c:pt>
                <c:pt idx="479">
                  <c:v>43427.0368055556</c:v>
                </c:pt>
                <c:pt idx="480">
                  <c:v>43428.8055555556</c:v>
                </c:pt>
                <c:pt idx="481">
                  <c:v>43429.8875</c:v>
                </c:pt>
                <c:pt idx="482">
                  <c:v>43431.5659722222</c:v>
                </c:pt>
                <c:pt idx="483">
                  <c:v>43431.9347222222</c:v>
                </c:pt>
                <c:pt idx="484">
                  <c:v>43433.6270833333</c:v>
                </c:pt>
                <c:pt idx="485">
                  <c:v>43436.6666666667</c:v>
                </c:pt>
                <c:pt idx="486">
                  <c:v>43437.5493055556</c:v>
                </c:pt>
                <c:pt idx="487">
                  <c:v>43438.6861111111</c:v>
                </c:pt>
                <c:pt idx="488">
                  <c:v>43439.7881944444</c:v>
                </c:pt>
                <c:pt idx="489">
                  <c:v>43440.6048611111</c:v>
                </c:pt>
                <c:pt idx="490">
                  <c:v>43441.5701388889</c:v>
                </c:pt>
                <c:pt idx="491">
                  <c:v>43442.8555555556</c:v>
                </c:pt>
                <c:pt idx="492">
                  <c:v>43444.5895833333</c:v>
                </c:pt>
                <c:pt idx="493">
                  <c:v>43445.9534722222</c:v>
                </c:pt>
                <c:pt idx="494">
                  <c:v>43447.8368055556</c:v>
                </c:pt>
                <c:pt idx="495">
                  <c:v>43448</c:v>
                </c:pt>
                <c:pt idx="496">
                  <c:v>43450.6506944444</c:v>
                </c:pt>
                <c:pt idx="497">
                  <c:v>43452.6895833333</c:v>
                </c:pt>
                <c:pt idx="498">
                  <c:v>43456.5798611111</c:v>
                </c:pt>
                <c:pt idx="499">
                  <c:v>43458.5958333333</c:v>
                </c:pt>
                <c:pt idx="500">
                  <c:v>43459.7715277778</c:v>
                </c:pt>
                <c:pt idx="501">
                  <c:v>43461.7159722222</c:v>
                </c:pt>
                <c:pt idx="502">
                  <c:v>43463.6784722222</c:v>
                </c:pt>
                <c:pt idx="503">
                  <c:v>43465.6277777778</c:v>
                </c:pt>
                <c:pt idx="504">
                  <c:v>43467.6381944444</c:v>
                </c:pt>
                <c:pt idx="505">
                  <c:v>43469.5763888889</c:v>
                </c:pt>
                <c:pt idx="506">
                  <c:v>43471.6173611111</c:v>
                </c:pt>
                <c:pt idx="507">
                  <c:v>43472.7958333333</c:v>
                </c:pt>
                <c:pt idx="508">
                  <c:v>43474.6368055556</c:v>
                </c:pt>
                <c:pt idx="509">
                  <c:v>43476.5645833333</c:v>
                </c:pt>
                <c:pt idx="510">
                  <c:v>43477</c:v>
                </c:pt>
                <c:pt idx="511">
                  <c:v>43479.8222222222</c:v>
                </c:pt>
                <c:pt idx="512">
                  <c:v>43480.6479166667</c:v>
                </c:pt>
                <c:pt idx="513">
                  <c:v>43481.6833333333</c:v>
                </c:pt>
                <c:pt idx="514">
                  <c:v>43512.2173611111</c:v>
                </c:pt>
                <c:pt idx="515">
                  <c:v>43512.8909722222</c:v>
                </c:pt>
                <c:pt idx="516">
                  <c:v>43513.8263888889</c:v>
                </c:pt>
                <c:pt idx="517">
                  <c:v>43515.7861111111</c:v>
                </c:pt>
                <c:pt idx="518">
                  <c:v>43517.0097222222</c:v>
                </c:pt>
                <c:pt idx="519">
                  <c:v>43518.6256944444</c:v>
                </c:pt>
                <c:pt idx="520">
                  <c:v>43519.6090277778</c:v>
                </c:pt>
                <c:pt idx="521">
                  <c:v>43520.4784722222</c:v>
                </c:pt>
                <c:pt idx="522">
                  <c:v>43523.0006944444</c:v>
                </c:pt>
                <c:pt idx="523">
                  <c:v>43523.8875</c:v>
                </c:pt>
                <c:pt idx="524">
                  <c:v>43527.6381944444</c:v>
                </c:pt>
                <c:pt idx="525">
                  <c:v>43528.4402777778</c:v>
                </c:pt>
                <c:pt idx="526">
                  <c:v>43529.0673611111</c:v>
                </c:pt>
                <c:pt idx="527">
                  <c:v>43530.0555555556</c:v>
                </c:pt>
                <c:pt idx="528">
                  <c:v>43530.8791666667</c:v>
                </c:pt>
                <c:pt idx="529">
                  <c:v>43530.9909722222</c:v>
                </c:pt>
                <c:pt idx="530">
                  <c:v>43536.9951388889</c:v>
                </c:pt>
                <c:pt idx="531">
                  <c:v>43537.2972222222</c:v>
                </c:pt>
                <c:pt idx="532">
                  <c:v>43537.6166666667</c:v>
                </c:pt>
                <c:pt idx="533">
                  <c:v>43537.8819444444</c:v>
                </c:pt>
                <c:pt idx="534">
                  <c:v>43538.0729166667</c:v>
                </c:pt>
                <c:pt idx="535">
                  <c:v>43538.6277777778</c:v>
                </c:pt>
                <c:pt idx="536">
                  <c:v>43538.9986111111</c:v>
                </c:pt>
                <c:pt idx="537">
                  <c:v>43539.4611111111</c:v>
                </c:pt>
                <c:pt idx="538">
                  <c:v>43539.8354166667</c:v>
                </c:pt>
                <c:pt idx="539">
                  <c:v>43540.0791666667</c:v>
                </c:pt>
                <c:pt idx="540">
                  <c:v>43540.6118055556</c:v>
                </c:pt>
                <c:pt idx="541">
                  <c:v>43540.98125</c:v>
                </c:pt>
                <c:pt idx="542">
                  <c:v>43542.4638888889</c:v>
                </c:pt>
                <c:pt idx="543">
                  <c:v>43543.4090277778</c:v>
                </c:pt>
                <c:pt idx="544">
                  <c:v>43543.5291666667</c:v>
                </c:pt>
                <c:pt idx="545">
                  <c:v>43544.1048611111</c:v>
                </c:pt>
                <c:pt idx="546">
                  <c:v>43544.1048611111</c:v>
                </c:pt>
                <c:pt idx="547">
                  <c:v>43544.7694444444</c:v>
                </c:pt>
                <c:pt idx="548">
                  <c:v>43545.1736111111</c:v>
                </c:pt>
                <c:pt idx="549">
                  <c:v>43546.6673611111</c:v>
                </c:pt>
                <c:pt idx="550">
                  <c:v>43546.7993055556</c:v>
                </c:pt>
                <c:pt idx="551">
                  <c:v>43546.9118055556</c:v>
                </c:pt>
                <c:pt idx="552">
                  <c:v>43547.125</c:v>
                </c:pt>
                <c:pt idx="553">
                  <c:v>43547.7034722222</c:v>
                </c:pt>
                <c:pt idx="554">
                  <c:v>43547.8465277778</c:v>
                </c:pt>
                <c:pt idx="555">
                  <c:v>43549.7777777778</c:v>
                </c:pt>
                <c:pt idx="556">
                  <c:v>43550.0145833333</c:v>
                </c:pt>
                <c:pt idx="557">
                  <c:v>43550.4375</c:v>
                </c:pt>
                <c:pt idx="558">
                  <c:v>43550.9472222222</c:v>
                </c:pt>
                <c:pt idx="559">
                  <c:v>43551.1159722222</c:v>
                </c:pt>
                <c:pt idx="560">
                  <c:v>43551.7013888889</c:v>
                </c:pt>
                <c:pt idx="561">
                  <c:v>43552.5673611111</c:v>
                </c:pt>
                <c:pt idx="562">
                  <c:v>43552.9229166667</c:v>
                </c:pt>
                <c:pt idx="563">
                  <c:v>43553.0847222222</c:v>
                </c:pt>
                <c:pt idx="564">
                  <c:v>43556.0159722222</c:v>
                </c:pt>
                <c:pt idx="565">
                  <c:v>43556.6409722222</c:v>
                </c:pt>
                <c:pt idx="566">
                  <c:v>43556.8027777778</c:v>
                </c:pt>
                <c:pt idx="567">
                  <c:v>43557.1881944444</c:v>
                </c:pt>
                <c:pt idx="568">
                  <c:v>43557.5847222222</c:v>
                </c:pt>
                <c:pt idx="569">
                  <c:v>43558.0152777778</c:v>
                </c:pt>
                <c:pt idx="570">
                  <c:v>43558.1180555556</c:v>
                </c:pt>
                <c:pt idx="571">
                  <c:v>43558.1180555556</c:v>
                </c:pt>
                <c:pt idx="572">
                  <c:v>43560.6375</c:v>
                </c:pt>
                <c:pt idx="573">
                  <c:v>43560.9638888889</c:v>
                </c:pt>
                <c:pt idx="574">
                  <c:v>43561.1222222222</c:v>
                </c:pt>
                <c:pt idx="575">
                  <c:v>43561.6222222222</c:v>
                </c:pt>
                <c:pt idx="576">
                  <c:v>43561.7694444444</c:v>
                </c:pt>
                <c:pt idx="577">
                  <c:v>43562.1145833333</c:v>
                </c:pt>
                <c:pt idx="578">
                  <c:v>43563.0673611111</c:v>
                </c:pt>
                <c:pt idx="579">
                  <c:v>43563.3673611111</c:v>
                </c:pt>
                <c:pt idx="580">
                  <c:v>43563.8875</c:v>
                </c:pt>
                <c:pt idx="581">
                  <c:v>43564.3673611111</c:v>
                </c:pt>
                <c:pt idx="582">
                  <c:v>43565.8611111111</c:v>
                </c:pt>
                <c:pt idx="583">
                  <c:v>43566.1125</c:v>
                </c:pt>
                <c:pt idx="584">
                  <c:v>43567.59375</c:v>
                </c:pt>
                <c:pt idx="585">
                  <c:v>43571.7888888889</c:v>
                </c:pt>
                <c:pt idx="586">
                  <c:v>43575.9729166667</c:v>
                </c:pt>
                <c:pt idx="587">
                  <c:v>43576.8152777778</c:v>
                </c:pt>
                <c:pt idx="588">
                  <c:v>43577.8229166667</c:v>
                </c:pt>
                <c:pt idx="589">
                  <c:v>43579.5680555556</c:v>
                </c:pt>
                <c:pt idx="590">
                  <c:v>43581.0013888889</c:v>
                </c:pt>
                <c:pt idx="591">
                  <c:v>43582.0527777778</c:v>
                </c:pt>
                <c:pt idx="592">
                  <c:v>43583.0020833333</c:v>
                </c:pt>
                <c:pt idx="593">
                  <c:v>43583.7666666667</c:v>
                </c:pt>
                <c:pt idx="594">
                  <c:v>43584.86875</c:v>
                </c:pt>
                <c:pt idx="595">
                  <c:v>43586.0319444444</c:v>
                </c:pt>
                <c:pt idx="596">
                  <c:v>43587.1555555556</c:v>
                </c:pt>
                <c:pt idx="597">
                  <c:v>43588.6673611111</c:v>
                </c:pt>
                <c:pt idx="598">
                  <c:v>43589.4180555556</c:v>
                </c:pt>
                <c:pt idx="599">
                  <c:v>43590.1284722222</c:v>
                </c:pt>
                <c:pt idx="600">
                  <c:v>43591.5423611111</c:v>
                </c:pt>
                <c:pt idx="601">
                  <c:v>43592.3923611111</c:v>
                </c:pt>
                <c:pt idx="602">
                  <c:v>43593.7666666667</c:v>
                </c:pt>
                <c:pt idx="603">
                  <c:v>43596.4048611111</c:v>
                </c:pt>
                <c:pt idx="604">
                  <c:v>43599.9986111111</c:v>
                </c:pt>
                <c:pt idx="605">
                  <c:v>43600.8111111111</c:v>
                </c:pt>
                <c:pt idx="606">
                  <c:v>43601.6666666667</c:v>
                </c:pt>
                <c:pt idx="607">
                  <c:v>43603.0409722222</c:v>
                </c:pt>
                <c:pt idx="608">
                  <c:v>43603.9722222222</c:v>
                </c:pt>
                <c:pt idx="609">
                  <c:v>43605.11875</c:v>
                </c:pt>
                <c:pt idx="610">
                  <c:v>43606.0263888889</c:v>
                </c:pt>
                <c:pt idx="611">
                  <c:v>43611.3868055556</c:v>
                </c:pt>
                <c:pt idx="612">
                  <c:v>43612.0256944444</c:v>
                </c:pt>
                <c:pt idx="613">
                  <c:v>43612.8375</c:v>
                </c:pt>
                <c:pt idx="614">
                  <c:v>43613.9986111111</c:v>
                </c:pt>
                <c:pt idx="615">
                  <c:v>43616.1395833333</c:v>
                </c:pt>
                <c:pt idx="616">
                  <c:v>43630</c:v>
                </c:pt>
                <c:pt idx="617">
                  <c:v>43639</c:v>
                </c:pt>
                <c:pt idx="618">
                  <c:v>43651</c:v>
                </c:pt>
                <c:pt idx="619">
                  <c:v>43671</c:v>
                </c:pt>
                <c:pt idx="620">
                  <c:v>43678</c:v>
                </c:pt>
                <c:pt idx="621">
                  <c:v>43686</c:v>
                </c:pt>
                <c:pt idx="622">
                  <c:v>43694.9715277778</c:v>
                </c:pt>
                <c:pt idx="623">
                  <c:v>43696.1159722222</c:v>
                </c:pt>
                <c:pt idx="624">
                  <c:v>43698.8819444444</c:v>
                </c:pt>
                <c:pt idx="625">
                  <c:v>43713</c:v>
                </c:pt>
                <c:pt idx="626">
                  <c:v>43728</c:v>
                </c:pt>
                <c:pt idx="627">
                  <c:v>43761</c:v>
                </c:pt>
                <c:pt idx="628">
                  <c:v>43779</c:v>
                </c:pt>
                <c:pt idx="629">
                  <c:v>43786</c:v>
                </c:pt>
                <c:pt idx="630">
                  <c:v>43827</c:v>
                </c:pt>
                <c:pt idx="631">
                  <c:v>43845</c:v>
                </c:pt>
                <c:pt idx="632">
                  <c:v>43846</c:v>
                </c:pt>
                <c:pt idx="633">
                  <c:v>43909</c:v>
                </c:pt>
                <c:pt idx="634">
                  <c:v>43932</c:v>
                </c:pt>
                <c:pt idx="635">
                  <c:v>43939</c:v>
                </c:pt>
                <c:pt idx="636">
                  <c:v>43946</c:v>
                </c:pt>
                <c:pt idx="637">
                  <c:v>43952</c:v>
                </c:pt>
                <c:pt idx="638">
                  <c:v>43982</c:v>
                </c:pt>
                <c:pt idx="639">
                  <c:v>43987</c:v>
                </c:pt>
                <c:pt idx="640">
                  <c:v>43995</c:v>
                </c:pt>
                <c:pt idx="641">
                  <c:v>44010</c:v>
                </c:pt>
                <c:pt idx="642">
                  <c:v>44016</c:v>
                </c:pt>
                <c:pt idx="643">
                  <c:v>44023</c:v>
                </c:pt>
                <c:pt idx="644">
                  <c:v>44029</c:v>
                </c:pt>
                <c:pt idx="645">
                  <c:v>44036</c:v>
                </c:pt>
                <c:pt idx="646">
                  <c:v>44044</c:v>
                </c:pt>
                <c:pt idx="647">
                  <c:v>44058</c:v>
                </c:pt>
                <c:pt idx="648">
                  <c:v>44074</c:v>
                </c:pt>
                <c:pt idx="649">
                  <c:v>44080</c:v>
                </c:pt>
                <c:pt idx="650">
                  <c:v>44086</c:v>
                </c:pt>
                <c:pt idx="651">
                  <c:v>44094</c:v>
                </c:pt>
                <c:pt idx="652">
                  <c:v>44122</c:v>
                </c:pt>
                <c:pt idx="653">
                  <c:v>44131</c:v>
                </c:pt>
                <c:pt idx="654">
                  <c:v>44142</c:v>
                </c:pt>
                <c:pt idx="655">
                  <c:v>44158</c:v>
                </c:pt>
                <c:pt idx="656">
                  <c:v>44169</c:v>
                </c:pt>
                <c:pt idx="657">
                  <c:v>44198</c:v>
                </c:pt>
                <c:pt idx="658">
                  <c:v>44205</c:v>
                </c:pt>
                <c:pt idx="659">
                  <c:v>44208</c:v>
                </c:pt>
                <c:pt idx="660">
                  <c:v>44220</c:v>
                </c:pt>
                <c:pt idx="661">
                  <c:v>44262</c:v>
                </c:pt>
                <c:pt idx="662">
                  <c:v>44267</c:v>
                </c:pt>
                <c:pt idx="663">
                  <c:v>44268</c:v>
                </c:pt>
                <c:pt idx="664">
                  <c:v>44270</c:v>
                </c:pt>
                <c:pt idx="665">
                  <c:v>44271</c:v>
                </c:pt>
                <c:pt idx="666">
                  <c:v>44272</c:v>
                </c:pt>
                <c:pt idx="667">
                  <c:v>44273</c:v>
                </c:pt>
                <c:pt idx="668">
                  <c:v>44274</c:v>
                </c:pt>
                <c:pt idx="669">
                  <c:v>44275</c:v>
                </c:pt>
                <c:pt idx="670">
                  <c:v>44276</c:v>
                </c:pt>
                <c:pt idx="671">
                  <c:v>44277</c:v>
                </c:pt>
                <c:pt idx="672">
                  <c:v>44278</c:v>
                </c:pt>
                <c:pt idx="673">
                  <c:v>44279</c:v>
                </c:pt>
                <c:pt idx="674">
                  <c:v>44280</c:v>
                </c:pt>
                <c:pt idx="675">
                  <c:v>44281</c:v>
                </c:pt>
                <c:pt idx="676">
                  <c:v>44282</c:v>
                </c:pt>
                <c:pt idx="677">
                  <c:v>44283</c:v>
                </c:pt>
                <c:pt idx="678">
                  <c:v>44286</c:v>
                </c:pt>
                <c:pt idx="679">
                  <c:v>44295</c:v>
                </c:pt>
                <c:pt idx="680">
                  <c:v>44303</c:v>
                </c:pt>
                <c:pt idx="681">
                  <c:v>44310</c:v>
                </c:pt>
                <c:pt idx="682">
                  <c:v>44315</c:v>
                </c:pt>
                <c:pt idx="683">
                  <c:v>44325</c:v>
                </c:pt>
                <c:pt idx="684">
                  <c:v>44343</c:v>
                </c:pt>
                <c:pt idx="685">
                  <c:v>44353</c:v>
                </c:pt>
                <c:pt idx="686">
                  <c:v>44362</c:v>
                </c:pt>
                <c:pt idx="687">
                  <c:v>44372</c:v>
                </c:pt>
                <c:pt idx="688">
                  <c:v>44389</c:v>
                </c:pt>
                <c:pt idx="689">
                  <c:v>44414</c:v>
                </c:pt>
              </c:numCache>
            </c:numRef>
          </c:xVal>
          <c:yVal>
            <c:numRef>
              <c:f>[1]大坝心墙!$B$2:$B$2000</c:f>
              <c:numCache>
                <c:formatCode>General</c:formatCode>
                <c:ptCount val="1999"/>
                <c:pt idx="0">
                  <c:v>2582.28</c:v>
                </c:pt>
                <c:pt idx="1">
                  <c:v>2582.46</c:v>
                </c:pt>
                <c:pt idx="2">
                  <c:v>2582.72</c:v>
                </c:pt>
                <c:pt idx="3">
                  <c:v>2583.03</c:v>
                </c:pt>
                <c:pt idx="4">
                  <c:v>2583.27</c:v>
                </c:pt>
                <c:pt idx="5">
                  <c:v>2583.52</c:v>
                </c:pt>
                <c:pt idx="6">
                  <c:v>2583.78</c:v>
                </c:pt>
                <c:pt idx="7">
                  <c:v>2584.05</c:v>
                </c:pt>
                <c:pt idx="8">
                  <c:v>2584.31</c:v>
                </c:pt>
                <c:pt idx="9">
                  <c:v>2584.54</c:v>
                </c:pt>
                <c:pt idx="10">
                  <c:v>2584.81</c:v>
                </c:pt>
                <c:pt idx="11">
                  <c:v>2585.01</c:v>
                </c:pt>
                <c:pt idx="12">
                  <c:v>2585.3</c:v>
                </c:pt>
                <c:pt idx="13">
                  <c:v>2585.57</c:v>
                </c:pt>
                <c:pt idx="14">
                  <c:v>2585.86</c:v>
                </c:pt>
                <c:pt idx="15">
                  <c:v>2586.16</c:v>
                </c:pt>
                <c:pt idx="16">
                  <c:v>2586.37</c:v>
                </c:pt>
                <c:pt idx="17">
                  <c:v>2586.64</c:v>
                </c:pt>
                <c:pt idx="18">
                  <c:v>2586.87</c:v>
                </c:pt>
                <c:pt idx="19">
                  <c:v>2587.13</c:v>
                </c:pt>
                <c:pt idx="20">
                  <c:v>2587.38</c:v>
                </c:pt>
                <c:pt idx="21">
                  <c:v>2587.68</c:v>
                </c:pt>
                <c:pt idx="22">
                  <c:v>2587.89</c:v>
                </c:pt>
                <c:pt idx="23">
                  <c:v>2588.14</c:v>
                </c:pt>
                <c:pt idx="24">
                  <c:v>2588.43</c:v>
                </c:pt>
                <c:pt idx="25">
                  <c:v>2588.73</c:v>
                </c:pt>
                <c:pt idx="26">
                  <c:v>2589.05</c:v>
                </c:pt>
                <c:pt idx="27">
                  <c:v>2589.27</c:v>
                </c:pt>
                <c:pt idx="28">
                  <c:v>2589.51</c:v>
                </c:pt>
                <c:pt idx="29">
                  <c:v>2589.8</c:v>
                </c:pt>
                <c:pt idx="30">
                  <c:v>2590.03</c:v>
                </c:pt>
                <c:pt idx="31">
                  <c:v>2590.28</c:v>
                </c:pt>
                <c:pt idx="32">
                  <c:v>2590.53</c:v>
                </c:pt>
                <c:pt idx="33">
                  <c:v>2590.88</c:v>
                </c:pt>
                <c:pt idx="34">
                  <c:v>2591.1</c:v>
                </c:pt>
                <c:pt idx="35">
                  <c:v>2591.44</c:v>
                </c:pt>
                <c:pt idx="36">
                  <c:v>2591.69</c:v>
                </c:pt>
                <c:pt idx="37">
                  <c:v>2591.91</c:v>
                </c:pt>
                <c:pt idx="38">
                  <c:v>2592.16</c:v>
                </c:pt>
                <c:pt idx="39">
                  <c:v>2592.44</c:v>
                </c:pt>
                <c:pt idx="40">
                  <c:v>2592.67</c:v>
                </c:pt>
                <c:pt idx="41">
                  <c:v>2592.97</c:v>
                </c:pt>
                <c:pt idx="42">
                  <c:v>2593.18</c:v>
                </c:pt>
                <c:pt idx="43">
                  <c:v>2593.46</c:v>
                </c:pt>
                <c:pt idx="44">
                  <c:v>2593.65</c:v>
                </c:pt>
                <c:pt idx="45">
                  <c:v>2593.91</c:v>
                </c:pt>
                <c:pt idx="46">
                  <c:v>2594.24</c:v>
                </c:pt>
                <c:pt idx="47">
                  <c:v>2594.33</c:v>
                </c:pt>
                <c:pt idx="48">
                  <c:v>2594.56</c:v>
                </c:pt>
                <c:pt idx="49">
                  <c:v>2594.78</c:v>
                </c:pt>
                <c:pt idx="50">
                  <c:v>2595.04</c:v>
                </c:pt>
                <c:pt idx="51">
                  <c:v>2595.23</c:v>
                </c:pt>
                <c:pt idx="52">
                  <c:v>2595.46</c:v>
                </c:pt>
                <c:pt idx="53">
                  <c:v>2595.7</c:v>
                </c:pt>
                <c:pt idx="54">
                  <c:v>2595.99</c:v>
                </c:pt>
                <c:pt idx="55">
                  <c:v>2596.24</c:v>
                </c:pt>
                <c:pt idx="56">
                  <c:v>2596.48</c:v>
                </c:pt>
                <c:pt idx="57">
                  <c:v>2596.75</c:v>
                </c:pt>
                <c:pt idx="58">
                  <c:v>2596.99</c:v>
                </c:pt>
                <c:pt idx="59">
                  <c:v>2597.23</c:v>
                </c:pt>
                <c:pt idx="60">
                  <c:v>2597.52</c:v>
                </c:pt>
                <c:pt idx="61">
                  <c:v>2597.75</c:v>
                </c:pt>
                <c:pt idx="62">
                  <c:v>2597.99</c:v>
                </c:pt>
                <c:pt idx="63">
                  <c:v>2598.24</c:v>
                </c:pt>
                <c:pt idx="64">
                  <c:v>2598.51</c:v>
                </c:pt>
                <c:pt idx="65">
                  <c:v>2598.74</c:v>
                </c:pt>
                <c:pt idx="66">
                  <c:v>2599.01</c:v>
                </c:pt>
                <c:pt idx="67">
                  <c:v>2599.24</c:v>
                </c:pt>
                <c:pt idx="68">
                  <c:v>2599.46</c:v>
                </c:pt>
                <c:pt idx="69">
                  <c:v>2599.72</c:v>
                </c:pt>
                <c:pt idx="70">
                  <c:v>2599.96</c:v>
                </c:pt>
                <c:pt idx="71">
                  <c:v>2600.23</c:v>
                </c:pt>
                <c:pt idx="72">
                  <c:v>2600.45</c:v>
                </c:pt>
                <c:pt idx="73">
                  <c:v>2600.71</c:v>
                </c:pt>
                <c:pt idx="74">
                  <c:v>2600.95</c:v>
                </c:pt>
                <c:pt idx="75">
                  <c:v>2601.2</c:v>
                </c:pt>
                <c:pt idx="76">
                  <c:v>2601.44</c:v>
                </c:pt>
                <c:pt idx="77">
                  <c:v>2601.75</c:v>
                </c:pt>
                <c:pt idx="78">
                  <c:v>2601.98</c:v>
                </c:pt>
                <c:pt idx="79">
                  <c:v>2602.26</c:v>
                </c:pt>
                <c:pt idx="80">
                  <c:v>2602.5</c:v>
                </c:pt>
                <c:pt idx="81">
                  <c:v>2602.79</c:v>
                </c:pt>
                <c:pt idx="82">
                  <c:v>2602.98</c:v>
                </c:pt>
                <c:pt idx="83">
                  <c:v>2603.28</c:v>
                </c:pt>
                <c:pt idx="84">
                  <c:v>2603.49</c:v>
                </c:pt>
                <c:pt idx="85">
                  <c:v>2603.67</c:v>
                </c:pt>
                <c:pt idx="86">
                  <c:v>2603.93</c:v>
                </c:pt>
                <c:pt idx="87">
                  <c:v>2604.16</c:v>
                </c:pt>
                <c:pt idx="88">
                  <c:v>2604.43</c:v>
                </c:pt>
                <c:pt idx="89">
                  <c:v>2604.64</c:v>
                </c:pt>
                <c:pt idx="90">
                  <c:v>2604.88</c:v>
                </c:pt>
                <c:pt idx="91">
                  <c:v>2605.16</c:v>
                </c:pt>
                <c:pt idx="92">
                  <c:v>2605.51</c:v>
                </c:pt>
                <c:pt idx="93">
                  <c:v>2605.69</c:v>
                </c:pt>
                <c:pt idx="94">
                  <c:v>2605.98</c:v>
                </c:pt>
                <c:pt idx="95">
                  <c:v>2606.21</c:v>
                </c:pt>
                <c:pt idx="96">
                  <c:v>2606.5</c:v>
                </c:pt>
                <c:pt idx="97">
                  <c:v>2606.5</c:v>
                </c:pt>
                <c:pt idx="98">
                  <c:v>2606.73</c:v>
                </c:pt>
                <c:pt idx="99">
                  <c:v>2607.01</c:v>
                </c:pt>
                <c:pt idx="100">
                  <c:v>2607.04</c:v>
                </c:pt>
                <c:pt idx="101">
                  <c:v>2607.5</c:v>
                </c:pt>
                <c:pt idx="102">
                  <c:v>2607.5</c:v>
                </c:pt>
                <c:pt idx="103">
                  <c:v>2607.52</c:v>
                </c:pt>
                <c:pt idx="104">
                  <c:v>2607.94</c:v>
                </c:pt>
                <c:pt idx="105">
                  <c:v>2607.97</c:v>
                </c:pt>
                <c:pt idx="106">
                  <c:v>2608.23</c:v>
                </c:pt>
                <c:pt idx="107">
                  <c:v>2608.51</c:v>
                </c:pt>
                <c:pt idx="108">
                  <c:v>2608.73</c:v>
                </c:pt>
                <c:pt idx="109">
                  <c:v>2609.02</c:v>
                </c:pt>
                <c:pt idx="110">
                  <c:v>2609.26</c:v>
                </c:pt>
                <c:pt idx="111">
                  <c:v>2609.52</c:v>
                </c:pt>
                <c:pt idx="112">
                  <c:v>2609.72</c:v>
                </c:pt>
                <c:pt idx="113">
                  <c:v>2610.72</c:v>
                </c:pt>
                <c:pt idx="114">
                  <c:v>2610.3</c:v>
                </c:pt>
                <c:pt idx="115">
                  <c:v>2610.59</c:v>
                </c:pt>
                <c:pt idx="116">
                  <c:v>2610.74</c:v>
                </c:pt>
                <c:pt idx="117">
                  <c:v>2611.1</c:v>
                </c:pt>
                <c:pt idx="118">
                  <c:v>2611.33</c:v>
                </c:pt>
                <c:pt idx="119">
                  <c:v>2611.67</c:v>
                </c:pt>
                <c:pt idx="120">
                  <c:v>2611.79</c:v>
                </c:pt>
                <c:pt idx="121">
                  <c:v>2612.17</c:v>
                </c:pt>
                <c:pt idx="122">
                  <c:v>2612.32</c:v>
                </c:pt>
                <c:pt idx="123">
                  <c:v>2612.71</c:v>
                </c:pt>
                <c:pt idx="124">
                  <c:v>2613.21</c:v>
                </c:pt>
                <c:pt idx="125">
                  <c:v>2613.18</c:v>
                </c:pt>
                <c:pt idx="126">
                  <c:v>2613.3</c:v>
                </c:pt>
                <c:pt idx="127">
                  <c:v>2613.66</c:v>
                </c:pt>
                <c:pt idx="128">
                  <c:v>2613.82</c:v>
                </c:pt>
                <c:pt idx="129">
                  <c:v>2614.13</c:v>
                </c:pt>
                <c:pt idx="130">
                  <c:v>2614.31</c:v>
                </c:pt>
                <c:pt idx="131">
                  <c:v>2614.56</c:v>
                </c:pt>
                <c:pt idx="132">
                  <c:v>2614.75</c:v>
                </c:pt>
                <c:pt idx="133">
                  <c:v>2615.05</c:v>
                </c:pt>
                <c:pt idx="134">
                  <c:v>2615.23</c:v>
                </c:pt>
                <c:pt idx="135">
                  <c:v>2615.58</c:v>
                </c:pt>
                <c:pt idx="136">
                  <c:v>2615.81</c:v>
                </c:pt>
                <c:pt idx="137">
                  <c:v>2616.1</c:v>
                </c:pt>
                <c:pt idx="138">
                  <c:v>2616.35</c:v>
                </c:pt>
                <c:pt idx="139">
                  <c:v>2616.57</c:v>
                </c:pt>
                <c:pt idx="140">
                  <c:v>2616.8</c:v>
                </c:pt>
                <c:pt idx="141">
                  <c:v>2617.08</c:v>
                </c:pt>
                <c:pt idx="142">
                  <c:v>2617.3</c:v>
                </c:pt>
                <c:pt idx="143">
                  <c:v>2617.75</c:v>
                </c:pt>
                <c:pt idx="144">
                  <c:v>2617.8</c:v>
                </c:pt>
                <c:pt idx="145">
                  <c:v>2618.37</c:v>
                </c:pt>
                <c:pt idx="146">
                  <c:v>2618.77</c:v>
                </c:pt>
                <c:pt idx="147">
                  <c:v>2618.41</c:v>
                </c:pt>
                <c:pt idx="148">
                  <c:v>2618.63</c:v>
                </c:pt>
                <c:pt idx="149">
                  <c:v>2618.9</c:v>
                </c:pt>
                <c:pt idx="150">
                  <c:v>2619.3</c:v>
                </c:pt>
                <c:pt idx="151">
                  <c:v>2619.67</c:v>
                </c:pt>
                <c:pt idx="152">
                  <c:v>2619.97</c:v>
                </c:pt>
                <c:pt idx="153">
                  <c:v>2620.27</c:v>
                </c:pt>
                <c:pt idx="154">
                  <c:v>2620.44</c:v>
                </c:pt>
                <c:pt idx="155">
                  <c:v>2620.78</c:v>
                </c:pt>
                <c:pt idx="156">
                  <c:v>2620.99</c:v>
                </c:pt>
                <c:pt idx="157">
                  <c:v>2621.26</c:v>
                </c:pt>
                <c:pt idx="158">
                  <c:v>2621.44</c:v>
                </c:pt>
                <c:pt idx="159">
                  <c:v>2621.83</c:v>
                </c:pt>
                <c:pt idx="160">
                  <c:v>2622.19</c:v>
                </c:pt>
                <c:pt idx="161">
                  <c:v>2622.32</c:v>
                </c:pt>
                <c:pt idx="162">
                  <c:v>2622.59</c:v>
                </c:pt>
                <c:pt idx="163">
                  <c:v>2622.96</c:v>
                </c:pt>
                <c:pt idx="164">
                  <c:v>2623.15</c:v>
                </c:pt>
                <c:pt idx="165">
                  <c:v>2623.43</c:v>
                </c:pt>
                <c:pt idx="166">
                  <c:v>2623.58</c:v>
                </c:pt>
                <c:pt idx="167">
                  <c:v>2623.86</c:v>
                </c:pt>
                <c:pt idx="168">
                  <c:v>2624.08</c:v>
                </c:pt>
                <c:pt idx="169">
                  <c:v>2624.33</c:v>
                </c:pt>
                <c:pt idx="170">
                  <c:v>2624.65</c:v>
                </c:pt>
                <c:pt idx="171">
                  <c:v>2624.89</c:v>
                </c:pt>
                <c:pt idx="172">
                  <c:v>2625.14</c:v>
                </c:pt>
                <c:pt idx="173">
                  <c:v>2625.34</c:v>
                </c:pt>
                <c:pt idx="174">
                  <c:v>2625.6</c:v>
                </c:pt>
                <c:pt idx="175">
                  <c:v>2625.82</c:v>
                </c:pt>
                <c:pt idx="176">
                  <c:v>2626.3</c:v>
                </c:pt>
                <c:pt idx="177">
                  <c:v>2626.53</c:v>
                </c:pt>
                <c:pt idx="178">
                  <c:v>2626.74</c:v>
                </c:pt>
                <c:pt idx="179">
                  <c:v>2627.02</c:v>
                </c:pt>
                <c:pt idx="180">
                  <c:v>2627.4</c:v>
                </c:pt>
                <c:pt idx="181">
                  <c:v>2627.51</c:v>
                </c:pt>
                <c:pt idx="182">
                  <c:v>2628.1</c:v>
                </c:pt>
                <c:pt idx="183">
                  <c:v>2628.27</c:v>
                </c:pt>
                <c:pt idx="184">
                  <c:v>2628.57</c:v>
                </c:pt>
                <c:pt idx="185">
                  <c:v>2628.8</c:v>
                </c:pt>
                <c:pt idx="186">
                  <c:v>2629.07</c:v>
                </c:pt>
                <c:pt idx="187">
                  <c:v>2629.26</c:v>
                </c:pt>
                <c:pt idx="188">
                  <c:v>2629.55</c:v>
                </c:pt>
                <c:pt idx="189">
                  <c:v>2629.8</c:v>
                </c:pt>
                <c:pt idx="190">
                  <c:v>2630.09</c:v>
                </c:pt>
                <c:pt idx="191">
                  <c:v>2630.3</c:v>
                </c:pt>
                <c:pt idx="192">
                  <c:v>2630.66</c:v>
                </c:pt>
                <c:pt idx="193">
                  <c:v>2630.83</c:v>
                </c:pt>
                <c:pt idx="194">
                  <c:v>2631.06</c:v>
                </c:pt>
                <c:pt idx="195">
                  <c:v>2631.35</c:v>
                </c:pt>
                <c:pt idx="196">
                  <c:v>2631.62</c:v>
                </c:pt>
                <c:pt idx="197">
                  <c:v>2631.9</c:v>
                </c:pt>
                <c:pt idx="198">
                  <c:v>2632.15</c:v>
                </c:pt>
                <c:pt idx="199">
                  <c:v>2632.48</c:v>
                </c:pt>
                <c:pt idx="200">
                  <c:v>2632.75</c:v>
                </c:pt>
                <c:pt idx="201">
                  <c:v>2633.01</c:v>
                </c:pt>
                <c:pt idx="202">
                  <c:v>2633.24</c:v>
                </c:pt>
                <c:pt idx="203">
                  <c:v>2633.57</c:v>
                </c:pt>
                <c:pt idx="204">
                  <c:v>2633.82</c:v>
                </c:pt>
                <c:pt idx="205">
                  <c:v>2634.11</c:v>
                </c:pt>
                <c:pt idx="206">
                  <c:v>2634.34</c:v>
                </c:pt>
                <c:pt idx="207">
                  <c:v>2634.63</c:v>
                </c:pt>
                <c:pt idx="208">
                  <c:v>2634.86</c:v>
                </c:pt>
                <c:pt idx="209">
                  <c:v>2635.15</c:v>
                </c:pt>
                <c:pt idx="210">
                  <c:v>2635.43</c:v>
                </c:pt>
                <c:pt idx="211">
                  <c:v>2635.68</c:v>
                </c:pt>
                <c:pt idx="212">
                  <c:v>2635.96</c:v>
                </c:pt>
                <c:pt idx="213">
                  <c:v>2636.22</c:v>
                </c:pt>
                <c:pt idx="214">
                  <c:v>2636.5</c:v>
                </c:pt>
                <c:pt idx="215">
                  <c:v>2636.77</c:v>
                </c:pt>
                <c:pt idx="216">
                  <c:v>2637.02</c:v>
                </c:pt>
                <c:pt idx="217">
                  <c:v>2637.29</c:v>
                </c:pt>
                <c:pt idx="218">
                  <c:v>2637.58</c:v>
                </c:pt>
                <c:pt idx="219">
                  <c:v>2637.83</c:v>
                </c:pt>
                <c:pt idx="220">
                  <c:v>2638.09</c:v>
                </c:pt>
                <c:pt idx="221">
                  <c:v>2638.33</c:v>
                </c:pt>
                <c:pt idx="222">
                  <c:v>2638.69</c:v>
                </c:pt>
                <c:pt idx="223">
                  <c:v>2638.96</c:v>
                </c:pt>
                <c:pt idx="224">
                  <c:v>2639.96</c:v>
                </c:pt>
                <c:pt idx="225">
                  <c:v>2639.46</c:v>
                </c:pt>
                <c:pt idx="226">
                  <c:v>2639.8</c:v>
                </c:pt>
                <c:pt idx="227">
                  <c:v>2640.02</c:v>
                </c:pt>
                <c:pt idx="228">
                  <c:v>2640.29</c:v>
                </c:pt>
                <c:pt idx="229">
                  <c:v>2640.52</c:v>
                </c:pt>
                <c:pt idx="230">
                  <c:v>2640.85</c:v>
                </c:pt>
                <c:pt idx="231">
                  <c:v>2641.1</c:v>
                </c:pt>
                <c:pt idx="232">
                  <c:v>2641.38</c:v>
                </c:pt>
                <c:pt idx="233">
                  <c:v>2641.63</c:v>
                </c:pt>
                <c:pt idx="234">
                  <c:v>2641.89</c:v>
                </c:pt>
                <c:pt idx="235">
                  <c:v>2642.23</c:v>
                </c:pt>
                <c:pt idx="236">
                  <c:v>2642.46</c:v>
                </c:pt>
                <c:pt idx="237">
                  <c:v>2642.75</c:v>
                </c:pt>
                <c:pt idx="238">
                  <c:v>2642.97</c:v>
                </c:pt>
                <c:pt idx="239">
                  <c:v>2643.22</c:v>
                </c:pt>
                <c:pt idx="240">
                  <c:v>2643.5</c:v>
                </c:pt>
                <c:pt idx="241">
                  <c:v>2643.69</c:v>
                </c:pt>
                <c:pt idx="242">
                  <c:v>2643.76</c:v>
                </c:pt>
                <c:pt idx="243">
                  <c:v>2644.02</c:v>
                </c:pt>
                <c:pt idx="244">
                  <c:v>2644.31</c:v>
                </c:pt>
                <c:pt idx="245">
                  <c:v>2644.59</c:v>
                </c:pt>
                <c:pt idx="246">
                  <c:v>2644.83</c:v>
                </c:pt>
                <c:pt idx="247">
                  <c:v>2645.12</c:v>
                </c:pt>
                <c:pt idx="248">
                  <c:v>2645.34</c:v>
                </c:pt>
                <c:pt idx="249">
                  <c:v>2645.6</c:v>
                </c:pt>
                <c:pt idx="250">
                  <c:v>2645.86</c:v>
                </c:pt>
                <c:pt idx="251">
                  <c:v>2646.15</c:v>
                </c:pt>
                <c:pt idx="252">
                  <c:v>2646.42</c:v>
                </c:pt>
                <c:pt idx="253">
                  <c:v>2646.71</c:v>
                </c:pt>
                <c:pt idx="254">
                  <c:v>2646.99</c:v>
                </c:pt>
                <c:pt idx="255">
                  <c:v>2647.21</c:v>
                </c:pt>
                <c:pt idx="256">
                  <c:v>2647.49</c:v>
                </c:pt>
                <c:pt idx="257">
                  <c:v>2647.74</c:v>
                </c:pt>
                <c:pt idx="258">
                  <c:v>2648.07</c:v>
                </c:pt>
                <c:pt idx="259">
                  <c:v>2648.31</c:v>
                </c:pt>
                <c:pt idx="260">
                  <c:v>2648.57</c:v>
                </c:pt>
                <c:pt idx="261">
                  <c:v>2648.84</c:v>
                </c:pt>
                <c:pt idx="262">
                  <c:v>2649.1</c:v>
                </c:pt>
                <c:pt idx="263">
                  <c:v>2649.38</c:v>
                </c:pt>
                <c:pt idx="264">
                  <c:v>2649.66</c:v>
                </c:pt>
                <c:pt idx="265">
                  <c:v>2649.95</c:v>
                </c:pt>
                <c:pt idx="266">
                  <c:v>2650.23</c:v>
                </c:pt>
                <c:pt idx="267">
                  <c:v>2650.49</c:v>
                </c:pt>
                <c:pt idx="268">
                  <c:v>2650.75</c:v>
                </c:pt>
                <c:pt idx="269">
                  <c:v>2651.03</c:v>
                </c:pt>
                <c:pt idx="270">
                  <c:v>2651.18</c:v>
                </c:pt>
                <c:pt idx="271">
                  <c:v>2651.53</c:v>
                </c:pt>
                <c:pt idx="272">
                  <c:v>2651.8</c:v>
                </c:pt>
                <c:pt idx="273">
                  <c:v>2652.08</c:v>
                </c:pt>
                <c:pt idx="274">
                  <c:v>2652.37</c:v>
                </c:pt>
                <c:pt idx="275">
                  <c:v>2652.61</c:v>
                </c:pt>
                <c:pt idx="276">
                  <c:v>2652.86</c:v>
                </c:pt>
                <c:pt idx="277">
                  <c:v>2653.1</c:v>
                </c:pt>
                <c:pt idx="278">
                  <c:v>2653.34</c:v>
                </c:pt>
                <c:pt idx="279">
                  <c:v>2653.62</c:v>
                </c:pt>
                <c:pt idx="280">
                  <c:v>2653.9</c:v>
                </c:pt>
                <c:pt idx="281">
                  <c:v>2654.17</c:v>
                </c:pt>
                <c:pt idx="282">
                  <c:v>2654.4</c:v>
                </c:pt>
                <c:pt idx="283">
                  <c:v>2654.67</c:v>
                </c:pt>
                <c:pt idx="284">
                  <c:v>2654.9</c:v>
                </c:pt>
                <c:pt idx="285">
                  <c:v>2655.18</c:v>
                </c:pt>
                <c:pt idx="286">
                  <c:v>2655.47</c:v>
                </c:pt>
                <c:pt idx="287">
                  <c:v>2655.71</c:v>
                </c:pt>
                <c:pt idx="288">
                  <c:v>2656.01</c:v>
                </c:pt>
                <c:pt idx="289">
                  <c:v>2656.3</c:v>
                </c:pt>
                <c:pt idx="290">
                  <c:v>2656.59</c:v>
                </c:pt>
                <c:pt idx="291">
                  <c:v>2656.86</c:v>
                </c:pt>
                <c:pt idx="292">
                  <c:v>2657.12</c:v>
                </c:pt>
                <c:pt idx="293">
                  <c:v>2657.42</c:v>
                </c:pt>
                <c:pt idx="294">
                  <c:v>2657.71</c:v>
                </c:pt>
                <c:pt idx="295">
                  <c:v>2657.97</c:v>
                </c:pt>
                <c:pt idx="296">
                  <c:v>2658.23</c:v>
                </c:pt>
                <c:pt idx="297">
                  <c:v>2658.54</c:v>
                </c:pt>
                <c:pt idx="298">
                  <c:v>2658.79</c:v>
                </c:pt>
                <c:pt idx="299">
                  <c:v>2659.03</c:v>
                </c:pt>
                <c:pt idx="300">
                  <c:v>2659.33</c:v>
                </c:pt>
                <c:pt idx="301">
                  <c:v>2659.6</c:v>
                </c:pt>
                <c:pt idx="302">
                  <c:v>2659.88</c:v>
                </c:pt>
                <c:pt idx="303">
                  <c:v>2660.13</c:v>
                </c:pt>
                <c:pt idx="304">
                  <c:v>2660.38</c:v>
                </c:pt>
                <c:pt idx="305">
                  <c:v>2660.65</c:v>
                </c:pt>
                <c:pt idx="306">
                  <c:v>2660.93</c:v>
                </c:pt>
                <c:pt idx="307">
                  <c:v>2661.21</c:v>
                </c:pt>
                <c:pt idx="308">
                  <c:v>2661.53</c:v>
                </c:pt>
                <c:pt idx="309">
                  <c:v>2661.79</c:v>
                </c:pt>
                <c:pt idx="310">
                  <c:v>2662.02</c:v>
                </c:pt>
                <c:pt idx="311">
                  <c:v>2662.32</c:v>
                </c:pt>
                <c:pt idx="312">
                  <c:v>2662.57</c:v>
                </c:pt>
                <c:pt idx="313">
                  <c:v>2662.84</c:v>
                </c:pt>
                <c:pt idx="314">
                  <c:v>2663.11</c:v>
                </c:pt>
                <c:pt idx="315">
                  <c:v>2663.45</c:v>
                </c:pt>
                <c:pt idx="316">
                  <c:v>2663.75</c:v>
                </c:pt>
                <c:pt idx="317">
                  <c:v>2663.92</c:v>
                </c:pt>
                <c:pt idx="318">
                  <c:v>2664.26</c:v>
                </c:pt>
                <c:pt idx="319">
                  <c:v>2664.51</c:v>
                </c:pt>
                <c:pt idx="320">
                  <c:v>2664.75</c:v>
                </c:pt>
                <c:pt idx="321">
                  <c:v>2664.99</c:v>
                </c:pt>
                <c:pt idx="322">
                  <c:v>2665.3</c:v>
                </c:pt>
                <c:pt idx="323">
                  <c:v>2665.58</c:v>
                </c:pt>
                <c:pt idx="324">
                  <c:v>2665.87</c:v>
                </c:pt>
                <c:pt idx="325">
                  <c:v>2666.15</c:v>
                </c:pt>
                <c:pt idx="326">
                  <c:v>2666.32</c:v>
                </c:pt>
                <c:pt idx="327">
                  <c:v>2666.69</c:v>
                </c:pt>
                <c:pt idx="328">
                  <c:v>2666.95</c:v>
                </c:pt>
                <c:pt idx="329">
                  <c:v>2667.19</c:v>
                </c:pt>
                <c:pt idx="330">
                  <c:v>2667.46</c:v>
                </c:pt>
                <c:pt idx="331">
                  <c:v>2667.71</c:v>
                </c:pt>
                <c:pt idx="332">
                  <c:v>2667.98</c:v>
                </c:pt>
                <c:pt idx="333">
                  <c:v>2668.29</c:v>
                </c:pt>
                <c:pt idx="334">
                  <c:v>2668.56</c:v>
                </c:pt>
                <c:pt idx="335">
                  <c:v>2668.82</c:v>
                </c:pt>
                <c:pt idx="336">
                  <c:v>2669.12</c:v>
                </c:pt>
                <c:pt idx="337">
                  <c:v>2669.35</c:v>
                </c:pt>
                <c:pt idx="338">
                  <c:v>2669.63</c:v>
                </c:pt>
                <c:pt idx="339">
                  <c:v>2669.89</c:v>
                </c:pt>
                <c:pt idx="340">
                  <c:v>2670.15</c:v>
                </c:pt>
                <c:pt idx="341">
                  <c:v>2670.22</c:v>
                </c:pt>
                <c:pt idx="342">
                  <c:v>2670.56</c:v>
                </c:pt>
                <c:pt idx="343">
                  <c:v>2670.82</c:v>
                </c:pt>
                <c:pt idx="344">
                  <c:v>2671.11</c:v>
                </c:pt>
                <c:pt idx="345">
                  <c:v>2671.29</c:v>
                </c:pt>
                <c:pt idx="346">
                  <c:v>2671.61</c:v>
                </c:pt>
                <c:pt idx="347">
                  <c:v>2671.85</c:v>
                </c:pt>
                <c:pt idx="348">
                  <c:v>2672.16</c:v>
                </c:pt>
                <c:pt idx="349">
                  <c:v>2672.34</c:v>
                </c:pt>
                <c:pt idx="350">
                  <c:v>2672.65</c:v>
                </c:pt>
                <c:pt idx="351">
                  <c:v>2672.85</c:v>
                </c:pt>
                <c:pt idx="352">
                  <c:v>2673.16</c:v>
                </c:pt>
                <c:pt idx="353">
                  <c:v>2673.38</c:v>
                </c:pt>
                <c:pt idx="354">
                  <c:v>2673.7</c:v>
                </c:pt>
                <c:pt idx="355">
                  <c:v>2673.97</c:v>
                </c:pt>
                <c:pt idx="356">
                  <c:v>2674.32</c:v>
                </c:pt>
                <c:pt idx="357">
                  <c:v>2674.5</c:v>
                </c:pt>
                <c:pt idx="358">
                  <c:v>2674.79</c:v>
                </c:pt>
                <c:pt idx="359">
                  <c:v>2675.04</c:v>
                </c:pt>
                <c:pt idx="360">
                  <c:v>2675.36</c:v>
                </c:pt>
                <c:pt idx="361">
                  <c:v>2675.57</c:v>
                </c:pt>
                <c:pt idx="362">
                  <c:v>2675.89</c:v>
                </c:pt>
                <c:pt idx="363">
                  <c:v>2676.08</c:v>
                </c:pt>
                <c:pt idx="364">
                  <c:v>2676.33</c:v>
                </c:pt>
                <c:pt idx="365">
                  <c:v>2676.56</c:v>
                </c:pt>
                <c:pt idx="366">
                  <c:v>2676.85</c:v>
                </c:pt>
                <c:pt idx="367">
                  <c:v>2677.07</c:v>
                </c:pt>
                <c:pt idx="368">
                  <c:v>2677.41</c:v>
                </c:pt>
                <c:pt idx="369">
                  <c:v>2677.6</c:v>
                </c:pt>
                <c:pt idx="370">
                  <c:v>2677.9</c:v>
                </c:pt>
                <c:pt idx="371">
                  <c:v>2678.47</c:v>
                </c:pt>
                <c:pt idx="372">
                  <c:v>2678.67</c:v>
                </c:pt>
                <c:pt idx="373">
                  <c:v>2679</c:v>
                </c:pt>
                <c:pt idx="374">
                  <c:v>2679.23</c:v>
                </c:pt>
                <c:pt idx="375">
                  <c:v>2679.57</c:v>
                </c:pt>
                <c:pt idx="376">
                  <c:v>2679.77</c:v>
                </c:pt>
                <c:pt idx="377">
                  <c:v>2680.1</c:v>
                </c:pt>
                <c:pt idx="378">
                  <c:v>2680.34</c:v>
                </c:pt>
                <c:pt idx="379">
                  <c:v>2680.68</c:v>
                </c:pt>
                <c:pt idx="380">
                  <c:v>2680.86</c:v>
                </c:pt>
                <c:pt idx="381">
                  <c:v>2681.16</c:v>
                </c:pt>
                <c:pt idx="382">
                  <c:v>2681.33</c:v>
                </c:pt>
                <c:pt idx="383">
                  <c:v>2681.69</c:v>
                </c:pt>
                <c:pt idx="384">
                  <c:v>2681.96</c:v>
                </c:pt>
                <c:pt idx="385">
                  <c:v>2682.28</c:v>
                </c:pt>
                <c:pt idx="386">
                  <c:v>2682.48</c:v>
                </c:pt>
                <c:pt idx="387">
                  <c:v>2682.74</c:v>
                </c:pt>
                <c:pt idx="388">
                  <c:v>2683.01</c:v>
                </c:pt>
                <c:pt idx="389">
                  <c:v>2683.37</c:v>
                </c:pt>
                <c:pt idx="390">
                  <c:v>2683.6</c:v>
                </c:pt>
                <c:pt idx="391">
                  <c:v>2683.91</c:v>
                </c:pt>
                <c:pt idx="392">
                  <c:v>2684.09</c:v>
                </c:pt>
                <c:pt idx="393">
                  <c:v>2684.43</c:v>
                </c:pt>
                <c:pt idx="394">
                  <c:v>2684.69</c:v>
                </c:pt>
                <c:pt idx="395">
                  <c:v>2685.04</c:v>
                </c:pt>
                <c:pt idx="396">
                  <c:v>2685.22</c:v>
                </c:pt>
                <c:pt idx="397">
                  <c:v>2685.54</c:v>
                </c:pt>
                <c:pt idx="398">
                  <c:v>2686</c:v>
                </c:pt>
                <c:pt idx="399">
                  <c:v>2686.2</c:v>
                </c:pt>
                <c:pt idx="400">
                  <c:v>2686.49</c:v>
                </c:pt>
                <c:pt idx="401">
                  <c:v>2686.75</c:v>
                </c:pt>
                <c:pt idx="402">
                  <c:v>2687</c:v>
                </c:pt>
                <c:pt idx="403">
                  <c:v>2687.2</c:v>
                </c:pt>
                <c:pt idx="404">
                  <c:v>2687.68</c:v>
                </c:pt>
                <c:pt idx="405">
                  <c:v>2688.03</c:v>
                </c:pt>
                <c:pt idx="406">
                  <c:v>2688.25</c:v>
                </c:pt>
                <c:pt idx="407">
                  <c:v>2688.57</c:v>
                </c:pt>
                <c:pt idx="408">
                  <c:v>2688.75</c:v>
                </c:pt>
                <c:pt idx="409">
                  <c:v>2689.11</c:v>
                </c:pt>
                <c:pt idx="410">
                  <c:v>2689.3</c:v>
                </c:pt>
                <c:pt idx="411">
                  <c:v>2689.58</c:v>
                </c:pt>
                <c:pt idx="412">
                  <c:v>2689.79</c:v>
                </c:pt>
                <c:pt idx="413">
                  <c:v>2690.11</c:v>
                </c:pt>
                <c:pt idx="414">
                  <c:v>2690.32</c:v>
                </c:pt>
                <c:pt idx="415">
                  <c:v>2690.66</c:v>
                </c:pt>
                <c:pt idx="416">
                  <c:v>2690.81</c:v>
                </c:pt>
                <c:pt idx="417">
                  <c:v>2690.86</c:v>
                </c:pt>
                <c:pt idx="418">
                  <c:v>2691.33</c:v>
                </c:pt>
                <c:pt idx="419">
                  <c:v>2691.17</c:v>
                </c:pt>
                <c:pt idx="420">
                  <c:v>2691.63</c:v>
                </c:pt>
                <c:pt idx="421">
                  <c:v>2691.4</c:v>
                </c:pt>
                <c:pt idx="422">
                  <c:v>2691.84</c:v>
                </c:pt>
                <c:pt idx="423">
                  <c:v>2691.93</c:v>
                </c:pt>
                <c:pt idx="424">
                  <c:v>2692.39</c:v>
                </c:pt>
                <c:pt idx="425">
                  <c:v>2692.26</c:v>
                </c:pt>
                <c:pt idx="426">
                  <c:v>2692.72</c:v>
                </c:pt>
                <c:pt idx="427">
                  <c:v>2692.46</c:v>
                </c:pt>
                <c:pt idx="428">
                  <c:v>2692.92</c:v>
                </c:pt>
                <c:pt idx="429">
                  <c:v>2693.29</c:v>
                </c:pt>
                <c:pt idx="430">
                  <c:v>2693.34</c:v>
                </c:pt>
                <c:pt idx="431">
                  <c:v>2693.71</c:v>
                </c:pt>
                <c:pt idx="432">
                  <c:v>2693.92</c:v>
                </c:pt>
                <c:pt idx="433">
                  <c:v>2694.2</c:v>
                </c:pt>
                <c:pt idx="434">
                  <c:v>2694.4</c:v>
                </c:pt>
                <c:pt idx="435">
                  <c:v>2694.24</c:v>
                </c:pt>
                <c:pt idx="436">
                  <c:v>2694.64</c:v>
                </c:pt>
                <c:pt idx="437">
                  <c:v>2694.91</c:v>
                </c:pt>
                <c:pt idx="438">
                  <c:v>2695.4</c:v>
                </c:pt>
                <c:pt idx="439">
                  <c:v>2696.15</c:v>
                </c:pt>
                <c:pt idx="440">
                  <c:v>2696.02</c:v>
                </c:pt>
                <c:pt idx="441">
                  <c:v>2696.26</c:v>
                </c:pt>
                <c:pt idx="442">
                  <c:v>2696.54</c:v>
                </c:pt>
                <c:pt idx="443">
                  <c:v>2696.66</c:v>
                </c:pt>
                <c:pt idx="444">
                  <c:v>2697.02</c:v>
                </c:pt>
                <c:pt idx="445">
                  <c:v>2697.26</c:v>
                </c:pt>
                <c:pt idx="446">
                  <c:v>2697.52</c:v>
                </c:pt>
                <c:pt idx="447">
                  <c:v>2697.73</c:v>
                </c:pt>
                <c:pt idx="448">
                  <c:v>2698.02</c:v>
                </c:pt>
                <c:pt idx="449">
                  <c:v>2698.27</c:v>
                </c:pt>
                <c:pt idx="450">
                  <c:v>2698.5</c:v>
                </c:pt>
                <c:pt idx="451">
                  <c:v>2698.76</c:v>
                </c:pt>
                <c:pt idx="452">
                  <c:v>2699.02</c:v>
                </c:pt>
                <c:pt idx="453">
                  <c:v>2699.29</c:v>
                </c:pt>
                <c:pt idx="454">
                  <c:v>2699.55</c:v>
                </c:pt>
                <c:pt idx="455">
                  <c:v>2699.85</c:v>
                </c:pt>
                <c:pt idx="456">
                  <c:v>2700.1</c:v>
                </c:pt>
                <c:pt idx="457">
                  <c:v>2700.35</c:v>
                </c:pt>
                <c:pt idx="458">
                  <c:v>2700.64</c:v>
                </c:pt>
                <c:pt idx="459">
                  <c:v>2700.92</c:v>
                </c:pt>
                <c:pt idx="460">
                  <c:v>2701.2</c:v>
                </c:pt>
                <c:pt idx="461">
                  <c:v>2701.47</c:v>
                </c:pt>
                <c:pt idx="462">
                  <c:v>2701.78</c:v>
                </c:pt>
                <c:pt idx="463">
                  <c:v>2702.05</c:v>
                </c:pt>
                <c:pt idx="464">
                  <c:v>2702.31</c:v>
                </c:pt>
                <c:pt idx="465">
                  <c:v>2702.57</c:v>
                </c:pt>
                <c:pt idx="466">
                  <c:v>2702.81</c:v>
                </c:pt>
                <c:pt idx="467">
                  <c:v>2703.07</c:v>
                </c:pt>
                <c:pt idx="468">
                  <c:v>2703.37</c:v>
                </c:pt>
                <c:pt idx="469">
                  <c:v>2703.65</c:v>
                </c:pt>
                <c:pt idx="470">
                  <c:v>2703.94</c:v>
                </c:pt>
                <c:pt idx="471">
                  <c:v>2704.19</c:v>
                </c:pt>
                <c:pt idx="472">
                  <c:v>2704.48</c:v>
                </c:pt>
                <c:pt idx="473">
                  <c:v>2704.72</c:v>
                </c:pt>
                <c:pt idx="474">
                  <c:v>2705.04</c:v>
                </c:pt>
                <c:pt idx="475">
                  <c:v>2705.49</c:v>
                </c:pt>
                <c:pt idx="476">
                  <c:v>2705.78</c:v>
                </c:pt>
                <c:pt idx="477">
                  <c:v>2706.06</c:v>
                </c:pt>
                <c:pt idx="478">
                  <c:v>2706.34</c:v>
                </c:pt>
                <c:pt idx="479">
                  <c:v>2706.28</c:v>
                </c:pt>
                <c:pt idx="480">
                  <c:v>2706.85</c:v>
                </c:pt>
                <c:pt idx="481">
                  <c:v>2707.13</c:v>
                </c:pt>
                <c:pt idx="482">
                  <c:v>2707.39</c:v>
                </c:pt>
                <c:pt idx="483">
                  <c:v>2707.65</c:v>
                </c:pt>
                <c:pt idx="484">
                  <c:v>2707.95</c:v>
                </c:pt>
                <c:pt idx="485">
                  <c:v>2708.56</c:v>
                </c:pt>
                <c:pt idx="486">
                  <c:v>2708.8</c:v>
                </c:pt>
                <c:pt idx="487">
                  <c:v>2709.1</c:v>
                </c:pt>
                <c:pt idx="488">
                  <c:v>2709.37</c:v>
                </c:pt>
                <c:pt idx="489">
                  <c:v>2709.4</c:v>
                </c:pt>
                <c:pt idx="490">
                  <c:v>2709.66</c:v>
                </c:pt>
                <c:pt idx="491">
                  <c:v>2709.91</c:v>
                </c:pt>
                <c:pt idx="492">
                  <c:v>2710.17</c:v>
                </c:pt>
                <c:pt idx="493">
                  <c:v>2710.46</c:v>
                </c:pt>
                <c:pt idx="494">
                  <c:v>2710.73</c:v>
                </c:pt>
                <c:pt idx="495">
                  <c:v>2710.95</c:v>
                </c:pt>
                <c:pt idx="496">
                  <c:v>2711.22</c:v>
                </c:pt>
                <c:pt idx="497">
                  <c:v>2711.44</c:v>
                </c:pt>
                <c:pt idx="498">
                  <c:v>2711.74</c:v>
                </c:pt>
                <c:pt idx="499">
                  <c:v>2712.02</c:v>
                </c:pt>
                <c:pt idx="500">
                  <c:v>2712.23</c:v>
                </c:pt>
                <c:pt idx="501">
                  <c:v>2712.53</c:v>
                </c:pt>
                <c:pt idx="502">
                  <c:v>2712.8</c:v>
                </c:pt>
                <c:pt idx="503">
                  <c:v>2713.05</c:v>
                </c:pt>
                <c:pt idx="504">
                  <c:v>2713.31</c:v>
                </c:pt>
                <c:pt idx="505">
                  <c:v>2713.56</c:v>
                </c:pt>
                <c:pt idx="506">
                  <c:v>2713.89</c:v>
                </c:pt>
                <c:pt idx="507">
                  <c:v>2714.13</c:v>
                </c:pt>
                <c:pt idx="508">
                  <c:v>2714.4</c:v>
                </c:pt>
                <c:pt idx="509">
                  <c:v>2714.68</c:v>
                </c:pt>
                <c:pt idx="510">
                  <c:v>2714.92</c:v>
                </c:pt>
                <c:pt idx="511">
                  <c:v>2715.18</c:v>
                </c:pt>
                <c:pt idx="512">
                  <c:v>2715.19</c:v>
                </c:pt>
                <c:pt idx="513">
                  <c:v>2715.47</c:v>
                </c:pt>
                <c:pt idx="514">
                  <c:v>2716.5</c:v>
                </c:pt>
                <c:pt idx="515">
                  <c:v>2716.72</c:v>
                </c:pt>
                <c:pt idx="516">
                  <c:v>2716.97</c:v>
                </c:pt>
                <c:pt idx="517">
                  <c:v>2717.22</c:v>
                </c:pt>
                <c:pt idx="518">
                  <c:v>2717.51</c:v>
                </c:pt>
                <c:pt idx="519">
                  <c:v>2717.9</c:v>
                </c:pt>
                <c:pt idx="520">
                  <c:v>2718.07</c:v>
                </c:pt>
                <c:pt idx="521">
                  <c:v>2718.34</c:v>
                </c:pt>
                <c:pt idx="522">
                  <c:v>2718.59</c:v>
                </c:pt>
                <c:pt idx="523">
                  <c:v>2718.86</c:v>
                </c:pt>
                <c:pt idx="524">
                  <c:v>2719.96</c:v>
                </c:pt>
                <c:pt idx="525">
                  <c:v>2720.26</c:v>
                </c:pt>
                <c:pt idx="526">
                  <c:v>2720.29</c:v>
                </c:pt>
                <c:pt idx="527">
                  <c:v>2720.77</c:v>
                </c:pt>
                <c:pt idx="528">
                  <c:v>2721.01</c:v>
                </c:pt>
                <c:pt idx="529">
                  <c:v>2721.04</c:v>
                </c:pt>
                <c:pt idx="530">
                  <c:v>2721.1</c:v>
                </c:pt>
                <c:pt idx="531">
                  <c:v>2721.3</c:v>
                </c:pt>
                <c:pt idx="532">
                  <c:v>2721.6</c:v>
                </c:pt>
                <c:pt idx="533">
                  <c:v>2721.9</c:v>
                </c:pt>
                <c:pt idx="534">
                  <c:v>2722.1</c:v>
                </c:pt>
                <c:pt idx="535">
                  <c:v>2722.4</c:v>
                </c:pt>
                <c:pt idx="536">
                  <c:v>2722.7</c:v>
                </c:pt>
                <c:pt idx="537">
                  <c:v>2723</c:v>
                </c:pt>
                <c:pt idx="538">
                  <c:v>2723.2</c:v>
                </c:pt>
                <c:pt idx="539">
                  <c:v>2723.72</c:v>
                </c:pt>
                <c:pt idx="540">
                  <c:v>2723.96</c:v>
                </c:pt>
                <c:pt idx="541">
                  <c:v>2724.2</c:v>
                </c:pt>
                <c:pt idx="542">
                  <c:v>2724.77</c:v>
                </c:pt>
                <c:pt idx="543">
                  <c:v>2725.03</c:v>
                </c:pt>
                <c:pt idx="544">
                  <c:v>2725.04</c:v>
                </c:pt>
                <c:pt idx="545">
                  <c:v>2725.3</c:v>
                </c:pt>
                <c:pt idx="546">
                  <c:v>2725.34</c:v>
                </c:pt>
                <c:pt idx="547">
                  <c:v>2725.54</c:v>
                </c:pt>
                <c:pt idx="548">
                  <c:v>2725.56</c:v>
                </c:pt>
                <c:pt idx="549">
                  <c:v>2725.76</c:v>
                </c:pt>
                <c:pt idx="550">
                  <c:v>2725.76</c:v>
                </c:pt>
                <c:pt idx="551">
                  <c:v>2725.79</c:v>
                </c:pt>
                <c:pt idx="552">
                  <c:v>2726.04</c:v>
                </c:pt>
                <c:pt idx="553">
                  <c:v>2726.05</c:v>
                </c:pt>
                <c:pt idx="554">
                  <c:v>2726.29</c:v>
                </c:pt>
                <c:pt idx="555">
                  <c:v>2726.29</c:v>
                </c:pt>
                <c:pt idx="556">
                  <c:v>2726.52</c:v>
                </c:pt>
                <c:pt idx="557">
                  <c:v>2726.56</c:v>
                </c:pt>
                <c:pt idx="558">
                  <c:v>2726.79</c:v>
                </c:pt>
                <c:pt idx="559">
                  <c:v>2726.8</c:v>
                </c:pt>
                <c:pt idx="560">
                  <c:v>2727.05</c:v>
                </c:pt>
                <c:pt idx="561">
                  <c:v>2727.06</c:v>
                </c:pt>
                <c:pt idx="562">
                  <c:v>2727.27</c:v>
                </c:pt>
                <c:pt idx="563">
                  <c:v>2727.31</c:v>
                </c:pt>
                <c:pt idx="564">
                  <c:v>2728.14</c:v>
                </c:pt>
                <c:pt idx="565">
                  <c:v>2727.73</c:v>
                </c:pt>
                <c:pt idx="566">
                  <c:v>2728.38</c:v>
                </c:pt>
                <c:pt idx="567">
                  <c:v>2728.62</c:v>
                </c:pt>
                <c:pt idx="568">
                  <c:v>2728.66</c:v>
                </c:pt>
                <c:pt idx="569">
                  <c:v>2728.85</c:v>
                </c:pt>
                <c:pt idx="570">
                  <c:v>2728.89</c:v>
                </c:pt>
                <c:pt idx="571">
                  <c:v>2729.11</c:v>
                </c:pt>
                <c:pt idx="572">
                  <c:v>2729.12</c:v>
                </c:pt>
                <c:pt idx="573">
                  <c:v>2729.34</c:v>
                </c:pt>
                <c:pt idx="574">
                  <c:v>2729.38</c:v>
                </c:pt>
                <c:pt idx="575">
                  <c:v>2729.6</c:v>
                </c:pt>
                <c:pt idx="576">
                  <c:v>2729.63</c:v>
                </c:pt>
                <c:pt idx="577">
                  <c:v>2729.86</c:v>
                </c:pt>
                <c:pt idx="578">
                  <c:v>2730.13</c:v>
                </c:pt>
                <c:pt idx="579">
                  <c:v>2730.13</c:v>
                </c:pt>
                <c:pt idx="580">
                  <c:v>2730.32</c:v>
                </c:pt>
                <c:pt idx="581">
                  <c:v>2730.38</c:v>
                </c:pt>
                <c:pt idx="582">
                  <c:v>2730.64</c:v>
                </c:pt>
                <c:pt idx="583">
                  <c:v>2730.65</c:v>
                </c:pt>
                <c:pt idx="584">
                  <c:v>2731.14</c:v>
                </c:pt>
                <c:pt idx="585">
                  <c:v>2731.65</c:v>
                </c:pt>
                <c:pt idx="586">
                  <c:v>2731.93</c:v>
                </c:pt>
                <c:pt idx="587">
                  <c:v>2732.15</c:v>
                </c:pt>
                <c:pt idx="588">
                  <c:v>2732.46</c:v>
                </c:pt>
                <c:pt idx="589">
                  <c:v>2732.74</c:v>
                </c:pt>
                <c:pt idx="590">
                  <c:v>2733</c:v>
                </c:pt>
                <c:pt idx="591">
                  <c:v>2733.25</c:v>
                </c:pt>
                <c:pt idx="592">
                  <c:v>2733.52</c:v>
                </c:pt>
                <c:pt idx="593">
                  <c:v>2733.8</c:v>
                </c:pt>
                <c:pt idx="594">
                  <c:v>2734.05</c:v>
                </c:pt>
                <c:pt idx="595">
                  <c:v>2733.89</c:v>
                </c:pt>
                <c:pt idx="596">
                  <c:v>2734.18</c:v>
                </c:pt>
                <c:pt idx="597">
                  <c:v>2734.41</c:v>
                </c:pt>
                <c:pt idx="598">
                  <c:v>2734.67</c:v>
                </c:pt>
                <c:pt idx="599">
                  <c:v>2734.91</c:v>
                </c:pt>
                <c:pt idx="600">
                  <c:v>2735.19</c:v>
                </c:pt>
                <c:pt idx="601">
                  <c:v>2735.47</c:v>
                </c:pt>
                <c:pt idx="602">
                  <c:v>2735.74</c:v>
                </c:pt>
                <c:pt idx="603">
                  <c:v>2736.04</c:v>
                </c:pt>
                <c:pt idx="604">
                  <c:v>2736.58</c:v>
                </c:pt>
                <c:pt idx="605">
                  <c:v>2736.79</c:v>
                </c:pt>
                <c:pt idx="606">
                  <c:v>2737</c:v>
                </c:pt>
                <c:pt idx="607">
                  <c:v>2737.39</c:v>
                </c:pt>
                <c:pt idx="608">
                  <c:v>2737.57</c:v>
                </c:pt>
                <c:pt idx="609">
                  <c:v>2737.85</c:v>
                </c:pt>
                <c:pt idx="610">
                  <c:v>2738.12</c:v>
                </c:pt>
                <c:pt idx="611">
                  <c:v>2738.36</c:v>
                </c:pt>
                <c:pt idx="612">
                  <c:v>2738.64</c:v>
                </c:pt>
                <c:pt idx="613">
                  <c:v>2738.93</c:v>
                </c:pt>
                <c:pt idx="614">
                  <c:v>2739.2</c:v>
                </c:pt>
                <c:pt idx="615">
                  <c:v>2739.72</c:v>
                </c:pt>
                <c:pt idx="616">
                  <c:v>2742.6</c:v>
                </c:pt>
                <c:pt idx="617">
                  <c:v>2744.2</c:v>
                </c:pt>
                <c:pt idx="618">
                  <c:v>2744.2</c:v>
                </c:pt>
                <c:pt idx="619">
                  <c:v>2744.2</c:v>
                </c:pt>
                <c:pt idx="620">
                  <c:v>2744.2</c:v>
                </c:pt>
                <c:pt idx="621">
                  <c:v>2744.2</c:v>
                </c:pt>
                <c:pt idx="622">
                  <c:v>2747</c:v>
                </c:pt>
                <c:pt idx="623">
                  <c:v>2747.2</c:v>
                </c:pt>
                <c:pt idx="624">
                  <c:v>2747.6</c:v>
                </c:pt>
                <c:pt idx="625">
                  <c:v>2748.9</c:v>
                </c:pt>
                <c:pt idx="626">
                  <c:v>2750</c:v>
                </c:pt>
                <c:pt idx="627">
                  <c:v>2754</c:v>
                </c:pt>
                <c:pt idx="628">
                  <c:v>2760</c:v>
                </c:pt>
                <c:pt idx="629">
                  <c:v>2763.01</c:v>
                </c:pt>
                <c:pt idx="630">
                  <c:v>2770</c:v>
                </c:pt>
                <c:pt idx="631">
                  <c:v>2773</c:v>
                </c:pt>
                <c:pt idx="632">
                  <c:v>2773.75</c:v>
                </c:pt>
                <c:pt idx="633">
                  <c:v>2773.75</c:v>
                </c:pt>
                <c:pt idx="634">
                  <c:v>2782.3</c:v>
                </c:pt>
                <c:pt idx="635">
                  <c:v>2784</c:v>
                </c:pt>
                <c:pt idx="636">
                  <c:v>2785.8</c:v>
                </c:pt>
                <c:pt idx="637">
                  <c:v>2786.6</c:v>
                </c:pt>
                <c:pt idx="638">
                  <c:v>2793.8</c:v>
                </c:pt>
                <c:pt idx="639">
                  <c:v>2794.4</c:v>
                </c:pt>
                <c:pt idx="640">
                  <c:v>2795.8</c:v>
                </c:pt>
                <c:pt idx="641">
                  <c:v>2797.3</c:v>
                </c:pt>
                <c:pt idx="642">
                  <c:v>2797.9</c:v>
                </c:pt>
                <c:pt idx="643">
                  <c:v>2798.2</c:v>
                </c:pt>
                <c:pt idx="644">
                  <c:v>2798.2</c:v>
                </c:pt>
                <c:pt idx="645">
                  <c:v>2798.2</c:v>
                </c:pt>
                <c:pt idx="646">
                  <c:v>2798.5</c:v>
                </c:pt>
                <c:pt idx="647">
                  <c:v>2800.6</c:v>
                </c:pt>
                <c:pt idx="648">
                  <c:v>2803.9</c:v>
                </c:pt>
                <c:pt idx="649">
                  <c:v>2804.7</c:v>
                </c:pt>
                <c:pt idx="650">
                  <c:v>2805.2</c:v>
                </c:pt>
                <c:pt idx="651">
                  <c:v>2806.1</c:v>
                </c:pt>
                <c:pt idx="652">
                  <c:v>2811.8</c:v>
                </c:pt>
                <c:pt idx="653">
                  <c:v>2814.4</c:v>
                </c:pt>
                <c:pt idx="654">
                  <c:v>2818.9</c:v>
                </c:pt>
                <c:pt idx="655">
                  <c:v>2822.2</c:v>
                </c:pt>
                <c:pt idx="656">
                  <c:v>2824.7</c:v>
                </c:pt>
                <c:pt idx="657">
                  <c:v>2828.1</c:v>
                </c:pt>
                <c:pt idx="658">
                  <c:v>2829.4</c:v>
                </c:pt>
                <c:pt idx="659">
                  <c:v>2830</c:v>
                </c:pt>
                <c:pt idx="660">
                  <c:v>2830</c:v>
                </c:pt>
                <c:pt idx="661">
                  <c:v>2831.8</c:v>
                </c:pt>
                <c:pt idx="662">
                  <c:v>2832.6</c:v>
                </c:pt>
                <c:pt idx="663">
                  <c:v>2832.9</c:v>
                </c:pt>
                <c:pt idx="664">
                  <c:v>2833.2</c:v>
                </c:pt>
                <c:pt idx="665">
                  <c:v>2833.5</c:v>
                </c:pt>
                <c:pt idx="666">
                  <c:v>2833.7</c:v>
                </c:pt>
                <c:pt idx="667">
                  <c:v>2834</c:v>
                </c:pt>
                <c:pt idx="668">
                  <c:v>2834.3</c:v>
                </c:pt>
                <c:pt idx="669">
                  <c:v>2834.3</c:v>
                </c:pt>
                <c:pt idx="670">
                  <c:v>2834.62</c:v>
                </c:pt>
                <c:pt idx="671">
                  <c:v>2834.9</c:v>
                </c:pt>
                <c:pt idx="672">
                  <c:v>2835.2</c:v>
                </c:pt>
                <c:pt idx="673">
                  <c:v>2835.5</c:v>
                </c:pt>
                <c:pt idx="674">
                  <c:v>2835.7</c:v>
                </c:pt>
                <c:pt idx="675">
                  <c:v>2835.9</c:v>
                </c:pt>
                <c:pt idx="676">
                  <c:v>2836.2</c:v>
                </c:pt>
                <c:pt idx="677">
                  <c:v>2836.5</c:v>
                </c:pt>
                <c:pt idx="678">
                  <c:v>2836.7</c:v>
                </c:pt>
                <c:pt idx="679">
                  <c:v>2837.5</c:v>
                </c:pt>
                <c:pt idx="680">
                  <c:v>2838.3</c:v>
                </c:pt>
                <c:pt idx="681">
                  <c:v>2838.3</c:v>
                </c:pt>
                <c:pt idx="682">
                  <c:v>2839.5</c:v>
                </c:pt>
                <c:pt idx="683">
                  <c:v>2839.5</c:v>
                </c:pt>
                <c:pt idx="684">
                  <c:v>2839.9</c:v>
                </c:pt>
                <c:pt idx="685">
                  <c:v>2839.9</c:v>
                </c:pt>
                <c:pt idx="686">
                  <c:v>2841.7</c:v>
                </c:pt>
                <c:pt idx="687">
                  <c:v>2842.1</c:v>
                </c:pt>
                <c:pt idx="688">
                  <c:v>2842.1</c:v>
                </c:pt>
                <c:pt idx="689">
                  <c:v>2847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93888"/>
        <c:axId val="144695680"/>
      </c:scatterChart>
      <c:valAx>
        <c:axId val="144677504"/>
        <c:scaling>
          <c:orientation val="minMax"/>
          <c:min val="42678"/>
        </c:scaling>
        <c:delete val="0"/>
        <c:axPos val="t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宋体" panose="02010600030101010101" pitchFamily="7" charset="-122"/>
                    <a:cs typeface="Times New Roman" panose="02020603050405020304" pitchFamily="18" charset="0"/>
                  </a:defRPr>
                </a:pPr>
                <a:r>
                  <a:rPr lang="zh-CN"/>
                  <a:t>日期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88481719868004"/>
              <c:y val="0.834054835453261"/>
            </c:manualLayout>
          </c:layout>
          <c:overlay val="0"/>
        </c:title>
        <c:numFmt formatCode="m\/d\/yyyy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91968"/>
        <c:crosses val="autoZero"/>
        <c:crossBetween val="midCat"/>
        <c:majorUnit val="365"/>
      </c:valAx>
      <c:valAx>
        <c:axId val="144691968"/>
        <c:scaling>
          <c:orientation val="maxMin"/>
          <c:min val="0"/>
        </c:scaling>
        <c:delete val="0"/>
        <c:axPos val="l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宋体" panose="02010600030101010101" pitchFamily="7" charset="-122"/>
                    <a:cs typeface="Times New Roman" panose="02020603050405020304" pitchFamily="18" charset="0"/>
                  </a:defRPr>
                </a:pPr>
                <a:r>
                  <a:rPr lang="zh-CN"/>
                  <a:t>沉降量：mm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00758896839139921"/>
              <c:y val="0.00559176256814052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77504"/>
        <c:crosses val="autoZero"/>
        <c:crossBetween val="midCat"/>
      </c:valAx>
      <c:valAx>
        <c:axId val="14469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95680"/>
        <c:crosses val="autoZero"/>
        <c:crossBetween val="midCat"/>
      </c:valAx>
      <c:valAx>
        <c:axId val="144695680"/>
        <c:scaling>
          <c:orientation val="minMax"/>
          <c:min val="2580"/>
        </c:scaling>
        <c:delete val="0"/>
        <c:axPos val="r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宋体" panose="02010600030101010101" pitchFamily="7" charset="-122"/>
                    <a:cs typeface="Times New Roman" panose="02020603050405020304" pitchFamily="18" charset="0"/>
                  </a:defRPr>
                </a:pPr>
                <a:r>
                  <a:rPr lang="zh-CN"/>
                  <a:t>填筑高程：m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879159378936554"/>
              <c:y val="0.00559176256814052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ln w="6350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宋体" panose="02010600030101010101" pitchFamily="7" charset="-122"/>
                <a:cs typeface="Times New Roman" panose="02020603050405020304" pitchFamily="18" charset="0"/>
              </a:defRPr>
            </a:pPr>
          </a:p>
        </c:txPr>
        <c:crossAx val="144693888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12"/>
        <c:delete val="1"/>
      </c:legendEntry>
      <c:layout>
        <c:manualLayout>
          <c:xMode val="edge"/>
          <c:yMode val="edge"/>
          <c:x val="0.0118948824343015"/>
          <c:y val="0.0828857851848041"/>
          <c:w val="0.973309409863179"/>
          <c:h val="0.254245246191358"/>
        </c:manualLayout>
      </c:layout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000000"/>
              </a:solidFill>
              <a:latin typeface="Times New Roman" panose="02020603050405020304" pitchFamily="18" charset="0"/>
              <a:ea typeface="宋体" panose="02010600030101010101" pitchFamily="7" charset="-122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zh-CN" sz="1000" b="0" i="0" u="none" strike="noStrike" baseline="0">
          <a:solidFill>
            <a:srgbClr val="000000"/>
          </a:solidFill>
          <a:latin typeface="Times New Roman" panose="02020603050405020304" pitchFamily="18" charset="0"/>
          <a:ea typeface="宋体" panose="02010600030101010101" pitchFamily="7" charset="-122"/>
          <a:cs typeface="Times New Roman" panose="02020603050405020304" pitchFamily="18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3-3断面（纵0+342.00m，心墙最大坝高处）沉降分布曲线</a:t>
            </a:r>
            <a:endParaRPr lang="zh-CN" altLang="en-US" sz="1200" b="1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1531293872665"/>
          <c:y val="0.13876666906864"/>
          <c:w val="0.833649162675341"/>
          <c:h val="0.7533047749440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周报不要用!$N$1</c:f>
              <c:strCache>
                <c:ptCount val="1"/>
                <c:pt idx="0">
                  <c:v>DC4沉降分布曲线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prstDash val="solid"/>
                <a:round/>
              </a:ln>
              <a:effectLst/>
            </c:spPr>
          </c:marker>
          <c:dLbls>
            <c:dLbl>
              <c:idx val="1"/>
              <c:layout>
                <c:manualLayout>
                  <c:x val="-0.0927496031746032"/>
                  <c:y val="-0.0154738425925927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15421428571429"/>
                  <c:y val="1.07791964654569e-16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103363888888889"/>
                  <c:y val="-0.0084938469769930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986601851851853"/>
                  <c:y val="-0.0084938469769930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125866071428571"/>
                  <c:y val="-1.07791964654569e-16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0.149187301587302"/>
                  <c:y val="-0.0103159722222222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>
                <c:manualLayout>
                  <c:x val="-0.108067592592593"/>
                  <c:y val="-5.19062430118312e-17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0.101012037037037"/>
                  <c:y val="0.0198189762796504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>
                <c:manualLayout>
                  <c:x val="-0.148049074074074"/>
                  <c:y val="-2.59531215059156e-17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>
                <c:manualLayout>
                  <c:x val="-0.101012037037037"/>
                  <c:y val="0.0141564116283218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rgbClr val="0066CC"/>
                      </a:solidFill>
                      <a:latin typeface="宋体" panose="02010600030101010101" pitchFamily="7" charset="-122"/>
                      <a:ea typeface="宋体" panose="02010600030101010101" pitchFamily="7" charset="-122"/>
                      <a:cs typeface="宋体" panose="02010600030101010101" pitchFamily="7" charset="-122"/>
                    </a:defRPr>
                  </a:pPr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 w="25400"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000" b="0" i="0" u="none" strike="noStrike" kern="1200" baseline="0">
                    <a:solidFill>
                      <a:srgbClr val="0066CC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xVal>
            <c:numRef>
              <c:f>周报不要用!$G$4:$G$25</c:f>
              <c:numCache>
                <c:formatCode>0.0_ </c:formatCode>
                <c:ptCount val="22"/>
                <c:pt idx="0">
                  <c:v>0</c:v>
                </c:pt>
                <c:pt idx="1">
                  <c:v>146.499999999833</c:v>
                </c:pt>
                <c:pt idx="2">
                  <c:v>227.499999999964</c:v>
                </c:pt>
                <c:pt idx="3">
                  <c:v>276.000000000295</c:v>
                </c:pt>
                <c:pt idx="4">
                  <c:v>410.499999999956</c:v>
                </c:pt>
                <c:pt idx="5">
                  <c:v>505.500000000211</c:v>
                </c:pt>
                <c:pt idx="6">
                  <c:v>651.500000000397</c:v>
                </c:pt>
                <c:pt idx="7">
                  <c:v>634.000000000015</c:v>
                </c:pt>
                <c:pt idx="8">
                  <c:v>585.500000000593</c:v>
                </c:pt>
                <c:pt idx="9">
                  <c:v>586.00000000024</c:v>
                </c:pt>
                <c:pt idx="10">
                  <c:v>637.000000000171</c:v>
                </c:pt>
                <c:pt idx="11">
                  <c:v>697.500000000218</c:v>
                </c:pt>
                <c:pt idx="12">
                  <c:v>543.000000000575</c:v>
                </c:pt>
                <c:pt idx="13">
                  <c:v>562.500000000455</c:v>
                </c:pt>
                <c:pt idx="15">
                  <c:v>619.000000000597</c:v>
                </c:pt>
                <c:pt idx="16">
                  <c:v>614.500000000135</c:v>
                </c:pt>
                <c:pt idx="17">
                  <c:v>0</c:v>
                </c:pt>
                <c:pt idx="18">
                  <c:v>574.000000000069</c:v>
                </c:pt>
                <c:pt idx="19">
                  <c:v>546.000000000276</c:v>
                </c:pt>
                <c:pt idx="20">
                  <c:v>391.500000000178</c:v>
                </c:pt>
                <c:pt idx="21">
                  <c:v>365.500000000338</c:v>
                </c:pt>
              </c:numCache>
            </c:numRef>
          </c:xVal>
          <c:yVal>
            <c:numRef>
              <c:f>周报不要用!$D$4:$D$25</c:f>
              <c:numCache>
                <c:formatCode>0.00_ </c:formatCode>
                <c:ptCount val="22"/>
                <c:pt idx="0">
                  <c:v>2581.99</c:v>
                </c:pt>
                <c:pt idx="1">
                  <c:v>2587.15</c:v>
                </c:pt>
                <c:pt idx="2">
                  <c:v>2592.14</c:v>
                </c:pt>
                <c:pt idx="3">
                  <c:v>2596.8</c:v>
                </c:pt>
                <c:pt idx="4">
                  <c:v>2602.25</c:v>
                </c:pt>
                <c:pt idx="5">
                  <c:v>2607.73</c:v>
                </c:pt>
                <c:pt idx="6">
                  <c:v>2612.07</c:v>
                </c:pt>
                <c:pt idx="7">
                  <c:v>2616.76</c:v>
                </c:pt>
                <c:pt idx="8">
                  <c:v>2621.93</c:v>
                </c:pt>
                <c:pt idx="9">
                  <c:v>2628.34</c:v>
                </c:pt>
                <c:pt idx="10">
                  <c:v>2632.59</c:v>
                </c:pt>
                <c:pt idx="11">
                  <c:v>2637.477</c:v>
                </c:pt>
                <c:pt idx="12">
                  <c:v>2642.48</c:v>
                </c:pt>
                <c:pt idx="13">
                  <c:v>2647.07</c:v>
                </c:pt>
                <c:pt idx="14">
                  <c:v>2653.045</c:v>
                </c:pt>
                <c:pt idx="15">
                  <c:v>2657.14</c:v>
                </c:pt>
                <c:pt idx="16">
                  <c:v>2662.93</c:v>
                </c:pt>
                <c:pt idx="17">
                  <c:v>2667.643</c:v>
                </c:pt>
                <c:pt idx="18">
                  <c:v>2672.73</c:v>
                </c:pt>
                <c:pt idx="19">
                  <c:v>2677.431</c:v>
                </c:pt>
                <c:pt idx="20">
                  <c:v>2681.652</c:v>
                </c:pt>
                <c:pt idx="21">
                  <c:v>2686.429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#REF!</c:f>
              <c:strCache>
                <c:ptCount val="1"/>
                <c:pt idx="0">
                  <c:v/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square"/>
            <c:size val="7"/>
            <c:spPr>
              <a:solidFill>
                <a:srgbClr val="FF0000"/>
              </a:solidFill>
              <a:ln w="6350" cap="flat" cmpd="sng" algn="ctr">
                <a:solidFill>
                  <a:srgbClr val="FF0000"/>
                </a:solidFill>
                <a:prstDash val="solid"/>
                <a:round/>
              </a:ln>
            </c:spPr>
          </c:marker>
          <c:dLbls>
            <c:spPr>
              <a:noFill/>
              <a:ln w="25400"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000" b="0" i="0" u="none" strike="noStrike" kern="1200" baseline="0">
                    <a:solidFill>
                      <a:srgbClr val="FF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周报不要用!$N$3</c:f>
              <c:strCache>
                <c:ptCount val="1"/>
                <c:pt idx="0">
                  <c:v/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</c:spPr>
          <c:marker>
            <c:spPr>
              <a:solidFill>
                <a:schemeClr val="accent1">
                  <a:lumMod val="75000"/>
                </a:schemeClr>
              </a:solidFill>
              <a:ln w="6350" cap="flat" cmpd="sng" algn="ctr">
                <a:solidFill>
                  <a:schemeClr val="accent1">
                    <a:lumMod val="75000"/>
                  </a:schemeClr>
                </a:solidFill>
                <a:prstDash val="solid"/>
                <a:round/>
              </a:ln>
            </c:spPr>
          </c:marker>
          <c:dPt>
            <c:idx val="1"/>
            <c:marker>
              <c:spPr>
                <a:solidFill>
                  <a:schemeClr val="accent1">
                    <a:lumMod val="75000"/>
                  </a:schemeClr>
                </a:solidFill>
                <a:ln w="6350" cap="flat" cmpd="sng" algn="ctr">
                  <a:solidFill>
                    <a:schemeClr val="accent1">
                      <a:lumMod val="75000"/>
                    </a:schemeClr>
                  </a:solidFill>
                  <a:prstDash val="solid"/>
                  <a:round/>
                </a:ln>
              </c:spPr>
            </c:marker>
            <c:bubble3D val="0"/>
            <c:spPr>
              <a:ln w="19050" cap="rnd" cmpd="sng" algn="ctr">
                <a:solidFill>
                  <a:schemeClr val="accent1">
                    <a:lumMod val="75000"/>
                  </a:schemeClr>
                </a:solidFill>
                <a:prstDash val="sysDash"/>
                <a:round/>
              </a:ln>
            </c:spPr>
          </c:dPt>
          <c:dLbls>
            <c:delete val="1"/>
          </c:dLbls>
          <c:xVal>
            <c:numRef>
              <c:f>(周报不要用!$G$17,周报不要用!$G$19)</c:f>
              <c:numCache>
                <c:formatCode>0.0_ </c:formatCode>
                <c:ptCount val="2"/>
                <c:pt idx="0">
                  <c:v>562.500000000455</c:v>
                </c:pt>
                <c:pt idx="1">
                  <c:v>619.000000000597</c:v>
                </c:pt>
              </c:numCache>
            </c:numRef>
          </c:xVal>
          <c:yVal>
            <c:numRef>
              <c:f>(周报不要用!$D$17,周报不要用!$D$19)</c:f>
              <c:numCache>
                <c:formatCode>0.00_ </c:formatCode>
                <c:ptCount val="2"/>
                <c:pt idx="0">
                  <c:v>2647.07</c:v>
                </c:pt>
                <c:pt idx="1">
                  <c:v>2657.14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9216"/>
        <c:axId val="133575424"/>
      </c:scatterChart>
      <c:valAx>
        <c:axId val="14312921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等线" panose="02010600030101010101" charset="-122"/>
                    <a:ea typeface="等线" panose="02010600030101010101" charset="-122"/>
                    <a:cs typeface="等线" panose="02010600030101010101" charset="-122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沉降量（</a:t>
                </a: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Calibri" panose="020F0502020204030204"/>
                    <a:ea typeface="宋体" panose="02010600030101010101" pitchFamily="7" charset="-122"/>
                  </a:rPr>
                  <a:t>mm</a:t>
                </a: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）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41609732620852"/>
              <c:y val="0.944826609063248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33575424"/>
        <c:crosses val="autoZero"/>
        <c:crossBetween val="midCat"/>
        <c:majorUnit val="100"/>
      </c:valAx>
      <c:valAx>
        <c:axId val="133575424"/>
        <c:scaling>
          <c:orientation val="minMax"/>
          <c:max val="2700"/>
          <c:min val="2580"/>
        </c:scaling>
        <c:delete val="0"/>
        <c:axPos val="l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等线" panose="02010600030101010101" charset="-122"/>
                    <a:ea typeface="等线" panose="02010600030101010101" charset="-122"/>
                    <a:cs typeface="等线" panose="02010600030101010101" charset="-122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高程(m)</a:t>
                </a:r>
                <a:endParaRPr lang="zh-CN" altLang="en-US" sz="10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0.00705357009957877"/>
              <c:y val="0.0661396418368058"/>
            </c:manualLayout>
          </c:layout>
          <c:overlay val="0"/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43129216"/>
        <c:crosses val="autoZero"/>
        <c:crossBetween val="midCat"/>
        <c:majorUnit val="10"/>
      </c:valAx>
      <c:spPr>
        <a:noFill/>
        <a:ln w="25400">
          <a:noFill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92822985973634"/>
          <c:y val="0.48895338303951"/>
          <c:w val="0.271249968990171"/>
          <c:h val="0.1060000464543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200" b="1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大坝心墙电磁沉降环DC4成果过程线图</a:t>
            </a:r>
            <a:endParaRPr lang="zh-CN" altLang="en-US" sz="1200" b="1" i="0" u="none" strike="noStrike" baseline="0">
              <a:solidFill>
                <a:srgbClr val="333333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17214016131195"/>
          <c:y val="0.0035270842400981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70559694532788"/>
          <c:y val="0.214106056785826"/>
          <c:w val="0.857665252510613"/>
          <c:h val="0.589421379857451"/>
        </c:manualLayout>
      </c:layout>
      <c:scatterChart>
        <c:scatterStyle val="lineMarker"/>
        <c:varyColors val="0"/>
        <c:ser>
          <c:idx val="1"/>
          <c:order val="0"/>
          <c:tx>
            <c:strRef>
              <c:f>'DC4-2'!$A$2:$B$2</c:f>
              <c:strCache>
                <c:ptCount val="1"/>
                <c:pt idx="0">
                  <c:v>DC4-2</c:v>
                </c:pt>
              </c:strCache>
            </c:strRef>
          </c:tx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'DC4-2'!$A$4:$A$204</c:f>
              <c:numCache>
                <c:formatCode>yyyy/m/d</c:formatCode>
                <c:ptCount val="201"/>
                <c:pt idx="0">
                  <c:v>42712</c:v>
                </c:pt>
                <c:pt idx="1">
                  <c:v>42718</c:v>
                </c:pt>
                <c:pt idx="2">
                  <c:v>42724</c:v>
                </c:pt>
                <c:pt idx="3">
                  <c:v>42731</c:v>
                </c:pt>
                <c:pt idx="4">
                  <c:v>42739</c:v>
                </c:pt>
                <c:pt idx="5">
                  <c:v>42752</c:v>
                </c:pt>
                <c:pt idx="6">
                  <c:v>42763</c:v>
                </c:pt>
                <c:pt idx="7">
                  <c:v>42776</c:v>
                </c:pt>
                <c:pt idx="8">
                  <c:v>42791</c:v>
                </c:pt>
                <c:pt idx="9">
                  <c:v>42801</c:v>
                </c:pt>
                <c:pt idx="10">
                  <c:v>42809</c:v>
                </c:pt>
                <c:pt idx="11">
                  <c:v>42816</c:v>
                </c:pt>
                <c:pt idx="12">
                  <c:v>42823</c:v>
                </c:pt>
                <c:pt idx="13">
                  <c:v>42830</c:v>
                </c:pt>
                <c:pt idx="14">
                  <c:v>42836</c:v>
                </c:pt>
                <c:pt idx="15">
                  <c:v>42843</c:v>
                </c:pt>
                <c:pt idx="16">
                  <c:v>42857</c:v>
                </c:pt>
                <c:pt idx="17">
                  <c:v>42874</c:v>
                </c:pt>
                <c:pt idx="18">
                  <c:v>42881</c:v>
                </c:pt>
                <c:pt idx="19">
                  <c:v>42885</c:v>
                </c:pt>
                <c:pt idx="20">
                  <c:v>42892</c:v>
                </c:pt>
                <c:pt idx="21">
                  <c:v>42920</c:v>
                </c:pt>
                <c:pt idx="22">
                  <c:v>42929</c:v>
                </c:pt>
                <c:pt idx="23">
                  <c:v>42934</c:v>
                </c:pt>
                <c:pt idx="24">
                  <c:v>42941</c:v>
                </c:pt>
                <c:pt idx="25">
                  <c:v>42955</c:v>
                </c:pt>
                <c:pt idx="26">
                  <c:v>42961</c:v>
                </c:pt>
                <c:pt idx="27">
                  <c:v>42969</c:v>
                </c:pt>
                <c:pt idx="28">
                  <c:v>42979</c:v>
                </c:pt>
                <c:pt idx="29">
                  <c:v>42984</c:v>
                </c:pt>
                <c:pt idx="30">
                  <c:v>42992</c:v>
                </c:pt>
                <c:pt idx="31">
                  <c:v>42993</c:v>
                </c:pt>
                <c:pt idx="32">
                  <c:v>42997</c:v>
                </c:pt>
                <c:pt idx="33">
                  <c:v>43004</c:v>
                </c:pt>
                <c:pt idx="34">
                  <c:v>43012</c:v>
                </c:pt>
                <c:pt idx="35">
                  <c:v>43020</c:v>
                </c:pt>
                <c:pt idx="36">
                  <c:v>43028</c:v>
                </c:pt>
                <c:pt idx="37">
                  <c:v>43033</c:v>
                </c:pt>
                <c:pt idx="38">
                  <c:v>43038</c:v>
                </c:pt>
                <c:pt idx="39">
                  <c:v>43045</c:v>
                </c:pt>
                <c:pt idx="40">
                  <c:v>43050</c:v>
                </c:pt>
                <c:pt idx="41">
                  <c:v>43055</c:v>
                </c:pt>
                <c:pt idx="42">
                  <c:v>43059</c:v>
                </c:pt>
                <c:pt idx="43">
                  <c:v>43063</c:v>
                </c:pt>
                <c:pt idx="44">
                  <c:v>43067</c:v>
                </c:pt>
                <c:pt idx="45">
                  <c:v>43073</c:v>
                </c:pt>
                <c:pt idx="46">
                  <c:v>43094</c:v>
                </c:pt>
                <c:pt idx="47">
                  <c:v>43102</c:v>
                </c:pt>
                <c:pt idx="48">
                  <c:v>43108</c:v>
                </c:pt>
                <c:pt idx="49">
                  <c:v>43118</c:v>
                </c:pt>
                <c:pt idx="50">
                  <c:v>43122</c:v>
                </c:pt>
                <c:pt idx="51">
                  <c:v>43129</c:v>
                </c:pt>
                <c:pt idx="52">
                  <c:v>43144</c:v>
                </c:pt>
                <c:pt idx="53">
                  <c:v>43150</c:v>
                </c:pt>
                <c:pt idx="54">
                  <c:v>43163</c:v>
                </c:pt>
                <c:pt idx="55">
                  <c:v>43173</c:v>
                </c:pt>
                <c:pt idx="56">
                  <c:v>43179</c:v>
                </c:pt>
                <c:pt idx="57">
                  <c:v>43186</c:v>
                </c:pt>
                <c:pt idx="58">
                  <c:v>43192</c:v>
                </c:pt>
                <c:pt idx="59">
                  <c:v>43200</c:v>
                </c:pt>
                <c:pt idx="60">
                  <c:v>43209</c:v>
                </c:pt>
                <c:pt idx="61">
                  <c:v>43214</c:v>
                </c:pt>
                <c:pt idx="62">
                  <c:v>43244</c:v>
                </c:pt>
                <c:pt idx="63">
                  <c:v>43249</c:v>
                </c:pt>
                <c:pt idx="64">
                  <c:v>43255</c:v>
                </c:pt>
                <c:pt idx="65">
                  <c:v>43266</c:v>
                </c:pt>
                <c:pt idx="66">
                  <c:v>43271</c:v>
                </c:pt>
                <c:pt idx="67">
                  <c:v>43277</c:v>
                </c:pt>
                <c:pt idx="68">
                  <c:v>43283</c:v>
                </c:pt>
                <c:pt idx="69">
                  <c:v>43293</c:v>
                </c:pt>
                <c:pt idx="70">
                  <c:v>43297</c:v>
                </c:pt>
                <c:pt idx="71">
                  <c:v>43306</c:v>
                </c:pt>
                <c:pt idx="72">
                  <c:v>43313</c:v>
                </c:pt>
                <c:pt idx="73">
                  <c:v>43318</c:v>
                </c:pt>
                <c:pt idx="74">
                  <c:v>43325</c:v>
                </c:pt>
                <c:pt idx="75">
                  <c:v>43336</c:v>
                </c:pt>
                <c:pt idx="76">
                  <c:v>43340</c:v>
                </c:pt>
                <c:pt idx="77">
                  <c:v>43346</c:v>
                </c:pt>
                <c:pt idx="78">
                  <c:v>43365</c:v>
                </c:pt>
                <c:pt idx="79">
                  <c:v>43370</c:v>
                </c:pt>
                <c:pt idx="80">
                  <c:v>43375</c:v>
                </c:pt>
                <c:pt idx="81">
                  <c:v>43381</c:v>
                </c:pt>
                <c:pt idx="82">
                  <c:v>43390</c:v>
                </c:pt>
                <c:pt idx="83">
                  <c:v>43396</c:v>
                </c:pt>
                <c:pt idx="84">
                  <c:v>43403</c:v>
                </c:pt>
                <c:pt idx="85">
                  <c:v>43411</c:v>
                </c:pt>
                <c:pt idx="86">
                  <c:v>43419</c:v>
                </c:pt>
                <c:pt idx="87">
                  <c:v>43425</c:v>
                </c:pt>
                <c:pt idx="88">
                  <c:v>43431</c:v>
                </c:pt>
                <c:pt idx="89">
                  <c:v>43441</c:v>
                </c:pt>
                <c:pt idx="90">
                  <c:v>43445</c:v>
                </c:pt>
                <c:pt idx="91">
                  <c:v>43455</c:v>
                </c:pt>
                <c:pt idx="92">
                  <c:v>43461</c:v>
                </c:pt>
                <c:pt idx="93">
                  <c:v>43467</c:v>
                </c:pt>
                <c:pt idx="94">
                  <c:v>43474</c:v>
                </c:pt>
                <c:pt idx="95">
                  <c:v>43481</c:v>
                </c:pt>
                <c:pt idx="96">
                  <c:v>43486</c:v>
                </c:pt>
                <c:pt idx="97">
                  <c:v>43511</c:v>
                </c:pt>
                <c:pt idx="98">
                  <c:v>43515</c:v>
                </c:pt>
                <c:pt idx="99">
                  <c:v>43524</c:v>
                </c:pt>
                <c:pt idx="100">
                  <c:v>43530</c:v>
                </c:pt>
                <c:pt idx="101">
                  <c:v>43535</c:v>
                </c:pt>
                <c:pt idx="102">
                  <c:v>43543</c:v>
                </c:pt>
                <c:pt idx="103">
                  <c:v>43561</c:v>
                </c:pt>
                <c:pt idx="104">
                  <c:v>43573</c:v>
                </c:pt>
                <c:pt idx="105">
                  <c:v>43581</c:v>
                </c:pt>
                <c:pt idx="106">
                  <c:v>43595</c:v>
                </c:pt>
                <c:pt idx="107">
                  <c:v>43601</c:v>
                </c:pt>
                <c:pt idx="108">
                  <c:v>43608</c:v>
                </c:pt>
                <c:pt idx="109">
                  <c:v>43623</c:v>
                </c:pt>
                <c:pt idx="110">
                  <c:v>43630</c:v>
                </c:pt>
                <c:pt idx="111">
                  <c:v>43637</c:v>
                </c:pt>
                <c:pt idx="112">
                  <c:v>43645</c:v>
                </c:pt>
                <c:pt idx="113">
                  <c:v>43651</c:v>
                </c:pt>
                <c:pt idx="114">
                  <c:v>43660</c:v>
                </c:pt>
                <c:pt idx="115">
                  <c:v>43665</c:v>
                </c:pt>
                <c:pt idx="116">
                  <c:v>43671</c:v>
                </c:pt>
                <c:pt idx="117">
                  <c:v>43678</c:v>
                </c:pt>
                <c:pt idx="118">
                  <c:v>43686</c:v>
                </c:pt>
                <c:pt idx="119">
                  <c:v>43693</c:v>
                </c:pt>
                <c:pt idx="120">
                  <c:v>43708</c:v>
                </c:pt>
                <c:pt idx="121">
                  <c:v>43713</c:v>
                </c:pt>
                <c:pt idx="122">
                  <c:v>43722</c:v>
                </c:pt>
                <c:pt idx="123">
                  <c:v>43728</c:v>
                </c:pt>
                <c:pt idx="124">
                  <c:v>43742</c:v>
                </c:pt>
                <c:pt idx="125">
                  <c:v>43749</c:v>
                </c:pt>
                <c:pt idx="126">
                  <c:v>43762</c:v>
                </c:pt>
                <c:pt idx="127">
                  <c:v>43770</c:v>
                </c:pt>
                <c:pt idx="128">
                  <c:v>43778</c:v>
                </c:pt>
                <c:pt idx="129">
                  <c:v>43791</c:v>
                </c:pt>
                <c:pt idx="130">
                  <c:v>43802</c:v>
                </c:pt>
                <c:pt idx="131">
                  <c:v>43824</c:v>
                </c:pt>
                <c:pt idx="132">
                  <c:v>43834</c:v>
                </c:pt>
                <c:pt idx="133">
                  <c:v>43839</c:v>
                </c:pt>
                <c:pt idx="134">
                  <c:v>43845</c:v>
                </c:pt>
                <c:pt idx="135">
                  <c:v>43908</c:v>
                </c:pt>
                <c:pt idx="136">
                  <c:v>43930</c:v>
                </c:pt>
                <c:pt idx="137">
                  <c:v>43938</c:v>
                </c:pt>
                <c:pt idx="138">
                  <c:v>43942</c:v>
                </c:pt>
                <c:pt idx="139">
                  <c:v>43951</c:v>
                </c:pt>
                <c:pt idx="140">
                  <c:v>43956</c:v>
                </c:pt>
                <c:pt idx="141">
                  <c:v>43964</c:v>
                </c:pt>
                <c:pt idx="142">
                  <c:v>43972</c:v>
                </c:pt>
                <c:pt idx="143">
                  <c:v>43980</c:v>
                </c:pt>
                <c:pt idx="144">
                  <c:v>43999</c:v>
                </c:pt>
                <c:pt idx="145">
                  <c:v>44008</c:v>
                </c:pt>
                <c:pt idx="146">
                  <c:v>44056</c:v>
                </c:pt>
                <c:pt idx="147">
                  <c:v>44062</c:v>
                </c:pt>
                <c:pt idx="148">
                  <c:v>44070</c:v>
                </c:pt>
                <c:pt idx="149">
                  <c:v>44084</c:v>
                </c:pt>
                <c:pt idx="150">
                  <c:v>44092</c:v>
                </c:pt>
                <c:pt idx="151">
                  <c:v>44100</c:v>
                </c:pt>
                <c:pt idx="152">
                  <c:v>44114</c:v>
                </c:pt>
                <c:pt idx="153">
                  <c:v>44228</c:v>
                </c:pt>
                <c:pt idx="154">
                  <c:v>44256</c:v>
                </c:pt>
                <c:pt idx="155">
                  <c:v>44273</c:v>
                </c:pt>
                <c:pt idx="156">
                  <c:v>44287</c:v>
                </c:pt>
                <c:pt idx="157">
                  <c:v>44295</c:v>
                </c:pt>
                <c:pt idx="158">
                  <c:v>44318</c:v>
                </c:pt>
                <c:pt idx="159">
                  <c:v>44325</c:v>
                </c:pt>
                <c:pt idx="160">
                  <c:v>44333</c:v>
                </c:pt>
                <c:pt idx="161">
                  <c:v>44345</c:v>
                </c:pt>
                <c:pt idx="162">
                  <c:v>44352</c:v>
                </c:pt>
                <c:pt idx="163">
                  <c:v>44356</c:v>
                </c:pt>
                <c:pt idx="164">
                  <c:v>44356</c:v>
                </c:pt>
                <c:pt idx="165">
                  <c:v>44356</c:v>
                </c:pt>
                <c:pt idx="166">
                  <c:v>44356</c:v>
                </c:pt>
                <c:pt idx="167">
                  <c:v>44361</c:v>
                </c:pt>
                <c:pt idx="168">
                  <c:v>44363</c:v>
                </c:pt>
                <c:pt idx="169">
                  <c:v>44366</c:v>
                </c:pt>
                <c:pt idx="170">
                  <c:v>44367</c:v>
                </c:pt>
                <c:pt idx="171">
                  <c:v>44372</c:v>
                </c:pt>
                <c:pt idx="172">
                  <c:v>44373</c:v>
                </c:pt>
                <c:pt idx="173">
                  <c:v>44375</c:v>
                </c:pt>
                <c:pt idx="174">
                  <c:v>44377</c:v>
                </c:pt>
                <c:pt idx="175">
                  <c:v>44380</c:v>
                </c:pt>
                <c:pt idx="176">
                  <c:v>44383</c:v>
                </c:pt>
                <c:pt idx="177">
                  <c:v>44385</c:v>
                </c:pt>
                <c:pt idx="178">
                  <c:v>44387</c:v>
                </c:pt>
                <c:pt idx="179">
                  <c:v>44390</c:v>
                </c:pt>
                <c:pt idx="180">
                  <c:v>44397</c:v>
                </c:pt>
                <c:pt idx="181">
                  <c:v>44401</c:v>
                </c:pt>
                <c:pt idx="182">
                  <c:v>44437</c:v>
                </c:pt>
                <c:pt idx="183">
                  <c:v>44445</c:v>
                </c:pt>
                <c:pt idx="184">
                  <c:v>44448</c:v>
                </c:pt>
              </c:numCache>
            </c:numRef>
          </c:xVal>
          <c:yVal>
            <c:numRef>
              <c:f>'DC4-2'!$G$4:$G$204</c:f>
              <c:numCache>
                <c:formatCode>0.00_ </c:formatCode>
                <c:ptCount val="201"/>
                <c:pt idx="0">
                  <c:v>0</c:v>
                </c:pt>
                <c:pt idx="1">
                  <c:v>4.99999999965439</c:v>
                </c:pt>
                <c:pt idx="2">
                  <c:v>11.5000000000691</c:v>
                </c:pt>
                <c:pt idx="3">
                  <c:v>11.5000000000691</c:v>
                </c:pt>
                <c:pt idx="5">
                  <c:v>30.0000000002001</c:v>
                </c:pt>
                <c:pt idx="6">
                  <c:v>36.0000000000582</c:v>
                </c:pt>
                <c:pt idx="7">
                  <c:v>43.4999999997672</c:v>
                </c:pt>
                <c:pt idx="8">
                  <c:v>56.5000000001419</c:v>
                </c:pt>
                <c:pt idx="9">
                  <c:v>68.4999999998581</c:v>
                </c:pt>
                <c:pt idx="10">
                  <c:v>70.0000000001637</c:v>
                </c:pt>
                <c:pt idx="11">
                  <c:v>83.0000000000837</c:v>
                </c:pt>
                <c:pt idx="12">
                  <c:v>88.9999999999418</c:v>
                </c:pt>
                <c:pt idx="13">
                  <c:v>96.5000000001055</c:v>
                </c:pt>
                <c:pt idx="14">
                  <c:v>102.000000000317</c:v>
                </c:pt>
                <c:pt idx="15">
                  <c:v>105.999999999767</c:v>
                </c:pt>
                <c:pt idx="16">
                  <c:v>106.500000000324</c:v>
                </c:pt>
                <c:pt idx="17">
                  <c:v>109.500000000025</c:v>
                </c:pt>
                <c:pt idx="18">
                  <c:v>114.500000000135</c:v>
                </c:pt>
                <c:pt idx="19">
                  <c:v>113.499999999931</c:v>
                </c:pt>
                <c:pt idx="20">
                  <c:v>113.000000000284</c:v>
                </c:pt>
                <c:pt idx="21">
                  <c:v>117.999999999938</c:v>
                </c:pt>
                <c:pt idx="22">
                  <c:v>117.999999999938</c:v>
                </c:pt>
                <c:pt idx="23">
                  <c:v>118.50000000004</c:v>
                </c:pt>
                <c:pt idx="24">
                  <c:v>119.499999999789</c:v>
                </c:pt>
                <c:pt idx="25">
                  <c:v>119.000000000142</c:v>
                </c:pt>
                <c:pt idx="26">
                  <c:v>122.999999999593</c:v>
                </c:pt>
                <c:pt idx="27">
                  <c:v>124.499999999898</c:v>
                </c:pt>
                <c:pt idx="28">
                  <c:v>124.499999999898</c:v>
                </c:pt>
                <c:pt idx="29">
                  <c:v>121.000000000095</c:v>
                </c:pt>
                <c:pt idx="30">
                  <c:v>120.499999999993</c:v>
                </c:pt>
                <c:pt idx="32">
                  <c:v>124.499999999898</c:v>
                </c:pt>
                <c:pt idx="33">
                  <c:v>120.99999999964</c:v>
                </c:pt>
                <c:pt idx="34">
                  <c:v>122.499999999945</c:v>
                </c:pt>
                <c:pt idx="35">
                  <c:v>123.500000000149</c:v>
                </c:pt>
                <c:pt idx="36">
                  <c:v>128.999999999905</c:v>
                </c:pt>
                <c:pt idx="37">
                  <c:v>123.000000000047</c:v>
                </c:pt>
                <c:pt idx="38">
                  <c:v>121.999999999844</c:v>
                </c:pt>
                <c:pt idx="39">
                  <c:v>120.499999999993</c:v>
                </c:pt>
                <c:pt idx="41">
                  <c:v>119.999999999891</c:v>
                </c:pt>
                <c:pt idx="42">
                  <c:v>118.50000000004</c:v>
                </c:pt>
                <c:pt idx="44">
                  <c:v>114.500000000135</c:v>
                </c:pt>
                <c:pt idx="45">
                  <c:v>115.500000000338</c:v>
                </c:pt>
                <c:pt idx="46">
                  <c:v>114.49999999968</c:v>
                </c:pt>
                <c:pt idx="47">
                  <c:v>117.999999999938</c:v>
                </c:pt>
                <c:pt idx="48">
                  <c:v>123.000000000047</c:v>
                </c:pt>
                <c:pt idx="49">
                  <c:v>119.500000000244</c:v>
                </c:pt>
                <c:pt idx="50">
                  <c:v>119.999999999891</c:v>
                </c:pt>
                <c:pt idx="51">
                  <c:v>116.999999999734</c:v>
                </c:pt>
                <c:pt idx="52">
                  <c:v>116.999999999734</c:v>
                </c:pt>
                <c:pt idx="53">
                  <c:v>118.50000000004</c:v>
                </c:pt>
                <c:pt idx="54">
                  <c:v>118.50000000004</c:v>
                </c:pt>
                <c:pt idx="55">
                  <c:v>117.499999999836</c:v>
                </c:pt>
                <c:pt idx="56">
                  <c:v>119.000000000142</c:v>
                </c:pt>
                <c:pt idx="57">
                  <c:v>115.999999999985</c:v>
                </c:pt>
                <c:pt idx="58">
                  <c:v>119.000000000142</c:v>
                </c:pt>
                <c:pt idx="59">
                  <c:v>118.999999999687</c:v>
                </c:pt>
                <c:pt idx="60">
                  <c:v>119.499999999789</c:v>
                </c:pt>
                <c:pt idx="61">
                  <c:v>120.499999999993</c:v>
                </c:pt>
                <c:pt idx="62">
                  <c:v>118.999999999687</c:v>
                </c:pt>
                <c:pt idx="63">
                  <c:v>122.499999999945</c:v>
                </c:pt>
                <c:pt idx="64">
                  <c:v>111.499999999978</c:v>
                </c:pt>
                <c:pt idx="65">
                  <c:v>122.499999999945</c:v>
                </c:pt>
                <c:pt idx="66">
                  <c:v>124.000000000251</c:v>
                </c:pt>
                <c:pt idx="67">
                  <c:v>123.999999999796</c:v>
                </c:pt>
                <c:pt idx="68">
                  <c:v>117.999999999938</c:v>
                </c:pt>
                <c:pt idx="69">
                  <c:v>117.999999999938</c:v>
                </c:pt>
                <c:pt idx="70">
                  <c:v>117.500000000291</c:v>
                </c:pt>
                <c:pt idx="71">
                  <c:v>114.999999999782</c:v>
                </c:pt>
                <c:pt idx="72">
                  <c:v>115.999999999985</c:v>
                </c:pt>
                <c:pt idx="73">
                  <c:v>118.50000000004</c:v>
                </c:pt>
                <c:pt idx="74">
                  <c:v>118.999999999687</c:v>
                </c:pt>
                <c:pt idx="75">
                  <c:v>118.50000000004</c:v>
                </c:pt>
                <c:pt idx="76">
                  <c:v>123.999999999796</c:v>
                </c:pt>
                <c:pt idx="77">
                  <c:v>70.9999999999127</c:v>
                </c:pt>
                <c:pt idx="78">
                  <c:v>65.9999999998035</c:v>
                </c:pt>
                <c:pt idx="79">
                  <c:v>123.000000000047</c:v>
                </c:pt>
                <c:pt idx="80">
                  <c:v>147.999999999683</c:v>
                </c:pt>
                <c:pt idx="81">
                  <c:v>150.99999999984</c:v>
                </c:pt>
                <c:pt idx="82">
                  <c:v>144.999999999527</c:v>
                </c:pt>
                <c:pt idx="83">
                  <c:v>153.499999999894</c:v>
                </c:pt>
                <c:pt idx="84">
                  <c:v>146.499999999833</c:v>
                </c:pt>
                <c:pt idx="85">
                  <c:v>152.499999999691</c:v>
                </c:pt>
                <c:pt idx="86">
                  <c:v>145.499999999629</c:v>
                </c:pt>
                <c:pt idx="87">
                  <c:v>153.499999999894</c:v>
                </c:pt>
                <c:pt idx="88">
                  <c:v>150.000000000091</c:v>
                </c:pt>
                <c:pt idx="89">
                  <c:v>150.999999999385</c:v>
                </c:pt>
                <c:pt idx="90">
                  <c:v>145.999999999731</c:v>
                </c:pt>
                <c:pt idx="91">
                  <c:v>153.499999999894</c:v>
                </c:pt>
                <c:pt idx="92">
                  <c:v>154.999999999745</c:v>
                </c:pt>
                <c:pt idx="93">
                  <c:v>156.500000000051</c:v>
                </c:pt>
                <c:pt idx="94">
                  <c:v>152.499999999691</c:v>
                </c:pt>
                <c:pt idx="95">
                  <c:v>150.499999999738</c:v>
                </c:pt>
                <c:pt idx="96">
                  <c:v>152.999999999793</c:v>
                </c:pt>
                <c:pt idx="97">
                  <c:v>148.999999999887</c:v>
                </c:pt>
                <c:pt idx="98">
                  <c:v>153.999999999542</c:v>
                </c:pt>
                <c:pt idx="99">
                  <c:v>157.000000000153</c:v>
                </c:pt>
                <c:pt idx="100">
                  <c:v>150.499999999738</c:v>
                </c:pt>
                <c:pt idx="101">
                  <c:v>158.999999999651</c:v>
                </c:pt>
                <c:pt idx="102">
                  <c:v>161.499999999705</c:v>
                </c:pt>
                <c:pt idx="103">
                  <c:v>164.499999999862</c:v>
                </c:pt>
                <c:pt idx="104">
                  <c:v>157.4999999998</c:v>
                </c:pt>
                <c:pt idx="105">
                  <c:v>159.999999999854</c:v>
                </c:pt>
                <c:pt idx="106">
                  <c:v>168.00000000012</c:v>
                </c:pt>
                <c:pt idx="107">
                  <c:v>162.499999999909</c:v>
                </c:pt>
                <c:pt idx="108">
                  <c:v>156.999999999698</c:v>
                </c:pt>
                <c:pt idx="109">
                  <c:v>161.999999999807</c:v>
                </c:pt>
                <c:pt idx="110">
                  <c:v>168.499999999767</c:v>
                </c:pt>
                <c:pt idx="111">
                  <c:v>158.999999999651</c:v>
                </c:pt>
                <c:pt idx="112">
                  <c:v>163.99999999976</c:v>
                </c:pt>
                <c:pt idx="113">
                  <c:v>167.999999999665</c:v>
                </c:pt>
                <c:pt idx="114">
                  <c:v>159.999999999854</c:v>
                </c:pt>
                <c:pt idx="115">
                  <c:v>160.999999999603</c:v>
                </c:pt>
                <c:pt idx="116">
                  <c:v>163.499999999658</c:v>
                </c:pt>
                <c:pt idx="117">
                  <c:v>163.499999999658</c:v>
                </c:pt>
                <c:pt idx="118">
                  <c:v>163.99999999976</c:v>
                </c:pt>
                <c:pt idx="119">
                  <c:v>170.49999999972</c:v>
                </c:pt>
                <c:pt idx="120">
                  <c:v>184.999999999491</c:v>
                </c:pt>
                <c:pt idx="121">
                  <c:v>163.99999999976</c:v>
                </c:pt>
                <c:pt idx="122">
                  <c:v>163.99999999976</c:v>
                </c:pt>
                <c:pt idx="123">
                  <c:v>168.499999999767</c:v>
                </c:pt>
                <c:pt idx="124">
                  <c:v>173.999999999978</c:v>
                </c:pt>
                <c:pt idx="125">
                  <c:v>175.499999999829</c:v>
                </c:pt>
                <c:pt idx="126">
                  <c:v>172.499999999673</c:v>
                </c:pt>
                <c:pt idx="127">
                  <c:v>172.999999999774</c:v>
                </c:pt>
                <c:pt idx="128">
                  <c:v>166.999999999916</c:v>
                </c:pt>
                <c:pt idx="129">
                  <c:v>177.499999999782</c:v>
                </c:pt>
                <c:pt idx="130">
                  <c:v>175.499999999829</c:v>
                </c:pt>
                <c:pt idx="131">
                  <c:v>174.499999999625</c:v>
                </c:pt>
                <c:pt idx="132">
                  <c:v>173.999999999523</c:v>
                </c:pt>
                <c:pt idx="133">
                  <c:v>173.499999999876</c:v>
                </c:pt>
                <c:pt idx="134">
                  <c:v>191.499999999905</c:v>
                </c:pt>
                <c:pt idx="135">
                  <c:v>178.499999999531</c:v>
                </c:pt>
                <c:pt idx="136">
                  <c:v>181.499999999687</c:v>
                </c:pt>
                <c:pt idx="137">
                  <c:v>140.999999999622</c:v>
                </c:pt>
                <c:pt idx="138">
                  <c:v>183.49999999964</c:v>
                </c:pt>
                <c:pt idx="139">
                  <c:v>190.000000000055</c:v>
                </c:pt>
                <c:pt idx="140">
                  <c:v>181.500000000142</c:v>
                </c:pt>
                <c:pt idx="141">
                  <c:v>190.499999999702</c:v>
                </c:pt>
                <c:pt idx="142">
                  <c:v>195.999999999458</c:v>
                </c:pt>
                <c:pt idx="143">
                  <c:v>181.999999999789</c:v>
                </c:pt>
                <c:pt idx="144">
                  <c:v>195.999999999913</c:v>
                </c:pt>
                <c:pt idx="145">
                  <c:v>196.49999999956</c:v>
                </c:pt>
                <c:pt idx="146">
                  <c:v>193.999999999505</c:v>
                </c:pt>
                <c:pt idx="147">
                  <c:v>196.999999999662</c:v>
                </c:pt>
                <c:pt idx="148">
                  <c:v>195.999999999913</c:v>
                </c:pt>
                <c:pt idx="149">
                  <c:v>208.000000000084</c:v>
                </c:pt>
                <c:pt idx="150">
                  <c:v>227.499999999509</c:v>
                </c:pt>
                <c:pt idx="151">
                  <c:v>200.999999999567</c:v>
                </c:pt>
                <c:pt idx="152">
                  <c:v>197.999999999865</c:v>
                </c:pt>
                <c:pt idx="153">
                  <c:v>201.999999999771</c:v>
                </c:pt>
                <c:pt idx="154">
                  <c:v>212.499999999636</c:v>
                </c:pt>
                <c:pt idx="155">
                  <c:v>202.999999999975</c:v>
                </c:pt>
                <c:pt idx="156">
                  <c:v>209.999999999582</c:v>
                </c:pt>
                <c:pt idx="157">
                  <c:v>209.49999999948</c:v>
                </c:pt>
                <c:pt idx="158">
                  <c:v>210.499999999683</c:v>
                </c:pt>
                <c:pt idx="159">
                  <c:v>210.999999999785</c:v>
                </c:pt>
                <c:pt idx="160">
                  <c:v>215.999999999894</c:v>
                </c:pt>
                <c:pt idx="161">
                  <c:v>210.499999999683</c:v>
                </c:pt>
                <c:pt idx="162">
                  <c:v>208.999999999833</c:v>
                </c:pt>
                <c:pt idx="163">
                  <c:v>214.166666666188</c:v>
                </c:pt>
                <c:pt idx="164">
                  <c:v>214.499999999589</c:v>
                </c:pt>
                <c:pt idx="165">
                  <c:v>214.499999999589</c:v>
                </c:pt>
                <c:pt idx="166">
                  <c:v>213.499999999385</c:v>
                </c:pt>
                <c:pt idx="167">
                  <c:v>209.999999999582</c:v>
                </c:pt>
                <c:pt idx="168">
                  <c:v>215.499999999793</c:v>
                </c:pt>
                <c:pt idx="169">
                  <c:v>212.999999999738</c:v>
                </c:pt>
                <c:pt idx="170">
                  <c:v>222.499999999854</c:v>
                </c:pt>
                <c:pt idx="171">
                  <c:v>213.999999999942</c:v>
                </c:pt>
                <c:pt idx="172">
                  <c:v>214.999999999691</c:v>
                </c:pt>
                <c:pt idx="173">
                  <c:v>216.499999999996</c:v>
                </c:pt>
                <c:pt idx="174">
                  <c:v>211.499999999887</c:v>
                </c:pt>
                <c:pt idx="175">
                  <c:v>207.499999999527</c:v>
                </c:pt>
                <c:pt idx="176">
                  <c:v>192.499999999654</c:v>
                </c:pt>
                <c:pt idx="177">
                  <c:v>212.999999999738</c:v>
                </c:pt>
                <c:pt idx="178">
                  <c:v>210.999999999785</c:v>
                </c:pt>
                <c:pt idx="179">
                  <c:v>212.999999999738</c:v>
                </c:pt>
                <c:pt idx="180">
                  <c:v>223.499999999603</c:v>
                </c:pt>
                <c:pt idx="181">
                  <c:v>215.999999999894</c:v>
                </c:pt>
                <c:pt idx="182">
                  <c:v>201.999999999771</c:v>
                </c:pt>
                <c:pt idx="183">
                  <c:v>219.000000000051</c:v>
                </c:pt>
                <c:pt idx="184">
                  <c:v>205.499999999574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'DC4-3'!$A$2:$B$2</c:f>
              <c:strCache>
                <c:ptCount val="1"/>
                <c:pt idx="0">
                  <c:v>DC4-3</c:v>
                </c:pt>
              </c:strCache>
            </c:strRef>
          </c:tx>
          <c:spPr>
            <a:ln w="1270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diamond"/>
            <c:size val="2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'DC4-3'!$A$4:$A$203</c:f>
              <c:numCache>
                <c:formatCode>yyyy/m/d</c:formatCode>
                <c:ptCount val="200"/>
                <c:pt idx="0">
                  <c:v>42752</c:v>
                </c:pt>
                <c:pt idx="1">
                  <c:v>42763</c:v>
                </c:pt>
                <c:pt idx="2">
                  <c:v>42776</c:v>
                </c:pt>
                <c:pt idx="3">
                  <c:v>42791</c:v>
                </c:pt>
                <c:pt idx="4">
                  <c:v>42801</c:v>
                </c:pt>
                <c:pt idx="5">
                  <c:v>42809</c:v>
                </c:pt>
                <c:pt idx="6">
                  <c:v>42816</c:v>
                </c:pt>
                <c:pt idx="7">
                  <c:v>42823</c:v>
                </c:pt>
                <c:pt idx="8">
                  <c:v>42830</c:v>
                </c:pt>
                <c:pt idx="9">
                  <c:v>42836</c:v>
                </c:pt>
                <c:pt idx="10">
                  <c:v>42843</c:v>
                </c:pt>
                <c:pt idx="11">
                  <c:v>42857</c:v>
                </c:pt>
                <c:pt idx="12">
                  <c:v>42874</c:v>
                </c:pt>
                <c:pt idx="13">
                  <c:v>42881</c:v>
                </c:pt>
                <c:pt idx="14">
                  <c:v>42885</c:v>
                </c:pt>
                <c:pt idx="15">
                  <c:v>42892</c:v>
                </c:pt>
                <c:pt idx="16">
                  <c:v>42920</c:v>
                </c:pt>
                <c:pt idx="17">
                  <c:v>42929</c:v>
                </c:pt>
                <c:pt idx="18">
                  <c:v>42934</c:v>
                </c:pt>
                <c:pt idx="19">
                  <c:v>42941</c:v>
                </c:pt>
                <c:pt idx="20">
                  <c:v>42955</c:v>
                </c:pt>
                <c:pt idx="21">
                  <c:v>42961</c:v>
                </c:pt>
                <c:pt idx="22">
                  <c:v>42969</c:v>
                </c:pt>
                <c:pt idx="23">
                  <c:v>42979</c:v>
                </c:pt>
                <c:pt idx="24">
                  <c:v>42984</c:v>
                </c:pt>
                <c:pt idx="25">
                  <c:v>42992</c:v>
                </c:pt>
                <c:pt idx="26">
                  <c:v>42993</c:v>
                </c:pt>
                <c:pt idx="27">
                  <c:v>42997</c:v>
                </c:pt>
                <c:pt idx="28">
                  <c:v>43004</c:v>
                </c:pt>
                <c:pt idx="29">
                  <c:v>43012</c:v>
                </c:pt>
                <c:pt idx="30">
                  <c:v>43020</c:v>
                </c:pt>
                <c:pt idx="31">
                  <c:v>43028</c:v>
                </c:pt>
                <c:pt idx="32">
                  <c:v>43033</c:v>
                </c:pt>
                <c:pt idx="33">
                  <c:v>43038</c:v>
                </c:pt>
                <c:pt idx="34">
                  <c:v>43045</c:v>
                </c:pt>
                <c:pt idx="35">
                  <c:v>43050</c:v>
                </c:pt>
                <c:pt idx="36">
                  <c:v>43055</c:v>
                </c:pt>
                <c:pt idx="37">
                  <c:v>43059</c:v>
                </c:pt>
                <c:pt idx="38">
                  <c:v>43063</c:v>
                </c:pt>
                <c:pt idx="39">
                  <c:v>43067</c:v>
                </c:pt>
                <c:pt idx="40">
                  <c:v>43073</c:v>
                </c:pt>
                <c:pt idx="41">
                  <c:v>43094</c:v>
                </c:pt>
                <c:pt idx="42">
                  <c:v>43102</c:v>
                </c:pt>
                <c:pt idx="43">
                  <c:v>43108</c:v>
                </c:pt>
                <c:pt idx="44">
                  <c:v>43118</c:v>
                </c:pt>
                <c:pt idx="45">
                  <c:v>43122</c:v>
                </c:pt>
                <c:pt idx="46">
                  <c:v>43129</c:v>
                </c:pt>
                <c:pt idx="47">
                  <c:v>43144</c:v>
                </c:pt>
                <c:pt idx="48">
                  <c:v>43150</c:v>
                </c:pt>
                <c:pt idx="49">
                  <c:v>43163</c:v>
                </c:pt>
                <c:pt idx="50">
                  <c:v>43173</c:v>
                </c:pt>
                <c:pt idx="51">
                  <c:v>43179</c:v>
                </c:pt>
                <c:pt idx="52">
                  <c:v>43186</c:v>
                </c:pt>
                <c:pt idx="53">
                  <c:v>43192</c:v>
                </c:pt>
                <c:pt idx="54">
                  <c:v>43200</c:v>
                </c:pt>
                <c:pt idx="55">
                  <c:v>43209</c:v>
                </c:pt>
                <c:pt idx="56">
                  <c:v>43214</c:v>
                </c:pt>
                <c:pt idx="57">
                  <c:v>43244</c:v>
                </c:pt>
                <c:pt idx="58">
                  <c:v>43249</c:v>
                </c:pt>
                <c:pt idx="59">
                  <c:v>43255</c:v>
                </c:pt>
                <c:pt idx="60">
                  <c:v>43266</c:v>
                </c:pt>
                <c:pt idx="61">
                  <c:v>43271</c:v>
                </c:pt>
                <c:pt idx="62">
                  <c:v>43277</c:v>
                </c:pt>
                <c:pt idx="63">
                  <c:v>43283</c:v>
                </c:pt>
                <c:pt idx="64">
                  <c:v>43293</c:v>
                </c:pt>
                <c:pt idx="65">
                  <c:v>43297</c:v>
                </c:pt>
                <c:pt idx="66">
                  <c:v>43306</c:v>
                </c:pt>
                <c:pt idx="67">
                  <c:v>43313</c:v>
                </c:pt>
                <c:pt idx="68">
                  <c:v>43318</c:v>
                </c:pt>
                <c:pt idx="69">
                  <c:v>43325</c:v>
                </c:pt>
                <c:pt idx="70">
                  <c:v>43336</c:v>
                </c:pt>
                <c:pt idx="71">
                  <c:v>43340</c:v>
                </c:pt>
                <c:pt idx="72">
                  <c:v>43346</c:v>
                </c:pt>
                <c:pt idx="73">
                  <c:v>43365</c:v>
                </c:pt>
                <c:pt idx="74">
                  <c:v>43370</c:v>
                </c:pt>
                <c:pt idx="75">
                  <c:v>43375</c:v>
                </c:pt>
                <c:pt idx="76">
                  <c:v>43381</c:v>
                </c:pt>
                <c:pt idx="77">
                  <c:v>43390</c:v>
                </c:pt>
                <c:pt idx="78">
                  <c:v>43396</c:v>
                </c:pt>
                <c:pt idx="79">
                  <c:v>43403</c:v>
                </c:pt>
                <c:pt idx="80">
                  <c:v>43411</c:v>
                </c:pt>
                <c:pt idx="81">
                  <c:v>43419</c:v>
                </c:pt>
                <c:pt idx="82">
                  <c:v>43425</c:v>
                </c:pt>
                <c:pt idx="83">
                  <c:v>43431</c:v>
                </c:pt>
                <c:pt idx="84">
                  <c:v>43441</c:v>
                </c:pt>
                <c:pt idx="85">
                  <c:v>43445</c:v>
                </c:pt>
                <c:pt idx="86">
                  <c:v>43455</c:v>
                </c:pt>
                <c:pt idx="87">
                  <c:v>43461</c:v>
                </c:pt>
                <c:pt idx="88">
                  <c:v>43467</c:v>
                </c:pt>
                <c:pt idx="89">
                  <c:v>43474</c:v>
                </c:pt>
                <c:pt idx="90">
                  <c:v>43481</c:v>
                </c:pt>
                <c:pt idx="91">
                  <c:v>43486</c:v>
                </c:pt>
                <c:pt idx="92">
                  <c:v>43511</c:v>
                </c:pt>
                <c:pt idx="93">
                  <c:v>43515</c:v>
                </c:pt>
                <c:pt idx="94">
                  <c:v>43524</c:v>
                </c:pt>
                <c:pt idx="95">
                  <c:v>43530</c:v>
                </c:pt>
                <c:pt idx="96">
                  <c:v>43535</c:v>
                </c:pt>
                <c:pt idx="97">
                  <c:v>43543</c:v>
                </c:pt>
                <c:pt idx="98">
                  <c:v>43561</c:v>
                </c:pt>
                <c:pt idx="99">
                  <c:v>43573</c:v>
                </c:pt>
                <c:pt idx="100">
                  <c:v>43581</c:v>
                </c:pt>
                <c:pt idx="101">
                  <c:v>43595</c:v>
                </c:pt>
                <c:pt idx="102">
                  <c:v>43601</c:v>
                </c:pt>
                <c:pt idx="103">
                  <c:v>43608</c:v>
                </c:pt>
                <c:pt idx="104">
                  <c:v>43623</c:v>
                </c:pt>
                <c:pt idx="105">
                  <c:v>43630</c:v>
                </c:pt>
                <c:pt idx="106">
                  <c:v>43637</c:v>
                </c:pt>
                <c:pt idx="107">
                  <c:v>43645</c:v>
                </c:pt>
                <c:pt idx="108">
                  <c:v>43651</c:v>
                </c:pt>
                <c:pt idx="109">
                  <c:v>43660</c:v>
                </c:pt>
                <c:pt idx="110">
                  <c:v>43665</c:v>
                </c:pt>
                <c:pt idx="111">
                  <c:v>43671</c:v>
                </c:pt>
                <c:pt idx="112">
                  <c:v>43678</c:v>
                </c:pt>
                <c:pt idx="113">
                  <c:v>43686</c:v>
                </c:pt>
                <c:pt idx="114">
                  <c:v>43693</c:v>
                </c:pt>
                <c:pt idx="115">
                  <c:v>43708</c:v>
                </c:pt>
                <c:pt idx="116">
                  <c:v>43713</c:v>
                </c:pt>
                <c:pt idx="117">
                  <c:v>43722</c:v>
                </c:pt>
                <c:pt idx="118">
                  <c:v>43728</c:v>
                </c:pt>
                <c:pt idx="119">
                  <c:v>43742</c:v>
                </c:pt>
                <c:pt idx="120">
                  <c:v>43749</c:v>
                </c:pt>
                <c:pt idx="121">
                  <c:v>43762</c:v>
                </c:pt>
                <c:pt idx="122">
                  <c:v>43770</c:v>
                </c:pt>
                <c:pt idx="123">
                  <c:v>43778</c:v>
                </c:pt>
                <c:pt idx="124">
                  <c:v>43791</c:v>
                </c:pt>
                <c:pt idx="125">
                  <c:v>43802</c:v>
                </c:pt>
                <c:pt idx="126">
                  <c:v>43824</c:v>
                </c:pt>
                <c:pt idx="127">
                  <c:v>43834</c:v>
                </c:pt>
                <c:pt idx="128">
                  <c:v>43839</c:v>
                </c:pt>
                <c:pt idx="129">
                  <c:v>43845</c:v>
                </c:pt>
                <c:pt idx="130">
                  <c:v>43908</c:v>
                </c:pt>
                <c:pt idx="131">
                  <c:v>43930</c:v>
                </c:pt>
                <c:pt idx="132">
                  <c:v>43938</c:v>
                </c:pt>
                <c:pt idx="133">
                  <c:v>43942</c:v>
                </c:pt>
                <c:pt idx="134">
                  <c:v>43951</c:v>
                </c:pt>
                <c:pt idx="135">
                  <c:v>43956</c:v>
                </c:pt>
                <c:pt idx="136">
                  <c:v>43964</c:v>
                </c:pt>
                <c:pt idx="137">
                  <c:v>43972</c:v>
                </c:pt>
                <c:pt idx="138">
                  <c:v>43980</c:v>
                </c:pt>
                <c:pt idx="139">
                  <c:v>43999</c:v>
                </c:pt>
                <c:pt idx="140">
                  <c:v>44008</c:v>
                </c:pt>
                <c:pt idx="141">
                  <c:v>44056</c:v>
                </c:pt>
                <c:pt idx="142">
                  <c:v>44062</c:v>
                </c:pt>
                <c:pt idx="143">
                  <c:v>44070</c:v>
                </c:pt>
                <c:pt idx="144">
                  <c:v>44084</c:v>
                </c:pt>
                <c:pt idx="145">
                  <c:v>44092</c:v>
                </c:pt>
                <c:pt idx="146">
                  <c:v>44100</c:v>
                </c:pt>
                <c:pt idx="147">
                  <c:v>44114</c:v>
                </c:pt>
                <c:pt idx="148">
                  <c:v>44228</c:v>
                </c:pt>
                <c:pt idx="149">
                  <c:v>44256</c:v>
                </c:pt>
                <c:pt idx="150">
                  <c:v>44273</c:v>
                </c:pt>
                <c:pt idx="151">
                  <c:v>44287</c:v>
                </c:pt>
                <c:pt idx="152">
                  <c:v>44295</c:v>
                </c:pt>
                <c:pt idx="153">
                  <c:v>44318</c:v>
                </c:pt>
                <c:pt idx="154">
                  <c:v>44325</c:v>
                </c:pt>
                <c:pt idx="155">
                  <c:v>44333</c:v>
                </c:pt>
                <c:pt idx="156">
                  <c:v>44345</c:v>
                </c:pt>
                <c:pt idx="157">
                  <c:v>44352</c:v>
                </c:pt>
                <c:pt idx="158">
                  <c:v>44356</c:v>
                </c:pt>
                <c:pt idx="159">
                  <c:v>44356</c:v>
                </c:pt>
                <c:pt idx="160">
                  <c:v>44356</c:v>
                </c:pt>
                <c:pt idx="161">
                  <c:v>44356</c:v>
                </c:pt>
                <c:pt idx="162">
                  <c:v>44361</c:v>
                </c:pt>
                <c:pt idx="163">
                  <c:v>44363</c:v>
                </c:pt>
                <c:pt idx="164">
                  <c:v>44366</c:v>
                </c:pt>
                <c:pt idx="165">
                  <c:v>44367</c:v>
                </c:pt>
                <c:pt idx="166">
                  <c:v>44372</c:v>
                </c:pt>
                <c:pt idx="167">
                  <c:v>44373</c:v>
                </c:pt>
                <c:pt idx="168">
                  <c:v>44375</c:v>
                </c:pt>
                <c:pt idx="169">
                  <c:v>44377</c:v>
                </c:pt>
                <c:pt idx="170">
                  <c:v>44380</c:v>
                </c:pt>
                <c:pt idx="171">
                  <c:v>44383</c:v>
                </c:pt>
                <c:pt idx="172">
                  <c:v>44385</c:v>
                </c:pt>
                <c:pt idx="173">
                  <c:v>44387</c:v>
                </c:pt>
                <c:pt idx="174">
                  <c:v>44390</c:v>
                </c:pt>
                <c:pt idx="175">
                  <c:v>44397</c:v>
                </c:pt>
                <c:pt idx="176">
                  <c:v>44401</c:v>
                </c:pt>
                <c:pt idx="177">
                  <c:v>44437</c:v>
                </c:pt>
                <c:pt idx="178">
                  <c:v>44445</c:v>
                </c:pt>
                <c:pt idx="179">
                  <c:v>44448</c:v>
                </c:pt>
              </c:numCache>
            </c:numRef>
          </c:xVal>
          <c:yVal>
            <c:numRef>
              <c:f>'DC4-3'!$G$4:$G$203</c:f>
              <c:numCache>
                <c:formatCode>0.00_ </c:formatCode>
                <c:ptCount val="200"/>
                <c:pt idx="0">
                  <c:v>0</c:v>
                </c:pt>
                <c:pt idx="1">
                  <c:v>19.4999999998799</c:v>
                </c:pt>
                <c:pt idx="2">
                  <c:v>35.4999999995016</c:v>
                </c:pt>
                <c:pt idx="3">
                  <c:v>40.4999999996107</c:v>
                </c:pt>
                <c:pt idx="4">
                  <c:v>58.9999999997417</c:v>
                </c:pt>
                <c:pt idx="5">
                  <c:v>58.9999999997417</c:v>
                </c:pt>
                <c:pt idx="6">
                  <c:v>93.4999999999491</c:v>
                </c:pt>
                <c:pt idx="7">
                  <c:v>105.499999999665</c:v>
                </c:pt>
                <c:pt idx="8">
                  <c:v>120.499999999993</c:v>
                </c:pt>
                <c:pt idx="9">
                  <c:v>130.999999999858</c:v>
                </c:pt>
                <c:pt idx="10">
                  <c:v>138.499999999567</c:v>
                </c:pt>
                <c:pt idx="11">
                  <c:v>147.500000000036</c:v>
                </c:pt>
                <c:pt idx="12">
                  <c:v>166.499999999814</c:v>
                </c:pt>
                <c:pt idx="13">
                  <c:v>170.999999999822</c:v>
                </c:pt>
                <c:pt idx="14">
                  <c:v>169.999999999618</c:v>
                </c:pt>
                <c:pt idx="15">
                  <c:v>174.499999999625</c:v>
                </c:pt>
                <c:pt idx="16">
                  <c:v>183.49999999964</c:v>
                </c:pt>
                <c:pt idx="17">
                  <c:v>186.499999999796</c:v>
                </c:pt>
                <c:pt idx="18">
                  <c:v>187.999999999647</c:v>
                </c:pt>
                <c:pt idx="19">
                  <c:v>187.499999999545</c:v>
                </c:pt>
                <c:pt idx="20">
                  <c:v>187.5</c:v>
                </c:pt>
                <c:pt idx="21">
                  <c:v>192.999999999302</c:v>
                </c:pt>
                <c:pt idx="22">
                  <c:v>193.999999999505</c:v>
                </c:pt>
                <c:pt idx="23">
                  <c:v>200.999999999567</c:v>
                </c:pt>
                <c:pt idx="24">
                  <c:v>193.999999999505</c:v>
                </c:pt>
                <c:pt idx="25">
                  <c:v>196.49999999956</c:v>
                </c:pt>
                <c:pt idx="27">
                  <c:v>198.499999999513</c:v>
                </c:pt>
                <c:pt idx="28">
                  <c:v>195.499999999811</c:v>
                </c:pt>
                <c:pt idx="29">
                  <c:v>197.999999999411</c:v>
                </c:pt>
                <c:pt idx="30">
                  <c:v>192.999999999756</c:v>
                </c:pt>
                <c:pt idx="31">
                  <c:v>203.499999999622</c:v>
                </c:pt>
                <c:pt idx="32">
                  <c:v>203.499999999622</c:v>
                </c:pt>
                <c:pt idx="33">
                  <c:v>206.499999999778</c:v>
                </c:pt>
                <c:pt idx="34">
                  <c:v>206.000000000131</c:v>
                </c:pt>
                <c:pt idx="36">
                  <c:v>208.499999999731</c:v>
                </c:pt>
                <c:pt idx="37">
                  <c:v>206.99999999988</c:v>
                </c:pt>
                <c:pt idx="39">
                  <c:v>203.500000000076</c:v>
                </c:pt>
                <c:pt idx="40">
                  <c:v>204.499999999825</c:v>
                </c:pt>
                <c:pt idx="41">
                  <c:v>208.999999999833</c:v>
                </c:pt>
                <c:pt idx="42">
                  <c:v>210.499999999683</c:v>
                </c:pt>
                <c:pt idx="43">
                  <c:v>206.499999999778</c:v>
                </c:pt>
                <c:pt idx="44">
                  <c:v>212.500000000091</c:v>
                </c:pt>
                <c:pt idx="45">
                  <c:v>212.999999999738</c:v>
                </c:pt>
                <c:pt idx="46">
                  <c:v>207.999999999629</c:v>
                </c:pt>
                <c:pt idx="47">
                  <c:v>212.999999999738</c:v>
                </c:pt>
                <c:pt idx="48">
                  <c:v>214.999999999691</c:v>
                </c:pt>
                <c:pt idx="49">
                  <c:v>214.500000000044</c:v>
                </c:pt>
                <c:pt idx="50">
                  <c:v>215.999999999894</c:v>
                </c:pt>
                <c:pt idx="51">
                  <c:v>213.999999999487</c:v>
                </c:pt>
                <c:pt idx="52">
                  <c:v>213.999999999487</c:v>
                </c:pt>
                <c:pt idx="53">
                  <c:v>215.999999999894</c:v>
                </c:pt>
                <c:pt idx="54">
                  <c:v>212.499999999636</c:v>
                </c:pt>
                <c:pt idx="55">
                  <c:v>216.499999999542</c:v>
                </c:pt>
                <c:pt idx="56">
                  <c:v>214.999999999691</c:v>
                </c:pt>
                <c:pt idx="57">
                  <c:v>221.499999999651</c:v>
                </c:pt>
                <c:pt idx="58">
                  <c:v>222.4999999994</c:v>
                </c:pt>
                <c:pt idx="59">
                  <c:v>214.499999999589</c:v>
                </c:pt>
                <c:pt idx="60">
                  <c:v>228.499999999713</c:v>
                </c:pt>
                <c:pt idx="61">
                  <c:v>227.499999999964</c:v>
                </c:pt>
                <c:pt idx="62">
                  <c:v>230.499999999665</c:v>
                </c:pt>
                <c:pt idx="63">
                  <c:v>224.999999999909</c:v>
                </c:pt>
                <c:pt idx="64">
                  <c:v>224.999999999909</c:v>
                </c:pt>
                <c:pt idx="65">
                  <c:v>226.999999999862</c:v>
                </c:pt>
                <c:pt idx="66">
                  <c:v>221.499999999651</c:v>
                </c:pt>
                <c:pt idx="67">
                  <c:v>224.999999999454</c:v>
                </c:pt>
                <c:pt idx="68">
                  <c:v>223.500000000058</c:v>
                </c:pt>
                <c:pt idx="69">
                  <c:v>226.999999999862</c:v>
                </c:pt>
                <c:pt idx="70">
                  <c:v>226.49999999976</c:v>
                </c:pt>
                <c:pt idx="71">
                  <c:v>233.499999999367</c:v>
                </c:pt>
                <c:pt idx="72">
                  <c:v>178.999999999633</c:v>
                </c:pt>
                <c:pt idx="73">
                  <c:v>223.499999999603</c:v>
                </c:pt>
                <c:pt idx="74">
                  <c:v>233.499999999822</c:v>
                </c:pt>
                <c:pt idx="75">
                  <c:v>230.499999999665</c:v>
                </c:pt>
                <c:pt idx="76">
                  <c:v>233.000000000175</c:v>
                </c:pt>
                <c:pt idx="77">
                  <c:v>231.999999999516</c:v>
                </c:pt>
                <c:pt idx="78">
                  <c:v>230.000000000018</c:v>
                </c:pt>
                <c:pt idx="79">
                  <c:v>227.499999999964</c:v>
                </c:pt>
                <c:pt idx="80">
                  <c:v>228.499999999713</c:v>
                </c:pt>
                <c:pt idx="81">
                  <c:v>235.499999999774</c:v>
                </c:pt>
                <c:pt idx="82">
                  <c:v>233.999999999924</c:v>
                </c:pt>
                <c:pt idx="83">
                  <c:v>238.499999999931</c:v>
                </c:pt>
                <c:pt idx="84">
                  <c:v>235.49999999932</c:v>
                </c:pt>
                <c:pt idx="85">
                  <c:v>231.499999999414</c:v>
                </c:pt>
                <c:pt idx="86">
                  <c:v>234.999999999673</c:v>
                </c:pt>
                <c:pt idx="87">
                  <c:v>240.499999999884</c:v>
                </c:pt>
                <c:pt idx="88">
                  <c:v>240.999999999985</c:v>
                </c:pt>
                <c:pt idx="89">
                  <c:v>238.999999999578</c:v>
                </c:pt>
                <c:pt idx="90">
                  <c:v>237.499999999727</c:v>
                </c:pt>
                <c:pt idx="91">
                  <c:v>239.49999999968</c:v>
                </c:pt>
                <c:pt idx="92">
                  <c:v>237.999999999829</c:v>
                </c:pt>
                <c:pt idx="93">
                  <c:v>244.999999999436</c:v>
                </c:pt>
                <c:pt idx="94">
                  <c:v>239.000000000033</c:v>
                </c:pt>
                <c:pt idx="95">
                  <c:v>239.49999999968</c:v>
                </c:pt>
                <c:pt idx="96">
                  <c:v>241.499999999633</c:v>
                </c:pt>
                <c:pt idx="97">
                  <c:v>246.999999999844</c:v>
                </c:pt>
                <c:pt idx="98">
                  <c:v>248.999999999796</c:v>
                </c:pt>
                <c:pt idx="99">
                  <c:v>246.499999999742</c:v>
                </c:pt>
                <c:pt idx="100">
                  <c:v>246.499999999742</c:v>
                </c:pt>
                <c:pt idx="101">
                  <c:v>253.499999999804</c:v>
                </c:pt>
                <c:pt idx="102">
                  <c:v>252.999999999702</c:v>
                </c:pt>
                <c:pt idx="103">
                  <c:v>254.499999999553</c:v>
                </c:pt>
                <c:pt idx="104">
                  <c:v>249.999999999545</c:v>
                </c:pt>
                <c:pt idx="105">
                  <c:v>253.999999999905</c:v>
                </c:pt>
                <c:pt idx="106">
                  <c:v>255.999999999858</c:v>
                </c:pt>
                <c:pt idx="107">
                  <c:v>256.499999999505</c:v>
                </c:pt>
                <c:pt idx="108">
                  <c:v>253.499999999804</c:v>
                </c:pt>
                <c:pt idx="109">
                  <c:v>260.999999999513</c:v>
                </c:pt>
                <c:pt idx="110">
                  <c:v>254.999999999654</c:v>
                </c:pt>
                <c:pt idx="111">
                  <c:v>262.499999999818</c:v>
                </c:pt>
                <c:pt idx="112">
                  <c:v>261.499999999614</c:v>
                </c:pt>
                <c:pt idx="113">
                  <c:v>261.499999999614</c:v>
                </c:pt>
                <c:pt idx="114">
                  <c:v>268.000000000029</c:v>
                </c:pt>
                <c:pt idx="115">
                  <c:v>270.999999999731</c:v>
                </c:pt>
                <c:pt idx="116">
                  <c:v>252.500000000055</c:v>
                </c:pt>
                <c:pt idx="117">
                  <c:v>262.999999999465</c:v>
                </c:pt>
                <c:pt idx="118">
                  <c:v>266.999999999371</c:v>
                </c:pt>
                <c:pt idx="119">
                  <c:v>266.499999999724</c:v>
                </c:pt>
                <c:pt idx="120">
                  <c:v>266.999999999825</c:v>
                </c:pt>
                <c:pt idx="121">
                  <c:v>270.499999999629</c:v>
                </c:pt>
                <c:pt idx="122">
                  <c:v>275.499999999738</c:v>
                </c:pt>
                <c:pt idx="123">
                  <c:v>270.499999999629</c:v>
                </c:pt>
                <c:pt idx="124">
                  <c:v>268.999999999778</c:v>
                </c:pt>
                <c:pt idx="125">
                  <c:v>271.000000000186</c:v>
                </c:pt>
                <c:pt idx="126">
                  <c:v>279.999999999745</c:v>
                </c:pt>
                <c:pt idx="127">
                  <c:v>279.999999999745</c:v>
                </c:pt>
                <c:pt idx="128">
                  <c:v>275.99999999984</c:v>
                </c:pt>
                <c:pt idx="129">
                  <c:v>298.999999999978</c:v>
                </c:pt>
                <c:pt idx="130">
                  <c:v>279.499999999643</c:v>
                </c:pt>
                <c:pt idx="131">
                  <c:v>276.999999999589</c:v>
                </c:pt>
                <c:pt idx="132">
                  <c:v>246.999999999389</c:v>
                </c:pt>
                <c:pt idx="133">
                  <c:v>291.499999999814</c:v>
                </c:pt>
                <c:pt idx="134">
                  <c:v>300.999999999931</c:v>
                </c:pt>
                <c:pt idx="135">
                  <c:v>278.999999999996</c:v>
                </c:pt>
                <c:pt idx="136">
                  <c:v>289.499999999862</c:v>
                </c:pt>
                <c:pt idx="137">
                  <c:v>294.499999999516</c:v>
                </c:pt>
                <c:pt idx="138">
                  <c:v>295.49999999972</c:v>
                </c:pt>
                <c:pt idx="139">
                  <c:v>299.499999999625</c:v>
                </c:pt>
                <c:pt idx="140">
                  <c:v>305.999999999585</c:v>
                </c:pt>
                <c:pt idx="141">
                  <c:v>317.499999999654</c:v>
                </c:pt>
                <c:pt idx="142">
                  <c:v>303.999999999633</c:v>
                </c:pt>
                <c:pt idx="143">
                  <c:v>307.999999999993</c:v>
                </c:pt>
                <c:pt idx="144">
                  <c:v>304.999999999836</c:v>
                </c:pt>
                <c:pt idx="145">
                  <c:v>312.999999999647</c:v>
                </c:pt>
                <c:pt idx="146">
                  <c:v>309.999999999491</c:v>
                </c:pt>
                <c:pt idx="147">
                  <c:v>306.500000000142</c:v>
                </c:pt>
                <c:pt idx="148">
                  <c:v>321.49999999956</c:v>
                </c:pt>
                <c:pt idx="149">
                  <c:v>318.99999999996</c:v>
                </c:pt>
                <c:pt idx="150">
                  <c:v>315.000000000055</c:v>
                </c:pt>
                <c:pt idx="151">
                  <c:v>322.499999999764</c:v>
                </c:pt>
                <c:pt idx="152">
                  <c:v>325.499999999465</c:v>
                </c:pt>
                <c:pt idx="153">
                  <c:v>331.499999999778</c:v>
                </c:pt>
                <c:pt idx="154">
                  <c:v>326.499999999669</c:v>
                </c:pt>
                <c:pt idx="155">
                  <c:v>349.999999999909</c:v>
                </c:pt>
                <c:pt idx="156">
                  <c:v>326.999999999771</c:v>
                </c:pt>
                <c:pt idx="157">
                  <c:v>324.499999999716</c:v>
                </c:pt>
                <c:pt idx="158">
                  <c:v>324.499999999413</c:v>
                </c:pt>
                <c:pt idx="159">
                  <c:v>324.999999999363</c:v>
                </c:pt>
                <c:pt idx="160">
                  <c:v>324.499999999261</c:v>
                </c:pt>
                <c:pt idx="161">
                  <c:v>323.999999999614</c:v>
                </c:pt>
                <c:pt idx="162">
                  <c:v>326.999999999771</c:v>
                </c:pt>
                <c:pt idx="163">
                  <c:v>328.500000000076</c:v>
                </c:pt>
                <c:pt idx="164">
                  <c:v>327.99999999952</c:v>
                </c:pt>
                <c:pt idx="165">
                  <c:v>338.999999999487</c:v>
                </c:pt>
                <c:pt idx="166">
                  <c:v>340.499999999793</c:v>
                </c:pt>
                <c:pt idx="167">
                  <c:v>340.999999999894</c:v>
                </c:pt>
                <c:pt idx="168">
                  <c:v>343.499999999949</c:v>
                </c:pt>
                <c:pt idx="169">
                  <c:v>326.999999999771</c:v>
                </c:pt>
                <c:pt idx="170">
                  <c:v>326.499999999669</c:v>
                </c:pt>
                <c:pt idx="171">
                  <c:v>324.000000000069</c:v>
                </c:pt>
                <c:pt idx="172">
                  <c:v>323.999999999614</c:v>
                </c:pt>
                <c:pt idx="173">
                  <c:v>329.999999999472</c:v>
                </c:pt>
                <c:pt idx="174">
                  <c:v>333.499999999731</c:v>
                </c:pt>
                <c:pt idx="175">
                  <c:v>332.499999999982</c:v>
                </c:pt>
                <c:pt idx="176">
                  <c:v>331.000000000131</c:v>
                </c:pt>
                <c:pt idx="177">
                  <c:v>329.999999999927</c:v>
                </c:pt>
                <c:pt idx="178">
                  <c:v>337.500000000091</c:v>
                </c:pt>
                <c:pt idx="179">
                  <c:v>319.499999999607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'DC4-4'!$A$2:$B$2</c:f>
              <c:strCache>
                <c:ptCount val="1"/>
                <c:pt idx="0">
                  <c:v>DC4-4</c:v>
                </c:pt>
              </c:strCache>
            </c:strRef>
          </c:tx>
          <c:spPr>
            <a:ln w="127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triangle"/>
            <c:size val="2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'DC4-4'!$A$4:$A$203</c:f>
              <c:numCache>
                <c:formatCode>yyyy/m/d</c:formatCode>
                <c:ptCount val="200"/>
                <c:pt idx="0">
                  <c:v>42791</c:v>
                </c:pt>
                <c:pt idx="1">
                  <c:v>42801</c:v>
                </c:pt>
                <c:pt idx="2">
                  <c:v>42809</c:v>
                </c:pt>
                <c:pt idx="3">
                  <c:v>42816</c:v>
                </c:pt>
                <c:pt idx="4">
                  <c:v>42823</c:v>
                </c:pt>
                <c:pt idx="5">
                  <c:v>42830</c:v>
                </c:pt>
                <c:pt idx="6">
                  <c:v>42836</c:v>
                </c:pt>
                <c:pt idx="7">
                  <c:v>42843</c:v>
                </c:pt>
                <c:pt idx="8">
                  <c:v>42857</c:v>
                </c:pt>
                <c:pt idx="9">
                  <c:v>42874</c:v>
                </c:pt>
                <c:pt idx="10">
                  <c:v>42881</c:v>
                </c:pt>
                <c:pt idx="11">
                  <c:v>42885</c:v>
                </c:pt>
                <c:pt idx="12">
                  <c:v>42892</c:v>
                </c:pt>
                <c:pt idx="13">
                  <c:v>42920</c:v>
                </c:pt>
                <c:pt idx="14">
                  <c:v>42929</c:v>
                </c:pt>
                <c:pt idx="15">
                  <c:v>42934</c:v>
                </c:pt>
                <c:pt idx="16">
                  <c:v>42941</c:v>
                </c:pt>
                <c:pt idx="17">
                  <c:v>42955</c:v>
                </c:pt>
                <c:pt idx="18">
                  <c:v>42961</c:v>
                </c:pt>
                <c:pt idx="19">
                  <c:v>42969</c:v>
                </c:pt>
                <c:pt idx="20">
                  <c:v>42979</c:v>
                </c:pt>
                <c:pt idx="21">
                  <c:v>42984</c:v>
                </c:pt>
                <c:pt idx="22">
                  <c:v>42992</c:v>
                </c:pt>
                <c:pt idx="23">
                  <c:v>42993</c:v>
                </c:pt>
                <c:pt idx="24">
                  <c:v>42997</c:v>
                </c:pt>
                <c:pt idx="25">
                  <c:v>43004</c:v>
                </c:pt>
                <c:pt idx="26">
                  <c:v>43012</c:v>
                </c:pt>
                <c:pt idx="27">
                  <c:v>43020</c:v>
                </c:pt>
                <c:pt idx="28">
                  <c:v>43028</c:v>
                </c:pt>
                <c:pt idx="29">
                  <c:v>43033</c:v>
                </c:pt>
                <c:pt idx="30">
                  <c:v>43038</c:v>
                </c:pt>
                <c:pt idx="31">
                  <c:v>43045</c:v>
                </c:pt>
                <c:pt idx="32">
                  <c:v>43050</c:v>
                </c:pt>
                <c:pt idx="33">
                  <c:v>43055</c:v>
                </c:pt>
                <c:pt idx="34">
                  <c:v>43059</c:v>
                </c:pt>
                <c:pt idx="35">
                  <c:v>43063</c:v>
                </c:pt>
                <c:pt idx="36">
                  <c:v>43067</c:v>
                </c:pt>
                <c:pt idx="37">
                  <c:v>43073</c:v>
                </c:pt>
                <c:pt idx="38">
                  <c:v>43094</c:v>
                </c:pt>
                <c:pt idx="39">
                  <c:v>43102</c:v>
                </c:pt>
                <c:pt idx="40">
                  <c:v>43108</c:v>
                </c:pt>
                <c:pt idx="41">
                  <c:v>43118</c:v>
                </c:pt>
                <c:pt idx="42">
                  <c:v>43122</c:v>
                </c:pt>
                <c:pt idx="43">
                  <c:v>43129</c:v>
                </c:pt>
                <c:pt idx="44">
                  <c:v>43144</c:v>
                </c:pt>
                <c:pt idx="45">
                  <c:v>43150</c:v>
                </c:pt>
                <c:pt idx="46">
                  <c:v>43163</c:v>
                </c:pt>
                <c:pt idx="47">
                  <c:v>43173</c:v>
                </c:pt>
                <c:pt idx="48">
                  <c:v>43179</c:v>
                </c:pt>
                <c:pt idx="49">
                  <c:v>43186</c:v>
                </c:pt>
                <c:pt idx="50">
                  <c:v>43192</c:v>
                </c:pt>
                <c:pt idx="51">
                  <c:v>43200</c:v>
                </c:pt>
                <c:pt idx="52">
                  <c:v>43209</c:v>
                </c:pt>
                <c:pt idx="53">
                  <c:v>43214</c:v>
                </c:pt>
                <c:pt idx="54">
                  <c:v>43244</c:v>
                </c:pt>
                <c:pt idx="55">
                  <c:v>43249</c:v>
                </c:pt>
                <c:pt idx="56">
                  <c:v>43255</c:v>
                </c:pt>
                <c:pt idx="57">
                  <c:v>43266</c:v>
                </c:pt>
                <c:pt idx="58">
                  <c:v>43271</c:v>
                </c:pt>
                <c:pt idx="59">
                  <c:v>43277</c:v>
                </c:pt>
                <c:pt idx="60">
                  <c:v>43283</c:v>
                </c:pt>
                <c:pt idx="61">
                  <c:v>43293</c:v>
                </c:pt>
                <c:pt idx="62">
                  <c:v>43297</c:v>
                </c:pt>
                <c:pt idx="63">
                  <c:v>43306</c:v>
                </c:pt>
                <c:pt idx="64">
                  <c:v>43313</c:v>
                </c:pt>
                <c:pt idx="65">
                  <c:v>43318</c:v>
                </c:pt>
                <c:pt idx="66">
                  <c:v>43325</c:v>
                </c:pt>
                <c:pt idx="67">
                  <c:v>43336</c:v>
                </c:pt>
                <c:pt idx="68">
                  <c:v>43340</c:v>
                </c:pt>
                <c:pt idx="69">
                  <c:v>43346</c:v>
                </c:pt>
                <c:pt idx="70">
                  <c:v>43365</c:v>
                </c:pt>
                <c:pt idx="71">
                  <c:v>43370</c:v>
                </c:pt>
                <c:pt idx="72">
                  <c:v>43375</c:v>
                </c:pt>
                <c:pt idx="73">
                  <c:v>43381</c:v>
                </c:pt>
                <c:pt idx="74">
                  <c:v>43390</c:v>
                </c:pt>
                <c:pt idx="75">
                  <c:v>43396</c:v>
                </c:pt>
                <c:pt idx="76">
                  <c:v>43403</c:v>
                </c:pt>
                <c:pt idx="77">
                  <c:v>43411</c:v>
                </c:pt>
                <c:pt idx="78">
                  <c:v>43419</c:v>
                </c:pt>
                <c:pt idx="79">
                  <c:v>43425</c:v>
                </c:pt>
                <c:pt idx="80">
                  <c:v>43431</c:v>
                </c:pt>
                <c:pt idx="81">
                  <c:v>43441</c:v>
                </c:pt>
                <c:pt idx="82">
                  <c:v>43445</c:v>
                </c:pt>
                <c:pt idx="83">
                  <c:v>43455</c:v>
                </c:pt>
                <c:pt idx="84">
                  <c:v>43461</c:v>
                </c:pt>
                <c:pt idx="85">
                  <c:v>43467</c:v>
                </c:pt>
                <c:pt idx="86">
                  <c:v>43474</c:v>
                </c:pt>
                <c:pt idx="87">
                  <c:v>43481</c:v>
                </c:pt>
                <c:pt idx="88">
                  <c:v>43486</c:v>
                </c:pt>
                <c:pt idx="89">
                  <c:v>43511</c:v>
                </c:pt>
                <c:pt idx="90">
                  <c:v>43515</c:v>
                </c:pt>
                <c:pt idx="91">
                  <c:v>43524</c:v>
                </c:pt>
                <c:pt idx="92">
                  <c:v>43530</c:v>
                </c:pt>
                <c:pt idx="93">
                  <c:v>43535</c:v>
                </c:pt>
                <c:pt idx="94">
                  <c:v>43543</c:v>
                </c:pt>
                <c:pt idx="95">
                  <c:v>43561</c:v>
                </c:pt>
                <c:pt idx="96">
                  <c:v>43573</c:v>
                </c:pt>
                <c:pt idx="97">
                  <c:v>43581</c:v>
                </c:pt>
                <c:pt idx="98">
                  <c:v>43595</c:v>
                </c:pt>
                <c:pt idx="99">
                  <c:v>43601</c:v>
                </c:pt>
                <c:pt idx="100">
                  <c:v>43608</c:v>
                </c:pt>
                <c:pt idx="101">
                  <c:v>43623</c:v>
                </c:pt>
                <c:pt idx="102">
                  <c:v>43630</c:v>
                </c:pt>
                <c:pt idx="103">
                  <c:v>43637</c:v>
                </c:pt>
                <c:pt idx="104">
                  <c:v>43645</c:v>
                </c:pt>
                <c:pt idx="105">
                  <c:v>43651</c:v>
                </c:pt>
                <c:pt idx="106">
                  <c:v>43660</c:v>
                </c:pt>
                <c:pt idx="107">
                  <c:v>43665</c:v>
                </c:pt>
                <c:pt idx="108">
                  <c:v>43671</c:v>
                </c:pt>
                <c:pt idx="109">
                  <c:v>43678</c:v>
                </c:pt>
                <c:pt idx="110">
                  <c:v>43686</c:v>
                </c:pt>
                <c:pt idx="111">
                  <c:v>43693</c:v>
                </c:pt>
                <c:pt idx="112">
                  <c:v>43708</c:v>
                </c:pt>
                <c:pt idx="113">
                  <c:v>43713</c:v>
                </c:pt>
                <c:pt idx="114">
                  <c:v>43722</c:v>
                </c:pt>
                <c:pt idx="115">
                  <c:v>43728</c:v>
                </c:pt>
                <c:pt idx="116">
                  <c:v>43742</c:v>
                </c:pt>
                <c:pt idx="117">
                  <c:v>43749</c:v>
                </c:pt>
                <c:pt idx="118">
                  <c:v>43762</c:v>
                </c:pt>
                <c:pt idx="119">
                  <c:v>43770</c:v>
                </c:pt>
                <c:pt idx="120">
                  <c:v>43778</c:v>
                </c:pt>
                <c:pt idx="121">
                  <c:v>43791</c:v>
                </c:pt>
                <c:pt idx="122">
                  <c:v>43802</c:v>
                </c:pt>
                <c:pt idx="123">
                  <c:v>43824</c:v>
                </c:pt>
                <c:pt idx="124">
                  <c:v>43834</c:v>
                </c:pt>
                <c:pt idx="125">
                  <c:v>43839</c:v>
                </c:pt>
                <c:pt idx="126">
                  <c:v>43845</c:v>
                </c:pt>
                <c:pt idx="127">
                  <c:v>43908</c:v>
                </c:pt>
                <c:pt idx="128">
                  <c:v>43930</c:v>
                </c:pt>
                <c:pt idx="129">
                  <c:v>43938</c:v>
                </c:pt>
                <c:pt idx="130">
                  <c:v>43942</c:v>
                </c:pt>
                <c:pt idx="131">
                  <c:v>43951</c:v>
                </c:pt>
                <c:pt idx="132">
                  <c:v>43956</c:v>
                </c:pt>
                <c:pt idx="133">
                  <c:v>43964</c:v>
                </c:pt>
                <c:pt idx="134">
                  <c:v>43972</c:v>
                </c:pt>
                <c:pt idx="135">
                  <c:v>43980</c:v>
                </c:pt>
                <c:pt idx="136">
                  <c:v>43999</c:v>
                </c:pt>
                <c:pt idx="137">
                  <c:v>44008</c:v>
                </c:pt>
                <c:pt idx="138">
                  <c:v>44056</c:v>
                </c:pt>
                <c:pt idx="139">
                  <c:v>44062</c:v>
                </c:pt>
                <c:pt idx="140">
                  <c:v>44070</c:v>
                </c:pt>
                <c:pt idx="141">
                  <c:v>44084</c:v>
                </c:pt>
                <c:pt idx="142">
                  <c:v>44092</c:v>
                </c:pt>
                <c:pt idx="143">
                  <c:v>44100</c:v>
                </c:pt>
                <c:pt idx="144">
                  <c:v>44114</c:v>
                </c:pt>
                <c:pt idx="145">
                  <c:v>44228</c:v>
                </c:pt>
                <c:pt idx="146">
                  <c:v>44256</c:v>
                </c:pt>
                <c:pt idx="147">
                  <c:v>44273</c:v>
                </c:pt>
                <c:pt idx="148">
                  <c:v>44287</c:v>
                </c:pt>
                <c:pt idx="149">
                  <c:v>44295</c:v>
                </c:pt>
                <c:pt idx="150">
                  <c:v>44318</c:v>
                </c:pt>
                <c:pt idx="151">
                  <c:v>44325</c:v>
                </c:pt>
                <c:pt idx="152">
                  <c:v>44333</c:v>
                </c:pt>
                <c:pt idx="153">
                  <c:v>44345</c:v>
                </c:pt>
                <c:pt idx="154">
                  <c:v>44352</c:v>
                </c:pt>
                <c:pt idx="155">
                  <c:v>44356</c:v>
                </c:pt>
                <c:pt idx="156">
                  <c:v>44356</c:v>
                </c:pt>
                <c:pt idx="157">
                  <c:v>44356</c:v>
                </c:pt>
                <c:pt idx="158">
                  <c:v>44356</c:v>
                </c:pt>
                <c:pt idx="159">
                  <c:v>44361</c:v>
                </c:pt>
                <c:pt idx="160">
                  <c:v>44363</c:v>
                </c:pt>
                <c:pt idx="161">
                  <c:v>44366</c:v>
                </c:pt>
                <c:pt idx="162">
                  <c:v>44367</c:v>
                </c:pt>
                <c:pt idx="163">
                  <c:v>44372</c:v>
                </c:pt>
                <c:pt idx="164">
                  <c:v>44373</c:v>
                </c:pt>
                <c:pt idx="165">
                  <c:v>44375</c:v>
                </c:pt>
                <c:pt idx="166">
                  <c:v>44377</c:v>
                </c:pt>
                <c:pt idx="167">
                  <c:v>44380</c:v>
                </c:pt>
                <c:pt idx="168">
                  <c:v>44383</c:v>
                </c:pt>
                <c:pt idx="169">
                  <c:v>44385</c:v>
                </c:pt>
                <c:pt idx="170">
                  <c:v>44387</c:v>
                </c:pt>
                <c:pt idx="171">
                  <c:v>44390</c:v>
                </c:pt>
                <c:pt idx="172">
                  <c:v>44397</c:v>
                </c:pt>
                <c:pt idx="173">
                  <c:v>44401</c:v>
                </c:pt>
                <c:pt idx="174">
                  <c:v>44437</c:v>
                </c:pt>
                <c:pt idx="175">
                  <c:v>44445</c:v>
                </c:pt>
                <c:pt idx="176">
                  <c:v>44448</c:v>
                </c:pt>
              </c:numCache>
            </c:numRef>
          </c:xVal>
          <c:yVal>
            <c:numRef>
              <c:f>'DC4-4'!$G$4:$G$203</c:f>
              <c:numCache>
                <c:formatCode>0.00_ </c:formatCode>
                <c:ptCount val="200"/>
                <c:pt idx="0">
                  <c:v>0</c:v>
                </c:pt>
                <c:pt idx="1">
                  <c:v>24.4999999999891</c:v>
                </c:pt>
                <c:pt idx="2">
                  <c:v>34.9999999998545</c:v>
                </c:pt>
                <c:pt idx="3">
                  <c:v>75.0000000002728</c:v>
                </c:pt>
                <c:pt idx="4">
                  <c:v>89.5000000000437</c:v>
                </c:pt>
                <c:pt idx="5">
                  <c:v>109.500000000025</c:v>
                </c:pt>
                <c:pt idx="6">
                  <c:v>122.5000000004</c:v>
                </c:pt>
                <c:pt idx="7">
                  <c:v>130.499999999756</c:v>
                </c:pt>
                <c:pt idx="8">
                  <c:v>142.500000000382</c:v>
                </c:pt>
                <c:pt idx="9">
                  <c:v>167.500000000018</c:v>
                </c:pt>
                <c:pt idx="10">
                  <c:v>172.000000000025</c:v>
                </c:pt>
                <c:pt idx="11">
                  <c:v>171.499999999924</c:v>
                </c:pt>
                <c:pt idx="12">
                  <c:v>175.000000000182</c:v>
                </c:pt>
                <c:pt idx="13">
                  <c:v>193.499999999858</c:v>
                </c:pt>
                <c:pt idx="14">
                  <c:v>194.500000000062</c:v>
                </c:pt>
                <c:pt idx="15">
                  <c:v>198.499999999967</c:v>
                </c:pt>
                <c:pt idx="16">
                  <c:v>201.000000000022</c:v>
                </c:pt>
                <c:pt idx="17">
                  <c:v>214.500000000044</c:v>
                </c:pt>
                <c:pt idx="18">
                  <c:v>212.999999999738</c:v>
                </c:pt>
                <c:pt idx="19">
                  <c:v>211.499999999887</c:v>
                </c:pt>
                <c:pt idx="20">
                  <c:v>214.500000000044</c:v>
                </c:pt>
                <c:pt idx="21">
                  <c:v>211.499999999887</c:v>
                </c:pt>
                <c:pt idx="22">
                  <c:v>213.49999999984</c:v>
                </c:pt>
                <c:pt idx="24">
                  <c:v>219.499999999698</c:v>
                </c:pt>
                <c:pt idx="25">
                  <c:v>216.499999999996</c:v>
                </c:pt>
                <c:pt idx="26">
                  <c:v>216.999999999643</c:v>
                </c:pt>
                <c:pt idx="27">
                  <c:v>222.499999999854</c:v>
                </c:pt>
                <c:pt idx="28">
                  <c:v>208.500000000186</c:v>
                </c:pt>
                <c:pt idx="29">
                  <c:v>226.49999999976</c:v>
                </c:pt>
                <c:pt idx="30">
                  <c:v>226.500000000215</c:v>
                </c:pt>
                <c:pt idx="31">
                  <c:v>229.000000000269</c:v>
                </c:pt>
                <c:pt idx="33">
                  <c:v>230.000000000018</c:v>
                </c:pt>
                <c:pt idx="34">
                  <c:v>230.000000000018</c:v>
                </c:pt>
                <c:pt idx="36">
                  <c:v>230.50000000012</c:v>
                </c:pt>
                <c:pt idx="37">
                  <c:v>232.500000000073</c:v>
                </c:pt>
                <c:pt idx="38">
                  <c:v>236.499999999978</c:v>
                </c:pt>
                <c:pt idx="39">
                  <c:v>240.000000000236</c:v>
                </c:pt>
                <c:pt idx="40">
                  <c:v>235.999999999876</c:v>
                </c:pt>
                <c:pt idx="41">
                  <c:v>243.000000000393</c:v>
                </c:pt>
                <c:pt idx="42">
                  <c:v>244.999999999891</c:v>
                </c:pt>
                <c:pt idx="43">
                  <c:v>239.999999999782</c:v>
                </c:pt>
                <c:pt idx="44">
                  <c:v>244.499999999789</c:v>
                </c:pt>
                <c:pt idx="45">
                  <c:v>246.500000000196</c:v>
                </c:pt>
                <c:pt idx="46">
                  <c:v>250</c:v>
                </c:pt>
                <c:pt idx="47">
                  <c:v>249.499999999898</c:v>
                </c:pt>
                <c:pt idx="48">
                  <c:v>247.499999999945</c:v>
                </c:pt>
                <c:pt idx="49">
                  <c:v>250.500000000102</c:v>
                </c:pt>
                <c:pt idx="50">
                  <c:v>252.500000000055</c:v>
                </c:pt>
                <c:pt idx="51">
                  <c:v>248.499999999694</c:v>
                </c:pt>
                <c:pt idx="52">
                  <c:v>251.499999999851</c:v>
                </c:pt>
                <c:pt idx="53">
                  <c:v>262.99999999992</c:v>
                </c:pt>
                <c:pt idx="54">
                  <c:v>261.500000000069</c:v>
                </c:pt>
                <c:pt idx="55">
                  <c:v>269.49999999988</c:v>
                </c:pt>
                <c:pt idx="56">
                  <c:v>259.000000000015</c:v>
                </c:pt>
                <c:pt idx="57">
                  <c:v>262.99999999992</c:v>
                </c:pt>
                <c:pt idx="58">
                  <c:v>265.499999999975</c:v>
                </c:pt>
                <c:pt idx="59">
                  <c:v>266.500000000178</c:v>
                </c:pt>
                <c:pt idx="60">
                  <c:v>266.000000000076</c:v>
                </c:pt>
                <c:pt idx="61">
                  <c:v>268.999999999778</c:v>
                </c:pt>
                <c:pt idx="62">
                  <c:v>266.500000000178</c:v>
                </c:pt>
                <c:pt idx="63">
                  <c:v>262.99999999992</c:v>
                </c:pt>
                <c:pt idx="64">
                  <c:v>266.499999999724</c:v>
                </c:pt>
                <c:pt idx="65">
                  <c:v>266.000000000076</c:v>
                </c:pt>
                <c:pt idx="66">
                  <c:v>267.499999999927</c:v>
                </c:pt>
                <c:pt idx="67">
                  <c:v>272.500000000036</c:v>
                </c:pt>
                <c:pt idx="68">
                  <c:v>272.500000000036</c:v>
                </c:pt>
                <c:pt idx="69">
                  <c:v>222.999999999956</c:v>
                </c:pt>
                <c:pt idx="70">
                  <c:v>269.49999999988</c:v>
                </c:pt>
                <c:pt idx="71">
                  <c:v>275.99999999984</c:v>
                </c:pt>
                <c:pt idx="72">
                  <c:v>278.999999999996</c:v>
                </c:pt>
                <c:pt idx="73">
                  <c:v>280.500000000302</c:v>
                </c:pt>
                <c:pt idx="74">
                  <c:v>276.499999999942</c:v>
                </c:pt>
                <c:pt idx="75">
                  <c:v>279.500000000098</c:v>
                </c:pt>
                <c:pt idx="76">
                  <c:v>276.000000000295</c:v>
                </c:pt>
                <c:pt idx="77">
                  <c:v>277.500000000146</c:v>
                </c:pt>
                <c:pt idx="78">
                  <c:v>282.999999999902</c:v>
                </c:pt>
                <c:pt idx="79">
                  <c:v>285.499999999956</c:v>
                </c:pt>
                <c:pt idx="80">
                  <c:v>288.500000000113</c:v>
                </c:pt>
                <c:pt idx="81">
                  <c:v>282.4999999998</c:v>
                </c:pt>
                <c:pt idx="82">
                  <c:v>283.500000000004</c:v>
                </c:pt>
                <c:pt idx="83">
                  <c:v>288.500000000113</c:v>
                </c:pt>
                <c:pt idx="84">
                  <c:v>288.000000000011</c:v>
                </c:pt>
                <c:pt idx="85">
                  <c:v>289.000000000215</c:v>
                </c:pt>
                <c:pt idx="86">
                  <c:v>295.999999999822</c:v>
                </c:pt>
                <c:pt idx="87">
                  <c:v>291.500000000269</c:v>
                </c:pt>
                <c:pt idx="88">
                  <c:v>284.999999999854</c:v>
                </c:pt>
                <c:pt idx="89">
                  <c:v>293.500000000222</c:v>
                </c:pt>
                <c:pt idx="90">
                  <c:v>299.50000000008</c:v>
                </c:pt>
                <c:pt idx="91">
                  <c:v>298.000000000229</c:v>
                </c:pt>
                <c:pt idx="92">
                  <c:v>293.999999999869</c:v>
                </c:pt>
                <c:pt idx="93">
                  <c:v>298.000000000229</c:v>
                </c:pt>
                <c:pt idx="94">
                  <c:v>302.499999999782</c:v>
                </c:pt>
                <c:pt idx="95">
                  <c:v>310.0000000004</c:v>
                </c:pt>
                <c:pt idx="96">
                  <c:v>306.00000000004</c:v>
                </c:pt>
                <c:pt idx="97">
                  <c:v>303.499999999985</c:v>
                </c:pt>
                <c:pt idx="98">
                  <c:v>311.500000000251</c:v>
                </c:pt>
                <c:pt idx="99">
                  <c:v>305.499999999938</c:v>
                </c:pt>
                <c:pt idx="100">
                  <c:v>318.499999999858</c:v>
                </c:pt>
                <c:pt idx="101">
                  <c:v>310.500000000047</c:v>
                </c:pt>
                <c:pt idx="102">
                  <c:v>319.500000000062</c:v>
                </c:pt>
                <c:pt idx="103">
                  <c:v>313.000000000102</c:v>
                </c:pt>
                <c:pt idx="104">
                  <c:v>312.5</c:v>
                </c:pt>
                <c:pt idx="105">
                  <c:v>322.500000000218</c:v>
                </c:pt>
                <c:pt idx="106">
                  <c:v>316.499999999905</c:v>
                </c:pt>
                <c:pt idx="107">
                  <c:v>317.000000000007</c:v>
                </c:pt>
                <c:pt idx="108">
                  <c:v>320.999999999913</c:v>
                </c:pt>
                <c:pt idx="109">
                  <c:v>319.999999999709</c:v>
                </c:pt>
                <c:pt idx="110">
                  <c:v>320.499999999811</c:v>
                </c:pt>
                <c:pt idx="111">
                  <c:v>330.000000000382</c:v>
                </c:pt>
                <c:pt idx="112">
                  <c:v>333.000000000084</c:v>
                </c:pt>
                <c:pt idx="113">
                  <c:v>329.000000000178</c:v>
                </c:pt>
                <c:pt idx="114">
                  <c:v>328.999999999724</c:v>
                </c:pt>
                <c:pt idx="115">
                  <c:v>327.999999999975</c:v>
                </c:pt>
                <c:pt idx="116">
                  <c:v>330.500000000029</c:v>
                </c:pt>
                <c:pt idx="117">
                  <c:v>331.500000000233</c:v>
                </c:pt>
                <c:pt idx="118">
                  <c:v>333.999999999833</c:v>
                </c:pt>
                <c:pt idx="119">
                  <c:v>334.500000000389</c:v>
                </c:pt>
                <c:pt idx="120">
                  <c:v>336.499999999887</c:v>
                </c:pt>
                <c:pt idx="121">
                  <c:v>344.000000000051</c:v>
                </c:pt>
                <c:pt idx="122">
                  <c:v>337.500000000091</c:v>
                </c:pt>
                <c:pt idx="123">
                  <c:v>341.499999999996</c:v>
                </c:pt>
                <c:pt idx="124">
                  <c:v>342.000000000098</c:v>
                </c:pt>
                <c:pt idx="125">
                  <c:v>339.500000000044</c:v>
                </c:pt>
                <c:pt idx="126">
                  <c:v>360.500000000229</c:v>
                </c:pt>
                <c:pt idx="127">
                  <c:v>349.499999999807</c:v>
                </c:pt>
                <c:pt idx="128">
                  <c:v>347.999999999956</c:v>
                </c:pt>
                <c:pt idx="129">
                  <c:v>313.999999999851</c:v>
                </c:pt>
                <c:pt idx="130">
                  <c:v>358.500000000276</c:v>
                </c:pt>
                <c:pt idx="131">
                  <c:v>368.50000000004</c:v>
                </c:pt>
                <c:pt idx="132">
                  <c:v>352.500000000418</c:v>
                </c:pt>
                <c:pt idx="133">
                  <c:v>361.000000000331</c:v>
                </c:pt>
                <c:pt idx="134">
                  <c:v>365.999999999985</c:v>
                </c:pt>
                <c:pt idx="135">
                  <c:v>353.500000000167</c:v>
                </c:pt>
                <c:pt idx="136">
                  <c:v>365.999999999985</c:v>
                </c:pt>
                <c:pt idx="137">
                  <c:v>367.999999999938</c:v>
                </c:pt>
                <c:pt idx="138">
                  <c:v>376.499999999851</c:v>
                </c:pt>
                <c:pt idx="139">
                  <c:v>378.499999999804</c:v>
                </c:pt>
                <c:pt idx="140">
                  <c:v>384.000000000015</c:v>
                </c:pt>
                <c:pt idx="141">
                  <c:v>382.500000000164</c:v>
                </c:pt>
                <c:pt idx="142">
                  <c:v>398.499999999785</c:v>
                </c:pt>
                <c:pt idx="143">
                  <c:v>386.999999999716</c:v>
                </c:pt>
                <c:pt idx="144">
                  <c:v>385.50000000032</c:v>
                </c:pt>
                <c:pt idx="145">
                  <c:v>402.000000000044</c:v>
                </c:pt>
                <c:pt idx="146">
                  <c:v>396.499999999833</c:v>
                </c:pt>
                <c:pt idx="147">
                  <c:v>405.999999999949</c:v>
                </c:pt>
                <c:pt idx="148">
                  <c:v>400.499999999738</c:v>
                </c:pt>
                <c:pt idx="149">
                  <c:v>402.999999999793</c:v>
                </c:pt>
                <c:pt idx="150">
                  <c:v>410.499999999956</c:v>
                </c:pt>
                <c:pt idx="151">
                  <c:v>409.500000000207</c:v>
                </c:pt>
                <c:pt idx="152">
                  <c:v>414.499999999862</c:v>
                </c:pt>
                <c:pt idx="153">
                  <c:v>405.999999999949</c:v>
                </c:pt>
                <c:pt idx="154">
                  <c:v>399.500000000444</c:v>
                </c:pt>
                <c:pt idx="155">
                  <c:v>402.999999999793</c:v>
                </c:pt>
                <c:pt idx="156">
                  <c:v>402.499999999691</c:v>
                </c:pt>
                <c:pt idx="157">
                  <c:v>402.999999999793</c:v>
                </c:pt>
                <c:pt idx="158">
                  <c:v>403.499999999894</c:v>
                </c:pt>
                <c:pt idx="159">
                  <c:v>407.000000000153</c:v>
                </c:pt>
                <c:pt idx="160">
                  <c:v>411.000000000058</c:v>
                </c:pt>
                <c:pt idx="161">
                  <c:v>409.499999999753</c:v>
                </c:pt>
                <c:pt idx="162">
                  <c:v>405.499999999847</c:v>
                </c:pt>
                <c:pt idx="163">
                  <c:v>410.500000000411</c:v>
                </c:pt>
                <c:pt idx="164">
                  <c:v>410.499999999956</c:v>
                </c:pt>
                <c:pt idx="165">
                  <c:v>411.50000000016</c:v>
                </c:pt>
                <c:pt idx="166">
                  <c:v>411.50000000016</c:v>
                </c:pt>
                <c:pt idx="167">
                  <c:v>402.499999999691</c:v>
                </c:pt>
                <c:pt idx="168">
                  <c:v>391.000000000076</c:v>
                </c:pt>
                <c:pt idx="169">
                  <c:v>407.4999999998</c:v>
                </c:pt>
                <c:pt idx="170">
                  <c:v>405.499999999847</c:v>
                </c:pt>
                <c:pt idx="171">
                  <c:v>416.999999999916</c:v>
                </c:pt>
                <c:pt idx="172">
                  <c:v>424.50000000008</c:v>
                </c:pt>
                <c:pt idx="173">
                  <c:v>412.000000000262</c:v>
                </c:pt>
                <c:pt idx="174">
                  <c:v>413.000000000011</c:v>
                </c:pt>
                <c:pt idx="175">
                  <c:v>417.500000000018</c:v>
                </c:pt>
                <c:pt idx="176">
                  <c:v>404.500000000098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'DC4-5'!$A$2:$B$2</c:f>
              <c:strCache>
                <c:ptCount val="1"/>
                <c:pt idx="0">
                  <c:v>DC4-5</c:v>
                </c:pt>
              </c:strCache>
            </c:strRef>
          </c:tx>
          <c:spPr>
            <a:ln w="1270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'DC4-5'!$A$4:$A$203</c:f>
              <c:numCache>
                <c:formatCode>yyyy/m/d</c:formatCode>
                <c:ptCount val="200"/>
                <c:pt idx="0">
                  <c:v>42809</c:v>
                </c:pt>
                <c:pt idx="1">
                  <c:v>42816</c:v>
                </c:pt>
                <c:pt idx="2">
                  <c:v>42823</c:v>
                </c:pt>
                <c:pt idx="3">
                  <c:v>42830</c:v>
                </c:pt>
                <c:pt idx="4">
                  <c:v>42836</c:v>
                </c:pt>
                <c:pt idx="5">
                  <c:v>42843</c:v>
                </c:pt>
                <c:pt idx="6">
                  <c:v>42857</c:v>
                </c:pt>
                <c:pt idx="7">
                  <c:v>42874</c:v>
                </c:pt>
                <c:pt idx="8">
                  <c:v>42881</c:v>
                </c:pt>
                <c:pt idx="9">
                  <c:v>42885</c:v>
                </c:pt>
                <c:pt idx="10">
                  <c:v>42892</c:v>
                </c:pt>
                <c:pt idx="11">
                  <c:v>42920</c:v>
                </c:pt>
                <c:pt idx="12">
                  <c:v>42929</c:v>
                </c:pt>
                <c:pt idx="13">
                  <c:v>42934</c:v>
                </c:pt>
                <c:pt idx="14">
                  <c:v>42941</c:v>
                </c:pt>
                <c:pt idx="15">
                  <c:v>42955</c:v>
                </c:pt>
                <c:pt idx="16">
                  <c:v>42961</c:v>
                </c:pt>
                <c:pt idx="17">
                  <c:v>42969</c:v>
                </c:pt>
                <c:pt idx="18">
                  <c:v>42979</c:v>
                </c:pt>
                <c:pt idx="19">
                  <c:v>42984</c:v>
                </c:pt>
                <c:pt idx="20">
                  <c:v>42992</c:v>
                </c:pt>
                <c:pt idx="21">
                  <c:v>42993</c:v>
                </c:pt>
                <c:pt idx="22">
                  <c:v>42997</c:v>
                </c:pt>
                <c:pt idx="23">
                  <c:v>43004</c:v>
                </c:pt>
                <c:pt idx="24">
                  <c:v>43012</c:v>
                </c:pt>
                <c:pt idx="25">
                  <c:v>43020</c:v>
                </c:pt>
                <c:pt idx="26">
                  <c:v>43028</c:v>
                </c:pt>
                <c:pt idx="27">
                  <c:v>43033</c:v>
                </c:pt>
                <c:pt idx="28">
                  <c:v>43038</c:v>
                </c:pt>
                <c:pt idx="29">
                  <c:v>43045</c:v>
                </c:pt>
                <c:pt idx="30">
                  <c:v>43050</c:v>
                </c:pt>
                <c:pt idx="31">
                  <c:v>43055</c:v>
                </c:pt>
                <c:pt idx="32">
                  <c:v>43059</c:v>
                </c:pt>
                <c:pt idx="33">
                  <c:v>43063</c:v>
                </c:pt>
                <c:pt idx="34">
                  <c:v>43067</c:v>
                </c:pt>
                <c:pt idx="35">
                  <c:v>43073</c:v>
                </c:pt>
                <c:pt idx="36">
                  <c:v>43094</c:v>
                </c:pt>
                <c:pt idx="37">
                  <c:v>43102</c:v>
                </c:pt>
                <c:pt idx="38">
                  <c:v>43108</c:v>
                </c:pt>
                <c:pt idx="39">
                  <c:v>43118</c:v>
                </c:pt>
                <c:pt idx="40">
                  <c:v>43122</c:v>
                </c:pt>
                <c:pt idx="41">
                  <c:v>43129</c:v>
                </c:pt>
                <c:pt idx="42">
                  <c:v>43144</c:v>
                </c:pt>
                <c:pt idx="43">
                  <c:v>43150</c:v>
                </c:pt>
                <c:pt idx="44">
                  <c:v>43163</c:v>
                </c:pt>
                <c:pt idx="45">
                  <c:v>43173</c:v>
                </c:pt>
                <c:pt idx="46">
                  <c:v>43179</c:v>
                </c:pt>
                <c:pt idx="47">
                  <c:v>43186</c:v>
                </c:pt>
                <c:pt idx="48">
                  <c:v>43192</c:v>
                </c:pt>
                <c:pt idx="49">
                  <c:v>43200</c:v>
                </c:pt>
                <c:pt idx="50">
                  <c:v>43209</c:v>
                </c:pt>
                <c:pt idx="51">
                  <c:v>43214</c:v>
                </c:pt>
                <c:pt idx="52">
                  <c:v>43244</c:v>
                </c:pt>
                <c:pt idx="53">
                  <c:v>43249</c:v>
                </c:pt>
                <c:pt idx="54">
                  <c:v>43255</c:v>
                </c:pt>
                <c:pt idx="55">
                  <c:v>43266</c:v>
                </c:pt>
                <c:pt idx="56">
                  <c:v>43271</c:v>
                </c:pt>
                <c:pt idx="57">
                  <c:v>43277</c:v>
                </c:pt>
                <c:pt idx="58">
                  <c:v>43283</c:v>
                </c:pt>
                <c:pt idx="59">
                  <c:v>43293</c:v>
                </c:pt>
                <c:pt idx="60">
                  <c:v>43297</c:v>
                </c:pt>
                <c:pt idx="61">
                  <c:v>43306</c:v>
                </c:pt>
                <c:pt idx="62">
                  <c:v>43313</c:v>
                </c:pt>
                <c:pt idx="63">
                  <c:v>43318</c:v>
                </c:pt>
                <c:pt idx="64">
                  <c:v>43325</c:v>
                </c:pt>
                <c:pt idx="65">
                  <c:v>43336</c:v>
                </c:pt>
                <c:pt idx="66">
                  <c:v>43340</c:v>
                </c:pt>
                <c:pt idx="67">
                  <c:v>43346</c:v>
                </c:pt>
                <c:pt idx="68">
                  <c:v>43365</c:v>
                </c:pt>
                <c:pt idx="69">
                  <c:v>43370</c:v>
                </c:pt>
                <c:pt idx="70">
                  <c:v>43375</c:v>
                </c:pt>
                <c:pt idx="71">
                  <c:v>43381</c:v>
                </c:pt>
                <c:pt idx="72">
                  <c:v>43390</c:v>
                </c:pt>
                <c:pt idx="73">
                  <c:v>43396</c:v>
                </c:pt>
                <c:pt idx="74">
                  <c:v>43403</c:v>
                </c:pt>
                <c:pt idx="75">
                  <c:v>43411</c:v>
                </c:pt>
                <c:pt idx="76">
                  <c:v>43419</c:v>
                </c:pt>
                <c:pt idx="77">
                  <c:v>43425</c:v>
                </c:pt>
                <c:pt idx="78">
                  <c:v>43431</c:v>
                </c:pt>
                <c:pt idx="79">
                  <c:v>43441</c:v>
                </c:pt>
                <c:pt idx="80">
                  <c:v>43445</c:v>
                </c:pt>
                <c:pt idx="81">
                  <c:v>43455</c:v>
                </c:pt>
                <c:pt idx="82">
                  <c:v>43461</c:v>
                </c:pt>
                <c:pt idx="83">
                  <c:v>43467</c:v>
                </c:pt>
                <c:pt idx="84">
                  <c:v>43474</c:v>
                </c:pt>
                <c:pt idx="85">
                  <c:v>43481</c:v>
                </c:pt>
                <c:pt idx="86">
                  <c:v>43486</c:v>
                </c:pt>
                <c:pt idx="87">
                  <c:v>43511</c:v>
                </c:pt>
                <c:pt idx="88">
                  <c:v>43515</c:v>
                </c:pt>
                <c:pt idx="89">
                  <c:v>43524</c:v>
                </c:pt>
                <c:pt idx="90">
                  <c:v>43530</c:v>
                </c:pt>
                <c:pt idx="91">
                  <c:v>43535</c:v>
                </c:pt>
                <c:pt idx="92">
                  <c:v>43543</c:v>
                </c:pt>
                <c:pt idx="93">
                  <c:v>43561</c:v>
                </c:pt>
                <c:pt idx="94">
                  <c:v>43573</c:v>
                </c:pt>
                <c:pt idx="95">
                  <c:v>43581</c:v>
                </c:pt>
                <c:pt idx="96">
                  <c:v>43595</c:v>
                </c:pt>
                <c:pt idx="97">
                  <c:v>43601</c:v>
                </c:pt>
                <c:pt idx="98">
                  <c:v>43608</c:v>
                </c:pt>
                <c:pt idx="99">
                  <c:v>43623</c:v>
                </c:pt>
                <c:pt idx="100">
                  <c:v>43630</c:v>
                </c:pt>
                <c:pt idx="101">
                  <c:v>43637</c:v>
                </c:pt>
                <c:pt idx="102">
                  <c:v>43645</c:v>
                </c:pt>
                <c:pt idx="103">
                  <c:v>43651</c:v>
                </c:pt>
                <c:pt idx="104">
                  <c:v>43660</c:v>
                </c:pt>
                <c:pt idx="105">
                  <c:v>43665</c:v>
                </c:pt>
                <c:pt idx="106">
                  <c:v>43671</c:v>
                </c:pt>
                <c:pt idx="107">
                  <c:v>43678</c:v>
                </c:pt>
                <c:pt idx="108">
                  <c:v>43686</c:v>
                </c:pt>
                <c:pt idx="109">
                  <c:v>43693</c:v>
                </c:pt>
                <c:pt idx="110">
                  <c:v>43708</c:v>
                </c:pt>
                <c:pt idx="111">
                  <c:v>43713</c:v>
                </c:pt>
                <c:pt idx="112">
                  <c:v>43722</c:v>
                </c:pt>
                <c:pt idx="113">
                  <c:v>43728</c:v>
                </c:pt>
                <c:pt idx="114">
                  <c:v>43742</c:v>
                </c:pt>
                <c:pt idx="115">
                  <c:v>43749</c:v>
                </c:pt>
                <c:pt idx="116">
                  <c:v>43762</c:v>
                </c:pt>
                <c:pt idx="117">
                  <c:v>43770</c:v>
                </c:pt>
                <c:pt idx="118">
                  <c:v>43778</c:v>
                </c:pt>
                <c:pt idx="119">
                  <c:v>43791</c:v>
                </c:pt>
                <c:pt idx="120">
                  <c:v>43802</c:v>
                </c:pt>
                <c:pt idx="121">
                  <c:v>43824</c:v>
                </c:pt>
                <c:pt idx="122">
                  <c:v>43834</c:v>
                </c:pt>
                <c:pt idx="123">
                  <c:v>43839</c:v>
                </c:pt>
                <c:pt idx="124">
                  <c:v>43845</c:v>
                </c:pt>
                <c:pt idx="125">
                  <c:v>43908</c:v>
                </c:pt>
                <c:pt idx="126">
                  <c:v>43930</c:v>
                </c:pt>
                <c:pt idx="127">
                  <c:v>43938</c:v>
                </c:pt>
                <c:pt idx="128">
                  <c:v>43942</c:v>
                </c:pt>
                <c:pt idx="129">
                  <c:v>43951</c:v>
                </c:pt>
                <c:pt idx="130">
                  <c:v>43956</c:v>
                </c:pt>
                <c:pt idx="131">
                  <c:v>43964</c:v>
                </c:pt>
                <c:pt idx="132">
                  <c:v>43972</c:v>
                </c:pt>
                <c:pt idx="133">
                  <c:v>43980</c:v>
                </c:pt>
                <c:pt idx="134">
                  <c:v>43999</c:v>
                </c:pt>
                <c:pt idx="135">
                  <c:v>44008</c:v>
                </c:pt>
                <c:pt idx="136">
                  <c:v>44056</c:v>
                </c:pt>
                <c:pt idx="137">
                  <c:v>44062</c:v>
                </c:pt>
                <c:pt idx="138">
                  <c:v>44070</c:v>
                </c:pt>
                <c:pt idx="139">
                  <c:v>44084</c:v>
                </c:pt>
                <c:pt idx="140">
                  <c:v>44092</c:v>
                </c:pt>
                <c:pt idx="141">
                  <c:v>44100</c:v>
                </c:pt>
                <c:pt idx="142">
                  <c:v>44114</c:v>
                </c:pt>
                <c:pt idx="143">
                  <c:v>44228</c:v>
                </c:pt>
                <c:pt idx="144">
                  <c:v>44256</c:v>
                </c:pt>
                <c:pt idx="145">
                  <c:v>44273</c:v>
                </c:pt>
                <c:pt idx="146">
                  <c:v>44287</c:v>
                </c:pt>
                <c:pt idx="147">
                  <c:v>44295</c:v>
                </c:pt>
                <c:pt idx="148">
                  <c:v>44318</c:v>
                </c:pt>
                <c:pt idx="149">
                  <c:v>44325</c:v>
                </c:pt>
                <c:pt idx="150">
                  <c:v>44333</c:v>
                </c:pt>
                <c:pt idx="151">
                  <c:v>44345</c:v>
                </c:pt>
                <c:pt idx="152">
                  <c:v>44352</c:v>
                </c:pt>
                <c:pt idx="153">
                  <c:v>44356</c:v>
                </c:pt>
                <c:pt idx="154">
                  <c:v>44356</c:v>
                </c:pt>
                <c:pt idx="155">
                  <c:v>44356</c:v>
                </c:pt>
                <c:pt idx="156">
                  <c:v>44356</c:v>
                </c:pt>
                <c:pt idx="157">
                  <c:v>44361</c:v>
                </c:pt>
                <c:pt idx="158">
                  <c:v>44363</c:v>
                </c:pt>
                <c:pt idx="159">
                  <c:v>44366</c:v>
                </c:pt>
                <c:pt idx="160">
                  <c:v>44367</c:v>
                </c:pt>
                <c:pt idx="161">
                  <c:v>44372</c:v>
                </c:pt>
                <c:pt idx="162">
                  <c:v>44373</c:v>
                </c:pt>
                <c:pt idx="163">
                  <c:v>44375</c:v>
                </c:pt>
                <c:pt idx="164">
                  <c:v>44377</c:v>
                </c:pt>
                <c:pt idx="165">
                  <c:v>44380</c:v>
                </c:pt>
                <c:pt idx="166">
                  <c:v>44383</c:v>
                </c:pt>
                <c:pt idx="167">
                  <c:v>44385</c:v>
                </c:pt>
                <c:pt idx="168">
                  <c:v>44387</c:v>
                </c:pt>
                <c:pt idx="169">
                  <c:v>44390</c:v>
                </c:pt>
                <c:pt idx="170">
                  <c:v>44397</c:v>
                </c:pt>
                <c:pt idx="171">
                  <c:v>44401</c:v>
                </c:pt>
                <c:pt idx="172">
                  <c:v>44437</c:v>
                </c:pt>
                <c:pt idx="173">
                  <c:v>44445</c:v>
                </c:pt>
                <c:pt idx="174">
                  <c:v>44448</c:v>
                </c:pt>
              </c:numCache>
            </c:numRef>
          </c:xVal>
          <c:yVal>
            <c:numRef>
              <c:f>'DC4-5'!$G$4:$G$203</c:f>
              <c:numCache>
                <c:formatCode>0.00_ </c:formatCode>
                <c:ptCount val="200"/>
                <c:pt idx="0">
                  <c:v>0</c:v>
                </c:pt>
                <c:pt idx="1">
                  <c:v>57.4999999998909</c:v>
                </c:pt>
                <c:pt idx="2">
                  <c:v>81.4999999997781</c:v>
                </c:pt>
                <c:pt idx="3">
                  <c:v>102.499999999964</c:v>
                </c:pt>
                <c:pt idx="4">
                  <c:v>123.500000000149</c:v>
                </c:pt>
                <c:pt idx="5">
                  <c:v>137.499999999818</c:v>
                </c:pt>
                <c:pt idx="6">
                  <c:v>151.000000000295</c:v>
                </c:pt>
                <c:pt idx="7">
                  <c:v>177.999999999884</c:v>
                </c:pt>
                <c:pt idx="8">
                  <c:v>185.500000000047</c:v>
                </c:pt>
                <c:pt idx="9">
                  <c:v>185.499999999593</c:v>
                </c:pt>
                <c:pt idx="10">
                  <c:v>187.5</c:v>
                </c:pt>
                <c:pt idx="11">
                  <c:v>208.999999999833</c:v>
                </c:pt>
                <c:pt idx="12">
                  <c:v>205.500000000029</c:v>
                </c:pt>
                <c:pt idx="13">
                  <c:v>211.499999999887</c:v>
                </c:pt>
                <c:pt idx="14">
                  <c:v>220.499999999902</c:v>
                </c:pt>
                <c:pt idx="15">
                  <c:v>236.499999999978</c:v>
                </c:pt>
                <c:pt idx="16">
                  <c:v>245.99999999964</c:v>
                </c:pt>
                <c:pt idx="17">
                  <c:v>248.000000000047</c:v>
                </c:pt>
                <c:pt idx="18">
                  <c:v>261.999999999716</c:v>
                </c:pt>
                <c:pt idx="19">
                  <c:v>261.999999999716</c:v>
                </c:pt>
                <c:pt idx="20">
                  <c:v>268.000000000029</c:v>
                </c:pt>
                <c:pt idx="22">
                  <c:v>274.999999999636</c:v>
                </c:pt>
                <c:pt idx="23">
                  <c:v>277.999999999793</c:v>
                </c:pt>
                <c:pt idx="24">
                  <c:v>287.499999999454</c:v>
                </c:pt>
                <c:pt idx="25">
                  <c:v>295.49999999972</c:v>
                </c:pt>
                <c:pt idx="26">
                  <c:v>311.499999999796</c:v>
                </c:pt>
                <c:pt idx="27">
                  <c:v>317.499999999654</c:v>
                </c:pt>
                <c:pt idx="28">
                  <c:v>319.500000000062</c:v>
                </c:pt>
                <c:pt idx="29">
                  <c:v>322.999999999865</c:v>
                </c:pt>
                <c:pt idx="31">
                  <c:v>323.999999999614</c:v>
                </c:pt>
                <c:pt idx="32">
                  <c:v>322.000000000116</c:v>
                </c:pt>
                <c:pt idx="34">
                  <c:v>326.000000000022</c:v>
                </c:pt>
                <c:pt idx="35">
                  <c:v>329.999999999927</c:v>
                </c:pt>
                <c:pt idx="36">
                  <c:v>336.499999999887</c:v>
                </c:pt>
                <c:pt idx="37">
                  <c:v>339.999999999691</c:v>
                </c:pt>
                <c:pt idx="38">
                  <c:v>335.500000000138</c:v>
                </c:pt>
                <c:pt idx="39">
                  <c:v>342.000000000098</c:v>
                </c:pt>
                <c:pt idx="40">
                  <c:v>346.499999999651</c:v>
                </c:pt>
                <c:pt idx="41">
                  <c:v>344.9999999998</c:v>
                </c:pt>
                <c:pt idx="42">
                  <c:v>350.499999999556</c:v>
                </c:pt>
                <c:pt idx="43">
                  <c:v>354.499999999916</c:v>
                </c:pt>
                <c:pt idx="44">
                  <c:v>358.499999999822</c:v>
                </c:pt>
                <c:pt idx="45">
                  <c:v>358.999999999924</c:v>
                </c:pt>
                <c:pt idx="46">
                  <c:v>356.999999999971</c:v>
                </c:pt>
                <c:pt idx="47">
                  <c:v>359.999999999673</c:v>
                </c:pt>
                <c:pt idx="48">
                  <c:v>365.999999999985</c:v>
                </c:pt>
                <c:pt idx="49">
                  <c:v>360.999999999876</c:v>
                </c:pt>
                <c:pt idx="50">
                  <c:v>365.499999999884</c:v>
                </c:pt>
                <c:pt idx="51">
                  <c:v>373.499999999694</c:v>
                </c:pt>
                <c:pt idx="52">
                  <c:v>383.99999999956</c:v>
                </c:pt>
                <c:pt idx="53">
                  <c:v>384.499999999662</c:v>
                </c:pt>
                <c:pt idx="54">
                  <c:v>378.499999999804</c:v>
                </c:pt>
                <c:pt idx="55">
                  <c:v>393.000000000029</c:v>
                </c:pt>
                <c:pt idx="56">
                  <c:v>390.499999999975</c:v>
                </c:pt>
                <c:pt idx="57">
                  <c:v>391.999999999825</c:v>
                </c:pt>
                <c:pt idx="58">
                  <c:v>392.499999999927</c:v>
                </c:pt>
                <c:pt idx="59">
                  <c:v>391.499999999724</c:v>
                </c:pt>
                <c:pt idx="60">
                  <c:v>395.500000000084</c:v>
                </c:pt>
                <c:pt idx="61">
                  <c:v>391.000000000076</c:v>
                </c:pt>
                <c:pt idx="62">
                  <c:v>397.999999999683</c:v>
                </c:pt>
                <c:pt idx="63">
                  <c:v>393.500000000131</c:v>
                </c:pt>
                <c:pt idx="64">
                  <c:v>395.499999999629</c:v>
                </c:pt>
                <c:pt idx="65">
                  <c:v>405.0000000002</c:v>
                </c:pt>
                <c:pt idx="66">
                  <c:v>405.999999999494</c:v>
                </c:pt>
                <c:pt idx="67">
                  <c:v>357.499999999618</c:v>
                </c:pt>
                <c:pt idx="68">
                  <c:v>403.499999999894</c:v>
                </c:pt>
                <c:pt idx="69">
                  <c:v>404.499999999643</c:v>
                </c:pt>
                <c:pt idx="70">
                  <c:v>408.500000000004</c:v>
                </c:pt>
                <c:pt idx="71">
                  <c:v>416.999999999916</c:v>
                </c:pt>
                <c:pt idx="72">
                  <c:v>412.499999999909</c:v>
                </c:pt>
                <c:pt idx="73">
                  <c:v>416.999999999916</c:v>
                </c:pt>
                <c:pt idx="74">
                  <c:v>410.499999999956</c:v>
                </c:pt>
                <c:pt idx="75">
                  <c:v>411.50000000016</c:v>
                </c:pt>
                <c:pt idx="76">
                  <c:v>422.499999999673</c:v>
                </c:pt>
                <c:pt idx="77">
                  <c:v>430.499999999938</c:v>
                </c:pt>
                <c:pt idx="78">
                  <c:v>426.500000000033</c:v>
                </c:pt>
                <c:pt idx="79">
                  <c:v>379.499999999553</c:v>
                </c:pt>
                <c:pt idx="80">
                  <c:v>427.499999999782</c:v>
                </c:pt>
                <c:pt idx="81">
                  <c:v>436.499999999796</c:v>
                </c:pt>
                <c:pt idx="82">
                  <c:v>434.499999999844</c:v>
                </c:pt>
                <c:pt idx="83">
                  <c:v>436.499999999796</c:v>
                </c:pt>
                <c:pt idx="84">
                  <c:v>441.499999999905</c:v>
                </c:pt>
                <c:pt idx="85">
                  <c:v>438.499999999749</c:v>
                </c:pt>
                <c:pt idx="86">
                  <c:v>438.999999999851</c:v>
                </c:pt>
                <c:pt idx="87">
                  <c:v>441.499999999905</c:v>
                </c:pt>
                <c:pt idx="88">
                  <c:v>450.49999999992</c:v>
                </c:pt>
                <c:pt idx="89">
                  <c:v>448.499999999967</c:v>
                </c:pt>
                <c:pt idx="90">
                  <c:v>449.999999999818</c:v>
                </c:pt>
                <c:pt idx="91">
                  <c:v>448.499999999967</c:v>
                </c:pt>
                <c:pt idx="92">
                  <c:v>453.499999999622</c:v>
                </c:pt>
                <c:pt idx="93">
                  <c:v>456.99999999988</c:v>
                </c:pt>
                <c:pt idx="94">
                  <c:v>458.999999999833</c:v>
                </c:pt>
                <c:pt idx="95">
                  <c:v>459.499999999935</c:v>
                </c:pt>
                <c:pt idx="96">
                  <c:v>467.5000000002</c:v>
                </c:pt>
                <c:pt idx="97">
                  <c:v>468.499999999949</c:v>
                </c:pt>
                <c:pt idx="98">
                  <c:v>465.999999999894</c:v>
                </c:pt>
                <c:pt idx="99">
                  <c:v>465.499999999793</c:v>
                </c:pt>
                <c:pt idx="100">
                  <c:v>470.499999999902</c:v>
                </c:pt>
                <c:pt idx="101">
                  <c:v>470.499999999902</c:v>
                </c:pt>
                <c:pt idx="102">
                  <c:v>476.49999999976</c:v>
                </c:pt>
                <c:pt idx="103">
                  <c:v>476.49999999976</c:v>
                </c:pt>
                <c:pt idx="104">
                  <c:v>474.999999999909</c:v>
                </c:pt>
                <c:pt idx="105">
                  <c:v>474.999999999909</c:v>
                </c:pt>
                <c:pt idx="106">
                  <c:v>483.999999999924</c:v>
                </c:pt>
                <c:pt idx="107">
                  <c:v>478.999999999814</c:v>
                </c:pt>
                <c:pt idx="108">
                  <c:v>480.999999999767</c:v>
                </c:pt>
                <c:pt idx="109">
                  <c:v>490.999999999985</c:v>
                </c:pt>
                <c:pt idx="110">
                  <c:v>489.999999999782</c:v>
                </c:pt>
                <c:pt idx="111">
                  <c:v>485.000000000127</c:v>
                </c:pt>
                <c:pt idx="112">
                  <c:v>488.999999999578</c:v>
                </c:pt>
                <c:pt idx="113">
                  <c:v>490.999999999531</c:v>
                </c:pt>
                <c:pt idx="114">
                  <c:v>493.50000000004</c:v>
                </c:pt>
                <c:pt idx="115">
                  <c:v>496.999999999844</c:v>
                </c:pt>
                <c:pt idx="116">
                  <c:v>498.499999999694</c:v>
                </c:pt>
                <c:pt idx="117">
                  <c:v>496.500000000196</c:v>
                </c:pt>
                <c:pt idx="118">
                  <c:v>501.999999999953</c:v>
                </c:pt>
                <c:pt idx="119">
                  <c:v>504.999999999654</c:v>
                </c:pt>
                <c:pt idx="120">
                  <c:v>503.500000000258</c:v>
                </c:pt>
                <c:pt idx="121">
                  <c:v>507.999999999811</c:v>
                </c:pt>
                <c:pt idx="122">
                  <c:v>509.000000000015</c:v>
                </c:pt>
                <c:pt idx="123">
                  <c:v>510.000000000218</c:v>
                </c:pt>
                <c:pt idx="124">
                  <c:v>510.000000000218</c:v>
                </c:pt>
                <c:pt idx="125">
                  <c:v>509.499999999662</c:v>
                </c:pt>
                <c:pt idx="126">
                  <c:v>518.000000000029</c:v>
                </c:pt>
                <c:pt idx="127">
                  <c:v>480.499999999665</c:v>
                </c:pt>
                <c:pt idx="128">
                  <c:v>531.500000000051</c:v>
                </c:pt>
                <c:pt idx="129">
                  <c:v>537.499999999909</c:v>
                </c:pt>
                <c:pt idx="130">
                  <c:v>522.500000000036</c:v>
                </c:pt>
                <c:pt idx="131">
                  <c:v>532.999999999902</c:v>
                </c:pt>
                <c:pt idx="132">
                  <c:v>534.499999999753</c:v>
                </c:pt>
                <c:pt idx="133">
                  <c:v>544.499999999971</c:v>
                </c:pt>
                <c:pt idx="134">
                  <c:v>541.499999999814</c:v>
                </c:pt>
                <c:pt idx="135">
                  <c:v>543.499999999767</c:v>
                </c:pt>
                <c:pt idx="136">
                  <c:v>545.999999999822</c:v>
                </c:pt>
                <c:pt idx="137">
                  <c:v>548.999999999978</c:v>
                </c:pt>
                <c:pt idx="138">
                  <c:v>552.500000000236</c:v>
                </c:pt>
                <c:pt idx="139">
                  <c:v>552.000000000135</c:v>
                </c:pt>
                <c:pt idx="140">
                  <c:v>549.999999999727</c:v>
                </c:pt>
                <c:pt idx="141">
                  <c:v>558.999999999742</c:v>
                </c:pt>
                <c:pt idx="142">
                  <c:v>557.499999999891</c:v>
                </c:pt>
                <c:pt idx="143">
                  <c:v>562.999999999647</c:v>
                </c:pt>
                <c:pt idx="144">
                  <c:v>573.499999999967</c:v>
                </c:pt>
                <c:pt idx="145">
                  <c:v>567.000000000007</c:v>
                </c:pt>
                <c:pt idx="146">
                  <c:v>572.499999999764</c:v>
                </c:pt>
                <c:pt idx="147">
                  <c:v>573.999999999614</c:v>
                </c:pt>
                <c:pt idx="148">
                  <c:v>580.499999999574</c:v>
                </c:pt>
                <c:pt idx="149">
                  <c:v>576.000000000022</c:v>
                </c:pt>
                <c:pt idx="150">
                  <c:v>583.499999999731</c:v>
                </c:pt>
                <c:pt idx="151">
                  <c:v>581.99999999988</c:v>
                </c:pt>
                <c:pt idx="152">
                  <c:v>577.000000000226</c:v>
                </c:pt>
                <c:pt idx="153">
                  <c:v>575.499999999617</c:v>
                </c:pt>
                <c:pt idx="154">
                  <c:v>574.999999999818</c:v>
                </c:pt>
                <c:pt idx="155">
                  <c:v>575.999999999567</c:v>
                </c:pt>
                <c:pt idx="156">
                  <c:v>575.499999999465</c:v>
                </c:pt>
                <c:pt idx="157">
                  <c:v>576.499999999669</c:v>
                </c:pt>
                <c:pt idx="158">
                  <c:v>581.500000000233</c:v>
                </c:pt>
                <c:pt idx="159">
                  <c:v>596.999999999753</c:v>
                </c:pt>
                <c:pt idx="160">
                  <c:v>603.999999999814</c:v>
                </c:pt>
                <c:pt idx="161">
                  <c:v>610.999999999876</c:v>
                </c:pt>
                <c:pt idx="162">
                  <c:v>610.499999999774</c:v>
                </c:pt>
                <c:pt idx="163">
                  <c:v>613.000000000284</c:v>
                </c:pt>
                <c:pt idx="164">
                  <c:v>580.999999999676</c:v>
                </c:pt>
                <c:pt idx="165">
                  <c:v>584.49999999948</c:v>
                </c:pt>
                <c:pt idx="166">
                  <c:v>577.999999999975</c:v>
                </c:pt>
                <c:pt idx="167">
                  <c:v>580.500000000029</c:v>
                </c:pt>
                <c:pt idx="168">
                  <c:v>578.499999999622</c:v>
                </c:pt>
                <c:pt idx="169">
                  <c:v>587.499999999636</c:v>
                </c:pt>
                <c:pt idx="170">
                  <c:v>585.000000000036</c:v>
                </c:pt>
                <c:pt idx="171">
                  <c:v>586.500000000342</c:v>
                </c:pt>
                <c:pt idx="172">
                  <c:v>587.500000000091</c:v>
                </c:pt>
                <c:pt idx="173">
                  <c:v>588.000000000193</c:v>
                </c:pt>
                <c:pt idx="174">
                  <c:v>578.999999999724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'DC4-6'!$A$2:$B$2</c:f>
              <c:strCache>
                <c:ptCount val="1"/>
                <c:pt idx="0">
                  <c:v>DC4-6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'DC4-6'!$A$4:$A$203</c:f>
              <c:numCache>
                <c:formatCode>yyyy/m/d</c:formatCode>
                <c:ptCount val="200"/>
                <c:pt idx="0">
                  <c:v>42830</c:v>
                </c:pt>
                <c:pt idx="1">
                  <c:v>42836</c:v>
                </c:pt>
                <c:pt idx="2">
                  <c:v>42843</c:v>
                </c:pt>
                <c:pt idx="3">
                  <c:v>42857</c:v>
                </c:pt>
                <c:pt idx="4">
                  <c:v>42874</c:v>
                </c:pt>
                <c:pt idx="5">
                  <c:v>42881</c:v>
                </c:pt>
                <c:pt idx="6">
                  <c:v>42885</c:v>
                </c:pt>
                <c:pt idx="7">
                  <c:v>42892</c:v>
                </c:pt>
                <c:pt idx="8">
                  <c:v>42920</c:v>
                </c:pt>
                <c:pt idx="9">
                  <c:v>42929</c:v>
                </c:pt>
                <c:pt idx="10">
                  <c:v>42934</c:v>
                </c:pt>
                <c:pt idx="11">
                  <c:v>42941</c:v>
                </c:pt>
                <c:pt idx="12">
                  <c:v>42955</c:v>
                </c:pt>
                <c:pt idx="13">
                  <c:v>42961</c:v>
                </c:pt>
                <c:pt idx="14">
                  <c:v>42969</c:v>
                </c:pt>
                <c:pt idx="15">
                  <c:v>42979</c:v>
                </c:pt>
                <c:pt idx="16">
                  <c:v>42984</c:v>
                </c:pt>
                <c:pt idx="17">
                  <c:v>42992</c:v>
                </c:pt>
                <c:pt idx="18">
                  <c:v>42993</c:v>
                </c:pt>
                <c:pt idx="19">
                  <c:v>42997</c:v>
                </c:pt>
                <c:pt idx="20">
                  <c:v>43004</c:v>
                </c:pt>
                <c:pt idx="21">
                  <c:v>43012</c:v>
                </c:pt>
                <c:pt idx="22">
                  <c:v>43020</c:v>
                </c:pt>
                <c:pt idx="23">
                  <c:v>43028</c:v>
                </c:pt>
                <c:pt idx="24">
                  <c:v>43033</c:v>
                </c:pt>
                <c:pt idx="25">
                  <c:v>43038</c:v>
                </c:pt>
                <c:pt idx="26">
                  <c:v>43045</c:v>
                </c:pt>
                <c:pt idx="27">
                  <c:v>43050</c:v>
                </c:pt>
                <c:pt idx="28">
                  <c:v>43055</c:v>
                </c:pt>
                <c:pt idx="29">
                  <c:v>43059</c:v>
                </c:pt>
                <c:pt idx="30">
                  <c:v>43063</c:v>
                </c:pt>
                <c:pt idx="31">
                  <c:v>43067</c:v>
                </c:pt>
                <c:pt idx="32">
                  <c:v>43073</c:v>
                </c:pt>
                <c:pt idx="33">
                  <c:v>43094</c:v>
                </c:pt>
                <c:pt idx="34">
                  <c:v>43102</c:v>
                </c:pt>
                <c:pt idx="35">
                  <c:v>43108</c:v>
                </c:pt>
                <c:pt idx="36">
                  <c:v>43118</c:v>
                </c:pt>
                <c:pt idx="37">
                  <c:v>43122</c:v>
                </c:pt>
                <c:pt idx="38">
                  <c:v>43129</c:v>
                </c:pt>
                <c:pt idx="39">
                  <c:v>43144</c:v>
                </c:pt>
                <c:pt idx="40">
                  <c:v>43150</c:v>
                </c:pt>
                <c:pt idx="41">
                  <c:v>43163</c:v>
                </c:pt>
                <c:pt idx="42">
                  <c:v>43173</c:v>
                </c:pt>
                <c:pt idx="43">
                  <c:v>43179</c:v>
                </c:pt>
                <c:pt idx="44">
                  <c:v>43186</c:v>
                </c:pt>
                <c:pt idx="45">
                  <c:v>43192</c:v>
                </c:pt>
                <c:pt idx="46">
                  <c:v>43200</c:v>
                </c:pt>
                <c:pt idx="47">
                  <c:v>43209</c:v>
                </c:pt>
                <c:pt idx="48">
                  <c:v>43214</c:v>
                </c:pt>
                <c:pt idx="49">
                  <c:v>43244</c:v>
                </c:pt>
                <c:pt idx="50">
                  <c:v>43249</c:v>
                </c:pt>
                <c:pt idx="51">
                  <c:v>43255</c:v>
                </c:pt>
                <c:pt idx="52">
                  <c:v>43266</c:v>
                </c:pt>
                <c:pt idx="53">
                  <c:v>43271</c:v>
                </c:pt>
                <c:pt idx="54">
                  <c:v>43277</c:v>
                </c:pt>
                <c:pt idx="55">
                  <c:v>43283</c:v>
                </c:pt>
                <c:pt idx="56">
                  <c:v>43293</c:v>
                </c:pt>
                <c:pt idx="57">
                  <c:v>43297</c:v>
                </c:pt>
                <c:pt idx="58">
                  <c:v>43306</c:v>
                </c:pt>
                <c:pt idx="59">
                  <c:v>43313</c:v>
                </c:pt>
                <c:pt idx="60">
                  <c:v>43318</c:v>
                </c:pt>
                <c:pt idx="61">
                  <c:v>43325</c:v>
                </c:pt>
                <c:pt idx="62">
                  <c:v>43336</c:v>
                </c:pt>
                <c:pt idx="63">
                  <c:v>43340</c:v>
                </c:pt>
                <c:pt idx="64">
                  <c:v>43346</c:v>
                </c:pt>
                <c:pt idx="65">
                  <c:v>43365</c:v>
                </c:pt>
                <c:pt idx="66">
                  <c:v>43370</c:v>
                </c:pt>
                <c:pt idx="67">
                  <c:v>43375</c:v>
                </c:pt>
                <c:pt idx="68">
                  <c:v>43381</c:v>
                </c:pt>
                <c:pt idx="69">
                  <c:v>43390</c:v>
                </c:pt>
                <c:pt idx="70">
                  <c:v>43396</c:v>
                </c:pt>
                <c:pt idx="71">
                  <c:v>43403</c:v>
                </c:pt>
                <c:pt idx="72">
                  <c:v>43411</c:v>
                </c:pt>
                <c:pt idx="73">
                  <c:v>43419</c:v>
                </c:pt>
                <c:pt idx="74">
                  <c:v>43425</c:v>
                </c:pt>
                <c:pt idx="75">
                  <c:v>43431</c:v>
                </c:pt>
                <c:pt idx="76">
                  <c:v>43441</c:v>
                </c:pt>
                <c:pt idx="77">
                  <c:v>43445</c:v>
                </c:pt>
                <c:pt idx="78">
                  <c:v>43455</c:v>
                </c:pt>
                <c:pt idx="79">
                  <c:v>43461</c:v>
                </c:pt>
                <c:pt idx="80">
                  <c:v>43467</c:v>
                </c:pt>
                <c:pt idx="81">
                  <c:v>43474</c:v>
                </c:pt>
                <c:pt idx="82">
                  <c:v>43481</c:v>
                </c:pt>
                <c:pt idx="83">
                  <c:v>43486</c:v>
                </c:pt>
                <c:pt idx="84">
                  <c:v>43511</c:v>
                </c:pt>
                <c:pt idx="85">
                  <c:v>43515</c:v>
                </c:pt>
                <c:pt idx="86">
                  <c:v>43524</c:v>
                </c:pt>
                <c:pt idx="87">
                  <c:v>43530</c:v>
                </c:pt>
                <c:pt idx="88">
                  <c:v>43535</c:v>
                </c:pt>
                <c:pt idx="89">
                  <c:v>43543</c:v>
                </c:pt>
                <c:pt idx="90">
                  <c:v>43561</c:v>
                </c:pt>
                <c:pt idx="91">
                  <c:v>43573</c:v>
                </c:pt>
                <c:pt idx="92">
                  <c:v>43581</c:v>
                </c:pt>
                <c:pt idx="93">
                  <c:v>43595</c:v>
                </c:pt>
                <c:pt idx="94">
                  <c:v>43601</c:v>
                </c:pt>
                <c:pt idx="95">
                  <c:v>43608</c:v>
                </c:pt>
                <c:pt idx="96">
                  <c:v>43623</c:v>
                </c:pt>
                <c:pt idx="97">
                  <c:v>43630</c:v>
                </c:pt>
                <c:pt idx="98">
                  <c:v>43637</c:v>
                </c:pt>
                <c:pt idx="99">
                  <c:v>43645</c:v>
                </c:pt>
                <c:pt idx="100">
                  <c:v>43651</c:v>
                </c:pt>
                <c:pt idx="101">
                  <c:v>43660</c:v>
                </c:pt>
                <c:pt idx="102">
                  <c:v>43665</c:v>
                </c:pt>
                <c:pt idx="103">
                  <c:v>43671</c:v>
                </c:pt>
                <c:pt idx="104">
                  <c:v>43678</c:v>
                </c:pt>
                <c:pt idx="105">
                  <c:v>43686</c:v>
                </c:pt>
                <c:pt idx="106">
                  <c:v>43693</c:v>
                </c:pt>
                <c:pt idx="107">
                  <c:v>43708</c:v>
                </c:pt>
                <c:pt idx="108">
                  <c:v>43713</c:v>
                </c:pt>
                <c:pt idx="109">
                  <c:v>43722</c:v>
                </c:pt>
                <c:pt idx="110">
                  <c:v>43728</c:v>
                </c:pt>
                <c:pt idx="111">
                  <c:v>43742</c:v>
                </c:pt>
                <c:pt idx="112">
                  <c:v>43749</c:v>
                </c:pt>
                <c:pt idx="113">
                  <c:v>43762</c:v>
                </c:pt>
                <c:pt idx="114">
                  <c:v>43770</c:v>
                </c:pt>
                <c:pt idx="115">
                  <c:v>43778</c:v>
                </c:pt>
                <c:pt idx="116">
                  <c:v>43791</c:v>
                </c:pt>
                <c:pt idx="117">
                  <c:v>43802</c:v>
                </c:pt>
                <c:pt idx="118">
                  <c:v>43824</c:v>
                </c:pt>
                <c:pt idx="119">
                  <c:v>43834</c:v>
                </c:pt>
                <c:pt idx="120">
                  <c:v>43839</c:v>
                </c:pt>
                <c:pt idx="121">
                  <c:v>43845</c:v>
                </c:pt>
                <c:pt idx="122">
                  <c:v>43908</c:v>
                </c:pt>
                <c:pt idx="123">
                  <c:v>43930</c:v>
                </c:pt>
                <c:pt idx="124">
                  <c:v>43938</c:v>
                </c:pt>
                <c:pt idx="125">
                  <c:v>43942</c:v>
                </c:pt>
                <c:pt idx="126">
                  <c:v>43951</c:v>
                </c:pt>
                <c:pt idx="127">
                  <c:v>43956</c:v>
                </c:pt>
                <c:pt idx="128">
                  <c:v>43964</c:v>
                </c:pt>
                <c:pt idx="129">
                  <c:v>43972</c:v>
                </c:pt>
                <c:pt idx="130">
                  <c:v>43980</c:v>
                </c:pt>
                <c:pt idx="131">
                  <c:v>43999</c:v>
                </c:pt>
                <c:pt idx="132">
                  <c:v>44008</c:v>
                </c:pt>
                <c:pt idx="133">
                  <c:v>44056</c:v>
                </c:pt>
                <c:pt idx="134">
                  <c:v>44062</c:v>
                </c:pt>
                <c:pt idx="135">
                  <c:v>44070</c:v>
                </c:pt>
                <c:pt idx="136">
                  <c:v>44084</c:v>
                </c:pt>
                <c:pt idx="137">
                  <c:v>44092</c:v>
                </c:pt>
                <c:pt idx="138">
                  <c:v>44100</c:v>
                </c:pt>
                <c:pt idx="139">
                  <c:v>44114</c:v>
                </c:pt>
                <c:pt idx="140">
                  <c:v>44228</c:v>
                </c:pt>
                <c:pt idx="141">
                  <c:v>44256</c:v>
                </c:pt>
                <c:pt idx="142">
                  <c:v>44273</c:v>
                </c:pt>
                <c:pt idx="143">
                  <c:v>44287</c:v>
                </c:pt>
                <c:pt idx="144">
                  <c:v>44295</c:v>
                </c:pt>
                <c:pt idx="145">
                  <c:v>44318</c:v>
                </c:pt>
                <c:pt idx="146">
                  <c:v>44325</c:v>
                </c:pt>
                <c:pt idx="147">
                  <c:v>44333</c:v>
                </c:pt>
                <c:pt idx="148">
                  <c:v>44345</c:v>
                </c:pt>
                <c:pt idx="149">
                  <c:v>44352</c:v>
                </c:pt>
                <c:pt idx="150">
                  <c:v>44356</c:v>
                </c:pt>
                <c:pt idx="151">
                  <c:v>44356</c:v>
                </c:pt>
                <c:pt idx="152">
                  <c:v>44356</c:v>
                </c:pt>
                <c:pt idx="153">
                  <c:v>44356</c:v>
                </c:pt>
                <c:pt idx="154">
                  <c:v>44361</c:v>
                </c:pt>
                <c:pt idx="155">
                  <c:v>44363</c:v>
                </c:pt>
                <c:pt idx="156">
                  <c:v>44366</c:v>
                </c:pt>
                <c:pt idx="157">
                  <c:v>44367</c:v>
                </c:pt>
                <c:pt idx="158">
                  <c:v>44372</c:v>
                </c:pt>
                <c:pt idx="159">
                  <c:v>44373</c:v>
                </c:pt>
                <c:pt idx="160">
                  <c:v>44375</c:v>
                </c:pt>
                <c:pt idx="161">
                  <c:v>44377</c:v>
                </c:pt>
                <c:pt idx="162">
                  <c:v>44380</c:v>
                </c:pt>
                <c:pt idx="163">
                  <c:v>44383</c:v>
                </c:pt>
                <c:pt idx="164">
                  <c:v>44385</c:v>
                </c:pt>
                <c:pt idx="165">
                  <c:v>44387</c:v>
                </c:pt>
                <c:pt idx="166">
                  <c:v>44390</c:v>
                </c:pt>
                <c:pt idx="167">
                  <c:v>44397</c:v>
                </c:pt>
                <c:pt idx="168">
                  <c:v>44401</c:v>
                </c:pt>
                <c:pt idx="169">
                  <c:v>44437</c:v>
                </c:pt>
                <c:pt idx="170">
                  <c:v>44445</c:v>
                </c:pt>
                <c:pt idx="171">
                  <c:v>44448</c:v>
                </c:pt>
              </c:numCache>
            </c:numRef>
          </c:xVal>
          <c:yVal>
            <c:numRef>
              <c:f>'DC4-6'!$G$4:$G$203</c:f>
              <c:numCache>
                <c:formatCode>0.00_ </c:formatCode>
                <c:ptCount val="200"/>
                <c:pt idx="0">
                  <c:v>0</c:v>
                </c:pt>
                <c:pt idx="1">
                  <c:v>24.5000000004438</c:v>
                </c:pt>
                <c:pt idx="2">
                  <c:v>41.4999999998145</c:v>
                </c:pt>
                <c:pt idx="3">
                  <c:v>60.0000000004002</c:v>
                </c:pt>
                <c:pt idx="4">
                  <c:v>90.9999999998945</c:v>
                </c:pt>
                <c:pt idx="5">
                  <c:v>95.0000000002547</c:v>
                </c:pt>
                <c:pt idx="6">
                  <c:v>101.49999999976</c:v>
                </c:pt>
                <c:pt idx="7">
                  <c:v>101.000000000113</c:v>
                </c:pt>
                <c:pt idx="8">
                  <c:v>122.499999999945</c:v>
                </c:pt>
                <c:pt idx="9">
                  <c:v>123.999999999796</c:v>
                </c:pt>
                <c:pt idx="10">
                  <c:v>129.500000000007</c:v>
                </c:pt>
                <c:pt idx="11">
                  <c:v>140.499999999975</c:v>
                </c:pt>
                <c:pt idx="12">
                  <c:v>153.999999999996</c:v>
                </c:pt>
                <c:pt idx="13">
                  <c:v>163.99999999976</c:v>
                </c:pt>
                <c:pt idx="14">
                  <c:v>167.500000000018</c:v>
                </c:pt>
                <c:pt idx="15">
                  <c:v>181.500000000142</c:v>
                </c:pt>
                <c:pt idx="16">
                  <c:v>179.499999999734</c:v>
                </c:pt>
                <c:pt idx="17">
                  <c:v>184.500000000298</c:v>
                </c:pt>
                <c:pt idx="19">
                  <c:v>190.000000000055</c:v>
                </c:pt>
                <c:pt idx="20">
                  <c:v>192.500000000109</c:v>
                </c:pt>
                <c:pt idx="21">
                  <c:v>203.499999999622</c:v>
                </c:pt>
                <c:pt idx="22">
                  <c:v>219.500000000153</c:v>
                </c:pt>
                <c:pt idx="23">
                  <c:v>233.999999999924</c:v>
                </c:pt>
                <c:pt idx="24">
                  <c:v>252.500000000055</c:v>
                </c:pt>
                <c:pt idx="25">
                  <c:v>260.999999999967</c:v>
                </c:pt>
                <c:pt idx="26">
                  <c:v>277.000000000044</c:v>
                </c:pt>
                <c:pt idx="28">
                  <c:v>294.499999999971</c:v>
                </c:pt>
                <c:pt idx="29">
                  <c:v>303.000000000338</c:v>
                </c:pt>
                <c:pt idx="31">
                  <c:v>319.000000000415</c:v>
                </c:pt>
                <c:pt idx="32">
                  <c:v>330.000000000382</c:v>
                </c:pt>
                <c:pt idx="33">
                  <c:v>349.00000000016</c:v>
                </c:pt>
                <c:pt idx="34">
                  <c:v>367.999999999938</c:v>
                </c:pt>
                <c:pt idx="35">
                  <c:v>349.00000000016</c:v>
                </c:pt>
                <c:pt idx="36">
                  <c:v>361.000000000331</c:v>
                </c:pt>
                <c:pt idx="37">
                  <c:v>364.000000000033</c:v>
                </c:pt>
                <c:pt idx="38">
                  <c:v>364.000000000033</c:v>
                </c:pt>
                <c:pt idx="39">
                  <c:v>377.500000000055</c:v>
                </c:pt>
                <c:pt idx="40">
                  <c:v>383.000000000266</c:v>
                </c:pt>
                <c:pt idx="41">
                  <c:v>399.499999999989</c:v>
                </c:pt>
                <c:pt idx="42">
                  <c:v>402.500000000146</c:v>
                </c:pt>
                <c:pt idx="43">
                  <c:v>401.499999999942</c:v>
                </c:pt>
                <c:pt idx="44">
                  <c:v>409.000000000106</c:v>
                </c:pt>
                <c:pt idx="45">
                  <c:v>420.500000000175</c:v>
                </c:pt>
                <c:pt idx="46">
                  <c:v>416.999999999916</c:v>
                </c:pt>
                <c:pt idx="47">
                  <c:v>429.000000000087</c:v>
                </c:pt>
                <c:pt idx="48">
                  <c:v>428.499999999985</c:v>
                </c:pt>
                <c:pt idx="49">
                  <c:v>452.499999999873</c:v>
                </c:pt>
                <c:pt idx="50">
                  <c:v>467.000000000098</c:v>
                </c:pt>
                <c:pt idx="51">
                  <c:v>460.999999999785</c:v>
                </c:pt>
                <c:pt idx="52">
                  <c:v>467.999999999847</c:v>
                </c:pt>
                <c:pt idx="53">
                  <c:v>466.499999999996</c:v>
                </c:pt>
                <c:pt idx="54">
                  <c:v>472.999999999956</c:v>
                </c:pt>
                <c:pt idx="55">
                  <c:v>478.000000000065</c:v>
                </c:pt>
                <c:pt idx="56">
                  <c:v>478.999999999814</c:v>
                </c:pt>
                <c:pt idx="57">
                  <c:v>476.000000000113</c:v>
                </c:pt>
                <c:pt idx="58">
                  <c:v>474.00000000016</c:v>
                </c:pt>
                <c:pt idx="59">
                  <c:v>482.99999999972</c:v>
                </c:pt>
                <c:pt idx="60">
                  <c:v>484.000000000378</c:v>
                </c:pt>
                <c:pt idx="61">
                  <c:v>478.500000000167</c:v>
                </c:pt>
                <c:pt idx="62">
                  <c:v>485.500000000229</c:v>
                </c:pt>
                <c:pt idx="63">
                  <c:v>485.499999999774</c:v>
                </c:pt>
                <c:pt idx="64">
                  <c:v>437.5</c:v>
                </c:pt>
                <c:pt idx="65">
                  <c:v>488.000000000284</c:v>
                </c:pt>
                <c:pt idx="66">
                  <c:v>492.999999999938</c:v>
                </c:pt>
                <c:pt idx="67">
                  <c:v>501.000000000204</c:v>
                </c:pt>
                <c:pt idx="68">
                  <c:v>499.000000000251</c:v>
                </c:pt>
                <c:pt idx="69">
                  <c:v>500</c:v>
                </c:pt>
                <c:pt idx="70">
                  <c:v>505.500000000211</c:v>
                </c:pt>
                <c:pt idx="71">
                  <c:v>505.500000000211</c:v>
                </c:pt>
                <c:pt idx="72">
                  <c:v>511.500000000069</c:v>
                </c:pt>
                <c:pt idx="73">
                  <c:v>522.500000000036</c:v>
                </c:pt>
                <c:pt idx="74">
                  <c:v>519.49999999988</c:v>
                </c:pt>
                <c:pt idx="75">
                  <c:v>523.50000000024</c:v>
                </c:pt>
                <c:pt idx="76">
                  <c:v>520.999999999731</c:v>
                </c:pt>
                <c:pt idx="77">
                  <c:v>528.499999999894</c:v>
                </c:pt>
                <c:pt idx="78">
                  <c:v>534.499999999753</c:v>
                </c:pt>
                <c:pt idx="79">
                  <c:v>534.500000000207</c:v>
                </c:pt>
                <c:pt idx="80">
                  <c:v>535.000000000309</c:v>
                </c:pt>
                <c:pt idx="81">
                  <c:v>540.999999999713</c:v>
                </c:pt>
                <c:pt idx="82">
                  <c:v>541.000000000167</c:v>
                </c:pt>
                <c:pt idx="83">
                  <c:v>534.000000000106</c:v>
                </c:pt>
                <c:pt idx="84">
                  <c:v>540.500000000065</c:v>
                </c:pt>
                <c:pt idx="85">
                  <c:v>547.500000000127</c:v>
                </c:pt>
                <c:pt idx="86">
                  <c:v>542.000000000371</c:v>
                </c:pt>
                <c:pt idx="87">
                  <c:v>543.499999999767</c:v>
                </c:pt>
                <c:pt idx="88">
                  <c:v>550.999999999931</c:v>
                </c:pt>
                <c:pt idx="89">
                  <c:v>548.999999999978</c:v>
                </c:pt>
                <c:pt idx="90">
                  <c:v>556.500000000142</c:v>
                </c:pt>
                <c:pt idx="91">
                  <c:v>559.000000000196</c:v>
                </c:pt>
                <c:pt idx="92">
                  <c:v>555.499999999938</c:v>
                </c:pt>
                <c:pt idx="93">
                  <c:v>565.000000000055</c:v>
                </c:pt>
                <c:pt idx="94">
                  <c:v>563.000000000102</c:v>
                </c:pt>
                <c:pt idx="95">
                  <c:v>548.499999999876</c:v>
                </c:pt>
                <c:pt idx="96">
                  <c:v>565.000000000055</c:v>
                </c:pt>
                <c:pt idx="97">
                  <c:v>571.500000000015</c:v>
                </c:pt>
                <c:pt idx="98">
                  <c:v>567.500000000109</c:v>
                </c:pt>
                <c:pt idx="99">
                  <c:v>568.499999999858</c:v>
                </c:pt>
                <c:pt idx="100">
                  <c:v>574.000000000069</c:v>
                </c:pt>
                <c:pt idx="101">
                  <c:v>578.999999999724</c:v>
                </c:pt>
                <c:pt idx="102">
                  <c:v>572.500000000218</c:v>
                </c:pt>
                <c:pt idx="103">
                  <c:v>583.500000000186</c:v>
                </c:pt>
                <c:pt idx="104">
                  <c:v>582.499999999982</c:v>
                </c:pt>
                <c:pt idx="105">
                  <c:v>584.499999999935</c:v>
                </c:pt>
                <c:pt idx="106">
                  <c:v>587.000000000444</c:v>
                </c:pt>
                <c:pt idx="107">
                  <c:v>586.999999999989</c:v>
                </c:pt>
                <c:pt idx="108">
                  <c:v>585.500000000138</c:v>
                </c:pt>
                <c:pt idx="109">
                  <c:v>581.99999999988</c:v>
                </c:pt>
                <c:pt idx="110">
                  <c:v>583.499999999731</c:v>
                </c:pt>
                <c:pt idx="111">
                  <c:v>592.5000000002</c:v>
                </c:pt>
                <c:pt idx="112">
                  <c:v>594.9999999998</c:v>
                </c:pt>
                <c:pt idx="113">
                  <c:v>597.499999999854</c:v>
                </c:pt>
                <c:pt idx="114">
                  <c:v>598.000000000411</c:v>
                </c:pt>
                <c:pt idx="115">
                  <c:v>589.500000000044</c:v>
                </c:pt>
                <c:pt idx="116">
                  <c:v>602.499999999964</c:v>
                </c:pt>
                <c:pt idx="117">
                  <c:v>604.500000000371</c:v>
                </c:pt>
                <c:pt idx="118">
                  <c:v>609.500000000025</c:v>
                </c:pt>
                <c:pt idx="119">
                  <c:v>611.499999999978</c:v>
                </c:pt>
                <c:pt idx="120">
                  <c:v>609.000000000378</c:v>
                </c:pt>
                <c:pt idx="121">
                  <c:v>601.500000000215</c:v>
                </c:pt>
                <c:pt idx="122">
                  <c:v>616.500000000087</c:v>
                </c:pt>
                <c:pt idx="123">
                  <c:v>616.500000000087</c:v>
                </c:pt>
                <c:pt idx="124">
                  <c:v>583.499999999731</c:v>
                </c:pt>
                <c:pt idx="125">
                  <c:v>625</c:v>
                </c:pt>
                <c:pt idx="126">
                  <c:v>631.000000000313</c:v>
                </c:pt>
                <c:pt idx="127">
                  <c:v>616.500000000087</c:v>
                </c:pt>
                <c:pt idx="128">
                  <c:v>628.500000000258</c:v>
                </c:pt>
                <c:pt idx="129">
                  <c:v>636.499999999614</c:v>
                </c:pt>
                <c:pt idx="130">
                  <c:v>626.000000000204</c:v>
                </c:pt>
                <c:pt idx="131">
                  <c:v>635.999999999967</c:v>
                </c:pt>
                <c:pt idx="132">
                  <c:v>637.499999999818</c:v>
                </c:pt>
                <c:pt idx="133">
                  <c:v>645.999999999731</c:v>
                </c:pt>
                <c:pt idx="134">
                  <c:v>648.999999999887</c:v>
                </c:pt>
                <c:pt idx="135">
                  <c:v>651.000000000295</c:v>
                </c:pt>
                <c:pt idx="136">
                  <c:v>653.000000000247</c:v>
                </c:pt>
                <c:pt idx="137">
                  <c:v>661.999999999807</c:v>
                </c:pt>
                <c:pt idx="138">
                  <c:v>655.999999999949</c:v>
                </c:pt>
                <c:pt idx="139">
                  <c:v>656.000000000404</c:v>
                </c:pt>
                <c:pt idx="140">
                  <c:v>667.500000000018</c:v>
                </c:pt>
                <c:pt idx="141">
                  <c:v>672.500000000127</c:v>
                </c:pt>
                <c:pt idx="142">
                  <c:v>667.500000000018</c:v>
                </c:pt>
                <c:pt idx="143">
                  <c:v>672.500000000127</c:v>
                </c:pt>
                <c:pt idx="144">
                  <c:v>672.499999999673</c:v>
                </c:pt>
                <c:pt idx="145">
                  <c:v>683.999999999742</c:v>
                </c:pt>
                <c:pt idx="146">
                  <c:v>683.500000000095</c:v>
                </c:pt>
                <c:pt idx="147">
                  <c:v>681.00000000004</c:v>
                </c:pt>
                <c:pt idx="148">
                  <c:v>731.999999999971</c:v>
                </c:pt>
                <c:pt idx="149">
                  <c:v>678.000000000338</c:v>
                </c:pt>
                <c:pt idx="150">
                  <c:v>685.499999999593</c:v>
                </c:pt>
                <c:pt idx="151">
                  <c:v>680.999999999585</c:v>
                </c:pt>
                <c:pt idx="152">
                  <c:v>680.999999999585</c:v>
                </c:pt>
                <c:pt idx="153">
                  <c:v>694.499999999607</c:v>
                </c:pt>
                <c:pt idx="154">
                  <c:v>679.000000000087</c:v>
                </c:pt>
                <c:pt idx="155">
                  <c:v>678.499999999985</c:v>
                </c:pt>
                <c:pt idx="156">
                  <c:v>680.499999999938</c:v>
                </c:pt>
                <c:pt idx="157">
                  <c:v>685.500000000047</c:v>
                </c:pt>
                <c:pt idx="158">
                  <c:v>686.000000000149</c:v>
                </c:pt>
                <c:pt idx="159">
                  <c:v>685.500000000047</c:v>
                </c:pt>
                <c:pt idx="160">
                  <c:v>688.000000000102</c:v>
                </c:pt>
                <c:pt idx="161">
                  <c:v>681.00000000004</c:v>
                </c:pt>
                <c:pt idx="162">
                  <c:v>682.499999999891</c:v>
                </c:pt>
                <c:pt idx="163">
                  <c:v>688.500000000204</c:v>
                </c:pt>
                <c:pt idx="164">
                  <c:v>681.00000000004</c:v>
                </c:pt>
                <c:pt idx="165">
                  <c:v>678.499999999985</c:v>
                </c:pt>
                <c:pt idx="166">
                  <c:v>687.5</c:v>
                </c:pt>
                <c:pt idx="167">
                  <c:v>690.500000000156</c:v>
                </c:pt>
                <c:pt idx="168">
                  <c:v>684.000000000196</c:v>
                </c:pt>
                <c:pt idx="169">
                  <c:v>693.500000000313</c:v>
                </c:pt>
                <c:pt idx="170">
                  <c:v>689.500000000407</c:v>
                </c:pt>
                <c:pt idx="171">
                  <c:v>679.499999999734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'DC4-7'!$A$2:$B$2</c:f>
              <c:strCache>
                <c:ptCount val="1"/>
                <c:pt idx="0">
                  <c:v>DC4-7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'DC4-7'!$A$4:$A$203</c:f>
              <c:numCache>
                <c:formatCode>yyyy/m/d</c:formatCode>
                <c:ptCount val="200"/>
                <c:pt idx="0">
                  <c:v>42843</c:v>
                </c:pt>
                <c:pt idx="1">
                  <c:v>42857</c:v>
                </c:pt>
                <c:pt idx="2">
                  <c:v>42874</c:v>
                </c:pt>
                <c:pt idx="3">
                  <c:v>42881</c:v>
                </c:pt>
                <c:pt idx="4">
                  <c:v>42885</c:v>
                </c:pt>
                <c:pt idx="5">
                  <c:v>42892</c:v>
                </c:pt>
                <c:pt idx="6">
                  <c:v>42920</c:v>
                </c:pt>
                <c:pt idx="7">
                  <c:v>42929</c:v>
                </c:pt>
                <c:pt idx="8">
                  <c:v>42934</c:v>
                </c:pt>
                <c:pt idx="9">
                  <c:v>42941</c:v>
                </c:pt>
                <c:pt idx="10">
                  <c:v>42955</c:v>
                </c:pt>
                <c:pt idx="11">
                  <c:v>42961</c:v>
                </c:pt>
                <c:pt idx="12">
                  <c:v>42969</c:v>
                </c:pt>
                <c:pt idx="13">
                  <c:v>42979</c:v>
                </c:pt>
                <c:pt idx="14">
                  <c:v>42984</c:v>
                </c:pt>
                <c:pt idx="15">
                  <c:v>42992</c:v>
                </c:pt>
                <c:pt idx="16">
                  <c:v>42993</c:v>
                </c:pt>
                <c:pt idx="17">
                  <c:v>42997</c:v>
                </c:pt>
                <c:pt idx="18">
                  <c:v>43004</c:v>
                </c:pt>
                <c:pt idx="19">
                  <c:v>43012</c:v>
                </c:pt>
                <c:pt idx="20">
                  <c:v>43020</c:v>
                </c:pt>
                <c:pt idx="21">
                  <c:v>43028</c:v>
                </c:pt>
                <c:pt idx="22">
                  <c:v>43033</c:v>
                </c:pt>
                <c:pt idx="23">
                  <c:v>43038</c:v>
                </c:pt>
                <c:pt idx="24">
                  <c:v>43045</c:v>
                </c:pt>
                <c:pt idx="25">
                  <c:v>43050</c:v>
                </c:pt>
                <c:pt idx="26">
                  <c:v>43055</c:v>
                </c:pt>
                <c:pt idx="27">
                  <c:v>43059</c:v>
                </c:pt>
                <c:pt idx="28">
                  <c:v>43063</c:v>
                </c:pt>
                <c:pt idx="29">
                  <c:v>43067</c:v>
                </c:pt>
                <c:pt idx="30">
                  <c:v>43073</c:v>
                </c:pt>
                <c:pt idx="31">
                  <c:v>43094</c:v>
                </c:pt>
                <c:pt idx="32">
                  <c:v>43102</c:v>
                </c:pt>
                <c:pt idx="33">
                  <c:v>43108</c:v>
                </c:pt>
                <c:pt idx="34">
                  <c:v>43118</c:v>
                </c:pt>
                <c:pt idx="35">
                  <c:v>43122</c:v>
                </c:pt>
                <c:pt idx="36">
                  <c:v>43129</c:v>
                </c:pt>
                <c:pt idx="37">
                  <c:v>43144</c:v>
                </c:pt>
                <c:pt idx="38">
                  <c:v>43150</c:v>
                </c:pt>
                <c:pt idx="39">
                  <c:v>43163</c:v>
                </c:pt>
                <c:pt idx="40">
                  <c:v>43173</c:v>
                </c:pt>
                <c:pt idx="41">
                  <c:v>43179</c:v>
                </c:pt>
                <c:pt idx="42">
                  <c:v>43186</c:v>
                </c:pt>
                <c:pt idx="43">
                  <c:v>43192</c:v>
                </c:pt>
                <c:pt idx="44">
                  <c:v>43200</c:v>
                </c:pt>
                <c:pt idx="45">
                  <c:v>43209</c:v>
                </c:pt>
                <c:pt idx="46">
                  <c:v>43214</c:v>
                </c:pt>
                <c:pt idx="47">
                  <c:v>43244</c:v>
                </c:pt>
                <c:pt idx="48">
                  <c:v>43249</c:v>
                </c:pt>
                <c:pt idx="49">
                  <c:v>43255</c:v>
                </c:pt>
                <c:pt idx="50">
                  <c:v>43266</c:v>
                </c:pt>
                <c:pt idx="51">
                  <c:v>43271</c:v>
                </c:pt>
                <c:pt idx="52">
                  <c:v>43277</c:v>
                </c:pt>
                <c:pt idx="53">
                  <c:v>43283</c:v>
                </c:pt>
                <c:pt idx="54">
                  <c:v>43293</c:v>
                </c:pt>
                <c:pt idx="55">
                  <c:v>43297</c:v>
                </c:pt>
                <c:pt idx="56">
                  <c:v>43306</c:v>
                </c:pt>
                <c:pt idx="57">
                  <c:v>43313</c:v>
                </c:pt>
                <c:pt idx="58">
                  <c:v>43318</c:v>
                </c:pt>
                <c:pt idx="59">
                  <c:v>43325</c:v>
                </c:pt>
                <c:pt idx="60">
                  <c:v>43336</c:v>
                </c:pt>
                <c:pt idx="61">
                  <c:v>43340</c:v>
                </c:pt>
                <c:pt idx="62">
                  <c:v>43346</c:v>
                </c:pt>
                <c:pt idx="63">
                  <c:v>43365</c:v>
                </c:pt>
                <c:pt idx="64">
                  <c:v>43370</c:v>
                </c:pt>
                <c:pt idx="65">
                  <c:v>43375</c:v>
                </c:pt>
                <c:pt idx="66">
                  <c:v>43381</c:v>
                </c:pt>
                <c:pt idx="67">
                  <c:v>43390</c:v>
                </c:pt>
                <c:pt idx="68">
                  <c:v>43396</c:v>
                </c:pt>
                <c:pt idx="70">
                  <c:v>43461</c:v>
                </c:pt>
                <c:pt idx="72">
                  <c:v>43474</c:v>
                </c:pt>
                <c:pt idx="73">
                  <c:v>43481</c:v>
                </c:pt>
                <c:pt idx="74">
                  <c:v>43486</c:v>
                </c:pt>
                <c:pt idx="75">
                  <c:v>43511</c:v>
                </c:pt>
                <c:pt idx="76">
                  <c:v>43515</c:v>
                </c:pt>
                <c:pt idx="77">
                  <c:v>43524</c:v>
                </c:pt>
                <c:pt idx="78">
                  <c:v>43530</c:v>
                </c:pt>
                <c:pt idx="79">
                  <c:v>43535</c:v>
                </c:pt>
                <c:pt idx="80">
                  <c:v>43543</c:v>
                </c:pt>
                <c:pt idx="81">
                  <c:v>43561</c:v>
                </c:pt>
                <c:pt idx="82">
                  <c:v>43573</c:v>
                </c:pt>
                <c:pt idx="83">
                  <c:v>43581</c:v>
                </c:pt>
                <c:pt idx="84">
                  <c:v>43595</c:v>
                </c:pt>
                <c:pt idx="85">
                  <c:v>43601</c:v>
                </c:pt>
                <c:pt idx="86">
                  <c:v>43608</c:v>
                </c:pt>
                <c:pt idx="87">
                  <c:v>43623</c:v>
                </c:pt>
                <c:pt idx="88">
                  <c:v>43630</c:v>
                </c:pt>
                <c:pt idx="89">
                  <c:v>43637</c:v>
                </c:pt>
                <c:pt idx="90">
                  <c:v>43645</c:v>
                </c:pt>
                <c:pt idx="91">
                  <c:v>43651</c:v>
                </c:pt>
                <c:pt idx="92">
                  <c:v>43660</c:v>
                </c:pt>
                <c:pt idx="93">
                  <c:v>43665</c:v>
                </c:pt>
                <c:pt idx="94">
                  <c:v>43671</c:v>
                </c:pt>
                <c:pt idx="95">
                  <c:v>43678</c:v>
                </c:pt>
                <c:pt idx="96">
                  <c:v>43686</c:v>
                </c:pt>
                <c:pt idx="97">
                  <c:v>43693</c:v>
                </c:pt>
                <c:pt idx="98">
                  <c:v>43708</c:v>
                </c:pt>
                <c:pt idx="99">
                  <c:v>43713</c:v>
                </c:pt>
                <c:pt idx="100">
                  <c:v>43722</c:v>
                </c:pt>
                <c:pt idx="101">
                  <c:v>43728</c:v>
                </c:pt>
                <c:pt idx="102">
                  <c:v>43742</c:v>
                </c:pt>
                <c:pt idx="103">
                  <c:v>43749</c:v>
                </c:pt>
                <c:pt idx="104">
                  <c:v>43762</c:v>
                </c:pt>
                <c:pt idx="105">
                  <c:v>43770</c:v>
                </c:pt>
                <c:pt idx="106">
                  <c:v>43778</c:v>
                </c:pt>
                <c:pt idx="107">
                  <c:v>43791</c:v>
                </c:pt>
                <c:pt idx="108">
                  <c:v>43802</c:v>
                </c:pt>
                <c:pt idx="109">
                  <c:v>43824</c:v>
                </c:pt>
                <c:pt idx="110">
                  <c:v>43834</c:v>
                </c:pt>
                <c:pt idx="111">
                  <c:v>43839</c:v>
                </c:pt>
                <c:pt idx="112">
                  <c:v>43845</c:v>
                </c:pt>
                <c:pt idx="113">
                  <c:v>43908</c:v>
                </c:pt>
                <c:pt idx="114">
                  <c:v>43930</c:v>
                </c:pt>
                <c:pt idx="115">
                  <c:v>43938</c:v>
                </c:pt>
                <c:pt idx="116">
                  <c:v>43942</c:v>
                </c:pt>
                <c:pt idx="117">
                  <c:v>43951</c:v>
                </c:pt>
                <c:pt idx="118">
                  <c:v>43956</c:v>
                </c:pt>
                <c:pt idx="119">
                  <c:v>43964</c:v>
                </c:pt>
                <c:pt idx="120">
                  <c:v>43972</c:v>
                </c:pt>
                <c:pt idx="121">
                  <c:v>43980</c:v>
                </c:pt>
                <c:pt idx="122">
                  <c:v>43999</c:v>
                </c:pt>
                <c:pt idx="123">
                  <c:v>44008</c:v>
                </c:pt>
                <c:pt idx="124">
                  <c:v>44056</c:v>
                </c:pt>
                <c:pt idx="125">
                  <c:v>44062</c:v>
                </c:pt>
                <c:pt idx="126">
                  <c:v>44071</c:v>
                </c:pt>
                <c:pt idx="127">
                  <c:v>44084</c:v>
                </c:pt>
                <c:pt idx="128">
                  <c:v>44092</c:v>
                </c:pt>
                <c:pt idx="129">
                  <c:v>44100</c:v>
                </c:pt>
                <c:pt idx="130">
                  <c:v>44114</c:v>
                </c:pt>
                <c:pt idx="131">
                  <c:v>44228</c:v>
                </c:pt>
                <c:pt idx="132">
                  <c:v>44256</c:v>
                </c:pt>
                <c:pt idx="133">
                  <c:v>44273</c:v>
                </c:pt>
                <c:pt idx="134">
                  <c:v>44287</c:v>
                </c:pt>
                <c:pt idx="135">
                  <c:v>44295</c:v>
                </c:pt>
                <c:pt idx="136">
                  <c:v>44318</c:v>
                </c:pt>
                <c:pt idx="137">
                  <c:v>44325</c:v>
                </c:pt>
                <c:pt idx="138">
                  <c:v>44333</c:v>
                </c:pt>
                <c:pt idx="139">
                  <c:v>44345</c:v>
                </c:pt>
                <c:pt idx="140">
                  <c:v>44352</c:v>
                </c:pt>
                <c:pt idx="141">
                  <c:v>44356</c:v>
                </c:pt>
                <c:pt idx="142">
                  <c:v>44356</c:v>
                </c:pt>
                <c:pt idx="143">
                  <c:v>44356</c:v>
                </c:pt>
                <c:pt idx="144">
                  <c:v>44356</c:v>
                </c:pt>
                <c:pt idx="145">
                  <c:v>44361</c:v>
                </c:pt>
                <c:pt idx="146">
                  <c:v>44363</c:v>
                </c:pt>
                <c:pt idx="147">
                  <c:v>44366</c:v>
                </c:pt>
                <c:pt idx="148">
                  <c:v>44367</c:v>
                </c:pt>
                <c:pt idx="149">
                  <c:v>44372</c:v>
                </c:pt>
                <c:pt idx="150">
                  <c:v>44373</c:v>
                </c:pt>
                <c:pt idx="151">
                  <c:v>44375</c:v>
                </c:pt>
                <c:pt idx="152">
                  <c:v>44377</c:v>
                </c:pt>
                <c:pt idx="153">
                  <c:v>44380</c:v>
                </c:pt>
                <c:pt idx="154">
                  <c:v>44383</c:v>
                </c:pt>
                <c:pt idx="155">
                  <c:v>44385</c:v>
                </c:pt>
                <c:pt idx="156">
                  <c:v>44387</c:v>
                </c:pt>
                <c:pt idx="157">
                  <c:v>44390</c:v>
                </c:pt>
                <c:pt idx="158">
                  <c:v>44397</c:v>
                </c:pt>
                <c:pt idx="159">
                  <c:v>44401</c:v>
                </c:pt>
                <c:pt idx="160">
                  <c:v>44445</c:v>
                </c:pt>
                <c:pt idx="161">
                  <c:v>44448</c:v>
                </c:pt>
              </c:numCache>
            </c:numRef>
          </c:xVal>
          <c:yVal>
            <c:numRef>
              <c:f>'DC4-7'!$G$4:$G$203</c:f>
              <c:numCache>
                <c:formatCode>0.00_ </c:formatCode>
                <c:ptCount val="200"/>
                <c:pt idx="0">
                  <c:v>0</c:v>
                </c:pt>
                <c:pt idx="1">
                  <c:v>27.0000000004984</c:v>
                </c:pt>
                <c:pt idx="2">
                  <c:v>80.000000000382</c:v>
                </c:pt>
                <c:pt idx="3">
                  <c:v>84.5000000003893</c:v>
                </c:pt>
                <c:pt idx="4">
                  <c:v>85.0000000000364</c:v>
                </c:pt>
                <c:pt idx="5">
                  <c:v>90.5000000002474</c:v>
                </c:pt>
                <c:pt idx="6">
                  <c:v>122.000000000298</c:v>
                </c:pt>
                <c:pt idx="7">
                  <c:v>122.5000000004</c:v>
                </c:pt>
                <c:pt idx="8">
                  <c:v>127.000000000407</c:v>
                </c:pt>
                <c:pt idx="9">
                  <c:v>128.500000000258</c:v>
                </c:pt>
                <c:pt idx="10">
                  <c:v>168.500000000222</c:v>
                </c:pt>
                <c:pt idx="11">
                  <c:v>179.000000000087</c:v>
                </c:pt>
                <c:pt idx="12">
                  <c:v>184.000000000196</c:v>
                </c:pt>
                <c:pt idx="13">
                  <c:v>204.000000000178</c:v>
                </c:pt>
                <c:pt idx="14">
                  <c:v>201.500000000124</c:v>
                </c:pt>
                <c:pt idx="15">
                  <c:v>211.500000000342</c:v>
                </c:pt>
                <c:pt idx="17">
                  <c:v>217.000000000098</c:v>
                </c:pt>
                <c:pt idx="18">
                  <c:v>222.500000000309</c:v>
                </c:pt>
                <c:pt idx="19">
                  <c:v>238.000000000284</c:v>
                </c:pt>
                <c:pt idx="20">
                  <c:v>253.500000000258</c:v>
                </c:pt>
                <c:pt idx="21">
                  <c:v>284.500000000207</c:v>
                </c:pt>
                <c:pt idx="22">
                  <c:v>309.000000000196</c:v>
                </c:pt>
                <c:pt idx="23">
                  <c:v>318.000000000211</c:v>
                </c:pt>
                <c:pt idx="24">
                  <c:v>336.500000000342</c:v>
                </c:pt>
                <c:pt idx="26">
                  <c:v>361.000000000331</c:v>
                </c:pt>
                <c:pt idx="27">
                  <c:v>385.50000000032</c:v>
                </c:pt>
                <c:pt idx="29">
                  <c:v>402.000000000498</c:v>
                </c:pt>
                <c:pt idx="30">
                  <c:v>418.000000000575</c:v>
                </c:pt>
                <c:pt idx="31">
                  <c:v>438.000000000102</c:v>
                </c:pt>
                <c:pt idx="32">
                  <c:v>451.000000000477</c:v>
                </c:pt>
                <c:pt idx="33">
                  <c:v>453.000000000429</c:v>
                </c:pt>
                <c:pt idx="34">
                  <c:v>465.500000000702</c:v>
                </c:pt>
                <c:pt idx="35">
                  <c:v>469.500000000153</c:v>
                </c:pt>
                <c:pt idx="36">
                  <c:v>475.000000000364</c:v>
                </c:pt>
                <c:pt idx="37">
                  <c:v>492.000000000189</c:v>
                </c:pt>
                <c:pt idx="38">
                  <c:v>497.5000000004</c:v>
                </c:pt>
                <c:pt idx="39">
                  <c:v>514.500000000226</c:v>
                </c:pt>
                <c:pt idx="40">
                  <c:v>527.500000000146</c:v>
                </c:pt>
                <c:pt idx="41">
                  <c:v>528.000000000247</c:v>
                </c:pt>
                <c:pt idx="42">
                  <c:v>537.000000000262</c:v>
                </c:pt>
                <c:pt idx="43">
                  <c:v>546.500000000378</c:v>
                </c:pt>
                <c:pt idx="44">
                  <c:v>551.000000000386</c:v>
                </c:pt>
                <c:pt idx="45">
                  <c:v>562.000000000353</c:v>
                </c:pt>
                <c:pt idx="46">
                  <c:v>577.500000000327</c:v>
                </c:pt>
                <c:pt idx="47">
                  <c:v>599.500000000262</c:v>
                </c:pt>
                <c:pt idx="48">
                  <c:v>606.000000000222</c:v>
                </c:pt>
                <c:pt idx="49">
                  <c:v>599.00000000016</c:v>
                </c:pt>
                <c:pt idx="50">
                  <c:v>611.500000000433</c:v>
                </c:pt>
                <c:pt idx="51">
                  <c:v>610.500000000229</c:v>
                </c:pt>
                <c:pt idx="52">
                  <c:v>619.500000000244</c:v>
                </c:pt>
                <c:pt idx="53">
                  <c:v>617.000000000189</c:v>
                </c:pt>
                <c:pt idx="54">
                  <c:v>615.000000000236</c:v>
                </c:pt>
                <c:pt idx="55">
                  <c:v>622.000000000298</c:v>
                </c:pt>
                <c:pt idx="56">
                  <c:v>626.000000000204</c:v>
                </c:pt>
                <c:pt idx="57">
                  <c:v>624.500000000353</c:v>
                </c:pt>
                <c:pt idx="58">
                  <c:v>627.500000000509</c:v>
                </c:pt>
                <c:pt idx="59">
                  <c:v>627.500000000055</c:v>
                </c:pt>
                <c:pt idx="60">
                  <c:v>632.000000000517</c:v>
                </c:pt>
                <c:pt idx="61">
                  <c:v>634.000000000015</c:v>
                </c:pt>
                <c:pt idx="62">
                  <c:v>586.500000000342</c:v>
                </c:pt>
                <c:pt idx="63">
                  <c:v>635.50000000032</c:v>
                </c:pt>
                <c:pt idx="64">
                  <c:v>642.500000000382</c:v>
                </c:pt>
                <c:pt idx="65">
                  <c:v>642.00000000028</c:v>
                </c:pt>
                <c:pt idx="66">
                  <c:v>648.000000000593</c:v>
                </c:pt>
                <c:pt idx="67">
                  <c:v>644.500000000335</c:v>
                </c:pt>
                <c:pt idx="68">
                  <c:v>651.500000000397</c:v>
                </c:pt>
                <c:pt idx="70">
                  <c:v>681.000000000495</c:v>
                </c:pt>
                <c:pt idx="72">
                  <c:v>692.500000000109</c:v>
                </c:pt>
                <c:pt idx="73">
                  <c:v>692.500000000564</c:v>
                </c:pt>
                <c:pt idx="74">
                  <c:v>684.999999999945</c:v>
                </c:pt>
                <c:pt idx="75">
                  <c:v>692.500000000564</c:v>
                </c:pt>
                <c:pt idx="76">
                  <c:v>698.500000000422</c:v>
                </c:pt>
                <c:pt idx="77">
                  <c:v>698.500000000422</c:v>
                </c:pt>
                <c:pt idx="78">
                  <c:v>695.000000000164</c:v>
                </c:pt>
                <c:pt idx="79">
                  <c:v>702.500000000327</c:v>
                </c:pt>
                <c:pt idx="80">
                  <c:v>704.000000000178</c:v>
                </c:pt>
                <c:pt idx="81">
                  <c:v>709.000000000287</c:v>
                </c:pt>
                <c:pt idx="82">
                  <c:v>707.500000000437</c:v>
                </c:pt>
                <c:pt idx="83">
                  <c:v>713.000000000193</c:v>
                </c:pt>
                <c:pt idx="84">
                  <c:v>722.500000000309</c:v>
                </c:pt>
                <c:pt idx="85">
                  <c:v>716.500000000451</c:v>
                </c:pt>
                <c:pt idx="86">
                  <c:v>718.000000000302</c:v>
                </c:pt>
                <c:pt idx="87">
                  <c:v>721.500000000106</c:v>
                </c:pt>
                <c:pt idx="88">
                  <c:v>723.500000000513</c:v>
                </c:pt>
                <c:pt idx="89">
                  <c:v>723.500000000513</c:v>
                </c:pt>
                <c:pt idx="90">
                  <c:v>726.500000000215</c:v>
                </c:pt>
                <c:pt idx="91">
                  <c:v>747.000000000298</c:v>
                </c:pt>
                <c:pt idx="92">
                  <c:v>733.000000000175</c:v>
                </c:pt>
                <c:pt idx="93">
                  <c:v>728.000000000065</c:v>
                </c:pt>
                <c:pt idx="94">
                  <c:v>736.000000000331</c:v>
                </c:pt>
                <c:pt idx="95">
                  <c:v>734.500000000025</c:v>
                </c:pt>
                <c:pt idx="96">
                  <c:v>733.000000000175</c:v>
                </c:pt>
                <c:pt idx="97">
                  <c:v>738.000000000284</c:v>
                </c:pt>
                <c:pt idx="98">
                  <c:v>767.500000000382</c:v>
                </c:pt>
                <c:pt idx="99">
                  <c:v>736.000000000331</c:v>
                </c:pt>
                <c:pt idx="100">
                  <c:v>738.000000000284</c:v>
                </c:pt>
                <c:pt idx="101">
                  <c:v>740.000000000236</c:v>
                </c:pt>
                <c:pt idx="102">
                  <c:v>744.000000000142</c:v>
                </c:pt>
                <c:pt idx="103">
                  <c:v>743.000000000393</c:v>
                </c:pt>
                <c:pt idx="104">
                  <c:v>743.500000000495</c:v>
                </c:pt>
                <c:pt idx="105">
                  <c:v>745.500000000447</c:v>
                </c:pt>
                <c:pt idx="106">
                  <c:v>741.500000000087</c:v>
                </c:pt>
                <c:pt idx="107">
                  <c:v>754.00000000036</c:v>
                </c:pt>
                <c:pt idx="108">
                  <c:v>751.50000000076</c:v>
                </c:pt>
                <c:pt idx="109">
                  <c:v>759.500000000116</c:v>
                </c:pt>
                <c:pt idx="110">
                  <c:v>764.500000000226</c:v>
                </c:pt>
                <c:pt idx="111">
                  <c:v>756.500000000415</c:v>
                </c:pt>
                <c:pt idx="112">
                  <c:v>745.500000000447</c:v>
                </c:pt>
                <c:pt idx="113">
                  <c:v>771.500000000287</c:v>
                </c:pt>
                <c:pt idx="114">
                  <c:v>767.00000000028</c:v>
                </c:pt>
                <c:pt idx="115">
                  <c:v>732.000000000426</c:v>
                </c:pt>
                <c:pt idx="116">
                  <c:v>782.500000000255</c:v>
                </c:pt>
                <c:pt idx="117">
                  <c:v>789.000000000669</c:v>
                </c:pt>
                <c:pt idx="118">
                  <c:v>770.500000000538</c:v>
                </c:pt>
                <c:pt idx="119">
                  <c:v>783.000000000357</c:v>
                </c:pt>
                <c:pt idx="120">
                  <c:v>780.900000000202</c:v>
                </c:pt>
                <c:pt idx="121">
                  <c:v>782.500000000255</c:v>
                </c:pt>
                <c:pt idx="122">
                  <c:v>794.500000000426</c:v>
                </c:pt>
                <c:pt idx="123">
                  <c:v>796.000000000276</c:v>
                </c:pt>
                <c:pt idx="124">
                  <c:v>798.999999999978</c:v>
                </c:pt>
                <c:pt idx="125">
                  <c:v>803.50000000044</c:v>
                </c:pt>
                <c:pt idx="126">
                  <c:v>802.500000000691</c:v>
                </c:pt>
                <c:pt idx="127">
                  <c:v>806.000000000495</c:v>
                </c:pt>
                <c:pt idx="128">
                  <c:v>807.500000000346</c:v>
                </c:pt>
                <c:pt idx="129">
                  <c:v>811.000000000149</c:v>
                </c:pt>
                <c:pt idx="130">
                  <c:v>809.500000000753</c:v>
                </c:pt>
                <c:pt idx="131">
                  <c:v>818.99999999996</c:v>
                </c:pt>
                <c:pt idx="132">
                  <c:v>828.000000000429</c:v>
                </c:pt>
                <c:pt idx="133">
                  <c:v>822.500000000218</c:v>
                </c:pt>
                <c:pt idx="134">
                  <c:v>827.000000000226</c:v>
                </c:pt>
                <c:pt idx="135">
                  <c:v>830.000000000382</c:v>
                </c:pt>
                <c:pt idx="136">
                  <c:v>836.500000000342</c:v>
                </c:pt>
                <c:pt idx="137">
                  <c:v>828.000000000429</c:v>
                </c:pt>
                <c:pt idx="138">
                  <c:v>833.000000000538</c:v>
                </c:pt>
                <c:pt idx="139">
                  <c:v>829.50000000028</c:v>
                </c:pt>
                <c:pt idx="140">
                  <c:v>831.000000000586</c:v>
                </c:pt>
                <c:pt idx="141">
                  <c:v>836.666666666739</c:v>
                </c:pt>
                <c:pt idx="142">
                  <c:v>836.00000000024</c:v>
                </c:pt>
                <c:pt idx="143">
                  <c:v>836.999999999989</c:v>
                </c:pt>
                <c:pt idx="144">
                  <c:v>836.999999999989</c:v>
                </c:pt>
                <c:pt idx="145">
                  <c:v>831.000000000131</c:v>
                </c:pt>
                <c:pt idx="146">
                  <c:v>833.000000000538</c:v>
                </c:pt>
                <c:pt idx="147">
                  <c:v>831.500000000233</c:v>
                </c:pt>
                <c:pt idx="148">
                  <c:v>837.500000000091</c:v>
                </c:pt>
                <c:pt idx="149">
                  <c:v>833.000000000538</c:v>
                </c:pt>
                <c:pt idx="150">
                  <c:v>832.000000000335</c:v>
                </c:pt>
                <c:pt idx="151">
                  <c:v>832.000000000789</c:v>
                </c:pt>
                <c:pt idx="152">
                  <c:v>829.000000000178</c:v>
                </c:pt>
                <c:pt idx="153">
                  <c:v>834.000000000287</c:v>
                </c:pt>
                <c:pt idx="154">
                  <c:v>834.500000000389</c:v>
                </c:pt>
                <c:pt idx="155">
                  <c:v>828.500000000076</c:v>
                </c:pt>
                <c:pt idx="156">
                  <c:v>836.00000000024</c:v>
                </c:pt>
                <c:pt idx="157">
                  <c:v>838.000000000193</c:v>
                </c:pt>
                <c:pt idx="158">
                  <c:v>845.500000000357</c:v>
                </c:pt>
                <c:pt idx="159">
                  <c:v>833.000000000538</c:v>
                </c:pt>
                <c:pt idx="160">
                  <c:v>850.000000000364</c:v>
                </c:pt>
                <c:pt idx="161">
                  <c:v>834.500000000389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'DC4-8'!$A$2:$B$2</c:f>
              <c:strCache>
                <c:ptCount val="1"/>
                <c:pt idx="0">
                  <c:v>DC4-8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'DC4-8'!$A$4:$A$203</c:f>
              <c:numCache>
                <c:formatCode>yyyy/m/d;@</c:formatCode>
                <c:ptCount val="200"/>
                <c:pt idx="0">
                  <c:v>42892</c:v>
                </c:pt>
                <c:pt idx="1">
                  <c:v>42920</c:v>
                </c:pt>
                <c:pt idx="2">
                  <c:v>42929</c:v>
                </c:pt>
                <c:pt idx="3">
                  <c:v>42934</c:v>
                </c:pt>
                <c:pt idx="4">
                  <c:v>42941</c:v>
                </c:pt>
                <c:pt idx="5">
                  <c:v>42955</c:v>
                </c:pt>
                <c:pt idx="6">
                  <c:v>42961</c:v>
                </c:pt>
                <c:pt idx="7">
                  <c:v>42969</c:v>
                </c:pt>
                <c:pt idx="8">
                  <c:v>42979</c:v>
                </c:pt>
                <c:pt idx="9">
                  <c:v>42984</c:v>
                </c:pt>
                <c:pt idx="10">
                  <c:v>42992</c:v>
                </c:pt>
                <c:pt idx="11">
                  <c:v>42993</c:v>
                </c:pt>
                <c:pt idx="12">
                  <c:v>42997</c:v>
                </c:pt>
                <c:pt idx="13">
                  <c:v>43004</c:v>
                </c:pt>
                <c:pt idx="14">
                  <c:v>43012</c:v>
                </c:pt>
                <c:pt idx="15">
                  <c:v>43020</c:v>
                </c:pt>
                <c:pt idx="16">
                  <c:v>43028</c:v>
                </c:pt>
                <c:pt idx="17">
                  <c:v>43033</c:v>
                </c:pt>
                <c:pt idx="18">
                  <c:v>43038</c:v>
                </c:pt>
                <c:pt idx="19">
                  <c:v>43045</c:v>
                </c:pt>
                <c:pt idx="20">
                  <c:v>43050</c:v>
                </c:pt>
                <c:pt idx="21">
                  <c:v>43055</c:v>
                </c:pt>
                <c:pt idx="22">
                  <c:v>43059</c:v>
                </c:pt>
                <c:pt idx="23">
                  <c:v>43063</c:v>
                </c:pt>
                <c:pt idx="24">
                  <c:v>43067</c:v>
                </c:pt>
                <c:pt idx="25">
                  <c:v>43073</c:v>
                </c:pt>
                <c:pt idx="26">
                  <c:v>43094</c:v>
                </c:pt>
                <c:pt idx="27">
                  <c:v>43102</c:v>
                </c:pt>
                <c:pt idx="28">
                  <c:v>43108</c:v>
                </c:pt>
                <c:pt idx="29">
                  <c:v>43118</c:v>
                </c:pt>
                <c:pt idx="30">
                  <c:v>43122</c:v>
                </c:pt>
                <c:pt idx="31">
                  <c:v>43129</c:v>
                </c:pt>
                <c:pt idx="32">
                  <c:v>43144</c:v>
                </c:pt>
                <c:pt idx="33">
                  <c:v>43150</c:v>
                </c:pt>
                <c:pt idx="34">
                  <c:v>43163</c:v>
                </c:pt>
                <c:pt idx="35">
                  <c:v>43173</c:v>
                </c:pt>
                <c:pt idx="36">
                  <c:v>43179</c:v>
                </c:pt>
                <c:pt idx="37">
                  <c:v>43186</c:v>
                </c:pt>
                <c:pt idx="38">
                  <c:v>43192</c:v>
                </c:pt>
                <c:pt idx="39">
                  <c:v>43200</c:v>
                </c:pt>
                <c:pt idx="40">
                  <c:v>43209</c:v>
                </c:pt>
                <c:pt idx="41">
                  <c:v>43214</c:v>
                </c:pt>
                <c:pt idx="42">
                  <c:v>43244</c:v>
                </c:pt>
                <c:pt idx="43">
                  <c:v>43249</c:v>
                </c:pt>
                <c:pt idx="44">
                  <c:v>43255</c:v>
                </c:pt>
                <c:pt idx="45">
                  <c:v>43266</c:v>
                </c:pt>
                <c:pt idx="46">
                  <c:v>43271</c:v>
                </c:pt>
                <c:pt idx="47">
                  <c:v>43277</c:v>
                </c:pt>
                <c:pt idx="48">
                  <c:v>43283</c:v>
                </c:pt>
                <c:pt idx="49">
                  <c:v>43293</c:v>
                </c:pt>
                <c:pt idx="50">
                  <c:v>43297</c:v>
                </c:pt>
                <c:pt idx="51">
                  <c:v>43306</c:v>
                </c:pt>
                <c:pt idx="52">
                  <c:v>43313</c:v>
                </c:pt>
                <c:pt idx="53">
                  <c:v>43318</c:v>
                </c:pt>
                <c:pt idx="54">
                  <c:v>43325</c:v>
                </c:pt>
                <c:pt idx="55">
                  <c:v>43336</c:v>
                </c:pt>
                <c:pt idx="56">
                  <c:v>43340</c:v>
                </c:pt>
                <c:pt idx="57">
                  <c:v>43346</c:v>
                </c:pt>
                <c:pt idx="58">
                  <c:v>43365</c:v>
                </c:pt>
                <c:pt idx="59">
                  <c:v>43370</c:v>
                </c:pt>
                <c:pt idx="60">
                  <c:v>43375</c:v>
                </c:pt>
                <c:pt idx="61">
                  <c:v>43381</c:v>
                </c:pt>
                <c:pt idx="62">
                  <c:v>43390</c:v>
                </c:pt>
                <c:pt idx="63">
                  <c:v>43396</c:v>
                </c:pt>
                <c:pt idx="64">
                  <c:v>43403</c:v>
                </c:pt>
                <c:pt idx="65">
                  <c:v>43411</c:v>
                </c:pt>
                <c:pt idx="66">
                  <c:v>43419</c:v>
                </c:pt>
                <c:pt idx="67">
                  <c:v>43425</c:v>
                </c:pt>
                <c:pt idx="68">
                  <c:v>43431</c:v>
                </c:pt>
                <c:pt idx="69">
                  <c:v>43441</c:v>
                </c:pt>
                <c:pt idx="70">
                  <c:v>43445</c:v>
                </c:pt>
                <c:pt idx="71">
                  <c:v>43455</c:v>
                </c:pt>
                <c:pt idx="72">
                  <c:v>43461</c:v>
                </c:pt>
                <c:pt idx="73">
                  <c:v>43467</c:v>
                </c:pt>
                <c:pt idx="74">
                  <c:v>43474</c:v>
                </c:pt>
                <c:pt idx="75">
                  <c:v>43481</c:v>
                </c:pt>
                <c:pt idx="76">
                  <c:v>43486</c:v>
                </c:pt>
                <c:pt idx="77">
                  <c:v>43511</c:v>
                </c:pt>
                <c:pt idx="78">
                  <c:v>43515</c:v>
                </c:pt>
                <c:pt idx="79">
                  <c:v>43524</c:v>
                </c:pt>
                <c:pt idx="80">
                  <c:v>43530</c:v>
                </c:pt>
                <c:pt idx="81">
                  <c:v>43535</c:v>
                </c:pt>
                <c:pt idx="82">
                  <c:v>43543</c:v>
                </c:pt>
                <c:pt idx="83">
                  <c:v>43561</c:v>
                </c:pt>
                <c:pt idx="84">
                  <c:v>43573</c:v>
                </c:pt>
                <c:pt idx="85">
                  <c:v>43581</c:v>
                </c:pt>
                <c:pt idx="86">
                  <c:v>43595</c:v>
                </c:pt>
                <c:pt idx="87">
                  <c:v>43601</c:v>
                </c:pt>
                <c:pt idx="88">
                  <c:v>43608</c:v>
                </c:pt>
                <c:pt idx="89">
                  <c:v>43623</c:v>
                </c:pt>
                <c:pt idx="90">
                  <c:v>43630</c:v>
                </c:pt>
                <c:pt idx="91">
                  <c:v>43637</c:v>
                </c:pt>
                <c:pt idx="92">
                  <c:v>43645</c:v>
                </c:pt>
                <c:pt idx="93">
                  <c:v>43651</c:v>
                </c:pt>
                <c:pt idx="94">
                  <c:v>43660</c:v>
                </c:pt>
                <c:pt idx="95">
                  <c:v>43665</c:v>
                </c:pt>
                <c:pt idx="96">
                  <c:v>43671</c:v>
                </c:pt>
                <c:pt idx="97">
                  <c:v>43678</c:v>
                </c:pt>
                <c:pt idx="98">
                  <c:v>43686</c:v>
                </c:pt>
                <c:pt idx="99">
                  <c:v>43693</c:v>
                </c:pt>
                <c:pt idx="100">
                  <c:v>43708</c:v>
                </c:pt>
                <c:pt idx="101">
                  <c:v>43713</c:v>
                </c:pt>
                <c:pt idx="102">
                  <c:v>43722</c:v>
                </c:pt>
                <c:pt idx="103">
                  <c:v>43728</c:v>
                </c:pt>
                <c:pt idx="104">
                  <c:v>43742</c:v>
                </c:pt>
                <c:pt idx="105">
                  <c:v>43749</c:v>
                </c:pt>
                <c:pt idx="106">
                  <c:v>43762</c:v>
                </c:pt>
                <c:pt idx="107">
                  <c:v>43770</c:v>
                </c:pt>
                <c:pt idx="108">
                  <c:v>43778</c:v>
                </c:pt>
                <c:pt idx="109">
                  <c:v>43791</c:v>
                </c:pt>
                <c:pt idx="110">
                  <c:v>43802</c:v>
                </c:pt>
                <c:pt idx="111">
                  <c:v>43824</c:v>
                </c:pt>
                <c:pt idx="112">
                  <c:v>43834</c:v>
                </c:pt>
                <c:pt idx="113">
                  <c:v>43839</c:v>
                </c:pt>
                <c:pt idx="114">
                  <c:v>43845</c:v>
                </c:pt>
                <c:pt idx="115">
                  <c:v>43845</c:v>
                </c:pt>
                <c:pt idx="116">
                  <c:v>43908</c:v>
                </c:pt>
                <c:pt idx="117">
                  <c:v>43930</c:v>
                </c:pt>
                <c:pt idx="118">
                  <c:v>43938</c:v>
                </c:pt>
                <c:pt idx="119">
                  <c:v>43942</c:v>
                </c:pt>
                <c:pt idx="120">
                  <c:v>43951</c:v>
                </c:pt>
                <c:pt idx="121">
                  <c:v>43956</c:v>
                </c:pt>
                <c:pt idx="122">
                  <c:v>43964</c:v>
                </c:pt>
                <c:pt idx="123">
                  <c:v>43972</c:v>
                </c:pt>
                <c:pt idx="124">
                  <c:v>43980</c:v>
                </c:pt>
                <c:pt idx="125">
                  <c:v>43999</c:v>
                </c:pt>
                <c:pt idx="126">
                  <c:v>44008</c:v>
                </c:pt>
                <c:pt idx="127">
                  <c:v>44056</c:v>
                </c:pt>
                <c:pt idx="128">
                  <c:v>44062</c:v>
                </c:pt>
                <c:pt idx="129">
                  <c:v>44070</c:v>
                </c:pt>
                <c:pt idx="130">
                  <c:v>44084</c:v>
                </c:pt>
                <c:pt idx="131">
                  <c:v>44092</c:v>
                </c:pt>
                <c:pt idx="132">
                  <c:v>44100</c:v>
                </c:pt>
                <c:pt idx="133">
                  <c:v>44114</c:v>
                </c:pt>
                <c:pt idx="134">
                  <c:v>44228</c:v>
                </c:pt>
                <c:pt idx="135">
                  <c:v>44256</c:v>
                </c:pt>
                <c:pt idx="136">
                  <c:v>44273</c:v>
                </c:pt>
                <c:pt idx="137">
                  <c:v>44287</c:v>
                </c:pt>
                <c:pt idx="138">
                  <c:v>44295</c:v>
                </c:pt>
                <c:pt idx="139">
                  <c:v>44318</c:v>
                </c:pt>
                <c:pt idx="140">
                  <c:v>44325</c:v>
                </c:pt>
                <c:pt idx="141">
                  <c:v>44333</c:v>
                </c:pt>
                <c:pt idx="142">
                  <c:v>44345</c:v>
                </c:pt>
                <c:pt idx="143">
                  <c:v>44352</c:v>
                </c:pt>
                <c:pt idx="144" c:formatCode="yyyy/m/d">
                  <c:v>44356</c:v>
                </c:pt>
                <c:pt idx="145">
                  <c:v>44356</c:v>
                </c:pt>
                <c:pt idx="146">
                  <c:v>44356</c:v>
                </c:pt>
                <c:pt idx="147">
                  <c:v>44356</c:v>
                </c:pt>
                <c:pt idx="148">
                  <c:v>44361</c:v>
                </c:pt>
                <c:pt idx="149">
                  <c:v>44363</c:v>
                </c:pt>
                <c:pt idx="150">
                  <c:v>44366</c:v>
                </c:pt>
                <c:pt idx="151">
                  <c:v>44367</c:v>
                </c:pt>
                <c:pt idx="152">
                  <c:v>44372</c:v>
                </c:pt>
                <c:pt idx="153">
                  <c:v>44373</c:v>
                </c:pt>
                <c:pt idx="154">
                  <c:v>44375</c:v>
                </c:pt>
                <c:pt idx="155">
                  <c:v>44377</c:v>
                </c:pt>
                <c:pt idx="156">
                  <c:v>44380</c:v>
                </c:pt>
                <c:pt idx="157">
                  <c:v>44383</c:v>
                </c:pt>
                <c:pt idx="158">
                  <c:v>44385</c:v>
                </c:pt>
                <c:pt idx="159">
                  <c:v>44387</c:v>
                </c:pt>
                <c:pt idx="160">
                  <c:v>44390</c:v>
                </c:pt>
                <c:pt idx="161">
                  <c:v>44397</c:v>
                </c:pt>
                <c:pt idx="162">
                  <c:v>44401</c:v>
                </c:pt>
                <c:pt idx="163">
                  <c:v>44437</c:v>
                </c:pt>
                <c:pt idx="164">
                  <c:v>44445</c:v>
                </c:pt>
                <c:pt idx="165">
                  <c:v>44448</c:v>
                </c:pt>
              </c:numCache>
            </c:numRef>
          </c:xVal>
          <c:yVal>
            <c:numRef>
              <c:f>'DC4-8'!$G$4:$G$203</c:f>
              <c:numCache>
                <c:formatCode>0.00_ </c:formatCode>
                <c:ptCount val="200"/>
                <c:pt idx="0">
                  <c:v>0</c:v>
                </c:pt>
                <c:pt idx="1">
                  <c:v>54.9999999993815</c:v>
                </c:pt>
                <c:pt idx="2">
                  <c:v>55.4999999994834</c:v>
                </c:pt>
                <c:pt idx="3">
                  <c:v>70.4999999998108</c:v>
                </c:pt>
                <c:pt idx="4">
                  <c:v>101.49999999976</c:v>
                </c:pt>
                <c:pt idx="5">
                  <c:v>144.49999999988</c:v>
                </c:pt>
                <c:pt idx="6">
                  <c:v>148.499999999331</c:v>
                </c:pt>
                <c:pt idx="7">
                  <c:v>162.999999999556</c:v>
                </c:pt>
                <c:pt idx="8">
                  <c:v>191.499999999905</c:v>
                </c:pt>
                <c:pt idx="9">
                  <c:v>188.999999999396</c:v>
                </c:pt>
                <c:pt idx="10">
                  <c:v>197.999999999865</c:v>
                </c:pt>
                <c:pt idx="12">
                  <c:v>206.999999999425</c:v>
                </c:pt>
                <c:pt idx="13">
                  <c:v>211.499999999432</c:v>
                </c:pt>
                <c:pt idx="14">
                  <c:v>231.499999999414</c:v>
                </c:pt>
                <c:pt idx="15">
                  <c:v>248.499999999694</c:v>
                </c:pt>
                <c:pt idx="16">
                  <c:v>284.499999999753</c:v>
                </c:pt>
                <c:pt idx="17">
                  <c:v>301.99999999968</c:v>
                </c:pt>
                <c:pt idx="18">
                  <c:v>309.999999999945</c:v>
                </c:pt>
                <c:pt idx="19">
                  <c:v>324.999999999818</c:v>
                </c:pt>
                <c:pt idx="21">
                  <c:v>343.999999999596</c:v>
                </c:pt>
                <c:pt idx="22">
                  <c:v>355.499999999665</c:v>
                </c:pt>
                <c:pt idx="24">
                  <c:v>378.999999999905</c:v>
                </c:pt>
                <c:pt idx="25">
                  <c:v>400.499999999738</c:v>
                </c:pt>
                <c:pt idx="26">
                  <c:v>416.49999999936</c:v>
                </c:pt>
                <c:pt idx="27">
                  <c:v>426.99999999968</c:v>
                </c:pt>
                <c:pt idx="28">
                  <c:v>426.499999999578</c:v>
                </c:pt>
                <c:pt idx="29">
                  <c:v>435.500000000047</c:v>
                </c:pt>
                <c:pt idx="30">
                  <c:v>443.499999999403</c:v>
                </c:pt>
                <c:pt idx="31">
                  <c:v>449.499999999716</c:v>
                </c:pt>
                <c:pt idx="32">
                  <c:v>463.999999999487</c:v>
                </c:pt>
                <c:pt idx="33">
                  <c:v>469.499999999698</c:v>
                </c:pt>
                <c:pt idx="34">
                  <c:v>488.499999999931</c:v>
                </c:pt>
                <c:pt idx="35">
                  <c:v>500.999999999749</c:v>
                </c:pt>
                <c:pt idx="36">
                  <c:v>499.999999999545</c:v>
                </c:pt>
                <c:pt idx="37">
                  <c:v>509.999999999764</c:v>
                </c:pt>
                <c:pt idx="38">
                  <c:v>521.99999999948</c:v>
                </c:pt>
                <c:pt idx="39">
                  <c:v>521.499999999378</c:v>
                </c:pt>
                <c:pt idx="40">
                  <c:v>535.999999999603</c:v>
                </c:pt>
                <c:pt idx="41">
                  <c:v>538.99999999976</c:v>
                </c:pt>
                <c:pt idx="42">
                  <c:v>574.499999999261</c:v>
                </c:pt>
                <c:pt idx="43">
                  <c:v>579.499999999371</c:v>
                </c:pt>
                <c:pt idx="44">
                  <c:v>576.499999999669</c:v>
                </c:pt>
                <c:pt idx="45">
                  <c:v>589.499999999589</c:v>
                </c:pt>
                <c:pt idx="46">
                  <c:v>585.999999999785</c:v>
                </c:pt>
                <c:pt idx="47">
                  <c:v>593.999999999596</c:v>
                </c:pt>
                <c:pt idx="48">
                  <c:v>594.499999999698</c:v>
                </c:pt>
                <c:pt idx="49">
                  <c:v>596.499999999651</c:v>
                </c:pt>
                <c:pt idx="50">
                  <c:v>604.499999999916</c:v>
                </c:pt>
                <c:pt idx="51">
                  <c:v>603.999999999814</c:v>
                </c:pt>
                <c:pt idx="52">
                  <c:v>604.499999999462</c:v>
                </c:pt>
                <c:pt idx="53">
                  <c:v>603.499999999713</c:v>
                </c:pt>
                <c:pt idx="54">
                  <c:v>605.499999999665</c:v>
                </c:pt>
                <c:pt idx="55">
                  <c:v>614.999999999782</c:v>
                </c:pt>
                <c:pt idx="56">
                  <c:v>614.499999999225</c:v>
                </c:pt>
                <c:pt idx="57">
                  <c:v>564.9999999996</c:v>
                </c:pt>
                <c:pt idx="58">
                  <c:v>614.49999999968</c:v>
                </c:pt>
                <c:pt idx="59">
                  <c:v>622.999999999593</c:v>
                </c:pt>
                <c:pt idx="60">
                  <c:v>626.499999999851</c:v>
                </c:pt>
                <c:pt idx="61">
                  <c:v>633.499999999913</c:v>
                </c:pt>
                <c:pt idx="62">
                  <c:v>626.999999999498</c:v>
                </c:pt>
                <c:pt idx="63">
                  <c:v>637.499999999818</c:v>
                </c:pt>
                <c:pt idx="64">
                  <c:v>634.000000000015</c:v>
                </c:pt>
                <c:pt idx="65">
                  <c:v>538.499999999658</c:v>
                </c:pt>
                <c:pt idx="66">
                  <c:v>655.999999999494</c:v>
                </c:pt>
                <c:pt idx="67">
                  <c:v>665.499999999611</c:v>
                </c:pt>
                <c:pt idx="68">
                  <c:v>663.000000000011</c:v>
                </c:pt>
                <c:pt idx="69">
                  <c:v>664.499999999407</c:v>
                </c:pt>
                <c:pt idx="70">
                  <c:v>665.999999999713</c:v>
                </c:pt>
                <c:pt idx="71">
                  <c:v>672.99999999932</c:v>
                </c:pt>
                <c:pt idx="72">
                  <c:v>673.999999999523</c:v>
                </c:pt>
                <c:pt idx="73">
                  <c:v>682.499999999891</c:v>
                </c:pt>
                <c:pt idx="74">
                  <c:v>684.999999999491</c:v>
                </c:pt>
                <c:pt idx="75">
                  <c:v>689.499999999498</c:v>
                </c:pt>
                <c:pt idx="76">
                  <c:v>681.999999999334</c:v>
                </c:pt>
                <c:pt idx="77">
                  <c:v>692.499999999654</c:v>
                </c:pt>
                <c:pt idx="78">
                  <c:v>699.499999999716</c:v>
                </c:pt>
                <c:pt idx="79">
                  <c:v>692.499999999654</c:v>
                </c:pt>
                <c:pt idx="80">
                  <c:v>700.499999999465</c:v>
                </c:pt>
                <c:pt idx="81">
                  <c:v>699.999999999818</c:v>
                </c:pt>
                <c:pt idx="82">
                  <c:v>702.99999999952</c:v>
                </c:pt>
                <c:pt idx="83">
                  <c:v>703.999999999724</c:v>
                </c:pt>
                <c:pt idx="84">
                  <c:v>705.499999999574</c:v>
                </c:pt>
                <c:pt idx="85">
                  <c:v>707.999999999629</c:v>
                </c:pt>
                <c:pt idx="86">
                  <c:v>721.999999999753</c:v>
                </c:pt>
                <c:pt idx="87">
                  <c:v>714.999999999691</c:v>
                </c:pt>
                <c:pt idx="88">
                  <c:v>718.499999999494</c:v>
                </c:pt>
                <c:pt idx="89">
                  <c:v>720.999999999549</c:v>
                </c:pt>
                <c:pt idx="90">
                  <c:v>728.999999999814</c:v>
                </c:pt>
                <c:pt idx="91">
                  <c:v>725.999999999658</c:v>
                </c:pt>
                <c:pt idx="92">
                  <c:v>728.499999999713</c:v>
                </c:pt>
                <c:pt idx="93">
                  <c:v>734.499999999571</c:v>
                </c:pt>
                <c:pt idx="94">
                  <c:v>731.999999999516</c:v>
                </c:pt>
                <c:pt idx="95">
                  <c:v>734.999999999673</c:v>
                </c:pt>
                <c:pt idx="96">
                  <c:v>731.499999999869</c:v>
                </c:pt>
                <c:pt idx="97">
                  <c:v>740.499999999429</c:v>
                </c:pt>
                <c:pt idx="98">
                  <c:v>735.999999999422</c:v>
                </c:pt>
                <c:pt idx="99">
                  <c:v>740.999999999985</c:v>
                </c:pt>
                <c:pt idx="100">
                  <c:v>764.499999999771</c:v>
                </c:pt>
                <c:pt idx="101">
                  <c:v>741.499999999633</c:v>
                </c:pt>
                <c:pt idx="102">
                  <c:v>745.499999999538</c:v>
                </c:pt>
                <c:pt idx="103">
                  <c:v>750.999999999294</c:v>
                </c:pt>
                <c:pt idx="104">
                  <c:v>746.999999999844</c:v>
                </c:pt>
                <c:pt idx="105">
                  <c:v>749.499999999443</c:v>
                </c:pt>
                <c:pt idx="106">
                  <c:v>752.4999999996</c:v>
                </c:pt>
                <c:pt idx="107">
                  <c:v>753.499999999804</c:v>
                </c:pt>
                <c:pt idx="108">
                  <c:v>756.499999999505</c:v>
                </c:pt>
                <c:pt idx="109">
                  <c:v>758.99999999956</c:v>
                </c:pt>
                <c:pt idx="110">
                  <c:v>760.499999999865</c:v>
                </c:pt>
                <c:pt idx="111">
                  <c:v>770.999999999276</c:v>
                </c:pt>
                <c:pt idx="112">
                  <c:v>774.999999999636</c:v>
                </c:pt>
                <c:pt idx="113">
                  <c:v>771.999999999935</c:v>
                </c:pt>
                <c:pt idx="114">
                  <c:v>792.500000000018</c:v>
                </c:pt>
                <c:pt idx="115">
                  <c:v>784.499999999753</c:v>
                </c:pt>
                <c:pt idx="116">
                  <c:v>782.999999999447</c:v>
                </c:pt>
                <c:pt idx="117">
                  <c:v>781.499999999596</c:v>
                </c:pt>
                <c:pt idx="118">
                  <c:v>747.999999999593</c:v>
                </c:pt>
                <c:pt idx="119">
                  <c:v>798.499999999876</c:v>
                </c:pt>
                <c:pt idx="120">
                  <c:v>801.99999999968</c:v>
                </c:pt>
                <c:pt idx="121">
                  <c:v>786.000000000058</c:v>
                </c:pt>
                <c:pt idx="122">
                  <c:v>810.499999999593</c:v>
                </c:pt>
                <c:pt idx="123">
                  <c:v>798.499999999422</c:v>
                </c:pt>
                <c:pt idx="124">
                  <c:v>794.999999999618</c:v>
                </c:pt>
                <c:pt idx="125">
                  <c:v>809.499999999844</c:v>
                </c:pt>
                <c:pt idx="126">
                  <c:v>815.499999999702</c:v>
                </c:pt>
                <c:pt idx="127">
                  <c:v>816.499999999451</c:v>
                </c:pt>
                <c:pt idx="128">
                  <c:v>822.499999999764</c:v>
                </c:pt>
                <c:pt idx="129">
                  <c:v>824.000000000069</c:v>
                </c:pt>
                <c:pt idx="130">
                  <c:v>823.499999999967</c:v>
                </c:pt>
                <c:pt idx="131">
                  <c:v>830.499999999574</c:v>
                </c:pt>
                <c:pt idx="132">
                  <c:v>829.999999999472</c:v>
                </c:pt>
                <c:pt idx="133">
                  <c:v>827.999999999975</c:v>
                </c:pt>
                <c:pt idx="134">
                  <c:v>860.999999999422</c:v>
                </c:pt>
                <c:pt idx="135">
                  <c:v>844.9999999998</c:v>
                </c:pt>
                <c:pt idx="136">
                  <c:v>846.499999999651</c:v>
                </c:pt>
                <c:pt idx="137">
                  <c:v>848.499999999603</c:v>
                </c:pt>
                <c:pt idx="138">
                  <c:v>847.999999999502</c:v>
                </c:pt>
                <c:pt idx="139">
                  <c:v>858.499999999367</c:v>
                </c:pt>
                <c:pt idx="140">
                  <c:v>847.499999999854</c:v>
                </c:pt>
                <c:pt idx="141">
                  <c:v>853.999999999814</c:v>
                </c:pt>
                <c:pt idx="142">
                  <c:v>854.999999999563</c:v>
                </c:pt>
                <c:pt idx="143">
                  <c:v>849.499999999807</c:v>
                </c:pt>
                <c:pt idx="144">
                  <c:v>855.333333332661</c:v>
                </c:pt>
                <c:pt idx="145">
                  <c:v>855.999999999312</c:v>
                </c:pt>
                <c:pt idx="146">
                  <c:v>854.499999999462</c:v>
                </c:pt>
                <c:pt idx="147">
                  <c:v>855.499999999211</c:v>
                </c:pt>
                <c:pt idx="148">
                  <c:v>857.499999999618</c:v>
                </c:pt>
                <c:pt idx="149">
                  <c:v>854.499999999916</c:v>
                </c:pt>
                <c:pt idx="150">
                  <c:v>857.999999999265</c:v>
                </c:pt>
                <c:pt idx="151">
                  <c:v>853.499999999713</c:v>
                </c:pt>
                <c:pt idx="152">
                  <c:v>856.499999999869</c:v>
                </c:pt>
                <c:pt idx="153">
                  <c:v>854.999999999563</c:v>
                </c:pt>
                <c:pt idx="154">
                  <c:v>836.499999999887</c:v>
                </c:pt>
                <c:pt idx="155">
                  <c:v>854.499999999462</c:v>
                </c:pt>
                <c:pt idx="156">
                  <c:v>856.999999999516</c:v>
                </c:pt>
                <c:pt idx="157">
                  <c:v>846.000000000004</c:v>
                </c:pt>
                <c:pt idx="158">
                  <c:v>858.999999999469</c:v>
                </c:pt>
                <c:pt idx="159">
                  <c:v>858.999999999469</c:v>
                </c:pt>
                <c:pt idx="160">
                  <c:v>860.999999999422</c:v>
                </c:pt>
                <c:pt idx="161">
                  <c:v>866.999999999734</c:v>
                </c:pt>
                <c:pt idx="162">
                  <c:v>855.000000000018</c:v>
                </c:pt>
                <c:pt idx="163">
                  <c:v>862.499999999727</c:v>
                </c:pt>
                <c:pt idx="164">
                  <c:v>864.999999999782</c:v>
                </c:pt>
                <c:pt idx="165">
                  <c:v>851.999999999407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'DC4-9'!$A$2:$B$2</c:f>
              <c:strCache>
                <c:ptCount val="1"/>
                <c:pt idx="0">
                  <c:v>DC4-9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'DC4-9'!$A$4:$A$203</c:f>
              <c:numCache>
                <c:formatCode>yyyy/m/d;@</c:formatCode>
                <c:ptCount val="200"/>
                <c:pt idx="0">
                  <c:v>42961</c:v>
                </c:pt>
                <c:pt idx="1">
                  <c:v>42969</c:v>
                </c:pt>
                <c:pt idx="2">
                  <c:v>42979</c:v>
                </c:pt>
                <c:pt idx="3">
                  <c:v>42984</c:v>
                </c:pt>
                <c:pt idx="4">
                  <c:v>42992</c:v>
                </c:pt>
                <c:pt idx="5">
                  <c:v>42993</c:v>
                </c:pt>
                <c:pt idx="6">
                  <c:v>42997</c:v>
                </c:pt>
                <c:pt idx="7">
                  <c:v>43004</c:v>
                </c:pt>
                <c:pt idx="8">
                  <c:v>43012</c:v>
                </c:pt>
                <c:pt idx="9">
                  <c:v>43020</c:v>
                </c:pt>
                <c:pt idx="10">
                  <c:v>43028</c:v>
                </c:pt>
                <c:pt idx="11">
                  <c:v>43033</c:v>
                </c:pt>
                <c:pt idx="12">
                  <c:v>43038</c:v>
                </c:pt>
                <c:pt idx="13">
                  <c:v>43045</c:v>
                </c:pt>
                <c:pt idx="14">
                  <c:v>43050</c:v>
                </c:pt>
                <c:pt idx="15">
                  <c:v>43055</c:v>
                </c:pt>
                <c:pt idx="16">
                  <c:v>43059</c:v>
                </c:pt>
                <c:pt idx="17">
                  <c:v>43063</c:v>
                </c:pt>
                <c:pt idx="18">
                  <c:v>43067</c:v>
                </c:pt>
                <c:pt idx="19">
                  <c:v>43073</c:v>
                </c:pt>
                <c:pt idx="20">
                  <c:v>43094</c:v>
                </c:pt>
                <c:pt idx="21">
                  <c:v>43102</c:v>
                </c:pt>
                <c:pt idx="22">
                  <c:v>43108</c:v>
                </c:pt>
                <c:pt idx="23">
                  <c:v>43118</c:v>
                </c:pt>
                <c:pt idx="24">
                  <c:v>43122</c:v>
                </c:pt>
                <c:pt idx="25">
                  <c:v>43129</c:v>
                </c:pt>
                <c:pt idx="26">
                  <c:v>43144</c:v>
                </c:pt>
                <c:pt idx="27">
                  <c:v>43150</c:v>
                </c:pt>
                <c:pt idx="28">
                  <c:v>43163</c:v>
                </c:pt>
                <c:pt idx="29">
                  <c:v>43173</c:v>
                </c:pt>
                <c:pt idx="30">
                  <c:v>43179</c:v>
                </c:pt>
                <c:pt idx="31">
                  <c:v>43186</c:v>
                </c:pt>
                <c:pt idx="32">
                  <c:v>43192</c:v>
                </c:pt>
                <c:pt idx="33">
                  <c:v>43200</c:v>
                </c:pt>
                <c:pt idx="34">
                  <c:v>43209</c:v>
                </c:pt>
                <c:pt idx="35">
                  <c:v>43214</c:v>
                </c:pt>
                <c:pt idx="36">
                  <c:v>43244</c:v>
                </c:pt>
                <c:pt idx="37">
                  <c:v>43249</c:v>
                </c:pt>
                <c:pt idx="38">
                  <c:v>43255</c:v>
                </c:pt>
                <c:pt idx="39">
                  <c:v>43266</c:v>
                </c:pt>
                <c:pt idx="40">
                  <c:v>43271</c:v>
                </c:pt>
                <c:pt idx="41">
                  <c:v>43277</c:v>
                </c:pt>
                <c:pt idx="42">
                  <c:v>43283</c:v>
                </c:pt>
                <c:pt idx="43">
                  <c:v>43293</c:v>
                </c:pt>
                <c:pt idx="44">
                  <c:v>43297</c:v>
                </c:pt>
                <c:pt idx="45">
                  <c:v>43306</c:v>
                </c:pt>
                <c:pt idx="46">
                  <c:v>43313</c:v>
                </c:pt>
                <c:pt idx="47">
                  <c:v>43318</c:v>
                </c:pt>
                <c:pt idx="48">
                  <c:v>43325</c:v>
                </c:pt>
                <c:pt idx="49">
                  <c:v>43336</c:v>
                </c:pt>
                <c:pt idx="50">
                  <c:v>43340</c:v>
                </c:pt>
                <c:pt idx="51">
                  <c:v>43346</c:v>
                </c:pt>
                <c:pt idx="52">
                  <c:v>43365</c:v>
                </c:pt>
                <c:pt idx="53" c:formatCode="yyyy/m/d">
                  <c:v>43370</c:v>
                </c:pt>
                <c:pt idx="54" c:formatCode="yyyy/m/d">
                  <c:v>43375</c:v>
                </c:pt>
                <c:pt idx="55" c:formatCode="yyyy/m/d">
                  <c:v>43381</c:v>
                </c:pt>
                <c:pt idx="56" c:formatCode="yyyy/m/d">
                  <c:v>43390</c:v>
                </c:pt>
                <c:pt idx="57" c:formatCode="yyyy/m/d">
                  <c:v>43396</c:v>
                </c:pt>
                <c:pt idx="58" c:formatCode="yyyy/m/d">
                  <c:v>43403</c:v>
                </c:pt>
                <c:pt idx="59" c:formatCode="yyyy/m/d">
                  <c:v>43411</c:v>
                </c:pt>
                <c:pt idx="60" c:formatCode="yyyy/m/d">
                  <c:v>43419</c:v>
                </c:pt>
                <c:pt idx="61" c:formatCode="yyyy/m/d">
                  <c:v>43425</c:v>
                </c:pt>
                <c:pt idx="62" c:formatCode="yyyy/m/d">
                  <c:v>43431</c:v>
                </c:pt>
                <c:pt idx="63" c:formatCode="yyyy/m/d">
                  <c:v>43441</c:v>
                </c:pt>
                <c:pt idx="64" c:formatCode="yyyy/m/d">
                  <c:v>43445</c:v>
                </c:pt>
                <c:pt idx="65" c:formatCode="yyyy/m/d">
                  <c:v>43455</c:v>
                </c:pt>
                <c:pt idx="66" c:formatCode="yyyy/m/d">
                  <c:v>43461</c:v>
                </c:pt>
                <c:pt idx="67" c:formatCode="yyyy/m/d">
                  <c:v>43467</c:v>
                </c:pt>
                <c:pt idx="68" c:formatCode="yyyy/m/d">
                  <c:v>43474</c:v>
                </c:pt>
                <c:pt idx="69" c:formatCode="yyyy/m/d">
                  <c:v>43481</c:v>
                </c:pt>
                <c:pt idx="70" c:formatCode="yyyy/m/d">
                  <c:v>43486</c:v>
                </c:pt>
                <c:pt idx="71" c:formatCode="yyyy/m/d">
                  <c:v>43511</c:v>
                </c:pt>
                <c:pt idx="72" c:formatCode="yyyy/m/d">
                  <c:v>43515</c:v>
                </c:pt>
                <c:pt idx="73" c:formatCode="yyyy/m/d">
                  <c:v>43524</c:v>
                </c:pt>
                <c:pt idx="74" c:formatCode="yyyy/m/d">
                  <c:v>43530</c:v>
                </c:pt>
                <c:pt idx="75" c:formatCode="yyyy/m/d">
                  <c:v>43535</c:v>
                </c:pt>
                <c:pt idx="76" c:formatCode="yyyy/m/d">
                  <c:v>43543</c:v>
                </c:pt>
                <c:pt idx="77" c:formatCode="yyyy/m/d">
                  <c:v>43561</c:v>
                </c:pt>
                <c:pt idx="78" c:formatCode="yyyy/m/d">
                  <c:v>43573</c:v>
                </c:pt>
                <c:pt idx="79" c:formatCode="yyyy/m/d">
                  <c:v>43581</c:v>
                </c:pt>
                <c:pt idx="80" c:formatCode="yyyy/m/d">
                  <c:v>43595</c:v>
                </c:pt>
                <c:pt idx="81" c:formatCode="yyyy/m/d">
                  <c:v>43601</c:v>
                </c:pt>
                <c:pt idx="82" c:formatCode="yyyy/m/d">
                  <c:v>43608</c:v>
                </c:pt>
                <c:pt idx="83" c:formatCode="yyyy/m/d">
                  <c:v>43623</c:v>
                </c:pt>
                <c:pt idx="84" c:formatCode="yyyy/m/d">
                  <c:v>43630</c:v>
                </c:pt>
                <c:pt idx="85" c:formatCode="yyyy/m/d">
                  <c:v>43637</c:v>
                </c:pt>
                <c:pt idx="86" c:formatCode="yyyy/m/d">
                  <c:v>43645</c:v>
                </c:pt>
                <c:pt idx="87" c:formatCode="yyyy/m/d">
                  <c:v>43651</c:v>
                </c:pt>
                <c:pt idx="88" c:formatCode="yyyy/m/d">
                  <c:v>43660</c:v>
                </c:pt>
                <c:pt idx="89" c:formatCode="yyyy/m/d">
                  <c:v>43665</c:v>
                </c:pt>
                <c:pt idx="90" c:formatCode="yyyy/m/d">
                  <c:v>43671</c:v>
                </c:pt>
                <c:pt idx="91" c:formatCode="yyyy/m/d">
                  <c:v>43678</c:v>
                </c:pt>
                <c:pt idx="92" c:formatCode="yyyy/m/d">
                  <c:v>43686</c:v>
                </c:pt>
                <c:pt idx="93" c:formatCode="yyyy/m/d">
                  <c:v>43693</c:v>
                </c:pt>
                <c:pt idx="94" c:formatCode="yyyy/m/d">
                  <c:v>43708</c:v>
                </c:pt>
                <c:pt idx="95" c:formatCode="yyyy/m/d">
                  <c:v>43713</c:v>
                </c:pt>
                <c:pt idx="96" c:formatCode="yyyy/m/d">
                  <c:v>43722</c:v>
                </c:pt>
                <c:pt idx="97" c:formatCode="yyyy/m/d">
                  <c:v>43728</c:v>
                </c:pt>
                <c:pt idx="98" c:formatCode="yyyy/m/d">
                  <c:v>43742</c:v>
                </c:pt>
                <c:pt idx="99" c:formatCode="yyyy/m/d">
                  <c:v>43749</c:v>
                </c:pt>
                <c:pt idx="100" c:formatCode="yyyy/m/d">
                  <c:v>43762</c:v>
                </c:pt>
                <c:pt idx="101" c:formatCode="yyyy/m/d">
                  <c:v>43770</c:v>
                </c:pt>
                <c:pt idx="102" c:formatCode="yyyy/m/d">
                  <c:v>43778</c:v>
                </c:pt>
                <c:pt idx="103" c:formatCode="yyyy/m/d">
                  <c:v>43791</c:v>
                </c:pt>
                <c:pt idx="104" c:formatCode="yyyy/m/d">
                  <c:v>43802</c:v>
                </c:pt>
                <c:pt idx="105" c:formatCode="yyyy/m/d">
                  <c:v>43824</c:v>
                </c:pt>
                <c:pt idx="106" c:formatCode="yyyy/m/d">
                  <c:v>43834</c:v>
                </c:pt>
                <c:pt idx="107" c:formatCode="yyyy/m/d">
                  <c:v>43839</c:v>
                </c:pt>
                <c:pt idx="108" c:formatCode="yyyy/m/d">
                  <c:v>43845</c:v>
                </c:pt>
                <c:pt idx="109" c:formatCode="yyyy/m/d">
                  <c:v>43908</c:v>
                </c:pt>
                <c:pt idx="110" c:formatCode="yyyy/m/d">
                  <c:v>43930</c:v>
                </c:pt>
                <c:pt idx="111" c:formatCode="yyyy/m/d">
                  <c:v>43938</c:v>
                </c:pt>
                <c:pt idx="112" c:formatCode="yyyy/m/d">
                  <c:v>43942</c:v>
                </c:pt>
                <c:pt idx="113" c:formatCode="yyyy/m/d">
                  <c:v>43951</c:v>
                </c:pt>
                <c:pt idx="114" c:formatCode="yyyy/m/d">
                  <c:v>43956</c:v>
                </c:pt>
                <c:pt idx="115" c:formatCode="yyyy/m/d">
                  <c:v>43964</c:v>
                </c:pt>
                <c:pt idx="116" c:formatCode="yyyy/m/d">
                  <c:v>43972</c:v>
                </c:pt>
                <c:pt idx="117" c:formatCode="yyyy/m/d">
                  <c:v>43980</c:v>
                </c:pt>
                <c:pt idx="118" c:formatCode="yyyy/m/d">
                  <c:v>43999</c:v>
                </c:pt>
                <c:pt idx="119" c:formatCode="yyyy/m/d">
                  <c:v>44008</c:v>
                </c:pt>
                <c:pt idx="120" c:formatCode="yyyy/m/d">
                  <c:v>44056</c:v>
                </c:pt>
                <c:pt idx="121" c:formatCode="yyyy/m/d">
                  <c:v>44062</c:v>
                </c:pt>
                <c:pt idx="122" c:formatCode="yyyy/m/d">
                  <c:v>44071</c:v>
                </c:pt>
                <c:pt idx="123" c:formatCode="yyyy/m/d">
                  <c:v>44084</c:v>
                </c:pt>
                <c:pt idx="124" c:formatCode="yyyy/m/d">
                  <c:v>44092</c:v>
                </c:pt>
                <c:pt idx="125" c:formatCode="yyyy/m/d">
                  <c:v>44100</c:v>
                </c:pt>
                <c:pt idx="126" c:formatCode="yyyy/m/d">
                  <c:v>44114</c:v>
                </c:pt>
                <c:pt idx="127" c:formatCode="yyyy/m/d">
                  <c:v>44228</c:v>
                </c:pt>
                <c:pt idx="128" c:formatCode="yyyy/m/d">
                  <c:v>44256</c:v>
                </c:pt>
                <c:pt idx="129" c:formatCode="yyyy/m/d">
                  <c:v>44273</c:v>
                </c:pt>
                <c:pt idx="130" c:formatCode="yyyy/m/d">
                  <c:v>44287</c:v>
                </c:pt>
                <c:pt idx="131" c:formatCode="yyyy/m/d">
                  <c:v>44295</c:v>
                </c:pt>
                <c:pt idx="132" c:formatCode="yyyy/m/d">
                  <c:v>44318</c:v>
                </c:pt>
                <c:pt idx="133" c:formatCode="yyyy/m/d">
                  <c:v>44325</c:v>
                </c:pt>
                <c:pt idx="134" c:formatCode="yyyy/m/d">
                  <c:v>44333</c:v>
                </c:pt>
                <c:pt idx="135" c:formatCode="yyyy/m/d">
                  <c:v>44345</c:v>
                </c:pt>
                <c:pt idx="136" c:formatCode="yyyy/m/d">
                  <c:v>44352</c:v>
                </c:pt>
                <c:pt idx="137" c:formatCode="yyyy/m/d">
                  <c:v>44356</c:v>
                </c:pt>
                <c:pt idx="138" c:formatCode="yyyy/m/d">
                  <c:v>44356</c:v>
                </c:pt>
                <c:pt idx="139" c:formatCode="yyyy/m/d">
                  <c:v>44356</c:v>
                </c:pt>
                <c:pt idx="140" c:formatCode="yyyy/m/d">
                  <c:v>44356</c:v>
                </c:pt>
                <c:pt idx="141" c:formatCode="yyyy/m/d">
                  <c:v>44361</c:v>
                </c:pt>
                <c:pt idx="142" c:formatCode="yyyy/m/d">
                  <c:v>44363</c:v>
                </c:pt>
                <c:pt idx="143" c:formatCode="yyyy/m/d">
                  <c:v>44366</c:v>
                </c:pt>
                <c:pt idx="144" c:formatCode="yyyy/m/d">
                  <c:v>44367</c:v>
                </c:pt>
                <c:pt idx="145" c:formatCode="yyyy/m/d">
                  <c:v>44372</c:v>
                </c:pt>
                <c:pt idx="146" c:formatCode="yyyy/m/d">
                  <c:v>44373</c:v>
                </c:pt>
                <c:pt idx="147" c:formatCode="yyyy/m/d">
                  <c:v>44375</c:v>
                </c:pt>
                <c:pt idx="148" c:formatCode="yyyy/m/d">
                  <c:v>44377</c:v>
                </c:pt>
                <c:pt idx="149" c:formatCode="yyyy/m/d">
                  <c:v>44380</c:v>
                </c:pt>
                <c:pt idx="150" c:formatCode="yyyy/m/d">
                  <c:v>44383</c:v>
                </c:pt>
                <c:pt idx="151" c:formatCode="yyyy/m/d">
                  <c:v>44385</c:v>
                </c:pt>
                <c:pt idx="152" c:formatCode="yyyy/m/d">
                  <c:v>44387</c:v>
                </c:pt>
                <c:pt idx="153" c:formatCode="yyyy/m/d">
                  <c:v>44390</c:v>
                </c:pt>
                <c:pt idx="154" c:formatCode="yyyy/m/d">
                  <c:v>44397</c:v>
                </c:pt>
                <c:pt idx="155" c:formatCode="yyyy/m/d">
                  <c:v>44401</c:v>
                </c:pt>
                <c:pt idx="156" c:formatCode="yyyy/m/d">
                  <c:v>44437</c:v>
                </c:pt>
                <c:pt idx="157" c:formatCode="yyyy/m/d">
                  <c:v>44445</c:v>
                </c:pt>
                <c:pt idx="158" c:formatCode="yyyy/m/d">
                  <c:v>44448</c:v>
                </c:pt>
              </c:numCache>
            </c:numRef>
          </c:xVal>
          <c:yVal>
            <c:numRef>
              <c:f>'DC4-9'!$G$4:$G$203</c:f>
              <c:numCache>
                <c:formatCode>0.00_ </c:formatCode>
                <c:ptCount val="200"/>
                <c:pt idx="0">
                  <c:v>0</c:v>
                </c:pt>
                <c:pt idx="1">
                  <c:v>32.5000000002547</c:v>
                </c:pt>
                <c:pt idx="2">
                  <c:v>92.5000000002001</c:v>
                </c:pt>
                <c:pt idx="3">
                  <c:v>94.5000000001528</c:v>
                </c:pt>
                <c:pt idx="4">
                  <c:v>109.50000000048</c:v>
                </c:pt>
                <c:pt idx="6">
                  <c:v>124.500000000353</c:v>
                </c:pt>
                <c:pt idx="7">
                  <c:v>134.000000000015</c:v>
                </c:pt>
                <c:pt idx="8">
                  <c:v>165.500000000065</c:v>
                </c:pt>
                <c:pt idx="9">
                  <c:v>199.500000000171</c:v>
                </c:pt>
                <c:pt idx="10">
                  <c:v>238.500000000386</c:v>
                </c:pt>
                <c:pt idx="11">
                  <c:v>253.000000000156</c:v>
                </c:pt>
                <c:pt idx="12">
                  <c:v>264.500000000226</c:v>
                </c:pt>
                <c:pt idx="13">
                  <c:v>279.000000000451</c:v>
                </c:pt>
                <c:pt idx="15">
                  <c:v>296.499999999924</c:v>
                </c:pt>
                <c:pt idx="16">
                  <c:v>310.0000000004</c:v>
                </c:pt>
                <c:pt idx="18">
                  <c:v>328.000000000429</c:v>
                </c:pt>
                <c:pt idx="19">
                  <c:v>344.000000000506</c:v>
                </c:pt>
                <c:pt idx="20">
                  <c:v>364.000000000033</c:v>
                </c:pt>
                <c:pt idx="21">
                  <c:v>376.500000000306</c:v>
                </c:pt>
                <c:pt idx="22">
                  <c:v>374.500000000353</c:v>
                </c:pt>
                <c:pt idx="23">
                  <c:v>385.000000000673</c:v>
                </c:pt>
                <c:pt idx="24">
                  <c:v>392.00000000028</c:v>
                </c:pt>
                <c:pt idx="25">
                  <c:v>400.500000000193</c:v>
                </c:pt>
                <c:pt idx="26">
                  <c:v>415.000000000418</c:v>
                </c:pt>
                <c:pt idx="27">
                  <c:v>419.500000000426</c:v>
                </c:pt>
                <c:pt idx="28">
                  <c:v>441.000000000258</c:v>
                </c:pt>
                <c:pt idx="29">
                  <c:v>447.000000000116</c:v>
                </c:pt>
                <c:pt idx="30">
                  <c:v>449.500000000171</c:v>
                </c:pt>
                <c:pt idx="31">
                  <c:v>457.000000000335</c:v>
                </c:pt>
                <c:pt idx="32">
                  <c:v>469.500000000153</c:v>
                </c:pt>
                <c:pt idx="33">
                  <c:v>468.500000000404</c:v>
                </c:pt>
                <c:pt idx="34">
                  <c:v>478.500000000167</c:v>
                </c:pt>
                <c:pt idx="35">
                  <c:v>479.000000000269</c:v>
                </c:pt>
                <c:pt idx="36">
                  <c:v>523.50000000024</c:v>
                </c:pt>
                <c:pt idx="37">
                  <c:v>528.999999999996</c:v>
                </c:pt>
                <c:pt idx="38">
                  <c:v>525.000000000091</c:v>
                </c:pt>
                <c:pt idx="39">
                  <c:v>541.500000000269</c:v>
                </c:pt>
                <c:pt idx="40">
                  <c:v>538.500000000568</c:v>
                </c:pt>
                <c:pt idx="41">
                  <c:v>545.000000000528</c:v>
                </c:pt>
                <c:pt idx="42">
                  <c:v>550.500000000284</c:v>
                </c:pt>
                <c:pt idx="43">
                  <c:v>549.000000000433</c:v>
                </c:pt>
                <c:pt idx="44">
                  <c:v>554.500000000644</c:v>
                </c:pt>
                <c:pt idx="45">
                  <c:v>549.500000000535</c:v>
                </c:pt>
                <c:pt idx="46">
                  <c:v>557.500000000346</c:v>
                </c:pt>
                <c:pt idx="47">
                  <c:v>556.500000000597</c:v>
                </c:pt>
                <c:pt idx="48">
                  <c:v>559.000000000196</c:v>
                </c:pt>
                <c:pt idx="49">
                  <c:v>564.000000000306</c:v>
                </c:pt>
                <c:pt idx="50">
                  <c:v>567.500000000109</c:v>
                </c:pt>
                <c:pt idx="51">
                  <c:v>519.999999999982</c:v>
                </c:pt>
                <c:pt idx="52">
                  <c:v>569.500000000517</c:v>
                </c:pt>
                <c:pt idx="53">
                  <c:v>577.999999999975</c:v>
                </c:pt>
                <c:pt idx="54">
                  <c:v>581.500000000233</c:v>
                </c:pt>
                <c:pt idx="55">
                  <c:v>582.000000000789</c:v>
                </c:pt>
                <c:pt idx="56">
                  <c:v>583.000000000084</c:v>
                </c:pt>
                <c:pt idx="57">
                  <c:v>586.500000000342</c:v>
                </c:pt>
                <c:pt idx="58">
                  <c:v>585.500000000593</c:v>
                </c:pt>
                <c:pt idx="59">
                  <c:v>596.50000000056</c:v>
                </c:pt>
                <c:pt idx="60">
                  <c:v>615.500000000338</c:v>
                </c:pt>
                <c:pt idx="61">
                  <c:v>614.500000000135</c:v>
                </c:pt>
                <c:pt idx="62">
                  <c:v>621.000000000549</c:v>
                </c:pt>
                <c:pt idx="63">
                  <c:v>604.500000000371</c:v>
                </c:pt>
                <c:pt idx="64">
                  <c:v>623.500000000149</c:v>
                </c:pt>
                <c:pt idx="65">
                  <c:v>632.000000000062</c:v>
                </c:pt>
                <c:pt idx="66">
                  <c:v>632.500000000164</c:v>
                </c:pt>
                <c:pt idx="67">
                  <c:v>636.500000000524</c:v>
                </c:pt>
                <c:pt idx="68">
                  <c:v>643.500000000131</c:v>
                </c:pt>
                <c:pt idx="69">
                  <c:v>648.50000000024</c:v>
                </c:pt>
                <c:pt idx="70">
                  <c:v>637.000000000171</c:v>
                </c:pt>
                <c:pt idx="71">
                  <c:v>649.000000000342</c:v>
                </c:pt>
                <c:pt idx="72">
                  <c:v>652.000000000498</c:v>
                </c:pt>
                <c:pt idx="73">
                  <c:v>653.000000000702</c:v>
                </c:pt>
                <c:pt idx="74">
                  <c:v>652.000000000044</c:v>
                </c:pt>
                <c:pt idx="75">
                  <c:v>653.000000000247</c:v>
                </c:pt>
                <c:pt idx="76">
                  <c:v>655.500000000302</c:v>
                </c:pt>
                <c:pt idx="77">
                  <c:v>664.000000000669</c:v>
                </c:pt>
                <c:pt idx="78">
                  <c:v>663.000000000466</c:v>
                </c:pt>
                <c:pt idx="79">
                  <c:v>668.000000000575</c:v>
                </c:pt>
                <c:pt idx="80">
                  <c:v>681.000000000495</c:v>
                </c:pt>
                <c:pt idx="81">
                  <c:v>672.500000000582</c:v>
                </c:pt>
                <c:pt idx="82">
                  <c:v>680.000000000291</c:v>
                </c:pt>
                <c:pt idx="83">
                  <c:v>680.500000000393</c:v>
                </c:pt>
                <c:pt idx="84">
                  <c:v>689.000000000306</c:v>
                </c:pt>
                <c:pt idx="85">
                  <c:v>684.500000000298</c:v>
                </c:pt>
                <c:pt idx="86">
                  <c:v>690.500000000156</c:v>
                </c:pt>
                <c:pt idx="87">
                  <c:v>697.000000000571</c:v>
                </c:pt>
                <c:pt idx="88">
                  <c:v>697.500000000218</c:v>
                </c:pt>
                <c:pt idx="89">
                  <c:v>691.50000000036</c:v>
                </c:pt>
                <c:pt idx="90">
                  <c:v>699.500000000171</c:v>
                </c:pt>
                <c:pt idx="91">
                  <c:v>698.500000000422</c:v>
                </c:pt>
                <c:pt idx="92">
                  <c:v>703.500000000076</c:v>
                </c:pt>
                <c:pt idx="93">
                  <c:v>707.000000000335</c:v>
                </c:pt>
                <c:pt idx="94">
                  <c:v>686.05000000025</c:v>
                </c:pt>
                <c:pt idx="95">
                  <c:v>704.50000000028</c:v>
                </c:pt>
                <c:pt idx="96">
                  <c:v>705.000000000382</c:v>
                </c:pt>
                <c:pt idx="97">
                  <c:v>707.499999999982</c:v>
                </c:pt>
                <c:pt idx="98">
                  <c:v>712.000000000444</c:v>
                </c:pt>
                <c:pt idx="99">
                  <c:v>715.000000000146</c:v>
                </c:pt>
                <c:pt idx="100">
                  <c:v>718.500000000404</c:v>
                </c:pt>
                <c:pt idx="101">
                  <c:v>718.500000000404</c:v>
                </c:pt>
                <c:pt idx="102">
                  <c:v>718.000000000302</c:v>
                </c:pt>
                <c:pt idx="103">
                  <c:v>727.000000000317</c:v>
                </c:pt>
                <c:pt idx="104">
                  <c:v>733.500000000731</c:v>
                </c:pt>
                <c:pt idx="105">
                  <c:v>738.499999999931</c:v>
                </c:pt>
                <c:pt idx="106">
                  <c:v>746.500000000196</c:v>
                </c:pt>
                <c:pt idx="107">
                  <c:v>742.500000000291</c:v>
                </c:pt>
                <c:pt idx="108">
                  <c:v>780.500000000302</c:v>
                </c:pt>
                <c:pt idx="109">
                  <c:v>758.500000000367</c:v>
                </c:pt>
                <c:pt idx="110">
                  <c:v>756.500000000415</c:v>
                </c:pt>
                <c:pt idx="111">
                  <c:v>720.500000000357</c:v>
                </c:pt>
                <c:pt idx="112">
                  <c:v>770.000000000437</c:v>
                </c:pt>
                <c:pt idx="113">
                  <c:v>772.000000000389</c:v>
                </c:pt>
                <c:pt idx="114">
                  <c:v>761.500000000524</c:v>
                </c:pt>
                <c:pt idx="115">
                  <c:v>769.000000000688</c:v>
                </c:pt>
                <c:pt idx="116">
                  <c:v>780.0000000002</c:v>
                </c:pt>
                <c:pt idx="117">
                  <c:v>769.000000000233</c:v>
                </c:pt>
                <c:pt idx="118">
                  <c:v>785.000000000309</c:v>
                </c:pt>
                <c:pt idx="119">
                  <c:v>787.500000000364</c:v>
                </c:pt>
                <c:pt idx="120">
                  <c:v>791.500000000269</c:v>
                </c:pt>
                <c:pt idx="121">
                  <c:v>797.500000000127</c:v>
                </c:pt>
                <c:pt idx="122">
                  <c:v>797.00000000048</c:v>
                </c:pt>
                <c:pt idx="123">
                  <c:v>799.500000000535</c:v>
                </c:pt>
                <c:pt idx="124">
                  <c:v>805.000000000291</c:v>
                </c:pt>
                <c:pt idx="125">
                  <c:v>805.499999999938</c:v>
                </c:pt>
                <c:pt idx="126">
                  <c:v>804.500000000644</c:v>
                </c:pt>
                <c:pt idx="127">
                  <c:v>817.500000000109</c:v>
                </c:pt>
                <c:pt idx="128">
                  <c:v>824.500000000171</c:v>
                </c:pt>
                <c:pt idx="129">
                  <c:v>823.00000000032</c:v>
                </c:pt>
                <c:pt idx="130">
                  <c:v>827.500000000327</c:v>
                </c:pt>
                <c:pt idx="131">
                  <c:v>830.000000000382</c:v>
                </c:pt>
                <c:pt idx="132">
                  <c:v>835.500000000138</c:v>
                </c:pt>
                <c:pt idx="133">
                  <c:v>826.000000000477</c:v>
                </c:pt>
                <c:pt idx="134">
                  <c:v>842.000000000553</c:v>
                </c:pt>
                <c:pt idx="135">
                  <c:v>833.000000000084</c:v>
                </c:pt>
                <c:pt idx="136">
                  <c:v>833.000000000538</c:v>
                </c:pt>
                <c:pt idx="137">
                  <c:v>830.000000000079</c:v>
                </c:pt>
                <c:pt idx="138">
                  <c:v>830.500000000029</c:v>
                </c:pt>
                <c:pt idx="139">
                  <c:v>829.50000000028</c:v>
                </c:pt>
                <c:pt idx="140">
                  <c:v>829.999999999927</c:v>
                </c:pt>
                <c:pt idx="141">
                  <c:v>835.000000000491</c:v>
                </c:pt>
                <c:pt idx="142">
                  <c:v>838.000000000648</c:v>
                </c:pt>
                <c:pt idx="143">
                  <c:v>838.000000000193</c:v>
                </c:pt>
                <c:pt idx="144">
                  <c:v>836.500000000342</c:v>
                </c:pt>
                <c:pt idx="145">
                  <c:v>828.000000000429</c:v>
                </c:pt>
                <c:pt idx="146">
                  <c:v>827.000000000226</c:v>
                </c:pt>
                <c:pt idx="147">
                  <c:v>828.500000000531</c:v>
                </c:pt>
                <c:pt idx="148">
                  <c:v>836.00000000024</c:v>
                </c:pt>
                <c:pt idx="149">
                  <c:v>837.500000000091</c:v>
                </c:pt>
                <c:pt idx="150">
                  <c:v>828.000000000429</c:v>
                </c:pt>
                <c:pt idx="151">
                  <c:v>835.500000000138</c:v>
                </c:pt>
                <c:pt idx="152">
                  <c:v>836.00000000024</c:v>
                </c:pt>
                <c:pt idx="153">
                  <c:v>841.000000000349</c:v>
                </c:pt>
                <c:pt idx="154">
                  <c:v>852.000000000317</c:v>
                </c:pt>
                <c:pt idx="155">
                  <c:v>837.500000000546</c:v>
                </c:pt>
                <c:pt idx="156">
                  <c:v>843.000000000302</c:v>
                </c:pt>
                <c:pt idx="157">
                  <c:v>848.000000000411</c:v>
                </c:pt>
                <c:pt idx="158">
                  <c:v>833.500000000186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'DC4-10'!$A$2:$B$2</c:f>
              <c:strCache>
                <c:ptCount val="1"/>
                <c:pt idx="0">
                  <c:v>DC4-10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'DC4-10'!$A$4:$A$203</c:f>
              <c:numCache>
                <c:formatCode>yyyy/m/d;@</c:formatCode>
                <c:ptCount val="200"/>
                <c:pt idx="0">
                  <c:v>42992</c:v>
                </c:pt>
                <c:pt idx="1">
                  <c:v>42993</c:v>
                </c:pt>
                <c:pt idx="2">
                  <c:v>42997</c:v>
                </c:pt>
                <c:pt idx="3">
                  <c:v>43004</c:v>
                </c:pt>
                <c:pt idx="4">
                  <c:v>43012</c:v>
                </c:pt>
                <c:pt idx="5">
                  <c:v>43020</c:v>
                </c:pt>
                <c:pt idx="6">
                  <c:v>43028</c:v>
                </c:pt>
                <c:pt idx="7">
                  <c:v>43033</c:v>
                </c:pt>
                <c:pt idx="8">
                  <c:v>43038</c:v>
                </c:pt>
                <c:pt idx="9">
                  <c:v>43045</c:v>
                </c:pt>
                <c:pt idx="10">
                  <c:v>43050</c:v>
                </c:pt>
                <c:pt idx="11">
                  <c:v>43055</c:v>
                </c:pt>
                <c:pt idx="12">
                  <c:v>43059</c:v>
                </c:pt>
                <c:pt idx="13">
                  <c:v>43063</c:v>
                </c:pt>
                <c:pt idx="14">
                  <c:v>43067</c:v>
                </c:pt>
                <c:pt idx="15">
                  <c:v>43073</c:v>
                </c:pt>
                <c:pt idx="16">
                  <c:v>43094</c:v>
                </c:pt>
                <c:pt idx="17">
                  <c:v>43102</c:v>
                </c:pt>
                <c:pt idx="18">
                  <c:v>43108</c:v>
                </c:pt>
                <c:pt idx="19">
                  <c:v>43118</c:v>
                </c:pt>
                <c:pt idx="20">
                  <c:v>43122</c:v>
                </c:pt>
                <c:pt idx="21">
                  <c:v>43129</c:v>
                </c:pt>
                <c:pt idx="22">
                  <c:v>43144</c:v>
                </c:pt>
                <c:pt idx="23">
                  <c:v>43150</c:v>
                </c:pt>
                <c:pt idx="24">
                  <c:v>43163</c:v>
                </c:pt>
                <c:pt idx="25">
                  <c:v>43173</c:v>
                </c:pt>
                <c:pt idx="26">
                  <c:v>43179</c:v>
                </c:pt>
                <c:pt idx="27">
                  <c:v>43186</c:v>
                </c:pt>
                <c:pt idx="28">
                  <c:v>43192</c:v>
                </c:pt>
                <c:pt idx="29">
                  <c:v>43200</c:v>
                </c:pt>
                <c:pt idx="30">
                  <c:v>43209</c:v>
                </c:pt>
                <c:pt idx="31">
                  <c:v>43214</c:v>
                </c:pt>
                <c:pt idx="32">
                  <c:v>43244</c:v>
                </c:pt>
                <c:pt idx="33">
                  <c:v>43249</c:v>
                </c:pt>
                <c:pt idx="34">
                  <c:v>43255</c:v>
                </c:pt>
                <c:pt idx="35">
                  <c:v>43266</c:v>
                </c:pt>
                <c:pt idx="36">
                  <c:v>43271</c:v>
                </c:pt>
                <c:pt idx="37">
                  <c:v>43277</c:v>
                </c:pt>
                <c:pt idx="38">
                  <c:v>43283</c:v>
                </c:pt>
                <c:pt idx="39">
                  <c:v>43293</c:v>
                </c:pt>
                <c:pt idx="40">
                  <c:v>43297</c:v>
                </c:pt>
                <c:pt idx="41">
                  <c:v>43306</c:v>
                </c:pt>
                <c:pt idx="42">
                  <c:v>43313</c:v>
                </c:pt>
                <c:pt idx="43">
                  <c:v>43318</c:v>
                </c:pt>
                <c:pt idx="44">
                  <c:v>43325</c:v>
                </c:pt>
                <c:pt idx="45">
                  <c:v>43336</c:v>
                </c:pt>
                <c:pt idx="46">
                  <c:v>43340</c:v>
                </c:pt>
                <c:pt idx="47">
                  <c:v>43346</c:v>
                </c:pt>
                <c:pt idx="48">
                  <c:v>43365</c:v>
                </c:pt>
                <c:pt idx="49">
                  <c:v>43370</c:v>
                </c:pt>
                <c:pt idx="50">
                  <c:v>43375</c:v>
                </c:pt>
                <c:pt idx="51">
                  <c:v>43381</c:v>
                </c:pt>
                <c:pt idx="52">
                  <c:v>43390</c:v>
                </c:pt>
                <c:pt idx="53">
                  <c:v>43396</c:v>
                </c:pt>
                <c:pt idx="54">
                  <c:v>43403</c:v>
                </c:pt>
                <c:pt idx="55">
                  <c:v>43411</c:v>
                </c:pt>
                <c:pt idx="56">
                  <c:v>43419</c:v>
                </c:pt>
                <c:pt idx="57">
                  <c:v>43425</c:v>
                </c:pt>
                <c:pt idx="58">
                  <c:v>43431</c:v>
                </c:pt>
                <c:pt idx="59">
                  <c:v>43441</c:v>
                </c:pt>
                <c:pt idx="60">
                  <c:v>43445</c:v>
                </c:pt>
                <c:pt idx="61">
                  <c:v>43455</c:v>
                </c:pt>
                <c:pt idx="62">
                  <c:v>43461</c:v>
                </c:pt>
                <c:pt idx="63">
                  <c:v>43467</c:v>
                </c:pt>
                <c:pt idx="64">
                  <c:v>43474</c:v>
                </c:pt>
                <c:pt idx="65">
                  <c:v>43481</c:v>
                </c:pt>
                <c:pt idx="66">
                  <c:v>43486</c:v>
                </c:pt>
                <c:pt idx="67">
                  <c:v>43511</c:v>
                </c:pt>
                <c:pt idx="68">
                  <c:v>43515</c:v>
                </c:pt>
                <c:pt idx="69">
                  <c:v>43524</c:v>
                </c:pt>
                <c:pt idx="70">
                  <c:v>43530</c:v>
                </c:pt>
                <c:pt idx="71">
                  <c:v>43535</c:v>
                </c:pt>
                <c:pt idx="72">
                  <c:v>43543</c:v>
                </c:pt>
                <c:pt idx="73">
                  <c:v>43561</c:v>
                </c:pt>
                <c:pt idx="74">
                  <c:v>43573</c:v>
                </c:pt>
                <c:pt idx="75">
                  <c:v>43581</c:v>
                </c:pt>
                <c:pt idx="76">
                  <c:v>43595</c:v>
                </c:pt>
                <c:pt idx="77">
                  <c:v>43601</c:v>
                </c:pt>
                <c:pt idx="78" c:formatCode="yyyy/m/d">
                  <c:v>43608</c:v>
                </c:pt>
                <c:pt idx="79">
                  <c:v>43623</c:v>
                </c:pt>
                <c:pt idx="80" c:formatCode="yyyy/m/d">
                  <c:v>43630</c:v>
                </c:pt>
                <c:pt idx="81">
                  <c:v>43637</c:v>
                </c:pt>
                <c:pt idx="82">
                  <c:v>43645</c:v>
                </c:pt>
                <c:pt idx="83">
                  <c:v>43651</c:v>
                </c:pt>
                <c:pt idx="84">
                  <c:v>43660</c:v>
                </c:pt>
                <c:pt idx="85">
                  <c:v>43665</c:v>
                </c:pt>
                <c:pt idx="86">
                  <c:v>43671</c:v>
                </c:pt>
                <c:pt idx="87">
                  <c:v>43678</c:v>
                </c:pt>
                <c:pt idx="88">
                  <c:v>43686</c:v>
                </c:pt>
                <c:pt idx="89">
                  <c:v>43693</c:v>
                </c:pt>
                <c:pt idx="90">
                  <c:v>43708</c:v>
                </c:pt>
                <c:pt idx="91">
                  <c:v>43713</c:v>
                </c:pt>
                <c:pt idx="92">
                  <c:v>43722</c:v>
                </c:pt>
                <c:pt idx="93">
                  <c:v>43728</c:v>
                </c:pt>
                <c:pt idx="94">
                  <c:v>43742</c:v>
                </c:pt>
                <c:pt idx="95">
                  <c:v>43749</c:v>
                </c:pt>
                <c:pt idx="96">
                  <c:v>43762</c:v>
                </c:pt>
                <c:pt idx="97" c:formatCode="yyyy/m/d">
                  <c:v>43770</c:v>
                </c:pt>
                <c:pt idx="98" c:formatCode="yyyy/m/d">
                  <c:v>43778</c:v>
                </c:pt>
                <c:pt idx="99">
                  <c:v>43791</c:v>
                </c:pt>
                <c:pt idx="100">
                  <c:v>43802</c:v>
                </c:pt>
                <c:pt idx="101">
                  <c:v>43824</c:v>
                </c:pt>
                <c:pt idx="102">
                  <c:v>43834</c:v>
                </c:pt>
                <c:pt idx="103">
                  <c:v>43839</c:v>
                </c:pt>
                <c:pt idx="104">
                  <c:v>43845</c:v>
                </c:pt>
                <c:pt idx="105">
                  <c:v>43908</c:v>
                </c:pt>
                <c:pt idx="106">
                  <c:v>43930</c:v>
                </c:pt>
                <c:pt idx="107">
                  <c:v>43938</c:v>
                </c:pt>
                <c:pt idx="108">
                  <c:v>43942</c:v>
                </c:pt>
                <c:pt idx="109">
                  <c:v>43951</c:v>
                </c:pt>
                <c:pt idx="110">
                  <c:v>43956</c:v>
                </c:pt>
                <c:pt idx="111">
                  <c:v>43964</c:v>
                </c:pt>
                <c:pt idx="112">
                  <c:v>43972</c:v>
                </c:pt>
                <c:pt idx="113">
                  <c:v>43980</c:v>
                </c:pt>
                <c:pt idx="114">
                  <c:v>43999</c:v>
                </c:pt>
                <c:pt idx="115">
                  <c:v>44008</c:v>
                </c:pt>
                <c:pt idx="116">
                  <c:v>44056</c:v>
                </c:pt>
                <c:pt idx="117">
                  <c:v>44062</c:v>
                </c:pt>
                <c:pt idx="118">
                  <c:v>44070</c:v>
                </c:pt>
                <c:pt idx="119">
                  <c:v>44084</c:v>
                </c:pt>
                <c:pt idx="120">
                  <c:v>44092</c:v>
                </c:pt>
                <c:pt idx="121">
                  <c:v>44100</c:v>
                </c:pt>
                <c:pt idx="122">
                  <c:v>44114</c:v>
                </c:pt>
                <c:pt idx="123">
                  <c:v>44228</c:v>
                </c:pt>
                <c:pt idx="124">
                  <c:v>44256</c:v>
                </c:pt>
                <c:pt idx="125">
                  <c:v>44273</c:v>
                </c:pt>
                <c:pt idx="126">
                  <c:v>44287</c:v>
                </c:pt>
                <c:pt idx="127">
                  <c:v>44295</c:v>
                </c:pt>
                <c:pt idx="128">
                  <c:v>44318</c:v>
                </c:pt>
                <c:pt idx="129">
                  <c:v>44325</c:v>
                </c:pt>
                <c:pt idx="130">
                  <c:v>44333</c:v>
                </c:pt>
                <c:pt idx="131">
                  <c:v>44345</c:v>
                </c:pt>
                <c:pt idx="132">
                  <c:v>44352</c:v>
                </c:pt>
                <c:pt idx="133" c:formatCode="yyyy/m/d">
                  <c:v>44356</c:v>
                </c:pt>
                <c:pt idx="134">
                  <c:v>44356</c:v>
                </c:pt>
                <c:pt idx="135">
                  <c:v>44356</c:v>
                </c:pt>
                <c:pt idx="136">
                  <c:v>44356</c:v>
                </c:pt>
                <c:pt idx="137">
                  <c:v>44361</c:v>
                </c:pt>
                <c:pt idx="138">
                  <c:v>44363</c:v>
                </c:pt>
                <c:pt idx="139">
                  <c:v>44366</c:v>
                </c:pt>
                <c:pt idx="140">
                  <c:v>44367</c:v>
                </c:pt>
                <c:pt idx="141">
                  <c:v>44372</c:v>
                </c:pt>
                <c:pt idx="142">
                  <c:v>44373</c:v>
                </c:pt>
                <c:pt idx="143">
                  <c:v>44375</c:v>
                </c:pt>
                <c:pt idx="144">
                  <c:v>44377</c:v>
                </c:pt>
                <c:pt idx="145">
                  <c:v>44380</c:v>
                </c:pt>
                <c:pt idx="146">
                  <c:v>44383</c:v>
                </c:pt>
                <c:pt idx="147">
                  <c:v>44385</c:v>
                </c:pt>
                <c:pt idx="148">
                  <c:v>44387</c:v>
                </c:pt>
                <c:pt idx="149">
                  <c:v>44390</c:v>
                </c:pt>
                <c:pt idx="150">
                  <c:v>44397</c:v>
                </c:pt>
                <c:pt idx="151">
                  <c:v>44401</c:v>
                </c:pt>
                <c:pt idx="152">
                  <c:v>44437</c:v>
                </c:pt>
                <c:pt idx="153">
                  <c:v>44445</c:v>
                </c:pt>
                <c:pt idx="154">
                  <c:v>44448</c:v>
                </c:pt>
              </c:numCache>
            </c:numRef>
          </c:xVal>
          <c:yVal>
            <c:numRef>
              <c:f>'DC4-10'!$G$4:$G$203</c:f>
              <c:numCache>
                <c:formatCode>0.00_ </c:formatCode>
                <c:ptCount val="200"/>
                <c:pt idx="0">
                  <c:v>0</c:v>
                </c:pt>
                <c:pt idx="2">
                  <c:v>26.499999999487</c:v>
                </c:pt>
                <c:pt idx="3">
                  <c:v>51.9999999996799</c:v>
                </c:pt>
                <c:pt idx="4">
                  <c:v>107.99999999972</c:v>
                </c:pt>
                <c:pt idx="5">
                  <c:v>159.499999999753</c:v>
                </c:pt>
                <c:pt idx="6">
                  <c:v>223.500000000058</c:v>
                </c:pt>
                <c:pt idx="7">
                  <c:v>245.99999999964</c:v>
                </c:pt>
                <c:pt idx="8">
                  <c:v>262.000000000171</c:v>
                </c:pt>
                <c:pt idx="9">
                  <c:v>280.500000000302</c:v>
                </c:pt>
                <c:pt idx="11">
                  <c:v>303.999999999633</c:v>
                </c:pt>
                <c:pt idx="12">
                  <c:v>318.000000000211</c:v>
                </c:pt>
                <c:pt idx="14">
                  <c:v>338.999999999942</c:v>
                </c:pt>
                <c:pt idx="15">
                  <c:v>352.000000000317</c:v>
                </c:pt>
                <c:pt idx="16">
                  <c:v>367.999999999938</c:v>
                </c:pt>
                <c:pt idx="17">
                  <c:v>383.499999999913</c:v>
                </c:pt>
                <c:pt idx="18">
                  <c:v>375.999999999749</c:v>
                </c:pt>
                <c:pt idx="19">
                  <c:v>385.499999999865</c:v>
                </c:pt>
                <c:pt idx="20">
                  <c:v>395.499999999629</c:v>
                </c:pt>
                <c:pt idx="21">
                  <c:v>396.999999999935</c:v>
                </c:pt>
                <c:pt idx="22">
                  <c:v>418.999999999869</c:v>
                </c:pt>
                <c:pt idx="23">
                  <c:v>422.000000000025</c:v>
                </c:pt>
                <c:pt idx="24">
                  <c:v>442.500000000109</c:v>
                </c:pt>
                <c:pt idx="25">
                  <c:v>449.000000000069</c:v>
                </c:pt>
                <c:pt idx="26">
                  <c:v>451.999999999771</c:v>
                </c:pt>
                <c:pt idx="27">
                  <c:v>455.500000000029</c:v>
                </c:pt>
                <c:pt idx="28">
                  <c:v>466.499999999996</c:v>
                </c:pt>
                <c:pt idx="29">
                  <c:v>464.999999999691</c:v>
                </c:pt>
                <c:pt idx="30">
                  <c:v>474.999999999909</c:v>
                </c:pt>
                <c:pt idx="31">
                  <c:v>475.500000000011</c:v>
                </c:pt>
                <c:pt idx="32">
                  <c:v>516.499999999724</c:v>
                </c:pt>
                <c:pt idx="33">
                  <c:v>526.499999999942</c:v>
                </c:pt>
                <c:pt idx="34">
                  <c:v>520.999999999731</c:v>
                </c:pt>
                <c:pt idx="35">
                  <c:v>532.4999999998</c:v>
                </c:pt>
                <c:pt idx="36">
                  <c:v>536.000000000058</c:v>
                </c:pt>
                <c:pt idx="37">
                  <c:v>541.499999999814</c:v>
                </c:pt>
                <c:pt idx="38">
                  <c:v>537.499999999909</c:v>
                </c:pt>
                <c:pt idx="39">
                  <c:v>536.000000000058</c:v>
                </c:pt>
                <c:pt idx="40">
                  <c:v>552.500000000236</c:v>
                </c:pt>
                <c:pt idx="41">
                  <c:v>547.499999999673</c:v>
                </c:pt>
                <c:pt idx="42">
                  <c:v>550.999999999931</c:v>
                </c:pt>
                <c:pt idx="43">
                  <c:v>556.00000000004</c:v>
                </c:pt>
                <c:pt idx="44">
                  <c:v>557.499999999891</c:v>
                </c:pt>
                <c:pt idx="45">
                  <c:v>563.999999999851</c:v>
                </c:pt>
                <c:pt idx="46">
                  <c:v>560.499999999593</c:v>
                </c:pt>
                <c:pt idx="47">
                  <c:v>520.499999999629</c:v>
                </c:pt>
                <c:pt idx="48">
                  <c:v>569.999999999709</c:v>
                </c:pt>
                <c:pt idx="49">
                  <c:v>574.999999999818</c:v>
                </c:pt>
                <c:pt idx="50">
                  <c:v>579.999999999927</c:v>
                </c:pt>
                <c:pt idx="51">
                  <c:v>584.499999999935</c:v>
                </c:pt>
                <c:pt idx="52">
                  <c:v>583.999999999833</c:v>
                </c:pt>
                <c:pt idx="53">
                  <c:v>588.49999999984</c:v>
                </c:pt>
                <c:pt idx="54">
                  <c:v>586.00000000024</c:v>
                </c:pt>
                <c:pt idx="55">
                  <c:v>590.999999999894</c:v>
                </c:pt>
                <c:pt idx="56">
                  <c:v>614.49999999968</c:v>
                </c:pt>
                <c:pt idx="57">
                  <c:v>616.999999999734</c:v>
                </c:pt>
                <c:pt idx="58">
                  <c:v>619.000000000142</c:v>
                </c:pt>
                <c:pt idx="59">
                  <c:v>623.999999999796</c:v>
                </c:pt>
                <c:pt idx="60">
                  <c:v>625.999999999749</c:v>
                </c:pt>
                <c:pt idx="61">
                  <c:v>629.999999999654</c:v>
                </c:pt>
                <c:pt idx="62">
                  <c:v>634.999999999764</c:v>
                </c:pt>
                <c:pt idx="63">
                  <c:v>640.499999999975</c:v>
                </c:pt>
                <c:pt idx="64">
                  <c:v>641.499999999724</c:v>
                </c:pt>
                <c:pt idx="65">
                  <c:v>645.999999999731</c:v>
                </c:pt>
                <c:pt idx="66">
                  <c:v>641.999999999825</c:v>
                </c:pt>
                <c:pt idx="67">
                  <c:v>649.499999999989</c:v>
                </c:pt>
                <c:pt idx="68">
                  <c:v>655.499999999847</c:v>
                </c:pt>
                <c:pt idx="69">
                  <c:v>659.500000000207</c:v>
                </c:pt>
                <c:pt idx="70">
                  <c:v>660.499999999956</c:v>
                </c:pt>
                <c:pt idx="71">
                  <c:v>657.4999999998</c:v>
                </c:pt>
                <c:pt idx="72">
                  <c:v>664.499999999862</c:v>
                </c:pt>
                <c:pt idx="73">
                  <c:v>672.000000000025</c:v>
                </c:pt>
                <c:pt idx="74">
                  <c:v>669.499999999971</c:v>
                </c:pt>
                <c:pt idx="75">
                  <c:v>675.499999999829</c:v>
                </c:pt>
                <c:pt idx="76">
                  <c:v>686.000000000149</c:v>
                </c:pt>
                <c:pt idx="77">
                  <c:v>686.000000000149</c:v>
                </c:pt>
                <c:pt idx="78">
                  <c:v>682.999999999538</c:v>
                </c:pt>
                <c:pt idx="79">
                  <c:v>683.49999999964</c:v>
                </c:pt>
                <c:pt idx="80">
                  <c:v>692.500000000109</c:v>
                </c:pt>
                <c:pt idx="81">
                  <c:v>688.999999999851</c:v>
                </c:pt>
                <c:pt idx="82">
                  <c:v>694.500000000062</c:v>
                </c:pt>
                <c:pt idx="83">
                  <c:v>701.999999999771</c:v>
                </c:pt>
                <c:pt idx="84">
                  <c:v>703.499999999622</c:v>
                </c:pt>
                <c:pt idx="85">
                  <c:v>701.000000000022</c:v>
                </c:pt>
                <c:pt idx="86">
                  <c:v>708.999999999833</c:v>
                </c:pt>
                <c:pt idx="87">
                  <c:v>711.499999999887</c:v>
                </c:pt>
                <c:pt idx="88">
                  <c:v>710.999999999785</c:v>
                </c:pt>
                <c:pt idx="89">
                  <c:v>712.500000000091</c:v>
                </c:pt>
                <c:pt idx="90">
                  <c:v>724.499999999807</c:v>
                </c:pt>
                <c:pt idx="91">
                  <c:v>715.999999999895</c:v>
                </c:pt>
                <c:pt idx="92">
                  <c:v>713.999999999487</c:v>
                </c:pt>
                <c:pt idx="93">
                  <c:v>719.9999999998</c:v>
                </c:pt>
                <c:pt idx="94">
                  <c:v>724.999999999909</c:v>
                </c:pt>
                <c:pt idx="95">
                  <c:v>726.999999999862</c:v>
                </c:pt>
                <c:pt idx="96">
                  <c:v>728.999999999814</c:v>
                </c:pt>
                <c:pt idx="97">
                  <c:v>726.999999999862</c:v>
                </c:pt>
                <c:pt idx="98">
                  <c:v>726.49999999976</c:v>
                </c:pt>
                <c:pt idx="99">
                  <c:v>737.999999999829</c:v>
                </c:pt>
                <c:pt idx="100">
                  <c:v>744.000000000142</c:v>
                </c:pt>
                <c:pt idx="101">
                  <c:v>749.499999999898</c:v>
                </c:pt>
                <c:pt idx="102">
                  <c:v>752.999999999702</c:v>
                </c:pt>
                <c:pt idx="103">
                  <c:v>751.499999999851</c:v>
                </c:pt>
                <c:pt idx="104">
                  <c:v>775.500000000193</c:v>
                </c:pt>
                <c:pt idx="105">
                  <c:v>775.499999999738</c:v>
                </c:pt>
                <c:pt idx="106">
                  <c:v>769.999999999982</c:v>
                </c:pt>
                <c:pt idx="107">
                  <c:v>738.499999999931</c:v>
                </c:pt>
                <c:pt idx="108">
                  <c:v>780.499999999847</c:v>
                </c:pt>
                <c:pt idx="109">
                  <c:v>737.00000000008</c:v>
                </c:pt>
                <c:pt idx="110">
                  <c:v>773.000000000138</c:v>
                </c:pt>
                <c:pt idx="111">
                  <c:v>790.500000000065</c:v>
                </c:pt>
                <c:pt idx="112">
                  <c:v>795.999999999822</c:v>
                </c:pt>
                <c:pt idx="113">
                  <c:v>784.999999999854</c:v>
                </c:pt>
                <c:pt idx="114">
                  <c:v>803.499999999985</c:v>
                </c:pt>
                <c:pt idx="115">
                  <c:v>804.999999999836</c:v>
                </c:pt>
                <c:pt idx="116">
                  <c:v>809.999999999945</c:v>
                </c:pt>
                <c:pt idx="117">
                  <c:v>819.999999999709</c:v>
                </c:pt>
                <c:pt idx="118">
                  <c:v>817.000000000007</c:v>
                </c:pt>
                <c:pt idx="119">
                  <c:v>822.999999999865</c:v>
                </c:pt>
                <c:pt idx="120">
                  <c:v>852.999999999611</c:v>
                </c:pt>
                <c:pt idx="121">
                  <c:v>830.999999999676</c:v>
                </c:pt>
                <c:pt idx="122">
                  <c:v>826.500000000124</c:v>
                </c:pt>
                <c:pt idx="123">
                  <c:v>842.499999999745</c:v>
                </c:pt>
                <c:pt idx="124">
                  <c:v>849.999999999909</c:v>
                </c:pt>
                <c:pt idx="125">
                  <c:v>849.499999999807</c:v>
                </c:pt>
                <c:pt idx="126">
                  <c:v>851.999999999862</c:v>
                </c:pt>
                <c:pt idx="127">
                  <c:v>854.999999999563</c:v>
                </c:pt>
                <c:pt idx="128">
                  <c:v>861.499999999523</c:v>
                </c:pt>
                <c:pt idx="129">
                  <c:v>856.999999999971</c:v>
                </c:pt>
                <c:pt idx="130">
                  <c:v>864.999999999782</c:v>
                </c:pt>
                <c:pt idx="131">
                  <c:v>848.999999999705</c:v>
                </c:pt>
                <c:pt idx="132">
                  <c:v>860.500000000229</c:v>
                </c:pt>
                <c:pt idx="133">
                  <c:v>860.166666666373</c:v>
                </c:pt>
                <c:pt idx="134">
                  <c:v>860.499999999774</c:v>
                </c:pt>
                <c:pt idx="135">
                  <c:v>860.499999999774</c:v>
                </c:pt>
                <c:pt idx="136">
                  <c:v>859.499999999571</c:v>
                </c:pt>
                <c:pt idx="137">
                  <c:v>859.500000000025</c:v>
                </c:pt>
                <c:pt idx="138">
                  <c:v>858.499999999822</c:v>
                </c:pt>
                <c:pt idx="139">
                  <c:v>862.999999999829</c:v>
                </c:pt>
                <c:pt idx="140">
                  <c:v>871.499999999742</c:v>
                </c:pt>
                <c:pt idx="141">
                  <c:v>871.999999999844</c:v>
                </c:pt>
                <c:pt idx="142">
                  <c:v>873.000000000047</c:v>
                </c:pt>
                <c:pt idx="143">
                  <c:v>876.500000000306</c:v>
                </c:pt>
                <c:pt idx="144">
                  <c:v>860.499999999774</c:v>
                </c:pt>
                <c:pt idx="145">
                  <c:v>859.999999999673</c:v>
                </c:pt>
                <c:pt idx="146">
                  <c:v>849.00000000016</c:v>
                </c:pt>
                <c:pt idx="147">
                  <c:v>859.999999999673</c:v>
                </c:pt>
                <c:pt idx="148">
                  <c:v>864.49999999968</c:v>
                </c:pt>
                <c:pt idx="149">
                  <c:v>867.499999999836</c:v>
                </c:pt>
                <c:pt idx="150">
                  <c:v>864.500000000135</c:v>
                </c:pt>
                <c:pt idx="151">
                  <c:v>865.000000000236</c:v>
                </c:pt>
                <c:pt idx="152">
                  <c:v>869.999999999891</c:v>
                </c:pt>
                <c:pt idx="153">
                  <c:v>878.999999999905</c:v>
                </c:pt>
                <c:pt idx="154">
                  <c:v>872.999999999593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'DC4-11'!$A$2:$B$2</c:f>
              <c:strCache>
                <c:ptCount val="1"/>
                <c:pt idx="0">
                  <c:v>DC4-11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'DC4-11'!$A$4:$A$202</c:f>
              <c:numCache>
                <c:formatCode>yyyy/m/d;@</c:formatCode>
                <c:ptCount val="199"/>
                <c:pt idx="0">
                  <c:v>43020</c:v>
                </c:pt>
                <c:pt idx="1">
                  <c:v>43028</c:v>
                </c:pt>
                <c:pt idx="2">
                  <c:v>43033</c:v>
                </c:pt>
                <c:pt idx="3">
                  <c:v>43038</c:v>
                </c:pt>
                <c:pt idx="4">
                  <c:v>43045</c:v>
                </c:pt>
                <c:pt idx="5">
                  <c:v>43050</c:v>
                </c:pt>
                <c:pt idx="6">
                  <c:v>43055</c:v>
                </c:pt>
                <c:pt idx="7">
                  <c:v>43059</c:v>
                </c:pt>
                <c:pt idx="8">
                  <c:v>43063</c:v>
                </c:pt>
                <c:pt idx="9">
                  <c:v>43067</c:v>
                </c:pt>
                <c:pt idx="10">
                  <c:v>43073</c:v>
                </c:pt>
                <c:pt idx="11">
                  <c:v>43094</c:v>
                </c:pt>
                <c:pt idx="12">
                  <c:v>43102</c:v>
                </c:pt>
                <c:pt idx="13">
                  <c:v>43108</c:v>
                </c:pt>
                <c:pt idx="14">
                  <c:v>43118</c:v>
                </c:pt>
                <c:pt idx="15">
                  <c:v>43122</c:v>
                </c:pt>
                <c:pt idx="16">
                  <c:v>43129</c:v>
                </c:pt>
                <c:pt idx="17">
                  <c:v>43144</c:v>
                </c:pt>
                <c:pt idx="18">
                  <c:v>43150</c:v>
                </c:pt>
                <c:pt idx="19">
                  <c:v>43163</c:v>
                </c:pt>
                <c:pt idx="20">
                  <c:v>43173</c:v>
                </c:pt>
                <c:pt idx="21">
                  <c:v>43179</c:v>
                </c:pt>
                <c:pt idx="22">
                  <c:v>43186</c:v>
                </c:pt>
                <c:pt idx="23">
                  <c:v>43192</c:v>
                </c:pt>
                <c:pt idx="24">
                  <c:v>43200</c:v>
                </c:pt>
                <c:pt idx="25">
                  <c:v>43209</c:v>
                </c:pt>
                <c:pt idx="26">
                  <c:v>43214</c:v>
                </c:pt>
                <c:pt idx="27">
                  <c:v>43244</c:v>
                </c:pt>
                <c:pt idx="28">
                  <c:v>43249</c:v>
                </c:pt>
                <c:pt idx="29">
                  <c:v>43255</c:v>
                </c:pt>
                <c:pt idx="30">
                  <c:v>43266</c:v>
                </c:pt>
                <c:pt idx="31">
                  <c:v>43271</c:v>
                </c:pt>
                <c:pt idx="32">
                  <c:v>43277</c:v>
                </c:pt>
                <c:pt idx="33">
                  <c:v>43283</c:v>
                </c:pt>
                <c:pt idx="34">
                  <c:v>43293</c:v>
                </c:pt>
                <c:pt idx="35">
                  <c:v>43297</c:v>
                </c:pt>
                <c:pt idx="36">
                  <c:v>43306</c:v>
                </c:pt>
                <c:pt idx="37">
                  <c:v>43313</c:v>
                </c:pt>
                <c:pt idx="38">
                  <c:v>43318</c:v>
                </c:pt>
                <c:pt idx="39">
                  <c:v>43325</c:v>
                </c:pt>
                <c:pt idx="40">
                  <c:v>43336</c:v>
                </c:pt>
                <c:pt idx="41">
                  <c:v>43340</c:v>
                </c:pt>
                <c:pt idx="42">
                  <c:v>43346</c:v>
                </c:pt>
                <c:pt idx="43">
                  <c:v>43365</c:v>
                </c:pt>
                <c:pt idx="44">
                  <c:v>43370</c:v>
                </c:pt>
                <c:pt idx="45">
                  <c:v>43375</c:v>
                </c:pt>
                <c:pt idx="46">
                  <c:v>43381</c:v>
                </c:pt>
                <c:pt idx="47">
                  <c:v>43390</c:v>
                </c:pt>
                <c:pt idx="48">
                  <c:v>43396</c:v>
                </c:pt>
                <c:pt idx="49">
                  <c:v>43403</c:v>
                </c:pt>
                <c:pt idx="50">
                  <c:v>43411</c:v>
                </c:pt>
                <c:pt idx="51">
                  <c:v>43419</c:v>
                </c:pt>
                <c:pt idx="52">
                  <c:v>43425</c:v>
                </c:pt>
                <c:pt idx="53">
                  <c:v>43431</c:v>
                </c:pt>
                <c:pt idx="54">
                  <c:v>43441</c:v>
                </c:pt>
                <c:pt idx="55">
                  <c:v>43445</c:v>
                </c:pt>
                <c:pt idx="56">
                  <c:v>43455</c:v>
                </c:pt>
                <c:pt idx="57">
                  <c:v>43461</c:v>
                </c:pt>
                <c:pt idx="58">
                  <c:v>43467</c:v>
                </c:pt>
                <c:pt idx="59">
                  <c:v>43474</c:v>
                </c:pt>
                <c:pt idx="60">
                  <c:v>43481</c:v>
                </c:pt>
                <c:pt idx="61">
                  <c:v>43486</c:v>
                </c:pt>
                <c:pt idx="62">
                  <c:v>43511</c:v>
                </c:pt>
                <c:pt idx="63">
                  <c:v>43515</c:v>
                </c:pt>
                <c:pt idx="64">
                  <c:v>43524</c:v>
                </c:pt>
                <c:pt idx="65">
                  <c:v>43530</c:v>
                </c:pt>
                <c:pt idx="66">
                  <c:v>43535</c:v>
                </c:pt>
                <c:pt idx="67">
                  <c:v>43543</c:v>
                </c:pt>
                <c:pt idx="68">
                  <c:v>43561</c:v>
                </c:pt>
                <c:pt idx="69">
                  <c:v>43573</c:v>
                </c:pt>
                <c:pt idx="70">
                  <c:v>43581</c:v>
                </c:pt>
                <c:pt idx="71">
                  <c:v>43595</c:v>
                </c:pt>
                <c:pt idx="72">
                  <c:v>43601</c:v>
                </c:pt>
                <c:pt idx="73" c:formatCode="yyyy/m/d">
                  <c:v>43608</c:v>
                </c:pt>
                <c:pt idx="74">
                  <c:v>43623</c:v>
                </c:pt>
                <c:pt idx="75" c:formatCode="yyyy/m/d">
                  <c:v>43630</c:v>
                </c:pt>
                <c:pt idx="76">
                  <c:v>43637</c:v>
                </c:pt>
                <c:pt idx="77">
                  <c:v>43645</c:v>
                </c:pt>
                <c:pt idx="78">
                  <c:v>43651</c:v>
                </c:pt>
                <c:pt idx="79">
                  <c:v>43660</c:v>
                </c:pt>
                <c:pt idx="80">
                  <c:v>43665</c:v>
                </c:pt>
                <c:pt idx="81">
                  <c:v>43671</c:v>
                </c:pt>
                <c:pt idx="82">
                  <c:v>43678</c:v>
                </c:pt>
                <c:pt idx="83">
                  <c:v>43686</c:v>
                </c:pt>
                <c:pt idx="84">
                  <c:v>43693</c:v>
                </c:pt>
                <c:pt idx="85">
                  <c:v>43708</c:v>
                </c:pt>
                <c:pt idx="86">
                  <c:v>43713</c:v>
                </c:pt>
                <c:pt idx="87">
                  <c:v>43722</c:v>
                </c:pt>
                <c:pt idx="88">
                  <c:v>43728</c:v>
                </c:pt>
                <c:pt idx="89">
                  <c:v>43742</c:v>
                </c:pt>
                <c:pt idx="90">
                  <c:v>43749</c:v>
                </c:pt>
                <c:pt idx="91">
                  <c:v>43762</c:v>
                </c:pt>
                <c:pt idx="92" c:formatCode="yyyy/m/d">
                  <c:v>43770</c:v>
                </c:pt>
                <c:pt idx="93" c:formatCode="yyyy/m/d">
                  <c:v>43778</c:v>
                </c:pt>
                <c:pt idx="94">
                  <c:v>43791</c:v>
                </c:pt>
                <c:pt idx="95">
                  <c:v>43802</c:v>
                </c:pt>
                <c:pt idx="96">
                  <c:v>43824</c:v>
                </c:pt>
                <c:pt idx="97">
                  <c:v>43834</c:v>
                </c:pt>
                <c:pt idx="98">
                  <c:v>43839</c:v>
                </c:pt>
                <c:pt idx="99">
                  <c:v>43845</c:v>
                </c:pt>
                <c:pt idx="100">
                  <c:v>43908</c:v>
                </c:pt>
                <c:pt idx="101">
                  <c:v>43930</c:v>
                </c:pt>
                <c:pt idx="102">
                  <c:v>43938</c:v>
                </c:pt>
                <c:pt idx="103">
                  <c:v>43942</c:v>
                </c:pt>
                <c:pt idx="104">
                  <c:v>43951</c:v>
                </c:pt>
                <c:pt idx="105">
                  <c:v>43956</c:v>
                </c:pt>
                <c:pt idx="106">
                  <c:v>43964</c:v>
                </c:pt>
                <c:pt idx="107">
                  <c:v>43972</c:v>
                </c:pt>
                <c:pt idx="108">
                  <c:v>43980</c:v>
                </c:pt>
                <c:pt idx="109">
                  <c:v>43999</c:v>
                </c:pt>
                <c:pt idx="110">
                  <c:v>44008</c:v>
                </c:pt>
                <c:pt idx="111">
                  <c:v>44056</c:v>
                </c:pt>
                <c:pt idx="112">
                  <c:v>44062</c:v>
                </c:pt>
                <c:pt idx="113">
                  <c:v>44070</c:v>
                </c:pt>
                <c:pt idx="114">
                  <c:v>44084</c:v>
                </c:pt>
                <c:pt idx="115">
                  <c:v>44092</c:v>
                </c:pt>
                <c:pt idx="116">
                  <c:v>44100</c:v>
                </c:pt>
                <c:pt idx="117">
                  <c:v>44114</c:v>
                </c:pt>
                <c:pt idx="118">
                  <c:v>44228</c:v>
                </c:pt>
                <c:pt idx="119">
                  <c:v>44256</c:v>
                </c:pt>
                <c:pt idx="120">
                  <c:v>44273</c:v>
                </c:pt>
                <c:pt idx="121">
                  <c:v>44287</c:v>
                </c:pt>
                <c:pt idx="122">
                  <c:v>44295</c:v>
                </c:pt>
                <c:pt idx="123">
                  <c:v>44318</c:v>
                </c:pt>
                <c:pt idx="124">
                  <c:v>44325</c:v>
                </c:pt>
                <c:pt idx="125">
                  <c:v>44333</c:v>
                </c:pt>
                <c:pt idx="126">
                  <c:v>44345</c:v>
                </c:pt>
                <c:pt idx="127">
                  <c:v>44352</c:v>
                </c:pt>
                <c:pt idx="128" c:formatCode="yyyy/m/d">
                  <c:v>44356</c:v>
                </c:pt>
                <c:pt idx="129">
                  <c:v>44356</c:v>
                </c:pt>
                <c:pt idx="130">
                  <c:v>44356</c:v>
                </c:pt>
                <c:pt idx="131">
                  <c:v>44356</c:v>
                </c:pt>
                <c:pt idx="132">
                  <c:v>44361</c:v>
                </c:pt>
                <c:pt idx="133">
                  <c:v>44363</c:v>
                </c:pt>
                <c:pt idx="134">
                  <c:v>44366</c:v>
                </c:pt>
                <c:pt idx="135">
                  <c:v>44367</c:v>
                </c:pt>
                <c:pt idx="136">
                  <c:v>44372</c:v>
                </c:pt>
                <c:pt idx="137">
                  <c:v>44373</c:v>
                </c:pt>
                <c:pt idx="138">
                  <c:v>44375</c:v>
                </c:pt>
                <c:pt idx="139">
                  <c:v>44377</c:v>
                </c:pt>
                <c:pt idx="140">
                  <c:v>44380</c:v>
                </c:pt>
                <c:pt idx="141">
                  <c:v>44383</c:v>
                </c:pt>
                <c:pt idx="142">
                  <c:v>44385</c:v>
                </c:pt>
                <c:pt idx="143">
                  <c:v>44387</c:v>
                </c:pt>
                <c:pt idx="144">
                  <c:v>44390</c:v>
                </c:pt>
                <c:pt idx="145">
                  <c:v>44397</c:v>
                </c:pt>
                <c:pt idx="146">
                  <c:v>44401</c:v>
                </c:pt>
                <c:pt idx="147">
                  <c:v>44437</c:v>
                </c:pt>
                <c:pt idx="148">
                  <c:v>44445</c:v>
                </c:pt>
                <c:pt idx="149">
                  <c:v>44448</c:v>
                </c:pt>
              </c:numCache>
            </c:numRef>
          </c:xVal>
          <c:yVal>
            <c:numRef>
              <c:f>'DC4-11'!$G$4:$G$202</c:f>
              <c:numCache>
                <c:formatCode>0.00_ </c:formatCode>
                <c:ptCount val="199"/>
                <c:pt idx="0">
                  <c:v>0</c:v>
                </c:pt>
                <c:pt idx="1">
                  <c:v>143.500000000131</c:v>
                </c:pt>
                <c:pt idx="2">
                  <c:v>173.999999999978</c:v>
                </c:pt>
                <c:pt idx="3">
                  <c:v>207.000000000335</c:v>
                </c:pt>
                <c:pt idx="4">
                  <c:v>240.000000000236</c:v>
                </c:pt>
                <c:pt idx="6">
                  <c:v>284.499999999753</c:v>
                </c:pt>
                <c:pt idx="7">
                  <c:v>306.00000000004</c:v>
                </c:pt>
                <c:pt idx="9">
                  <c:v>342.000000000098</c:v>
                </c:pt>
                <c:pt idx="10">
                  <c:v>364.000000000487</c:v>
                </c:pt>
                <c:pt idx="11">
                  <c:v>398.50000000024</c:v>
                </c:pt>
                <c:pt idx="12">
                  <c:v>412.499999999909</c:v>
                </c:pt>
                <c:pt idx="13">
                  <c:v>405.999999999949</c:v>
                </c:pt>
                <c:pt idx="14">
                  <c:v>411.50000000016</c:v>
                </c:pt>
                <c:pt idx="15">
                  <c:v>418.00000000012</c:v>
                </c:pt>
                <c:pt idx="16">
                  <c:v>420.999999999822</c:v>
                </c:pt>
                <c:pt idx="17">
                  <c:v>447.499999999764</c:v>
                </c:pt>
                <c:pt idx="18">
                  <c:v>452.000000000226</c:v>
                </c:pt>
                <c:pt idx="19">
                  <c:v>476.500000000215</c:v>
                </c:pt>
                <c:pt idx="20">
                  <c:v>483.000000000175</c:v>
                </c:pt>
                <c:pt idx="21">
                  <c:v>483.500000000276</c:v>
                </c:pt>
                <c:pt idx="22">
                  <c:v>492.500000000291</c:v>
                </c:pt>
                <c:pt idx="23">
                  <c:v>504.500000000007</c:v>
                </c:pt>
                <c:pt idx="24">
                  <c:v>501.999999999953</c:v>
                </c:pt>
                <c:pt idx="25">
                  <c:v>514.000000000124</c:v>
                </c:pt>
                <c:pt idx="26">
                  <c:v>514.500000000226</c:v>
                </c:pt>
                <c:pt idx="27">
                  <c:v>562.5</c:v>
                </c:pt>
                <c:pt idx="28">
                  <c:v>568.499999999858</c:v>
                </c:pt>
                <c:pt idx="29">
                  <c:v>561.999999999898</c:v>
                </c:pt>
                <c:pt idx="30">
                  <c:v>572.500000000218</c:v>
                </c:pt>
                <c:pt idx="31">
                  <c:v>576.500000000124</c:v>
                </c:pt>
                <c:pt idx="32">
                  <c:v>586.00000000024</c:v>
                </c:pt>
                <c:pt idx="33">
                  <c:v>587.500000000091</c:v>
                </c:pt>
                <c:pt idx="34">
                  <c:v>585.500000000138</c:v>
                </c:pt>
                <c:pt idx="35">
                  <c:v>599.500000000262</c:v>
                </c:pt>
                <c:pt idx="36">
                  <c:v>592.5000000002</c:v>
                </c:pt>
                <c:pt idx="37">
                  <c:v>597.499999999854</c:v>
                </c:pt>
                <c:pt idx="38">
                  <c:v>599.00000000016</c:v>
                </c:pt>
                <c:pt idx="39">
                  <c:v>599.00000000016</c:v>
                </c:pt>
                <c:pt idx="40">
                  <c:v>605.000000000473</c:v>
                </c:pt>
                <c:pt idx="41">
                  <c:v>610.999999999876</c:v>
                </c:pt>
                <c:pt idx="42">
                  <c:v>567.000000000007</c:v>
                </c:pt>
                <c:pt idx="43">
                  <c:v>617.500000000291</c:v>
                </c:pt>
                <c:pt idx="44">
                  <c:v>620.499999999993</c:v>
                </c:pt>
                <c:pt idx="45">
                  <c:v>625.500000000102</c:v>
                </c:pt>
                <c:pt idx="46">
                  <c:v>632.000000000517</c:v>
                </c:pt>
                <c:pt idx="47">
                  <c:v>627.500000000055</c:v>
                </c:pt>
                <c:pt idx="48">
                  <c:v>633.000000000266</c:v>
                </c:pt>
                <c:pt idx="49">
                  <c:v>637.000000000171</c:v>
                </c:pt>
                <c:pt idx="50">
                  <c:v>638.500000000022</c:v>
                </c:pt>
                <c:pt idx="51">
                  <c:v>658.500000000004</c:v>
                </c:pt>
                <c:pt idx="52">
                  <c:v>660.499999999956</c:v>
                </c:pt>
                <c:pt idx="53">
                  <c:v>663.500000000113</c:v>
                </c:pt>
                <c:pt idx="54">
                  <c:v>668.999999999869</c:v>
                </c:pt>
                <c:pt idx="55">
                  <c:v>670.000000000073</c:v>
                </c:pt>
                <c:pt idx="56">
                  <c:v>679.999999999836</c:v>
                </c:pt>
                <c:pt idx="57">
                  <c:v>682.499999999891</c:v>
                </c:pt>
                <c:pt idx="58">
                  <c:v>688.500000000204</c:v>
                </c:pt>
                <c:pt idx="59">
                  <c:v>690.999999999804</c:v>
                </c:pt>
                <c:pt idx="60">
                  <c:v>695.000000000164</c:v>
                </c:pt>
                <c:pt idx="61">
                  <c:v>688.499999999749</c:v>
                </c:pt>
                <c:pt idx="62">
                  <c:v>730.000000000018</c:v>
                </c:pt>
                <c:pt idx="63">
                  <c:v>706.500000000233</c:v>
                </c:pt>
                <c:pt idx="64">
                  <c:v>705.000000000382</c:v>
                </c:pt>
                <c:pt idx="65">
                  <c:v>709.499999999935</c:v>
                </c:pt>
                <c:pt idx="66">
                  <c:v>710.000000000036</c:v>
                </c:pt>
                <c:pt idx="67">
                  <c:v>710.500000000138</c:v>
                </c:pt>
                <c:pt idx="68">
                  <c:v>705.000000000382</c:v>
                </c:pt>
                <c:pt idx="69">
                  <c:v>722.000000000207</c:v>
                </c:pt>
                <c:pt idx="70">
                  <c:v>725.000000000364</c:v>
                </c:pt>
                <c:pt idx="71">
                  <c:v>737.500000000182</c:v>
                </c:pt>
                <c:pt idx="72">
                  <c:v>732.500000000073</c:v>
                </c:pt>
                <c:pt idx="73">
                  <c:v>737.999999999829</c:v>
                </c:pt>
                <c:pt idx="74">
                  <c:v>739.999999999782</c:v>
                </c:pt>
                <c:pt idx="75">
                  <c:v>748.500000000149</c:v>
                </c:pt>
                <c:pt idx="76">
                  <c:v>740.999999999985</c:v>
                </c:pt>
                <c:pt idx="77">
                  <c:v>751.999999999953</c:v>
                </c:pt>
                <c:pt idx="78">
                  <c:v>757.000000000062</c:v>
                </c:pt>
                <c:pt idx="79">
                  <c:v>762.000000000171</c:v>
                </c:pt>
                <c:pt idx="80">
                  <c:v>758.499999999913</c:v>
                </c:pt>
                <c:pt idx="81">
                  <c:v>758.499999999913</c:v>
                </c:pt>
                <c:pt idx="82">
                  <c:v>760.000000000218</c:v>
                </c:pt>
                <c:pt idx="83">
                  <c:v>764.500000000226</c:v>
                </c:pt>
                <c:pt idx="84">
                  <c:v>769.500000000335</c:v>
                </c:pt>
                <c:pt idx="85">
                  <c:v>757.999999999811</c:v>
                </c:pt>
                <c:pt idx="86">
                  <c:v>770.000000000437</c:v>
                </c:pt>
                <c:pt idx="87">
                  <c:v>769.999999999982</c:v>
                </c:pt>
                <c:pt idx="88">
                  <c:v>775.000000000091</c:v>
                </c:pt>
                <c:pt idx="89">
                  <c:v>777.000000000044</c:v>
                </c:pt>
                <c:pt idx="90">
                  <c:v>830.500000000029</c:v>
                </c:pt>
                <c:pt idx="91">
                  <c:v>782.500000000255</c:v>
                </c:pt>
                <c:pt idx="92">
                  <c:v>786.000000000058</c:v>
                </c:pt>
                <c:pt idx="93">
                  <c:v>782.999999999902</c:v>
                </c:pt>
                <c:pt idx="94">
                  <c:v>793.499999999767</c:v>
                </c:pt>
                <c:pt idx="95">
                  <c:v>796.000000000276</c:v>
                </c:pt>
                <c:pt idx="96">
                  <c:v>811.499999999796</c:v>
                </c:pt>
                <c:pt idx="97">
                  <c:v>819.500000000062</c:v>
                </c:pt>
                <c:pt idx="98">
                  <c:v>807.000000000244</c:v>
                </c:pt>
                <c:pt idx="99">
                  <c:v>847.500000000309</c:v>
                </c:pt>
                <c:pt idx="100">
                  <c:v>836.999999999989</c:v>
                </c:pt>
                <c:pt idx="101">
                  <c:v>831.500000000233</c:v>
                </c:pt>
                <c:pt idx="102">
                  <c:v>796.499999999924</c:v>
                </c:pt>
                <c:pt idx="103">
                  <c:v>838.500000000295</c:v>
                </c:pt>
                <c:pt idx="104">
                  <c:v>842.5000000002</c:v>
                </c:pt>
                <c:pt idx="105">
                  <c:v>834.500000000389</c:v>
                </c:pt>
                <c:pt idx="106">
                  <c:v>845.500000000357</c:v>
                </c:pt>
                <c:pt idx="107">
                  <c:v>851.999999999862</c:v>
                </c:pt>
                <c:pt idx="108">
                  <c:v>833.500000000186</c:v>
                </c:pt>
                <c:pt idx="109">
                  <c:v>860.500000000229</c:v>
                </c:pt>
                <c:pt idx="110">
                  <c:v>861.499999999978</c:v>
                </c:pt>
                <c:pt idx="111">
                  <c:v>871.499999999742</c:v>
                </c:pt>
                <c:pt idx="112">
                  <c:v>877.500000000055</c:v>
                </c:pt>
                <c:pt idx="113">
                  <c:v>877.000000000407</c:v>
                </c:pt>
                <c:pt idx="114">
                  <c:v>881.500000000415</c:v>
                </c:pt>
                <c:pt idx="115">
                  <c:v>899.499999999989</c:v>
                </c:pt>
                <c:pt idx="116">
                  <c:v>885.999999999967</c:v>
                </c:pt>
                <c:pt idx="117">
                  <c:v>884.500000000116</c:v>
                </c:pt>
                <c:pt idx="118">
                  <c:v>899.499999999989</c:v>
                </c:pt>
                <c:pt idx="119">
                  <c:v>911.50000000016</c:v>
                </c:pt>
                <c:pt idx="120">
                  <c:v>909.500000000207</c:v>
                </c:pt>
                <c:pt idx="121">
                  <c:v>916.000000000167</c:v>
                </c:pt>
                <c:pt idx="122">
                  <c:v>912.499999999909</c:v>
                </c:pt>
                <c:pt idx="123">
                  <c:v>916.499999999814</c:v>
                </c:pt>
                <c:pt idx="124">
                  <c:v>911.50000000016</c:v>
                </c:pt>
                <c:pt idx="125">
                  <c:v>922.000000000025</c:v>
                </c:pt>
                <c:pt idx="126">
                  <c:v>912.499999999909</c:v>
                </c:pt>
                <c:pt idx="127">
                  <c:v>918.500000000222</c:v>
                </c:pt>
                <c:pt idx="128">
                  <c:v>921.666666666624</c:v>
                </c:pt>
                <c:pt idx="129">
                  <c:v>921.499999999924</c:v>
                </c:pt>
                <c:pt idx="130">
                  <c:v>921.499999999924</c:v>
                </c:pt>
                <c:pt idx="131">
                  <c:v>922.000000000025</c:v>
                </c:pt>
                <c:pt idx="132">
                  <c:v>914.999999999964</c:v>
                </c:pt>
                <c:pt idx="133">
                  <c:v>921.500000000378</c:v>
                </c:pt>
                <c:pt idx="134">
                  <c:v>918.00000000012</c:v>
                </c:pt>
                <c:pt idx="135">
                  <c:v>925.000000000182</c:v>
                </c:pt>
                <c:pt idx="136">
                  <c:v>923.500000000331</c:v>
                </c:pt>
                <c:pt idx="137">
                  <c:v>923.500000000331</c:v>
                </c:pt>
                <c:pt idx="138">
                  <c:v>927.500000000236</c:v>
                </c:pt>
                <c:pt idx="139">
                  <c:v>920.000000000073</c:v>
                </c:pt>
                <c:pt idx="140">
                  <c:v>913.99999999976</c:v>
                </c:pt>
                <c:pt idx="141">
                  <c:v>903.000000000247</c:v>
                </c:pt>
                <c:pt idx="142">
                  <c:v>927.000000000135</c:v>
                </c:pt>
                <c:pt idx="143">
                  <c:v>924.50000000008</c:v>
                </c:pt>
                <c:pt idx="144">
                  <c:v>925.999999999931</c:v>
                </c:pt>
                <c:pt idx="145">
                  <c:v>932.999999999993</c:v>
                </c:pt>
                <c:pt idx="146">
                  <c:v>925.000000000182</c:v>
                </c:pt>
                <c:pt idx="147">
                  <c:v>929.500000000189</c:v>
                </c:pt>
                <c:pt idx="148">
                  <c:v>937.500000000455</c:v>
                </c:pt>
                <c:pt idx="149">
                  <c:v>934.999999999945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'DC4-12'!$A$2:$B$2</c:f>
              <c:strCache>
                <c:ptCount val="1"/>
                <c:pt idx="0">
                  <c:v>DC4-12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'DC4-12'!$A$4:$A$1002</c:f>
              <c:numCache>
                <c:formatCode>yyyy/m/d;@</c:formatCode>
                <c:ptCount val="999"/>
                <c:pt idx="0">
                  <c:v>43033</c:v>
                </c:pt>
                <c:pt idx="1">
                  <c:v>43038</c:v>
                </c:pt>
                <c:pt idx="2">
                  <c:v>43045</c:v>
                </c:pt>
                <c:pt idx="3">
                  <c:v>43050</c:v>
                </c:pt>
                <c:pt idx="4">
                  <c:v>43055</c:v>
                </c:pt>
                <c:pt idx="5">
                  <c:v>43059</c:v>
                </c:pt>
                <c:pt idx="6">
                  <c:v>43063</c:v>
                </c:pt>
                <c:pt idx="7">
                  <c:v>43067</c:v>
                </c:pt>
                <c:pt idx="8">
                  <c:v>43073</c:v>
                </c:pt>
                <c:pt idx="9">
                  <c:v>43094</c:v>
                </c:pt>
                <c:pt idx="10">
                  <c:v>43102</c:v>
                </c:pt>
                <c:pt idx="11">
                  <c:v>43108</c:v>
                </c:pt>
                <c:pt idx="12">
                  <c:v>43118</c:v>
                </c:pt>
                <c:pt idx="13">
                  <c:v>43122</c:v>
                </c:pt>
                <c:pt idx="14">
                  <c:v>43129</c:v>
                </c:pt>
                <c:pt idx="15">
                  <c:v>43144</c:v>
                </c:pt>
                <c:pt idx="16">
                  <c:v>43150</c:v>
                </c:pt>
                <c:pt idx="17">
                  <c:v>43163</c:v>
                </c:pt>
                <c:pt idx="18">
                  <c:v>43173</c:v>
                </c:pt>
                <c:pt idx="19">
                  <c:v>43179</c:v>
                </c:pt>
                <c:pt idx="20">
                  <c:v>43186</c:v>
                </c:pt>
                <c:pt idx="21">
                  <c:v>43192</c:v>
                </c:pt>
                <c:pt idx="22">
                  <c:v>43200</c:v>
                </c:pt>
                <c:pt idx="23">
                  <c:v>43209</c:v>
                </c:pt>
                <c:pt idx="24">
                  <c:v>43214</c:v>
                </c:pt>
                <c:pt idx="25">
                  <c:v>43244</c:v>
                </c:pt>
                <c:pt idx="26">
                  <c:v>43249</c:v>
                </c:pt>
                <c:pt idx="27">
                  <c:v>43255</c:v>
                </c:pt>
                <c:pt idx="28">
                  <c:v>43266</c:v>
                </c:pt>
                <c:pt idx="29">
                  <c:v>43271</c:v>
                </c:pt>
                <c:pt idx="30">
                  <c:v>43277</c:v>
                </c:pt>
                <c:pt idx="31">
                  <c:v>43283</c:v>
                </c:pt>
                <c:pt idx="32">
                  <c:v>43293</c:v>
                </c:pt>
                <c:pt idx="33">
                  <c:v>43297</c:v>
                </c:pt>
                <c:pt idx="34">
                  <c:v>43306</c:v>
                </c:pt>
                <c:pt idx="35">
                  <c:v>43313</c:v>
                </c:pt>
                <c:pt idx="36">
                  <c:v>43318</c:v>
                </c:pt>
                <c:pt idx="37">
                  <c:v>43325</c:v>
                </c:pt>
                <c:pt idx="38">
                  <c:v>43336</c:v>
                </c:pt>
                <c:pt idx="39">
                  <c:v>43340</c:v>
                </c:pt>
                <c:pt idx="40">
                  <c:v>43346</c:v>
                </c:pt>
                <c:pt idx="41">
                  <c:v>43365</c:v>
                </c:pt>
                <c:pt idx="42">
                  <c:v>43370</c:v>
                </c:pt>
                <c:pt idx="43">
                  <c:v>43375</c:v>
                </c:pt>
                <c:pt idx="44">
                  <c:v>43381</c:v>
                </c:pt>
                <c:pt idx="45">
                  <c:v>43390</c:v>
                </c:pt>
                <c:pt idx="46">
                  <c:v>43396</c:v>
                </c:pt>
                <c:pt idx="47">
                  <c:v>43403</c:v>
                </c:pt>
                <c:pt idx="48">
                  <c:v>43411</c:v>
                </c:pt>
                <c:pt idx="49">
                  <c:v>43419</c:v>
                </c:pt>
                <c:pt idx="50">
                  <c:v>43425</c:v>
                </c:pt>
                <c:pt idx="51">
                  <c:v>43431</c:v>
                </c:pt>
                <c:pt idx="52">
                  <c:v>43441</c:v>
                </c:pt>
                <c:pt idx="53">
                  <c:v>43445</c:v>
                </c:pt>
                <c:pt idx="54">
                  <c:v>43455</c:v>
                </c:pt>
                <c:pt idx="55">
                  <c:v>43461</c:v>
                </c:pt>
                <c:pt idx="56">
                  <c:v>43467</c:v>
                </c:pt>
                <c:pt idx="57">
                  <c:v>43474</c:v>
                </c:pt>
                <c:pt idx="58">
                  <c:v>43481</c:v>
                </c:pt>
                <c:pt idx="59">
                  <c:v>43486</c:v>
                </c:pt>
                <c:pt idx="60">
                  <c:v>43511</c:v>
                </c:pt>
                <c:pt idx="61">
                  <c:v>43515</c:v>
                </c:pt>
                <c:pt idx="62">
                  <c:v>43524</c:v>
                </c:pt>
                <c:pt idx="63">
                  <c:v>43530</c:v>
                </c:pt>
                <c:pt idx="64">
                  <c:v>43535</c:v>
                </c:pt>
                <c:pt idx="65">
                  <c:v>43543</c:v>
                </c:pt>
                <c:pt idx="66">
                  <c:v>43561</c:v>
                </c:pt>
                <c:pt idx="67">
                  <c:v>43573</c:v>
                </c:pt>
                <c:pt idx="68">
                  <c:v>43581</c:v>
                </c:pt>
                <c:pt idx="69">
                  <c:v>43595</c:v>
                </c:pt>
                <c:pt idx="70">
                  <c:v>43601</c:v>
                </c:pt>
                <c:pt idx="71">
                  <c:v>43608</c:v>
                </c:pt>
                <c:pt idx="72">
                  <c:v>43623</c:v>
                </c:pt>
                <c:pt idx="73">
                  <c:v>43630</c:v>
                </c:pt>
                <c:pt idx="74">
                  <c:v>43637</c:v>
                </c:pt>
                <c:pt idx="75">
                  <c:v>43645</c:v>
                </c:pt>
                <c:pt idx="76">
                  <c:v>43651</c:v>
                </c:pt>
                <c:pt idx="77">
                  <c:v>43660</c:v>
                </c:pt>
                <c:pt idx="78">
                  <c:v>43665</c:v>
                </c:pt>
                <c:pt idx="79">
                  <c:v>43671</c:v>
                </c:pt>
                <c:pt idx="80">
                  <c:v>43678</c:v>
                </c:pt>
                <c:pt idx="81">
                  <c:v>43686</c:v>
                </c:pt>
                <c:pt idx="82">
                  <c:v>43693</c:v>
                </c:pt>
                <c:pt idx="83">
                  <c:v>43708</c:v>
                </c:pt>
                <c:pt idx="84">
                  <c:v>43713</c:v>
                </c:pt>
                <c:pt idx="85">
                  <c:v>43722</c:v>
                </c:pt>
                <c:pt idx="86">
                  <c:v>43728</c:v>
                </c:pt>
                <c:pt idx="87">
                  <c:v>43742</c:v>
                </c:pt>
                <c:pt idx="88">
                  <c:v>43749</c:v>
                </c:pt>
                <c:pt idx="89">
                  <c:v>43762</c:v>
                </c:pt>
                <c:pt idx="90">
                  <c:v>43770</c:v>
                </c:pt>
                <c:pt idx="91">
                  <c:v>43778</c:v>
                </c:pt>
                <c:pt idx="92">
                  <c:v>43791</c:v>
                </c:pt>
                <c:pt idx="93">
                  <c:v>43802</c:v>
                </c:pt>
                <c:pt idx="94">
                  <c:v>43824</c:v>
                </c:pt>
                <c:pt idx="95">
                  <c:v>43834</c:v>
                </c:pt>
                <c:pt idx="96">
                  <c:v>43839</c:v>
                </c:pt>
                <c:pt idx="97">
                  <c:v>43845</c:v>
                </c:pt>
                <c:pt idx="98">
                  <c:v>43908</c:v>
                </c:pt>
                <c:pt idx="99">
                  <c:v>43930</c:v>
                </c:pt>
                <c:pt idx="100">
                  <c:v>43938</c:v>
                </c:pt>
                <c:pt idx="101">
                  <c:v>43942</c:v>
                </c:pt>
                <c:pt idx="102">
                  <c:v>43951</c:v>
                </c:pt>
                <c:pt idx="103">
                  <c:v>43956</c:v>
                </c:pt>
                <c:pt idx="104">
                  <c:v>43964</c:v>
                </c:pt>
                <c:pt idx="105">
                  <c:v>43972</c:v>
                </c:pt>
                <c:pt idx="106">
                  <c:v>43980</c:v>
                </c:pt>
                <c:pt idx="107">
                  <c:v>43999</c:v>
                </c:pt>
                <c:pt idx="108">
                  <c:v>44008</c:v>
                </c:pt>
                <c:pt idx="109">
                  <c:v>44056</c:v>
                </c:pt>
                <c:pt idx="110">
                  <c:v>44062</c:v>
                </c:pt>
                <c:pt idx="111">
                  <c:v>44070</c:v>
                </c:pt>
                <c:pt idx="112">
                  <c:v>44084</c:v>
                </c:pt>
                <c:pt idx="113">
                  <c:v>44092</c:v>
                </c:pt>
                <c:pt idx="114">
                  <c:v>44100</c:v>
                </c:pt>
                <c:pt idx="115">
                  <c:v>44114</c:v>
                </c:pt>
                <c:pt idx="116">
                  <c:v>44228</c:v>
                </c:pt>
                <c:pt idx="117">
                  <c:v>44256</c:v>
                </c:pt>
                <c:pt idx="118">
                  <c:v>44273</c:v>
                </c:pt>
                <c:pt idx="119">
                  <c:v>44287</c:v>
                </c:pt>
                <c:pt idx="120">
                  <c:v>44295</c:v>
                </c:pt>
                <c:pt idx="121">
                  <c:v>44318</c:v>
                </c:pt>
                <c:pt idx="122">
                  <c:v>44325</c:v>
                </c:pt>
                <c:pt idx="123">
                  <c:v>44333</c:v>
                </c:pt>
                <c:pt idx="124">
                  <c:v>44345</c:v>
                </c:pt>
                <c:pt idx="125">
                  <c:v>44352</c:v>
                </c:pt>
                <c:pt idx="126" c:formatCode="yyyy/m/d">
                  <c:v>44356</c:v>
                </c:pt>
                <c:pt idx="127">
                  <c:v>44356</c:v>
                </c:pt>
                <c:pt idx="128">
                  <c:v>44356</c:v>
                </c:pt>
                <c:pt idx="129">
                  <c:v>44356</c:v>
                </c:pt>
                <c:pt idx="130">
                  <c:v>44361</c:v>
                </c:pt>
                <c:pt idx="131">
                  <c:v>44363</c:v>
                </c:pt>
                <c:pt idx="132">
                  <c:v>44366</c:v>
                </c:pt>
                <c:pt idx="133">
                  <c:v>44367</c:v>
                </c:pt>
                <c:pt idx="134">
                  <c:v>44372</c:v>
                </c:pt>
                <c:pt idx="135">
                  <c:v>44373</c:v>
                </c:pt>
                <c:pt idx="136">
                  <c:v>44375</c:v>
                </c:pt>
                <c:pt idx="137">
                  <c:v>44377</c:v>
                </c:pt>
                <c:pt idx="138">
                  <c:v>44380</c:v>
                </c:pt>
                <c:pt idx="139">
                  <c:v>44383</c:v>
                </c:pt>
                <c:pt idx="140">
                  <c:v>44385</c:v>
                </c:pt>
                <c:pt idx="141">
                  <c:v>44387</c:v>
                </c:pt>
                <c:pt idx="142">
                  <c:v>44390</c:v>
                </c:pt>
                <c:pt idx="143">
                  <c:v>44397</c:v>
                </c:pt>
                <c:pt idx="144">
                  <c:v>44401</c:v>
                </c:pt>
                <c:pt idx="145">
                  <c:v>44437</c:v>
                </c:pt>
                <c:pt idx="146">
                  <c:v>44444</c:v>
                </c:pt>
                <c:pt idx="147">
                  <c:v>44448</c:v>
                </c:pt>
              </c:numCache>
            </c:numRef>
          </c:xVal>
          <c:yVal>
            <c:numRef>
              <c:f>'DC4-12'!$G$4:$G$1002</c:f>
              <c:numCache>
                <c:formatCode>0.00_ </c:formatCode>
                <c:ptCount val="999"/>
                <c:pt idx="0">
                  <c:v>0</c:v>
                </c:pt>
                <c:pt idx="1">
                  <c:v>121.500000000196</c:v>
                </c:pt>
                <c:pt idx="2">
                  <c:v>176.000000000386</c:v>
                </c:pt>
                <c:pt idx="4">
                  <c:v>238.499999999931</c:v>
                </c:pt>
                <c:pt idx="5">
                  <c:v>244.500000000244</c:v>
                </c:pt>
                <c:pt idx="7">
                  <c:v>316.000000000258</c:v>
                </c:pt>
                <c:pt idx="8">
                  <c:v>339.000000000397</c:v>
                </c:pt>
                <c:pt idx="9">
                  <c:v>381.49999999996</c:v>
                </c:pt>
                <c:pt idx="10">
                  <c:v>407.4999999998</c:v>
                </c:pt>
                <c:pt idx="11">
                  <c:v>409.000000000106</c:v>
                </c:pt>
                <c:pt idx="12">
                  <c:v>429.000000000087</c:v>
                </c:pt>
                <c:pt idx="13">
                  <c:v>442.000000000007</c:v>
                </c:pt>
                <c:pt idx="14">
                  <c:v>445.499999999811</c:v>
                </c:pt>
                <c:pt idx="15">
                  <c:v>486.999999999625</c:v>
                </c:pt>
                <c:pt idx="16">
                  <c:v>492.000000000189</c:v>
                </c:pt>
                <c:pt idx="17">
                  <c:v>521.999999999935</c:v>
                </c:pt>
                <c:pt idx="18">
                  <c:v>528.999999999996</c:v>
                </c:pt>
                <c:pt idx="19">
                  <c:v>534.000000000106</c:v>
                </c:pt>
                <c:pt idx="20">
                  <c:v>542.500000000018</c:v>
                </c:pt>
                <c:pt idx="21">
                  <c:v>556.999999999789</c:v>
                </c:pt>
                <c:pt idx="22">
                  <c:v>559.999999999945</c:v>
                </c:pt>
                <c:pt idx="23">
                  <c:v>575.49999999992</c:v>
                </c:pt>
                <c:pt idx="24">
                  <c:v>580.500000000029</c:v>
                </c:pt>
                <c:pt idx="25">
                  <c:v>626.499999999851</c:v>
                </c:pt>
                <c:pt idx="26">
                  <c:v>636.499999999614</c:v>
                </c:pt>
                <c:pt idx="27">
                  <c:v>629.999999999654</c:v>
                </c:pt>
                <c:pt idx="28">
                  <c:v>639.999999999873</c:v>
                </c:pt>
                <c:pt idx="29">
                  <c:v>646.999999999935</c:v>
                </c:pt>
                <c:pt idx="30">
                  <c:v>652.500000000146</c:v>
                </c:pt>
                <c:pt idx="31">
                  <c:v>656.500000000051</c:v>
                </c:pt>
                <c:pt idx="32">
                  <c:v>658.500000000004</c:v>
                </c:pt>
                <c:pt idx="33">
                  <c:v>664.500000000317</c:v>
                </c:pt>
                <c:pt idx="34">
                  <c:v>657.000000000153</c:v>
                </c:pt>
                <c:pt idx="35">
                  <c:v>661.499999999705</c:v>
                </c:pt>
                <c:pt idx="36">
                  <c:v>667.500000000018</c:v>
                </c:pt>
                <c:pt idx="37">
                  <c:v>664.499999999862</c:v>
                </c:pt>
                <c:pt idx="38">
                  <c:v>675.500000000284</c:v>
                </c:pt>
                <c:pt idx="39">
                  <c:v>676.99999999968</c:v>
                </c:pt>
                <c:pt idx="40">
                  <c:v>632.999999999811</c:v>
                </c:pt>
                <c:pt idx="41">
                  <c:v>678.499999999985</c:v>
                </c:pt>
                <c:pt idx="42">
                  <c:v>692.999999999756</c:v>
                </c:pt>
                <c:pt idx="43">
                  <c:v>696.500000000015</c:v>
                </c:pt>
                <c:pt idx="44">
                  <c:v>692.500000000109</c:v>
                </c:pt>
                <c:pt idx="45">
                  <c:v>697.999999999865</c:v>
                </c:pt>
                <c:pt idx="46">
                  <c:v>702.999999999975</c:v>
                </c:pt>
                <c:pt idx="47">
                  <c:v>697.500000000218</c:v>
                </c:pt>
                <c:pt idx="48">
                  <c:v>709.499999999935</c:v>
                </c:pt>
                <c:pt idx="49">
                  <c:v>729.499999999916</c:v>
                </c:pt>
                <c:pt idx="50">
                  <c:v>730.000000000018</c:v>
                </c:pt>
                <c:pt idx="51">
                  <c:v>735.500000000229</c:v>
                </c:pt>
                <c:pt idx="52">
                  <c:v>740.999999999985</c:v>
                </c:pt>
                <c:pt idx="53">
                  <c:v>743.50000000004</c:v>
                </c:pt>
                <c:pt idx="54">
                  <c:v>753.499999999804</c:v>
                </c:pt>
                <c:pt idx="55">
                  <c:v>753.000000000156</c:v>
                </c:pt>
                <c:pt idx="56">
                  <c:v>759.000000000015</c:v>
                </c:pt>
                <c:pt idx="57">
                  <c:v>765.999999999622</c:v>
                </c:pt>
                <c:pt idx="58">
                  <c:v>769.49999999988</c:v>
                </c:pt>
                <c:pt idx="59">
                  <c:v>757.499999999709</c:v>
                </c:pt>
                <c:pt idx="60">
                  <c:v>777.000000000044</c:v>
                </c:pt>
                <c:pt idx="61">
                  <c:v>775.99999999984</c:v>
                </c:pt>
                <c:pt idx="62">
                  <c:v>784.500000000207</c:v>
                </c:pt>
                <c:pt idx="63">
                  <c:v>783.500000000004</c:v>
                </c:pt>
                <c:pt idx="64">
                  <c:v>780.499999999847</c:v>
                </c:pt>
                <c:pt idx="65">
                  <c:v>785.499999999956</c:v>
                </c:pt>
                <c:pt idx="66">
                  <c:v>806.00000000004</c:v>
                </c:pt>
                <c:pt idx="67">
                  <c:v>806.500000000142</c:v>
                </c:pt>
                <c:pt idx="68">
                  <c:v>811.000000000149</c:v>
                </c:pt>
                <c:pt idx="69">
                  <c:v>816.000000000258</c:v>
                </c:pt>
                <c:pt idx="70">
                  <c:v>816.000000000258</c:v>
                </c:pt>
                <c:pt idx="71">
                  <c:v>812.999999999647</c:v>
                </c:pt>
                <c:pt idx="72">
                  <c:v>821.500000000015</c:v>
                </c:pt>
                <c:pt idx="73">
                  <c:v>823.499999999967</c:v>
                </c:pt>
                <c:pt idx="74">
                  <c:v>820.499999999811</c:v>
                </c:pt>
                <c:pt idx="75">
                  <c:v>836.999999999989</c:v>
                </c:pt>
                <c:pt idx="76">
                  <c:v>842.5000000002</c:v>
                </c:pt>
                <c:pt idx="77">
                  <c:v>842.499999999745</c:v>
                </c:pt>
                <c:pt idx="78">
                  <c:v>839.999999999691</c:v>
                </c:pt>
                <c:pt idx="79">
                  <c:v>849.499999999807</c:v>
                </c:pt>
                <c:pt idx="80">
                  <c:v>850.999999999658</c:v>
                </c:pt>
                <c:pt idx="81">
                  <c:v>849.499999999807</c:v>
                </c:pt>
                <c:pt idx="82">
                  <c:v>859.500000000025</c:v>
                </c:pt>
                <c:pt idx="83">
                  <c:v>784.000000000106</c:v>
                </c:pt>
                <c:pt idx="84">
                  <c:v>852.000000000317</c:v>
                </c:pt>
                <c:pt idx="85">
                  <c:v>850.999999999658</c:v>
                </c:pt>
                <c:pt idx="86">
                  <c:v>855.499999999665</c:v>
                </c:pt>
                <c:pt idx="87">
                  <c:v>864.500000000135</c:v>
                </c:pt>
                <c:pt idx="88">
                  <c:v>860.499999999774</c:v>
                </c:pt>
                <c:pt idx="89">
                  <c:v>867.499999999836</c:v>
                </c:pt>
                <c:pt idx="90">
                  <c:v>871.500000000196</c:v>
                </c:pt>
                <c:pt idx="91">
                  <c:v>873.500000000149</c:v>
                </c:pt>
                <c:pt idx="92">
                  <c:v>882.000000000062</c:v>
                </c:pt>
                <c:pt idx="93">
                  <c:v>886.500000000069</c:v>
                </c:pt>
                <c:pt idx="94">
                  <c:v>892.499999999927</c:v>
                </c:pt>
                <c:pt idx="95">
                  <c:v>915.500000000065</c:v>
                </c:pt>
                <c:pt idx="96">
                  <c:v>900.500000000193</c:v>
                </c:pt>
                <c:pt idx="97">
                  <c:v>915.000000000418</c:v>
                </c:pt>
                <c:pt idx="98">
                  <c:v>927.499999999782</c:v>
                </c:pt>
                <c:pt idx="99">
                  <c:v>925.999999999931</c:v>
                </c:pt>
                <c:pt idx="100">
                  <c:v>889.499999999771</c:v>
                </c:pt>
                <c:pt idx="101">
                  <c:v>932.000000000244</c:v>
                </c:pt>
                <c:pt idx="102">
                  <c:v>932.500000000346</c:v>
                </c:pt>
                <c:pt idx="103">
                  <c:v>921.500000000378</c:v>
                </c:pt>
                <c:pt idx="104">
                  <c:v>935.500000000047</c:v>
                </c:pt>
                <c:pt idx="105">
                  <c:v>947.999999999865</c:v>
                </c:pt>
                <c:pt idx="106">
                  <c:v>942.000000000007</c:v>
                </c:pt>
                <c:pt idx="107">
                  <c:v>947.999999999865</c:v>
                </c:pt>
                <c:pt idx="108">
                  <c:v>949.999999999818</c:v>
                </c:pt>
                <c:pt idx="109">
                  <c:v>960.499999999683</c:v>
                </c:pt>
                <c:pt idx="110">
                  <c:v>970.499999999902</c:v>
                </c:pt>
                <c:pt idx="111">
                  <c:v>970.500000000357</c:v>
                </c:pt>
                <c:pt idx="112">
                  <c:v>972.999999999956</c:v>
                </c:pt>
                <c:pt idx="113">
                  <c:v>974.499999999807</c:v>
                </c:pt>
                <c:pt idx="114">
                  <c:v>981.499999999869</c:v>
                </c:pt>
                <c:pt idx="115">
                  <c:v>980.000000000018</c:v>
                </c:pt>
                <c:pt idx="116">
                  <c:v>996.999999999844</c:v>
                </c:pt>
                <c:pt idx="117">
                  <c:v>1007.50000000016</c:v>
                </c:pt>
                <c:pt idx="118">
                  <c:v>1008.00000000027</c:v>
                </c:pt>
                <c:pt idx="119">
                  <c:v>1010.49999999987</c:v>
                </c:pt>
                <c:pt idx="120">
                  <c:v>1012.99999999992</c:v>
                </c:pt>
                <c:pt idx="121">
                  <c:v>1010.99999999997</c:v>
                </c:pt>
                <c:pt idx="122">
                  <c:v>994.500000000244</c:v>
                </c:pt>
                <c:pt idx="123">
                  <c:v>1018.99999999978</c:v>
                </c:pt>
                <c:pt idx="124">
                  <c:v>1014.49999999977</c:v>
                </c:pt>
                <c:pt idx="125">
                  <c:v>1012.00000000017</c:v>
                </c:pt>
                <c:pt idx="126">
                  <c:v>1017.66666666632</c:v>
                </c:pt>
                <c:pt idx="127">
                  <c:v>1017.99999999957</c:v>
                </c:pt>
                <c:pt idx="128">
                  <c:v>1017.99999999957</c:v>
                </c:pt>
                <c:pt idx="129">
                  <c:v>1016.99999999983</c:v>
                </c:pt>
                <c:pt idx="130">
                  <c:v>1018.99999999978</c:v>
                </c:pt>
                <c:pt idx="131">
                  <c:v>1018.00000000003</c:v>
                </c:pt>
                <c:pt idx="132">
                  <c:v>1018.99999999978</c:v>
                </c:pt>
                <c:pt idx="133">
                  <c:v>1019.49999999988</c:v>
                </c:pt>
                <c:pt idx="134">
                  <c:v>1023.50000000024</c:v>
                </c:pt>
                <c:pt idx="135">
                  <c:v>1023.50000000024</c:v>
                </c:pt>
                <c:pt idx="136">
                  <c:v>1027.00000000004</c:v>
                </c:pt>
                <c:pt idx="137">
                  <c:v>1016.99999999983</c:v>
                </c:pt>
                <c:pt idx="138">
                  <c:v>1019.99999999998</c:v>
                </c:pt>
                <c:pt idx="139">
                  <c:v>1009.00000000001</c:v>
                </c:pt>
                <c:pt idx="140">
                  <c:v>1020.99999999973</c:v>
                </c:pt>
                <c:pt idx="141">
                  <c:v>1018.00000000003</c:v>
                </c:pt>
                <c:pt idx="142">
                  <c:v>1020.99999999973</c:v>
                </c:pt>
                <c:pt idx="143">
                  <c:v>1027.00000000004</c:v>
                </c:pt>
                <c:pt idx="144">
                  <c:v>1023.50000000024</c:v>
                </c:pt>
                <c:pt idx="145">
                  <c:v>1017.00000000028</c:v>
                </c:pt>
                <c:pt idx="146">
                  <c:v>1059.99999999995</c:v>
                </c:pt>
                <c:pt idx="147">
                  <c:v>1047.49999999967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'DC4-13'!$A$2:$B$2</c:f>
              <c:strCache>
                <c:ptCount val="1"/>
                <c:pt idx="0">
                  <c:v>DC4-13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'DC4-13'!$A$4:$A$1001</c:f>
              <c:numCache>
                <c:formatCode>yyyy/m/d;@</c:formatCode>
                <c:ptCount val="998"/>
                <c:pt idx="0">
                  <c:v>43050</c:v>
                </c:pt>
                <c:pt idx="1">
                  <c:v>43055</c:v>
                </c:pt>
                <c:pt idx="2">
                  <c:v>43059</c:v>
                </c:pt>
                <c:pt idx="3">
                  <c:v>43063</c:v>
                </c:pt>
                <c:pt idx="4">
                  <c:v>43067</c:v>
                </c:pt>
                <c:pt idx="5">
                  <c:v>43073</c:v>
                </c:pt>
                <c:pt idx="6">
                  <c:v>43094</c:v>
                </c:pt>
                <c:pt idx="7">
                  <c:v>43102</c:v>
                </c:pt>
                <c:pt idx="8">
                  <c:v>43108</c:v>
                </c:pt>
                <c:pt idx="9">
                  <c:v>43118</c:v>
                </c:pt>
                <c:pt idx="10">
                  <c:v>43122</c:v>
                </c:pt>
                <c:pt idx="11">
                  <c:v>43129</c:v>
                </c:pt>
                <c:pt idx="12">
                  <c:v>43144</c:v>
                </c:pt>
                <c:pt idx="13">
                  <c:v>43150</c:v>
                </c:pt>
                <c:pt idx="14">
                  <c:v>43163</c:v>
                </c:pt>
                <c:pt idx="15">
                  <c:v>43173</c:v>
                </c:pt>
                <c:pt idx="16">
                  <c:v>43179</c:v>
                </c:pt>
                <c:pt idx="17">
                  <c:v>43186</c:v>
                </c:pt>
                <c:pt idx="18">
                  <c:v>43192</c:v>
                </c:pt>
                <c:pt idx="19">
                  <c:v>43200</c:v>
                </c:pt>
                <c:pt idx="20">
                  <c:v>43209</c:v>
                </c:pt>
                <c:pt idx="21">
                  <c:v>43214</c:v>
                </c:pt>
                <c:pt idx="22">
                  <c:v>43244</c:v>
                </c:pt>
                <c:pt idx="23">
                  <c:v>43249</c:v>
                </c:pt>
                <c:pt idx="24">
                  <c:v>43255</c:v>
                </c:pt>
                <c:pt idx="25">
                  <c:v>43266</c:v>
                </c:pt>
                <c:pt idx="26">
                  <c:v>43271</c:v>
                </c:pt>
                <c:pt idx="27">
                  <c:v>43277</c:v>
                </c:pt>
                <c:pt idx="28">
                  <c:v>43283</c:v>
                </c:pt>
                <c:pt idx="29">
                  <c:v>43293</c:v>
                </c:pt>
                <c:pt idx="30">
                  <c:v>43297</c:v>
                </c:pt>
                <c:pt idx="31">
                  <c:v>43306</c:v>
                </c:pt>
                <c:pt idx="32">
                  <c:v>43313</c:v>
                </c:pt>
                <c:pt idx="33">
                  <c:v>43318</c:v>
                </c:pt>
                <c:pt idx="34">
                  <c:v>43325</c:v>
                </c:pt>
                <c:pt idx="35">
                  <c:v>43336</c:v>
                </c:pt>
                <c:pt idx="36">
                  <c:v>43340</c:v>
                </c:pt>
                <c:pt idx="37">
                  <c:v>43346</c:v>
                </c:pt>
                <c:pt idx="38">
                  <c:v>43365</c:v>
                </c:pt>
                <c:pt idx="39">
                  <c:v>43370</c:v>
                </c:pt>
                <c:pt idx="40">
                  <c:v>43375</c:v>
                </c:pt>
                <c:pt idx="41">
                  <c:v>43381</c:v>
                </c:pt>
                <c:pt idx="42">
                  <c:v>43390</c:v>
                </c:pt>
                <c:pt idx="43">
                  <c:v>43396</c:v>
                </c:pt>
                <c:pt idx="44">
                  <c:v>43403</c:v>
                </c:pt>
                <c:pt idx="45">
                  <c:v>43411</c:v>
                </c:pt>
                <c:pt idx="46">
                  <c:v>43419</c:v>
                </c:pt>
                <c:pt idx="47">
                  <c:v>43425</c:v>
                </c:pt>
                <c:pt idx="48">
                  <c:v>43431</c:v>
                </c:pt>
                <c:pt idx="49">
                  <c:v>43441</c:v>
                </c:pt>
                <c:pt idx="50">
                  <c:v>43445</c:v>
                </c:pt>
                <c:pt idx="51">
                  <c:v>43455</c:v>
                </c:pt>
                <c:pt idx="52">
                  <c:v>43461</c:v>
                </c:pt>
                <c:pt idx="53">
                  <c:v>43467</c:v>
                </c:pt>
                <c:pt idx="54">
                  <c:v>43474</c:v>
                </c:pt>
                <c:pt idx="55">
                  <c:v>43481</c:v>
                </c:pt>
                <c:pt idx="56">
                  <c:v>43486</c:v>
                </c:pt>
                <c:pt idx="57">
                  <c:v>43511</c:v>
                </c:pt>
                <c:pt idx="58">
                  <c:v>43515</c:v>
                </c:pt>
                <c:pt idx="59">
                  <c:v>43524</c:v>
                </c:pt>
                <c:pt idx="60">
                  <c:v>43530</c:v>
                </c:pt>
                <c:pt idx="61">
                  <c:v>43535</c:v>
                </c:pt>
                <c:pt idx="62">
                  <c:v>43543</c:v>
                </c:pt>
                <c:pt idx="63">
                  <c:v>43561</c:v>
                </c:pt>
                <c:pt idx="64">
                  <c:v>43573</c:v>
                </c:pt>
                <c:pt idx="65">
                  <c:v>43581</c:v>
                </c:pt>
                <c:pt idx="66">
                  <c:v>43595</c:v>
                </c:pt>
                <c:pt idx="67">
                  <c:v>43601</c:v>
                </c:pt>
                <c:pt idx="68" c:formatCode="yyyy/m/d">
                  <c:v>43608</c:v>
                </c:pt>
                <c:pt idx="69">
                  <c:v>43623</c:v>
                </c:pt>
                <c:pt idx="70" c:formatCode="yyyy/m/d">
                  <c:v>43630</c:v>
                </c:pt>
                <c:pt idx="71">
                  <c:v>43637</c:v>
                </c:pt>
                <c:pt idx="72">
                  <c:v>43645</c:v>
                </c:pt>
                <c:pt idx="73">
                  <c:v>43651</c:v>
                </c:pt>
                <c:pt idx="74">
                  <c:v>43660</c:v>
                </c:pt>
                <c:pt idx="75">
                  <c:v>43665</c:v>
                </c:pt>
                <c:pt idx="76">
                  <c:v>43671</c:v>
                </c:pt>
                <c:pt idx="77">
                  <c:v>43678</c:v>
                </c:pt>
                <c:pt idx="78">
                  <c:v>43686</c:v>
                </c:pt>
                <c:pt idx="79">
                  <c:v>43693</c:v>
                </c:pt>
                <c:pt idx="80">
                  <c:v>43708</c:v>
                </c:pt>
                <c:pt idx="81">
                  <c:v>43713</c:v>
                </c:pt>
                <c:pt idx="82">
                  <c:v>43722</c:v>
                </c:pt>
                <c:pt idx="83">
                  <c:v>43728</c:v>
                </c:pt>
                <c:pt idx="84">
                  <c:v>43742</c:v>
                </c:pt>
                <c:pt idx="85">
                  <c:v>43749</c:v>
                </c:pt>
                <c:pt idx="86">
                  <c:v>43762</c:v>
                </c:pt>
                <c:pt idx="87" c:formatCode="yyyy/m/d">
                  <c:v>43770</c:v>
                </c:pt>
                <c:pt idx="88" c:formatCode="yyyy/m/d">
                  <c:v>43778</c:v>
                </c:pt>
                <c:pt idx="89">
                  <c:v>43791</c:v>
                </c:pt>
                <c:pt idx="90">
                  <c:v>43802</c:v>
                </c:pt>
                <c:pt idx="91">
                  <c:v>43824</c:v>
                </c:pt>
                <c:pt idx="92">
                  <c:v>43834</c:v>
                </c:pt>
                <c:pt idx="93">
                  <c:v>43839</c:v>
                </c:pt>
                <c:pt idx="94">
                  <c:v>43845</c:v>
                </c:pt>
                <c:pt idx="95">
                  <c:v>43908</c:v>
                </c:pt>
                <c:pt idx="96">
                  <c:v>43930</c:v>
                </c:pt>
                <c:pt idx="97">
                  <c:v>43938</c:v>
                </c:pt>
                <c:pt idx="98">
                  <c:v>43942</c:v>
                </c:pt>
                <c:pt idx="99">
                  <c:v>43951</c:v>
                </c:pt>
                <c:pt idx="100">
                  <c:v>43956</c:v>
                </c:pt>
                <c:pt idx="101">
                  <c:v>43964</c:v>
                </c:pt>
                <c:pt idx="102">
                  <c:v>43972</c:v>
                </c:pt>
                <c:pt idx="103">
                  <c:v>43980</c:v>
                </c:pt>
                <c:pt idx="104">
                  <c:v>43999</c:v>
                </c:pt>
                <c:pt idx="105">
                  <c:v>44008</c:v>
                </c:pt>
                <c:pt idx="106">
                  <c:v>44056</c:v>
                </c:pt>
                <c:pt idx="107">
                  <c:v>44062</c:v>
                </c:pt>
                <c:pt idx="108">
                  <c:v>44071</c:v>
                </c:pt>
                <c:pt idx="109">
                  <c:v>44084</c:v>
                </c:pt>
                <c:pt idx="110">
                  <c:v>44092</c:v>
                </c:pt>
                <c:pt idx="111">
                  <c:v>44100</c:v>
                </c:pt>
                <c:pt idx="112">
                  <c:v>44114</c:v>
                </c:pt>
                <c:pt idx="113">
                  <c:v>44228</c:v>
                </c:pt>
                <c:pt idx="114">
                  <c:v>44256</c:v>
                </c:pt>
                <c:pt idx="115">
                  <c:v>44273</c:v>
                </c:pt>
                <c:pt idx="116">
                  <c:v>44287</c:v>
                </c:pt>
                <c:pt idx="117">
                  <c:v>44295</c:v>
                </c:pt>
                <c:pt idx="118">
                  <c:v>44318</c:v>
                </c:pt>
                <c:pt idx="119">
                  <c:v>44325</c:v>
                </c:pt>
                <c:pt idx="120">
                  <c:v>44333</c:v>
                </c:pt>
                <c:pt idx="121">
                  <c:v>44345</c:v>
                </c:pt>
                <c:pt idx="122">
                  <c:v>44352</c:v>
                </c:pt>
                <c:pt idx="123" c:formatCode="yyyy/m/d">
                  <c:v>44356</c:v>
                </c:pt>
                <c:pt idx="124">
                  <c:v>44356</c:v>
                </c:pt>
                <c:pt idx="125">
                  <c:v>44356</c:v>
                </c:pt>
                <c:pt idx="126">
                  <c:v>44356</c:v>
                </c:pt>
                <c:pt idx="127">
                  <c:v>44361</c:v>
                </c:pt>
                <c:pt idx="128">
                  <c:v>44363</c:v>
                </c:pt>
                <c:pt idx="129">
                  <c:v>44366</c:v>
                </c:pt>
                <c:pt idx="130">
                  <c:v>44367</c:v>
                </c:pt>
                <c:pt idx="131">
                  <c:v>44372</c:v>
                </c:pt>
                <c:pt idx="132">
                  <c:v>44373</c:v>
                </c:pt>
                <c:pt idx="133">
                  <c:v>44375</c:v>
                </c:pt>
                <c:pt idx="134">
                  <c:v>44377</c:v>
                </c:pt>
                <c:pt idx="135">
                  <c:v>44380</c:v>
                </c:pt>
                <c:pt idx="136">
                  <c:v>44383</c:v>
                </c:pt>
                <c:pt idx="137">
                  <c:v>44385</c:v>
                </c:pt>
                <c:pt idx="138">
                  <c:v>44387</c:v>
                </c:pt>
                <c:pt idx="139">
                  <c:v>44390</c:v>
                </c:pt>
                <c:pt idx="140">
                  <c:v>44397</c:v>
                </c:pt>
                <c:pt idx="141">
                  <c:v>44401</c:v>
                </c:pt>
                <c:pt idx="142">
                  <c:v>44437</c:v>
                </c:pt>
                <c:pt idx="143">
                  <c:v>44445</c:v>
                </c:pt>
                <c:pt idx="144">
                  <c:v>44448</c:v>
                </c:pt>
              </c:numCache>
            </c:numRef>
          </c:xVal>
          <c:yVal>
            <c:numRef>
              <c:f>'DC4-13'!$G$4:$G$1001</c:f>
              <c:numCache>
                <c:formatCode>0.00_ </c:formatCode>
                <c:ptCount val="998"/>
                <c:pt idx="0">
                  <c:v>0</c:v>
                </c:pt>
                <c:pt idx="1">
                  <c:v>29.9999999997453</c:v>
                </c:pt>
                <c:pt idx="2">
                  <c:v>54.0000000005421</c:v>
                </c:pt>
                <c:pt idx="4">
                  <c:v>133.500000000367</c:v>
                </c:pt>
                <c:pt idx="5">
                  <c:v>161.000000000513</c:v>
                </c:pt>
                <c:pt idx="6">
                  <c:v>204.50000000028</c:v>
                </c:pt>
                <c:pt idx="7">
                  <c:v>230.000000000018</c:v>
                </c:pt>
                <c:pt idx="8">
                  <c:v>230.000000000018</c:v>
                </c:pt>
                <c:pt idx="9">
                  <c:v>246.500000000196</c:v>
                </c:pt>
                <c:pt idx="10">
                  <c:v>257.500000000164</c:v>
                </c:pt>
                <c:pt idx="11">
                  <c:v>262.500000000273</c:v>
                </c:pt>
                <c:pt idx="12">
                  <c:v>307.000000000244</c:v>
                </c:pt>
                <c:pt idx="13">
                  <c:v>314.500000000407</c:v>
                </c:pt>
                <c:pt idx="14">
                  <c:v>351.000000000113</c:v>
                </c:pt>
                <c:pt idx="15">
                  <c:v>356.999999999971</c:v>
                </c:pt>
                <c:pt idx="16">
                  <c:v>359.500000000025</c:v>
                </c:pt>
                <c:pt idx="17">
                  <c:v>368.50000000004</c:v>
                </c:pt>
                <c:pt idx="18">
                  <c:v>381.49999999996</c:v>
                </c:pt>
                <c:pt idx="19">
                  <c:v>393.000000000029</c:v>
                </c:pt>
                <c:pt idx="20">
                  <c:v>394.000000000233</c:v>
                </c:pt>
                <c:pt idx="21">
                  <c:v>393.000000000029</c:v>
                </c:pt>
                <c:pt idx="22">
                  <c:v>449.500000000171</c:v>
                </c:pt>
                <c:pt idx="23">
                  <c:v>460.000000000036</c:v>
                </c:pt>
                <c:pt idx="24">
                  <c:v>454.999999999927</c:v>
                </c:pt>
                <c:pt idx="25">
                  <c:v>471.500000000106</c:v>
                </c:pt>
                <c:pt idx="26">
                  <c:v>472.000000000207</c:v>
                </c:pt>
                <c:pt idx="27">
                  <c:v>479.500000000371</c:v>
                </c:pt>
                <c:pt idx="28">
                  <c:v>485.500000000229</c:v>
                </c:pt>
                <c:pt idx="29">
                  <c:v>486.499999999978</c:v>
                </c:pt>
                <c:pt idx="30">
                  <c:v>493.500000000495</c:v>
                </c:pt>
                <c:pt idx="31">
                  <c:v>490.999999999985</c:v>
                </c:pt>
                <c:pt idx="32">
                  <c:v>501.000000000204</c:v>
                </c:pt>
                <c:pt idx="33">
                  <c:v>501.500000000306</c:v>
                </c:pt>
                <c:pt idx="34">
                  <c:v>499.499999999898</c:v>
                </c:pt>
                <c:pt idx="35">
                  <c:v>506.500000000415</c:v>
                </c:pt>
                <c:pt idx="36">
                  <c:v>507.499999999709</c:v>
                </c:pt>
                <c:pt idx="37">
                  <c:v>464.500000000044</c:v>
                </c:pt>
                <c:pt idx="38">
                  <c:v>470.500000000357</c:v>
                </c:pt>
                <c:pt idx="39">
                  <c:v>527.000000000044</c:v>
                </c:pt>
                <c:pt idx="40">
                  <c:v>528.000000000247</c:v>
                </c:pt>
                <c:pt idx="41">
                  <c:v>531.500000000506</c:v>
                </c:pt>
                <c:pt idx="42">
                  <c:v>532.000000000153</c:v>
                </c:pt>
                <c:pt idx="43">
                  <c:v>543.500000000222</c:v>
                </c:pt>
                <c:pt idx="44">
                  <c:v>543.000000000575</c:v>
                </c:pt>
                <c:pt idx="45">
                  <c:v>613.500000000386</c:v>
                </c:pt>
                <c:pt idx="46">
                  <c:v>567.000000000007</c:v>
                </c:pt>
                <c:pt idx="47">
                  <c:v>575.000000000273</c:v>
                </c:pt>
                <c:pt idx="48">
                  <c:v>572.500000000218</c:v>
                </c:pt>
                <c:pt idx="49">
                  <c:v>579.000000000178</c:v>
                </c:pt>
                <c:pt idx="50">
                  <c:v>579.999999999927</c:v>
                </c:pt>
                <c:pt idx="51">
                  <c:v>595.499999999902</c:v>
                </c:pt>
                <c:pt idx="52">
                  <c:v>589.000000000397</c:v>
                </c:pt>
                <c:pt idx="53">
                  <c:v>600.500000000466</c:v>
                </c:pt>
                <c:pt idx="54">
                  <c:v>608.999999999924</c:v>
                </c:pt>
                <c:pt idx="55">
                  <c:v>603.500000000167</c:v>
                </c:pt>
                <c:pt idx="56">
                  <c:v>604.000000000269</c:v>
                </c:pt>
                <c:pt idx="57">
                  <c:v>615.000000000236</c:v>
                </c:pt>
                <c:pt idx="58">
                  <c:v>625</c:v>
                </c:pt>
                <c:pt idx="59">
                  <c:v>621.000000000549</c:v>
                </c:pt>
                <c:pt idx="60">
                  <c:v>628.500000000258</c:v>
                </c:pt>
                <c:pt idx="61">
                  <c:v>622.000000000298</c:v>
                </c:pt>
                <c:pt idx="62">
                  <c:v>633.499999999913</c:v>
                </c:pt>
                <c:pt idx="63">
                  <c:v>646.500000000287</c:v>
                </c:pt>
                <c:pt idx="64">
                  <c:v>650.000000000091</c:v>
                </c:pt>
                <c:pt idx="65">
                  <c:v>651.500000000397</c:v>
                </c:pt>
                <c:pt idx="66">
                  <c:v>663.500000000568</c:v>
                </c:pt>
                <c:pt idx="67">
                  <c:v>665.500000000065</c:v>
                </c:pt>
                <c:pt idx="68">
                  <c:v>664.000000000215</c:v>
                </c:pt>
                <c:pt idx="69">
                  <c:v>673.999999999978</c:v>
                </c:pt>
                <c:pt idx="70">
                  <c:v>676.000000000386</c:v>
                </c:pt>
                <c:pt idx="71">
                  <c:v>678.50000000044</c:v>
                </c:pt>
                <c:pt idx="72">
                  <c:v>689.499999999953</c:v>
                </c:pt>
                <c:pt idx="73">
                  <c:v>695.500000000266</c:v>
                </c:pt>
                <c:pt idx="74">
                  <c:v>698.499999999967</c:v>
                </c:pt>
                <c:pt idx="75">
                  <c:v>693.500000000313</c:v>
                </c:pt>
                <c:pt idx="76">
                  <c:v>700.500000000375</c:v>
                </c:pt>
                <c:pt idx="77">
                  <c:v>707.499999999982</c:v>
                </c:pt>
                <c:pt idx="78">
                  <c:v>709.499999999935</c:v>
                </c:pt>
                <c:pt idx="79">
                  <c:v>711.00000000024</c:v>
                </c:pt>
                <c:pt idx="80">
                  <c:v>724.00000000016</c:v>
                </c:pt>
                <c:pt idx="81">
                  <c:v>703.000000000429</c:v>
                </c:pt>
                <c:pt idx="82">
                  <c:v>710.999999999785</c:v>
                </c:pt>
                <c:pt idx="83">
                  <c:v>715.000000000146</c:v>
                </c:pt>
                <c:pt idx="84">
                  <c:v>720.500000000357</c:v>
                </c:pt>
                <c:pt idx="85">
                  <c:v>673.999999999978</c:v>
                </c:pt>
                <c:pt idx="86">
                  <c:v>726.000000000113</c:v>
                </c:pt>
                <c:pt idx="87">
                  <c:v>730.000000000473</c:v>
                </c:pt>
                <c:pt idx="88">
                  <c:v>729.000000000269</c:v>
                </c:pt>
                <c:pt idx="89">
                  <c:v>737.00000000008</c:v>
                </c:pt>
                <c:pt idx="90">
                  <c:v>745.000000000346</c:v>
                </c:pt>
                <c:pt idx="91">
                  <c:v>757.999999999811</c:v>
                </c:pt>
                <c:pt idx="92">
                  <c:v>768.500000000131</c:v>
                </c:pt>
                <c:pt idx="93">
                  <c:v>760.50000000032</c:v>
                </c:pt>
                <c:pt idx="94">
                  <c:v>804.000000000542</c:v>
                </c:pt>
                <c:pt idx="95">
                  <c:v>788.500000000113</c:v>
                </c:pt>
                <c:pt idx="96">
                  <c:v>787.000000000262</c:v>
                </c:pt>
                <c:pt idx="97">
                  <c:v>749.499999999898</c:v>
                </c:pt>
                <c:pt idx="98">
                  <c:v>795.500000000175</c:v>
                </c:pt>
                <c:pt idx="99">
                  <c:v>793.500000000222</c:v>
                </c:pt>
                <c:pt idx="100">
                  <c:v>787.000000000262</c:v>
                </c:pt>
                <c:pt idx="101">
                  <c:v>801.500000000487</c:v>
                </c:pt>
                <c:pt idx="102">
                  <c:v>807.999999999993</c:v>
                </c:pt>
                <c:pt idx="103">
                  <c:v>802.500000000236</c:v>
                </c:pt>
                <c:pt idx="104">
                  <c:v>817.500000000109</c:v>
                </c:pt>
                <c:pt idx="105">
                  <c:v>818.500000000313</c:v>
                </c:pt>
                <c:pt idx="106">
                  <c:v>833.999999999833</c:v>
                </c:pt>
                <c:pt idx="107">
                  <c:v>842.5000000002</c:v>
                </c:pt>
                <c:pt idx="108">
                  <c:v>843.500000000404</c:v>
                </c:pt>
                <c:pt idx="109">
                  <c:v>844.500000000153</c:v>
                </c:pt>
                <c:pt idx="110">
                  <c:v>849.999999999909</c:v>
                </c:pt>
                <c:pt idx="111">
                  <c:v>853.500000000167</c:v>
                </c:pt>
                <c:pt idx="112">
                  <c:v>853.00000000052</c:v>
                </c:pt>
                <c:pt idx="113">
                  <c:v>871.000000000095</c:v>
                </c:pt>
                <c:pt idx="114">
                  <c:v>890.000000000327</c:v>
                </c:pt>
                <c:pt idx="115">
                  <c:v>886.000000000422</c:v>
                </c:pt>
                <c:pt idx="116">
                  <c:v>890.499999999975</c:v>
                </c:pt>
                <c:pt idx="117">
                  <c:v>889.000000000124</c:v>
                </c:pt>
                <c:pt idx="118">
                  <c:v>890.499999999975</c:v>
                </c:pt>
                <c:pt idx="119">
                  <c:v>883.000000000266</c:v>
                </c:pt>
                <c:pt idx="120">
                  <c:v>899.500000000444</c:v>
                </c:pt>
                <c:pt idx="121">
                  <c:v>896.500000000287</c:v>
                </c:pt>
                <c:pt idx="122">
                  <c:v>896.500000000287</c:v>
                </c:pt>
                <c:pt idx="123">
                  <c:v>897.166666666635</c:v>
                </c:pt>
                <c:pt idx="124">
                  <c:v>896.499999999833</c:v>
                </c:pt>
                <c:pt idx="125">
                  <c:v>897.500000000036</c:v>
                </c:pt>
                <c:pt idx="126">
                  <c:v>897.500000000036</c:v>
                </c:pt>
                <c:pt idx="127">
                  <c:v>896.000000000186</c:v>
                </c:pt>
                <c:pt idx="128">
                  <c:v>903.500000000349</c:v>
                </c:pt>
                <c:pt idx="129">
                  <c:v>900.99999999984</c:v>
                </c:pt>
                <c:pt idx="130">
                  <c:v>901.499999999942</c:v>
                </c:pt>
                <c:pt idx="131">
                  <c:v>901.000000000295</c:v>
                </c:pt>
                <c:pt idx="132">
                  <c:v>900.000000000091</c:v>
                </c:pt>
                <c:pt idx="133">
                  <c:v>902.5000000006</c:v>
                </c:pt>
                <c:pt idx="134">
                  <c:v>900.000000000091</c:v>
                </c:pt>
                <c:pt idx="135">
                  <c:v>905.999999999949</c:v>
                </c:pt>
                <c:pt idx="136">
                  <c:v>898.000000000138</c:v>
                </c:pt>
                <c:pt idx="137">
                  <c:v>907.500000000255</c:v>
                </c:pt>
                <c:pt idx="138">
                  <c:v>900.000000000091</c:v>
                </c:pt>
                <c:pt idx="139">
                  <c:v>913.000000000011</c:v>
                </c:pt>
                <c:pt idx="140">
                  <c:v>911.50000000016</c:v>
                </c:pt>
                <c:pt idx="141">
                  <c:v>907.500000000255</c:v>
                </c:pt>
                <c:pt idx="142">
                  <c:v>911.50000000016</c:v>
                </c:pt>
                <c:pt idx="143">
                  <c:v>916.000000000167</c:v>
                </c:pt>
                <c:pt idx="144">
                  <c:v>909.000000000106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'DC4-14'!$A$2:$B$2</c:f>
              <c:strCache>
                <c:ptCount val="1"/>
                <c:pt idx="0">
                  <c:v>DC4-14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'DC4-14'!$A$4:$A$200</c:f>
              <c:numCache>
                <c:formatCode>yyyy/m/d</c:formatCode>
                <c:ptCount val="197"/>
                <c:pt idx="0">
                  <c:v>43063</c:v>
                </c:pt>
                <c:pt idx="1">
                  <c:v>43067</c:v>
                </c:pt>
                <c:pt idx="2">
                  <c:v>43073</c:v>
                </c:pt>
                <c:pt idx="3">
                  <c:v>43094</c:v>
                </c:pt>
                <c:pt idx="4">
                  <c:v>43102</c:v>
                </c:pt>
                <c:pt idx="5">
                  <c:v>43108</c:v>
                </c:pt>
                <c:pt idx="6">
                  <c:v>43118</c:v>
                </c:pt>
                <c:pt idx="7">
                  <c:v>43122</c:v>
                </c:pt>
                <c:pt idx="8">
                  <c:v>43129</c:v>
                </c:pt>
                <c:pt idx="9">
                  <c:v>43144</c:v>
                </c:pt>
                <c:pt idx="10">
                  <c:v>43150</c:v>
                </c:pt>
                <c:pt idx="11">
                  <c:v>43163</c:v>
                </c:pt>
                <c:pt idx="12">
                  <c:v>43173</c:v>
                </c:pt>
                <c:pt idx="13">
                  <c:v>43179</c:v>
                </c:pt>
                <c:pt idx="14">
                  <c:v>43186</c:v>
                </c:pt>
                <c:pt idx="15">
                  <c:v>43192</c:v>
                </c:pt>
                <c:pt idx="16">
                  <c:v>43200</c:v>
                </c:pt>
                <c:pt idx="17">
                  <c:v>43209</c:v>
                </c:pt>
                <c:pt idx="18">
                  <c:v>43214</c:v>
                </c:pt>
                <c:pt idx="19">
                  <c:v>43244</c:v>
                </c:pt>
                <c:pt idx="20">
                  <c:v>43249</c:v>
                </c:pt>
                <c:pt idx="21">
                  <c:v>43255</c:v>
                </c:pt>
                <c:pt idx="22">
                  <c:v>43266</c:v>
                </c:pt>
                <c:pt idx="23">
                  <c:v>43271</c:v>
                </c:pt>
                <c:pt idx="24">
                  <c:v>43277</c:v>
                </c:pt>
                <c:pt idx="25">
                  <c:v>43283</c:v>
                </c:pt>
                <c:pt idx="26">
                  <c:v>43293</c:v>
                </c:pt>
                <c:pt idx="27">
                  <c:v>43297</c:v>
                </c:pt>
                <c:pt idx="28">
                  <c:v>43306</c:v>
                </c:pt>
                <c:pt idx="29">
                  <c:v>43313</c:v>
                </c:pt>
                <c:pt idx="30">
                  <c:v>43318</c:v>
                </c:pt>
                <c:pt idx="31">
                  <c:v>43325</c:v>
                </c:pt>
                <c:pt idx="32">
                  <c:v>43336</c:v>
                </c:pt>
                <c:pt idx="33">
                  <c:v>43340</c:v>
                </c:pt>
                <c:pt idx="34">
                  <c:v>43346</c:v>
                </c:pt>
                <c:pt idx="35">
                  <c:v>43365</c:v>
                </c:pt>
                <c:pt idx="36">
                  <c:v>43370</c:v>
                </c:pt>
                <c:pt idx="37">
                  <c:v>43375</c:v>
                </c:pt>
                <c:pt idx="38">
                  <c:v>43381</c:v>
                </c:pt>
                <c:pt idx="39">
                  <c:v>43390</c:v>
                </c:pt>
                <c:pt idx="40">
                  <c:v>43396</c:v>
                </c:pt>
                <c:pt idx="41">
                  <c:v>43403</c:v>
                </c:pt>
                <c:pt idx="42">
                  <c:v>43411</c:v>
                </c:pt>
                <c:pt idx="43">
                  <c:v>43419</c:v>
                </c:pt>
                <c:pt idx="44">
                  <c:v>43425</c:v>
                </c:pt>
                <c:pt idx="45">
                  <c:v>43431</c:v>
                </c:pt>
                <c:pt idx="46">
                  <c:v>43441</c:v>
                </c:pt>
                <c:pt idx="47">
                  <c:v>43445</c:v>
                </c:pt>
                <c:pt idx="48">
                  <c:v>43455</c:v>
                </c:pt>
                <c:pt idx="49">
                  <c:v>43461</c:v>
                </c:pt>
                <c:pt idx="50">
                  <c:v>43467</c:v>
                </c:pt>
                <c:pt idx="51">
                  <c:v>43474</c:v>
                </c:pt>
                <c:pt idx="52">
                  <c:v>43481</c:v>
                </c:pt>
                <c:pt idx="53">
                  <c:v>43486</c:v>
                </c:pt>
                <c:pt idx="54">
                  <c:v>43511</c:v>
                </c:pt>
                <c:pt idx="55">
                  <c:v>43515</c:v>
                </c:pt>
                <c:pt idx="56">
                  <c:v>43524</c:v>
                </c:pt>
                <c:pt idx="57">
                  <c:v>43530</c:v>
                </c:pt>
                <c:pt idx="58">
                  <c:v>43538</c:v>
                </c:pt>
                <c:pt idx="59">
                  <c:v>43543</c:v>
                </c:pt>
                <c:pt idx="60">
                  <c:v>43561</c:v>
                </c:pt>
                <c:pt idx="61">
                  <c:v>43573</c:v>
                </c:pt>
                <c:pt idx="62">
                  <c:v>43581</c:v>
                </c:pt>
                <c:pt idx="63">
                  <c:v>43595</c:v>
                </c:pt>
                <c:pt idx="64">
                  <c:v>43601</c:v>
                </c:pt>
                <c:pt idx="65">
                  <c:v>43608</c:v>
                </c:pt>
                <c:pt idx="66">
                  <c:v>43623</c:v>
                </c:pt>
                <c:pt idx="67">
                  <c:v>43630</c:v>
                </c:pt>
                <c:pt idx="68">
                  <c:v>43637</c:v>
                </c:pt>
                <c:pt idx="69">
                  <c:v>43645</c:v>
                </c:pt>
                <c:pt idx="70">
                  <c:v>43651</c:v>
                </c:pt>
                <c:pt idx="71">
                  <c:v>43660</c:v>
                </c:pt>
                <c:pt idx="72">
                  <c:v>43665</c:v>
                </c:pt>
                <c:pt idx="73">
                  <c:v>43671</c:v>
                </c:pt>
                <c:pt idx="74">
                  <c:v>43678</c:v>
                </c:pt>
                <c:pt idx="75">
                  <c:v>43686</c:v>
                </c:pt>
                <c:pt idx="76">
                  <c:v>43693</c:v>
                </c:pt>
                <c:pt idx="77">
                  <c:v>43708</c:v>
                </c:pt>
                <c:pt idx="78">
                  <c:v>43713</c:v>
                </c:pt>
                <c:pt idx="79">
                  <c:v>43722</c:v>
                </c:pt>
                <c:pt idx="80">
                  <c:v>43728</c:v>
                </c:pt>
                <c:pt idx="81">
                  <c:v>43742</c:v>
                </c:pt>
                <c:pt idx="82">
                  <c:v>43749</c:v>
                </c:pt>
                <c:pt idx="83">
                  <c:v>43762</c:v>
                </c:pt>
                <c:pt idx="84">
                  <c:v>43770</c:v>
                </c:pt>
                <c:pt idx="85">
                  <c:v>43778</c:v>
                </c:pt>
                <c:pt idx="86">
                  <c:v>43791</c:v>
                </c:pt>
                <c:pt idx="87">
                  <c:v>43802</c:v>
                </c:pt>
                <c:pt idx="88">
                  <c:v>43824</c:v>
                </c:pt>
                <c:pt idx="89">
                  <c:v>43834</c:v>
                </c:pt>
                <c:pt idx="90">
                  <c:v>43839</c:v>
                </c:pt>
                <c:pt idx="91">
                  <c:v>43845</c:v>
                </c:pt>
                <c:pt idx="92">
                  <c:v>43908</c:v>
                </c:pt>
                <c:pt idx="93">
                  <c:v>43930</c:v>
                </c:pt>
                <c:pt idx="94">
                  <c:v>43938</c:v>
                </c:pt>
                <c:pt idx="95">
                  <c:v>43942</c:v>
                </c:pt>
                <c:pt idx="96">
                  <c:v>43951</c:v>
                </c:pt>
                <c:pt idx="97">
                  <c:v>43956</c:v>
                </c:pt>
                <c:pt idx="98">
                  <c:v>43964</c:v>
                </c:pt>
                <c:pt idx="99">
                  <c:v>43972</c:v>
                </c:pt>
                <c:pt idx="100">
                  <c:v>43980</c:v>
                </c:pt>
                <c:pt idx="101">
                  <c:v>43999</c:v>
                </c:pt>
                <c:pt idx="102">
                  <c:v>44008</c:v>
                </c:pt>
                <c:pt idx="103">
                  <c:v>44056</c:v>
                </c:pt>
                <c:pt idx="104">
                  <c:v>44062</c:v>
                </c:pt>
                <c:pt idx="105">
                  <c:v>44070</c:v>
                </c:pt>
                <c:pt idx="106">
                  <c:v>44084</c:v>
                </c:pt>
                <c:pt idx="107">
                  <c:v>44092</c:v>
                </c:pt>
                <c:pt idx="108">
                  <c:v>44100</c:v>
                </c:pt>
                <c:pt idx="109">
                  <c:v>44114</c:v>
                </c:pt>
                <c:pt idx="110">
                  <c:v>44228</c:v>
                </c:pt>
                <c:pt idx="111">
                  <c:v>44256</c:v>
                </c:pt>
                <c:pt idx="112">
                  <c:v>44273</c:v>
                </c:pt>
                <c:pt idx="113">
                  <c:v>44287</c:v>
                </c:pt>
                <c:pt idx="114">
                  <c:v>44295</c:v>
                </c:pt>
                <c:pt idx="115">
                  <c:v>44318</c:v>
                </c:pt>
                <c:pt idx="116">
                  <c:v>44325</c:v>
                </c:pt>
                <c:pt idx="117">
                  <c:v>44333</c:v>
                </c:pt>
                <c:pt idx="118">
                  <c:v>44345</c:v>
                </c:pt>
                <c:pt idx="119">
                  <c:v>44352</c:v>
                </c:pt>
                <c:pt idx="120">
                  <c:v>44356</c:v>
                </c:pt>
                <c:pt idx="121">
                  <c:v>44356</c:v>
                </c:pt>
                <c:pt idx="122">
                  <c:v>44356</c:v>
                </c:pt>
                <c:pt idx="123">
                  <c:v>44356</c:v>
                </c:pt>
                <c:pt idx="124">
                  <c:v>44361</c:v>
                </c:pt>
                <c:pt idx="125">
                  <c:v>44363</c:v>
                </c:pt>
                <c:pt idx="126">
                  <c:v>44366</c:v>
                </c:pt>
                <c:pt idx="127">
                  <c:v>44367</c:v>
                </c:pt>
                <c:pt idx="128">
                  <c:v>44372</c:v>
                </c:pt>
                <c:pt idx="129">
                  <c:v>44373</c:v>
                </c:pt>
                <c:pt idx="130">
                  <c:v>44375</c:v>
                </c:pt>
                <c:pt idx="131">
                  <c:v>44377</c:v>
                </c:pt>
                <c:pt idx="132">
                  <c:v>44380</c:v>
                </c:pt>
                <c:pt idx="133">
                  <c:v>44383</c:v>
                </c:pt>
                <c:pt idx="134">
                  <c:v>44385</c:v>
                </c:pt>
                <c:pt idx="135">
                  <c:v>44387</c:v>
                </c:pt>
                <c:pt idx="136">
                  <c:v>44390</c:v>
                </c:pt>
                <c:pt idx="137">
                  <c:v>44397</c:v>
                </c:pt>
                <c:pt idx="138">
                  <c:v>44401</c:v>
                </c:pt>
                <c:pt idx="139">
                  <c:v>44437</c:v>
                </c:pt>
                <c:pt idx="140">
                  <c:v>44445</c:v>
                </c:pt>
                <c:pt idx="141">
                  <c:v>44448</c:v>
                </c:pt>
              </c:numCache>
            </c:numRef>
          </c:xVal>
          <c:yVal>
            <c:numRef>
              <c:f>'DC4-14'!$G$4:$G$200</c:f>
              <c:numCache>
                <c:formatCode>0.00_ </c:formatCode>
                <c:ptCount val="197"/>
                <c:pt idx="0">
                  <c:v>0</c:v>
                </c:pt>
                <c:pt idx="1">
                  <c:v>36.000000000513</c:v>
                </c:pt>
                <c:pt idx="2">
                  <c:v>72.5000000002183</c:v>
                </c:pt>
                <c:pt idx="3">
                  <c:v>127.500000000055</c:v>
                </c:pt>
                <c:pt idx="4">
                  <c:v>154.500000000098</c:v>
                </c:pt>
                <c:pt idx="5">
                  <c:v>157.500000000255</c:v>
                </c:pt>
                <c:pt idx="6">
                  <c:v>173.000000000229</c:v>
                </c:pt>
                <c:pt idx="7">
                  <c:v>186.000000000149</c:v>
                </c:pt>
                <c:pt idx="8">
                  <c:v>192.000000000007</c:v>
                </c:pt>
                <c:pt idx="9">
                  <c:v>242.500000000291</c:v>
                </c:pt>
                <c:pt idx="10">
                  <c:v>246.000000000549</c:v>
                </c:pt>
                <c:pt idx="11">
                  <c:v>298.000000000229</c:v>
                </c:pt>
                <c:pt idx="12">
                  <c:v>310.500000000047</c:v>
                </c:pt>
                <c:pt idx="13">
                  <c:v>319.500000000062</c:v>
                </c:pt>
                <c:pt idx="14">
                  <c:v>336.999999999989</c:v>
                </c:pt>
                <c:pt idx="15">
                  <c:v>359.000000000378</c:v>
                </c:pt>
                <c:pt idx="16">
                  <c:v>365.999999999985</c:v>
                </c:pt>
                <c:pt idx="17">
                  <c:v>384.000000000015</c:v>
                </c:pt>
                <c:pt idx="18">
                  <c:v>383.000000000266</c:v>
                </c:pt>
                <c:pt idx="19">
                  <c:v>459.499999999935</c:v>
                </c:pt>
                <c:pt idx="20">
                  <c:v>467.999999999847</c:v>
                </c:pt>
                <c:pt idx="21">
                  <c:v>464.500000000044</c:v>
                </c:pt>
                <c:pt idx="22">
                  <c:v>479.000000000269</c:v>
                </c:pt>
                <c:pt idx="23">
                  <c:v>480.50000000012</c:v>
                </c:pt>
                <c:pt idx="24">
                  <c:v>488.500000000386</c:v>
                </c:pt>
                <c:pt idx="25">
                  <c:v>493.50000000004</c:v>
                </c:pt>
                <c:pt idx="26">
                  <c:v>493.000000000393</c:v>
                </c:pt>
                <c:pt idx="27">
                  <c:v>504.00000000036</c:v>
                </c:pt>
                <c:pt idx="28">
                  <c:v>502.000000000407</c:v>
                </c:pt>
                <c:pt idx="29">
                  <c:v>508.000000000266</c:v>
                </c:pt>
                <c:pt idx="30">
                  <c:v>515.000000000327</c:v>
                </c:pt>
                <c:pt idx="31">
                  <c:v>512.500000000273</c:v>
                </c:pt>
                <c:pt idx="32">
                  <c:v>518.500000000586</c:v>
                </c:pt>
                <c:pt idx="33">
                  <c:v>520.500000000084</c:v>
                </c:pt>
                <c:pt idx="34">
                  <c:v>478.500000000167</c:v>
                </c:pt>
                <c:pt idx="35">
                  <c:v>534.000000000106</c:v>
                </c:pt>
                <c:pt idx="36">
                  <c:v>544.499999999971</c:v>
                </c:pt>
                <c:pt idx="37">
                  <c:v>547.500000000127</c:v>
                </c:pt>
                <c:pt idx="38">
                  <c:v>550.000000000637</c:v>
                </c:pt>
                <c:pt idx="39">
                  <c:v>552.500000000236</c:v>
                </c:pt>
                <c:pt idx="40">
                  <c:v>559.500000000298</c:v>
                </c:pt>
                <c:pt idx="41">
                  <c:v>562.500000000455</c:v>
                </c:pt>
                <c:pt idx="42">
                  <c:v>575.500000000375</c:v>
                </c:pt>
                <c:pt idx="43">
                  <c:v>597.999999999956</c:v>
                </c:pt>
                <c:pt idx="44">
                  <c:v>602.500000000418</c:v>
                </c:pt>
                <c:pt idx="45">
                  <c:v>611.000000000331</c:v>
                </c:pt>
                <c:pt idx="46">
                  <c:v>619.000000000142</c:v>
                </c:pt>
                <c:pt idx="47">
                  <c:v>617.999999999938</c:v>
                </c:pt>
                <c:pt idx="48">
                  <c:v>630.500000000211</c:v>
                </c:pt>
                <c:pt idx="49">
                  <c:v>632.000000000062</c:v>
                </c:pt>
                <c:pt idx="50">
                  <c:v>638.500000000477</c:v>
                </c:pt>
                <c:pt idx="51">
                  <c:v>646.999999999935</c:v>
                </c:pt>
                <c:pt idx="52">
                  <c:v>650.500000000193</c:v>
                </c:pt>
                <c:pt idx="53">
                  <c:v>647.500000000036</c:v>
                </c:pt>
                <c:pt idx="54">
                  <c:v>662.500000000364</c:v>
                </c:pt>
                <c:pt idx="55">
                  <c:v>666.999999999916</c:v>
                </c:pt>
                <c:pt idx="56">
                  <c:v>668.000000000575</c:v>
                </c:pt>
                <c:pt idx="57">
                  <c:v>671.499999999924</c:v>
                </c:pt>
                <c:pt idx="58">
                  <c:v>674.50000000008</c:v>
                </c:pt>
                <c:pt idx="59">
                  <c:v>679.000000000087</c:v>
                </c:pt>
                <c:pt idx="60">
                  <c:v>700.000000000273</c:v>
                </c:pt>
                <c:pt idx="61">
                  <c:v>701.000000000477</c:v>
                </c:pt>
                <c:pt idx="62">
                  <c:v>706.500000000233</c:v>
                </c:pt>
                <c:pt idx="63">
                  <c:v>719.500000000608</c:v>
                </c:pt>
                <c:pt idx="64">
                  <c:v>719.500000000153</c:v>
                </c:pt>
                <c:pt idx="65">
                  <c:v>718.000000000302</c:v>
                </c:pt>
                <c:pt idx="66">
                  <c:v>724.999999999909</c:v>
                </c:pt>
                <c:pt idx="67">
                  <c:v>737.500000000182</c:v>
                </c:pt>
                <c:pt idx="68">
                  <c:v>731.000000000222</c:v>
                </c:pt>
                <c:pt idx="69">
                  <c:v>744.500000000244</c:v>
                </c:pt>
                <c:pt idx="70">
                  <c:v>750.000000000455</c:v>
                </c:pt>
                <c:pt idx="71">
                  <c:v>751.500000000306</c:v>
                </c:pt>
                <c:pt idx="72">
                  <c:v>751.000000000204</c:v>
                </c:pt>
                <c:pt idx="73">
                  <c:v>757.000000000062</c:v>
                </c:pt>
                <c:pt idx="74">
                  <c:v>760.50000000032</c:v>
                </c:pt>
                <c:pt idx="75">
                  <c:v>764.000000000124</c:v>
                </c:pt>
                <c:pt idx="76">
                  <c:v>767.500000000382</c:v>
                </c:pt>
                <c:pt idx="77">
                  <c:v>756.49999999996</c:v>
                </c:pt>
                <c:pt idx="78">
                  <c:v>764.500000000226</c:v>
                </c:pt>
                <c:pt idx="79">
                  <c:v>766.000000000076</c:v>
                </c:pt>
                <c:pt idx="80">
                  <c:v>769.49999999988</c:v>
                </c:pt>
                <c:pt idx="81">
                  <c:v>777.000000000498</c:v>
                </c:pt>
                <c:pt idx="82">
                  <c:v>780.0000000002</c:v>
                </c:pt>
                <c:pt idx="83">
                  <c:v>759.000000000469</c:v>
                </c:pt>
                <c:pt idx="84">
                  <c:v>781.500000000506</c:v>
                </c:pt>
                <c:pt idx="85">
                  <c:v>784.000000000106</c:v>
                </c:pt>
                <c:pt idx="86">
                  <c:v>798.000000000229</c:v>
                </c:pt>
                <c:pt idx="87">
                  <c:v>797.00000000048</c:v>
                </c:pt>
                <c:pt idx="88">
                  <c:v>809.999999999945</c:v>
                </c:pt>
                <c:pt idx="89">
                  <c:v>823.499999999967</c:v>
                </c:pt>
                <c:pt idx="90">
                  <c:v>811.500000000251</c:v>
                </c:pt>
                <c:pt idx="91">
                  <c:v>836.00000000024</c:v>
                </c:pt>
                <c:pt idx="92">
                  <c:v>842.000000000098</c:v>
                </c:pt>
                <c:pt idx="93">
                  <c:v>846.500000000106</c:v>
                </c:pt>
                <c:pt idx="94">
                  <c:v>811.500000000251</c:v>
                </c:pt>
                <c:pt idx="95">
                  <c:v>857.000000000426</c:v>
                </c:pt>
                <c:pt idx="96">
                  <c:v>858.500000000276</c:v>
                </c:pt>
                <c:pt idx="97">
                  <c:v>848.500000000513</c:v>
                </c:pt>
                <c:pt idx="98">
                  <c:v>862.500000000182</c:v>
                </c:pt>
                <c:pt idx="99">
                  <c:v>869.499999999789</c:v>
                </c:pt>
                <c:pt idx="100">
                  <c:v>857.000000000426</c:v>
                </c:pt>
                <c:pt idx="101">
                  <c:v>881.500000000415</c:v>
                </c:pt>
                <c:pt idx="102">
                  <c:v>887.000000000171</c:v>
                </c:pt>
                <c:pt idx="103">
                  <c:v>898.000000000138</c:v>
                </c:pt>
                <c:pt idx="104">
                  <c:v>905.999999999949</c:v>
                </c:pt>
                <c:pt idx="105">
                  <c:v>907.500000000255</c:v>
                </c:pt>
                <c:pt idx="106">
                  <c:v>910.500000000411</c:v>
                </c:pt>
                <c:pt idx="107">
                  <c:v>919.499999999971</c:v>
                </c:pt>
                <c:pt idx="108">
                  <c:v>917.500000000018</c:v>
                </c:pt>
                <c:pt idx="109">
                  <c:v>917.500000000473</c:v>
                </c:pt>
                <c:pt idx="110">
                  <c:v>940.500000000156</c:v>
                </c:pt>
                <c:pt idx="111">
                  <c:v>956.000000000131</c:v>
                </c:pt>
                <c:pt idx="112">
                  <c:v>955.000000000382</c:v>
                </c:pt>
                <c:pt idx="113">
                  <c:v>956.500000000233</c:v>
                </c:pt>
                <c:pt idx="114">
                  <c:v>952.999999999975</c:v>
                </c:pt>
                <c:pt idx="115">
                  <c:v>964.500000000044</c:v>
                </c:pt>
                <c:pt idx="116">
                  <c:v>957.500000000437</c:v>
                </c:pt>
                <c:pt idx="117">
                  <c:v>964.000000000397</c:v>
                </c:pt>
                <c:pt idx="118">
                  <c:v>961.00000000024</c:v>
                </c:pt>
                <c:pt idx="119">
                  <c:v>966.000000000349</c:v>
                </c:pt>
                <c:pt idx="120">
                  <c:v>970.333333333201</c:v>
                </c:pt>
                <c:pt idx="121">
                  <c:v>969.9999999998</c:v>
                </c:pt>
                <c:pt idx="122">
                  <c:v>969.9999999998</c:v>
                </c:pt>
                <c:pt idx="123">
                  <c:v>971.000000000004</c:v>
                </c:pt>
                <c:pt idx="124">
                  <c:v>966.499999999996</c:v>
                </c:pt>
                <c:pt idx="125">
                  <c:v>971.000000000458</c:v>
                </c:pt>
                <c:pt idx="126">
                  <c:v>967.999999999847</c:v>
                </c:pt>
                <c:pt idx="127">
                  <c:v>969.500000000153</c:v>
                </c:pt>
                <c:pt idx="128">
                  <c:v>963.000000000193</c:v>
                </c:pt>
                <c:pt idx="129">
                  <c:v>963.000000000193</c:v>
                </c:pt>
                <c:pt idx="130">
                  <c:v>967.500000000655</c:v>
                </c:pt>
                <c:pt idx="131">
                  <c:v>968.499999999949</c:v>
                </c:pt>
                <c:pt idx="132">
                  <c:v>967.5000000002</c:v>
                </c:pt>
                <c:pt idx="133">
                  <c:v>969.000000000506</c:v>
                </c:pt>
                <c:pt idx="134">
                  <c:v>972.000000000207</c:v>
                </c:pt>
                <c:pt idx="135">
                  <c:v>965.500000000247</c:v>
                </c:pt>
                <c:pt idx="136">
                  <c:v>972.999999999956</c:v>
                </c:pt>
                <c:pt idx="137">
                  <c:v>987.500000000182</c:v>
                </c:pt>
                <c:pt idx="138">
                  <c:v>970.000000000255</c:v>
                </c:pt>
                <c:pt idx="139">
                  <c:v>972.500000000309</c:v>
                </c:pt>
                <c:pt idx="140">
                  <c:v>982.500000000528</c:v>
                </c:pt>
                <c:pt idx="141">
                  <c:v>976.500000000215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'DC4-15'!$A$2:$B$2</c:f>
              <c:strCache>
                <c:ptCount val="1"/>
                <c:pt idx="0">
                  <c:v>DC4-15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'DC4-15'!$A$4:$A$200</c:f>
              <c:numCache>
                <c:formatCode>yyyy/m/d;@</c:formatCode>
                <c:ptCount val="197"/>
                <c:pt idx="0">
                  <c:v>43102</c:v>
                </c:pt>
                <c:pt idx="1">
                  <c:v>43108</c:v>
                </c:pt>
                <c:pt idx="2">
                  <c:v>43118</c:v>
                </c:pt>
                <c:pt idx="3">
                  <c:v>43122</c:v>
                </c:pt>
                <c:pt idx="4">
                  <c:v>43129</c:v>
                </c:pt>
                <c:pt idx="5">
                  <c:v>43144</c:v>
                </c:pt>
                <c:pt idx="6">
                  <c:v>43150</c:v>
                </c:pt>
                <c:pt idx="7">
                  <c:v>43163</c:v>
                </c:pt>
                <c:pt idx="8">
                  <c:v>43173</c:v>
                </c:pt>
                <c:pt idx="9">
                  <c:v>43179</c:v>
                </c:pt>
                <c:pt idx="10">
                  <c:v>43186</c:v>
                </c:pt>
                <c:pt idx="11">
                  <c:v>43192</c:v>
                </c:pt>
                <c:pt idx="12">
                  <c:v>43200</c:v>
                </c:pt>
                <c:pt idx="13">
                  <c:v>43209</c:v>
                </c:pt>
                <c:pt idx="14">
                  <c:v>43214</c:v>
                </c:pt>
                <c:pt idx="17">
                  <c:v>44448</c:v>
                </c:pt>
              </c:numCache>
            </c:numRef>
          </c:xVal>
          <c:yVal>
            <c:numRef>
              <c:f>'DC4-15'!$G$4:$G$200</c:f>
              <c:numCache>
                <c:formatCode>0.00_ </c:formatCode>
                <c:ptCount val="197"/>
                <c:pt idx="0">
                  <c:v>0</c:v>
                </c:pt>
                <c:pt idx="1">
                  <c:v>9.0000000004693</c:v>
                </c:pt>
                <c:pt idx="2">
                  <c:v>36.5000000001601</c:v>
                </c:pt>
                <c:pt idx="3">
                  <c:v>50.0000000001819</c:v>
                </c:pt>
                <c:pt idx="4">
                  <c:v>65.0000000000546</c:v>
                </c:pt>
                <c:pt idx="5">
                  <c:v>126.999999999953</c:v>
                </c:pt>
                <c:pt idx="6">
                  <c:v>133.500000000367</c:v>
                </c:pt>
                <c:pt idx="7">
                  <c:v>196.500000000469</c:v>
                </c:pt>
                <c:pt idx="8">
                  <c:v>215.000000000146</c:v>
                </c:pt>
                <c:pt idx="9">
                  <c:v>226.000000000113</c:v>
                </c:pt>
                <c:pt idx="10">
                  <c:v>246.000000000095</c:v>
                </c:pt>
                <c:pt idx="11">
                  <c:v>269.500000000335</c:v>
                </c:pt>
                <c:pt idx="12">
                  <c:v>291.999999999916</c:v>
                </c:pt>
                <c:pt idx="13">
                  <c:v>331.500000000233</c:v>
                </c:pt>
                <c:pt idx="14">
                  <c:v>337.500000000091</c:v>
                </c:pt>
                <c:pt idx="17">
                  <c:v>1141.00000000008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'DC4-16'!$A$2:$B$2</c:f>
              <c:strCache>
                <c:ptCount val="1"/>
                <c:pt idx="0">
                  <c:v>DC4-16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'DC4-16'!$A$4:$A$499</c:f>
              <c:numCache>
                <c:formatCode>yyyy/m/d;@</c:formatCode>
                <c:ptCount val="496"/>
                <c:pt idx="0">
                  <c:v>43129</c:v>
                </c:pt>
                <c:pt idx="1">
                  <c:v>43144</c:v>
                </c:pt>
                <c:pt idx="2">
                  <c:v>43150</c:v>
                </c:pt>
                <c:pt idx="3">
                  <c:v>43163</c:v>
                </c:pt>
                <c:pt idx="4">
                  <c:v>43173</c:v>
                </c:pt>
                <c:pt idx="5">
                  <c:v>43179</c:v>
                </c:pt>
                <c:pt idx="6">
                  <c:v>43186</c:v>
                </c:pt>
                <c:pt idx="7">
                  <c:v>43192</c:v>
                </c:pt>
                <c:pt idx="8">
                  <c:v>43200</c:v>
                </c:pt>
                <c:pt idx="9">
                  <c:v>43209</c:v>
                </c:pt>
                <c:pt idx="10">
                  <c:v>43214</c:v>
                </c:pt>
                <c:pt idx="11">
                  <c:v>43244</c:v>
                </c:pt>
                <c:pt idx="12">
                  <c:v>43249</c:v>
                </c:pt>
                <c:pt idx="13">
                  <c:v>43255</c:v>
                </c:pt>
                <c:pt idx="14">
                  <c:v>43266</c:v>
                </c:pt>
                <c:pt idx="15">
                  <c:v>43271</c:v>
                </c:pt>
                <c:pt idx="16">
                  <c:v>43277</c:v>
                </c:pt>
                <c:pt idx="17">
                  <c:v>43283</c:v>
                </c:pt>
                <c:pt idx="18">
                  <c:v>43293</c:v>
                </c:pt>
                <c:pt idx="19">
                  <c:v>43297</c:v>
                </c:pt>
                <c:pt idx="20">
                  <c:v>43306</c:v>
                </c:pt>
                <c:pt idx="21">
                  <c:v>43313</c:v>
                </c:pt>
                <c:pt idx="22">
                  <c:v>43318</c:v>
                </c:pt>
                <c:pt idx="23">
                  <c:v>43325</c:v>
                </c:pt>
                <c:pt idx="24">
                  <c:v>43336</c:v>
                </c:pt>
                <c:pt idx="25">
                  <c:v>43340</c:v>
                </c:pt>
                <c:pt idx="26">
                  <c:v>43346</c:v>
                </c:pt>
                <c:pt idx="27">
                  <c:v>43365</c:v>
                </c:pt>
                <c:pt idx="28">
                  <c:v>43370</c:v>
                </c:pt>
                <c:pt idx="29">
                  <c:v>43375</c:v>
                </c:pt>
                <c:pt idx="30">
                  <c:v>43381</c:v>
                </c:pt>
                <c:pt idx="31">
                  <c:v>43390</c:v>
                </c:pt>
                <c:pt idx="32">
                  <c:v>43396</c:v>
                </c:pt>
                <c:pt idx="33">
                  <c:v>43403</c:v>
                </c:pt>
                <c:pt idx="34">
                  <c:v>43411</c:v>
                </c:pt>
                <c:pt idx="35">
                  <c:v>43419</c:v>
                </c:pt>
                <c:pt idx="36">
                  <c:v>43425</c:v>
                </c:pt>
                <c:pt idx="37">
                  <c:v>43431</c:v>
                </c:pt>
                <c:pt idx="38">
                  <c:v>43441</c:v>
                </c:pt>
                <c:pt idx="39">
                  <c:v>43445</c:v>
                </c:pt>
                <c:pt idx="40">
                  <c:v>43455</c:v>
                </c:pt>
                <c:pt idx="41">
                  <c:v>43461</c:v>
                </c:pt>
                <c:pt idx="42">
                  <c:v>43467</c:v>
                </c:pt>
                <c:pt idx="43">
                  <c:v>43474</c:v>
                </c:pt>
                <c:pt idx="44">
                  <c:v>43481</c:v>
                </c:pt>
                <c:pt idx="45">
                  <c:v>43486</c:v>
                </c:pt>
                <c:pt idx="46">
                  <c:v>43511</c:v>
                </c:pt>
                <c:pt idx="47">
                  <c:v>43515</c:v>
                </c:pt>
                <c:pt idx="48">
                  <c:v>43524</c:v>
                </c:pt>
                <c:pt idx="49">
                  <c:v>43530</c:v>
                </c:pt>
                <c:pt idx="50">
                  <c:v>43535</c:v>
                </c:pt>
                <c:pt idx="51">
                  <c:v>43543</c:v>
                </c:pt>
                <c:pt idx="52">
                  <c:v>43561</c:v>
                </c:pt>
                <c:pt idx="53">
                  <c:v>43573</c:v>
                </c:pt>
                <c:pt idx="54">
                  <c:v>43581</c:v>
                </c:pt>
                <c:pt idx="55">
                  <c:v>43595</c:v>
                </c:pt>
                <c:pt idx="56">
                  <c:v>43601</c:v>
                </c:pt>
                <c:pt idx="57">
                  <c:v>43608</c:v>
                </c:pt>
                <c:pt idx="58">
                  <c:v>43623</c:v>
                </c:pt>
                <c:pt idx="59" c:formatCode="yyyy/m/d">
                  <c:v>43630</c:v>
                </c:pt>
                <c:pt idx="60">
                  <c:v>43637</c:v>
                </c:pt>
                <c:pt idx="61">
                  <c:v>43645</c:v>
                </c:pt>
                <c:pt idx="62">
                  <c:v>43651</c:v>
                </c:pt>
                <c:pt idx="63">
                  <c:v>43660</c:v>
                </c:pt>
                <c:pt idx="64">
                  <c:v>43665</c:v>
                </c:pt>
                <c:pt idx="65">
                  <c:v>43671</c:v>
                </c:pt>
                <c:pt idx="66">
                  <c:v>43678</c:v>
                </c:pt>
                <c:pt idx="67">
                  <c:v>43686</c:v>
                </c:pt>
                <c:pt idx="68">
                  <c:v>43693</c:v>
                </c:pt>
                <c:pt idx="69">
                  <c:v>43708</c:v>
                </c:pt>
                <c:pt idx="70">
                  <c:v>43713</c:v>
                </c:pt>
                <c:pt idx="71">
                  <c:v>43722</c:v>
                </c:pt>
                <c:pt idx="72">
                  <c:v>43728</c:v>
                </c:pt>
                <c:pt idx="73">
                  <c:v>43749</c:v>
                </c:pt>
                <c:pt idx="74">
                  <c:v>43762</c:v>
                </c:pt>
                <c:pt idx="75" c:formatCode="yyyy/m/d">
                  <c:v>43770</c:v>
                </c:pt>
                <c:pt idx="76" c:formatCode="yyyy/m/d">
                  <c:v>43778</c:v>
                </c:pt>
                <c:pt idx="77" c:formatCode="yyyy/m/d">
                  <c:v>43791</c:v>
                </c:pt>
                <c:pt idx="78" c:formatCode="yyyy/m/d">
                  <c:v>43802</c:v>
                </c:pt>
                <c:pt idx="79" c:formatCode="yyyy/m/d">
                  <c:v>43824</c:v>
                </c:pt>
                <c:pt idx="80" c:formatCode="yyyy/m/d">
                  <c:v>43834</c:v>
                </c:pt>
                <c:pt idx="81" c:formatCode="yyyy/m/d">
                  <c:v>43839</c:v>
                </c:pt>
                <c:pt idx="82" c:formatCode="yyyy/m/d">
                  <c:v>43845</c:v>
                </c:pt>
                <c:pt idx="83" c:formatCode="yyyy/m/d">
                  <c:v>43908</c:v>
                </c:pt>
                <c:pt idx="84" c:formatCode="yyyy/m/d">
                  <c:v>43930</c:v>
                </c:pt>
                <c:pt idx="85" c:formatCode="yyyy/m/d">
                  <c:v>43938</c:v>
                </c:pt>
                <c:pt idx="86" c:formatCode="yyyy/m/d">
                  <c:v>43942</c:v>
                </c:pt>
                <c:pt idx="87" c:formatCode="yyyy/m/d">
                  <c:v>43951</c:v>
                </c:pt>
                <c:pt idx="88" c:formatCode="yyyy/m/d">
                  <c:v>43956</c:v>
                </c:pt>
                <c:pt idx="89" c:formatCode="yyyy/m/d">
                  <c:v>43964</c:v>
                </c:pt>
                <c:pt idx="90" c:formatCode="yyyy/m/d">
                  <c:v>43972</c:v>
                </c:pt>
                <c:pt idx="91" c:formatCode="yyyy/m/d">
                  <c:v>43980</c:v>
                </c:pt>
                <c:pt idx="92" c:formatCode="yyyy/m/d">
                  <c:v>43999</c:v>
                </c:pt>
                <c:pt idx="93" c:formatCode="yyyy/m/d">
                  <c:v>44008</c:v>
                </c:pt>
                <c:pt idx="94" c:formatCode="yyyy/m/d">
                  <c:v>44056</c:v>
                </c:pt>
                <c:pt idx="95" c:formatCode="yyyy/m/d">
                  <c:v>44062</c:v>
                </c:pt>
                <c:pt idx="96" c:formatCode="yyyy/m/d">
                  <c:v>44070</c:v>
                </c:pt>
                <c:pt idx="97" c:formatCode="yyyy/m/d">
                  <c:v>44084</c:v>
                </c:pt>
                <c:pt idx="98" c:formatCode="yyyy/m/d">
                  <c:v>44092</c:v>
                </c:pt>
                <c:pt idx="99" c:formatCode="yyyy/m/d">
                  <c:v>44100</c:v>
                </c:pt>
                <c:pt idx="100" c:formatCode="yyyy/m/d">
                  <c:v>44114</c:v>
                </c:pt>
                <c:pt idx="101" c:formatCode="yyyy/m/d">
                  <c:v>44228</c:v>
                </c:pt>
                <c:pt idx="102" c:formatCode="yyyy/m/d">
                  <c:v>44256</c:v>
                </c:pt>
                <c:pt idx="103" c:formatCode="yyyy/m/d">
                  <c:v>44273</c:v>
                </c:pt>
                <c:pt idx="104" c:formatCode="yyyy/m/d">
                  <c:v>44287</c:v>
                </c:pt>
                <c:pt idx="105" c:formatCode="yyyy/m/d">
                  <c:v>44295</c:v>
                </c:pt>
                <c:pt idx="106" c:formatCode="yyyy/m/d">
                  <c:v>44318</c:v>
                </c:pt>
                <c:pt idx="107" c:formatCode="yyyy/m/d">
                  <c:v>44325</c:v>
                </c:pt>
                <c:pt idx="108" c:formatCode="yyyy/m/d">
                  <c:v>44333</c:v>
                </c:pt>
                <c:pt idx="109" c:formatCode="yyyy/m/d">
                  <c:v>44345</c:v>
                </c:pt>
                <c:pt idx="110" c:formatCode="yyyy/m/d">
                  <c:v>44352</c:v>
                </c:pt>
                <c:pt idx="111" c:formatCode="yyyy/m/d">
                  <c:v>44356</c:v>
                </c:pt>
                <c:pt idx="112" c:formatCode="yyyy/m/d">
                  <c:v>44356</c:v>
                </c:pt>
                <c:pt idx="113" c:formatCode="yyyy/m/d">
                  <c:v>44356</c:v>
                </c:pt>
                <c:pt idx="114" c:formatCode="yyyy/m/d">
                  <c:v>44356</c:v>
                </c:pt>
                <c:pt idx="115" c:formatCode="yyyy/m/d">
                  <c:v>44361</c:v>
                </c:pt>
                <c:pt idx="116" c:formatCode="yyyy/m/d">
                  <c:v>44363</c:v>
                </c:pt>
                <c:pt idx="117" c:formatCode="yyyy/m/d">
                  <c:v>44366</c:v>
                </c:pt>
                <c:pt idx="118" c:formatCode="yyyy/m/d">
                  <c:v>44367</c:v>
                </c:pt>
                <c:pt idx="119" c:formatCode="yyyy/m/d">
                  <c:v>44372</c:v>
                </c:pt>
                <c:pt idx="120" c:formatCode="yyyy/m/d">
                  <c:v>44373</c:v>
                </c:pt>
                <c:pt idx="121" c:formatCode="yyyy/m/d">
                  <c:v>44375</c:v>
                </c:pt>
                <c:pt idx="122" c:formatCode="yyyy/m/d">
                  <c:v>44377</c:v>
                </c:pt>
                <c:pt idx="123" c:formatCode="yyyy/m/d">
                  <c:v>44380</c:v>
                </c:pt>
                <c:pt idx="124" c:formatCode="yyyy/m/d">
                  <c:v>44383</c:v>
                </c:pt>
                <c:pt idx="125" c:formatCode="yyyy/m/d">
                  <c:v>44385</c:v>
                </c:pt>
                <c:pt idx="126" c:formatCode="yyyy/m/d">
                  <c:v>44387</c:v>
                </c:pt>
                <c:pt idx="127" c:formatCode="yyyy/m/d">
                  <c:v>44390</c:v>
                </c:pt>
                <c:pt idx="128" c:formatCode="yyyy/m/d">
                  <c:v>44397</c:v>
                </c:pt>
                <c:pt idx="129" c:formatCode="yyyy/m/d">
                  <c:v>44401</c:v>
                </c:pt>
                <c:pt idx="130" c:formatCode="yyyy/m/d">
                  <c:v>44437</c:v>
                </c:pt>
                <c:pt idx="131" c:formatCode="yyyy/m/d">
                  <c:v>44445</c:v>
                </c:pt>
                <c:pt idx="132" c:formatCode="yyyy/m/d">
                  <c:v>44448</c:v>
                </c:pt>
              </c:numCache>
            </c:numRef>
          </c:xVal>
          <c:yVal>
            <c:numRef>
              <c:f>'DC4-16'!$G$4:$G$499</c:f>
              <c:numCache>
                <c:formatCode>0.00_ </c:formatCode>
                <c:ptCount val="496"/>
                <c:pt idx="0">
                  <c:v>0</c:v>
                </c:pt>
                <c:pt idx="1">
                  <c:v>78.5000000000764</c:v>
                </c:pt>
                <c:pt idx="2">
                  <c:v>89.5000000004984</c:v>
                </c:pt>
                <c:pt idx="3">
                  <c:v>158.000000000357</c:v>
                </c:pt>
                <c:pt idx="4">
                  <c:v>179.500000000189</c:v>
                </c:pt>
                <c:pt idx="5">
                  <c:v>194.000000000415</c:v>
                </c:pt>
                <c:pt idx="6">
                  <c:v>215.500000000247</c:v>
                </c:pt>
                <c:pt idx="7">
                  <c:v>240.500000000338</c:v>
                </c:pt>
                <c:pt idx="8">
                  <c:v>263.500000000022</c:v>
                </c:pt>
                <c:pt idx="9">
                  <c:v>297.500000000127</c:v>
                </c:pt>
                <c:pt idx="10">
                  <c:v>308.500000000095</c:v>
                </c:pt>
                <c:pt idx="11">
                  <c:v>423.000000000229</c:v>
                </c:pt>
                <c:pt idx="12">
                  <c:v>447.000000000116</c:v>
                </c:pt>
                <c:pt idx="13">
                  <c:v>451.500000000124</c:v>
                </c:pt>
                <c:pt idx="14">
                  <c:v>483.500000000276</c:v>
                </c:pt>
                <c:pt idx="15">
                  <c:v>486.000000000331</c:v>
                </c:pt>
                <c:pt idx="16">
                  <c:v>500.000000000455</c:v>
                </c:pt>
                <c:pt idx="17">
                  <c:v>504.00000000036</c:v>
                </c:pt>
                <c:pt idx="18">
                  <c:v>503.500000000258</c:v>
                </c:pt>
                <c:pt idx="19">
                  <c:v>516.500000000178</c:v>
                </c:pt>
                <c:pt idx="20">
                  <c:v>519.999999999982</c:v>
                </c:pt>
                <c:pt idx="21">
                  <c:v>521.000000000186</c:v>
                </c:pt>
                <c:pt idx="22">
                  <c:v>529.000000000451</c:v>
                </c:pt>
                <c:pt idx="23">
                  <c:v>529.500000000098</c:v>
                </c:pt>
                <c:pt idx="24">
                  <c:v>538.500000000568</c:v>
                </c:pt>
                <c:pt idx="25">
                  <c:v>539.999999999964</c:v>
                </c:pt>
                <c:pt idx="26">
                  <c:v>504.500000000007</c:v>
                </c:pt>
                <c:pt idx="27">
                  <c:v>573.500000000422</c:v>
                </c:pt>
                <c:pt idx="28">
                  <c:v>579.000000000178</c:v>
                </c:pt>
                <c:pt idx="29">
                  <c:v>581.500000000233</c:v>
                </c:pt>
                <c:pt idx="30">
                  <c:v>588.500000000295</c:v>
                </c:pt>
                <c:pt idx="31">
                  <c:v>595.499999999902</c:v>
                </c:pt>
                <c:pt idx="32">
                  <c:v>603.00000000052</c:v>
                </c:pt>
                <c:pt idx="33">
                  <c:v>619.000000000597</c:v>
                </c:pt>
                <c:pt idx="34">
                  <c:v>634.000000000469</c:v>
                </c:pt>
                <c:pt idx="35">
                  <c:v>675.500000000284</c:v>
                </c:pt>
                <c:pt idx="36">
                  <c:v>680.000000000291</c:v>
                </c:pt>
                <c:pt idx="37">
                  <c:v>695.000000000618</c:v>
                </c:pt>
                <c:pt idx="38">
                  <c:v>708.000000000084</c:v>
                </c:pt>
                <c:pt idx="39">
                  <c:v>712.500000000091</c:v>
                </c:pt>
                <c:pt idx="40">
                  <c:v>728.500000000167</c:v>
                </c:pt>
                <c:pt idx="41">
                  <c:v>736.500000000433</c:v>
                </c:pt>
                <c:pt idx="42">
                  <c:v>740.000000000236</c:v>
                </c:pt>
                <c:pt idx="43">
                  <c:v>753.500000000258</c:v>
                </c:pt>
                <c:pt idx="44">
                  <c:v>757.000000000062</c:v>
                </c:pt>
                <c:pt idx="45">
                  <c:v>756.49999999996</c:v>
                </c:pt>
                <c:pt idx="46">
                  <c:v>774.000000000342</c:v>
                </c:pt>
                <c:pt idx="47">
                  <c:v>786.50000000016</c:v>
                </c:pt>
                <c:pt idx="48">
                  <c:v>785.500000000411</c:v>
                </c:pt>
                <c:pt idx="49">
                  <c:v>797.000000000025</c:v>
                </c:pt>
                <c:pt idx="50">
                  <c:v>799.50000000008</c:v>
                </c:pt>
                <c:pt idx="51">
                  <c:v>810.500000000047</c:v>
                </c:pt>
                <c:pt idx="52">
                  <c:v>828.500000000531</c:v>
                </c:pt>
                <c:pt idx="53">
                  <c:v>851.500000000215</c:v>
                </c:pt>
                <c:pt idx="54">
                  <c:v>860.000000000127</c:v>
                </c:pt>
                <c:pt idx="55">
                  <c:v>874.000000000251</c:v>
                </c:pt>
                <c:pt idx="56">
                  <c:v>881.500000000415</c:v>
                </c:pt>
                <c:pt idx="57">
                  <c:v>878.999999999905</c:v>
                </c:pt>
                <c:pt idx="58">
                  <c:v>893.500000000131</c:v>
                </c:pt>
                <c:pt idx="59">
                  <c:v>903.500000000349</c:v>
                </c:pt>
                <c:pt idx="60">
                  <c:v>901.500000000397</c:v>
                </c:pt>
                <c:pt idx="61">
                  <c:v>923.000000000229</c:v>
                </c:pt>
                <c:pt idx="62">
                  <c:v>930.000000000291</c:v>
                </c:pt>
                <c:pt idx="63">
                  <c:v>936.500000000251</c:v>
                </c:pt>
                <c:pt idx="64">
                  <c:v>934.500000000298</c:v>
                </c:pt>
                <c:pt idx="65">
                  <c:v>939.000000000306</c:v>
                </c:pt>
                <c:pt idx="66">
                  <c:v>937.5</c:v>
                </c:pt>
                <c:pt idx="67">
                  <c:v>945.000000000164</c:v>
                </c:pt>
                <c:pt idx="68">
                  <c:v>951.000000000477</c:v>
                </c:pt>
                <c:pt idx="69">
                  <c:v>938.000000000102</c:v>
                </c:pt>
                <c:pt idx="70">
                  <c:v>942.500000000564</c:v>
                </c:pt>
                <c:pt idx="71">
                  <c:v>947.000000000116</c:v>
                </c:pt>
                <c:pt idx="72">
                  <c:v>947.999999999865</c:v>
                </c:pt>
                <c:pt idx="73">
                  <c:v>962.500000000091</c:v>
                </c:pt>
                <c:pt idx="74">
                  <c:v>964.000000000397</c:v>
                </c:pt>
                <c:pt idx="75">
                  <c:v>964.000000000397</c:v>
                </c:pt>
                <c:pt idx="76">
                  <c:v>973.500000000058</c:v>
                </c:pt>
                <c:pt idx="77">
                  <c:v>983.000000000175</c:v>
                </c:pt>
                <c:pt idx="78">
                  <c:v>997.000000000298</c:v>
                </c:pt>
                <c:pt idx="79">
                  <c:v>1017.00000000028</c:v>
                </c:pt>
                <c:pt idx="80">
                  <c:v>1049.00000000043</c:v>
                </c:pt>
                <c:pt idx="81">
                  <c:v>1023.50000000024</c:v>
                </c:pt>
                <c:pt idx="82">
                  <c:v>1053.00000000034</c:v>
                </c:pt>
                <c:pt idx="83">
                  <c:v>1063.0000000001</c:v>
                </c:pt>
                <c:pt idx="84">
                  <c:v>1057.00000000024</c:v>
                </c:pt>
                <c:pt idx="85">
                  <c:v>1025.50000000019</c:v>
                </c:pt>
                <c:pt idx="86">
                  <c:v>1066.50000000036</c:v>
                </c:pt>
                <c:pt idx="87">
                  <c:v>1081.00000000059</c:v>
                </c:pt>
                <c:pt idx="88">
                  <c:v>1066.00000000026</c:v>
                </c:pt>
                <c:pt idx="89">
                  <c:v>1086.00000000024</c:v>
                </c:pt>
                <c:pt idx="90">
                  <c:v>1099.49999999981</c:v>
                </c:pt>
                <c:pt idx="91">
                  <c:v>1099.50000000026</c:v>
                </c:pt>
                <c:pt idx="92">
                  <c:v>1118.50000000049</c:v>
                </c:pt>
                <c:pt idx="93">
                  <c:v>1120.50000000045</c:v>
                </c:pt>
                <c:pt idx="94">
                  <c:v>1144.49999999988</c:v>
                </c:pt>
                <c:pt idx="95">
                  <c:v>1157.9999999999</c:v>
                </c:pt>
                <c:pt idx="96">
                  <c:v>1157.00000000061</c:v>
                </c:pt>
                <c:pt idx="97">
                  <c:v>1163.00000000047</c:v>
                </c:pt>
                <c:pt idx="98">
                  <c:v>1173.00000000023</c:v>
                </c:pt>
                <c:pt idx="99">
                  <c:v>1173.49999999988</c:v>
                </c:pt>
                <c:pt idx="100">
                  <c:v>1175.00000000064</c:v>
                </c:pt>
                <c:pt idx="101">
                  <c:v>1226.50000000021</c:v>
                </c:pt>
                <c:pt idx="102">
                  <c:v>1242.50000000029</c:v>
                </c:pt>
                <c:pt idx="103">
                  <c:v>1237.50000000018</c:v>
                </c:pt>
                <c:pt idx="104">
                  <c:v>1242.50000000029</c:v>
                </c:pt>
                <c:pt idx="105">
                  <c:v>1244.50000000024</c:v>
                </c:pt>
                <c:pt idx="106">
                  <c:v>1250.5000000001</c:v>
                </c:pt>
                <c:pt idx="107">
                  <c:v>1246.00000000055</c:v>
                </c:pt>
                <c:pt idx="108">
                  <c:v>1258.00000000027</c:v>
                </c:pt>
                <c:pt idx="109">
                  <c:v>1251.99999999995</c:v>
                </c:pt>
                <c:pt idx="110">
                  <c:v>1257.00000000052</c:v>
                </c:pt>
                <c:pt idx="111">
                  <c:v>1259.83333333321</c:v>
                </c:pt>
                <c:pt idx="112">
                  <c:v>1259.99999999976</c:v>
                </c:pt>
                <c:pt idx="113">
                  <c:v>1259.50000000012</c:v>
                </c:pt>
                <c:pt idx="114">
                  <c:v>1259.99999999976</c:v>
                </c:pt>
                <c:pt idx="115">
                  <c:v>1262.00000000017</c:v>
                </c:pt>
                <c:pt idx="116">
                  <c:v>1269.00000000023</c:v>
                </c:pt>
                <c:pt idx="117">
                  <c:v>1261.50000000007</c:v>
                </c:pt>
                <c:pt idx="118">
                  <c:v>1266.00000000008</c:v>
                </c:pt>
                <c:pt idx="119">
                  <c:v>1263.50000000048</c:v>
                </c:pt>
                <c:pt idx="120">
                  <c:v>1261.50000000007</c:v>
                </c:pt>
                <c:pt idx="121">
                  <c:v>1264.00000000058</c:v>
                </c:pt>
                <c:pt idx="122">
                  <c:v>1260.00000000022</c:v>
                </c:pt>
                <c:pt idx="123">
                  <c:v>1262.99999999992</c:v>
                </c:pt>
                <c:pt idx="124">
                  <c:v>1260.00000000022</c:v>
                </c:pt>
                <c:pt idx="125">
                  <c:v>1266.00000000008</c:v>
                </c:pt>
                <c:pt idx="126">
                  <c:v>1267.00000000028</c:v>
                </c:pt>
                <c:pt idx="127">
                  <c:v>1261.50000000007</c:v>
                </c:pt>
                <c:pt idx="128">
                  <c:v>1274.50000000044</c:v>
                </c:pt>
                <c:pt idx="129">
                  <c:v>1271.00000000064</c:v>
                </c:pt>
                <c:pt idx="130">
                  <c:v>1275.00000000055</c:v>
                </c:pt>
                <c:pt idx="131">
                  <c:v>1281.50000000051</c:v>
                </c:pt>
                <c:pt idx="132">
                  <c:v>1277.00000000004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5024"/>
        <c:axId val="143327232"/>
      </c:scatterChart>
      <c:scatterChart>
        <c:scatterStyle val="line"/>
        <c:varyColors val="0"/>
        <c:ser>
          <c:idx val="16"/>
          <c:order val="15"/>
          <c:tx>
            <c:strRef>
              <c:f>'DC4-17'!$A$2:$B$2</c:f>
              <c:strCache>
                <c:ptCount val="1"/>
                <c:pt idx="0">
                  <c:v>DC4-17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'DC4-17'!$G$4:$G$1800</c:f>
              <c:numCache>
                <c:formatCode>0.00_ </c:formatCode>
                <c:ptCount val="1797"/>
                <c:pt idx="0">
                  <c:v>0</c:v>
                </c:pt>
                <c:pt idx="1">
                  <c:v>41.9999999999163</c:v>
                </c:pt>
                <c:pt idx="2">
                  <c:v>72.0000000001164</c:v>
                </c:pt>
                <c:pt idx="3">
                  <c:v>101.000000000113</c:v>
                </c:pt>
                <c:pt idx="4">
                  <c:v>131.49999999996</c:v>
                </c:pt>
                <c:pt idx="5">
                  <c:v>164.499999999862</c:v>
                </c:pt>
                <c:pt idx="6">
                  <c:v>208.999999999833</c:v>
                </c:pt>
                <c:pt idx="7">
                  <c:v>218.499999999949</c:v>
                </c:pt>
                <c:pt idx="8">
                  <c:v>347.499999999854</c:v>
                </c:pt>
                <c:pt idx="9">
                  <c:v>362.499999999727</c:v>
                </c:pt>
                <c:pt idx="10">
                  <c:v>370.499999999993</c:v>
                </c:pt>
                <c:pt idx="11">
                  <c:v>398.000000000138</c:v>
                </c:pt>
                <c:pt idx="12">
                  <c:v>405.499999999847</c:v>
                </c:pt>
                <c:pt idx="13">
                  <c:v>419.499999999971</c:v>
                </c:pt>
                <c:pt idx="14">
                  <c:v>420.000000000073</c:v>
                </c:pt>
                <c:pt idx="15">
                  <c:v>424.999999999727</c:v>
                </c:pt>
                <c:pt idx="16">
                  <c:v>459.000000000287</c:v>
                </c:pt>
                <c:pt idx="17">
                  <c:v>456.499999999778</c:v>
                </c:pt>
                <c:pt idx="18">
                  <c:v>464.999999999691</c:v>
                </c:pt>
                <c:pt idx="19">
                  <c:v>471.000000000004</c:v>
                </c:pt>
                <c:pt idx="20">
                  <c:v>480.50000000012</c:v>
                </c:pt>
                <c:pt idx="21">
                  <c:v>495.499999999993</c:v>
                </c:pt>
                <c:pt idx="22">
                  <c:v>500.999999999749</c:v>
                </c:pt>
                <c:pt idx="23">
                  <c:v>475.999999999658</c:v>
                </c:pt>
                <c:pt idx="24">
                  <c:v>550.499999999829</c:v>
                </c:pt>
                <c:pt idx="25">
                  <c:v>562.999999999647</c:v>
                </c:pt>
                <c:pt idx="26">
                  <c:v>565.000000000055</c:v>
                </c:pt>
                <c:pt idx="27">
                  <c:v>575.000000000273</c:v>
                </c:pt>
                <c:pt idx="28">
                  <c:v>577.999999999975</c:v>
                </c:pt>
                <c:pt idx="29">
                  <c:v>601.000000000113</c:v>
                </c:pt>
                <c:pt idx="30">
                  <c:v>614.500000000135</c:v>
                </c:pt>
                <c:pt idx="31">
                  <c:v>647.500000000036</c:v>
                </c:pt>
                <c:pt idx="32">
                  <c:v>683.999999999742</c:v>
                </c:pt>
                <c:pt idx="33">
                  <c:v>702.999999999975</c:v>
                </c:pt>
                <c:pt idx="34">
                  <c:v>713.500000000295</c:v>
                </c:pt>
                <c:pt idx="35">
                  <c:v>737.499999999727</c:v>
                </c:pt>
                <c:pt idx="36">
                  <c:v>748.000000000047</c:v>
                </c:pt>
                <c:pt idx="37">
                  <c:v>766.000000000076</c:v>
                </c:pt>
                <c:pt idx="38">
                  <c:v>769.49999999988</c:v>
                </c:pt>
                <c:pt idx="39">
                  <c:v>777.000000000044</c:v>
                </c:pt>
                <c:pt idx="40">
                  <c:v>799.499999999625</c:v>
                </c:pt>
                <c:pt idx="41">
                  <c:v>800.499999999829</c:v>
                </c:pt>
                <c:pt idx="42">
                  <c:v>795.999999999822</c:v>
                </c:pt>
                <c:pt idx="43">
                  <c:v>821.500000000015</c:v>
                </c:pt>
                <c:pt idx="44">
                  <c:v>828.999999999724</c:v>
                </c:pt>
                <c:pt idx="45">
                  <c:v>835.500000000138</c:v>
                </c:pt>
                <c:pt idx="46">
                  <c:v>846.999999999753</c:v>
                </c:pt>
                <c:pt idx="47">
                  <c:v>856.999999999971</c:v>
                </c:pt>
                <c:pt idx="48">
                  <c:v>875</c:v>
                </c:pt>
                <c:pt idx="49">
                  <c:v>918.00000000012</c:v>
                </c:pt>
                <c:pt idx="50">
                  <c:v>936.000000000149</c:v>
                </c:pt>
                <c:pt idx="51">
                  <c:v>945.499999999811</c:v>
                </c:pt>
                <c:pt idx="52">
                  <c:v>970.500000000357</c:v>
                </c:pt>
                <c:pt idx="53">
                  <c:v>974.00000000016</c:v>
                </c:pt>
                <c:pt idx="54">
                  <c:v>987.499999999727</c:v>
                </c:pt>
                <c:pt idx="55">
                  <c:v>1019.59999999963</c:v>
                </c:pt>
                <c:pt idx="56">
                  <c:v>1014.50000000023</c:v>
                </c:pt>
                <c:pt idx="57">
                  <c:v>1017.49999999993</c:v>
                </c:pt>
                <c:pt idx="58">
                  <c:v>1036.00000000006</c:v>
                </c:pt>
                <c:pt idx="59">
                  <c:v>1044.49999999997</c:v>
                </c:pt>
                <c:pt idx="60">
                  <c:v>1039.49999999986</c:v>
                </c:pt>
                <c:pt idx="61">
                  <c:v>1054.49999999973</c:v>
                </c:pt>
                <c:pt idx="62">
                  <c:v>1059.99999999995</c:v>
                </c:pt>
                <c:pt idx="63">
                  <c:v>1058.49999999964</c:v>
                </c:pt>
                <c:pt idx="64">
                  <c:v>1071.50000000001</c:v>
                </c:pt>
                <c:pt idx="65">
                  <c:v>1073.49999999997</c:v>
                </c:pt>
                <c:pt idx="66">
                  <c:v>1070.99999999991</c:v>
                </c:pt>
                <c:pt idx="67">
                  <c:v>1068.50000000031</c:v>
                </c:pt>
                <c:pt idx="68">
                  <c:v>1073.99999999961</c:v>
                </c:pt>
                <c:pt idx="69">
                  <c:v>1074.99999999982</c:v>
                </c:pt>
                <c:pt idx="70">
                  <c:v>1081.99999999988</c:v>
                </c:pt>
                <c:pt idx="71">
                  <c:v>1085.99999999979</c:v>
                </c:pt>
                <c:pt idx="72">
                  <c:v>1101.49999999976</c:v>
                </c:pt>
                <c:pt idx="73">
                  <c:v>1099.99999999991</c:v>
                </c:pt>
                <c:pt idx="74">
                  <c:v>1107.50000000007</c:v>
                </c:pt>
                <c:pt idx="75">
                  <c:v>977.999999999611</c:v>
                </c:pt>
                <c:pt idx="76">
                  <c:v>1144.00000000023</c:v>
                </c:pt>
                <c:pt idx="77">
                  <c:v>1174.99999999973</c:v>
                </c:pt>
                <c:pt idx="78">
                  <c:v>1194.50000000006</c:v>
                </c:pt>
                <c:pt idx="79">
                  <c:v>1190.50000000016</c:v>
                </c:pt>
                <c:pt idx="80">
                  <c:v>1218.0000000003</c:v>
                </c:pt>
                <c:pt idx="81">
                  <c:v>1240.49999999988</c:v>
                </c:pt>
                <c:pt idx="82">
                  <c:v>1236.49999999998</c:v>
                </c:pt>
                <c:pt idx="83">
                  <c:v>1206.49999999978</c:v>
                </c:pt>
                <c:pt idx="84">
                  <c:v>1256.49999999996</c:v>
                </c:pt>
                <c:pt idx="85">
                  <c:v>1278.00000000025</c:v>
                </c:pt>
                <c:pt idx="86">
                  <c:v>1260.50000000032</c:v>
                </c:pt>
                <c:pt idx="87">
                  <c:v>1281.50000000005</c:v>
                </c:pt>
                <c:pt idx="88">
                  <c:v>1300.49999999983</c:v>
                </c:pt>
                <c:pt idx="89">
                  <c:v>1279</c:v>
                </c:pt>
                <c:pt idx="90">
                  <c:v>1331.00000000013</c:v>
                </c:pt>
                <c:pt idx="91">
                  <c:v>1333.00000000008</c:v>
                </c:pt>
                <c:pt idx="92">
                  <c:v>1388.99999999967</c:v>
                </c:pt>
                <c:pt idx="93">
                  <c:v>1402.00000000004</c:v>
                </c:pt>
                <c:pt idx="94">
                  <c:v>1407.50000000025</c:v>
                </c:pt>
                <c:pt idx="95">
                  <c:v>1419.00000000032</c:v>
                </c:pt>
                <c:pt idx="96">
                  <c:v>1421.49999999992</c:v>
                </c:pt>
                <c:pt idx="97">
                  <c:v>1359.49999999957</c:v>
                </c:pt>
                <c:pt idx="98">
                  <c:v>1439.00000000031</c:v>
                </c:pt>
                <c:pt idx="99">
                  <c:v>1529.99999999975</c:v>
                </c:pt>
                <c:pt idx="100">
                  <c:v>1550.00000000018</c:v>
                </c:pt>
                <c:pt idx="101">
                  <c:v>1552.50000000024</c:v>
                </c:pt>
                <c:pt idx="102">
                  <c:v>1556.50000000014</c:v>
                </c:pt>
                <c:pt idx="103">
                  <c:v>1557.99999999954</c:v>
                </c:pt>
                <c:pt idx="104">
                  <c:v>1514.99999999987</c:v>
                </c:pt>
                <c:pt idx="105">
                  <c:v>1563.99999999985</c:v>
                </c:pt>
                <c:pt idx="106">
                  <c:v>1578.50000000008</c:v>
                </c:pt>
                <c:pt idx="107">
                  <c:v>1584.49999999993</c:v>
                </c:pt>
                <c:pt idx="108">
                  <c:v>1583.50000000019</c:v>
                </c:pt>
                <c:pt idx="109">
                  <c:v>1586.16666666649</c:v>
                </c:pt>
                <c:pt idx="110">
                  <c:v>1585.99999999979</c:v>
                </c:pt>
                <c:pt idx="111">
                  <c:v>1585.99999999979</c:v>
                </c:pt>
                <c:pt idx="112">
                  <c:v>1586.49999999989</c:v>
                </c:pt>
                <c:pt idx="113">
                  <c:v>1585.99999999979</c:v>
                </c:pt>
                <c:pt idx="114">
                  <c:v>1592.5000000002</c:v>
                </c:pt>
                <c:pt idx="115">
                  <c:v>1593.49999999995</c:v>
                </c:pt>
                <c:pt idx="116">
                  <c:v>1597.49999999985</c:v>
                </c:pt>
                <c:pt idx="117">
                  <c:v>1596</c:v>
                </c:pt>
                <c:pt idx="118">
                  <c:v>1594.9999999998</c:v>
                </c:pt>
                <c:pt idx="119">
                  <c:v>1599.00000000016</c:v>
                </c:pt>
                <c:pt idx="120">
                  <c:v>1590.99999999989</c:v>
                </c:pt>
                <c:pt idx="121">
                  <c:v>1594.9999999998</c:v>
                </c:pt>
                <c:pt idx="122">
                  <c:v>1591.5</c:v>
                </c:pt>
                <c:pt idx="123">
                  <c:v>1596.99999999975</c:v>
                </c:pt>
                <c:pt idx="124">
                  <c:v>1596</c:v>
                </c:pt>
                <c:pt idx="125">
                  <c:v>1598.99999999971</c:v>
                </c:pt>
                <c:pt idx="126">
                  <c:v>1612.00000000008</c:v>
                </c:pt>
                <c:pt idx="127">
                  <c:v>1601.50000000021</c:v>
                </c:pt>
                <c:pt idx="128">
                  <c:v>1617.49999999984</c:v>
                </c:pt>
                <c:pt idx="129">
                  <c:v>1634.00000000001</c:v>
                </c:pt>
                <c:pt idx="130">
                  <c:v>1624.4999999999</c:v>
                </c:pt>
              </c:numCache>
            </c:numRef>
          </c:xVal>
          <c:yVal>
            <c:numRef>
              <c:f>'DC4-17'!$A$4:$A$1800</c:f>
              <c:numCache>
                <c:formatCode>yyyy/m/d;@</c:formatCode>
                <c:ptCount val="1797"/>
                <c:pt idx="0">
                  <c:v>43163</c:v>
                </c:pt>
                <c:pt idx="1">
                  <c:v>43173</c:v>
                </c:pt>
                <c:pt idx="2">
                  <c:v>43179</c:v>
                </c:pt>
                <c:pt idx="3">
                  <c:v>43186</c:v>
                </c:pt>
                <c:pt idx="4">
                  <c:v>43192</c:v>
                </c:pt>
                <c:pt idx="5">
                  <c:v>43200</c:v>
                </c:pt>
                <c:pt idx="6">
                  <c:v>43209</c:v>
                </c:pt>
                <c:pt idx="7">
                  <c:v>43214</c:v>
                </c:pt>
                <c:pt idx="8">
                  <c:v>43244</c:v>
                </c:pt>
                <c:pt idx="9">
                  <c:v>43249</c:v>
                </c:pt>
                <c:pt idx="10">
                  <c:v>43255</c:v>
                </c:pt>
                <c:pt idx="11">
                  <c:v>43266</c:v>
                </c:pt>
                <c:pt idx="12">
                  <c:v>43271</c:v>
                </c:pt>
                <c:pt idx="13">
                  <c:v>43277</c:v>
                </c:pt>
                <c:pt idx="14">
                  <c:v>43283</c:v>
                </c:pt>
                <c:pt idx="15">
                  <c:v>43293</c:v>
                </c:pt>
                <c:pt idx="16">
                  <c:v>43297</c:v>
                </c:pt>
                <c:pt idx="17">
                  <c:v>43306</c:v>
                </c:pt>
                <c:pt idx="18">
                  <c:v>43313</c:v>
                </c:pt>
                <c:pt idx="19">
                  <c:v>43318</c:v>
                </c:pt>
                <c:pt idx="20">
                  <c:v>43325</c:v>
                </c:pt>
                <c:pt idx="21">
                  <c:v>43336</c:v>
                </c:pt>
                <c:pt idx="22">
                  <c:v>43340</c:v>
                </c:pt>
                <c:pt idx="23">
                  <c:v>43346</c:v>
                </c:pt>
                <c:pt idx="24">
                  <c:v>43365</c:v>
                </c:pt>
                <c:pt idx="25">
                  <c:v>43370</c:v>
                </c:pt>
                <c:pt idx="26">
                  <c:v>43375</c:v>
                </c:pt>
                <c:pt idx="27">
                  <c:v>43381</c:v>
                </c:pt>
                <c:pt idx="28">
                  <c:v>43390</c:v>
                </c:pt>
                <c:pt idx="29">
                  <c:v>43396</c:v>
                </c:pt>
                <c:pt idx="30">
                  <c:v>43403</c:v>
                </c:pt>
                <c:pt idx="31">
                  <c:v>43411</c:v>
                </c:pt>
                <c:pt idx="32">
                  <c:v>43419</c:v>
                </c:pt>
                <c:pt idx="33">
                  <c:v>43425</c:v>
                </c:pt>
                <c:pt idx="34">
                  <c:v>43431</c:v>
                </c:pt>
                <c:pt idx="35">
                  <c:v>43441</c:v>
                </c:pt>
                <c:pt idx="36">
                  <c:v>43445</c:v>
                </c:pt>
                <c:pt idx="37">
                  <c:v>43455</c:v>
                </c:pt>
                <c:pt idx="38">
                  <c:v>43461</c:v>
                </c:pt>
                <c:pt idx="39">
                  <c:v>43467</c:v>
                </c:pt>
                <c:pt idx="40">
                  <c:v>43474</c:v>
                </c:pt>
                <c:pt idx="41">
                  <c:v>43481</c:v>
                </c:pt>
                <c:pt idx="42">
                  <c:v>43486</c:v>
                </c:pt>
                <c:pt idx="43">
                  <c:v>43511</c:v>
                </c:pt>
                <c:pt idx="44">
                  <c:v>43515</c:v>
                </c:pt>
                <c:pt idx="45">
                  <c:v>43524</c:v>
                </c:pt>
                <c:pt idx="46">
                  <c:v>43530</c:v>
                </c:pt>
                <c:pt idx="47">
                  <c:v>43535</c:v>
                </c:pt>
                <c:pt idx="48">
                  <c:v>43543</c:v>
                </c:pt>
                <c:pt idx="49">
                  <c:v>43561</c:v>
                </c:pt>
                <c:pt idx="50">
                  <c:v>43573</c:v>
                </c:pt>
                <c:pt idx="51">
                  <c:v>43581</c:v>
                </c:pt>
                <c:pt idx="52">
                  <c:v>43595</c:v>
                </c:pt>
                <c:pt idx="53">
                  <c:v>43601</c:v>
                </c:pt>
                <c:pt idx="54" c:formatCode="yyyy/m/d">
                  <c:v>43608</c:v>
                </c:pt>
                <c:pt idx="55">
                  <c:v>43623</c:v>
                </c:pt>
                <c:pt idx="56" c:formatCode="yyyy/m/d">
                  <c:v>43630</c:v>
                </c:pt>
                <c:pt idx="57">
                  <c:v>43637</c:v>
                </c:pt>
                <c:pt idx="58">
                  <c:v>43645</c:v>
                </c:pt>
                <c:pt idx="59">
                  <c:v>43651</c:v>
                </c:pt>
                <c:pt idx="60">
                  <c:v>43660</c:v>
                </c:pt>
                <c:pt idx="61">
                  <c:v>43665</c:v>
                </c:pt>
                <c:pt idx="62">
                  <c:v>43671</c:v>
                </c:pt>
                <c:pt idx="63">
                  <c:v>43678</c:v>
                </c:pt>
                <c:pt idx="64">
                  <c:v>43686</c:v>
                </c:pt>
                <c:pt idx="65">
                  <c:v>43693</c:v>
                </c:pt>
                <c:pt idx="66">
                  <c:v>43708</c:v>
                </c:pt>
                <c:pt idx="67">
                  <c:v>43713</c:v>
                </c:pt>
                <c:pt idx="68">
                  <c:v>43722</c:v>
                </c:pt>
                <c:pt idx="69">
                  <c:v>43728</c:v>
                </c:pt>
                <c:pt idx="70">
                  <c:v>43742</c:v>
                </c:pt>
                <c:pt idx="71">
                  <c:v>43749</c:v>
                </c:pt>
                <c:pt idx="72">
                  <c:v>43762</c:v>
                </c:pt>
                <c:pt idx="73">
                  <c:v>43770</c:v>
                </c:pt>
                <c:pt idx="74">
                  <c:v>43778</c:v>
                </c:pt>
                <c:pt idx="75">
                  <c:v>43791</c:v>
                </c:pt>
                <c:pt idx="76">
                  <c:v>43802</c:v>
                </c:pt>
                <c:pt idx="77">
                  <c:v>43824</c:v>
                </c:pt>
                <c:pt idx="78">
                  <c:v>43834</c:v>
                </c:pt>
                <c:pt idx="79">
                  <c:v>43839</c:v>
                </c:pt>
                <c:pt idx="80">
                  <c:v>43845</c:v>
                </c:pt>
                <c:pt idx="81">
                  <c:v>43908</c:v>
                </c:pt>
                <c:pt idx="82">
                  <c:v>43930</c:v>
                </c:pt>
                <c:pt idx="83">
                  <c:v>43938</c:v>
                </c:pt>
                <c:pt idx="84">
                  <c:v>43942</c:v>
                </c:pt>
                <c:pt idx="85">
                  <c:v>43951</c:v>
                </c:pt>
                <c:pt idx="86">
                  <c:v>43956</c:v>
                </c:pt>
                <c:pt idx="87">
                  <c:v>43964</c:v>
                </c:pt>
                <c:pt idx="88">
                  <c:v>43972</c:v>
                </c:pt>
                <c:pt idx="89">
                  <c:v>43980</c:v>
                </c:pt>
                <c:pt idx="90">
                  <c:v>43999</c:v>
                </c:pt>
                <c:pt idx="91">
                  <c:v>44008</c:v>
                </c:pt>
                <c:pt idx="92">
                  <c:v>44056</c:v>
                </c:pt>
                <c:pt idx="93">
                  <c:v>44062</c:v>
                </c:pt>
                <c:pt idx="94">
                  <c:v>44070</c:v>
                </c:pt>
                <c:pt idx="95">
                  <c:v>44084</c:v>
                </c:pt>
                <c:pt idx="96">
                  <c:v>44092</c:v>
                </c:pt>
                <c:pt idx="97">
                  <c:v>44100</c:v>
                </c:pt>
                <c:pt idx="98">
                  <c:v>44114</c:v>
                </c:pt>
                <c:pt idx="99">
                  <c:v>44228</c:v>
                </c:pt>
                <c:pt idx="100">
                  <c:v>44256</c:v>
                </c:pt>
                <c:pt idx="101">
                  <c:v>44273</c:v>
                </c:pt>
                <c:pt idx="102">
                  <c:v>44287</c:v>
                </c:pt>
                <c:pt idx="103">
                  <c:v>44295</c:v>
                </c:pt>
                <c:pt idx="104">
                  <c:v>44318</c:v>
                </c:pt>
                <c:pt idx="105">
                  <c:v>44325</c:v>
                </c:pt>
                <c:pt idx="106">
                  <c:v>44333</c:v>
                </c:pt>
                <c:pt idx="107">
                  <c:v>44345</c:v>
                </c:pt>
                <c:pt idx="108">
                  <c:v>44352</c:v>
                </c:pt>
                <c:pt idx="109" c:formatCode="yyyy/m/d">
                  <c:v>44356</c:v>
                </c:pt>
                <c:pt idx="110">
                  <c:v>44356</c:v>
                </c:pt>
                <c:pt idx="111">
                  <c:v>44356</c:v>
                </c:pt>
                <c:pt idx="112">
                  <c:v>44356</c:v>
                </c:pt>
                <c:pt idx="113">
                  <c:v>44361</c:v>
                </c:pt>
                <c:pt idx="114">
                  <c:v>44363</c:v>
                </c:pt>
                <c:pt idx="115">
                  <c:v>44366</c:v>
                </c:pt>
                <c:pt idx="116">
                  <c:v>44367</c:v>
                </c:pt>
                <c:pt idx="117">
                  <c:v>44372</c:v>
                </c:pt>
                <c:pt idx="118">
                  <c:v>44373</c:v>
                </c:pt>
                <c:pt idx="119">
                  <c:v>44375</c:v>
                </c:pt>
                <c:pt idx="120">
                  <c:v>44377</c:v>
                </c:pt>
                <c:pt idx="121">
                  <c:v>44380</c:v>
                </c:pt>
                <c:pt idx="122">
                  <c:v>44383</c:v>
                </c:pt>
                <c:pt idx="123">
                  <c:v>44385</c:v>
                </c:pt>
                <c:pt idx="124">
                  <c:v>44387</c:v>
                </c:pt>
                <c:pt idx="125">
                  <c:v>44390</c:v>
                </c:pt>
                <c:pt idx="126">
                  <c:v>44397</c:v>
                </c:pt>
                <c:pt idx="127">
                  <c:v>44401</c:v>
                </c:pt>
                <c:pt idx="128">
                  <c:v>44437</c:v>
                </c:pt>
                <c:pt idx="129">
                  <c:v>44445</c:v>
                </c:pt>
                <c:pt idx="130">
                  <c:v>44448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'DC4-18'!$A$2:$B$2</c:f>
              <c:strCache>
                <c:ptCount val="1"/>
                <c:pt idx="0">
                  <c:v>DC4-18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'DC4-18'!$G$4:$G$1499</c:f>
              <c:numCache>
                <c:formatCode>0.00_ </c:formatCode>
                <c:ptCount val="1496"/>
                <c:pt idx="0">
                  <c:v>0</c:v>
                </c:pt>
                <c:pt idx="1">
                  <c:v>41.9999999999163</c:v>
                </c:pt>
                <c:pt idx="2">
                  <c:v>77.9999999999745</c:v>
                </c:pt>
                <c:pt idx="3">
                  <c:v>114.999999999782</c:v>
                </c:pt>
                <c:pt idx="4">
                  <c:v>162.499999999909</c:v>
                </c:pt>
                <c:pt idx="5">
                  <c:v>177.000000000135</c:v>
                </c:pt>
                <c:pt idx="6">
                  <c:v>312.999999999647</c:v>
                </c:pt>
                <c:pt idx="8">
                  <c:v>340.999999999894</c:v>
                </c:pt>
                <c:pt idx="9">
                  <c:v>367.999999999938</c:v>
                </c:pt>
                <c:pt idx="10">
                  <c:v>375.500000000102</c:v>
                </c:pt>
                <c:pt idx="11">
                  <c:v>389.000000000124</c:v>
                </c:pt>
                <c:pt idx="12">
                  <c:v>404.999999999745</c:v>
                </c:pt>
                <c:pt idx="13">
                  <c:v>404.500000000098</c:v>
                </c:pt>
                <c:pt idx="14">
                  <c:v>419.499999999971</c:v>
                </c:pt>
                <c:pt idx="15">
                  <c:v>420.999999999822</c:v>
                </c:pt>
                <c:pt idx="16">
                  <c:v>433.49999999964</c:v>
                </c:pt>
                <c:pt idx="17">
                  <c:v>437.5</c:v>
                </c:pt>
                <c:pt idx="18">
                  <c:v>446.500000000015</c:v>
                </c:pt>
                <c:pt idx="19">
                  <c:v>457.000000000335</c:v>
                </c:pt>
                <c:pt idx="20">
                  <c:v>454.999999999927</c:v>
                </c:pt>
                <c:pt idx="21">
                  <c:v>440.999999999804</c:v>
                </c:pt>
                <c:pt idx="22">
                  <c:v>524.499999999989</c:v>
                </c:pt>
                <c:pt idx="23">
                  <c:v>532.4999999998</c:v>
                </c:pt>
                <c:pt idx="24">
                  <c:v>540.999999999713</c:v>
                </c:pt>
                <c:pt idx="25">
                  <c:v>548.500000000331</c:v>
                </c:pt>
                <c:pt idx="26">
                  <c:v>558.49999999964</c:v>
                </c:pt>
                <c:pt idx="27">
                  <c:v>577.999999999975</c:v>
                </c:pt>
                <c:pt idx="29">
                  <c:v>639.500000000226</c:v>
                </c:pt>
                <c:pt idx="30">
                  <c:v>692.000000000007</c:v>
                </c:pt>
                <c:pt idx="31">
                  <c:v>712.500000000091</c:v>
                </c:pt>
                <c:pt idx="32">
                  <c:v>722.999999999956</c:v>
                </c:pt>
                <c:pt idx="33">
                  <c:v>750.499999999647</c:v>
                </c:pt>
                <c:pt idx="34">
                  <c:v>762.99999999992</c:v>
                </c:pt>
                <c:pt idx="36">
                  <c:v>791.000000000167</c:v>
                </c:pt>
                <c:pt idx="37">
                  <c:v>801.500000000033</c:v>
                </c:pt>
                <c:pt idx="38">
                  <c:v>824.499999999716</c:v>
                </c:pt>
                <c:pt idx="39">
                  <c:v>829.000000000178</c:v>
                </c:pt>
                <c:pt idx="40">
                  <c:v>825.49999999992</c:v>
                </c:pt>
                <c:pt idx="41">
                  <c:v>856.999999999971</c:v>
                </c:pt>
                <c:pt idx="42">
                  <c:v>864.999999999782</c:v>
                </c:pt>
                <c:pt idx="43">
                  <c:v>874.000000000251</c:v>
                </c:pt>
                <c:pt idx="44">
                  <c:v>882.999999999811</c:v>
                </c:pt>
                <c:pt idx="45">
                  <c:v>891.000000000076</c:v>
                </c:pt>
                <c:pt idx="46">
                  <c:v>922.999999999774</c:v>
                </c:pt>
                <c:pt idx="47">
                  <c:v>979.000000000269</c:v>
                </c:pt>
                <c:pt idx="48">
                  <c:v>998.500000000149</c:v>
                </c:pt>
                <c:pt idx="49">
                  <c:v>994.500000000244</c:v>
                </c:pt>
                <c:pt idx="50">
                  <c:v>1041.50000000027</c:v>
                </c:pt>
                <c:pt idx="51">
                  <c:v>1047.50000000013</c:v>
                </c:pt>
                <c:pt idx="52">
                  <c:v>1054.49999999973</c:v>
                </c:pt>
                <c:pt idx="53">
                  <c:v>1076.99999999977</c:v>
                </c:pt>
                <c:pt idx="54">
                  <c:v>1101.00000000011</c:v>
                </c:pt>
                <c:pt idx="56">
                  <c:v>1125.99999999975</c:v>
                </c:pt>
                <c:pt idx="57">
                  <c:v>1135.99999999997</c:v>
                </c:pt>
                <c:pt idx="58">
                  <c:v>1141.99999999983</c:v>
                </c:pt>
                <c:pt idx="59">
                  <c:v>1143.49999999968</c:v>
                </c:pt>
                <c:pt idx="60">
                  <c:v>1150.00000000009</c:v>
                </c:pt>
                <c:pt idx="61">
                  <c:v>1156.50000000005</c:v>
                </c:pt>
                <c:pt idx="62">
                  <c:v>1163.00000000001</c:v>
                </c:pt>
                <c:pt idx="63">
                  <c:v>1164.99999999996</c:v>
                </c:pt>
                <c:pt idx="64">
                  <c:v>1178.49999999999</c:v>
                </c:pt>
                <c:pt idx="66">
                  <c:v>1383.49999999991</c:v>
                </c:pt>
                <c:pt idx="67">
                  <c:v>1383.49999999991</c:v>
                </c:pt>
                <c:pt idx="70">
                  <c:v>1968.9999999996</c:v>
                </c:pt>
              </c:numCache>
            </c:numRef>
          </c:xVal>
          <c:yVal>
            <c:numRef>
              <c:f>'DC4-18'!$A$4:$A$1599</c:f>
              <c:numCache>
                <c:formatCode>yyyy/m/d;@</c:formatCode>
                <c:ptCount val="1596"/>
                <c:pt idx="0">
                  <c:v>43179</c:v>
                </c:pt>
                <c:pt idx="1">
                  <c:v>43186</c:v>
                </c:pt>
                <c:pt idx="2">
                  <c:v>43192</c:v>
                </c:pt>
                <c:pt idx="3">
                  <c:v>43200</c:v>
                </c:pt>
                <c:pt idx="4">
                  <c:v>43209</c:v>
                </c:pt>
                <c:pt idx="5">
                  <c:v>43214</c:v>
                </c:pt>
                <c:pt idx="6">
                  <c:v>43244</c:v>
                </c:pt>
                <c:pt idx="7">
                  <c:v>43249</c:v>
                </c:pt>
                <c:pt idx="8">
                  <c:v>43255</c:v>
                </c:pt>
                <c:pt idx="9">
                  <c:v>43266</c:v>
                </c:pt>
                <c:pt idx="10">
                  <c:v>43271</c:v>
                </c:pt>
                <c:pt idx="11">
                  <c:v>43277</c:v>
                </c:pt>
                <c:pt idx="12">
                  <c:v>43283</c:v>
                </c:pt>
                <c:pt idx="13">
                  <c:v>43293</c:v>
                </c:pt>
                <c:pt idx="14">
                  <c:v>43297</c:v>
                </c:pt>
                <c:pt idx="15">
                  <c:v>43306</c:v>
                </c:pt>
                <c:pt idx="16">
                  <c:v>43313</c:v>
                </c:pt>
                <c:pt idx="17">
                  <c:v>43318</c:v>
                </c:pt>
                <c:pt idx="18">
                  <c:v>43325</c:v>
                </c:pt>
                <c:pt idx="19">
                  <c:v>43336</c:v>
                </c:pt>
                <c:pt idx="20">
                  <c:v>43340</c:v>
                </c:pt>
                <c:pt idx="21">
                  <c:v>43346</c:v>
                </c:pt>
                <c:pt idx="22">
                  <c:v>43365</c:v>
                </c:pt>
                <c:pt idx="23">
                  <c:v>43370</c:v>
                </c:pt>
                <c:pt idx="24">
                  <c:v>43375</c:v>
                </c:pt>
                <c:pt idx="25">
                  <c:v>43381</c:v>
                </c:pt>
                <c:pt idx="26">
                  <c:v>43390</c:v>
                </c:pt>
                <c:pt idx="27">
                  <c:v>43396</c:v>
                </c:pt>
                <c:pt idx="28">
                  <c:v>43403</c:v>
                </c:pt>
                <c:pt idx="29">
                  <c:v>43411</c:v>
                </c:pt>
                <c:pt idx="30">
                  <c:v>43419</c:v>
                </c:pt>
                <c:pt idx="31">
                  <c:v>43425</c:v>
                </c:pt>
                <c:pt idx="32">
                  <c:v>43431</c:v>
                </c:pt>
                <c:pt idx="33">
                  <c:v>43441</c:v>
                </c:pt>
                <c:pt idx="34">
                  <c:v>43445</c:v>
                </c:pt>
                <c:pt idx="35">
                  <c:v>43455</c:v>
                </c:pt>
                <c:pt idx="36">
                  <c:v>43461</c:v>
                </c:pt>
                <c:pt idx="37">
                  <c:v>43467</c:v>
                </c:pt>
                <c:pt idx="38">
                  <c:v>43474</c:v>
                </c:pt>
                <c:pt idx="39">
                  <c:v>43481</c:v>
                </c:pt>
                <c:pt idx="40">
                  <c:v>43486</c:v>
                </c:pt>
                <c:pt idx="41">
                  <c:v>43511</c:v>
                </c:pt>
                <c:pt idx="42">
                  <c:v>43515</c:v>
                </c:pt>
                <c:pt idx="43">
                  <c:v>43524</c:v>
                </c:pt>
                <c:pt idx="44">
                  <c:v>43530</c:v>
                </c:pt>
                <c:pt idx="45">
                  <c:v>43535</c:v>
                </c:pt>
                <c:pt idx="46">
                  <c:v>43543</c:v>
                </c:pt>
                <c:pt idx="47">
                  <c:v>43561</c:v>
                </c:pt>
                <c:pt idx="48">
                  <c:v>43573</c:v>
                </c:pt>
                <c:pt idx="49">
                  <c:v>43581</c:v>
                </c:pt>
                <c:pt idx="50">
                  <c:v>43595</c:v>
                </c:pt>
                <c:pt idx="51">
                  <c:v>43601</c:v>
                </c:pt>
                <c:pt idx="52" c:formatCode="yyyy/m/d">
                  <c:v>43608</c:v>
                </c:pt>
                <c:pt idx="53">
                  <c:v>43623</c:v>
                </c:pt>
                <c:pt idx="54" c:formatCode="yyyy/m/d">
                  <c:v>43630</c:v>
                </c:pt>
                <c:pt idx="55" c:formatCode="yyyy/m/d">
                  <c:v>43637</c:v>
                </c:pt>
                <c:pt idx="56" c:formatCode="yyyy/m/d">
                  <c:v>43645</c:v>
                </c:pt>
                <c:pt idx="57" c:formatCode="yyyy/m/d">
                  <c:v>43651</c:v>
                </c:pt>
                <c:pt idx="58" c:formatCode="yyyy/m/d">
                  <c:v>43660</c:v>
                </c:pt>
                <c:pt idx="59" c:formatCode="yyyy/m/d">
                  <c:v>43665</c:v>
                </c:pt>
                <c:pt idx="60" c:formatCode="yyyy/m/d">
                  <c:v>43671</c:v>
                </c:pt>
                <c:pt idx="61" c:formatCode="yyyy/m/d">
                  <c:v>43678</c:v>
                </c:pt>
                <c:pt idx="62" c:formatCode="yyyy/m/d">
                  <c:v>43686</c:v>
                </c:pt>
                <c:pt idx="63" c:formatCode="yyyy/m/d">
                  <c:v>43693</c:v>
                </c:pt>
                <c:pt idx="64" c:formatCode="yyyy/m/d">
                  <c:v>43708</c:v>
                </c:pt>
                <c:pt idx="65" c:formatCode="yyyy/m/d">
                  <c:v>43713</c:v>
                </c:pt>
                <c:pt idx="66" c:formatCode="yyyy/m/d">
                  <c:v>43908</c:v>
                </c:pt>
                <c:pt idx="67" c:formatCode="yyyy/m/d">
                  <c:v>43930</c:v>
                </c:pt>
                <c:pt idx="68" c:formatCode="yyyy/m/d">
                  <c:v>43938</c:v>
                </c:pt>
                <c:pt idx="69" c:formatCode="yyyy/m/d">
                  <c:v>43942</c:v>
                </c:pt>
                <c:pt idx="70" c:formatCode="yyyy/m/d">
                  <c:v>44448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'DC4-19'!$A$2:$B$2</c:f>
              <c:strCache>
                <c:ptCount val="1"/>
                <c:pt idx="0">
                  <c:v>DC4-19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'DC4-19'!$G$4:$G$1600</c:f>
              <c:numCache>
                <c:formatCode>0.0_ </c:formatCode>
                <c:ptCount val="1597"/>
                <c:pt idx="0">
                  <c:v>0</c:v>
                </c:pt>
                <c:pt idx="1">
                  <c:v>63.5000000002037</c:v>
                </c:pt>
                <c:pt idx="2">
                  <c:v>82.4999999999818</c:v>
                </c:pt>
                <c:pt idx="3">
                  <c:v>242.499999999836</c:v>
                </c:pt>
                <c:pt idx="4">
                  <c:v>263.999999999669</c:v>
                </c:pt>
                <c:pt idx="5">
                  <c:v>265.499999999975</c:v>
                </c:pt>
                <c:pt idx="6">
                  <c:v>300.499999999829</c:v>
                </c:pt>
                <c:pt idx="7">
                  <c:v>309.000000000196</c:v>
                </c:pt>
                <c:pt idx="8">
                  <c:v>324.500000000171</c:v>
                </c:pt>
                <c:pt idx="9">
                  <c:v>342.999999999847</c:v>
                </c:pt>
                <c:pt idx="10">
                  <c:v>351.49999999976</c:v>
                </c:pt>
                <c:pt idx="11">
                  <c:v>363.000000000284</c:v>
                </c:pt>
                <c:pt idx="12">
                  <c:v>358.999999999924</c:v>
                </c:pt>
                <c:pt idx="13">
                  <c:v>368.999999999687</c:v>
                </c:pt>
                <c:pt idx="14">
                  <c:v>368.50000000004</c:v>
                </c:pt>
                <c:pt idx="15">
                  <c:v>382.000000000062</c:v>
                </c:pt>
                <c:pt idx="16">
                  <c:v>398.50000000024</c:v>
                </c:pt>
                <c:pt idx="17">
                  <c:v>410.499999999956</c:v>
                </c:pt>
                <c:pt idx="18">
                  <c:v>391.499999999724</c:v>
                </c:pt>
                <c:pt idx="19">
                  <c:v>476.500000000215</c:v>
                </c:pt>
                <c:pt idx="20">
                  <c:v>487.999999999829</c:v>
                </c:pt>
                <c:pt idx="21">
                  <c:v>494.000000000142</c:v>
                </c:pt>
                <c:pt idx="22">
                  <c:v>500.000000000455</c:v>
                </c:pt>
                <c:pt idx="23">
                  <c:v>514.499999999771</c:v>
                </c:pt>
                <c:pt idx="24">
                  <c:v>541.500000000269</c:v>
                </c:pt>
                <c:pt idx="25">
                  <c:v>574.000000000069</c:v>
                </c:pt>
                <c:pt idx="26">
                  <c:v>626.999999999953</c:v>
                </c:pt>
                <c:pt idx="27">
                  <c:v>695.999999999913</c:v>
                </c:pt>
                <c:pt idx="28">
                  <c:v>723.500000000058</c:v>
                </c:pt>
                <c:pt idx="29">
                  <c:v>742.500000000291</c:v>
                </c:pt>
                <c:pt idx="30">
                  <c:v>776.999999999589</c:v>
                </c:pt>
                <c:pt idx="31">
                  <c:v>789.499999999862</c:v>
                </c:pt>
                <c:pt idx="32">
                  <c:v>815.999999999804</c:v>
                </c:pt>
                <c:pt idx="33">
                  <c:v>822.000000000116</c:v>
                </c:pt>
                <c:pt idx="34">
                  <c:v>836.499999999887</c:v>
                </c:pt>
                <c:pt idx="35">
                  <c:v>858.499999999822</c:v>
                </c:pt>
                <c:pt idx="36">
                  <c:v>865.000000000236</c:v>
                </c:pt>
                <c:pt idx="37">
                  <c:v>866.999999999734</c:v>
                </c:pt>
                <c:pt idx="38">
                  <c:v>900.500000000193</c:v>
                </c:pt>
                <c:pt idx="39">
                  <c:v>898.999999999887</c:v>
                </c:pt>
                <c:pt idx="40">
                  <c:v>910.500000000411</c:v>
                </c:pt>
                <c:pt idx="41">
                  <c:v>926.500000000033</c:v>
                </c:pt>
                <c:pt idx="42">
                  <c:v>938.500000000204</c:v>
                </c:pt>
                <c:pt idx="43">
                  <c:v>976.999999999862</c:v>
                </c:pt>
                <c:pt idx="44">
                  <c:v>1035.49999999996</c:v>
                </c:pt>
                <c:pt idx="45">
                  <c:v>1068.00000000021</c:v>
                </c:pt>
                <c:pt idx="46">
                  <c:v>1081.50000000023</c:v>
                </c:pt>
                <c:pt idx="47">
                  <c:v>1117.50000000029</c:v>
                </c:pt>
                <c:pt idx="48">
                  <c:v>1123.50000000015</c:v>
                </c:pt>
                <c:pt idx="49">
                  <c:v>1137.49999999982</c:v>
                </c:pt>
                <c:pt idx="50">
                  <c:v>1159.49999999975</c:v>
                </c:pt>
                <c:pt idx="51">
                  <c:v>1186.00000000015</c:v>
                </c:pt>
                <c:pt idx="52">
                  <c:v>1189.49999999995</c:v>
                </c:pt>
                <c:pt idx="53">
                  <c:v>1212.99999999974</c:v>
                </c:pt>
                <c:pt idx="54">
                  <c:v>1228.00000000007</c:v>
                </c:pt>
                <c:pt idx="55">
                  <c:v>1240.99999999999</c:v>
                </c:pt>
                <c:pt idx="56">
                  <c:v>1239.99999999978</c:v>
                </c:pt>
                <c:pt idx="57">
                  <c:v>1248.00000000005</c:v>
                </c:pt>
                <c:pt idx="58">
                  <c:v>1248.49999999969</c:v>
                </c:pt>
                <c:pt idx="59">
                  <c:v>1260.49999999987</c:v>
                </c:pt>
                <c:pt idx="60">
                  <c:v>1258.50000000037</c:v>
                </c:pt>
                <c:pt idx="61">
                  <c:v>1270.99999999973</c:v>
                </c:pt>
                <c:pt idx="62">
                  <c:v>1256.00000000031</c:v>
                </c:pt>
                <c:pt idx="63">
                  <c:v>1260.99999999997</c:v>
                </c:pt>
                <c:pt idx="64">
                  <c:v>1268.99999999978</c:v>
                </c:pt>
                <c:pt idx="65">
                  <c:v>1275.99999999984</c:v>
                </c:pt>
                <c:pt idx="66">
                  <c:v>1282.4999999998</c:v>
                </c:pt>
                <c:pt idx="67">
                  <c:v>1306.00000000004</c:v>
                </c:pt>
                <c:pt idx="68">
                  <c:v>1314.49999999995</c:v>
                </c:pt>
                <c:pt idx="69">
                  <c:v>1331.49999999978</c:v>
                </c:pt>
                <c:pt idx="70">
                  <c:v>1369.99999999989</c:v>
                </c:pt>
                <c:pt idx="71">
                  <c:v>1395.00000000044</c:v>
                </c:pt>
                <c:pt idx="72">
                  <c:v>1436.9999999999</c:v>
                </c:pt>
                <c:pt idx="73">
                  <c:v>1459.49999999993</c:v>
                </c:pt>
                <c:pt idx="74">
                  <c:v>1461.00000000024</c:v>
                </c:pt>
                <c:pt idx="75">
                  <c:v>1487.50000000018</c:v>
                </c:pt>
                <c:pt idx="76">
                  <c:v>1525.99999999984</c:v>
                </c:pt>
                <c:pt idx="77">
                  <c:v>1539.00000000021</c:v>
                </c:pt>
                <c:pt idx="78">
                  <c:v>1513.99999999967</c:v>
                </c:pt>
                <c:pt idx="79">
                  <c:v>1567.00000000001</c:v>
                </c:pt>
                <c:pt idx="80">
                  <c:v>1591.5</c:v>
                </c:pt>
                <c:pt idx="81">
                  <c:v>1584.50000000039</c:v>
                </c:pt>
                <c:pt idx="82">
                  <c:v>1615.99999999999</c:v>
                </c:pt>
                <c:pt idx="83">
                  <c:v>1640.99999999962</c:v>
                </c:pt>
                <c:pt idx="84">
                  <c:v>1610.99999999988</c:v>
                </c:pt>
                <c:pt idx="85">
                  <c:v>1706.50000000023</c:v>
                </c:pt>
                <c:pt idx="86">
                  <c:v>1706.00000000013</c:v>
                </c:pt>
                <c:pt idx="87">
                  <c:v>1806.00000000004</c:v>
                </c:pt>
                <c:pt idx="88">
                  <c:v>1826.00000000002</c:v>
                </c:pt>
                <c:pt idx="89">
                  <c:v>1839.0000000004</c:v>
                </c:pt>
                <c:pt idx="90">
                  <c:v>1858.50000000028</c:v>
                </c:pt>
                <c:pt idx="91">
                  <c:v>1861.49999999998</c:v>
                </c:pt>
                <c:pt idx="92">
                  <c:v>1882.49999999971</c:v>
                </c:pt>
                <c:pt idx="93">
                  <c:v>1899.00000000034</c:v>
                </c:pt>
                <c:pt idx="94">
                  <c:v>2074.49999999972</c:v>
                </c:pt>
                <c:pt idx="95">
                  <c:v>2101.50000000021</c:v>
                </c:pt>
                <c:pt idx="96">
                  <c:v>2108.99999999992</c:v>
                </c:pt>
                <c:pt idx="97">
                  <c:v>2122.49999999995</c:v>
                </c:pt>
                <c:pt idx="98">
                  <c:v>2126.99999999995</c:v>
                </c:pt>
                <c:pt idx="99">
                  <c:v>2143.99999999978</c:v>
                </c:pt>
                <c:pt idx="100">
                  <c:v>2146.00000000019</c:v>
                </c:pt>
                <c:pt idx="101">
                  <c:v>2159.00000000011</c:v>
                </c:pt>
                <c:pt idx="102">
                  <c:v>2168.00000000012</c:v>
                </c:pt>
                <c:pt idx="103">
                  <c:v>2172.50000000013</c:v>
                </c:pt>
                <c:pt idx="104" c:formatCode="0.00_ ">
                  <c:v>2172.49999999967</c:v>
                </c:pt>
                <c:pt idx="105">
                  <c:v>2172.49999999967</c:v>
                </c:pt>
                <c:pt idx="106">
                  <c:v>2172.49999999967</c:v>
                </c:pt>
                <c:pt idx="107">
                  <c:v>2172.49999999967</c:v>
                </c:pt>
                <c:pt idx="108">
                  <c:v>2181.99999999979</c:v>
                </c:pt>
                <c:pt idx="109">
                  <c:v>2184.0000000002</c:v>
                </c:pt>
                <c:pt idx="110">
                  <c:v>2179.99999999984</c:v>
                </c:pt>
                <c:pt idx="111">
                  <c:v>2177.99999999988</c:v>
                </c:pt>
                <c:pt idx="112">
                  <c:v>2172.00000000003</c:v>
                </c:pt>
                <c:pt idx="113">
                  <c:v>2172.50000000013</c:v>
                </c:pt>
                <c:pt idx="114">
                  <c:v>2177.50000000024</c:v>
                </c:pt>
                <c:pt idx="115">
                  <c:v>2185.50000000005</c:v>
                </c:pt>
                <c:pt idx="116">
                  <c:v>2190.9999999998</c:v>
                </c:pt>
                <c:pt idx="117">
                  <c:v>2189.00000000031</c:v>
                </c:pt>
                <c:pt idx="118">
                  <c:v>2197.49999999976</c:v>
                </c:pt>
                <c:pt idx="119">
                  <c:v>2189.49999999995</c:v>
                </c:pt>
                <c:pt idx="120">
                  <c:v>2183.99999999974</c:v>
                </c:pt>
                <c:pt idx="121">
                  <c:v>2199.50000000017</c:v>
                </c:pt>
                <c:pt idx="122">
                  <c:v>2199.50000000017</c:v>
                </c:pt>
                <c:pt idx="123">
                  <c:v>2224.50000000026</c:v>
                </c:pt>
                <c:pt idx="124">
                  <c:v>2228.50000000017</c:v>
                </c:pt>
                <c:pt idx="125">
                  <c:v>2232.99999999972</c:v>
                </c:pt>
              </c:numCache>
            </c:numRef>
          </c:xVal>
          <c:yVal>
            <c:numRef>
              <c:f>'DC4-19'!$A$4:$A$2000</c:f>
              <c:numCache>
                <c:formatCode>yyyy/m/d;@</c:formatCode>
                <c:ptCount val="1997"/>
                <c:pt idx="0">
                  <c:v>43200</c:v>
                </c:pt>
                <c:pt idx="1">
                  <c:v>43209</c:v>
                </c:pt>
                <c:pt idx="2">
                  <c:v>43214</c:v>
                </c:pt>
                <c:pt idx="3">
                  <c:v>43244</c:v>
                </c:pt>
                <c:pt idx="4">
                  <c:v>43249</c:v>
                </c:pt>
                <c:pt idx="5">
                  <c:v>43255</c:v>
                </c:pt>
                <c:pt idx="6">
                  <c:v>43266</c:v>
                </c:pt>
                <c:pt idx="7">
                  <c:v>43271</c:v>
                </c:pt>
                <c:pt idx="8">
                  <c:v>43277</c:v>
                </c:pt>
                <c:pt idx="9">
                  <c:v>43283</c:v>
                </c:pt>
                <c:pt idx="10">
                  <c:v>43293</c:v>
                </c:pt>
                <c:pt idx="11">
                  <c:v>43297</c:v>
                </c:pt>
                <c:pt idx="12">
                  <c:v>43306</c:v>
                </c:pt>
                <c:pt idx="13">
                  <c:v>43313</c:v>
                </c:pt>
                <c:pt idx="14">
                  <c:v>43318</c:v>
                </c:pt>
                <c:pt idx="15">
                  <c:v>43325</c:v>
                </c:pt>
                <c:pt idx="16">
                  <c:v>43336</c:v>
                </c:pt>
                <c:pt idx="17">
                  <c:v>43340</c:v>
                </c:pt>
                <c:pt idx="18">
                  <c:v>43346</c:v>
                </c:pt>
                <c:pt idx="19">
                  <c:v>43365</c:v>
                </c:pt>
                <c:pt idx="20">
                  <c:v>43370</c:v>
                </c:pt>
                <c:pt idx="21">
                  <c:v>43375</c:v>
                </c:pt>
                <c:pt idx="22">
                  <c:v>43381</c:v>
                </c:pt>
                <c:pt idx="23">
                  <c:v>43390</c:v>
                </c:pt>
                <c:pt idx="24">
                  <c:v>43396</c:v>
                </c:pt>
                <c:pt idx="25">
                  <c:v>43403</c:v>
                </c:pt>
                <c:pt idx="26">
                  <c:v>43411</c:v>
                </c:pt>
                <c:pt idx="27">
                  <c:v>43419</c:v>
                </c:pt>
                <c:pt idx="28">
                  <c:v>43425</c:v>
                </c:pt>
                <c:pt idx="29">
                  <c:v>43431</c:v>
                </c:pt>
                <c:pt idx="30">
                  <c:v>43441</c:v>
                </c:pt>
                <c:pt idx="31">
                  <c:v>43445</c:v>
                </c:pt>
                <c:pt idx="32">
                  <c:v>43455</c:v>
                </c:pt>
                <c:pt idx="33">
                  <c:v>43461</c:v>
                </c:pt>
                <c:pt idx="34">
                  <c:v>43467</c:v>
                </c:pt>
                <c:pt idx="35">
                  <c:v>43474</c:v>
                </c:pt>
                <c:pt idx="36">
                  <c:v>43481</c:v>
                </c:pt>
                <c:pt idx="37">
                  <c:v>43486</c:v>
                </c:pt>
                <c:pt idx="38">
                  <c:v>43511</c:v>
                </c:pt>
                <c:pt idx="39" c:formatCode="yyyy/m/d">
                  <c:v>43515</c:v>
                </c:pt>
                <c:pt idx="40" c:formatCode="yyyy/m/d">
                  <c:v>43524</c:v>
                </c:pt>
                <c:pt idx="41" c:formatCode="yyyy/m/d">
                  <c:v>43530</c:v>
                </c:pt>
                <c:pt idx="42" c:formatCode="yyyy/m/d">
                  <c:v>43535</c:v>
                </c:pt>
                <c:pt idx="43" c:formatCode="yyyy/m/d">
                  <c:v>43543</c:v>
                </c:pt>
                <c:pt idx="44" c:formatCode="yyyy/m/d">
                  <c:v>43561</c:v>
                </c:pt>
                <c:pt idx="45" c:formatCode="yyyy/m/d">
                  <c:v>43573</c:v>
                </c:pt>
                <c:pt idx="46" c:formatCode="yyyy/m/d">
                  <c:v>43581</c:v>
                </c:pt>
                <c:pt idx="47" c:formatCode="yyyy/m/d">
                  <c:v>43595</c:v>
                </c:pt>
                <c:pt idx="48" c:formatCode="yyyy/m/d">
                  <c:v>43601</c:v>
                </c:pt>
                <c:pt idx="49" c:formatCode="yyyy/m/d">
                  <c:v>43608</c:v>
                </c:pt>
                <c:pt idx="50" c:formatCode="yyyy/m/d">
                  <c:v>43623</c:v>
                </c:pt>
                <c:pt idx="51" c:formatCode="yyyy/m/d">
                  <c:v>43630</c:v>
                </c:pt>
                <c:pt idx="52" c:formatCode="yyyy/m/d">
                  <c:v>43637</c:v>
                </c:pt>
                <c:pt idx="53" c:formatCode="yyyy/m/d">
                  <c:v>43645</c:v>
                </c:pt>
                <c:pt idx="54" c:formatCode="yyyy/m/d">
                  <c:v>43651</c:v>
                </c:pt>
                <c:pt idx="55" c:formatCode="yyyy/m/d">
                  <c:v>43660</c:v>
                </c:pt>
                <c:pt idx="56" c:formatCode="yyyy/m/d">
                  <c:v>43665</c:v>
                </c:pt>
                <c:pt idx="57" c:formatCode="yyyy/m/d">
                  <c:v>43671</c:v>
                </c:pt>
                <c:pt idx="58" c:formatCode="yyyy/m/d">
                  <c:v>43678</c:v>
                </c:pt>
                <c:pt idx="59" c:formatCode="m&quot;月&quot;d&quot;日&quot;">
                  <c:v>43686</c:v>
                </c:pt>
                <c:pt idx="60" c:formatCode="m&quot;月&quot;d&quot;日&quot;">
                  <c:v>43693</c:v>
                </c:pt>
                <c:pt idx="61" c:formatCode="m&quot;月&quot;d&quot;日&quot;">
                  <c:v>43708</c:v>
                </c:pt>
                <c:pt idx="62" c:formatCode="m&quot;月&quot;d&quot;日&quot;">
                  <c:v>43713</c:v>
                </c:pt>
                <c:pt idx="63" c:formatCode="m&quot;月&quot;d&quot;日&quot;">
                  <c:v>43722</c:v>
                </c:pt>
                <c:pt idx="64" c:formatCode="m&quot;月&quot;d&quot;日&quot;">
                  <c:v>43728</c:v>
                </c:pt>
                <c:pt idx="65" c:formatCode="m&quot;月&quot;d&quot;日&quot;">
                  <c:v>43742</c:v>
                </c:pt>
                <c:pt idx="66" c:formatCode="m&quot;月&quot;d&quot;日&quot;">
                  <c:v>43749</c:v>
                </c:pt>
                <c:pt idx="67" c:formatCode="m&quot;月&quot;d&quot;日&quot;">
                  <c:v>43762</c:v>
                </c:pt>
                <c:pt idx="68" c:formatCode="yyyy/m/d">
                  <c:v>43770</c:v>
                </c:pt>
                <c:pt idx="69" c:formatCode="yyyy/m/d">
                  <c:v>43778</c:v>
                </c:pt>
                <c:pt idx="70" c:formatCode="m&quot;月&quot;d&quot;日&quot;">
                  <c:v>43791</c:v>
                </c:pt>
                <c:pt idx="71" c:formatCode="m&quot;月&quot;d&quot;日&quot;">
                  <c:v>43802</c:v>
                </c:pt>
                <c:pt idx="72" c:formatCode="m&quot;月&quot;d&quot;日&quot;">
                  <c:v>43824</c:v>
                </c:pt>
                <c:pt idx="73" c:formatCode="m&quot;月&quot;d&quot;日&quot;">
                  <c:v>43834</c:v>
                </c:pt>
                <c:pt idx="74" c:formatCode="m&quot;月&quot;d&quot;日&quot;">
                  <c:v>43839</c:v>
                </c:pt>
                <c:pt idx="75" c:formatCode="m&quot;月&quot;d&quot;日&quot;">
                  <c:v>43845</c:v>
                </c:pt>
                <c:pt idx="76" c:formatCode="m&quot;月&quot;d&quot;日&quot;">
                  <c:v>43908</c:v>
                </c:pt>
                <c:pt idx="77" c:formatCode="m&quot;月&quot;d&quot;日&quot;">
                  <c:v>43930</c:v>
                </c:pt>
                <c:pt idx="78" c:formatCode="m&quot;月&quot;d&quot;日&quot;">
                  <c:v>43938</c:v>
                </c:pt>
                <c:pt idx="79" c:formatCode="m&quot;月&quot;d&quot;日&quot;">
                  <c:v>43942</c:v>
                </c:pt>
                <c:pt idx="80" c:formatCode="m&quot;月&quot;d&quot;日&quot;">
                  <c:v>43951</c:v>
                </c:pt>
                <c:pt idx="81" c:formatCode="yyyy/m/d">
                  <c:v>43956</c:v>
                </c:pt>
                <c:pt idx="82" c:formatCode="yyyy/m/d">
                  <c:v>43964</c:v>
                </c:pt>
                <c:pt idx="83" c:formatCode="yyyy/m/d">
                  <c:v>43972</c:v>
                </c:pt>
                <c:pt idx="84" c:formatCode="yyyy/m/d">
                  <c:v>43980</c:v>
                </c:pt>
                <c:pt idx="85" c:formatCode="yyyy/m/d">
                  <c:v>43999</c:v>
                </c:pt>
                <c:pt idx="86" c:formatCode="yyyy/m/d">
                  <c:v>44008</c:v>
                </c:pt>
                <c:pt idx="87" c:formatCode="yyyy/m/d">
                  <c:v>44056</c:v>
                </c:pt>
                <c:pt idx="88" c:formatCode="yyyy/m/d">
                  <c:v>44062</c:v>
                </c:pt>
                <c:pt idx="89" c:formatCode="yyyy/m/d">
                  <c:v>44070</c:v>
                </c:pt>
                <c:pt idx="90" c:formatCode="yyyy/m/d">
                  <c:v>44084</c:v>
                </c:pt>
                <c:pt idx="91" c:formatCode="yyyy/m/d">
                  <c:v>44092</c:v>
                </c:pt>
                <c:pt idx="92" c:formatCode="yyyy/m/d">
                  <c:v>44100</c:v>
                </c:pt>
                <c:pt idx="93" c:formatCode="yyyy/m/d">
                  <c:v>44114</c:v>
                </c:pt>
                <c:pt idx="94" c:formatCode="yyyy/m/d">
                  <c:v>44228</c:v>
                </c:pt>
                <c:pt idx="95" c:formatCode="yyyy/m/d">
                  <c:v>44256</c:v>
                </c:pt>
                <c:pt idx="96" c:formatCode="yyyy/m/d">
                  <c:v>44273</c:v>
                </c:pt>
                <c:pt idx="97" c:formatCode="yyyy/m/d">
                  <c:v>44287</c:v>
                </c:pt>
                <c:pt idx="98" c:formatCode="yyyy/m/d">
                  <c:v>44295</c:v>
                </c:pt>
                <c:pt idx="99" c:formatCode="yyyy/m/d">
                  <c:v>44318</c:v>
                </c:pt>
                <c:pt idx="100" c:formatCode="yyyy/m/d">
                  <c:v>44325</c:v>
                </c:pt>
                <c:pt idx="101" c:formatCode="yyyy/m/d">
                  <c:v>44333</c:v>
                </c:pt>
                <c:pt idx="102" c:formatCode="yyyy/m/d">
                  <c:v>44345</c:v>
                </c:pt>
                <c:pt idx="103" c:formatCode="yyyy/m/d">
                  <c:v>44352</c:v>
                </c:pt>
                <c:pt idx="104" c:formatCode="yyyy/m/d">
                  <c:v>44356</c:v>
                </c:pt>
                <c:pt idx="105" c:formatCode="yyyy/m/d">
                  <c:v>44356</c:v>
                </c:pt>
                <c:pt idx="106" c:formatCode="yyyy/m/d">
                  <c:v>44356</c:v>
                </c:pt>
                <c:pt idx="107" c:formatCode="yyyy/m/d">
                  <c:v>44356</c:v>
                </c:pt>
                <c:pt idx="108" c:formatCode="yyyy/m/d">
                  <c:v>44361</c:v>
                </c:pt>
                <c:pt idx="109" c:formatCode="yyyy/m/d">
                  <c:v>44363</c:v>
                </c:pt>
                <c:pt idx="110" c:formatCode="yyyy/m/d">
                  <c:v>44366</c:v>
                </c:pt>
                <c:pt idx="111" c:formatCode="yyyy/m/d">
                  <c:v>44367</c:v>
                </c:pt>
                <c:pt idx="112" c:formatCode="yyyy/m/d">
                  <c:v>44372</c:v>
                </c:pt>
                <c:pt idx="113" c:formatCode="yyyy/m/d">
                  <c:v>44373</c:v>
                </c:pt>
                <c:pt idx="114" c:formatCode="yyyy/m/d">
                  <c:v>44375</c:v>
                </c:pt>
                <c:pt idx="115" c:formatCode="yyyy/m/d">
                  <c:v>44377</c:v>
                </c:pt>
                <c:pt idx="116" c:formatCode="yyyy/m/d">
                  <c:v>44380</c:v>
                </c:pt>
                <c:pt idx="117" c:formatCode="m&quot;月&quot;d&quot;日&quot;">
                  <c:v>44383</c:v>
                </c:pt>
                <c:pt idx="118" c:formatCode="m&quot;月&quot;d&quot;日&quot;">
                  <c:v>44385</c:v>
                </c:pt>
                <c:pt idx="119" c:formatCode="m&quot;月&quot;d&quot;日&quot;">
                  <c:v>44387</c:v>
                </c:pt>
                <c:pt idx="120" c:formatCode="m&quot;月&quot;d&quot;日&quot;">
                  <c:v>44390</c:v>
                </c:pt>
                <c:pt idx="121" c:formatCode="m&quot;月&quot;d&quot;日&quot;">
                  <c:v>44397</c:v>
                </c:pt>
                <c:pt idx="122" c:formatCode="m&quot;月&quot;d&quot;日&quot;">
                  <c:v>44401</c:v>
                </c:pt>
                <c:pt idx="123" c:formatCode="m&quot;月&quot;d&quot;日&quot;">
                  <c:v>44437</c:v>
                </c:pt>
                <c:pt idx="124" c:formatCode="m&quot;月&quot;d&quot;日&quot;">
                  <c:v>44445</c:v>
                </c:pt>
                <c:pt idx="125" c:formatCode="m&quot;月&quot;d&quot;日&quot;">
                  <c:v>44448</c:v>
                </c:pt>
              </c:numCache>
            </c:numRef>
          </c:yVal>
          <c:smooth val="0"/>
        </c:ser>
        <c:ser>
          <c:idx val="19"/>
          <c:order val="18"/>
          <c:tx>
            <c:strRef>
              <c:f>'DC4-20'!$A$2:$B$2</c:f>
              <c:strCache>
                <c:ptCount val="1"/>
                <c:pt idx="0">
                  <c:v>DC4-20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'DC4-20'!$G$4:$G$1700</c:f>
              <c:numCache>
                <c:formatCode>0.00_ </c:formatCode>
                <c:ptCount val="1697"/>
                <c:pt idx="0">
                  <c:v>0</c:v>
                </c:pt>
                <c:pt idx="1">
                  <c:v>193.99999999996</c:v>
                </c:pt>
                <c:pt idx="2">
                  <c:v>221.000000000004</c:v>
                </c:pt>
                <c:pt idx="3">
                  <c:v>227.499999999964</c:v>
                </c:pt>
                <c:pt idx="4">
                  <c:v>261.500000000069</c:v>
                </c:pt>
                <c:pt idx="5">
                  <c:v>272.000000000389</c:v>
                </c:pt>
                <c:pt idx="6">
                  <c:v>287.000000000262</c:v>
                </c:pt>
                <c:pt idx="7">
                  <c:v>306.00000000004</c:v>
                </c:pt>
                <c:pt idx="8">
                  <c:v>309.500000000298</c:v>
                </c:pt>
                <c:pt idx="9">
                  <c:v>327.500000000327</c:v>
                </c:pt>
                <c:pt idx="10">
                  <c:v>323.499999999967</c:v>
                </c:pt>
                <c:pt idx="11">
                  <c:v>335.999999999785</c:v>
                </c:pt>
                <c:pt idx="12">
                  <c:v>334.000000000287</c:v>
                </c:pt>
                <c:pt idx="13">
                  <c:v>347.000000000207</c:v>
                </c:pt>
                <c:pt idx="14">
                  <c:v>364.500000000135</c:v>
                </c:pt>
                <c:pt idx="15">
                  <c:v>371.000000000095</c:v>
                </c:pt>
                <c:pt idx="16">
                  <c:v>358.000000000175</c:v>
                </c:pt>
                <c:pt idx="17">
                  <c:v>440.000000000055</c:v>
                </c:pt>
                <c:pt idx="18">
                  <c:v>454.999999999927</c:v>
                </c:pt>
                <c:pt idx="19">
                  <c:v>459.499999999935</c:v>
                </c:pt>
                <c:pt idx="20">
                  <c:v>470.500000000357</c:v>
                </c:pt>
                <c:pt idx="21">
                  <c:v>481.499999999869</c:v>
                </c:pt>
                <c:pt idx="22">
                  <c:v>513.000000000375</c:v>
                </c:pt>
                <c:pt idx="23">
                  <c:v>546.000000000276</c:v>
                </c:pt>
                <c:pt idx="24">
                  <c:v>606.500000000324</c:v>
                </c:pt>
                <c:pt idx="25">
                  <c:v>677.500000000236</c:v>
                </c:pt>
                <c:pt idx="26">
                  <c:v>705.500000000029</c:v>
                </c:pt>
                <c:pt idx="27">
                  <c:v>728.000000000065</c:v>
                </c:pt>
                <c:pt idx="28">
                  <c:v>770.500000000084</c:v>
                </c:pt>
                <c:pt idx="29">
                  <c:v>783.500000000004</c:v>
                </c:pt>
                <c:pt idx="30">
                  <c:v>809.999999999945</c:v>
                </c:pt>
                <c:pt idx="31">
                  <c:v>817.500000000109</c:v>
                </c:pt>
                <c:pt idx="32">
                  <c:v>830.000000000382</c:v>
                </c:pt>
                <c:pt idx="33">
                  <c:v>856.499999999869</c:v>
                </c:pt>
                <c:pt idx="34">
                  <c:v>862.500000000182</c:v>
                </c:pt>
                <c:pt idx="35">
                  <c:v>860.999999999876</c:v>
                </c:pt>
                <c:pt idx="36">
                  <c:v>900.000000000091</c:v>
                </c:pt>
                <c:pt idx="37">
                  <c:v>907.000000000153</c:v>
                </c:pt>
                <c:pt idx="38">
                  <c:v>918.500000000222</c:v>
                </c:pt>
                <c:pt idx="39">
                  <c:v>938.000000000102</c:v>
                </c:pt>
                <c:pt idx="40">
                  <c:v>945.000000000164</c:v>
                </c:pt>
                <c:pt idx="41">
                  <c:v>987.00000000008</c:v>
                </c:pt>
                <c:pt idx="42">
                  <c:v>1062.00000000035</c:v>
                </c:pt>
                <c:pt idx="43">
                  <c:v>1091.5</c:v>
                </c:pt>
                <c:pt idx="44">
                  <c:v>1109.50000000003</c:v>
                </c:pt>
                <c:pt idx="45">
                  <c:v>1145.50000000054</c:v>
                </c:pt>
                <c:pt idx="46">
                  <c:v>1159.50000000021</c:v>
                </c:pt>
                <c:pt idx="47">
                  <c:v>1169.49999999997</c:v>
                </c:pt>
                <c:pt idx="48">
                  <c:v>1200.49999999992</c:v>
                </c:pt>
                <c:pt idx="49">
                  <c:v>1224.50000000026</c:v>
                </c:pt>
                <c:pt idx="50">
                  <c:v>1235.50000000023</c:v>
                </c:pt>
                <c:pt idx="51">
                  <c:v>1257.00000000006</c:v>
                </c:pt>
                <c:pt idx="52">
                  <c:v>1275.50000000019</c:v>
                </c:pt>
                <c:pt idx="53">
                  <c:v>1287.49999999991</c:v>
                </c:pt>
                <c:pt idx="54">
                  <c:v>1289.00000000021</c:v>
                </c:pt>
                <c:pt idx="55">
                  <c:v>1291.50000000027</c:v>
                </c:pt>
                <c:pt idx="56">
                  <c:v>1295.99999999982</c:v>
                </c:pt>
                <c:pt idx="57">
                  <c:v>1316.00000000026</c:v>
                </c:pt>
                <c:pt idx="58">
                  <c:v>1313.0000000001</c:v>
                </c:pt>
                <c:pt idx="59">
                  <c:v>1242.00000000019</c:v>
                </c:pt>
                <c:pt idx="60">
                  <c:v>1299.00000000043</c:v>
                </c:pt>
                <c:pt idx="61">
                  <c:v>1307.99999999999</c:v>
                </c:pt>
                <c:pt idx="62">
                  <c:v>1316.49999999991</c:v>
                </c:pt>
                <c:pt idx="63">
                  <c:v>1432.00000000024</c:v>
                </c:pt>
                <c:pt idx="64">
                  <c:v>1329.99999999993</c:v>
                </c:pt>
                <c:pt idx="65">
                  <c:v>1353.50000000017</c:v>
                </c:pt>
                <c:pt idx="66">
                  <c:v>1364.00000000049</c:v>
                </c:pt>
                <c:pt idx="67">
                  <c:v>1388.50000000002</c:v>
                </c:pt>
                <c:pt idx="68">
                  <c:v>1429.50000000019</c:v>
                </c:pt>
                <c:pt idx="69">
                  <c:v>1458.00000000054</c:v>
                </c:pt>
                <c:pt idx="70">
                  <c:v>1507.00000000006</c:v>
                </c:pt>
                <c:pt idx="71">
                  <c:v>1511.50000000007</c:v>
                </c:pt>
                <c:pt idx="72">
                  <c:v>1528.50000000035</c:v>
                </c:pt>
                <c:pt idx="73">
                  <c:v>1558.00000000045</c:v>
                </c:pt>
                <c:pt idx="74">
                  <c:v>1604.00000000027</c:v>
                </c:pt>
                <c:pt idx="75">
                  <c:v>1616.50000000009</c:v>
                </c:pt>
                <c:pt idx="76">
                  <c:v>1590.49999999979</c:v>
                </c:pt>
                <c:pt idx="77">
                  <c:v>1645.50000000008</c:v>
                </c:pt>
                <c:pt idx="78">
                  <c:v>1679.00000000009</c:v>
                </c:pt>
                <c:pt idx="79">
                  <c:v>1671.50000000038</c:v>
                </c:pt>
                <c:pt idx="80">
                  <c:v>1705.00000000038</c:v>
                </c:pt>
                <c:pt idx="81">
                  <c:v>1733.99999999992</c:v>
                </c:pt>
                <c:pt idx="82">
                  <c:v>1712.50000000009</c:v>
                </c:pt>
                <c:pt idx="83">
                  <c:v>1807.99999999999</c:v>
                </c:pt>
                <c:pt idx="84">
                  <c:v>1809.99999999995</c:v>
                </c:pt>
                <c:pt idx="85">
                  <c:v>1925.99999999993</c:v>
                </c:pt>
                <c:pt idx="86">
                  <c:v>1946.50000000001</c:v>
                </c:pt>
                <c:pt idx="87">
                  <c:v>1958.50000000019</c:v>
                </c:pt>
                <c:pt idx="88">
                  <c:v>1983.00000000017</c:v>
                </c:pt>
                <c:pt idx="89">
                  <c:v>2000</c:v>
                </c:pt>
                <c:pt idx="90">
                  <c:v>2009.99999999976</c:v>
                </c:pt>
                <c:pt idx="91">
                  <c:v>2030.0000000002</c:v>
                </c:pt>
                <c:pt idx="92">
                  <c:v>2217.99999999985</c:v>
                </c:pt>
                <c:pt idx="93" c:formatCode="General">
                  <c:v>2247.5000000004</c:v>
                </c:pt>
                <c:pt idx="94" c:formatCode="General">
                  <c:v>2256.50000000041</c:v>
                </c:pt>
                <c:pt idx="95" c:formatCode="General">
                  <c:v>2269.99999999998</c:v>
                </c:pt>
                <c:pt idx="96" c:formatCode="General">
                  <c:v>2273.00000000014</c:v>
                </c:pt>
                <c:pt idx="97" c:formatCode="General">
                  <c:v>2297.50000000013</c:v>
                </c:pt>
                <c:pt idx="98" c:formatCode="General">
                  <c:v>2294.00000000032</c:v>
                </c:pt>
                <c:pt idx="99" c:formatCode="General">
                  <c:v>2311.50000000025</c:v>
                </c:pt>
                <c:pt idx="100" c:formatCode="General">
                  <c:v>2318.50000000031</c:v>
                </c:pt>
                <c:pt idx="101" c:formatCode="General">
                  <c:v>2325.50000000037</c:v>
                </c:pt>
                <c:pt idx="102">
                  <c:v>2327.66666666642</c:v>
                </c:pt>
                <c:pt idx="103">
                  <c:v>2328.99999999972</c:v>
                </c:pt>
                <c:pt idx="104">
                  <c:v>2326.99999999977</c:v>
                </c:pt>
                <c:pt idx="105">
                  <c:v>2326.99999999977</c:v>
                </c:pt>
                <c:pt idx="106">
                  <c:v>2330.50000000003</c:v>
                </c:pt>
                <c:pt idx="107">
                  <c:v>2340.00000000015</c:v>
                </c:pt>
                <c:pt idx="108">
                  <c:v>2325.50000000037</c:v>
                </c:pt>
                <c:pt idx="109">
                  <c:v>2336.49999999989</c:v>
                </c:pt>
                <c:pt idx="110">
                  <c:v>2329.50000000028</c:v>
                </c:pt>
                <c:pt idx="111">
                  <c:v>2333.50000000019</c:v>
                </c:pt>
                <c:pt idx="112">
                  <c:v>2332.50000000044</c:v>
                </c:pt>
                <c:pt idx="113">
                  <c:v>2338.00000000019</c:v>
                </c:pt>
                <c:pt idx="114">
                  <c:v>2342.0000000001</c:v>
                </c:pt>
                <c:pt idx="115">
                  <c:v>2338.50000000029</c:v>
                </c:pt>
                <c:pt idx="116">
                  <c:v>2347.00000000021</c:v>
                </c:pt>
                <c:pt idx="117">
                  <c:v>2344.00000000005</c:v>
                </c:pt>
                <c:pt idx="118">
                  <c:v>2342.49999999975</c:v>
                </c:pt>
                <c:pt idx="119">
                  <c:v>2359.00000000038</c:v>
                </c:pt>
                <c:pt idx="120">
                  <c:v>2352.00000000032</c:v>
                </c:pt>
                <c:pt idx="121">
                  <c:v>2377.50000000005</c:v>
                </c:pt>
                <c:pt idx="122">
                  <c:v>2381.00000000031</c:v>
                </c:pt>
                <c:pt idx="123">
                  <c:v>2383.49999999991</c:v>
                </c:pt>
              </c:numCache>
            </c:numRef>
          </c:xVal>
          <c:yVal>
            <c:numRef>
              <c:f>'DC4-20'!$A$4:$A$1900</c:f>
              <c:numCache>
                <c:formatCode>yyyy/m/d;@</c:formatCode>
                <c:ptCount val="1897"/>
                <c:pt idx="0">
                  <c:v>43214</c:v>
                </c:pt>
                <c:pt idx="1">
                  <c:v>43244</c:v>
                </c:pt>
                <c:pt idx="2">
                  <c:v>43249</c:v>
                </c:pt>
                <c:pt idx="3">
                  <c:v>43255</c:v>
                </c:pt>
                <c:pt idx="4">
                  <c:v>43266</c:v>
                </c:pt>
                <c:pt idx="5">
                  <c:v>43271</c:v>
                </c:pt>
                <c:pt idx="6">
                  <c:v>43277</c:v>
                </c:pt>
                <c:pt idx="7">
                  <c:v>43283</c:v>
                </c:pt>
                <c:pt idx="8">
                  <c:v>43293</c:v>
                </c:pt>
                <c:pt idx="9">
                  <c:v>43297</c:v>
                </c:pt>
                <c:pt idx="10">
                  <c:v>43306</c:v>
                </c:pt>
                <c:pt idx="11">
                  <c:v>43313</c:v>
                </c:pt>
                <c:pt idx="12">
                  <c:v>43318</c:v>
                </c:pt>
                <c:pt idx="13">
                  <c:v>43325</c:v>
                </c:pt>
                <c:pt idx="14">
                  <c:v>43336</c:v>
                </c:pt>
                <c:pt idx="15">
                  <c:v>43340</c:v>
                </c:pt>
                <c:pt idx="16">
                  <c:v>43346</c:v>
                </c:pt>
                <c:pt idx="17">
                  <c:v>43365</c:v>
                </c:pt>
                <c:pt idx="18">
                  <c:v>43370</c:v>
                </c:pt>
                <c:pt idx="19">
                  <c:v>43375</c:v>
                </c:pt>
                <c:pt idx="20">
                  <c:v>43381</c:v>
                </c:pt>
                <c:pt idx="21">
                  <c:v>43390</c:v>
                </c:pt>
                <c:pt idx="22">
                  <c:v>43396</c:v>
                </c:pt>
                <c:pt idx="23">
                  <c:v>43403</c:v>
                </c:pt>
                <c:pt idx="24">
                  <c:v>43411</c:v>
                </c:pt>
                <c:pt idx="25">
                  <c:v>43419</c:v>
                </c:pt>
                <c:pt idx="26">
                  <c:v>43425</c:v>
                </c:pt>
                <c:pt idx="27">
                  <c:v>43431</c:v>
                </c:pt>
                <c:pt idx="28">
                  <c:v>43441</c:v>
                </c:pt>
                <c:pt idx="29">
                  <c:v>43445</c:v>
                </c:pt>
                <c:pt idx="30">
                  <c:v>43455</c:v>
                </c:pt>
                <c:pt idx="31">
                  <c:v>43461</c:v>
                </c:pt>
                <c:pt idx="32">
                  <c:v>43467</c:v>
                </c:pt>
                <c:pt idx="33">
                  <c:v>43474</c:v>
                </c:pt>
                <c:pt idx="34">
                  <c:v>43481</c:v>
                </c:pt>
                <c:pt idx="35">
                  <c:v>43486</c:v>
                </c:pt>
                <c:pt idx="36">
                  <c:v>43511</c:v>
                </c:pt>
                <c:pt idx="37" c:formatCode="yyyy/m/d">
                  <c:v>43515</c:v>
                </c:pt>
                <c:pt idx="38" c:formatCode="yyyy/m/d">
                  <c:v>43524</c:v>
                </c:pt>
                <c:pt idx="39" c:formatCode="yyyy/m/d">
                  <c:v>43530</c:v>
                </c:pt>
                <c:pt idx="40" c:formatCode="yyyy/m/d">
                  <c:v>43535</c:v>
                </c:pt>
                <c:pt idx="41" c:formatCode="yyyy/m/d">
                  <c:v>43543</c:v>
                </c:pt>
                <c:pt idx="42" c:formatCode="yyyy/m/d">
                  <c:v>43561</c:v>
                </c:pt>
                <c:pt idx="43" c:formatCode="yyyy/m/d">
                  <c:v>43573</c:v>
                </c:pt>
                <c:pt idx="44" c:formatCode="yyyy/m/d">
                  <c:v>43581</c:v>
                </c:pt>
                <c:pt idx="45" c:formatCode="yyyy/m/d">
                  <c:v>43595</c:v>
                </c:pt>
                <c:pt idx="46" c:formatCode="yyyy/m/d">
                  <c:v>43601</c:v>
                </c:pt>
                <c:pt idx="47" c:formatCode="yyyy/m/d">
                  <c:v>43608</c:v>
                </c:pt>
                <c:pt idx="48" c:formatCode="yyyy/m/d">
                  <c:v>43623</c:v>
                </c:pt>
                <c:pt idx="49" c:formatCode="yyyy/m/d">
                  <c:v>43630</c:v>
                </c:pt>
                <c:pt idx="50" c:formatCode="yyyy/m/d">
                  <c:v>43637</c:v>
                </c:pt>
                <c:pt idx="51" c:formatCode="yyyy/m/d">
                  <c:v>43645</c:v>
                </c:pt>
                <c:pt idx="52" c:formatCode="yyyy/m/d">
                  <c:v>43651</c:v>
                </c:pt>
                <c:pt idx="53" c:formatCode="yyyy/m/d">
                  <c:v>43660</c:v>
                </c:pt>
                <c:pt idx="54" c:formatCode="yyyy/m/d">
                  <c:v>43665</c:v>
                </c:pt>
                <c:pt idx="55" c:formatCode="yyyy/m/d">
                  <c:v>43671</c:v>
                </c:pt>
                <c:pt idx="56" c:formatCode="yyyy/m/d">
                  <c:v>43678</c:v>
                </c:pt>
                <c:pt idx="57" c:formatCode="yyyy/m/d">
                  <c:v>43686</c:v>
                </c:pt>
                <c:pt idx="58" c:formatCode="yyyy/m/d">
                  <c:v>43693</c:v>
                </c:pt>
                <c:pt idx="59" c:formatCode="yyyy/m/d">
                  <c:v>43708</c:v>
                </c:pt>
                <c:pt idx="60" c:formatCode="yyyy/m/d">
                  <c:v>43713</c:v>
                </c:pt>
                <c:pt idx="61" c:formatCode="yyyy/m/d">
                  <c:v>43722</c:v>
                </c:pt>
                <c:pt idx="62" c:formatCode="yyyy/m/d">
                  <c:v>43728</c:v>
                </c:pt>
                <c:pt idx="63" c:formatCode="yyyy/m/d">
                  <c:v>43742</c:v>
                </c:pt>
                <c:pt idx="64" c:formatCode="yyyy/m/d">
                  <c:v>43749</c:v>
                </c:pt>
                <c:pt idx="65" c:formatCode="yyyy/m/d">
                  <c:v>43762</c:v>
                </c:pt>
                <c:pt idx="66" c:formatCode="yyyy/m/d">
                  <c:v>43770</c:v>
                </c:pt>
                <c:pt idx="67" c:formatCode="yyyy/m/d">
                  <c:v>43778</c:v>
                </c:pt>
                <c:pt idx="68" c:formatCode="yyyy/m/d">
                  <c:v>43791</c:v>
                </c:pt>
                <c:pt idx="69" c:formatCode="yyyy/m/d">
                  <c:v>43802</c:v>
                </c:pt>
                <c:pt idx="70" c:formatCode="yyyy/m/d">
                  <c:v>43824</c:v>
                </c:pt>
                <c:pt idx="71" c:formatCode="yyyy/m/d">
                  <c:v>43834</c:v>
                </c:pt>
                <c:pt idx="72" c:formatCode="yyyy/m/d">
                  <c:v>43839</c:v>
                </c:pt>
                <c:pt idx="73" c:formatCode="yyyy/m/d">
                  <c:v>43845</c:v>
                </c:pt>
                <c:pt idx="74" c:formatCode="yyyy/m/d">
                  <c:v>43908</c:v>
                </c:pt>
                <c:pt idx="75" c:formatCode="yyyy/m/d">
                  <c:v>43930</c:v>
                </c:pt>
                <c:pt idx="76" c:formatCode="yyyy/m/d">
                  <c:v>43938</c:v>
                </c:pt>
                <c:pt idx="77" c:formatCode="yyyy/m/d">
                  <c:v>43942</c:v>
                </c:pt>
                <c:pt idx="78" c:formatCode="yyyy/m/d">
                  <c:v>43951</c:v>
                </c:pt>
                <c:pt idx="79" c:formatCode="yyyy/m/d">
                  <c:v>43956</c:v>
                </c:pt>
                <c:pt idx="80" c:formatCode="yyyy/m/d">
                  <c:v>43964</c:v>
                </c:pt>
                <c:pt idx="81" c:formatCode="yyyy/m/d">
                  <c:v>43972</c:v>
                </c:pt>
                <c:pt idx="82" c:formatCode="yyyy/m/d">
                  <c:v>43980</c:v>
                </c:pt>
                <c:pt idx="83" c:formatCode="yyyy/m/d">
                  <c:v>43999</c:v>
                </c:pt>
                <c:pt idx="84" c:formatCode="yyyy/m/d">
                  <c:v>44008</c:v>
                </c:pt>
                <c:pt idx="85" c:formatCode="yyyy/m/d">
                  <c:v>44056</c:v>
                </c:pt>
                <c:pt idx="86" c:formatCode="yyyy/m/d">
                  <c:v>44062</c:v>
                </c:pt>
                <c:pt idx="87" c:formatCode="yyyy/m/d">
                  <c:v>44070</c:v>
                </c:pt>
                <c:pt idx="88" c:formatCode="yyyy/m/d">
                  <c:v>44084</c:v>
                </c:pt>
                <c:pt idx="89" c:formatCode="yyyy/m/d">
                  <c:v>44092</c:v>
                </c:pt>
                <c:pt idx="90" c:formatCode="yyyy/m/d">
                  <c:v>44100</c:v>
                </c:pt>
                <c:pt idx="91" c:formatCode="yyyy/m/d">
                  <c:v>44114</c:v>
                </c:pt>
                <c:pt idx="92" c:formatCode="m&quot;月&quot;d&quot;日&quot;">
                  <c:v>44228</c:v>
                </c:pt>
                <c:pt idx="93" c:formatCode="m&quot;月&quot;d&quot;日&quot;">
                  <c:v>44256</c:v>
                </c:pt>
                <c:pt idx="94" c:formatCode="m&quot;月&quot;d&quot;日&quot;">
                  <c:v>44273</c:v>
                </c:pt>
                <c:pt idx="95" c:formatCode="m&quot;月&quot;d&quot;日&quot;">
                  <c:v>44287</c:v>
                </c:pt>
                <c:pt idx="96" c:formatCode="m&quot;月&quot;d&quot;日&quot;">
                  <c:v>44295</c:v>
                </c:pt>
                <c:pt idx="97" c:formatCode="m&quot;月&quot;d&quot;日&quot;">
                  <c:v>44318</c:v>
                </c:pt>
                <c:pt idx="98" c:formatCode="m&quot;月&quot;d&quot;日&quot;">
                  <c:v>44325</c:v>
                </c:pt>
                <c:pt idx="99" c:formatCode="m&quot;月&quot;d&quot;日&quot;">
                  <c:v>44333</c:v>
                </c:pt>
                <c:pt idx="100" c:formatCode="m&quot;月&quot;d&quot;日&quot;">
                  <c:v>44345</c:v>
                </c:pt>
                <c:pt idx="101" c:formatCode="m&quot;月&quot;d&quot;日&quot;">
                  <c:v>44352</c:v>
                </c:pt>
                <c:pt idx="102" c:formatCode="yyyy/m/d">
                  <c:v>44356</c:v>
                </c:pt>
                <c:pt idx="103" c:formatCode="yyyy/m/d">
                  <c:v>44356</c:v>
                </c:pt>
                <c:pt idx="104" c:formatCode="yyyy/m/d">
                  <c:v>44356</c:v>
                </c:pt>
                <c:pt idx="105" c:formatCode="yyyy/m/d">
                  <c:v>44356</c:v>
                </c:pt>
                <c:pt idx="106" c:formatCode="yyyy/m/d">
                  <c:v>44361</c:v>
                </c:pt>
                <c:pt idx="107" c:formatCode="yyyy/m/d">
                  <c:v>44363</c:v>
                </c:pt>
                <c:pt idx="108" c:formatCode="yyyy/m/d">
                  <c:v>44364</c:v>
                </c:pt>
                <c:pt idx="109" c:formatCode="yyyy/m/d">
                  <c:v>44367</c:v>
                </c:pt>
                <c:pt idx="110" c:formatCode="yyyy/m/d">
                  <c:v>44372</c:v>
                </c:pt>
                <c:pt idx="111" c:formatCode="yyyy/m/d">
                  <c:v>44373</c:v>
                </c:pt>
                <c:pt idx="112" c:formatCode="yyyy/m/d">
                  <c:v>44375</c:v>
                </c:pt>
                <c:pt idx="113" c:formatCode="yyyy/m/d">
                  <c:v>44377</c:v>
                </c:pt>
                <c:pt idx="114" c:formatCode="yyyy/m/d">
                  <c:v>44380</c:v>
                </c:pt>
                <c:pt idx="115" c:formatCode="yyyy/m/d">
                  <c:v>44383</c:v>
                </c:pt>
                <c:pt idx="116" c:formatCode="yyyy/m/d">
                  <c:v>44385</c:v>
                </c:pt>
                <c:pt idx="117" c:formatCode="yyyy/m/d">
                  <c:v>44387</c:v>
                </c:pt>
                <c:pt idx="118" c:formatCode="yyyy/m/d">
                  <c:v>44390</c:v>
                </c:pt>
                <c:pt idx="119" c:formatCode="yyyy/m/d">
                  <c:v>44397</c:v>
                </c:pt>
                <c:pt idx="120" c:formatCode="yyyy/m/d">
                  <c:v>44401</c:v>
                </c:pt>
                <c:pt idx="121" c:formatCode="yyyy/m/d">
                  <c:v>44437</c:v>
                </c:pt>
                <c:pt idx="122" c:formatCode="yyyy/m/d">
                  <c:v>44445</c:v>
                </c:pt>
                <c:pt idx="123" c:formatCode="yyyy/m/d">
                  <c:v>44448</c:v>
                </c:pt>
              </c:numCache>
            </c:numRef>
          </c:yVal>
          <c:smooth val="0"/>
        </c:ser>
        <c:ser>
          <c:idx val="20"/>
          <c:order val="19"/>
          <c:tx>
            <c:strRef>
              <c:f>'DC4-21'!$A$2:$B$2</c:f>
              <c:strCache>
                <c:ptCount val="1"/>
                <c:pt idx="0">
                  <c:v>DC4-21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'DC4-21'!$G$4:$G$1200</c:f>
              <c:numCache>
                <c:formatCode>0.00_ </c:formatCode>
                <c:ptCount val="1197"/>
                <c:pt idx="0">
                  <c:v>0</c:v>
                </c:pt>
                <c:pt idx="1">
                  <c:v>30.9999999999491</c:v>
                </c:pt>
                <c:pt idx="2">
                  <c:v>34.5000000002074</c:v>
                </c:pt>
                <c:pt idx="3">
                  <c:v>80.5000000000291</c:v>
                </c:pt>
                <c:pt idx="4">
                  <c:v>91.0000000003492</c:v>
                </c:pt>
                <c:pt idx="5">
                  <c:v>109.000000000378</c:v>
                </c:pt>
                <c:pt idx="6">
                  <c:v>119.500000000244</c:v>
                </c:pt>
                <c:pt idx="7">
                  <c:v>119.000000000142</c:v>
                </c:pt>
                <c:pt idx="8">
                  <c:v>146.000000000186</c:v>
                </c:pt>
                <c:pt idx="9">
                  <c:v>149.499999999989</c:v>
                </c:pt>
                <c:pt idx="10">
                  <c:v>159.500000000207</c:v>
                </c:pt>
                <c:pt idx="11">
                  <c:v>156.000000000404</c:v>
                </c:pt>
                <c:pt idx="12">
                  <c:v>174.50000000008</c:v>
                </c:pt>
                <c:pt idx="13">
                  <c:v>194.500000000517</c:v>
                </c:pt>
                <c:pt idx="14">
                  <c:v>202.999999999975</c:v>
                </c:pt>
                <c:pt idx="15">
                  <c:v>184.499999999844</c:v>
                </c:pt>
                <c:pt idx="16">
                  <c:v>275.500000000193</c:v>
                </c:pt>
                <c:pt idx="17">
                  <c:v>293.999999999869</c:v>
                </c:pt>
                <c:pt idx="18">
                  <c:v>298.999999999978</c:v>
                </c:pt>
                <c:pt idx="19">
                  <c:v>305.500000000393</c:v>
                </c:pt>
                <c:pt idx="20">
                  <c:v>314.499999999953</c:v>
                </c:pt>
                <c:pt idx="21">
                  <c:v>352.000000000317</c:v>
                </c:pt>
                <c:pt idx="22">
                  <c:v>391.500000000178</c:v>
                </c:pt>
                <c:pt idx="23">
                  <c:v>454.50000000028</c:v>
                </c:pt>
                <c:pt idx="24">
                  <c:v>526.000000000295</c:v>
                </c:pt>
                <c:pt idx="25">
                  <c:v>553.499999999985</c:v>
                </c:pt>
                <c:pt idx="26">
                  <c:v>580.500000000484</c:v>
                </c:pt>
                <c:pt idx="27">
                  <c:v>621.499999999742</c:v>
                </c:pt>
                <c:pt idx="28">
                  <c:v>635.499999999865</c:v>
                </c:pt>
                <c:pt idx="29">
                  <c:v>679.000000000087</c:v>
                </c:pt>
                <c:pt idx="30">
                  <c:v>686.500000000251</c:v>
                </c:pt>
                <c:pt idx="31">
                  <c:v>704.000000000178</c:v>
                </c:pt>
                <c:pt idx="32">
                  <c:v>728.500000000167</c:v>
                </c:pt>
                <c:pt idx="33">
                  <c:v>746.500000000196</c:v>
                </c:pt>
                <c:pt idx="34">
                  <c:v>740.999999999985</c:v>
                </c:pt>
                <c:pt idx="35">
                  <c:v>782.000000000153</c:v>
                </c:pt>
                <c:pt idx="36">
                  <c:v>787.000000000262</c:v>
                </c:pt>
                <c:pt idx="37">
                  <c:v>797.00000000048</c:v>
                </c:pt>
                <c:pt idx="38">
                  <c:v>818.000000000211</c:v>
                </c:pt>
                <c:pt idx="39">
                  <c:v>836.999999999989</c:v>
                </c:pt>
                <c:pt idx="40">
                  <c:v>884.500000000116</c:v>
                </c:pt>
                <c:pt idx="41">
                  <c:v>955.000000000382</c:v>
                </c:pt>
                <c:pt idx="42">
                  <c:v>995.499999999993</c:v>
                </c:pt>
                <c:pt idx="43">
                  <c:v>1014.00000000012</c:v>
                </c:pt>
                <c:pt idx="44">
                  <c:v>1058.50000000055</c:v>
                </c:pt>
                <c:pt idx="45">
                  <c:v>1064.00000000031</c:v>
                </c:pt>
                <c:pt idx="46">
                  <c:v>1081.99999999988</c:v>
                </c:pt>
                <c:pt idx="47">
                  <c:v>1123.9999999998</c:v>
                </c:pt>
                <c:pt idx="48">
                  <c:v>1146.50000000029</c:v>
                </c:pt>
                <c:pt idx="49">
                  <c:v>1158.5</c:v>
                </c:pt>
                <c:pt idx="50">
                  <c:v>1182.99999999999</c:v>
                </c:pt>
                <c:pt idx="51">
                  <c:v>1203.50000000008</c:v>
                </c:pt>
                <c:pt idx="52">
                  <c:v>1213.50000000029</c:v>
                </c:pt>
                <c:pt idx="53">
                  <c:v>1212.50000000009</c:v>
                </c:pt>
                <c:pt idx="54">
                  <c:v>1224.00000000016</c:v>
                </c:pt>
                <c:pt idx="55">
                  <c:v>1231.49999999987</c:v>
                </c:pt>
                <c:pt idx="56">
                  <c:v>1237.50000000018</c:v>
                </c:pt>
                <c:pt idx="57">
                  <c:v>1247.0000000003</c:v>
                </c:pt>
                <c:pt idx="58">
                  <c:v>1246.00000000009</c:v>
                </c:pt>
                <c:pt idx="59">
                  <c:v>1239.00000000049</c:v>
                </c:pt>
                <c:pt idx="60">
                  <c:v>1244.99999999989</c:v>
                </c:pt>
                <c:pt idx="61">
                  <c:v>1256.49999999996</c:v>
                </c:pt>
                <c:pt idx="62">
                  <c:v>1262.50000000027</c:v>
                </c:pt>
                <c:pt idx="63">
                  <c:v>1266.00000000008</c:v>
                </c:pt>
                <c:pt idx="64">
                  <c:v>1297.50000000013</c:v>
                </c:pt>
                <c:pt idx="65">
                  <c:v>1312.50000000045</c:v>
                </c:pt>
                <c:pt idx="66">
                  <c:v>1327.99999999997</c:v>
                </c:pt>
                <c:pt idx="67">
                  <c:v>1376.0000000002</c:v>
                </c:pt>
                <c:pt idx="68">
                  <c:v>1403.50000000035</c:v>
                </c:pt>
                <c:pt idx="69">
                  <c:v>1463.99999999994</c:v>
                </c:pt>
                <c:pt idx="70">
                  <c:v>1470.00000000025</c:v>
                </c:pt>
                <c:pt idx="71">
                  <c:v>1489.50000000013</c:v>
                </c:pt>
                <c:pt idx="72">
                  <c:v>1536.00000000051</c:v>
                </c:pt>
                <c:pt idx="73">
                  <c:v>1564.49999999995</c:v>
                </c:pt>
                <c:pt idx="74">
                  <c:v>1573.49999999997</c:v>
                </c:pt>
                <c:pt idx="75">
                  <c:v>1550.00000000018</c:v>
                </c:pt>
                <c:pt idx="76">
                  <c:v>1606.00000000022</c:v>
                </c:pt>
                <c:pt idx="77">
                  <c:v>1635.00000000022</c:v>
                </c:pt>
                <c:pt idx="78">
                  <c:v>1633.50000000037</c:v>
                </c:pt>
                <c:pt idx="79">
                  <c:v>1666.00000000017</c:v>
                </c:pt>
                <c:pt idx="80">
                  <c:v>1697.00000000012</c:v>
                </c:pt>
                <c:pt idx="81">
                  <c:v>1672.50000000013</c:v>
                </c:pt>
                <c:pt idx="82">
                  <c:v>1775.50000000019</c:v>
                </c:pt>
                <c:pt idx="83">
                  <c:v>1776.49999999994</c:v>
                </c:pt>
                <c:pt idx="84">
                  <c:v>1896.99999999993</c:v>
                </c:pt>
                <c:pt idx="85">
                  <c:v>1914.00000000021</c:v>
                </c:pt>
                <c:pt idx="86">
                  <c:v>1928.00000000034</c:v>
                </c:pt>
                <c:pt idx="87">
                  <c:v>1954.00000000018</c:v>
                </c:pt>
                <c:pt idx="88">
                  <c:v>1926.50000000003</c:v>
                </c:pt>
                <c:pt idx="89">
                  <c:v>1981.49999999987</c:v>
                </c:pt>
                <c:pt idx="90">
                  <c:v>2000.50000000056</c:v>
                </c:pt>
                <c:pt idx="91">
                  <c:v>2369.99999999989</c:v>
                </c:pt>
                <c:pt idx="92">
                  <c:v>2222.00000000021</c:v>
                </c:pt>
                <c:pt idx="93" c:formatCode="General">
                  <c:v>2233.00000000017</c:v>
                </c:pt>
                <c:pt idx="94" c:formatCode="General">
                  <c:v>2248.00000000005</c:v>
                </c:pt>
                <c:pt idx="95" c:formatCode="General">
                  <c:v>2199.99999999982</c:v>
                </c:pt>
                <c:pt idx="96" c:formatCode="General">
                  <c:v>2270.50000000008</c:v>
                </c:pt>
                <c:pt idx="97" c:formatCode="General">
                  <c:v>2267.00000000028</c:v>
                </c:pt>
                <c:pt idx="98" c:formatCode="General">
                  <c:v>2288.00000000001</c:v>
                </c:pt>
                <c:pt idx="99" c:formatCode="General">
                  <c:v>2295.00000000007</c:v>
                </c:pt>
                <c:pt idx="100" c:formatCode="General">
                  <c:v>2301.50000000049</c:v>
                </c:pt>
                <c:pt idx="101">
                  <c:v>2305.49999999994</c:v>
                </c:pt>
                <c:pt idx="102" c:formatCode="General">
                  <c:v>2304.99999999984</c:v>
                </c:pt>
                <c:pt idx="103" c:formatCode="General">
                  <c:v>2306.00000000004</c:v>
                </c:pt>
                <c:pt idx="104" c:formatCode="General">
                  <c:v>2305.49999999994</c:v>
                </c:pt>
                <c:pt idx="105" c:formatCode="General">
                  <c:v>2303.49999999999</c:v>
                </c:pt>
                <c:pt idx="106" c:formatCode="General">
                  <c:v>2315.50000000016</c:v>
                </c:pt>
                <c:pt idx="107" c:formatCode="General">
                  <c:v>2309.49999999984</c:v>
                </c:pt>
                <c:pt idx="108" c:formatCode="General">
                  <c:v>2307.99999999999</c:v>
                </c:pt>
                <c:pt idx="109" c:formatCode="General">
                  <c:v>2302.00000000013</c:v>
                </c:pt>
                <c:pt idx="110" c:formatCode="General">
                  <c:v>2303.00000000034</c:v>
                </c:pt>
                <c:pt idx="111" c:formatCode="General">
                  <c:v>2307.00000000024</c:v>
                </c:pt>
                <c:pt idx="112" c:formatCode="General">
                  <c:v>2309.99999999995</c:v>
                </c:pt>
                <c:pt idx="113" c:formatCode="General">
                  <c:v>2315.9999999998</c:v>
                </c:pt>
                <c:pt idx="114" c:formatCode="General">
                  <c:v>2316.50000000036</c:v>
                </c:pt>
                <c:pt idx="115" c:formatCode="General">
                  <c:v>2317.50000000011</c:v>
                </c:pt>
                <c:pt idx="116" c:formatCode="General">
                  <c:v>2318.99999999996</c:v>
                </c:pt>
                <c:pt idx="117" c:formatCode="General">
                  <c:v>2315.50000000016</c:v>
                </c:pt>
                <c:pt idx="118" c:formatCode="General">
                  <c:v>2337.50000000009</c:v>
                </c:pt>
                <c:pt idx="119" c:formatCode="General">
                  <c:v>2332.00000000033</c:v>
                </c:pt>
                <c:pt idx="120" c:formatCode="General">
                  <c:v>2351.00000000011</c:v>
                </c:pt>
                <c:pt idx="121" c:formatCode="General">
                  <c:v>2360.50000000023</c:v>
                </c:pt>
                <c:pt idx="122" c:formatCode="General">
                  <c:v>2362.00000000008</c:v>
                </c:pt>
              </c:numCache>
            </c:numRef>
          </c:xVal>
          <c:yVal>
            <c:numRef>
              <c:f>'DC4-21'!$A$4:$A$1300</c:f>
              <c:numCache>
                <c:formatCode>yyyy/m/d;@</c:formatCode>
                <c:ptCount val="1297"/>
                <c:pt idx="0">
                  <c:v>43244</c:v>
                </c:pt>
                <c:pt idx="1">
                  <c:v>43249</c:v>
                </c:pt>
                <c:pt idx="2">
                  <c:v>43255</c:v>
                </c:pt>
                <c:pt idx="3">
                  <c:v>43266</c:v>
                </c:pt>
                <c:pt idx="4">
                  <c:v>43271</c:v>
                </c:pt>
                <c:pt idx="5">
                  <c:v>43277</c:v>
                </c:pt>
                <c:pt idx="6">
                  <c:v>43283</c:v>
                </c:pt>
                <c:pt idx="7">
                  <c:v>43293</c:v>
                </c:pt>
                <c:pt idx="8">
                  <c:v>43297</c:v>
                </c:pt>
                <c:pt idx="9">
                  <c:v>43306</c:v>
                </c:pt>
                <c:pt idx="10">
                  <c:v>43313</c:v>
                </c:pt>
                <c:pt idx="11">
                  <c:v>43318</c:v>
                </c:pt>
                <c:pt idx="12">
                  <c:v>43325</c:v>
                </c:pt>
                <c:pt idx="13">
                  <c:v>43336</c:v>
                </c:pt>
                <c:pt idx="14">
                  <c:v>43340</c:v>
                </c:pt>
                <c:pt idx="15">
                  <c:v>43346</c:v>
                </c:pt>
                <c:pt idx="16">
                  <c:v>43365</c:v>
                </c:pt>
                <c:pt idx="17">
                  <c:v>43370</c:v>
                </c:pt>
                <c:pt idx="18">
                  <c:v>43375</c:v>
                </c:pt>
                <c:pt idx="19">
                  <c:v>43381</c:v>
                </c:pt>
                <c:pt idx="20">
                  <c:v>43390</c:v>
                </c:pt>
                <c:pt idx="21">
                  <c:v>43396</c:v>
                </c:pt>
                <c:pt idx="22">
                  <c:v>43403</c:v>
                </c:pt>
                <c:pt idx="23">
                  <c:v>43411</c:v>
                </c:pt>
                <c:pt idx="24">
                  <c:v>43419</c:v>
                </c:pt>
                <c:pt idx="25">
                  <c:v>43425</c:v>
                </c:pt>
                <c:pt idx="26">
                  <c:v>43431</c:v>
                </c:pt>
                <c:pt idx="27">
                  <c:v>43441</c:v>
                </c:pt>
                <c:pt idx="28">
                  <c:v>43445</c:v>
                </c:pt>
                <c:pt idx="29">
                  <c:v>43455</c:v>
                </c:pt>
                <c:pt idx="30" c:formatCode="yyyy/m/d">
                  <c:v>43461</c:v>
                </c:pt>
                <c:pt idx="31" c:formatCode="yyyy/m/d">
                  <c:v>43467</c:v>
                </c:pt>
                <c:pt idx="32" c:formatCode="yyyy/m/d">
                  <c:v>43474</c:v>
                </c:pt>
                <c:pt idx="33" c:formatCode="yyyy/m/d">
                  <c:v>43481</c:v>
                </c:pt>
                <c:pt idx="34" c:formatCode="yyyy/m/d">
                  <c:v>43486</c:v>
                </c:pt>
                <c:pt idx="35" c:formatCode="yyyy/m/d">
                  <c:v>43511</c:v>
                </c:pt>
                <c:pt idx="36" c:formatCode="yyyy/m/d">
                  <c:v>43515</c:v>
                </c:pt>
                <c:pt idx="37" c:formatCode="yyyy/m/d">
                  <c:v>43524</c:v>
                </c:pt>
                <c:pt idx="38" c:formatCode="yyyy/m/d">
                  <c:v>43530</c:v>
                </c:pt>
                <c:pt idx="39" c:formatCode="yyyy/m/d">
                  <c:v>43535</c:v>
                </c:pt>
                <c:pt idx="40" c:formatCode="yyyy/m/d">
                  <c:v>43543</c:v>
                </c:pt>
                <c:pt idx="41" c:formatCode="yyyy/m/d">
                  <c:v>43561</c:v>
                </c:pt>
                <c:pt idx="42" c:formatCode="yyyy/m/d">
                  <c:v>43573</c:v>
                </c:pt>
                <c:pt idx="43" c:formatCode="yyyy/m/d">
                  <c:v>43581</c:v>
                </c:pt>
                <c:pt idx="44" c:formatCode="yyyy/m/d">
                  <c:v>43595</c:v>
                </c:pt>
                <c:pt idx="45" c:formatCode="yyyy/m/d">
                  <c:v>43601</c:v>
                </c:pt>
                <c:pt idx="46" c:formatCode="yyyy/m/d">
                  <c:v>43608</c:v>
                </c:pt>
                <c:pt idx="47" c:formatCode="yyyy/m/d">
                  <c:v>43623</c:v>
                </c:pt>
                <c:pt idx="48" c:formatCode="yyyy/m/d">
                  <c:v>43630</c:v>
                </c:pt>
                <c:pt idx="49" c:formatCode="yyyy/m/d">
                  <c:v>43637</c:v>
                </c:pt>
                <c:pt idx="50" c:formatCode="yyyy/m/d">
                  <c:v>43645</c:v>
                </c:pt>
                <c:pt idx="51" c:formatCode="yyyy/m/d">
                  <c:v>43651</c:v>
                </c:pt>
                <c:pt idx="52" c:formatCode="yyyy/m/d">
                  <c:v>43660</c:v>
                </c:pt>
                <c:pt idx="53" c:formatCode="yyyy/m/d">
                  <c:v>43665</c:v>
                </c:pt>
                <c:pt idx="54" c:formatCode="yyyy/m/d">
                  <c:v>43671</c:v>
                </c:pt>
                <c:pt idx="55" c:formatCode="yyyy/m/d">
                  <c:v>43678</c:v>
                </c:pt>
                <c:pt idx="56" c:formatCode="yyyy/m/d">
                  <c:v>43686</c:v>
                </c:pt>
                <c:pt idx="57" c:formatCode="yyyy/m/d">
                  <c:v>43693</c:v>
                </c:pt>
                <c:pt idx="58" c:formatCode="yyyy/m/d">
                  <c:v>43708</c:v>
                </c:pt>
                <c:pt idx="59" c:formatCode="yyyy/m/d">
                  <c:v>43713</c:v>
                </c:pt>
                <c:pt idx="60" c:formatCode="yyyy/m/d">
                  <c:v>43722</c:v>
                </c:pt>
                <c:pt idx="61" c:formatCode="yyyy/m/d">
                  <c:v>43728</c:v>
                </c:pt>
                <c:pt idx="62" c:formatCode="yyyy/m/d">
                  <c:v>43742</c:v>
                </c:pt>
                <c:pt idx="63" c:formatCode="yyyy/m/d">
                  <c:v>43749</c:v>
                </c:pt>
                <c:pt idx="64" c:formatCode="yyyy/m/d">
                  <c:v>43762</c:v>
                </c:pt>
                <c:pt idx="65" c:formatCode="yyyy/m/d">
                  <c:v>43770</c:v>
                </c:pt>
                <c:pt idx="66" c:formatCode="yyyy/m/d">
                  <c:v>43778</c:v>
                </c:pt>
                <c:pt idx="67" c:formatCode="yyyy/m/d">
                  <c:v>43791</c:v>
                </c:pt>
                <c:pt idx="68" c:formatCode="yyyy/m/d">
                  <c:v>43802</c:v>
                </c:pt>
                <c:pt idx="69" c:formatCode="yyyy/m/d">
                  <c:v>43824</c:v>
                </c:pt>
                <c:pt idx="70" c:formatCode="yyyy/m/d">
                  <c:v>43834</c:v>
                </c:pt>
                <c:pt idx="71" c:formatCode="yyyy/m/d">
                  <c:v>43839</c:v>
                </c:pt>
                <c:pt idx="72" c:formatCode="yyyy/m/d">
                  <c:v>43845</c:v>
                </c:pt>
                <c:pt idx="73" c:formatCode="yyyy/m/d">
                  <c:v>43908</c:v>
                </c:pt>
                <c:pt idx="74" c:formatCode="yyyy/m/d">
                  <c:v>43930</c:v>
                </c:pt>
                <c:pt idx="75" c:formatCode="yyyy/m/d">
                  <c:v>43938</c:v>
                </c:pt>
                <c:pt idx="76" c:formatCode="yyyy/m/d">
                  <c:v>43942</c:v>
                </c:pt>
                <c:pt idx="77" c:formatCode="yyyy/m/d">
                  <c:v>43951</c:v>
                </c:pt>
                <c:pt idx="78" c:formatCode="yyyy/m/d">
                  <c:v>43956</c:v>
                </c:pt>
                <c:pt idx="79" c:formatCode="yyyy/m/d">
                  <c:v>43964</c:v>
                </c:pt>
                <c:pt idx="80" c:formatCode="yyyy/m/d">
                  <c:v>43972</c:v>
                </c:pt>
                <c:pt idx="81" c:formatCode="yyyy/m/d">
                  <c:v>43980</c:v>
                </c:pt>
                <c:pt idx="82" c:formatCode="yyyy/m/d">
                  <c:v>43999</c:v>
                </c:pt>
                <c:pt idx="83" c:formatCode="yyyy/m/d">
                  <c:v>44008</c:v>
                </c:pt>
                <c:pt idx="84" c:formatCode="yyyy/m/d">
                  <c:v>44056</c:v>
                </c:pt>
                <c:pt idx="85" c:formatCode="yyyy/m/d">
                  <c:v>44062</c:v>
                </c:pt>
                <c:pt idx="86" c:formatCode="yyyy/m/d">
                  <c:v>44070</c:v>
                </c:pt>
                <c:pt idx="87" c:formatCode="yyyy/m/d">
                  <c:v>44084</c:v>
                </c:pt>
                <c:pt idx="88" c:formatCode="yyyy/m/d">
                  <c:v>44092</c:v>
                </c:pt>
                <c:pt idx="89" c:formatCode="yyyy/m/d">
                  <c:v>44100</c:v>
                </c:pt>
                <c:pt idx="90" c:formatCode="yyyy/m/d">
                  <c:v>44114</c:v>
                </c:pt>
                <c:pt idx="91" c:formatCode="yyyy/m/d">
                  <c:v>44228</c:v>
                </c:pt>
                <c:pt idx="92" c:formatCode="yyyy/m/d">
                  <c:v>44256</c:v>
                </c:pt>
                <c:pt idx="93" c:formatCode="yyyy/m/d">
                  <c:v>44273</c:v>
                </c:pt>
                <c:pt idx="94" c:formatCode="yyyy/m/d">
                  <c:v>44287</c:v>
                </c:pt>
                <c:pt idx="95" c:formatCode="yyyy/m/d">
                  <c:v>44295</c:v>
                </c:pt>
                <c:pt idx="96" c:formatCode="yyyy/m/d">
                  <c:v>44318</c:v>
                </c:pt>
                <c:pt idx="97" c:formatCode="yyyy/m/d">
                  <c:v>44325</c:v>
                </c:pt>
                <c:pt idx="98" c:formatCode="yyyy/m/d">
                  <c:v>44333</c:v>
                </c:pt>
                <c:pt idx="99" c:formatCode="yyyy/m/d">
                  <c:v>44345</c:v>
                </c:pt>
                <c:pt idx="100" c:formatCode="yyyy/m/d">
                  <c:v>44352</c:v>
                </c:pt>
                <c:pt idx="101" c:formatCode="yyyy/m/d">
                  <c:v>44356</c:v>
                </c:pt>
                <c:pt idx="102" c:formatCode="yyyy/m/d">
                  <c:v>44356</c:v>
                </c:pt>
                <c:pt idx="103" c:formatCode="yyyy/m/d">
                  <c:v>44356</c:v>
                </c:pt>
                <c:pt idx="104" c:formatCode="yyyy/m/d">
                  <c:v>44356</c:v>
                </c:pt>
                <c:pt idx="105" c:formatCode="yyyy/m/d">
                  <c:v>44361</c:v>
                </c:pt>
                <c:pt idx="106" c:formatCode="yyyy/m/d">
                  <c:v>44363</c:v>
                </c:pt>
                <c:pt idx="107" c:formatCode="yyyy/m/d">
                  <c:v>44366</c:v>
                </c:pt>
                <c:pt idx="108" c:formatCode="yyyy/m/d">
                  <c:v>44367</c:v>
                </c:pt>
                <c:pt idx="109" c:formatCode="yyyy/m/d">
                  <c:v>44372</c:v>
                </c:pt>
                <c:pt idx="110" c:formatCode="yyyy/m/d">
                  <c:v>44373</c:v>
                </c:pt>
                <c:pt idx="111" c:formatCode="yyyy/m/d">
                  <c:v>44375</c:v>
                </c:pt>
                <c:pt idx="112" c:formatCode="yyyy/m/d">
                  <c:v>44377</c:v>
                </c:pt>
                <c:pt idx="113" c:formatCode="yyyy/m/d">
                  <c:v>44380</c:v>
                </c:pt>
                <c:pt idx="114" c:formatCode="yyyy/m/d">
                  <c:v>44383</c:v>
                </c:pt>
                <c:pt idx="115" c:formatCode="yyyy/m/d">
                  <c:v>44385</c:v>
                </c:pt>
                <c:pt idx="116" c:formatCode="yyyy/m/d">
                  <c:v>44387</c:v>
                </c:pt>
                <c:pt idx="117" c:formatCode="yyyy/m/d">
                  <c:v>44390</c:v>
                </c:pt>
                <c:pt idx="118" c:formatCode="yyyy/m/d">
                  <c:v>44397</c:v>
                </c:pt>
                <c:pt idx="119" c:formatCode="yyyy/m/d">
                  <c:v>44401</c:v>
                </c:pt>
                <c:pt idx="120" c:formatCode="yyyy/m/d">
                  <c:v>44437</c:v>
                </c:pt>
                <c:pt idx="121" c:formatCode="yyyy/m/d">
                  <c:v>44445</c:v>
                </c:pt>
                <c:pt idx="122" c:formatCode="yyyy/m/d">
                  <c:v>44448</c:v>
                </c:pt>
              </c:numCache>
            </c:numRef>
          </c:yVal>
          <c:smooth val="0"/>
        </c:ser>
        <c:ser>
          <c:idx val="0"/>
          <c:order val="20"/>
          <c:tx>
            <c:strRef>
              <c:f>"填筑高程"</c:f>
              <c:strCache>
                <c:ptCount val="1"/>
                <c:pt idx="0">
                  <c:v>填筑高程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y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29152"/>
        <c:axId val="143330688"/>
      </c:scatterChart>
      <c:valAx>
        <c:axId val="133425024"/>
        <c:scaling>
          <c:orientation val="minMax"/>
          <c:max val="43466"/>
          <c:min val="4267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rgbClr val="333333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"/>
              <c:y val="0.893518774977248"/>
            </c:manualLayout>
          </c:layout>
          <c:overlay val="0"/>
        </c:title>
        <c:numFmt formatCode="m\/d\/yyyy" sourceLinked="1"/>
        <c:majorTickMark val="out"/>
        <c:minorTickMark val="out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54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43327232"/>
        <c:crosses val="autoZero"/>
        <c:crossBetween val="midCat"/>
        <c:majorUnit val="120"/>
      </c:valAx>
      <c:valAx>
        <c:axId val="143327232"/>
        <c:scaling>
          <c:orientation val="minMax"/>
          <c:max val="9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等线" panose="02010600030101010101" charset="-122"/>
                    <a:ea typeface="等线" panose="02010600030101010101" charset="-122"/>
                    <a:cs typeface="等线" panose="02010600030101010101" charset="-122"/>
                  </a:defRPr>
                </a:pPr>
                <a:r>
                  <a:rPr lang="zh-CN" altLang="en-US" sz="1000" b="0" i="0" u="none" strike="noStrike" baseline="0">
                    <a:solidFill>
                      <a:srgbClr val="333333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沉降量：mm</a:t>
                </a:r>
                <a:endParaRPr lang="zh-CN" altLang="en-US" sz="1000" b="0" i="0" u="none" strike="noStrike" baseline="0">
                  <a:solidFill>
                    <a:srgbClr val="333333"/>
                  </a:solidFill>
                  <a:latin typeface="宋体" panose="02010600030101010101" pitchFamily="7" charset="-122"/>
                  <a:ea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0.00115574969187246"/>
              <c:y val="0.12996425698044"/>
            </c:manualLayout>
          </c:layout>
          <c:overlay val="0"/>
          <c:spPr>
            <a:noFill/>
            <a:ln w="25400">
              <a:noFill/>
            </a:ln>
          </c:spPr>
        </c:title>
        <c:numFmt formatCode="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33425024"/>
        <c:crosses val="autoZero"/>
        <c:crossBetween val="midCat"/>
        <c:majorUnit val="100"/>
      </c:valAx>
      <c:valAx>
        <c:axId val="143329152"/>
        <c:scaling>
          <c:orientation val="minMax"/>
        </c:scaling>
        <c:delete val="1"/>
        <c:axPos val="b"/>
        <c:numFmt formatCode="0.00_ 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43330688"/>
        <c:crosses val="autoZero"/>
        <c:crossBetween val="midCat"/>
      </c:valAx>
      <c:valAx>
        <c:axId val="143330688"/>
        <c:scaling>
          <c:orientation val="minMax"/>
          <c:max val="2700"/>
          <c:min val="2589"/>
        </c:scaling>
        <c:delete val="0"/>
        <c:axPos val="r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0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填筑高程：</a:t>
                </a: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Calibri" panose="020F0502020204030204"/>
                    <a:ea typeface="宋体" panose="02010600030101010101" pitchFamily="7" charset="-122"/>
                  </a:rPr>
                  <a:t>m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888080668748523"/>
              <c:y val="0.161958084385181"/>
            </c:manualLayout>
          </c:layout>
          <c:overlay val="0"/>
        </c:title>
        <c:numFmt formatCode="#,##0.0_);[Red]\(#,##0.0\)" sourceLinked="0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43329152"/>
        <c:crosses val="max"/>
        <c:crossBetween val="midCat"/>
        <c:majorUnit val="10"/>
      </c:valAx>
      <c:spPr>
        <a:noFill/>
        <a:ln w="2540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08275826835514"/>
          <c:y val="0.18844854192221"/>
          <c:w val="0.738000012772126"/>
          <c:h val="0.141499887890898"/>
        </c:manualLayout>
      </c:layout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620" b="0" i="0" u="none" strike="noStrike" kern="1200" baseline="0">
              <a:solidFill>
                <a:srgbClr val="333333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180975</xdr:colOff>
      <xdr:row>3</xdr:row>
      <xdr:rowOff>38100</xdr:rowOff>
    </xdr:from>
    <xdr:to>
      <xdr:col>17</xdr:col>
      <xdr:colOff>323850</xdr:colOff>
      <xdr:row>30</xdr:row>
      <xdr:rowOff>85725</xdr:rowOff>
    </xdr:to>
    <xdr:graphicFrame>
      <xdr:nvGraphicFramePr>
        <xdr:cNvPr id="2034359" name="图表 3"/>
        <xdr:cNvGraphicFramePr/>
      </xdr:nvGraphicFramePr>
      <xdr:xfrm>
        <a:off x="7839075" y="581025"/>
        <a:ext cx="5038725" cy="457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281940</xdr:colOff>
      <xdr:row>34</xdr:row>
      <xdr:rowOff>32385</xdr:rowOff>
    </xdr:from>
    <xdr:to>
      <xdr:col>20</xdr:col>
      <xdr:colOff>313273</xdr:colOff>
      <xdr:row>49</xdr:row>
      <xdr:rowOff>122376</xdr:rowOff>
    </xdr:to>
    <xdr:graphicFrame>
      <xdr:nvGraphicFramePr>
        <xdr:cNvPr id="2034360" name="图表 1"/>
        <xdr:cNvGraphicFramePr/>
      </xdr:nvGraphicFramePr>
      <xdr:xfrm>
        <a:off x="7940040" y="5823585"/>
        <a:ext cx="6927215" cy="280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302558</xdr:colOff>
      <xdr:row>50</xdr:row>
      <xdr:rowOff>123265</xdr:rowOff>
    </xdr:from>
    <xdr:to>
      <xdr:col>20</xdr:col>
      <xdr:colOff>333891</xdr:colOff>
      <xdr:row>66</xdr:row>
      <xdr:rowOff>33962</xdr:rowOff>
    </xdr:to>
    <xdr:graphicFrame>
      <xdr:nvGraphicFramePr>
        <xdr:cNvPr id="4" name="图表 1"/>
        <xdr:cNvGraphicFramePr/>
      </xdr:nvGraphicFramePr>
      <xdr:xfrm>
        <a:off x="7960360" y="8809990"/>
        <a:ext cx="692721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561975</xdr:colOff>
      <xdr:row>3</xdr:row>
      <xdr:rowOff>133350</xdr:rowOff>
    </xdr:from>
    <xdr:to>
      <xdr:col>14</xdr:col>
      <xdr:colOff>266700</xdr:colOff>
      <xdr:row>27</xdr:row>
      <xdr:rowOff>95250</xdr:rowOff>
    </xdr:to>
    <xdr:graphicFrame>
      <xdr:nvGraphicFramePr>
        <xdr:cNvPr id="2150015" name="图表 3"/>
        <xdr:cNvGraphicFramePr/>
      </xdr:nvGraphicFramePr>
      <xdr:xfrm>
        <a:off x="6705600" y="676275"/>
        <a:ext cx="5038725" cy="4305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476250</xdr:colOff>
      <xdr:row>29</xdr:row>
      <xdr:rowOff>38100</xdr:rowOff>
    </xdr:from>
    <xdr:to>
      <xdr:col>15</xdr:col>
      <xdr:colOff>400050</xdr:colOff>
      <xdr:row>50</xdr:row>
      <xdr:rowOff>28575</xdr:rowOff>
    </xdr:to>
    <xdr:graphicFrame>
      <xdr:nvGraphicFramePr>
        <xdr:cNvPr id="2150016" name="图表 1"/>
        <xdr:cNvGraphicFramePr/>
      </xdr:nvGraphicFramePr>
      <xdr:xfrm>
        <a:off x="6619875" y="5286375"/>
        <a:ext cx="7829550" cy="3790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8597;&#30779;&#27743;&#20004;&#27827;&#21475;&#27700;&#30005;&#31449;&#65288;&#20849;&#20139;&#25991;&#20214;&#65289;/&#38597;&#30779;&#27743;&#20004;&#27827;&#21475;&#27700;&#30005;&#31449;&#65288;&#20849;&#20139;&#25991;&#20214;&#65289;/&#35266;&#27979;&#36164;&#26009;/&#22823;&#22365;/&#22635;&#31569;&#36164;&#26009;/&#22823;&#22365;&#22635;&#31569;&#20449;&#24687;&#65288;&#39033;&#30446;&#32479;&#35745;&#65289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上游堆石区 (DC1)"/>
      <sheetName val="上游堆石区"/>
      <sheetName val="大坝心墙"/>
      <sheetName val="下游堆石区"/>
      <sheetName val="下游堆石区 (DC2)"/>
      <sheetName val="大坝填筑信息（项目统计）"/>
      <sheetName val="Sheet1"/>
    </sheetNames>
    <sheetDataSet>
      <sheetData sheetId="0"/>
      <sheetData sheetId="1"/>
      <sheetData sheetId="2">
        <row r="1">
          <cell r="B1" t="str">
            <v>填筑高程</v>
          </cell>
        </row>
        <row r="2">
          <cell r="A2">
            <v>42678.3958333333</v>
          </cell>
          <cell r="B2">
            <v>2582.28</v>
          </cell>
        </row>
        <row r="3">
          <cell r="A3">
            <v>42679.8645833333</v>
          </cell>
          <cell r="B3">
            <v>2582.46</v>
          </cell>
        </row>
        <row r="4">
          <cell r="A4">
            <v>42681.0951388889</v>
          </cell>
          <cell r="B4">
            <v>2582.72</v>
          </cell>
        </row>
        <row r="5">
          <cell r="A5">
            <v>42683.1618055556</v>
          </cell>
          <cell r="B5">
            <v>2583.03</v>
          </cell>
        </row>
        <row r="6">
          <cell r="A6">
            <v>42684.4513888889</v>
          </cell>
          <cell r="B6">
            <v>2583.27</v>
          </cell>
        </row>
        <row r="7">
          <cell r="A7">
            <v>42685.6805555556</v>
          </cell>
          <cell r="B7">
            <v>2583.52</v>
          </cell>
        </row>
        <row r="8">
          <cell r="A8">
            <v>42686.6263888889</v>
          </cell>
          <cell r="B8">
            <v>2583.78</v>
          </cell>
        </row>
        <row r="9">
          <cell r="A9">
            <v>42688.9388888889</v>
          </cell>
          <cell r="B9">
            <v>2584.05</v>
          </cell>
        </row>
        <row r="10">
          <cell r="A10">
            <v>42690.1618055556</v>
          </cell>
          <cell r="B10">
            <v>2584.31</v>
          </cell>
        </row>
        <row r="11">
          <cell r="A11">
            <v>42691.575</v>
          </cell>
          <cell r="B11">
            <v>2584.54</v>
          </cell>
        </row>
        <row r="12">
          <cell r="A12">
            <v>42692.4319444444</v>
          </cell>
          <cell r="B12">
            <v>2584.81</v>
          </cell>
        </row>
        <row r="13">
          <cell r="A13">
            <v>42693.6444444444</v>
          </cell>
          <cell r="B13">
            <v>2585.01</v>
          </cell>
        </row>
        <row r="14">
          <cell r="A14">
            <v>42695.0416666667</v>
          </cell>
          <cell r="B14">
            <v>2585.3</v>
          </cell>
        </row>
        <row r="15">
          <cell r="A15">
            <v>42697.1069444444</v>
          </cell>
          <cell r="B15">
            <v>2585.57</v>
          </cell>
        </row>
        <row r="16">
          <cell r="A16">
            <v>42698.0236111111</v>
          </cell>
          <cell r="B16">
            <v>2585.86</v>
          </cell>
        </row>
        <row r="17">
          <cell r="A17">
            <v>42699.0125</v>
          </cell>
          <cell r="B17">
            <v>2586.16</v>
          </cell>
        </row>
        <row r="18">
          <cell r="A18">
            <v>42700.0583333333</v>
          </cell>
          <cell r="B18">
            <v>2586.37</v>
          </cell>
        </row>
        <row r="19">
          <cell r="A19">
            <v>42701.0243055556</v>
          </cell>
          <cell r="B19">
            <v>2586.64</v>
          </cell>
        </row>
        <row r="20">
          <cell r="A20">
            <v>42701.9541666667</v>
          </cell>
          <cell r="B20">
            <v>2586.87</v>
          </cell>
        </row>
        <row r="21">
          <cell r="A21">
            <v>42702.9298611111</v>
          </cell>
          <cell r="B21">
            <v>2587.13</v>
          </cell>
        </row>
        <row r="22">
          <cell r="A22">
            <v>42703.9402777778</v>
          </cell>
          <cell r="B22">
            <v>2587.38</v>
          </cell>
        </row>
        <row r="23">
          <cell r="A23">
            <v>42704.9451388889</v>
          </cell>
          <cell r="B23">
            <v>2587.68</v>
          </cell>
        </row>
        <row r="24">
          <cell r="A24">
            <v>42705.98125</v>
          </cell>
          <cell r="B24">
            <v>2587.89</v>
          </cell>
        </row>
        <row r="25">
          <cell r="A25">
            <v>42706.9451388889</v>
          </cell>
          <cell r="B25">
            <v>2588.14</v>
          </cell>
        </row>
        <row r="26">
          <cell r="A26">
            <v>42707.99375</v>
          </cell>
          <cell r="B26">
            <v>2588.43</v>
          </cell>
        </row>
        <row r="27">
          <cell r="A27">
            <v>42709.0256944444</v>
          </cell>
          <cell r="B27">
            <v>2588.73</v>
          </cell>
        </row>
        <row r="28">
          <cell r="A28">
            <v>42710.4951388889</v>
          </cell>
          <cell r="B28">
            <v>2589.05</v>
          </cell>
        </row>
        <row r="29">
          <cell r="A29">
            <v>42711.6638888889</v>
          </cell>
          <cell r="B29">
            <v>2589.27</v>
          </cell>
        </row>
        <row r="30">
          <cell r="A30">
            <v>42712.6965277778</v>
          </cell>
          <cell r="B30">
            <v>2589.51</v>
          </cell>
        </row>
        <row r="31">
          <cell r="A31">
            <v>42713.85625</v>
          </cell>
          <cell r="B31">
            <v>2589.8</v>
          </cell>
        </row>
        <row r="32">
          <cell r="A32">
            <v>42714.9861111111</v>
          </cell>
          <cell r="B32">
            <v>2590.03</v>
          </cell>
        </row>
        <row r="33">
          <cell r="A33">
            <v>42722.9555555556</v>
          </cell>
          <cell r="B33">
            <v>2590.28</v>
          </cell>
        </row>
        <row r="34">
          <cell r="A34">
            <v>42724.6923611111</v>
          </cell>
          <cell r="B34">
            <v>2590.53</v>
          </cell>
        </row>
        <row r="35">
          <cell r="A35">
            <v>42725.9243055556</v>
          </cell>
          <cell r="B35">
            <v>2590.88</v>
          </cell>
        </row>
        <row r="36">
          <cell r="A36">
            <v>42727.54375</v>
          </cell>
          <cell r="B36">
            <v>2591.1</v>
          </cell>
        </row>
        <row r="37">
          <cell r="A37">
            <v>42728.9361111111</v>
          </cell>
          <cell r="B37">
            <v>2591.44</v>
          </cell>
        </row>
        <row r="38">
          <cell r="A38">
            <v>42734.0013888889</v>
          </cell>
          <cell r="B38">
            <v>2591.69</v>
          </cell>
        </row>
        <row r="39">
          <cell r="A39">
            <v>42734.9854166667</v>
          </cell>
          <cell r="B39">
            <v>2591.91</v>
          </cell>
        </row>
        <row r="40">
          <cell r="A40">
            <v>42736.8555555556</v>
          </cell>
          <cell r="B40">
            <v>2592.16</v>
          </cell>
        </row>
        <row r="41">
          <cell r="A41">
            <v>42738.8291666667</v>
          </cell>
          <cell r="B41">
            <v>2592.44</v>
          </cell>
        </row>
        <row r="42">
          <cell r="A42">
            <v>42746.7048611111</v>
          </cell>
          <cell r="B42">
            <v>2592.67</v>
          </cell>
        </row>
        <row r="43">
          <cell r="A43">
            <v>42748.65625</v>
          </cell>
          <cell r="B43">
            <v>2592.97</v>
          </cell>
        </row>
        <row r="44">
          <cell r="A44">
            <v>42749.8770833333</v>
          </cell>
          <cell r="B44">
            <v>2593.18</v>
          </cell>
        </row>
        <row r="45">
          <cell r="A45">
            <v>42752.6576388889</v>
          </cell>
          <cell r="B45">
            <v>2593.46</v>
          </cell>
        </row>
        <row r="46">
          <cell r="A46">
            <v>42757.8486111111</v>
          </cell>
          <cell r="B46">
            <v>2593.65</v>
          </cell>
        </row>
        <row r="47">
          <cell r="A47">
            <v>42758.8972222222</v>
          </cell>
          <cell r="B47">
            <v>2593.91</v>
          </cell>
        </row>
        <row r="48">
          <cell r="A48">
            <v>42765.7034722222</v>
          </cell>
          <cell r="B48">
            <v>2594.24</v>
          </cell>
        </row>
        <row r="49">
          <cell r="A49">
            <v>42767.3881944444</v>
          </cell>
          <cell r="B49">
            <v>2594.33</v>
          </cell>
        </row>
        <row r="50">
          <cell r="A50">
            <v>42767.9486111111</v>
          </cell>
          <cell r="B50">
            <v>2594.56</v>
          </cell>
        </row>
        <row r="51">
          <cell r="A51">
            <v>42769.6909722222</v>
          </cell>
          <cell r="B51">
            <v>2594.78</v>
          </cell>
        </row>
        <row r="52">
          <cell r="A52">
            <v>42770.9222222222</v>
          </cell>
          <cell r="B52">
            <v>2595.04</v>
          </cell>
        </row>
        <row r="53">
          <cell r="A53">
            <v>42771.8951388889</v>
          </cell>
          <cell r="B53">
            <v>2595.23</v>
          </cell>
        </row>
        <row r="54">
          <cell r="A54">
            <v>42781.9645833333</v>
          </cell>
          <cell r="B54">
            <v>2595.46</v>
          </cell>
        </row>
        <row r="55">
          <cell r="A55">
            <v>42783.0159722222</v>
          </cell>
          <cell r="B55">
            <v>2595.7</v>
          </cell>
        </row>
        <row r="56">
          <cell r="A56">
            <v>42784.0159722222</v>
          </cell>
          <cell r="B56">
            <v>2595.99</v>
          </cell>
        </row>
        <row r="57">
          <cell r="A57">
            <v>42784.9229166667</v>
          </cell>
          <cell r="B57">
            <v>2596.24</v>
          </cell>
        </row>
        <row r="58">
          <cell r="A58">
            <v>42785.9347222222</v>
          </cell>
          <cell r="B58">
            <v>2596.48</v>
          </cell>
        </row>
        <row r="59">
          <cell r="A59">
            <v>42786.8458333333</v>
          </cell>
          <cell r="B59">
            <v>2596.75</v>
          </cell>
        </row>
        <row r="60">
          <cell r="A60">
            <v>42790.0125</v>
          </cell>
          <cell r="B60">
            <v>2596.99</v>
          </cell>
        </row>
        <row r="61">
          <cell r="A61">
            <v>42791.9569444444</v>
          </cell>
          <cell r="B61">
            <v>2597.23</v>
          </cell>
        </row>
        <row r="62">
          <cell r="A62">
            <v>42792.9284722222</v>
          </cell>
          <cell r="B62">
            <v>2597.52</v>
          </cell>
        </row>
        <row r="63">
          <cell r="A63">
            <v>42793.8506944444</v>
          </cell>
          <cell r="B63">
            <v>2597.75</v>
          </cell>
        </row>
        <row r="64">
          <cell r="A64">
            <v>42794.9118055556</v>
          </cell>
          <cell r="B64">
            <v>2597.99</v>
          </cell>
        </row>
        <row r="65">
          <cell r="A65">
            <v>42795.9375</v>
          </cell>
          <cell r="B65">
            <v>2598.24</v>
          </cell>
        </row>
        <row r="66">
          <cell r="A66">
            <v>42796.9402777778</v>
          </cell>
          <cell r="B66">
            <v>2598.51</v>
          </cell>
        </row>
        <row r="67">
          <cell r="A67">
            <v>42798.0798611111</v>
          </cell>
          <cell r="B67">
            <v>2598.74</v>
          </cell>
        </row>
        <row r="68">
          <cell r="A68">
            <v>42799.1298611111</v>
          </cell>
          <cell r="B68">
            <v>2599.01</v>
          </cell>
        </row>
        <row r="69">
          <cell r="A69">
            <v>42800.1777777778</v>
          </cell>
          <cell r="B69">
            <v>2599.24</v>
          </cell>
        </row>
        <row r="70">
          <cell r="A70">
            <v>42801.1652777778</v>
          </cell>
          <cell r="B70">
            <v>2599.46</v>
          </cell>
        </row>
        <row r="71">
          <cell r="A71">
            <v>42802.0631944444</v>
          </cell>
          <cell r="B71">
            <v>2599.72</v>
          </cell>
        </row>
        <row r="72">
          <cell r="A72">
            <v>42802.8701388889</v>
          </cell>
          <cell r="B72">
            <v>2599.96</v>
          </cell>
        </row>
        <row r="73">
          <cell r="A73">
            <v>42803.7104166667</v>
          </cell>
          <cell r="B73">
            <v>2600.23</v>
          </cell>
        </row>
        <row r="74">
          <cell r="A74">
            <v>42804.9201388889</v>
          </cell>
          <cell r="B74">
            <v>2600.45</v>
          </cell>
        </row>
        <row r="75">
          <cell r="A75">
            <v>42805.6569444444</v>
          </cell>
          <cell r="B75">
            <v>2600.71</v>
          </cell>
        </row>
        <row r="76">
          <cell r="A76">
            <v>42806.6243055556</v>
          </cell>
          <cell r="B76">
            <v>2600.95</v>
          </cell>
        </row>
        <row r="77">
          <cell r="A77">
            <v>42807.2402777778</v>
          </cell>
          <cell r="B77">
            <v>2601.2</v>
          </cell>
        </row>
        <row r="78">
          <cell r="A78">
            <v>42807.84375</v>
          </cell>
          <cell r="B78">
            <v>2601.44</v>
          </cell>
        </row>
        <row r="79">
          <cell r="A79">
            <v>42808.7423611111</v>
          </cell>
          <cell r="B79">
            <v>2601.75</v>
          </cell>
        </row>
        <row r="80">
          <cell r="A80">
            <v>42809</v>
          </cell>
          <cell r="B80">
            <v>2601.98</v>
          </cell>
        </row>
        <row r="81">
          <cell r="A81">
            <v>42810.1895833333</v>
          </cell>
          <cell r="B81">
            <v>2602.26</v>
          </cell>
        </row>
        <row r="82">
          <cell r="A82">
            <v>42810.5368055556</v>
          </cell>
          <cell r="B82">
            <v>2602.5</v>
          </cell>
        </row>
        <row r="83">
          <cell r="A83">
            <v>42811.2638888889</v>
          </cell>
          <cell r="B83">
            <v>2602.79</v>
          </cell>
        </row>
        <row r="84">
          <cell r="A84">
            <v>42811.8</v>
          </cell>
          <cell r="B84">
            <v>2602.98</v>
          </cell>
        </row>
        <row r="85">
          <cell r="A85">
            <v>42812.39375</v>
          </cell>
          <cell r="B85">
            <v>2603.28</v>
          </cell>
        </row>
        <row r="86">
          <cell r="A86">
            <v>42812.9708333333</v>
          </cell>
          <cell r="B86">
            <v>2603.49</v>
          </cell>
        </row>
        <row r="87">
          <cell r="A87">
            <v>42813.6875</v>
          </cell>
          <cell r="B87">
            <v>2603.67</v>
          </cell>
        </row>
        <row r="88">
          <cell r="A88">
            <v>42814.3125</v>
          </cell>
          <cell r="B88">
            <v>2603.93</v>
          </cell>
        </row>
        <row r="89">
          <cell r="A89">
            <v>42814.7888888889</v>
          </cell>
          <cell r="B89">
            <v>2604.16</v>
          </cell>
        </row>
        <row r="90">
          <cell r="A90">
            <v>42815.4625</v>
          </cell>
          <cell r="B90">
            <v>2604.43</v>
          </cell>
        </row>
        <row r="91">
          <cell r="A91">
            <v>42816.03125</v>
          </cell>
          <cell r="B91">
            <v>2604.64</v>
          </cell>
        </row>
        <row r="92">
          <cell r="A92">
            <v>42816.8729166667</v>
          </cell>
          <cell r="B92">
            <v>2604.88</v>
          </cell>
        </row>
        <row r="93">
          <cell r="A93">
            <v>42817.6881944444</v>
          </cell>
          <cell r="B93">
            <v>2605.16</v>
          </cell>
        </row>
        <row r="94">
          <cell r="A94">
            <v>42818.6833333333</v>
          </cell>
          <cell r="B94">
            <v>2605.51</v>
          </cell>
        </row>
        <row r="95">
          <cell r="A95">
            <v>42820.6333333333</v>
          </cell>
          <cell r="B95">
            <v>2605.69</v>
          </cell>
        </row>
        <row r="96">
          <cell r="A96">
            <v>42822.1770833333</v>
          </cell>
          <cell r="B96">
            <v>2605.98</v>
          </cell>
        </row>
        <row r="97">
          <cell r="A97">
            <v>42822.9243055556</v>
          </cell>
          <cell r="B97">
            <v>2606.21</v>
          </cell>
        </row>
        <row r="98">
          <cell r="A98">
            <v>42823.6520833333</v>
          </cell>
          <cell r="B98">
            <v>2606.5</v>
          </cell>
        </row>
        <row r="99">
          <cell r="A99">
            <v>42823.6520833333</v>
          </cell>
          <cell r="B99">
            <v>2606.5</v>
          </cell>
        </row>
        <row r="100">
          <cell r="A100">
            <v>42824.6597222222</v>
          </cell>
          <cell r="B100">
            <v>2606.73</v>
          </cell>
        </row>
        <row r="101">
          <cell r="A101">
            <v>42825.0895833333</v>
          </cell>
          <cell r="B101">
            <v>2607.01</v>
          </cell>
        </row>
        <row r="102">
          <cell r="A102">
            <v>42826.1055555556</v>
          </cell>
          <cell r="B102">
            <v>2607.04</v>
          </cell>
        </row>
        <row r="103">
          <cell r="A103">
            <v>42826.6229166667</v>
          </cell>
          <cell r="B103">
            <v>2607.5</v>
          </cell>
        </row>
        <row r="104">
          <cell r="A104">
            <v>42827.8979166667</v>
          </cell>
          <cell r="B104">
            <v>2607.5</v>
          </cell>
        </row>
        <row r="105">
          <cell r="A105">
            <v>42828.1993055556</v>
          </cell>
          <cell r="B105">
            <v>2607.52</v>
          </cell>
        </row>
        <row r="106">
          <cell r="A106">
            <v>42829</v>
          </cell>
          <cell r="B106">
            <v>2607.94</v>
          </cell>
        </row>
        <row r="107">
          <cell r="A107">
            <v>42831.0638888889</v>
          </cell>
          <cell r="B107">
            <v>2607.97</v>
          </cell>
        </row>
        <row r="108">
          <cell r="A108">
            <v>42831.2409722222</v>
          </cell>
          <cell r="B108">
            <v>2608.23</v>
          </cell>
        </row>
        <row r="109">
          <cell r="A109">
            <v>42833.6388888889</v>
          </cell>
          <cell r="B109">
            <v>2608.51</v>
          </cell>
        </row>
        <row r="110">
          <cell r="A110">
            <v>42833.7229166667</v>
          </cell>
          <cell r="B110">
            <v>2608.73</v>
          </cell>
        </row>
        <row r="111">
          <cell r="A111">
            <v>42834.4534722222</v>
          </cell>
          <cell r="B111">
            <v>2609.02</v>
          </cell>
        </row>
        <row r="112">
          <cell r="A112">
            <v>42835.1652777778</v>
          </cell>
          <cell r="B112">
            <v>2609.26</v>
          </cell>
        </row>
        <row r="113">
          <cell r="A113">
            <v>42836.3909722222</v>
          </cell>
          <cell r="B113">
            <v>2609.52</v>
          </cell>
        </row>
        <row r="114">
          <cell r="A114">
            <v>42854.3909722222</v>
          </cell>
          <cell r="B114">
            <v>2609.72</v>
          </cell>
        </row>
        <row r="115">
          <cell r="A115">
            <v>42855.40625</v>
          </cell>
          <cell r="B115">
            <v>2610.72</v>
          </cell>
        </row>
        <row r="116">
          <cell r="A116">
            <v>42855.8708333333</v>
          </cell>
          <cell r="B116">
            <v>2610.3</v>
          </cell>
        </row>
        <row r="117">
          <cell r="A117">
            <v>42856</v>
          </cell>
          <cell r="B117">
            <v>2610.59</v>
          </cell>
        </row>
        <row r="118">
          <cell r="A118">
            <v>42856</v>
          </cell>
          <cell r="B118">
            <v>2610.74</v>
          </cell>
        </row>
        <row r="119">
          <cell r="A119">
            <v>42856.9458333333</v>
          </cell>
          <cell r="B119">
            <v>2611.1</v>
          </cell>
        </row>
        <row r="120">
          <cell r="A120">
            <v>42857.0291666667</v>
          </cell>
          <cell r="B120">
            <v>2611.33</v>
          </cell>
        </row>
        <row r="121">
          <cell r="A121">
            <v>42857.2034722222</v>
          </cell>
          <cell r="B121">
            <v>2611.67</v>
          </cell>
        </row>
        <row r="122">
          <cell r="A122">
            <v>42857.5930555556</v>
          </cell>
          <cell r="B122">
            <v>2611.79</v>
          </cell>
        </row>
        <row r="123">
          <cell r="A123">
            <v>42857.8930555556</v>
          </cell>
          <cell r="B123">
            <v>2612.17</v>
          </cell>
        </row>
        <row r="124">
          <cell r="A124">
            <v>42858.06875</v>
          </cell>
          <cell r="B124">
            <v>2612.32</v>
          </cell>
        </row>
        <row r="125">
          <cell r="A125">
            <v>42859.0458333333</v>
          </cell>
          <cell r="B125">
            <v>2612.71</v>
          </cell>
        </row>
        <row r="126">
          <cell r="A126">
            <v>42860</v>
          </cell>
          <cell r="B126">
            <v>2613.21</v>
          </cell>
        </row>
        <row r="127">
          <cell r="A127">
            <v>42860.8659722222</v>
          </cell>
          <cell r="B127">
            <v>2613.18</v>
          </cell>
        </row>
        <row r="128">
          <cell r="A128">
            <v>42861.5777777778</v>
          </cell>
          <cell r="B128">
            <v>2613.3</v>
          </cell>
        </row>
        <row r="129">
          <cell r="A129">
            <v>42863.5479166667</v>
          </cell>
          <cell r="B129">
            <v>2613.66</v>
          </cell>
        </row>
        <row r="130">
          <cell r="A130">
            <v>42864.4284722222</v>
          </cell>
          <cell r="B130">
            <v>2613.82</v>
          </cell>
        </row>
        <row r="131">
          <cell r="A131">
            <v>42864.4284722222</v>
          </cell>
          <cell r="B131">
            <v>2614.13</v>
          </cell>
        </row>
        <row r="132">
          <cell r="A132">
            <v>42865.9645833333</v>
          </cell>
          <cell r="B132">
            <v>2614.31</v>
          </cell>
        </row>
        <row r="133">
          <cell r="A133">
            <v>42866.7472222222</v>
          </cell>
          <cell r="B133">
            <v>2614.56</v>
          </cell>
        </row>
        <row r="134">
          <cell r="A134">
            <v>42867.4430555556</v>
          </cell>
          <cell r="B134">
            <v>2614.75</v>
          </cell>
        </row>
        <row r="135">
          <cell r="A135">
            <v>42868.4715277778</v>
          </cell>
          <cell r="B135">
            <v>2615.05</v>
          </cell>
        </row>
        <row r="136">
          <cell r="A136">
            <v>42870.7263888889</v>
          </cell>
          <cell r="B136">
            <v>2615.23</v>
          </cell>
        </row>
        <row r="137">
          <cell r="A137">
            <v>42871.6847222222</v>
          </cell>
          <cell r="B137">
            <v>2615.58</v>
          </cell>
        </row>
        <row r="138">
          <cell r="A138">
            <v>42872.4951388889</v>
          </cell>
          <cell r="B138">
            <v>2615.81</v>
          </cell>
        </row>
        <row r="139">
          <cell r="A139">
            <v>42882.4673611111</v>
          </cell>
          <cell r="B139">
            <v>2616.1</v>
          </cell>
        </row>
        <row r="140">
          <cell r="A140">
            <v>42889.2520833333</v>
          </cell>
          <cell r="B140">
            <v>2616.35</v>
          </cell>
        </row>
        <row r="141">
          <cell r="A141">
            <v>42891.5604166667</v>
          </cell>
          <cell r="B141">
            <v>2616.57</v>
          </cell>
        </row>
        <row r="142">
          <cell r="A142">
            <v>42892.8583333333</v>
          </cell>
          <cell r="B142">
            <v>2616.8</v>
          </cell>
        </row>
        <row r="143">
          <cell r="A143">
            <v>42893.6611111111</v>
          </cell>
          <cell r="B143">
            <v>2617.08</v>
          </cell>
        </row>
        <row r="144">
          <cell r="A144">
            <v>42894.6020833333</v>
          </cell>
          <cell r="B144">
            <v>2617.3</v>
          </cell>
        </row>
        <row r="145">
          <cell r="A145">
            <v>42895.3951388889</v>
          </cell>
          <cell r="B145">
            <v>2617.75</v>
          </cell>
        </row>
        <row r="146">
          <cell r="A146">
            <v>42896.9409722222</v>
          </cell>
          <cell r="B146">
            <v>2617.8</v>
          </cell>
        </row>
        <row r="147">
          <cell r="A147">
            <v>42897.9659722222</v>
          </cell>
          <cell r="B147">
            <v>2618.37</v>
          </cell>
        </row>
        <row r="148">
          <cell r="A148">
            <v>42898.70625</v>
          </cell>
          <cell r="B148">
            <v>2618.77</v>
          </cell>
        </row>
        <row r="149">
          <cell r="A149">
            <v>42914.1569444444</v>
          </cell>
          <cell r="B149">
            <v>2618.41</v>
          </cell>
        </row>
        <row r="150">
          <cell r="A150">
            <v>42928</v>
          </cell>
          <cell r="B150">
            <v>2618.63</v>
          </cell>
        </row>
        <row r="151">
          <cell r="A151">
            <v>42930</v>
          </cell>
          <cell r="B151">
            <v>2618.9</v>
          </cell>
        </row>
        <row r="152">
          <cell r="A152">
            <v>42931</v>
          </cell>
          <cell r="B152">
            <v>2619.3</v>
          </cell>
        </row>
        <row r="153">
          <cell r="A153">
            <v>42935.7354166667</v>
          </cell>
          <cell r="B153">
            <v>2619.67</v>
          </cell>
        </row>
        <row r="154">
          <cell r="A154">
            <v>42936.7729166667</v>
          </cell>
          <cell r="B154">
            <v>2619.97</v>
          </cell>
        </row>
        <row r="155">
          <cell r="A155">
            <v>42937.6180555556</v>
          </cell>
          <cell r="B155">
            <v>2620.27</v>
          </cell>
        </row>
        <row r="156">
          <cell r="A156">
            <v>42939.1944444444</v>
          </cell>
          <cell r="B156">
            <v>2620.44</v>
          </cell>
        </row>
        <row r="157">
          <cell r="A157">
            <v>42940.1881944444</v>
          </cell>
          <cell r="B157">
            <v>2620.78</v>
          </cell>
        </row>
        <row r="158">
          <cell r="A158">
            <v>42941.6111111111</v>
          </cell>
          <cell r="B158">
            <v>2620.99</v>
          </cell>
        </row>
        <row r="159">
          <cell r="A159">
            <v>42943.0097222222</v>
          </cell>
          <cell r="B159">
            <v>2621.26</v>
          </cell>
        </row>
        <row r="160">
          <cell r="A160">
            <v>42943.6590277778</v>
          </cell>
          <cell r="B160">
            <v>2621.44</v>
          </cell>
        </row>
        <row r="161">
          <cell r="A161">
            <v>42947</v>
          </cell>
          <cell r="B161">
            <v>2621.83</v>
          </cell>
        </row>
        <row r="162">
          <cell r="A162">
            <v>42948.1756944444</v>
          </cell>
          <cell r="B162">
            <v>2622.19</v>
          </cell>
        </row>
        <row r="163">
          <cell r="A163">
            <v>42948.4541666667</v>
          </cell>
          <cell r="B163">
            <v>2622.32</v>
          </cell>
        </row>
        <row r="164">
          <cell r="A164">
            <v>42952.5861111111</v>
          </cell>
          <cell r="B164">
            <v>2622.59</v>
          </cell>
        </row>
        <row r="165">
          <cell r="A165">
            <v>42953.1013888889</v>
          </cell>
          <cell r="B165">
            <v>2622.96</v>
          </cell>
        </row>
        <row r="166">
          <cell r="A166">
            <v>42953.9951388889</v>
          </cell>
          <cell r="B166">
            <v>2623.15</v>
          </cell>
        </row>
        <row r="167">
          <cell r="A167">
            <v>42954.9951388889</v>
          </cell>
          <cell r="B167">
            <v>2623.43</v>
          </cell>
        </row>
        <row r="168">
          <cell r="A168">
            <v>42967.8423611111</v>
          </cell>
          <cell r="B168">
            <v>2623.58</v>
          </cell>
        </row>
        <row r="169">
          <cell r="A169">
            <v>42968.0916666667</v>
          </cell>
          <cell r="B169">
            <v>2623.86</v>
          </cell>
        </row>
        <row r="170">
          <cell r="A170">
            <v>42968.6375</v>
          </cell>
          <cell r="B170">
            <v>2624.08</v>
          </cell>
        </row>
        <row r="171">
          <cell r="A171">
            <v>42968.9652777778</v>
          </cell>
          <cell r="B171">
            <v>2624.33</v>
          </cell>
        </row>
        <row r="172">
          <cell r="A172">
            <v>42969.8722222222</v>
          </cell>
          <cell r="B172">
            <v>2624.65</v>
          </cell>
        </row>
        <row r="173">
          <cell r="A173">
            <v>42971.0069444444</v>
          </cell>
          <cell r="B173">
            <v>2624.89</v>
          </cell>
        </row>
        <row r="174">
          <cell r="A174">
            <v>42971.8027777778</v>
          </cell>
          <cell r="B174">
            <v>2625.14</v>
          </cell>
        </row>
        <row r="175">
          <cell r="A175">
            <v>42972.2097222222</v>
          </cell>
          <cell r="B175">
            <v>2625.34</v>
          </cell>
        </row>
        <row r="176">
          <cell r="A176">
            <v>42973.8097222222</v>
          </cell>
          <cell r="B176">
            <v>2625.6</v>
          </cell>
        </row>
        <row r="177">
          <cell r="A177">
            <v>42974.9277777778</v>
          </cell>
          <cell r="B177">
            <v>2625.82</v>
          </cell>
        </row>
        <row r="178">
          <cell r="A178">
            <v>42982.1583333333</v>
          </cell>
          <cell r="B178">
            <v>2626.3</v>
          </cell>
        </row>
        <row r="179">
          <cell r="A179">
            <v>42985.1819444444</v>
          </cell>
          <cell r="B179">
            <v>2626.53</v>
          </cell>
        </row>
        <row r="180">
          <cell r="A180">
            <v>42986.0340277778</v>
          </cell>
          <cell r="B180">
            <v>2626.74</v>
          </cell>
        </row>
        <row r="181">
          <cell r="A181">
            <v>42987.175</v>
          </cell>
          <cell r="B181">
            <v>2627.02</v>
          </cell>
        </row>
        <row r="182">
          <cell r="A182">
            <v>42990.0861111111</v>
          </cell>
          <cell r="B182">
            <v>2627.4</v>
          </cell>
        </row>
        <row r="183">
          <cell r="A183">
            <v>42994.2111111111</v>
          </cell>
          <cell r="B183">
            <v>2627.51</v>
          </cell>
        </row>
        <row r="184">
          <cell r="A184">
            <v>42996.5708333333</v>
          </cell>
          <cell r="B184">
            <v>2628.1</v>
          </cell>
        </row>
        <row r="185">
          <cell r="A185">
            <v>42996.8215277778</v>
          </cell>
          <cell r="B185">
            <v>2628.27</v>
          </cell>
        </row>
        <row r="186">
          <cell r="A186">
            <v>43002.0451388889</v>
          </cell>
          <cell r="B186">
            <v>2628.57</v>
          </cell>
        </row>
        <row r="187">
          <cell r="A187">
            <v>43003.03125</v>
          </cell>
          <cell r="B187">
            <v>2628.8</v>
          </cell>
        </row>
        <row r="188">
          <cell r="A188">
            <v>43003.63125</v>
          </cell>
          <cell r="B188">
            <v>2629.07</v>
          </cell>
        </row>
        <row r="189">
          <cell r="A189">
            <v>43004.5368055556</v>
          </cell>
          <cell r="B189">
            <v>2629.26</v>
          </cell>
        </row>
        <row r="190">
          <cell r="A190">
            <v>43005.3993055556</v>
          </cell>
          <cell r="B190">
            <v>2629.55</v>
          </cell>
        </row>
        <row r="191">
          <cell r="A191">
            <v>43009.3993055556</v>
          </cell>
          <cell r="B191">
            <v>2629.8</v>
          </cell>
        </row>
        <row r="192">
          <cell r="A192">
            <v>43013.9375</v>
          </cell>
          <cell r="B192">
            <v>2630.09</v>
          </cell>
        </row>
        <row r="193">
          <cell r="A193">
            <v>43014.4770833333</v>
          </cell>
          <cell r="B193">
            <v>2630.3</v>
          </cell>
        </row>
        <row r="194">
          <cell r="A194">
            <v>43015.1513888889</v>
          </cell>
          <cell r="B194">
            <v>2630.66</v>
          </cell>
        </row>
        <row r="195">
          <cell r="A195">
            <v>43016.4194444444</v>
          </cell>
          <cell r="B195">
            <v>2630.83</v>
          </cell>
        </row>
        <row r="196">
          <cell r="A196">
            <v>43016.925</v>
          </cell>
          <cell r="B196">
            <v>2631.06</v>
          </cell>
        </row>
        <row r="197">
          <cell r="A197">
            <v>43018.34375</v>
          </cell>
          <cell r="B197">
            <v>2631.35</v>
          </cell>
        </row>
        <row r="198">
          <cell r="A198">
            <v>43018.4034722222</v>
          </cell>
          <cell r="B198">
            <v>2631.62</v>
          </cell>
        </row>
        <row r="199">
          <cell r="A199">
            <v>43019.34375</v>
          </cell>
          <cell r="B199">
            <v>2631.9</v>
          </cell>
        </row>
        <row r="200">
          <cell r="A200">
            <v>43019.8263888889</v>
          </cell>
          <cell r="B200">
            <v>2632.15</v>
          </cell>
        </row>
        <row r="201">
          <cell r="A201">
            <v>43019.5444444444</v>
          </cell>
          <cell r="B201">
            <v>2632.48</v>
          </cell>
        </row>
        <row r="202">
          <cell r="A202">
            <v>43021.0145833333</v>
          </cell>
          <cell r="B202">
            <v>2632.75</v>
          </cell>
        </row>
        <row r="203">
          <cell r="A203">
            <v>43021.6354166667</v>
          </cell>
          <cell r="B203">
            <v>2633.01</v>
          </cell>
        </row>
        <row r="204">
          <cell r="A204">
            <v>43022.1236111111</v>
          </cell>
          <cell r="B204">
            <v>2633.24</v>
          </cell>
        </row>
        <row r="205">
          <cell r="A205">
            <v>43022.6159722222</v>
          </cell>
          <cell r="B205">
            <v>2633.57</v>
          </cell>
        </row>
        <row r="206">
          <cell r="A206">
            <v>43023.3881944444</v>
          </cell>
          <cell r="B206">
            <v>2633.82</v>
          </cell>
        </row>
        <row r="207">
          <cell r="A207">
            <v>43023.8194444444</v>
          </cell>
          <cell r="B207">
            <v>2634.11</v>
          </cell>
        </row>
        <row r="208">
          <cell r="A208">
            <v>43024.0402777778</v>
          </cell>
          <cell r="B208">
            <v>2634.34</v>
          </cell>
        </row>
        <row r="209">
          <cell r="A209">
            <v>43025.0513888889</v>
          </cell>
          <cell r="B209">
            <v>2634.63</v>
          </cell>
        </row>
        <row r="210">
          <cell r="A210">
            <v>43025.2027777778</v>
          </cell>
          <cell r="B210">
            <v>2634.86</v>
          </cell>
        </row>
        <row r="211">
          <cell r="A211">
            <v>43026.1326388889</v>
          </cell>
          <cell r="B211">
            <v>2635.15</v>
          </cell>
        </row>
        <row r="212">
          <cell r="A212">
            <v>43026.8770833333</v>
          </cell>
          <cell r="B212">
            <v>2635.43</v>
          </cell>
        </row>
        <row r="213">
          <cell r="A213">
            <v>43027.3527777778</v>
          </cell>
          <cell r="B213">
            <v>2635.68</v>
          </cell>
        </row>
        <row r="214">
          <cell r="A214">
            <v>43027.8875</v>
          </cell>
          <cell r="B214">
            <v>2635.96</v>
          </cell>
        </row>
        <row r="215">
          <cell r="A215">
            <v>43028.40625</v>
          </cell>
          <cell r="B215">
            <v>2636.22</v>
          </cell>
        </row>
        <row r="216">
          <cell r="A216">
            <v>43028.9826388889</v>
          </cell>
          <cell r="B216">
            <v>2636.5</v>
          </cell>
        </row>
        <row r="217">
          <cell r="A217">
            <v>43029.4611111111</v>
          </cell>
          <cell r="B217">
            <v>2636.77</v>
          </cell>
        </row>
        <row r="218">
          <cell r="A218">
            <v>43032.6833333333</v>
          </cell>
          <cell r="B218">
            <v>2637.02</v>
          </cell>
        </row>
        <row r="219">
          <cell r="A219">
            <v>43033.3715277778</v>
          </cell>
          <cell r="B219">
            <v>2637.29</v>
          </cell>
        </row>
        <row r="220">
          <cell r="A220">
            <v>43033.9118055556</v>
          </cell>
          <cell r="B220">
            <v>2637.58</v>
          </cell>
        </row>
        <row r="221">
          <cell r="A221">
            <v>43034.4618055556</v>
          </cell>
          <cell r="B221">
            <v>2637.83</v>
          </cell>
        </row>
        <row r="222">
          <cell r="A222">
            <v>43035.8916666667</v>
          </cell>
          <cell r="B222">
            <v>2638.09</v>
          </cell>
        </row>
        <row r="223">
          <cell r="A223">
            <v>43036.1673611111</v>
          </cell>
          <cell r="B223">
            <v>2638.33</v>
          </cell>
        </row>
        <row r="224">
          <cell r="A224">
            <v>43036.8708333333</v>
          </cell>
          <cell r="B224">
            <v>2638.69</v>
          </cell>
        </row>
        <row r="225">
          <cell r="A225">
            <v>43037.6833333333</v>
          </cell>
          <cell r="B225">
            <v>2638.96</v>
          </cell>
        </row>
        <row r="226">
          <cell r="A226">
            <v>43038.6770833333</v>
          </cell>
          <cell r="B226">
            <v>2639.96</v>
          </cell>
        </row>
        <row r="227">
          <cell r="A227">
            <v>43038.9166666667</v>
          </cell>
          <cell r="B227">
            <v>2639.46</v>
          </cell>
        </row>
        <row r="228">
          <cell r="A228">
            <v>43042.0125</v>
          </cell>
          <cell r="B228">
            <v>2639.8</v>
          </cell>
        </row>
        <row r="229">
          <cell r="A229">
            <v>43042.5638888889</v>
          </cell>
          <cell r="B229">
            <v>2640.02</v>
          </cell>
        </row>
        <row r="230">
          <cell r="A230">
            <v>43043.8736111111</v>
          </cell>
          <cell r="B230">
            <v>2640.29</v>
          </cell>
        </row>
        <row r="231">
          <cell r="A231">
            <v>43044.0763888889</v>
          </cell>
          <cell r="B231">
            <v>2640.52</v>
          </cell>
        </row>
        <row r="232">
          <cell r="A232">
            <v>43044.5909722222</v>
          </cell>
          <cell r="B232">
            <v>2640.85</v>
          </cell>
        </row>
        <row r="233">
          <cell r="A233">
            <v>43045.4048611111</v>
          </cell>
          <cell r="B233">
            <v>2641.1</v>
          </cell>
        </row>
        <row r="234">
          <cell r="A234">
            <v>43045.7951388889</v>
          </cell>
          <cell r="B234">
            <v>2641.38</v>
          </cell>
        </row>
        <row r="235">
          <cell r="A235">
            <v>43046.5034722222</v>
          </cell>
          <cell r="B235">
            <v>2641.63</v>
          </cell>
        </row>
        <row r="236">
          <cell r="A236">
            <v>43047.0166666667</v>
          </cell>
          <cell r="B236">
            <v>2641.89</v>
          </cell>
        </row>
        <row r="237">
          <cell r="A237">
            <v>43047.8743055556</v>
          </cell>
          <cell r="B237">
            <v>2642.23</v>
          </cell>
        </row>
        <row r="238">
          <cell r="A238">
            <v>43048.5666666667</v>
          </cell>
          <cell r="B238">
            <v>2642.46</v>
          </cell>
        </row>
        <row r="239">
          <cell r="A239">
            <v>43049.0423611111</v>
          </cell>
          <cell r="B239">
            <v>2642.75</v>
          </cell>
        </row>
        <row r="240">
          <cell r="A240">
            <v>43050.06875</v>
          </cell>
          <cell r="B240">
            <v>2642.97</v>
          </cell>
        </row>
        <row r="241">
          <cell r="A241">
            <v>43052.65</v>
          </cell>
          <cell r="B241">
            <v>2643.22</v>
          </cell>
        </row>
        <row r="242">
          <cell r="A242">
            <v>43052.9465277778</v>
          </cell>
          <cell r="B242">
            <v>2643.5</v>
          </cell>
        </row>
        <row r="243">
          <cell r="A243">
            <v>43053.9263888889</v>
          </cell>
          <cell r="B243">
            <v>2643.69</v>
          </cell>
        </row>
        <row r="244">
          <cell r="A244">
            <v>43054.5840277778</v>
          </cell>
          <cell r="B244">
            <v>2643.76</v>
          </cell>
        </row>
        <row r="245">
          <cell r="A245">
            <v>43055.0715277778</v>
          </cell>
          <cell r="B245">
            <v>2644.02</v>
          </cell>
        </row>
        <row r="246">
          <cell r="A246">
            <v>43055.6902777778</v>
          </cell>
          <cell r="B246">
            <v>2644.31</v>
          </cell>
        </row>
        <row r="247">
          <cell r="A247">
            <v>43056.1798611111</v>
          </cell>
          <cell r="B247">
            <v>2644.59</v>
          </cell>
        </row>
        <row r="248">
          <cell r="A248">
            <v>43056.7972222222</v>
          </cell>
          <cell r="B248">
            <v>2644.83</v>
          </cell>
        </row>
        <row r="249">
          <cell r="A249">
            <v>43057.6486111111</v>
          </cell>
          <cell r="B249">
            <v>2645.12</v>
          </cell>
        </row>
        <row r="250">
          <cell r="A250">
            <v>43058.5979166667</v>
          </cell>
          <cell r="B250">
            <v>2645.34</v>
          </cell>
        </row>
        <row r="251">
          <cell r="A251">
            <v>43059.1166666667</v>
          </cell>
          <cell r="B251">
            <v>2645.6</v>
          </cell>
        </row>
        <row r="252">
          <cell r="A252">
            <v>43059.7236111111</v>
          </cell>
          <cell r="B252">
            <v>2645.86</v>
          </cell>
        </row>
        <row r="253">
          <cell r="A253">
            <v>43060.2291666667</v>
          </cell>
          <cell r="B253">
            <v>2646.15</v>
          </cell>
        </row>
        <row r="254">
          <cell r="A254">
            <v>43060.85</v>
          </cell>
          <cell r="B254">
            <v>2646.42</v>
          </cell>
        </row>
        <row r="255">
          <cell r="A255">
            <v>43061.5652777778</v>
          </cell>
          <cell r="B255">
            <v>2646.71</v>
          </cell>
        </row>
        <row r="256">
          <cell r="A256">
            <v>43062.1430555556</v>
          </cell>
          <cell r="B256">
            <v>2646.99</v>
          </cell>
        </row>
        <row r="257">
          <cell r="A257">
            <v>43062.7201388889</v>
          </cell>
          <cell r="B257">
            <v>2647.21</v>
          </cell>
        </row>
        <row r="258">
          <cell r="A258">
            <v>43063.2083333333</v>
          </cell>
          <cell r="B258">
            <v>2647.49</v>
          </cell>
        </row>
        <row r="259">
          <cell r="A259">
            <v>43063.9604166667</v>
          </cell>
          <cell r="B259">
            <v>2647.74</v>
          </cell>
        </row>
        <row r="260">
          <cell r="A260">
            <v>43064.5618055556</v>
          </cell>
          <cell r="B260">
            <v>2648.07</v>
          </cell>
        </row>
        <row r="261">
          <cell r="A261">
            <v>43065.5645833333</v>
          </cell>
          <cell r="B261">
            <v>2648.31</v>
          </cell>
        </row>
        <row r="262">
          <cell r="A262">
            <v>43066.5965277778</v>
          </cell>
          <cell r="B262">
            <v>2648.57</v>
          </cell>
        </row>
        <row r="263">
          <cell r="A263">
            <v>43066.9965277778</v>
          </cell>
          <cell r="B263">
            <v>2648.84</v>
          </cell>
        </row>
        <row r="264">
          <cell r="A264">
            <v>43069.6541666667</v>
          </cell>
          <cell r="B264">
            <v>2649.1</v>
          </cell>
        </row>
        <row r="265">
          <cell r="A265">
            <v>43070.0972222222</v>
          </cell>
          <cell r="B265">
            <v>2649.38</v>
          </cell>
        </row>
        <row r="266">
          <cell r="A266">
            <v>43071.7597222222</v>
          </cell>
          <cell r="B266">
            <v>2649.66</v>
          </cell>
        </row>
        <row r="267">
          <cell r="A267">
            <v>43074.8201388889</v>
          </cell>
          <cell r="B267">
            <v>2649.95</v>
          </cell>
        </row>
        <row r="268">
          <cell r="A268">
            <v>43075.8354166667</v>
          </cell>
          <cell r="B268">
            <v>2650.23</v>
          </cell>
        </row>
        <row r="269">
          <cell r="A269">
            <v>43077.9736111111</v>
          </cell>
          <cell r="B269">
            <v>2650.49</v>
          </cell>
        </row>
        <row r="270">
          <cell r="A270">
            <v>43079.6951388889</v>
          </cell>
          <cell r="B270">
            <v>2650.75</v>
          </cell>
        </row>
        <row r="271">
          <cell r="A271">
            <v>43084.7819444444</v>
          </cell>
          <cell r="B271">
            <v>2651.03</v>
          </cell>
        </row>
        <row r="272">
          <cell r="A272">
            <v>43084.7458333333</v>
          </cell>
          <cell r="B272">
            <v>2651.18</v>
          </cell>
        </row>
        <row r="273">
          <cell r="A273">
            <v>43085.7819444444</v>
          </cell>
          <cell r="B273">
            <v>2651.53</v>
          </cell>
        </row>
        <row r="274">
          <cell r="A274">
            <v>43086.8534722222</v>
          </cell>
          <cell r="B274">
            <v>2651.8</v>
          </cell>
        </row>
        <row r="275">
          <cell r="A275">
            <v>43088.7493055556</v>
          </cell>
          <cell r="B275">
            <v>2652.08</v>
          </cell>
        </row>
        <row r="276">
          <cell r="A276">
            <v>43090.6777777778</v>
          </cell>
          <cell r="B276">
            <v>2652.37</v>
          </cell>
        </row>
        <row r="277">
          <cell r="A277">
            <v>43092.8402777778</v>
          </cell>
          <cell r="B277">
            <v>2652.61</v>
          </cell>
        </row>
        <row r="278">
          <cell r="A278">
            <v>43094.8381944444</v>
          </cell>
          <cell r="B278">
            <v>2652.86</v>
          </cell>
        </row>
        <row r="279">
          <cell r="A279">
            <v>43096.6909722222</v>
          </cell>
          <cell r="B279">
            <v>2653.1</v>
          </cell>
        </row>
        <row r="280">
          <cell r="A280">
            <v>43098.6756944444</v>
          </cell>
          <cell r="B280">
            <v>2653.34</v>
          </cell>
        </row>
        <row r="281">
          <cell r="A281">
            <v>43101.6104166667</v>
          </cell>
          <cell r="B281">
            <v>2653.62</v>
          </cell>
        </row>
        <row r="282">
          <cell r="A282">
            <v>43102.925</v>
          </cell>
          <cell r="B282">
            <v>2653.9</v>
          </cell>
        </row>
        <row r="283">
          <cell r="A283">
            <v>43105.7652777778</v>
          </cell>
          <cell r="B283">
            <v>2654.17</v>
          </cell>
        </row>
        <row r="284">
          <cell r="A284">
            <v>43106.9125</v>
          </cell>
          <cell r="B284">
            <v>2654.4</v>
          </cell>
        </row>
        <row r="285">
          <cell r="A285">
            <v>43108.8236111111</v>
          </cell>
          <cell r="B285">
            <v>2654.67</v>
          </cell>
        </row>
        <row r="286">
          <cell r="A286">
            <v>43111.6090277778</v>
          </cell>
          <cell r="B286">
            <v>2654.9</v>
          </cell>
        </row>
        <row r="287">
          <cell r="A287">
            <v>43120.9159722222</v>
          </cell>
          <cell r="B287">
            <v>2655.18</v>
          </cell>
        </row>
        <row r="288">
          <cell r="A288">
            <v>43121.7486111111</v>
          </cell>
          <cell r="B288">
            <v>2655.47</v>
          </cell>
        </row>
        <row r="289">
          <cell r="A289">
            <v>43122.8194444444</v>
          </cell>
          <cell r="B289">
            <v>2655.71</v>
          </cell>
        </row>
        <row r="290">
          <cell r="A290">
            <v>43123.8451388889</v>
          </cell>
          <cell r="B290">
            <v>2656.01</v>
          </cell>
        </row>
        <row r="291">
          <cell r="A291">
            <v>43125.4388888889</v>
          </cell>
          <cell r="B291">
            <v>2656.3</v>
          </cell>
        </row>
        <row r="292">
          <cell r="A292">
            <v>43125.7395833333</v>
          </cell>
          <cell r="B292">
            <v>2656.59</v>
          </cell>
        </row>
        <row r="293">
          <cell r="A293">
            <v>43128.8097222222</v>
          </cell>
          <cell r="B293">
            <v>2656.86</v>
          </cell>
        </row>
        <row r="294">
          <cell r="A294">
            <v>43129.7861111111</v>
          </cell>
          <cell r="B294">
            <v>2657.12</v>
          </cell>
        </row>
        <row r="295">
          <cell r="A295">
            <v>43131.6194444444</v>
          </cell>
          <cell r="B295">
            <v>2657.42</v>
          </cell>
        </row>
        <row r="296">
          <cell r="A296">
            <v>43132.7847222222</v>
          </cell>
          <cell r="B296">
            <v>2657.71</v>
          </cell>
        </row>
        <row r="297">
          <cell r="A297">
            <v>43134.5659722222</v>
          </cell>
          <cell r="B297">
            <v>2657.97</v>
          </cell>
        </row>
        <row r="298">
          <cell r="A298">
            <v>43135.6583333333</v>
          </cell>
          <cell r="B298">
            <v>2658.23</v>
          </cell>
        </row>
        <row r="299">
          <cell r="A299">
            <v>43138.5798611111</v>
          </cell>
          <cell r="B299">
            <v>2658.54</v>
          </cell>
        </row>
        <row r="300">
          <cell r="A300">
            <v>43139.7027777778</v>
          </cell>
          <cell r="B300">
            <v>2658.79</v>
          </cell>
        </row>
        <row r="301">
          <cell r="A301">
            <v>43140.8576388889</v>
          </cell>
          <cell r="B301">
            <v>2659.03</v>
          </cell>
        </row>
        <row r="302">
          <cell r="A302">
            <v>43142.6722222222</v>
          </cell>
          <cell r="B302">
            <v>2659.33</v>
          </cell>
        </row>
        <row r="303">
          <cell r="A303">
            <v>43143.7958333333</v>
          </cell>
          <cell r="B303">
            <v>2659.6</v>
          </cell>
        </row>
        <row r="304">
          <cell r="A304">
            <v>43144.8923611111</v>
          </cell>
          <cell r="B304">
            <v>2659.88</v>
          </cell>
        </row>
        <row r="305">
          <cell r="A305">
            <v>43148.6118055556</v>
          </cell>
          <cell r="B305">
            <v>2660.13</v>
          </cell>
        </row>
        <row r="306">
          <cell r="A306">
            <v>43149.56875</v>
          </cell>
          <cell r="B306">
            <v>2660.38</v>
          </cell>
        </row>
        <row r="307">
          <cell r="A307">
            <v>43150.4402777778</v>
          </cell>
          <cell r="B307">
            <v>2660.65</v>
          </cell>
        </row>
        <row r="308">
          <cell r="A308">
            <v>43150.4402777778</v>
          </cell>
          <cell r="B308">
            <v>2660.93</v>
          </cell>
        </row>
        <row r="309">
          <cell r="A309">
            <v>43152.0291666667</v>
          </cell>
          <cell r="B309">
            <v>2661.21</v>
          </cell>
        </row>
        <row r="310">
          <cell r="A310">
            <v>43153.1006944444</v>
          </cell>
          <cell r="B310">
            <v>2661.53</v>
          </cell>
        </row>
        <row r="311">
          <cell r="A311">
            <v>43154.0430555556</v>
          </cell>
          <cell r="B311">
            <v>2661.79</v>
          </cell>
        </row>
        <row r="312">
          <cell r="A312">
            <v>43156.0743055556</v>
          </cell>
          <cell r="B312">
            <v>2662.02</v>
          </cell>
        </row>
        <row r="313">
          <cell r="A313">
            <v>43157.3979166667</v>
          </cell>
          <cell r="B313">
            <v>2662.32</v>
          </cell>
        </row>
        <row r="314">
          <cell r="A314">
            <v>43158.1534722222</v>
          </cell>
          <cell r="B314">
            <v>2662.57</v>
          </cell>
        </row>
        <row r="315">
          <cell r="A315">
            <v>43159.0868055556</v>
          </cell>
          <cell r="B315">
            <v>2662.84</v>
          </cell>
        </row>
        <row r="316">
          <cell r="A316">
            <v>43159.9722222222</v>
          </cell>
          <cell r="B316">
            <v>2663.11</v>
          </cell>
        </row>
        <row r="317">
          <cell r="A317">
            <v>43160.4458333333</v>
          </cell>
          <cell r="B317">
            <v>2663.45</v>
          </cell>
        </row>
        <row r="318">
          <cell r="A318">
            <v>43161.5166666667</v>
          </cell>
          <cell r="B318">
            <v>2663.75</v>
          </cell>
        </row>
        <row r="319">
          <cell r="A319">
            <v>43162.9326388889</v>
          </cell>
          <cell r="B319">
            <v>2663.92</v>
          </cell>
        </row>
        <row r="320">
          <cell r="A320">
            <v>43163.4326388889</v>
          </cell>
          <cell r="B320">
            <v>2664.26</v>
          </cell>
        </row>
        <row r="321">
          <cell r="A321">
            <v>43164.1527777778</v>
          </cell>
          <cell r="B321">
            <v>2664.51</v>
          </cell>
        </row>
        <row r="322">
          <cell r="A322">
            <v>43165.1493055556</v>
          </cell>
          <cell r="B322">
            <v>2664.75</v>
          </cell>
        </row>
        <row r="323">
          <cell r="A323">
            <v>43166.1375</v>
          </cell>
          <cell r="B323">
            <v>2664.99</v>
          </cell>
        </row>
        <row r="324">
          <cell r="A324">
            <v>43168.6236111111</v>
          </cell>
          <cell r="B324">
            <v>2665.3</v>
          </cell>
        </row>
        <row r="325">
          <cell r="A325">
            <v>43171.6798611111</v>
          </cell>
          <cell r="B325">
            <v>2665.58</v>
          </cell>
        </row>
        <row r="326">
          <cell r="A326">
            <v>43172.975</v>
          </cell>
          <cell r="B326">
            <v>2665.87</v>
          </cell>
        </row>
        <row r="327">
          <cell r="A327">
            <v>43173.5854166667</v>
          </cell>
          <cell r="B327">
            <v>2666.15</v>
          </cell>
        </row>
        <row r="328">
          <cell r="A328">
            <v>43174.5826388889</v>
          </cell>
          <cell r="B328">
            <v>2666.32</v>
          </cell>
        </row>
        <row r="329">
          <cell r="A329">
            <v>43175.4444444444</v>
          </cell>
          <cell r="B329">
            <v>2666.69</v>
          </cell>
        </row>
        <row r="330">
          <cell r="A330">
            <v>43176.1506944444</v>
          </cell>
          <cell r="B330">
            <v>2666.95</v>
          </cell>
        </row>
        <row r="331">
          <cell r="A331">
            <v>43177.0201388889</v>
          </cell>
          <cell r="B331">
            <v>2667.19</v>
          </cell>
        </row>
        <row r="332">
          <cell r="A332">
            <v>43178.0631944444</v>
          </cell>
          <cell r="B332">
            <v>2667.46</v>
          </cell>
        </row>
        <row r="333">
          <cell r="A333">
            <v>43178.85</v>
          </cell>
          <cell r="B333">
            <v>2667.71</v>
          </cell>
        </row>
        <row r="334">
          <cell r="A334">
            <v>43179.7513888889</v>
          </cell>
          <cell r="B334">
            <v>2667.98</v>
          </cell>
        </row>
        <row r="335">
          <cell r="A335">
            <v>43180.4520833333</v>
          </cell>
          <cell r="B335">
            <v>2668.29</v>
          </cell>
        </row>
        <row r="336">
          <cell r="A336">
            <v>43181.5340277778</v>
          </cell>
          <cell r="B336">
            <v>2668.56</v>
          </cell>
        </row>
        <row r="337">
          <cell r="A337">
            <v>43183.1444444444</v>
          </cell>
          <cell r="B337">
            <v>2668.82</v>
          </cell>
        </row>
        <row r="338">
          <cell r="A338">
            <v>43183.8277777778</v>
          </cell>
          <cell r="B338">
            <v>2669.12</v>
          </cell>
        </row>
        <row r="339">
          <cell r="A339">
            <v>43184.6340277778</v>
          </cell>
          <cell r="B339">
            <v>2669.35</v>
          </cell>
        </row>
        <row r="340">
          <cell r="A340">
            <v>43185.4708333333</v>
          </cell>
          <cell r="B340">
            <v>2669.63</v>
          </cell>
        </row>
        <row r="341">
          <cell r="A341">
            <v>43186.8916666667</v>
          </cell>
          <cell r="B341">
            <v>2669.89</v>
          </cell>
        </row>
        <row r="342">
          <cell r="A342">
            <v>43187.41875</v>
          </cell>
          <cell r="B342">
            <v>2670.15</v>
          </cell>
        </row>
        <row r="343">
          <cell r="A343">
            <v>43188.54375</v>
          </cell>
          <cell r="B343">
            <v>2670.22</v>
          </cell>
        </row>
        <row r="344">
          <cell r="A344">
            <v>43189.1229166667</v>
          </cell>
          <cell r="B344">
            <v>2670.56</v>
          </cell>
        </row>
        <row r="345">
          <cell r="A345">
            <v>43189.8736111111</v>
          </cell>
          <cell r="B345">
            <v>2670.82</v>
          </cell>
        </row>
        <row r="346">
          <cell r="A346">
            <v>43191.5215277778</v>
          </cell>
          <cell r="B346">
            <v>2671.11</v>
          </cell>
        </row>
        <row r="347">
          <cell r="A347">
            <v>43191.9986111111</v>
          </cell>
          <cell r="B347">
            <v>2671.29</v>
          </cell>
        </row>
        <row r="348">
          <cell r="A348">
            <v>43192.7722222222</v>
          </cell>
          <cell r="B348">
            <v>2671.61</v>
          </cell>
        </row>
        <row r="349">
          <cell r="A349">
            <v>43193.4361111111</v>
          </cell>
          <cell r="B349">
            <v>2671.85</v>
          </cell>
        </row>
        <row r="350">
          <cell r="A350">
            <v>43194.0222222222</v>
          </cell>
          <cell r="B350">
            <v>2672.16</v>
          </cell>
        </row>
        <row r="351">
          <cell r="A351">
            <v>43194.8256944444</v>
          </cell>
          <cell r="B351">
            <v>2672.34</v>
          </cell>
        </row>
        <row r="352">
          <cell r="A352">
            <v>43195.56875</v>
          </cell>
          <cell r="B352">
            <v>2672.65</v>
          </cell>
        </row>
        <row r="353">
          <cell r="A353">
            <v>43196.9416666667</v>
          </cell>
          <cell r="B353">
            <v>2672.85</v>
          </cell>
        </row>
        <row r="354">
          <cell r="A354">
            <v>43197.7784722222</v>
          </cell>
          <cell r="B354">
            <v>2673.16</v>
          </cell>
        </row>
        <row r="355">
          <cell r="A355">
            <v>43198.1847222222</v>
          </cell>
          <cell r="B355">
            <v>2673.38</v>
          </cell>
        </row>
        <row r="356">
          <cell r="A356">
            <v>43199.45</v>
          </cell>
          <cell r="B356">
            <v>2673.7</v>
          </cell>
        </row>
        <row r="357">
          <cell r="A357">
            <v>43200.5777777778</v>
          </cell>
          <cell r="B357">
            <v>2673.97</v>
          </cell>
        </row>
        <row r="358">
          <cell r="A358">
            <v>43201.4201388889</v>
          </cell>
          <cell r="B358">
            <v>2674.32</v>
          </cell>
        </row>
        <row r="359">
          <cell r="A359">
            <v>43202.0979166667</v>
          </cell>
          <cell r="B359">
            <v>2674.5</v>
          </cell>
        </row>
        <row r="360">
          <cell r="A360">
            <v>43202.7347222222</v>
          </cell>
          <cell r="B360">
            <v>2674.79</v>
          </cell>
        </row>
        <row r="361">
          <cell r="A361">
            <v>43203.7111111111</v>
          </cell>
          <cell r="B361">
            <v>2675.04</v>
          </cell>
        </row>
        <row r="362">
          <cell r="A362">
            <v>43204.5520833333</v>
          </cell>
          <cell r="B362">
            <v>2675.36</v>
          </cell>
        </row>
        <row r="363">
          <cell r="A363">
            <v>43206.6548611111</v>
          </cell>
          <cell r="B363">
            <v>2675.57</v>
          </cell>
        </row>
        <row r="364">
          <cell r="A364">
            <v>43208.7736111111</v>
          </cell>
          <cell r="B364">
            <v>2675.89</v>
          </cell>
        </row>
        <row r="365">
          <cell r="A365">
            <v>43210.5305555556</v>
          </cell>
          <cell r="B365">
            <v>2676.08</v>
          </cell>
        </row>
        <row r="366">
          <cell r="A366">
            <v>43210.9152777778</v>
          </cell>
          <cell r="B366">
            <v>2676.33</v>
          </cell>
        </row>
        <row r="367">
          <cell r="A367">
            <v>43211.5840277778</v>
          </cell>
          <cell r="B367">
            <v>2676.56</v>
          </cell>
        </row>
        <row r="368">
          <cell r="A368">
            <v>43212.9131944444</v>
          </cell>
          <cell r="B368">
            <v>2676.85</v>
          </cell>
        </row>
        <row r="369">
          <cell r="A369">
            <v>43213.7875</v>
          </cell>
          <cell r="B369">
            <v>2677.07</v>
          </cell>
        </row>
        <row r="370">
          <cell r="A370">
            <v>43214.6777777778</v>
          </cell>
          <cell r="B370">
            <v>2677.41</v>
          </cell>
        </row>
        <row r="371">
          <cell r="A371">
            <v>43215.5583333333</v>
          </cell>
          <cell r="B371">
            <v>2677.6</v>
          </cell>
        </row>
        <row r="372">
          <cell r="A372">
            <v>43216.1909722222</v>
          </cell>
          <cell r="B372">
            <v>2677.9</v>
          </cell>
        </row>
        <row r="373">
          <cell r="A373">
            <v>43224.6</v>
          </cell>
          <cell r="B373">
            <v>2678.47</v>
          </cell>
        </row>
        <row r="374">
          <cell r="A374">
            <v>43225.4722222222</v>
          </cell>
          <cell r="B374">
            <v>2678.67</v>
          </cell>
        </row>
        <row r="375">
          <cell r="A375">
            <v>43227.4708333333</v>
          </cell>
          <cell r="B375">
            <v>2679</v>
          </cell>
        </row>
        <row r="376">
          <cell r="A376">
            <v>43228.13125</v>
          </cell>
          <cell r="B376">
            <v>2679.23</v>
          </cell>
        </row>
        <row r="377">
          <cell r="A377">
            <v>43229.0680555556</v>
          </cell>
          <cell r="B377">
            <v>2679.57</v>
          </cell>
        </row>
        <row r="378">
          <cell r="A378">
            <v>43230.0826388889</v>
          </cell>
          <cell r="B378">
            <v>2679.77</v>
          </cell>
        </row>
        <row r="379">
          <cell r="A379">
            <v>43231.1958333333</v>
          </cell>
          <cell r="B379">
            <v>2680.1</v>
          </cell>
        </row>
        <row r="380">
          <cell r="A380">
            <v>43232.45625</v>
          </cell>
          <cell r="B380">
            <v>2680.34</v>
          </cell>
        </row>
        <row r="381">
          <cell r="A381">
            <v>43233.6743055556</v>
          </cell>
          <cell r="B381">
            <v>2680.68</v>
          </cell>
        </row>
        <row r="382">
          <cell r="A382">
            <v>43235.5625</v>
          </cell>
          <cell r="B382">
            <v>2680.86</v>
          </cell>
        </row>
        <row r="383">
          <cell r="A383">
            <v>43236.4423611111</v>
          </cell>
          <cell r="B383">
            <v>2681.16</v>
          </cell>
        </row>
        <row r="384">
          <cell r="A384">
            <v>43237.5576388889</v>
          </cell>
          <cell r="B384">
            <v>2681.33</v>
          </cell>
        </row>
        <row r="385">
          <cell r="A385">
            <v>43238.7104166667</v>
          </cell>
          <cell r="B385">
            <v>2681.69</v>
          </cell>
        </row>
        <row r="386">
          <cell r="A386">
            <v>43239.7180555556</v>
          </cell>
          <cell r="B386">
            <v>2681.96</v>
          </cell>
        </row>
        <row r="387">
          <cell r="A387">
            <v>43240.8451388889</v>
          </cell>
          <cell r="B387">
            <v>2682.28</v>
          </cell>
        </row>
        <row r="388">
          <cell r="A388">
            <v>43241.6763888889</v>
          </cell>
          <cell r="B388">
            <v>2682.48</v>
          </cell>
        </row>
        <row r="389">
          <cell r="A389">
            <v>43243.8902777778</v>
          </cell>
          <cell r="B389">
            <v>2682.74</v>
          </cell>
        </row>
        <row r="390">
          <cell r="A390">
            <v>43244.9076388889</v>
          </cell>
          <cell r="B390">
            <v>2683.01</v>
          </cell>
        </row>
        <row r="391">
          <cell r="A391">
            <v>43245.8798611111</v>
          </cell>
          <cell r="B391">
            <v>2683.37</v>
          </cell>
        </row>
        <row r="392">
          <cell r="A392">
            <v>43249.0479166667</v>
          </cell>
          <cell r="B392">
            <v>2683.6</v>
          </cell>
        </row>
        <row r="393">
          <cell r="A393">
            <v>43250.1138888889</v>
          </cell>
          <cell r="B393">
            <v>2683.91</v>
          </cell>
        </row>
        <row r="394">
          <cell r="A394">
            <v>43254.0722222222</v>
          </cell>
          <cell r="B394">
            <v>2684.09</v>
          </cell>
        </row>
        <row r="395">
          <cell r="A395">
            <v>43256.9243055556</v>
          </cell>
          <cell r="B395">
            <v>2684.43</v>
          </cell>
        </row>
        <row r="396">
          <cell r="A396">
            <v>43258.0777777778</v>
          </cell>
          <cell r="B396">
            <v>2684.69</v>
          </cell>
        </row>
        <row r="397">
          <cell r="A397">
            <v>43259.0555555556</v>
          </cell>
          <cell r="B397">
            <v>2685.04</v>
          </cell>
        </row>
        <row r="398">
          <cell r="A398">
            <v>43260.5243055556</v>
          </cell>
          <cell r="B398">
            <v>2685.22</v>
          </cell>
        </row>
        <row r="399">
          <cell r="A399">
            <v>43267.1048611111</v>
          </cell>
          <cell r="B399">
            <v>2685.54</v>
          </cell>
        </row>
        <row r="400">
          <cell r="A400">
            <v>43271.4145833333</v>
          </cell>
          <cell r="B400">
            <v>2686</v>
          </cell>
        </row>
        <row r="401">
          <cell r="A401">
            <v>43272.9736111111</v>
          </cell>
          <cell r="B401">
            <v>2686.2</v>
          </cell>
        </row>
        <row r="402">
          <cell r="A402">
            <v>43276.0868055556</v>
          </cell>
          <cell r="B402">
            <v>2686.49</v>
          </cell>
        </row>
        <row r="403">
          <cell r="A403">
            <v>43282.8715277778</v>
          </cell>
          <cell r="B403">
            <v>2686.75</v>
          </cell>
        </row>
        <row r="404">
          <cell r="A404">
            <v>43287.0451388889</v>
          </cell>
          <cell r="B404">
            <v>2687</v>
          </cell>
        </row>
        <row r="405">
          <cell r="A405">
            <v>43289.6444444444</v>
          </cell>
          <cell r="B405">
            <v>2687.2</v>
          </cell>
        </row>
        <row r="406">
          <cell r="A406">
            <v>43318.46875</v>
          </cell>
          <cell r="B406">
            <v>2687.68</v>
          </cell>
        </row>
        <row r="407">
          <cell r="A407">
            <v>43320.4618055556</v>
          </cell>
          <cell r="B407">
            <v>2688.03</v>
          </cell>
        </row>
        <row r="408">
          <cell r="A408">
            <v>43321.6125</v>
          </cell>
          <cell r="B408">
            <v>2688.25</v>
          </cell>
        </row>
        <row r="409">
          <cell r="A409">
            <v>43324.64375</v>
          </cell>
          <cell r="B409">
            <v>2688.57</v>
          </cell>
        </row>
        <row r="410">
          <cell r="A410">
            <v>43330.8090277778</v>
          </cell>
          <cell r="B410">
            <v>2688.75</v>
          </cell>
        </row>
        <row r="411">
          <cell r="A411">
            <v>43331.9680555556</v>
          </cell>
          <cell r="B411">
            <v>2689.11</v>
          </cell>
        </row>
        <row r="412">
          <cell r="A412">
            <v>43332.9576388889</v>
          </cell>
          <cell r="B412">
            <v>2689.3</v>
          </cell>
        </row>
        <row r="413">
          <cell r="A413">
            <v>43336.5625</v>
          </cell>
          <cell r="B413">
            <v>2689.58</v>
          </cell>
        </row>
        <row r="414">
          <cell r="A414">
            <v>43337.5256944444</v>
          </cell>
          <cell r="B414">
            <v>2689.79</v>
          </cell>
        </row>
        <row r="415">
          <cell r="A415">
            <v>43340.0743055556</v>
          </cell>
          <cell r="B415">
            <v>2690.11</v>
          </cell>
        </row>
        <row r="416">
          <cell r="A416">
            <v>43341.0673611111</v>
          </cell>
          <cell r="B416">
            <v>2690.32</v>
          </cell>
        </row>
        <row r="417">
          <cell r="A417">
            <v>43342.5</v>
          </cell>
          <cell r="B417">
            <v>2690.66</v>
          </cell>
        </row>
        <row r="418">
          <cell r="A418">
            <v>43343.9229166667</v>
          </cell>
          <cell r="B418">
            <v>2690.81</v>
          </cell>
        </row>
        <row r="419">
          <cell r="A419">
            <v>43344.7673611111</v>
          </cell>
          <cell r="B419">
            <v>2690.86</v>
          </cell>
        </row>
        <row r="420">
          <cell r="A420">
            <v>43345.025</v>
          </cell>
          <cell r="B420">
            <v>2691.33</v>
          </cell>
        </row>
        <row r="421">
          <cell r="A421">
            <v>43345.9090277778</v>
          </cell>
          <cell r="B421">
            <v>2691.17</v>
          </cell>
        </row>
        <row r="422">
          <cell r="A422">
            <v>43346.0708333333</v>
          </cell>
          <cell r="B422">
            <v>2691.63</v>
          </cell>
        </row>
        <row r="423">
          <cell r="A423">
            <v>43347.4520833333</v>
          </cell>
          <cell r="B423">
            <v>2691.4</v>
          </cell>
        </row>
        <row r="424">
          <cell r="A424">
            <v>43347.5965277778</v>
          </cell>
          <cell r="B424">
            <v>2691.84</v>
          </cell>
        </row>
        <row r="425">
          <cell r="A425">
            <v>43361.3875</v>
          </cell>
          <cell r="B425">
            <v>2691.93</v>
          </cell>
        </row>
        <row r="426">
          <cell r="A426">
            <v>43363.3930555556</v>
          </cell>
          <cell r="B426">
            <v>2692.39</v>
          </cell>
        </row>
        <row r="427">
          <cell r="A427">
            <v>43363.475</v>
          </cell>
          <cell r="B427">
            <v>2692.26</v>
          </cell>
        </row>
        <row r="428">
          <cell r="A428">
            <v>43363.5583333333</v>
          </cell>
          <cell r="B428">
            <v>2692.72</v>
          </cell>
        </row>
        <row r="429">
          <cell r="A429">
            <v>43367.0534722222</v>
          </cell>
          <cell r="B429">
            <v>2692.46</v>
          </cell>
        </row>
        <row r="430">
          <cell r="A430">
            <v>43367.5520833333</v>
          </cell>
          <cell r="B430">
            <v>2692.92</v>
          </cell>
        </row>
        <row r="431">
          <cell r="A431">
            <v>43379.0854166667</v>
          </cell>
          <cell r="B431">
            <v>2693.29</v>
          </cell>
        </row>
        <row r="432">
          <cell r="A432">
            <v>43379.6076388889</v>
          </cell>
          <cell r="B432">
            <v>2693.34</v>
          </cell>
        </row>
        <row r="433">
          <cell r="A433">
            <v>43380.4605902778</v>
          </cell>
          <cell r="B433">
            <v>2693.71</v>
          </cell>
        </row>
        <row r="434">
          <cell r="A434">
            <v>43381.5072569444</v>
          </cell>
          <cell r="B434">
            <v>2693.92</v>
          </cell>
        </row>
        <row r="435">
          <cell r="A435">
            <v>43383.8212731481</v>
          </cell>
          <cell r="B435">
            <v>2694.2</v>
          </cell>
        </row>
        <row r="436">
          <cell r="A436">
            <v>43385.1205787037</v>
          </cell>
          <cell r="B436">
            <v>2694.4</v>
          </cell>
        </row>
        <row r="437">
          <cell r="A437">
            <v>43386.1854166667</v>
          </cell>
          <cell r="B437">
            <v>2694.24</v>
          </cell>
        </row>
        <row r="438">
          <cell r="A438">
            <v>43386.5527777778</v>
          </cell>
          <cell r="B438">
            <v>2694.64</v>
          </cell>
        </row>
        <row r="439">
          <cell r="A439">
            <v>43390.478912037</v>
          </cell>
          <cell r="B439">
            <v>2694.91</v>
          </cell>
        </row>
        <row r="440">
          <cell r="A440">
            <v>43396.391412037</v>
          </cell>
          <cell r="B440">
            <v>2695.4</v>
          </cell>
        </row>
        <row r="441">
          <cell r="A441">
            <v>43396.0895833333</v>
          </cell>
          <cell r="B441">
            <v>2696.15</v>
          </cell>
        </row>
        <row r="442">
          <cell r="A442">
            <v>43398.1055555556</v>
          </cell>
          <cell r="B442">
            <v>2696.02</v>
          </cell>
        </row>
        <row r="443">
          <cell r="A443">
            <v>43398.7027777778</v>
          </cell>
          <cell r="B443">
            <v>2696.26</v>
          </cell>
        </row>
        <row r="444">
          <cell r="A444">
            <v>43398.9951388889</v>
          </cell>
          <cell r="B444">
            <v>2696.54</v>
          </cell>
        </row>
        <row r="445">
          <cell r="A445">
            <v>43399.55625</v>
          </cell>
          <cell r="B445">
            <v>2696.66</v>
          </cell>
        </row>
        <row r="446">
          <cell r="A446">
            <v>43399.8715277778</v>
          </cell>
          <cell r="B446">
            <v>2697.02</v>
          </cell>
        </row>
        <row r="447">
          <cell r="A447">
            <v>43400.525</v>
          </cell>
          <cell r="B447">
            <v>2697.26</v>
          </cell>
        </row>
        <row r="448">
          <cell r="A448">
            <v>43401.00625</v>
          </cell>
          <cell r="B448">
            <v>2697.52</v>
          </cell>
        </row>
        <row r="449">
          <cell r="A449">
            <v>43401.1520833333</v>
          </cell>
          <cell r="B449">
            <v>2697.73</v>
          </cell>
        </row>
        <row r="450">
          <cell r="A450">
            <v>43402.0555555556</v>
          </cell>
          <cell r="B450">
            <v>2698.02</v>
          </cell>
        </row>
        <row r="451">
          <cell r="A451">
            <v>43402.6708333333</v>
          </cell>
          <cell r="B451">
            <v>2698.27</v>
          </cell>
        </row>
        <row r="452">
          <cell r="A452">
            <v>43403.3534722222</v>
          </cell>
          <cell r="B452">
            <v>2698.5</v>
          </cell>
        </row>
        <row r="453">
          <cell r="A453">
            <v>43403.8986111111</v>
          </cell>
          <cell r="B453">
            <v>2698.76</v>
          </cell>
        </row>
        <row r="454">
          <cell r="A454">
            <v>43404.5729166667</v>
          </cell>
          <cell r="B454">
            <v>2699.02</v>
          </cell>
        </row>
        <row r="455">
          <cell r="A455">
            <v>43405.1145833333</v>
          </cell>
          <cell r="B455">
            <v>2699.29</v>
          </cell>
        </row>
        <row r="456">
          <cell r="A456">
            <v>43405.7777777778</v>
          </cell>
          <cell r="B456">
            <v>2699.55</v>
          </cell>
        </row>
        <row r="457">
          <cell r="A457">
            <v>43406.7826388889</v>
          </cell>
          <cell r="B457">
            <v>2699.85</v>
          </cell>
        </row>
        <row r="458">
          <cell r="A458">
            <v>43406.9076388889</v>
          </cell>
          <cell r="B458">
            <v>2700.1</v>
          </cell>
        </row>
        <row r="459">
          <cell r="A459">
            <v>43407.6291666667</v>
          </cell>
          <cell r="B459">
            <v>2700.35</v>
          </cell>
        </row>
        <row r="460">
          <cell r="A460">
            <v>43408.1076388889</v>
          </cell>
          <cell r="B460">
            <v>2700.64</v>
          </cell>
        </row>
        <row r="461">
          <cell r="A461">
            <v>43409.0458333333</v>
          </cell>
          <cell r="B461">
            <v>2700.92</v>
          </cell>
        </row>
        <row r="462">
          <cell r="A462">
            <v>43409.1756944444</v>
          </cell>
          <cell r="B462">
            <v>2701.2</v>
          </cell>
        </row>
        <row r="463">
          <cell r="A463">
            <v>43409.9006944444</v>
          </cell>
          <cell r="B463">
            <v>2701.47</v>
          </cell>
        </row>
        <row r="464">
          <cell r="A464">
            <v>43411.2513888889</v>
          </cell>
          <cell r="B464">
            <v>2701.78</v>
          </cell>
        </row>
        <row r="465">
          <cell r="A465">
            <v>43411.4263888889</v>
          </cell>
          <cell r="B465">
            <v>2702.05</v>
          </cell>
        </row>
        <row r="466">
          <cell r="A466">
            <v>43412.5805555556</v>
          </cell>
          <cell r="B466">
            <v>2702.31</v>
          </cell>
        </row>
        <row r="467">
          <cell r="A467">
            <v>43413.0083333333</v>
          </cell>
          <cell r="B467">
            <v>2702.57</v>
          </cell>
        </row>
        <row r="468">
          <cell r="A468">
            <v>43413.8916666667</v>
          </cell>
          <cell r="B468">
            <v>2702.81</v>
          </cell>
        </row>
        <row r="469">
          <cell r="A469">
            <v>43414.6506944444</v>
          </cell>
          <cell r="B469">
            <v>2703.07</v>
          </cell>
        </row>
        <row r="470">
          <cell r="A470">
            <v>43415.1513888889</v>
          </cell>
          <cell r="B470">
            <v>2703.37</v>
          </cell>
        </row>
        <row r="471">
          <cell r="A471">
            <v>43416.4875</v>
          </cell>
          <cell r="B471">
            <v>2703.65</v>
          </cell>
        </row>
        <row r="472">
          <cell r="A472">
            <v>43417.0215277778</v>
          </cell>
          <cell r="B472">
            <v>2703.94</v>
          </cell>
        </row>
        <row r="473">
          <cell r="A473">
            <v>43417.8354166667</v>
          </cell>
          <cell r="B473">
            <v>2704.19</v>
          </cell>
        </row>
        <row r="474">
          <cell r="A474">
            <v>43418.9472222222</v>
          </cell>
          <cell r="B474">
            <v>2704.48</v>
          </cell>
        </row>
        <row r="475">
          <cell r="A475">
            <v>43419.9118055556</v>
          </cell>
          <cell r="B475">
            <v>2704.72</v>
          </cell>
        </row>
        <row r="476">
          <cell r="A476">
            <v>43421.3826388889</v>
          </cell>
          <cell r="B476">
            <v>2705.04</v>
          </cell>
        </row>
        <row r="477">
          <cell r="A477">
            <v>43423.0576388889</v>
          </cell>
          <cell r="B477">
            <v>2705.49</v>
          </cell>
        </row>
        <row r="478">
          <cell r="A478">
            <v>43424.0743055556</v>
          </cell>
          <cell r="B478">
            <v>2705.78</v>
          </cell>
        </row>
        <row r="479">
          <cell r="A479">
            <v>43425.03125</v>
          </cell>
          <cell r="B479">
            <v>2706.06</v>
          </cell>
        </row>
        <row r="480">
          <cell r="A480">
            <v>43426.1118055556</v>
          </cell>
          <cell r="B480">
            <v>2706.34</v>
          </cell>
        </row>
        <row r="481">
          <cell r="A481">
            <v>43427.0368055556</v>
          </cell>
          <cell r="B481">
            <v>2706.28</v>
          </cell>
        </row>
        <row r="482">
          <cell r="A482">
            <v>43428.8055555556</v>
          </cell>
          <cell r="B482">
            <v>2706.85</v>
          </cell>
        </row>
        <row r="483">
          <cell r="A483">
            <v>43429.8875</v>
          </cell>
          <cell r="B483">
            <v>2707.13</v>
          </cell>
        </row>
        <row r="484">
          <cell r="A484">
            <v>43431.5659722222</v>
          </cell>
          <cell r="B484">
            <v>2707.39</v>
          </cell>
        </row>
        <row r="485">
          <cell r="A485">
            <v>43431.9347222222</v>
          </cell>
          <cell r="B485">
            <v>2707.65</v>
          </cell>
        </row>
        <row r="486">
          <cell r="A486">
            <v>43433.6270833333</v>
          </cell>
          <cell r="B486">
            <v>2707.95</v>
          </cell>
        </row>
        <row r="487">
          <cell r="A487">
            <v>43436.6666666667</v>
          </cell>
          <cell r="B487">
            <v>2708.56</v>
          </cell>
        </row>
        <row r="488">
          <cell r="A488">
            <v>43437.5493055556</v>
          </cell>
          <cell r="B488">
            <v>2708.8</v>
          </cell>
        </row>
        <row r="489">
          <cell r="A489">
            <v>43438.6861111111</v>
          </cell>
          <cell r="B489">
            <v>2709.1</v>
          </cell>
        </row>
        <row r="490">
          <cell r="A490">
            <v>43439.7881944444</v>
          </cell>
          <cell r="B490">
            <v>2709.37</v>
          </cell>
        </row>
        <row r="491">
          <cell r="A491">
            <v>43440.6048611111</v>
          </cell>
          <cell r="B491">
            <v>2709.4</v>
          </cell>
        </row>
        <row r="492">
          <cell r="A492">
            <v>43441.5701388889</v>
          </cell>
          <cell r="B492">
            <v>2709.66</v>
          </cell>
        </row>
        <row r="493">
          <cell r="A493">
            <v>43442.8555555556</v>
          </cell>
          <cell r="B493">
            <v>2709.91</v>
          </cell>
        </row>
        <row r="494">
          <cell r="A494">
            <v>43444.5895833333</v>
          </cell>
          <cell r="B494">
            <v>2710.17</v>
          </cell>
        </row>
        <row r="495">
          <cell r="A495">
            <v>43445.9534722222</v>
          </cell>
          <cell r="B495">
            <v>2710.46</v>
          </cell>
        </row>
        <row r="496">
          <cell r="A496">
            <v>43447.8368055556</v>
          </cell>
          <cell r="B496">
            <v>2710.73</v>
          </cell>
        </row>
        <row r="497">
          <cell r="A497">
            <v>43448</v>
          </cell>
          <cell r="B497">
            <v>2710.95</v>
          </cell>
        </row>
        <row r="498">
          <cell r="A498">
            <v>43450.6506944444</v>
          </cell>
          <cell r="B498">
            <v>2711.22</v>
          </cell>
        </row>
        <row r="499">
          <cell r="A499">
            <v>43452.6895833333</v>
          </cell>
          <cell r="B499">
            <v>2711.44</v>
          </cell>
        </row>
        <row r="500">
          <cell r="A500">
            <v>43456.5798611111</v>
          </cell>
          <cell r="B500">
            <v>2711.74</v>
          </cell>
        </row>
        <row r="501">
          <cell r="A501">
            <v>43458.5958333333</v>
          </cell>
          <cell r="B501">
            <v>2712.02</v>
          </cell>
        </row>
        <row r="502">
          <cell r="A502">
            <v>43459.7715277778</v>
          </cell>
          <cell r="B502">
            <v>2712.23</v>
          </cell>
        </row>
        <row r="503">
          <cell r="A503">
            <v>43461.7159722222</v>
          </cell>
          <cell r="B503">
            <v>2712.53</v>
          </cell>
        </row>
        <row r="504">
          <cell r="A504">
            <v>43463.6784722222</v>
          </cell>
          <cell r="B504">
            <v>2712.8</v>
          </cell>
        </row>
        <row r="505">
          <cell r="A505">
            <v>43465.6277777778</v>
          </cell>
          <cell r="B505">
            <v>2713.05</v>
          </cell>
        </row>
        <row r="506">
          <cell r="A506">
            <v>43467.6381944444</v>
          </cell>
          <cell r="B506">
            <v>2713.31</v>
          </cell>
        </row>
        <row r="507">
          <cell r="A507">
            <v>43469.5763888889</v>
          </cell>
          <cell r="B507">
            <v>2713.56</v>
          </cell>
        </row>
        <row r="508">
          <cell r="A508">
            <v>43471.6173611111</v>
          </cell>
          <cell r="B508">
            <v>2713.89</v>
          </cell>
        </row>
        <row r="509">
          <cell r="A509">
            <v>43472.7958333333</v>
          </cell>
          <cell r="B509">
            <v>2714.13</v>
          </cell>
        </row>
        <row r="510">
          <cell r="A510">
            <v>43474.6368055556</v>
          </cell>
          <cell r="B510">
            <v>2714.4</v>
          </cell>
        </row>
        <row r="511">
          <cell r="A511">
            <v>43476.5645833333</v>
          </cell>
          <cell r="B511">
            <v>2714.68</v>
          </cell>
        </row>
        <row r="512">
          <cell r="A512">
            <v>43477</v>
          </cell>
          <cell r="B512">
            <v>2714.92</v>
          </cell>
        </row>
        <row r="513">
          <cell r="A513">
            <v>43479.8222222222</v>
          </cell>
          <cell r="B513">
            <v>2715.18</v>
          </cell>
        </row>
        <row r="514">
          <cell r="A514">
            <v>43480.6479166667</v>
          </cell>
          <cell r="B514">
            <v>2715.19</v>
          </cell>
        </row>
        <row r="515">
          <cell r="A515">
            <v>43481.6833333333</v>
          </cell>
          <cell r="B515">
            <v>2715.47</v>
          </cell>
        </row>
        <row r="516">
          <cell r="A516">
            <v>43512.2173611111</v>
          </cell>
          <cell r="B516">
            <v>2716.5</v>
          </cell>
        </row>
        <row r="517">
          <cell r="A517">
            <v>43512.8909722222</v>
          </cell>
          <cell r="B517">
            <v>2716.72</v>
          </cell>
        </row>
        <row r="518">
          <cell r="A518">
            <v>43513.8263888889</v>
          </cell>
          <cell r="B518">
            <v>2716.97</v>
          </cell>
        </row>
        <row r="519">
          <cell r="A519">
            <v>43515.7861111111</v>
          </cell>
          <cell r="B519">
            <v>2717.22</v>
          </cell>
        </row>
        <row r="520">
          <cell r="A520">
            <v>43517.0097222222</v>
          </cell>
          <cell r="B520">
            <v>2717.51</v>
          </cell>
        </row>
        <row r="521">
          <cell r="A521">
            <v>43518.6256944444</v>
          </cell>
          <cell r="B521">
            <v>2717.9</v>
          </cell>
        </row>
        <row r="522">
          <cell r="A522">
            <v>43519.6090277778</v>
          </cell>
          <cell r="B522">
            <v>2718.07</v>
          </cell>
        </row>
        <row r="523">
          <cell r="A523">
            <v>43520.4784722222</v>
          </cell>
          <cell r="B523">
            <v>2718.34</v>
          </cell>
        </row>
        <row r="524">
          <cell r="A524">
            <v>43523.0006944444</v>
          </cell>
          <cell r="B524">
            <v>2718.59</v>
          </cell>
        </row>
        <row r="525">
          <cell r="A525">
            <v>43523.8875</v>
          </cell>
          <cell r="B525">
            <v>2718.86</v>
          </cell>
        </row>
        <row r="526">
          <cell r="A526">
            <v>43527.6381944444</v>
          </cell>
          <cell r="B526">
            <v>2719.96</v>
          </cell>
        </row>
        <row r="527">
          <cell r="A527">
            <v>43528.4402777778</v>
          </cell>
          <cell r="B527">
            <v>2720.26</v>
          </cell>
        </row>
        <row r="528">
          <cell r="A528">
            <v>43529.0673611111</v>
          </cell>
          <cell r="B528">
            <v>2720.29</v>
          </cell>
        </row>
        <row r="529">
          <cell r="A529">
            <v>43530.0555555556</v>
          </cell>
          <cell r="B529">
            <v>2720.77</v>
          </cell>
        </row>
        <row r="530">
          <cell r="A530">
            <v>43530.8791666667</v>
          </cell>
          <cell r="B530">
            <v>2721.01</v>
          </cell>
        </row>
        <row r="531">
          <cell r="A531">
            <v>43530.9909722222</v>
          </cell>
          <cell r="B531">
            <v>2721.04</v>
          </cell>
        </row>
        <row r="532">
          <cell r="A532">
            <v>43536.9951388889</v>
          </cell>
          <cell r="B532">
            <v>2721.1</v>
          </cell>
        </row>
        <row r="533">
          <cell r="A533">
            <v>43537.2972222222</v>
          </cell>
          <cell r="B533">
            <v>2721.3</v>
          </cell>
        </row>
        <row r="534">
          <cell r="A534">
            <v>43537.6166666667</v>
          </cell>
          <cell r="B534">
            <v>2721.6</v>
          </cell>
        </row>
        <row r="535">
          <cell r="A535">
            <v>43537.8819444444</v>
          </cell>
          <cell r="B535">
            <v>2721.9</v>
          </cell>
        </row>
        <row r="536">
          <cell r="A536">
            <v>43538.0729166667</v>
          </cell>
          <cell r="B536">
            <v>2722.1</v>
          </cell>
        </row>
        <row r="537">
          <cell r="A537">
            <v>43538.6277777778</v>
          </cell>
          <cell r="B537">
            <v>2722.4</v>
          </cell>
        </row>
        <row r="538">
          <cell r="A538">
            <v>43538.9986111111</v>
          </cell>
          <cell r="B538">
            <v>2722.7</v>
          </cell>
        </row>
        <row r="539">
          <cell r="A539">
            <v>43539.4611111111</v>
          </cell>
          <cell r="B539">
            <v>2723</v>
          </cell>
        </row>
        <row r="540">
          <cell r="A540">
            <v>43539.8354166667</v>
          </cell>
          <cell r="B540">
            <v>2723.2</v>
          </cell>
        </row>
        <row r="541">
          <cell r="A541">
            <v>43540.0791666667</v>
          </cell>
          <cell r="B541">
            <v>2723.72</v>
          </cell>
        </row>
        <row r="542">
          <cell r="A542">
            <v>43540.6118055556</v>
          </cell>
          <cell r="B542">
            <v>2723.96</v>
          </cell>
        </row>
        <row r="543">
          <cell r="A543">
            <v>43540.98125</v>
          </cell>
          <cell r="B543">
            <v>2724.2</v>
          </cell>
        </row>
        <row r="544">
          <cell r="A544">
            <v>43542.4638888889</v>
          </cell>
          <cell r="B544">
            <v>2724.77</v>
          </cell>
        </row>
        <row r="545">
          <cell r="A545">
            <v>43543.4090277778</v>
          </cell>
          <cell r="B545">
            <v>2725.03</v>
          </cell>
        </row>
        <row r="546">
          <cell r="A546">
            <v>43543.5291666667</v>
          </cell>
          <cell r="B546">
            <v>2725.04</v>
          </cell>
        </row>
        <row r="547">
          <cell r="A547">
            <v>43544.1048611111</v>
          </cell>
          <cell r="B547">
            <v>2725.3</v>
          </cell>
        </row>
        <row r="548">
          <cell r="A548">
            <v>43544.1048611111</v>
          </cell>
          <cell r="B548">
            <v>2725.34</v>
          </cell>
        </row>
        <row r="549">
          <cell r="A549">
            <v>43544.7694444444</v>
          </cell>
          <cell r="B549">
            <v>2725.54</v>
          </cell>
        </row>
        <row r="550">
          <cell r="A550">
            <v>43545.1736111111</v>
          </cell>
          <cell r="B550">
            <v>2725.56</v>
          </cell>
        </row>
        <row r="551">
          <cell r="A551">
            <v>43546.6673611111</v>
          </cell>
          <cell r="B551">
            <v>2725.76</v>
          </cell>
        </row>
        <row r="552">
          <cell r="A552">
            <v>43546.7993055556</v>
          </cell>
          <cell r="B552">
            <v>2725.76</v>
          </cell>
        </row>
        <row r="553">
          <cell r="A553">
            <v>43546.9118055556</v>
          </cell>
          <cell r="B553">
            <v>2725.79</v>
          </cell>
        </row>
        <row r="554">
          <cell r="A554">
            <v>43547.125</v>
          </cell>
          <cell r="B554">
            <v>2726.04</v>
          </cell>
        </row>
        <row r="555">
          <cell r="A555">
            <v>43547.7034722222</v>
          </cell>
          <cell r="B555">
            <v>2726.05</v>
          </cell>
        </row>
        <row r="556">
          <cell r="A556">
            <v>43547.8465277778</v>
          </cell>
          <cell r="B556">
            <v>2726.29</v>
          </cell>
        </row>
        <row r="557">
          <cell r="A557">
            <v>43549.7777777778</v>
          </cell>
          <cell r="B557">
            <v>2726.29</v>
          </cell>
        </row>
        <row r="558">
          <cell r="A558">
            <v>43550.0145833333</v>
          </cell>
          <cell r="B558">
            <v>2726.52</v>
          </cell>
        </row>
        <row r="559">
          <cell r="A559">
            <v>43550.4375</v>
          </cell>
          <cell r="B559">
            <v>2726.56</v>
          </cell>
        </row>
        <row r="560">
          <cell r="A560">
            <v>43550.9472222222</v>
          </cell>
          <cell r="B560">
            <v>2726.79</v>
          </cell>
        </row>
        <row r="561">
          <cell r="A561">
            <v>43551.1159722222</v>
          </cell>
          <cell r="B561">
            <v>2726.8</v>
          </cell>
        </row>
        <row r="562">
          <cell r="A562">
            <v>43551.7013888889</v>
          </cell>
          <cell r="B562">
            <v>2727.05</v>
          </cell>
        </row>
        <row r="563">
          <cell r="A563">
            <v>43552.5673611111</v>
          </cell>
          <cell r="B563">
            <v>2727.06</v>
          </cell>
        </row>
        <row r="564">
          <cell r="A564">
            <v>43552.9229166667</v>
          </cell>
          <cell r="B564">
            <v>2727.27</v>
          </cell>
        </row>
        <row r="565">
          <cell r="A565">
            <v>43553.0847222222</v>
          </cell>
          <cell r="B565">
            <v>2727.31</v>
          </cell>
        </row>
        <row r="566">
          <cell r="A566">
            <v>43556.0159722222</v>
          </cell>
          <cell r="B566">
            <v>2728.14</v>
          </cell>
        </row>
        <row r="567">
          <cell r="A567">
            <v>43556.6409722222</v>
          </cell>
          <cell r="B567">
            <v>2727.73</v>
          </cell>
        </row>
        <row r="568">
          <cell r="A568">
            <v>43556.8027777778</v>
          </cell>
          <cell r="B568">
            <v>2728.38</v>
          </cell>
        </row>
        <row r="569">
          <cell r="A569">
            <v>43557.1881944444</v>
          </cell>
          <cell r="B569">
            <v>2728.62</v>
          </cell>
        </row>
        <row r="570">
          <cell r="A570">
            <v>43557.5847222222</v>
          </cell>
          <cell r="B570">
            <v>2728.66</v>
          </cell>
        </row>
        <row r="571">
          <cell r="A571">
            <v>43558.0152777778</v>
          </cell>
          <cell r="B571">
            <v>2728.85</v>
          </cell>
        </row>
        <row r="572">
          <cell r="A572">
            <v>43558.1180555556</v>
          </cell>
          <cell r="B572">
            <v>2728.89</v>
          </cell>
        </row>
        <row r="573">
          <cell r="A573">
            <v>43558.1180555556</v>
          </cell>
          <cell r="B573">
            <v>2729.11</v>
          </cell>
        </row>
        <row r="574">
          <cell r="A574">
            <v>43560.6375</v>
          </cell>
          <cell r="B574">
            <v>2729.12</v>
          </cell>
        </row>
        <row r="575">
          <cell r="A575">
            <v>43560.9638888889</v>
          </cell>
          <cell r="B575">
            <v>2729.34</v>
          </cell>
        </row>
        <row r="576">
          <cell r="A576">
            <v>43561.1222222222</v>
          </cell>
          <cell r="B576">
            <v>2729.38</v>
          </cell>
        </row>
        <row r="577">
          <cell r="A577">
            <v>43561.6222222222</v>
          </cell>
          <cell r="B577">
            <v>2729.6</v>
          </cell>
        </row>
        <row r="578">
          <cell r="A578">
            <v>43561.7694444444</v>
          </cell>
          <cell r="B578">
            <v>2729.63</v>
          </cell>
        </row>
        <row r="579">
          <cell r="A579">
            <v>43562.1145833333</v>
          </cell>
          <cell r="B579">
            <v>2729.86</v>
          </cell>
        </row>
        <row r="580">
          <cell r="A580">
            <v>43563.0673611111</v>
          </cell>
          <cell r="B580">
            <v>2730.13</v>
          </cell>
        </row>
        <row r="581">
          <cell r="A581">
            <v>43563.3673611111</v>
          </cell>
          <cell r="B581">
            <v>2730.13</v>
          </cell>
        </row>
        <row r="582">
          <cell r="A582">
            <v>43563.8875</v>
          </cell>
          <cell r="B582">
            <v>2730.32</v>
          </cell>
        </row>
        <row r="583">
          <cell r="A583">
            <v>43564.3673611111</v>
          </cell>
          <cell r="B583">
            <v>2730.38</v>
          </cell>
        </row>
        <row r="584">
          <cell r="A584">
            <v>43565.8611111111</v>
          </cell>
          <cell r="B584">
            <v>2730.64</v>
          </cell>
        </row>
        <row r="585">
          <cell r="A585">
            <v>43566.1125</v>
          </cell>
          <cell r="B585">
            <v>2730.65</v>
          </cell>
        </row>
        <row r="586">
          <cell r="A586">
            <v>43567.59375</v>
          </cell>
          <cell r="B586">
            <v>2731.14</v>
          </cell>
        </row>
        <row r="587">
          <cell r="A587">
            <v>43571.7888888889</v>
          </cell>
          <cell r="B587">
            <v>2731.65</v>
          </cell>
        </row>
        <row r="588">
          <cell r="A588">
            <v>43575.9729166667</v>
          </cell>
          <cell r="B588">
            <v>2731.93</v>
          </cell>
        </row>
        <row r="589">
          <cell r="A589">
            <v>43576.8152777778</v>
          </cell>
          <cell r="B589">
            <v>2732.15</v>
          </cell>
        </row>
        <row r="590">
          <cell r="A590">
            <v>43577.8229166667</v>
          </cell>
          <cell r="B590">
            <v>2732.46</v>
          </cell>
        </row>
        <row r="591">
          <cell r="A591">
            <v>43579.5680555556</v>
          </cell>
          <cell r="B591">
            <v>2732.74</v>
          </cell>
        </row>
        <row r="592">
          <cell r="A592">
            <v>43581.0013888889</v>
          </cell>
          <cell r="B592">
            <v>2733</v>
          </cell>
        </row>
        <row r="593">
          <cell r="A593">
            <v>43582.0527777778</v>
          </cell>
          <cell r="B593">
            <v>2733.25</v>
          </cell>
        </row>
        <row r="594">
          <cell r="A594">
            <v>43583.0020833333</v>
          </cell>
          <cell r="B594">
            <v>2733.52</v>
          </cell>
        </row>
        <row r="595">
          <cell r="A595">
            <v>43583.7666666667</v>
          </cell>
          <cell r="B595">
            <v>2733.8</v>
          </cell>
        </row>
        <row r="596">
          <cell r="A596">
            <v>43584.86875</v>
          </cell>
          <cell r="B596">
            <v>2734.05</v>
          </cell>
        </row>
        <row r="597">
          <cell r="A597">
            <v>43586.0319444444</v>
          </cell>
          <cell r="B597">
            <v>2733.89</v>
          </cell>
        </row>
        <row r="598">
          <cell r="A598">
            <v>43587.1555555556</v>
          </cell>
          <cell r="B598">
            <v>2734.18</v>
          </cell>
        </row>
        <row r="599">
          <cell r="A599">
            <v>43588.6673611111</v>
          </cell>
          <cell r="B599">
            <v>2734.41</v>
          </cell>
        </row>
        <row r="600">
          <cell r="A600">
            <v>43589.4180555556</v>
          </cell>
          <cell r="B600">
            <v>2734.67</v>
          </cell>
        </row>
        <row r="601">
          <cell r="A601">
            <v>43590.1284722222</v>
          </cell>
          <cell r="B601">
            <v>2734.91</v>
          </cell>
        </row>
        <row r="602">
          <cell r="A602">
            <v>43591.5423611111</v>
          </cell>
          <cell r="B602">
            <v>2735.19</v>
          </cell>
        </row>
        <row r="603">
          <cell r="A603">
            <v>43592.3923611111</v>
          </cell>
          <cell r="B603">
            <v>2735.47</v>
          </cell>
        </row>
        <row r="604">
          <cell r="A604">
            <v>43593.7666666667</v>
          </cell>
          <cell r="B604">
            <v>2735.74</v>
          </cell>
        </row>
        <row r="605">
          <cell r="A605">
            <v>43596.4048611111</v>
          </cell>
          <cell r="B605">
            <v>2736.04</v>
          </cell>
        </row>
        <row r="606">
          <cell r="A606">
            <v>43599.9986111111</v>
          </cell>
          <cell r="B606">
            <v>2736.58</v>
          </cell>
        </row>
        <row r="607">
          <cell r="A607">
            <v>43600.8111111111</v>
          </cell>
          <cell r="B607">
            <v>2736.79</v>
          </cell>
        </row>
        <row r="608">
          <cell r="A608">
            <v>43601.6666666667</v>
          </cell>
          <cell r="B608">
            <v>2737</v>
          </cell>
        </row>
        <row r="609">
          <cell r="A609">
            <v>43603.0409722222</v>
          </cell>
          <cell r="B609">
            <v>2737.39</v>
          </cell>
        </row>
        <row r="610">
          <cell r="A610">
            <v>43603.9722222222</v>
          </cell>
          <cell r="B610">
            <v>2737.57</v>
          </cell>
        </row>
        <row r="611">
          <cell r="A611">
            <v>43605.11875</v>
          </cell>
          <cell r="B611">
            <v>2737.85</v>
          </cell>
        </row>
        <row r="612">
          <cell r="A612">
            <v>43606.0263888889</v>
          </cell>
          <cell r="B612">
            <v>2738.12</v>
          </cell>
        </row>
        <row r="613">
          <cell r="A613">
            <v>43611.3868055556</v>
          </cell>
          <cell r="B613">
            <v>2738.36</v>
          </cell>
        </row>
        <row r="614">
          <cell r="A614">
            <v>43612.0256944444</v>
          </cell>
          <cell r="B614">
            <v>2738.64</v>
          </cell>
        </row>
        <row r="615">
          <cell r="A615">
            <v>43612.8375</v>
          </cell>
          <cell r="B615">
            <v>2738.93</v>
          </cell>
        </row>
        <row r="616">
          <cell r="A616">
            <v>43613.9986111111</v>
          </cell>
          <cell r="B616">
            <v>2739.2</v>
          </cell>
        </row>
        <row r="617">
          <cell r="A617">
            <v>43616.1395833333</v>
          </cell>
          <cell r="B617">
            <v>2739.72</v>
          </cell>
        </row>
        <row r="618">
          <cell r="A618">
            <v>43630</v>
          </cell>
          <cell r="B618">
            <v>2742.6</v>
          </cell>
        </row>
        <row r="619">
          <cell r="A619">
            <v>43639</v>
          </cell>
          <cell r="B619">
            <v>2744.2</v>
          </cell>
        </row>
        <row r="620">
          <cell r="A620">
            <v>43651</v>
          </cell>
          <cell r="B620">
            <v>2744.2</v>
          </cell>
        </row>
        <row r="621">
          <cell r="A621">
            <v>43671</v>
          </cell>
          <cell r="B621">
            <v>2744.2</v>
          </cell>
        </row>
        <row r="622">
          <cell r="A622">
            <v>43678</v>
          </cell>
          <cell r="B622">
            <v>2744.2</v>
          </cell>
        </row>
        <row r="623">
          <cell r="A623">
            <v>43686</v>
          </cell>
          <cell r="B623">
            <v>2744.2</v>
          </cell>
        </row>
        <row r="624">
          <cell r="A624">
            <v>43694.9715277778</v>
          </cell>
          <cell r="B624">
            <v>2747</v>
          </cell>
        </row>
        <row r="625">
          <cell r="A625">
            <v>43696.1159722222</v>
          </cell>
          <cell r="B625">
            <v>2747.2</v>
          </cell>
        </row>
        <row r="626">
          <cell r="A626">
            <v>43698.8819444444</v>
          </cell>
          <cell r="B626">
            <v>2747.6</v>
          </cell>
        </row>
        <row r="627">
          <cell r="A627">
            <v>43713</v>
          </cell>
          <cell r="B627">
            <v>2748.9</v>
          </cell>
        </row>
        <row r="628">
          <cell r="A628">
            <v>43728</v>
          </cell>
          <cell r="B628">
            <v>2750</v>
          </cell>
        </row>
        <row r="629">
          <cell r="A629">
            <v>43761</v>
          </cell>
          <cell r="B629">
            <v>2754</v>
          </cell>
        </row>
        <row r="630">
          <cell r="A630">
            <v>43779</v>
          </cell>
          <cell r="B630">
            <v>2760</v>
          </cell>
        </row>
        <row r="631">
          <cell r="A631">
            <v>43786</v>
          </cell>
          <cell r="B631">
            <v>2763.01</v>
          </cell>
        </row>
        <row r="632">
          <cell r="A632">
            <v>43827</v>
          </cell>
          <cell r="B632">
            <v>2770</v>
          </cell>
        </row>
        <row r="633">
          <cell r="A633">
            <v>43845</v>
          </cell>
          <cell r="B633">
            <v>2773</v>
          </cell>
        </row>
        <row r="634">
          <cell r="A634">
            <v>43846</v>
          </cell>
          <cell r="B634">
            <v>2773.75</v>
          </cell>
        </row>
        <row r="635">
          <cell r="A635">
            <v>43909</v>
          </cell>
          <cell r="B635">
            <v>2773.75</v>
          </cell>
        </row>
        <row r="636">
          <cell r="A636">
            <v>43932</v>
          </cell>
          <cell r="B636">
            <v>2782.3</v>
          </cell>
        </row>
        <row r="637">
          <cell r="A637">
            <v>43939</v>
          </cell>
          <cell r="B637">
            <v>2784</v>
          </cell>
        </row>
        <row r="638">
          <cell r="A638">
            <v>43946</v>
          </cell>
          <cell r="B638">
            <v>2785.8</v>
          </cell>
        </row>
        <row r="639">
          <cell r="A639">
            <v>43952</v>
          </cell>
          <cell r="B639">
            <v>2786.6</v>
          </cell>
        </row>
        <row r="640">
          <cell r="A640">
            <v>43982</v>
          </cell>
          <cell r="B640">
            <v>2793.8</v>
          </cell>
        </row>
        <row r="641">
          <cell r="A641">
            <v>43987</v>
          </cell>
          <cell r="B641">
            <v>2794.4</v>
          </cell>
        </row>
        <row r="642">
          <cell r="A642">
            <v>43995</v>
          </cell>
          <cell r="B642">
            <v>2795.8</v>
          </cell>
        </row>
        <row r="643">
          <cell r="A643">
            <v>44010</v>
          </cell>
          <cell r="B643">
            <v>2797.3</v>
          </cell>
        </row>
        <row r="644">
          <cell r="A644">
            <v>44016</v>
          </cell>
          <cell r="B644">
            <v>2797.9</v>
          </cell>
        </row>
        <row r="645">
          <cell r="A645">
            <v>44023</v>
          </cell>
          <cell r="B645">
            <v>2798.2</v>
          </cell>
        </row>
        <row r="646">
          <cell r="A646">
            <v>44029</v>
          </cell>
          <cell r="B646">
            <v>2798.2</v>
          </cell>
        </row>
        <row r="647">
          <cell r="A647">
            <v>44036</v>
          </cell>
          <cell r="B647">
            <v>2798.2</v>
          </cell>
        </row>
        <row r="648">
          <cell r="A648">
            <v>44044</v>
          </cell>
          <cell r="B648">
            <v>2798.5</v>
          </cell>
        </row>
        <row r="649">
          <cell r="A649">
            <v>44058</v>
          </cell>
          <cell r="B649">
            <v>2800.6</v>
          </cell>
        </row>
        <row r="650">
          <cell r="A650">
            <v>44074</v>
          </cell>
          <cell r="B650">
            <v>2803.9</v>
          </cell>
        </row>
        <row r="651">
          <cell r="A651">
            <v>44080</v>
          </cell>
          <cell r="B651">
            <v>2804.7</v>
          </cell>
        </row>
        <row r="652">
          <cell r="A652">
            <v>44086</v>
          </cell>
          <cell r="B652">
            <v>2805.2</v>
          </cell>
        </row>
        <row r="653">
          <cell r="A653">
            <v>44094</v>
          </cell>
          <cell r="B653">
            <v>2806.1</v>
          </cell>
        </row>
        <row r="654">
          <cell r="A654">
            <v>44122</v>
          </cell>
          <cell r="B654">
            <v>2811.8</v>
          </cell>
        </row>
        <row r="655">
          <cell r="A655">
            <v>44131</v>
          </cell>
          <cell r="B655">
            <v>2814.4</v>
          </cell>
        </row>
        <row r="656">
          <cell r="A656">
            <v>44142</v>
          </cell>
          <cell r="B656">
            <v>2818.9</v>
          </cell>
        </row>
        <row r="657">
          <cell r="A657">
            <v>44158</v>
          </cell>
          <cell r="B657">
            <v>2822.2</v>
          </cell>
        </row>
        <row r="658">
          <cell r="A658">
            <v>44169</v>
          </cell>
          <cell r="B658">
            <v>2824.7</v>
          </cell>
        </row>
        <row r="659">
          <cell r="A659">
            <v>44198</v>
          </cell>
          <cell r="B659">
            <v>2828.1</v>
          </cell>
        </row>
        <row r="660">
          <cell r="A660">
            <v>44205</v>
          </cell>
          <cell r="B660">
            <v>2829.4</v>
          </cell>
        </row>
        <row r="661">
          <cell r="A661">
            <v>44208</v>
          </cell>
          <cell r="B661">
            <v>2830</v>
          </cell>
        </row>
        <row r="662">
          <cell r="A662">
            <v>44220</v>
          </cell>
          <cell r="B662">
            <v>2830</v>
          </cell>
        </row>
        <row r="663">
          <cell r="A663">
            <v>44262</v>
          </cell>
          <cell r="B663">
            <v>2831.8</v>
          </cell>
        </row>
        <row r="664">
          <cell r="A664">
            <v>44267</v>
          </cell>
          <cell r="B664">
            <v>2832.6</v>
          </cell>
        </row>
        <row r="665">
          <cell r="A665">
            <v>44268</v>
          </cell>
          <cell r="B665">
            <v>2832.9</v>
          </cell>
        </row>
        <row r="666">
          <cell r="A666">
            <v>44270</v>
          </cell>
          <cell r="B666">
            <v>2833.2</v>
          </cell>
        </row>
        <row r="667">
          <cell r="A667">
            <v>44271</v>
          </cell>
          <cell r="B667">
            <v>2833.5</v>
          </cell>
        </row>
        <row r="668">
          <cell r="A668">
            <v>44272</v>
          </cell>
          <cell r="B668">
            <v>2833.7</v>
          </cell>
        </row>
        <row r="669">
          <cell r="A669">
            <v>44273</v>
          </cell>
          <cell r="B669">
            <v>2834</v>
          </cell>
        </row>
        <row r="670">
          <cell r="A670">
            <v>44274</v>
          </cell>
          <cell r="B670">
            <v>2834.3</v>
          </cell>
        </row>
        <row r="671">
          <cell r="A671">
            <v>44275</v>
          </cell>
          <cell r="B671">
            <v>2834.3</v>
          </cell>
        </row>
        <row r="672">
          <cell r="A672">
            <v>44276</v>
          </cell>
          <cell r="B672">
            <v>2834.62</v>
          </cell>
        </row>
        <row r="673">
          <cell r="A673">
            <v>44277</v>
          </cell>
          <cell r="B673">
            <v>2834.9</v>
          </cell>
        </row>
        <row r="674">
          <cell r="A674">
            <v>44278</v>
          </cell>
          <cell r="B674">
            <v>2835.2</v>
          </cell>
        </row>
        <row r="675">
          <cell r="A675">
            <v>44279</v>
          </cell>
          <cell r="B675">
            <v>2835.5</v>
          </cell>
        </row>
        <row r="676">
          <cell r="A676">
            <v>44280</v>
          </cell>
          <cell r="B676">
            <v>2835.7</v>
          </cell>
        </row>
        <row r="677">
          <cell r="A677">
            <v>44281</v>
          </cell>
          <cell r="B677">
            <v>2835.9</v>
          </cell>
        </row>
        <row r="678">
          <cell r="A678">
            <v>44282</v>
          </cell>
          <cell r="B678">
            <v>2836.2</v>
          </cell>
        </row>
        <row r="679">
          <cell r="A679">
            <v>44283</v>
          </cell>
          <cell r="B679">
            <v>2836.5</v>
          </cell>
        </row>
        <row r="680">
          <cell r="A680">
            <v>44286</v>
          </cell>
          <cell r="B680">
            <v>2836.7</v>
          </cell>
        </row>
        <row r="681">
          <cell r="A681">
            <v>44295</v>
          </cell>
          <cell r="B681">
            <v>2837.5</v>
          </cell>
        </row>
        <row r="682">
          <cell r="A682">
            <v>44303</v>
          </cell>
          <cell r="B682">
            <v>2838.3</v>
          </cell>
        </row>
        <row r="683">
          <cell r="A683">
            <v>44310</v>
          </cell>
          <cell r="B683">
            <v>2838.3</v>
          </cell>
        </row>
        <row r="684">
          <cell r="A684">
            <v>44315</v>
          </cell>
          <cell r="B684">
            <v>2839.5</v>
          </cell>
        </row>
        <row r="685">
          <cell r="A685">
            <v>44325</v>
          </cell>
          <cell r="B685">
            <v>2839.5</v>
          </cell>
        </row>
        <row r="686">
          <cell r="A686">
            <v>44343</v>
          </cell>
          <cell r="B686">
            <v>2839.9</v>
          </cell>
        </row>
        <row r="687">
          <cell r="A687">
            <v>44353</v>
          </cell>
          <cell r="B687">
            <v>2839.9</v>
          </cell>
        </row>
        <row r="688">
          <cell r="A688">
            <v>44362</v>
          </cell>
          <cell r="B688">
            <v>2841.7</v>
          </cell>
        </row>
        <row r="689">
          <cell r="A689">
            <v>44372</v>
          </cell>
          <cell r="B689">
            <v>2842.1</v>
          </cell>
        </row>
        <row r="690">
          <cell r="A690">
            <v>44389</v>
          </cell>
          <cell r="B690">
            <v>2842.1</v>
          </cell>
        </row>
        <row r="691">
          <cell r="A691">
            <v>44414</v>
          </cell>
          <cell r="B691">
            <v>2847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FFFF"/>
        </a:solidFill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a:spPr>
      <a:bodyPr/>
      <a:lstStyle/>
    </a:spDef>
    <a:lnDef>
      <a:spPr>
        <a:ln>
          <a:solidFill>
            <a:schemeClr val="accent1">
              <a:lumMod val="75000"/>
            </a:schemeClr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1"/>
  <sheetViews>
    <sheetView topLeftCell="A70" workbookViewId="0">
      <selection activeCell="F96" sqref="F96"/>
    </sheetView>
  </sheetViews>
  <sheetFormatPr defaultColWidth="8.75" defaultRowHeight="14.25" outlineLevelCol="6"/>
  <cols>
    <col min="1" max="1" width="17.75" style="164" customWidth="1"/>
    <col min="2" max="2" width="17.75" style="165" customWidth="1"/>
    <col min="3" max="3" width="11.875" customWidth="1"/>
    <col min="4" max="4" width="11.75" customWidth="1"/>
    <col min="5" max="5" width="12.375" customWidth="1"/>
    <col min="6" max="6" width="11.25" customWidth="1"/>
    <col min="7" max="7" width="10.5" customWidth="1"/>
  </cols>
  <sheetData>
    <row r="1" spans="1:2">
      <c r="A1" s="166" t="s">
        <v>0</v>
      </c>
      <c r="B1" s="167" t="s">
        <v>1</v>
      </c>
    </row>
    <row r="2" spans="1:2">
      <c r="A2" s="164">
        <v>43375</v>
      </c>
      <c r="B2" s="165">
        <v>2695.5</v>
      </c>
    </row>
    <row r="3" spans="1:2">
      <c r="A3" s="164">
        <v>43381</v>
      </c>
      <c r="B3" s="165">
        <v>2695.48</v>
      </c>
    </row>
    <row r="4" spans="1:2">
      <c r="A4" s="164">
        <v>43390</v>
      </c>
      <c r="B4" s="165">
        <v>2695.46</v>
      </c>
    </row>
    <row r="5" spans="1:2">
      <c r="A5" s="164">
        <v>43396</v>
      </c>
      <c r="B5" s="165">
        <v>2698.7708</v>
      </c>
    </row>
    <row r="6" spans="1:2">
      <c r="A6" s="164">
        <v>43403</v>
      </c>
      <c r="B6" s="165">
        <f>(2701.934+2701.94)/2</f>
        <v>2701.937</v>
      </c>
    </row>
    <row r="7" spans="1:2">
      <c r="A7" s="164">
        <v>43411</v>
      </c>
      <c r="B7" s="165">
        <v>2704.94</v>
      </c>
    </row>
    <row r="8" spans="1:3">
      <c r="A8" s="164">
        <v>43419</v>
      </c>
      <c r="B8" s="165">
        <v>2705.4024</v>
      </c>
      <c r="C8" s="151"/>
    </row>
    <row r="9" spans="1:2">
      <c r="A9" s="164">
        <v>43425</v>
      </c>
      <c r="B9" s="165">
        <f>(2708.2472+2708.2498)/2</f>
        <v>2708.2485</v>
      </c>
    </row>
    <row r="10" spans="1:2">
      <c r="A10" s="164">
        <v>43431</v>
      </c>
      <c r="B10" s="165">
        <v>2708.7892</v>
      </c>
    </row>
    <row r="11" spans="1:2">
      <c r="A11" s="164">
        <v>43441</v>
      </c>
      <c r="B11" s="165">
        <v>2711.544</v>
      </c>
    </row>
    <row r="12" spans="1:2">
      <c r="A12" s="164">
        <v>43445</v>
      </c>
      <c r="B12" s="165">
        <f>(2711.5226+2711.5266)/2</f>
        <v>2711.5246</v>
      </c>
    </row>
    <row r="13" spans="1:2">
      <c r="A13" s="164">
        <v>43455</v>
      </c>
      <c r="B13" s="165">
        <v>2714.955</v>
      </c>
    </row>
    <row r="14" spans="1:2">
      <c r="A14" s="164">
        <v>43461</v>
      </c>
      <c r="B14" s="165">
        <v>2714.95</v>
      </c>
    </row>
    <row r="15" spans="1:2">
      <c r="A15" s="164">
        <v>43467</v>
      </c>
      <c r="B15" s="165">
        <v>2714.9004</v>
      </c>
    </row>
    <row r="16" spans="1:2">
      <c r="A16" s="164">
        <v>43474</v>
      </c>
      <c r="B16" s="165">
        <v>2715.4819</v>
      </c>
    </row>
    <row r="17" spans="1:4">
      <c r="A17" s="164">
        <v>43481</v>
      </c>
      <c r="B17" s="165">
        <v>2718.162</v>
      </c>
      <c r="D17">
        <v>2720.8075</v>
      </c>
    </row>
    <row r="18" spans="1:4">
      <c r="A18" s="164">
        <v>43486</v>
      </c>
      <c r="B18" s="165">
        <v>2718.143</v>
      </c>
      <c r="D18">
        <v>2720.8022</v>
      </c>
    </row>
    <row r="19" spans="1:4">
      <c r="A19" s="164">
        <v>43511</v>
      </c>
      <c r="B19" s="165">
        <v>2718.079</v>
      </c>
      <c r="D19">
        <f>(D17+D18)/2</f>
        <v>2720.80485</v>
      </c>
    </row>
    <row r="20" spans="1:4">
      <c r="A20" s="164">
        <v>43515</v>
      </c>
      <c r="B20" s="165">
        <v>2718.06685</v>
      </c>
      <c r="D20">
        <f>(2718.0701+2718.0636)/2</f>
        <v>2718.06685</v>
      </c>
    </row>
    <row r="21" spans="1:2">
      <c r="A21" s="164">
        <v>43524</v>
      </c>
      <c r="B21" s="165">
        <v>2720.771</v>
      </c>
    </row>
    <row r="22" spans="1:2">
      <c r="A22" s="164">
        <v>43530</v>
      </c>
      <c r="B22" s="165">
        <v>2721.316</v>
      </c>
    </row>
    <row r="23" spans="1:2">
      <c r="A23" s="164">
        <v>43536</v>
      </c>
      <c r="B23" s="165">
        <v>2724.0112</v>
      </c>
    </row>
    <row r="24" spans="1:2">
      <c r="A24" s="164">
        <v>43543</v>
      </c>
      <c r="B24" s="165">
        <v>2727.017</v>
      </c>
    </row>
    <row r="25" spans="1:2">
      <c r="A25" s="164">
        <v>43546</v>
      </c>
      <c r="B25" s="165">
        <v>2726.9831</v>
      </c>
    </row>
    <row r="26" spans="1:3">
      <c r="A26" s="164">
        <v>43552</v>
      </c>
      <c r="C26" s="165" t="s">
        <v>2</v>
      </c>
    </row>
    <row r="27" spans="1:4">
      <c r="A27" s="164">
        <v>43561</v>
      </c>
      <c r="B27" s="165">
        <v>2730.359</v>
      </c>
      <c r="C27" s="164">
        <v>43567</v>
      </c>
      <c r="D27" s="165"/>
    </row>
    <row r="28" spans="1:5">
      <c r="A28" s="164">
        <v>43573</v>
      </c>
      <c r="B28" s="165">
        <v>2733.681</v>
      </c>
      <c r="C28" s="164">
        <v>43568</v>
      </c>
      <c r="D28" s="165">
        <v>2733.72</v>
      </c>
      <c r="E28" s="165" t="s">
        <v>2</v>
      </c>
    </row>
    <row r="29" spans="1:7">
      <c r="A29" s="164">
        <v>43581</v>
      </c>
      <c r="B29" s="165">
        <v>2734.242</v>
      </c>
      <c r="C29">
        <v>2734.272</v>
      </c>
      <c r="G29">
        <v>2736.931</v>
      </c>
    </row>
    <row r="30" spans="1:7">
      <c r="A30" s="164">
        <v>43595</v>
      </c>
      <c r="B30" s="165">
        <v>2736.9295</v>
      </c>
      <c r="G30">
        <v>2736.928</v>
      </c>
    </row>
    <row r="31" spans="1:7">
      <c r="A31" s="164">
        <v>43601</v>
      </c>
      <c r="B31" s="165">
        <v>2737.55</v>
      </c>
      <c r="D31" s="164">
        <v>43599</v>
      </c>
      <c r="E31" s="165">
        <v>2737.544</v>
      </c>
      <c r="G31">
        <f>SUM(G29:G30)/2</f>
        <v>2736.9295</v>
      </c>
    </row>
    <row r="32" spans="1:2">
      <c r="A32" s="164">
        <v>43608</v>
      </c>
      <c r="B32" s="165">
        <v>2740.278</v>
      </c>
    </row>
    <row r="33" spans="1:5">
      <c r="A33" s="164">
        <v>43623</v>
      </c>
      <c r="B33" s="165">
        <v>2743.341</v>
      </c>
      <c r="C33" s="164">
        <v>43616</v>
      </c>
      <c r="D33" s="165"/>
      <c r="E33" s="167" t="s">
        <v>3</v>
      </c>
    </row>
    <row r="34" spans="1:2">
      <c r="A34" s="164">
        <v>43624</v>
      </c>
      <c r="B34" s="165">
        <v>2743.356</v>
      </c>
    </row>
    <row r="35" spans="1:2">
      <c r="A35" s="164">
        <v>43630</v>
      </c>
      <c r="B35" s="165">
        <v>2743.869</v>
      </c>
    </row>
    <row r="36" spans="1:2">
      <c r="A36" s="164">
        <v>43637</v>
      </c>
      <c r="B36" s="165">
        <v>2746.648</v>
      </c>
    </row>
    <row r="37" spans="1:2">
      <c r="A37" s="164">
        <v>43645</v>
      </c>
      <c r="B37" s="165">
        <v>2746.581</v>
      </c>
    </row>
    <row r="38" spans="1:2">
      <c r="A38" s="164">
        <v>43651</v>
      </c>
      <c r="B38" s="165">
        <v>2746.561</v>
      </c>
    </row>
    <row r="39" spans="1:2">
      <c r="A39" s="164">
        <v>43660</v>
      </c>
      <c r="B39" s="165">
        <v>2746.538</v>
      </c>
    </row>
    <row r="40" spans="1:2">
      <c r="A40" s="164">
        <v>43665</v>
      </c>
      <c r="B40" s="165">
        <v>2746.532</v>
      </c>
    </row>
    <row r="41" spans="1:2">
      <c r="A41" s="164">
        <v>43671</v>
      </c>
      <c r="B41" s="165">
        <v>2746.489</v>
      </c>
    </row>
    <row r="42" spans="1:2">
      <c r="A42" s="164">
        <v>43678</v>
      </c>
      <c r="B42" s="165">
        <v>2746.472</v>
      </c>
    </row>
    <row r="43" spans="1:2">
      <c r="A43" s="164">
        <v>43686</v>
      </c>
      <c r="B43" s="165">
        <v>2746.483</v>
      </c>
    </row>
    <row r="44" spans="1:2">
      <c r="A44" s="164">
        <v>43693</v>
      </c>
      <c r="B44" s="165">
        <v>2747.037</v>
      </c>
    </row>
    <row r="45" spans="1:2">
      <c r="A45" s="164">
        <v>43694</v>
      </c>
      <c r="B45" s="165">
        <v>2749.739</v>
      </c>
    </row>
    <row r="46" spans="1:2">
      <c r="A46" s="164">
        <v>43708</v>
      </c>
      <c r="B46" s="165">
        <v>2749.656</v>
      </c>
    </row>
    <row r="47" spans="1:2">
      <c r="A47" s="164">
        <v>43713</v>
      </c>
      <c r="B47" s="165">
        <v>2749.645</v>
      </c>
    </row>
    <row r="48" spans="1:2">
      <c r="A48" s="164">
        <v>43722</v>
      </c>
      <c r="B48" s="165">
        <v>2750.214</v>
      </c>
    </row>
    <row r="49" spans="1:2">
      <c r="A49" s="164">
        <v>43728</v>
      </c>
      <c r="B49" s="165">
        <v>2750.141</v>
      </c>
    </row>
    <row r="50" spans="1:2">
      <c r="A50" s="164">
        <v>43742</v>
      </c>
      <c r="B50" s="165">
        <v>2752.864</v>
      </c>
    </row>
    <row r="51" spans="1:2">
      <c r="A51" s="164">
        <v>43749</v>
      </c>
      <c r="B51" s="165">
        <v>2752.887</v>
      </c>
    </row>
    <row r="52" spans="1:2">
      <c r="A52" s="164">
        <v>43762</v>
      </c>
      <c r="B52" s="165">
        <v>2756.121</v>
      </c>
    </row>
    <row r="53" spans="1:2">
      <c r="A53" s="164">
        <v>43767</v>
      </c>
      <c r="B53" s="165">
        <v>2759.199</v>
      </c>
    </row>
    <row r="54" spans="1:2">
      <c r="A54" s="164">
        <v>43770</v>
      </c>
      <c r="B54" s="165">
        <v>2759.2155</v>
      </c>
    </row>
    <row r="55" spans="1:2">
      <c r="A55" s="164">
        <v>43778</v>
      </c>
      <c r="B55" s="165">
        <v>2762.3815</v>
      </c>
    </row>
    <row r="56" spans="1:4">
      <c r="A56" s="164">
        <v>43780</v>
      </c>
      <c r="B56" s="165">
        <v>2762.91</v>
      </c>
      <c r="D56" s="151"/>
    </row>
    <row r="57" spans="1:2">
      <c r="A57" s="164">
        <v>43791</v>
      </c>
      <c r="B57" s="165">
        <v>2766.039</v>
      </c>
    </row>
    <row r="58" spans="1:2">
      <c r="A58" s="164">
        <v>43800</v>
      </c>
      <c r="B58" s="165">
        <v>2768.741</v>
      </c>
    </row>
    <row r="59" spans="1:2">
      <c r="A59" s="164">
        <v>43802</v>
      </c>
      <c r="B59" s="165">
        <v>2768.724</v>
      </c>
    </row>
    <row r="60" spans="1:2">
      <c r="A60" s="164">
        <v>43824</v>
      </c>
      <c r="B60" s="165">
        <v>2771.903</v>
      </c>
    </row>
    <row r="61" spans="1:2">
      <c r="A61" s="164">
        <v>43834</v>
      </c>
      <c r="B61" s="165">
        <v>2771.898</v>
      </c>
    </row>
    <row r="62" spans="1:2">
      <c r="A62" s="164">
        <v>43839</v>
      </c>
      <c r="B62" s="165">
        <v>2775.151</v>
      </c>
    </row>
    <row r="63" spans="1:2">
      <c r="A63" s="164">
        <v>43845</v>
      </c>
      <c r="B63" s="165">
        <v>2775.148</v>
      </c>
    </row>
    <row r="64" spans="1:2">
      <c r="A64" s="164">
        <v>43908</v>
      </c>
      <c r="B64" s="165">
        <v>2774.974</v>
      </c>
    </row>
    <row r="65" spans="1:2">
      <c r="A65" s="164">
        <v>43921</v>
      </c>
      <c r="B65" s="165">
        <v>2778.15</v>
      </c>
    </row>
    <row r="66" spans="1:4">
      <c r="A66" s="164">
        <v>43930</v>
      </c>
      <c r="B66" s="165">
        <v>2781.929</v>
      </c>
      <c r="C66" s="151"/>
      <c r="D66" s="165"/>
    </row>
    <row r="67" spans="1:2">
      <c r="A67" s="164">
        <v>43938</v>
      </c>
      <c r="B67" s="165">
        <v>2784.711</v>
      </c>
    </row>
    <row r="68" spans="1:2">
      <c r="A68" s="164">
        <v>43942</v>
      </c>
      <c r="B68" s="165">
        <v>2785.166</v>
      </c>
    </row>
    <row r="69" spans="1:2">
      <c r="A69" s="164">
        <v>43951</v>
      </c>
      <c r="B69" s="165">
        <v>2787.799</v>
      </c>
    </row>
    <row r="70" spans="1:2">
      <c r="A70" s="164">
        <v>43954</v>
      </c>
      <c r="B70" s="165">
        <v>2788.296</v>
      </c>
    </row>
    <row r="71" spans="1:3">
      <c r="A71" s="164">
        <v>43956</v>
      </c>
      <c r="B71" s="165">
        <v>2788.208</v>
      </c>
      <c r="C71" s="151"/>
    </row>
    <row r="72" spans="1:4">
      <c r="A72" s="164">
        <v>43964</v>
      </c>
      <c r="B72" s="165">
        <v>2790.789</v>
      </c>
      <c r="D72" s="151"/>
    </row>
    <row r="73" spans="1:4">
      <c r="A73" s="164">
        <v>43967</v>
      </c>
      <c r="B73" s="165">
        <v>2793.907</v>
      </c>
      <c r="D73" s="151"/>
    </row>
    <row r="74" spans="1:3">
      <c r="A74" s="164">
        <v>43972</v>
      </c>
      <c r="B74" s="165">
        <v>2793.798</v>
      </c>
      <c r="C74" s="151"/>
    </row>
    <row r="75" spans="1:2">
      <c r="A75" s="164">
        <v>43980</v>
      </c>
      <c r="B75" s="165">
        <v>2793.769</v>
      </c>
    </row>
    <row r="76" spans="1:4">
      <c r="A76" s="164">
        <v>43999</v>
      </c>
      <c r="B76" s="165">
        <v>2796.968</v>
      </c>
      <c r="D76" s="151"/>
    </row>
    <row r="77" spans="1:3">
      <c r="A77" s="164">
        <v>44008</v>
      </c>
      <c r="B77" s="165">
        <v>2796.952</v>
      </c>
      <c r="C77" s="61"/>
    </row>
    <row r="78" spans="1:7">
      <c r="A78" s="164">
        <v>44056</v>
      </c>
      <c r="B78" s="165">
        <v>2800.696</v>
      </c>
      <c r="G78" s="151"/>
    </row>
    <row r="79" spans="1:2">
      <c r="A79" s="164">
        <v>44062</v>
      </c>
      <c r="B79" s="165">
        <v>2800.6468</v>
      </c>
    </row>
    <row r="80" spans="1:2">
      <c r="A80" s="164">
        <v>44068</v>
      </c>
      <c r="B80" s="165">
        <v>2803.8914</v>
      </c>
    </row>
    <row r="81" spans="1:2">
      <c r="A81" s="164">
        <v>44084</v>
      </c>
      <c r="B81" s="165">
        <v>2806.6188</v>
      </c>
    </row>
    <row r="82" spans="1:2">
      <c r="A82" s="164">
        <v>44092</v>
      </c>
      <c r="B82" s="165">
        <f>2805.379+1.3-0.085</f>
        <v>2806.594</v>
      </c>
    </row>
    <row r="83" spans="1:2">
      <c r="A83" s="164">
        <v>44100</v>
      </c>
      <c r="B83" s="165">
        <v>2807.0196</v>
      </c>
    </row>
    <row r="84" spans="1:2">
      <c r="A84" s="164">
        <v>44114</v>
      </c>
      <c r="B84" s="165">
        <v>2810.0261</v>
      </c>
    </row>
    <row r="85" spans="1:2">
      <c r="A85" s="164">
        <v>44172</v>
      </c>
      <c r="B85" s="165">
        <v>2825.754</v>
      </c>
    </row>
    <row r="86" spans="1:2">
      <c r="A86" s="164">
        <v>44273</v>
      </c>
      <c r="B86" s="165">
        <v>2834.6932</v>
      </c>
    </row>
    <row r="87" spans="1:2">
      <c r="A87" s="164">
        <v>44318</v>
      </c>
      <c r="B87" s="165">
        <v>2838.2321</v>
      </c>
    </row>
    <row r="88" spans="1:2">
      <c r="A88" s="164">
        <v>44345</v>
      </c>
      <c r="B88" s="165">
        <v>2838.67</v>
      </c>
    </row>
    <row r="89" spans="1:2">
      <c r="A89" s="164">
        <v>44356</v>
      </c>
      <c r="B89" s="165">
        <v>2841.3266</v>
      </c>
    </row>
    <row r="90" spans="1:2">
      <c r="A90" s="164">
        <v>44363</v>
      </c>
      <c r="B90" s="165">
        <v>2842.43</v>
      </c>
    </row>
    <row r="91" spans="1:2">
      <c r="A91" s="164">
        <v>44414</v>
      </c>
      <c r="B91" s="165">
        <v>2847.46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8"/>
  <sheetViews>
    <sheetView workbookViewId="0">
      <pane xSplit="1" ySplit="3" topLeftCell="B169" activePane="bottomRight" state="frozen"/>
      <selection/>
      <selection pane="topRight"/>
      <selection pane="bottomLeft"/>
      <selection pane="bottomRight" activeCell="E192" sqref="E192"/>
    </sheetView>
  </sheetViews>
  <sheetFormatPr defaultColWidth="8.75" defaultRowHeight="14.25"/>
  <cols>
    <col min="1" max="1" width="10.375" style="21" customWidth="1"/>
    <col min="2" max="2" width="10.25" style="74" customWidth="1"/>
    <col min="3" max="4" width="10.5" style="74" customWidth="1"/>
    <col min="5" max="5" width="8.5" style="65" customWidth="1"/>
    <col min="6" max="6" width="9.375" style="65" customWidth="1"/>
    <col min="7" max="7" width="12.375" style="75" customWidth="1"/>
    <col min="8" max="8" width="16.75" style="152" customWidth="1"/>
    <col min="9" max="9" width="9.5" style="152" customWidth="1"/>
    <col min="10" max="10" width="10.375" style="152" customWidth="1"/>
    <col min="11" max="11" width="10.625" style="64" customWidth="1"/>
    <col min="12" max="12" width="10.25" style="152" customWidth="1"/>
    <col min="13" max="13" width="10.25" style="78" customWidth="1"/>
    <col min="14" max="32" width="9" style="152" customWidth="1"/>
    <col min="33" max="16384" width="8.75" style="152"/>
  </cols>
  <sheetData>
    <row r="1" ht="15.6" customHeight="1" spans="1:11">
      <c r="A1" s="141" t="s">
        <v>4</v>
      </c>
      <c r="B1" s="142"/>
      <c r="C1" s="62" t="s">
        <v>5</v>
      </c>
      <c r="D1" s="62"/>
      <c r="E1" s="65" t="s">
        <v>6</v>
      </c>
      <c r="F1" s="65" t="s">
        <v>7</v>
      </c>
      <c r="G1" s="75" t="s">
        <v>8</v>
      </c>
      <c r="K1" s="79"/>
    </row>
    <row r="2" ht="24" customHeight="1" spans="1:11">
      <c r="A2" s="141" t="s">
        <v>9</v>
      </c>
      <c r="B2" s="144"/>
      <c r="C2" s="160">
        <v>42678</v>
      </c>
      <c r="D2" s="142"/>
      <c r="E2" s="70" t="s">
        <v>10</v>
      </c>
      <c r="F2" s="70" t="s">
        <v>11</v>
      </c>
      <c r="G2" s="77">
        <v>2581.994</v>
      </c>
      <c r="H2" s="152" t="s">
        <v>12</v>
      </c>
      <c r="I2" s="152" t="s">
        <v>13</v>
      </c>
      <c r="K2" s="80"/>
    </row>
    <row r="3" ht="12" customHeight="1" spans="1:11">
      <c r="A3" s="21" t="s">
        <v>0</v>
      </c>
      <c r="B3" s="74" t="s">
        <v>14</v>
      </c>
      <c r="C3" s="62" t="s">
        <v>15</v>
      </c>
      <c r="D3" s="62" t="s">
        <v>16</v>
      </c>
      <c r="E3" s="65" t="s">
        <v>17</v>
      </c>
      <c r="F3" s="65" t="s">
        <v>18</v>
      </c>
      <c r="G3" s="75" t="s">
        <v>19</v>
      </c>
      <c r="K3" s="81" t="s">
        <v>20</v>
      </c>
    </row>
    <row r="4" spans="1:12">
      <c r="A4" s="21">
        <v>42712</v>
      </c>
      <c r="B4" s="77">
        <v>2581.994</v>
      </c>
      <c r="C4" s="77">
        <v>9.334</v>
      </c>
      <c r="D4" s="74">
        <v>9.38</v>
      </c>
      <c r="E4" s="74">
        <f t="shared" ref="E4:E85" si="0">(C4+D4)/2</f>
        <v>9.357</v>
      </c>
      <c r="F4" s="74"/>
      <c r="H4" s="136"/>
      <c r="K4" s="82"/>
      <c r="L4" s="115"/>
    </row>
    <row r="5" spans="1:12">
      <c r="A5" s="21">
        <v>42718</v>
      </c>
      <c r="B5" s="77">
        <v>2581.994</v>
      </c>
      <c r="C5" s="77">
        <v>9.327</v>
      </c>
      <c r="D5" s="74">
        <v>9.376</v>
      </c>
      <c r="E5" s="74">
        <f t="shared" si="0"/>
        <v>9.3515</v>
      </c>
      <c r="F5" s="74"/>
      <c r="H5" s="136"/>
      <c r="K5" s="82"/>
      <c r="L5" s="115"/>
    </row>
    <row r="6" spans="1:12">
      <c r="A6" s="21">
        <v>42724</v>
      </c>
      <c r="B6" s="77">
        <v>2581.994</v>
      </c>
      <c r="C6" s="74">
        <v>9.318</v>
      </c>
      <c r="D6" s="65">
        <v>9.372</v>
      </c>
      <c r="E6" s="74">
        <f t="shared" si="0"/>
        <v>9.345</v>
      </c>
      <c r="F6" s="74"/>
      <c r="H6" s="136"/>
      <c r="K6" s="82"/>
      <c r="L6" s="115"/>
    </row>
    <row r="7" spans="1:12">
      <c r="A7" s="21">
        <v>42731</v>
      </c>
      <c r="B7" s="77">
        <v>2581.994</v>
      </c>
      <c r="C7" s="77">
        <v>9.891</v>
      </c>
      <c r="D7" s="74">
        <v>9.987</v>
      </c>
      <c r="E7" s="74">
        <f t="shared" si="0"/>
        <v>9.939</v>
      </c>
      <c r="F7" s="74"/>
      <c r="H7" s="136"/>
      <c r="K7" s="82"/>
      <c r="L7" s="115"/>
    </row>
    <row r="8" spans="1:11">
      <c r="A8" s="21">
        <v>42739</v>
      </c>
      <c r="B8" s="77">
        <v>2581.994</v>
      </c>
      <c r="C8" s="77">
        <v>12.795</v>
      </c>
      <c r="D8" s="74">
        <v>12.844</v>
      </c>
      <c r="E8" s="74">
        <f t="shared" si="0"/>
        <v>12.8195</v>
      </c>
      <c r="F8" s="74"/>
      <c r="H8" s="136"/>
      <c r="K8" s="82"/>
    </row>
    <row r="9" spans="1:12">
      <c r="A9" s="21">
        <v>42752</v>
      </c>
      <c r="B9" s="77">
        <v>2581.994</v>
      </c>
      <c r="C9" s="74">
        <v>12.783</v>
      </c>
      <c r="D9" s="65">
        <v>12.827</v>
      </c>
      <c r="E9" s="74">
        <f t="shared" si="0"/>
        <v>12.805</v>
      </c>
      <c r="F9" s="74"/>
      <c r="H9" s="136"/>
      <c r="K9" s="82"/>
      <c r="L9" s="115"/>
    </row>
    <row r="10" spans="1:12">
      <c r="A10" s="21">
        <v>42763</v>
      </c>
      <c r="B10" s="77">
        <v>2581.994</v>
      </c>
      <c r="C10" s="74">
        <v>12.772</v>
      </c>
      <c r="D10" s="65">
        <v>12.82</v>
      </c>
      <c r="E10" s="74">
        <f t="shared" si="0"/>
        <v>12.796</v>
      </c>
      <c r="F10" s="74"/>
      <c r="H10" s="136"/>
      <c r="K10" s="82"/>
      <c r="L10" s="115"/>
    </row>
    <row r="11" spans="1:12">
      <c r="A11" s="21">
        <v>42776</v>
      </c>
      <c r="B11" s="77">
        <v>2581.994</v>
      </c>
      <c r="C11" s="74">
        <v>13.026</v>
      </c>
      <c r="D11" s="65">
        <v>13.087</v>
      </c>
      <c r="E11" s="74">
        <f t="shared" si="0"/>
        <v>13.0565</v>
      </c>
      <c r="F11" s="74"/>
      <c r="H11" s="136"/>
      <c r="K11" s="82"/>
      <c r="L11" s="115"/>
    </row>
    <row r="12" spans="1:12">
      <c r="A12" s="21">
        <v>42791</v>
      </c>
      <c r="B12" s="77">
        <v>2581.994</v>
      </c>
      <c r="C12" s="74">
        <v>16.177</v>
      </c>
      <c r="D12" s="65">
        <v>16.224</v>
      </c>
      <c r="E12" s="74">
        <f t="shared" si="0"/>
        <v>16.2005</v>
      </c>
      <c r="F12" s="74"/>
      <c r="H12" s="136"/>
      <c r="I12" s="152">
        <v>2598.7</v>
      </c>
      <c r="K12" s="82"/>
      <c r="L12" s="21"/>
    </row>
    <row r="13" spans="1:12">
      <c r="A13" s="21">
        <v>42801</v>
      </c>
      <c r="B13" s="77">
        <v>2581.994</v>
      </c>
      <c r="C13" s="74">
        <v>19.589</v>
      </c>
      <c r="D13" s="65">
        <v>19.64</v>
      </c>
      <c r="E13" s="74">
        <f t="shared" si="0"/>
        <v>19.6145</v>
      </c>
      <c r="F13" s="74"/>
      <c r="H13" s="136"/>
      <c r="I13" s="152">
        <v>2600</v>
      </c>
      <c r="K13" s="82"/>
      <c r="L13" s="21"/>
    </row>
    <row r="14" spans="1:12">
      <c r="A14" s="21">
        <v>42809</v>
      </c>
      <c r="B14" s="77">
        <v>2581.994</v>
      </c>
      <c r="C14" s="74">
        <v>23.005</v>
      </c>
      <c r="D14" s="65">
        <v>23.12</v>
      </c>
      <c r="E14" s="74">
        <f t="shared" si="0"/>
        <v>23.0625</v>
      </c>
      <c r="F14" s="74"/>
      <c r="H14" s="136"/>
      <c r="I14" s="152">
        <v>2602</v>
      </c>
      <c r="K14" s="82"/>
      <c r="L14" s="115"/>
    </row>
    <row r="15" spans="1:12">
      <c r="A15" s="21">
        <v>42816</v>
      </c>
      <c r="B15" s="77">
        <v>2581.994</v>
      </c>
      <c r="C15" s="74">
        <v>23.605</v>
      </c>
      <c r="D15" s="65">
        <v>23.653</v>
      </c>
      <c r="E15" s="74">
        <f t="shared" si="0"/>
        <v>23.629</v>
      </c>
      <c r="F15" s="74"/>
      <c r="H15" s="136"/>
      <c r="K15" s="82"/>
      <c r="L15" s="115"/>
    </row>
    <row r="16" spans="1:12">
      <c r="A16" s="21">
        <v>42823</v>
      </c>
      <c r="B16" s="77">
        <v>2581.994</v>
      </c>
      <c r="C16" s="74">
        <v>26.451</v>
      </c>
      <c r="D16" s="65">
        <v>26.506</v>
      </c>
      <c r="E16" s="74">
        <f t="shared" si="0"/>
        <v>26.4785</v>
      </c>
      <c r="F16" s="74"/>
      <c r="H16" s="136"/>
      <c r="I16" s="152">
        <v>2607.3</v>
      </c>
      <c r="K16" s="82"/>
      <c r="L16" s="115"/>
    </row>
    <row r="17" spans="1:12">
      <c r="A17" s="21">
        <v>42830</v>
      </c>
      <c r="B17" s="77">
        <v>2581.994</v>
      </c>
      <c r="C17" s="74">
        <v>27.026</v>
      </c>
      <c r="D17" s="74">
        <v>27.076</v>
      </c>
      <c r="E17" s="74">
        <f t="shared" si="0"/>
        <v>27.051</v>
      </c>
      <c r="F17" s="74"/>
      <c r="H17" s="136"/>
      <c r="I17" s="152">
        <v>2608.7</v>
      </c>
      <c r="K17" s="82"/>
      <c r="L17" s="21"/>
    </row>
    <row r="18" spans="1:12">
      <c r="A18" s="21">
        <v>42836</v>
      </c>
      <c r="B18" s="77">
        <v>2581.994</v>
      </c>
      <c r="C18" s="74">
        <v>29.897</v>
      </c>
      <c r="D18" s="74">
        <v>29.945</v>
      </c>
      <c r="E18" s="74">
        <f t="shared" si="0"/>
        <v>29.921</v>
      </c>
      <c r="F18" s="74"/>
      <c r="H18" s="136"/>
      <c r="I18" s="152">
        <v>2610.3</v>
      </c>
      <c r="K18" s="82"/>
      <c r="L18" s="21"/>
    </row>
    <row r="19" spans="1:12">
      <c r="A19" s="21">
        <v>42843</v>
      </c>
      <c r="B19" s="77">
        <v>2581.994</v>
      </c>
      <c r="C19" s="74">
        <v>30.48</v>
      </c>
      <c r="D19" s="74">
        <v>30.53</v>
      </c>
      <c r="E19" s="74">
        <f t="shared" si="0"/>
        <v>30.505</v>
      </c>
      <c r="F19" s="74"/>
      <c r="H19" s="136"/>
      <c r="I19" s="152">
        <v>2612</v>
      </c>
      <c r="J19" s="161"/>
      <c r="K19" s="82"/>
      <c r="L19" s="21"/>
    </row>
    <row r="20" spans="1:12">
      <c r="A20" s="21">
        <v>42857</v>
      </c>
      <c r="B20" s="77">
        <v>2581.994</v>
      </c>
      <c r="C20" s="74">
        <v>33.382</v>
      </c>
      <c r="D20" s="74">
        <v>33.433</v>
      </c>
      <c r="E20" s="74">
        <f t="shared" si="0"/>
        <v>33.4075</v>
      </c>
      <c r="F20" s="74"/>
      <c r="H20" s="136"/>
      <c r="I20" s="152">
        <v>2612.8</v>
      </c>
      <c r="K20" s="82"/>
      <c r="L20" s="21"/>
    </row>
    <row r="21" spans="1:12">
      <c r="A21" s="21">
        <v>42874</v>
      </c>
      <c r="B21" s="77">
        <v>2581.994</v>
      </c>
      <c r="C21" s="74">
        <v>36.79</v>
      </c>
      <c r="D21" s="74">
        <v>36.839</v>
      </c>
      <c r="E21" s="74">
        <f t="shared" si="0"/>
        <v>36.8145</v>
      </c>
      <c r="F21" s="74"/>
      <c r="H21" s="136"/>
      <c r="K21" s="82"/>
      <c r="L21" s="21"/>
    </row>
    <row r="22" spans="1:12">
      <c r="A22" s="21">
        <v>42881</v>
      </c>
      <c r="B22" s="77">
        <v>2581.994</v>
      </c>
      <c r="C22" s="74">
        <v>36.786</v>
      </c>
      <c r="D22" s="74">
        <v>36.833</v>
      </c>
      <c r="E22" s="74">
        <f t="shared" si="0"/>
        <v>36.8095</v>
      </c>
      <c r="F22" s="74"/>
      <c r="H22" s="136"/>
      <c r="K22" s="82"/>
      <c r="L22" s="21"/>
    </row>
    <row r="23" spans="1:12">
      <c r="A23" s="21">
        <v>42885</v>
      </c>
      <c r="B23" s="77">
        <v>2581.994</v>
      </c>
      <c r="C23" s="74">
        <v>36.782</v>
      </c>
      <c r="D23" s="74">
        <v>36.831</v>
      </c>
      <c r="E23" s="74">
        <f t="shared" si="0"/>
        <v>36.8065</v>
      </c>
      <c r="F23" s="74"/>
      <c r="H23" s="136"/>
      <c r="K23" s="82"/>
      <c r="L23" s="21"/>
    </row>
    <row r="24" spans="1:12">
      <c r="A24" s="21">
        <v>42892</v>
      </c>
      <c r="B24" s="77">
        <v>2581.994</v>
      </c>
      <c r="C24" s="74">
        <v>36.771</v>
      </c>
      <c r="D24" s="74">
        <v>36.817</v>
      </c>
      <c r="E24" s="74">
        <f t="shared" si="0"/>
        <v>36.794</v>
      </c>
      <c r="F24" s="74"/>
      <c r="H24" s="136"/>
      <c r="I24" s="152">
        <v>2612.8</v>
      </c>
      <c r="K24" s="82"/>
      <c r="L24" s="115"/>
    </row>
    <row r="25" spans="1:12">
      <c r="A25" s="21">
        <v>42920</v>
      </c>
      <c r="B25" s="77">
        <v>2581.994</v>
      </c>
      <c r="C25" s="74">
        <v>40.249</v>
      </c>
      <c r="D25" s="74">
        <v>40.297</v>
      </c>
      <c r="E25" s="74">
        <f t="shared" si="0"/>
        <v>40.273</v>
      </c>
      <c r="F25" s="74"/>
      <c r="H25" s="136"/>
      <c r="I25" s="152">
        <v>2619</v>
      </c>
      <c r="K25" s="82"/>
      <c r="L25" s="115"/>
    </row>
    <row r="26" spans="1:12">
      <c r="A26" s="21">
        <v>42929</v>
      </c>
      <c r="B26" s="77">
        <v>2581.994</v>
      </c>
      <c r="C26" s="74">
        <v>40.243</v>
      </c>
      <c r="D26" s="74">
        <v>40.293</v>
      </c>
      <c r="E26" s="74">
        <f t="shared" si="0"/>
        <v>40.268</v>
      </c>
      <c r="F26" s="74"/>
      <c r="H26" s="136"/>
      <c r="I26" s="152">
        <v>2619</v>
      </c>
      <c r="K26" s="82"/>
      <c r="L26" s="115"/>
    </row>
    <row r="27" spans="1:12">
      <c r="A27" s="21">
        <v>42934</v>
      </c>
      <c r="B27" s="77">
        <v>2581.994</v>
      </c>
      <c r="C27" s="74">
        <v>40.226</v>
      </c>
      <c r="D27" s="74">
        <v>40.277</v>
      </c>
      <c r="E27" s="74">
        <f t="shared" si="0"/>
        <v>40.2515</v>
      </c>
      <c r="F27" s="74"/>
      <c r="H27" s="136"/>
      <c r="I27" s="152">
        <v>2620</v>
      </c>
      <c r="K27" s="82"/>
      <c r="L27" s="115"/>
    </row>
    <row r="28" spans="1:12">
      <c r="A28" s="21">
        <v>42941</v>
      </c>
      <c r="B28" s="77">
        <v>2581.994</v>
      </c>
      <c r="C28" s="74">
        <v>40.796</v>
      </c>
      <c r="D28" s="74">
        <v>40.847</v>
      </c>
      <c r="E28" s="74">
        <f t="shared" si="0"/>
        <v>40.8215</v>
      </c>
      <c r="F28" s="74"/>
      <c r="H28" s="136"/>
      <c r="I28" s="152">
        <v>2621.93</v>
      </c>
      <c r="K28" s="82"/>
      <c r="L28" s="115"/>
    </row>
    <row r="29" spans="1:12">
      <c r="A29" s="21">
        <v>42955</v>
      </c>
      <c r="B29" s="77">
        <v>2581.994</v>
      </c>
      <c r="C29" s="74">
        <v>43.554</v>
      </c>
      <c r="D29" s="74">
        <v>43.601</v>
      </c>
      <c r="E29" s="74">
        <f t="shared" si="0"/>
        <v>43.5775</v>
      </c>
      <c r="F29" s="74"/>
      <c r="H29" s="136"/>
      <c r="I29" s="136">
        <v>2624.3</v>
      </c>
      <c r="K29" s="82"/>
      <c r="L29" s="115"/>
    </row>
    <row r="30" spans="1:12">
      <c r="A30" s="21">
        <v>42961</v>
      </c>
      <c r="B30" s="77">
        <v>2581.994</v>
      </c>
      <c r="C30" s="74">
        <v>43.54</v>
      </c>
      <c r="D30" s="74">
        <v>43.587</v>
      </c>
      <c r="E30" s="74">
        <f t="shared" si="0"/>
        <v>43.5635</v>
      </c>
      <c r="F30" s="74"/>
      <c r="H30" s="136"/>
      <c r="I30" s="136">
        <v>2624.3</v>
      </c>
      <c r="K30" s="82"/>
      <c r="L30" s="115"/>
    </row>
    <row r="31" spans="1:12">
      <c r="A31" s="21">
        <v>42969</v>
      </c>
      <c r="B31" s="77">
        <v>2581.994</v>
      </c>
      <c r="C31" s="74">
        <v>44.098</v>
      </c>
      <c r="D31" s="74">
        <v>44.148</v>
      </c>
      <c r="E31" s="74">
        <f t="shared" si="0"/>
        <v>44.123</v>
      </c>
      <c r="F31" s="74"/>
      <c r="H31" s="136"/>
      <c r="I31" s="136">
        <v>2624.5</v>
      </c>
      <c r="K31" s="82"/>
      <c r="L31" s="115"/>
    </row>
    <row r="32" spans="1:12">
      <c r="A32" s="21">
        <v>42979</v>
      </c>
      <c r="B32" s="77">
        <v>2581.994</v>
      </c>
      <c r="C32" s="74">
        <v>46.784</v>
      </c>
      <c r="D32" s="74">
        <v>46.836</v>
      </c>
      <c r="E32" s="74">
        <f t="shared" si="0"/>
        <v>46.81</v>
      </c>
      <c r="F32" s="74"/>
      <c r="H32" s="136"/>
      <c r="I32" s="136">
        <v>2625</v>
      </c>
      <c r="K32" s="82"/>
      <c r="L32" s="115"/>
    </row>
    <row r="33" spans="1:12">
      <c r="A33" s="21">
        <v>42984</v>
      </c>
      <c r="B33" s="77">
        <v>2581.994</v>
      </c>
      <c r="C33" s="74">
        <v>46.784</v>
      </c>
      <c r="D33" s="74">
        <v>46.833</v>
      </c>
      <c r="E33" s="74">
        <f t="shared" si="0"/>
        <v>46.8085</v>
      </c>
      <c r="F33" s="74"/>
      <c r="H33" s="136"/>
      <c r="I33" s="136"/>
      <c r="K33" s="82"/>
      <c r="L33" s="115"/>
    </row>
    <row r="34" spans="1:12">
      <c r="A34" s="21">
        <v>42992</v>
      </c>
      <c r="B34" s="77">
        <v>2581.994</v>
      </c>
      <c r="C34" s="74">
        <v>46.769</v>
      </c>
      <c r="D34" s="74">
        <v>46.811</v>
      </c>
      <c r="E34" s="74">
        <f t="shared" si="0"/>
        <v>46.79</v>
      </c>
      <c r="F34" s="74"/>
      <c r="H34" s="136"/>
      <c r="I34" s="136"/>
      <c r="K34" s="82"/>
      <c r="L34" s="115"/>
    </row>
    <row r="35" spans="1:12">
      <c r="A35" s="21">
        <v>42993</v>
      </c>
      <c r="B35" s="77">
        <v>2581.994</v>
      </c>
      <c r="C35" s="74">
        <v>47.768</v>
      </c>
      <c r="D35" s="74">
        <v>47.162</v>
      </c>
      <c r="E35" s="74">
        <v>47.203</v>
      </c>
      <c r="F35" s="74"/>
      <c r="H35" s="136"/>
      <c r="I35" s="136"/>
      <c r="K35" s="82"/>
      <c r="L35" s="115"/>
    </row>
    <row r="36" spans="1:12">
      <c r="A36" s="21">
        <v>42997</v>
      </c>
      <c r="B36" s="77">
        <v>2581.994</v>
      </c>
      <c r="C36" s="74">
        <v>49.845</v>
      </c>
      <c r="D36" s="74">
        <v>49.889</v>
      </c>
      <c r="E36" s="74">
        <f t="shared" si="0"/>
        <v>49.867</v>
      </c>
      <c r="F36" s="74"/>
      <c r="H36" s="136"/>
      <c r="I36" s="136"/>
      <c r="K36" s="82"/>
      <c r="L36" s="115"/>
    </row>
    <row r="37" spans="1:12">
      <c r="A37" s="21">
        <v>43004</v>
      </c>
      <c r="B37" s="77">
        <v>2581.994</v>
      </c>
      <c r="C37" s="74">
        <v>49.828</v>
      </c>
      <c r="D37" s="74">
        <v>49.874</v>
      </c>
      <c r="E37" s="74">
        <f t="shared" si="0"/>
        <v>49.851</v>
      </c>
      <c r="F37" s="74"/>
      <c r="H37" s="136"/>
      <c r="I37" s="136"/>
      <c r="K37" s="82"/>
      <c r="L37" s="115"/>
    </row>
    <row r="38" spans="1:12">
      <c r="A38" s="21">
        <v>43012</v>
      </c>
      <c r="B38" s="77">
        <v>2581.994</v>
      </c>
      <c r="C38" s="74">
        <v>49.769</v>
      </c>
      <c r="D38" s="74">
        <v>49.818</v>
      </c>
      <c r="E38" s="74">
        <f t="shared" si="0"/>
        <v>49.7935</v>
      </c>
      <c r="F38" s="74"/>
      <c r="H38" s="136"/>
      <c r="I38" s="136"/>
      <c r="K38" s="82"/>
      <c r="L38" s="115"/>
    </row>
    <row r="39" spans="1:12">
      <c r="A39" s="21">
        <v>43020</v>
      </c>
      <c r="B39" s="77">
        <v>2581.994</v>
      </c>
      <c r="C39" s="74">
        <v>53.232</v>
      </c>
      <c r="D39" s="74">
        <v>53.281</v>
      </c>
      <c r="E39" s="74">
        <f t="shared" si="0"/>
        <v>53.2565</v>
      </c>
      <c r="F39" s="74"/>
      <c r="H39" s="136"/>
      <c r="I39" s="136"/>
      <c r="K39" s="82"/>
      <c r="L39" s="115"/>
    </row>
    <row r="40" spans="1:12">
      <c r="A40" s="21">
        <v>43028</v>
      </c>
      <c r="B40" s="77">
        <v>2581.994</v>
      </c>
      <c r="C40" s="74">
        <v>56.458</v>
      </c>
      <c r="D40" s="74">
        <v>56.502</v>
      </c>
      <c r="E40" s="74">
        <f t="shared" si="0"/>
        <v>56.48</v>
      </c>
      <c r="F40" s="74"/>
      <c r="H40" s="136"/>
      <c r="I40" s="136"/>
      <c r="K40" s="82">
        <f>IF(AND(年报!N$2&lt;=A40,A40&lt;=年报!N$3),1,0)</f>
        <v>0</v>
      </c>
      <c r="L40" s="115"/>
    </row>
    <row r="41" spans="1:12">
      <c r="A41" s="21">
        <v>43033</v>
      </c>
      <c r="B41" s="77">
        <v>2581.994</v>
      </c>
      <c r="C41" s="74">
        <v>56.416</v>
      </c>
      <c r="D41" s="74">
        <v>56.464</v>
      </c>
      <c r="E41" s="74">
        <f t="shared" si="0"/>
        <v>56.44</v>
      </c>
      <c r="F41" s="74"/>
      <c r="H41" s="136"/>
      <c r="I41" s="136"/>
      <c r="K41" s="82">
        <f>IF(AND(年报!N$2&lt;=A41,A41&lt;=年报!N$3),1,0)</f>
        <v>0</v>
      </c>
      <c r="L41" s="115"/>
    </row>
    <row r="42" spans="1:12">
      <c r="A42" s="21">
        <v>43038</v>
      </c>
      <c r="B42" s="77">
        <v>2581.994</v>
      </c>
      <c r="C42" s="74">
        <v>59.83</v>
      </c>
      <c r="D42" s="74">
        <v>59.879</v>
      </c>
      <c r="E42" s="74">
        <f t="shared" si="0"/>
        <v>59.8545</v>
      </c>
      <c r="F42" s="74"/>
      <c r="H42" s="136"/>
      <c r="I42" s="136"/>
      <c r="K42" s="82">
        <f>IF(AND(年报!N$2&lt;=A42,A42&lt;=年报!N$3),1,0)</f>
        <v>0</v>
      </c>
      <c r="L42" s="115"/>
    </row>
    <row r="43" spans="1:12">
      <c r="A43" s="21">
        <v>43045</v>
      </c>
      <c r="B43" s="77">
        <v>2581.994</v>
      </c>
      <c r="C43" s="74">
        <v>60.386</v>
      </c>
      <c r="D43" s="74">
        <v>60.438</v>
      </c>
      <c r="E43" s="74">
        <f t="shared" si="0"/>
        <v>60.412</v>
      </c>
      <c r="F43" s="74"/>
      <c r="H43" s="136"/>
      <c r="I43" s="136"/>
      <c r="K43" s="82">
        <f>IF(AND(年报!N$2&lt;=A43,A43&lt;=年报!N$3),1,0)</f>
        <v>0</v>
      </c>
      <c r="L43" s="162"/>
    </row>
    <row r="44" spans="1:12">
      <c r="A44" s="21">
        <v>43050</v>
      </c>
      <c r="B44" s="77">
        <v>2581.994</v>
      </c>
      <c r="C44" s="74">
        <v>63.081</v>
      </c>
      <c r="D44" s="74">
        <v>63.139</v>
      </c>
      <c r="E44" s="74">
        <f t="shared" si="0"/>
        <v>63.11</v>
      </c>
      <c r="F44" s="74"/>
      <c r="H44" s="136"/>
      <c r="I44" s="136"/>
      <c r="K44" s="82">
        <f>IF(AND(年报!N$2&lt;=A44,A44&lt;=年报!N$3),1,0)</f>
        <v>0</v>
      </c>
      <c r="L44" s="162"/>
    </row>
    <row r="45" spans="1:12">
      <c r="A45" s="21">
        <v>43055</v>
      </c>
      <c r="B45" s="77">
        <v>2581.994</v>
      </c>
      <c r="C45" s="74">
        <v>63.582</v>
      </c>
      <c r="D45" s="74">
        <v>63.621</v>
      </c>
      <c r="E45" s="74">
        <f t="shared" si="0"/>
        <v>63.6015</v>
      </c>
      <c r="F45" s="74"/>
      <c r="H45" s="136"/>
      <c r="I45" s="136"/>
      <c r="K45" s="82">
        <f>IF(AND(年报!N$2&lt;=A45,A45&lt;=年报!N$3),1,0)</f>
        <v>0</v>
      </c>
      <c r="L45" s="115"/>
    </row>
    <row r="46" spans="1:12">
      <c r="A46" s="21">
        <v>43059</v>
      </c>
      <c r="B46" s="77">
        <v>2581.994</v>
      </c>
      <c r="C46" s="74">
        <v>66.356</v>
      </c>
      <c r="D46" s="74">
        <v>66.397</v>
      </c>
      <c r="E46" s="74">
        <f t="shared" si="0"/>
        <v>66.3765</v>
      </c>
      <c r="F46" s="74"/>
      <c r="H46" s="136"/>
      <c r="I46" s="136"/>
      <c r="K46" s="82">
        <f>IF(AND(年报!N$2&lt;=A46,A46&lt;=年报!N$3),1,0)</f>
        <v>0</v>
      </c>
      <c r="L46" s="115"/>
    </row>
    <row r="47" spans="1:12">
      <c r="A47" s="21">
        <v>43063</v>
      </c>
      <c r="B47" s="77">
        <v>2581.994</v>
      </c>
      <c r="C47" s="74">
        <v>66.912</v>
      </c>
      <c r="D47" s="74">
        <v>66.95</v>
      </c>
      <c r="E47" s="74">
        <f t="shared" si="0"/>
        <v>66.931</v>
      </c>
      <c r="F47" s="74"/>
      <c r="H47" s="136"/>
      <c r="I47" s="136"/>
      <c r="K47" s="82">
        <f>IF(AND(年报!N$2&lt;=A47,A47&lt;=年报!N$3),1,0)</f>
        <v>0</v>
      </c>
      <c r="L47" s="21"/>
    </row>
    <row r="48" spans="1:12">
      <c r="A48" s="21">
        <v>43067</v>
      </c>
      <c r="B48" s="77">
        <v>2581.994</v>
      </c>
      <c r="C48" s="74">
        <v>69.777</v>
      </c>
      <c r="D48" s="74">
        <v>69.815</v>
      </c>
      <c r="E48" s="74">
        <f t="shared" si="0"/>
        <v>69.796</v>
      </c>
      <c r="F48" s="74"/>
      <c r="H48" s="136"/>
      <c r="I48" s="136"/>
      <c r="K48" s="82">
        <f>IF(AND(年报!N$2&lt;=A48,A48&lt;=年报!N$3),1,0)</f>
        <v>0</v>
      </c>
      <c r="L48" s="139"/>
    </row>
    <row r="49" spans="1:12">
      <c r="A49" s="21">
        <v>43073</v>
      </c>
      <c r="B49" s="77">
        <v>2581.994</v>
      </c>
      <c r="C49" s="74">
        <v>69.725</v>
      </c>
      <c r="D49" s="74">
        <v>69.773</v>
      </c>
      <c r="E49" s="74">
        <f t="shared" si="0"/>
        <v>69.749</v>
      </c>
      <c r="F49" s="74"/>
      <c r="H49" s="136"/>
      <c r="I49" s="136"/>
      <c r="K49" s="82">
        <f>IF(AND(年报!N$2&lt;=A49,A49&lt;=年报!N$3),1,0)</f>
        <v>0</v>
      </c>
      <c r="L49" s="21"/>
    </row>
    <row r="50" spans="1:12">
      <c r="A50" s="21">
        <v>43094</v>
      </c>
      <c r="B50" s="77">
        <v>2581.994</v>
      </c>
      <c r="C50" s="74">
        <v>73.131</v>
      </c>
      <c r="D50" s="74">
        <v>73.169</v>
      </c>
      <c r="E50" s="74">
        <f t="shared" si="0"/>
        <v>73.15</v>
      </c>
      <c r="F50" s="74"/>
      <c r="H50" s="136"/>
      <c r="I50" s="136"/>
      <c r="K50" s="82">
        <f>IF(AND(年报!N$2&lt;=A50,A50&lt;=年报!N$3),1,0)</f>
        <v>0</v>
      </c>
      <c r="L50" s="21"/>
    </row>
    <row r="51" spans="1:12">
      <c r="A51" s="21">
        <v>43102</v>
      </c>
      <c r="B51" s="77">
        <v>2581.994</v>
      </c>
      <c r="C51" s="74">
        <v>73.558</v>
      </c>
      <c r="D51" s="74">
        <v>73.607</v>
      </c>
      <c r="E51" s="74">
        <f t="shared" si="0"/>
        <v>73.5825</v>
      </c>
      <c r="F51" s="74"/>
      <c r="H51" s="136"/>
      <c r="I51" s="136"/>
      <c r="K51" s="82">
        <f>IF(AND(年报!N$2&lt;=A51,A51&lt;=年报!N$3),1,0)</f>
        <v>0</v>
      </c>
      <c r="L51" s="115"/>
    </row>
    <row r="52" spans="1:12">
      <c r="A52" s="21">
        <v>43108</v>
      </c>
      <c r="B52" s="77">
        <v>2581.994</v>
      </c>
      <c r="C52" s="74">
        <v>73.556</v>
      </c>
      <c r="D52" s="74">
        <v>73.604</v>
      </c>
      <c r="E52" s="74">
        <f t="shared" si="0"/>
        <v>73.58</v>
      </c>
      <c r="F52" s="74"/>
      <c r="H52" s="136"/>
      <c r="I52" s="136"/>
      <c r="K52" s="82">
        <f>IF(AND(年报!N$2&lt;=A52,A52&lt;=年报!N$3),1,0)</f>
        <v>0</v>
      </c>
      <c r="L52" s="163"/>
    </row>
    <row r="53" spans="1:12">
      <c r="A53" s="21">
        <v>43118</v>
      </c>
      <c r="B53" s="77">
        <v>2581.994</v>
      </c>
      <c r="C53" s="74">
        <v>76.27</v>
      </c>
      <c r="D53" s="74">
        <v>76.322</v>
      </c>
      <c r="E53" s="74">
        <f t="shared" si="0"/>
        <v>76.296</v>
      </c>
      <c r="F53" s="74"/>
      <c r="H53" s="136"/>
      <c r="I53" s="136"/>
      <c r="K53" s="82">
        <f>IF(AND(年报!N$2&lt;=A53,A53&lt;=年报!N$3),1,0)</f>
        <v>0</v>
      </c>
      <c r="L53" s="115"/>
    </row>
    <row r="54" spans="1:12">
      <c r="A54" s="21">
        <v>43122</v>
      </c>
      <c r="B54" s="77">
        <v>2581.994</v>
      </c>
      <c r="C54" s="74">
        <v>76.259</v>
      </c>
      <c r="D54" s="74">
        <v>76.304</v>
      </c>
      <c r="E54" s="74">
        <f t="shared" si="0"/>
        <v>76.2815</v>
      </c>
      <c r="F54" s="74"/>
      <c r="H54" s="136"/>
      <c r="I54" s="136"/>
      <c r="K54" s="82">
        <f>IF(AND(年报!N$2&lt;=A54,A54&lt;=年报!N$3),1,0)</f>
        <v>0</v>
      </c>
      <c r="L54" s="115"/>
    </row>
    <row r="55" spans="1:12">
      <c r="A55" s="21">
        <v>43129</v>
      </c>
      <c r="B55" s="77">
        <v>2581.994</v>
      </c>
      <c r="C55" s="74">
        <v>76.84</v>
      </c>
      <c r="D55" s="74">
        <v>76.893</v>
      </c>
      <c r="E55" s="74">
        <f t="shared" si="0"/>
        <v>76.8665</v>
      </c>
      <c r="F55" s="74"/>
      <c r="H55" s="136"/>
      <c r="I55" s="136"/>
      <c r="K55" s="82">
        <f>IF(AND(年报!N$2&lt;=A55,A55&lt;=年报!N$3),1,0)</f>
        <v>0</v>
      </c>
      <c r="L55" s="115"/>
    </row>
    <row r="56" spans="1:12">
      <c r="A56" s="21">
        <v>43144</v>
      </c>
      <c r="B56" s="77">
        <v>2581.994</v>
      </c>
      <c r="C56" s="74">
        <v>79.624</v>
      </c>
      <c r="D56" s="74">
        <v>79.663</v>
      </c>
      <c r="E56" s="74">
        <f t="shared" si="0"/>
        <v>79.6435</v>
      </c>
      <c r="F56" s="74"/>
      <c r="H56" s="136"/>
      <c r="I56" s="136"/>
      <c r="K56" s="82">
        <f>IF(AND(年报!N$2&lt;=A56,A56&lt;=年报!N$3),1,0)</f>
        <v>0</v>
      </c>
      <c r="L56" s="163"/>
    </row>
    <row r="57" spans="1:12">
      <c r="A57" s="21">
        <v>43150</v>
      </c>
      <c r="B57" s="77">
        <v>2581.994</v>
      </c>
      <c r="C57" s="74">
        <v>79.609</v>
      </c>
      <c r="D57" s="74">
        <v>79.657</v>
      </c>
      <c r="E57" s="74">
        <f t="shared" si="0"/>
        <v>79.633</v>
      </c>
      <c r="F57" s="74"/>
      <c r="H57" s="136"/>
      <c r="I57" s="136"/>
      <c r="K57" s="82">
        <f>IF(AND(年报!N$2&lt;=A57,A57&lt;=年报!N$3),1,0)</f>
        <v>0</v>
      </c>
      <c r="L57" s="115"/>
    </row>
    <row r="58" spans="1:12">
      <c r="A58" s="21">
        <v>43163</v>
      </c>
      <c r="B58" s="77">
        <v>2581.994</v>
      </c>
      <c r="C58" s="74">
        <v>83.682</v>
      </c>
      <c r="D58" s="74">
        <v>83.732</v>
      </c>
      <c r="E58" s="74">
        <f t="shared" si="0"/>
        <v>83.707</v>
      </c>
      <c r="F58" s="74"/>
      <c r="H58" s="136"/>
      <c r="I58" s="136"/>
      <c r="K58" s="82">
        <f>IF(AND(年报!N$2&lt;=A58,A58&lt;=年报!N$3),1,0)</f>
        <v>0</v>
      </c>
      <c r="L58" s="115"/>
    </row>
    <row r="59" spans="1:12">
      <c r="A59" s="21">
        <v>43173</v>
      </c>
      <c r="B59" s="77">
        <v>2581.994</v>
      </c>
      <c r="C59" s="74">
        <v>86.474</v>
      </c>
      <c r="D59" s="74">
        <v>86.526</v>
      </c>
      <c r="E59" s="74">
        <f t="shared" si="0"/>
        <v>86.5</v>
      </c>
      <c r="F59" s="74"/>
      <c r="H59" s="136"/>
      <c r="I59" s="136"/>
      <c r="K59" s="82">
        <f>IF(AND(年报!N$2&lt;=A59,A59&lt;=年报!N$3),1,0)</f>
        <v>0</v>
      </c>
      <c r="L59" s="115"/>
    </row>
    <row r="60" spans="1:12">
      <c r="A60" s="21">
        <v>43179</v>
      </c>
      <c r="B60" s="77">
        <v>2581.994</v>
      </c>
      <c r="C60" s="74">
        <v>87.057</v>
      </c>
      <c r="D60" s="74">
        <v>87.104</v>
      </c>
      <c r="E60" s="74">
        <f t="shared" si="0"/>
        <v>87.0805</v>
      </c>
      <c r="F60" s="74"/>
      <c r="H60" s="136"/>
      <c r="I60" s="136"/>
      <c r="K60" s="82">
        <f>IF(AND(年报!N$2&lt;=A60,A60&lt;=年报!N$3),1,0)</f>
        <v>0</v>
      </c>
      <c r="L60" s="115"/>
    </row>
    <row r="61" spans="1:12">
      <c r="A61" s="21">
        <v>43186</v>
      </c>
      <c r="B61" s="77">
        <v>2581.994</v>
      </c>
      <c r="C61" s="74">
        <v>89.871</v>
      </c>
      <c r="D61" s="74">
        <v>89.924</v>
      </c>
      <c r="E61" s="74">
        <f t="shared" si="0"/>
        <v>89.8975</v>
      </c>
      <c r="F61" s="74"/>
      <c r="H61" s="136"/>
      <c r="I61" s="136"/>
      <c r="K61" s="82">
        <f>IF(AND(年报!N$2&lt;=A61,A61&lt;=年报!N$3),1,0)</f>
        <v>0</v>
      </c>
      <c r="L61" s="115"/>
    </row>
    <row r="62" spans="1:12">
      <c r="A62" s="21">
        <v>43192</v>
      </c>
      <c r="B62" s="77">
        <v>2581.994</v>
      </c>
      <c r="C62" s="74">
        <v>90.436</v>
      </c>
      <c r="D62" s="74">
        <v>90.488</v>
      </c>
      <c r="E62" s="74">
        <f t="shared" si="0"/>
        <v>90.462</v>
      </c>
      <c r="F62" s="74"/>
      <c r="H62" s="136"/>
      <c r="I62" s="136"/>
      <c r="K62" s="82">
        <f>IF(AND(年报!N$2&lt;=A62,A62&lt;=年报!N$3),1,0)</f>
        <v>0</v>
      </c>
      <c r="L62" s="115"/>
    </row>
    <row r="63" spans="1:12">
      <c r="A63" s="21">
        <v>43200</v>
      </c>
      <c r="B63" s="77">
        <v>2581.994</v>
      </c>
      <c r="C63" s="74">
        <v>93.322</v>
      </c>
      <c r="D63" s="74">
        <v>93.371</v>
      </c>
      <c r="E63" s="74">
        <f t="shared" si="0"/>
        <v>93.3465</v>
      </c>
      <c r="F63" s="74"/>
      <c r="H63" s="136"/>
      <c r="I63" s="136"/>
      <c r="K63" s="82">
        <f>IF(AND(年报!N$2&lt;=A63,A63&lt;=年报!N$3),1,0)</f>
        <v>0</v>
      </c>
      <c r="L63" s="115"/>
    </row>
    <row r="64" spans="1:12">
      <c r="A64" s="21">
        <v>43209</v>
      </c>
      <c r="B64" s="77">
        <v>2581.994</v>
      </c>
      <c r="C64" s="74">
        <v>96.76</v>
      </c>
      <c r="D64" s="74">
        <v>96.807</v>
      </c>
      <c r="E64" s="74">
        <f t="shared" si="0"/>
        <v>96.7835</v>
      </c>
      <c r="F64" s="74"/>
      <c r="H64" s="136"/>
      <c r="I64" s="136"/>
      <c r="K64" s="82">
        <f>IF(AND(年报!N$2&lt;=A64,A64&lt;=年报!N$3),1,0)</f>
        <v>0</v>
      </c>
      <c r="L64" s="115"/>
    </row>
    <row r="65" spans="1:12">
      <c r="A65" s="21">
        <v>43214</v>
      </c>
      <c r="B65" s="77">
        <v>2581.994</v>
      </c>
      <c r="C65" s="74">
        <v>96.732</v>
      </c>
      <c r="D65" s="74">
        <v>96.781</v>
      </c>
      <c r="E65" s="74">
        <f t="shared" si="0"/>
        <v>96.7565</v>
      </c>
      <c r="F65" s="74"/>
      <c r="H65" s="136"/>
      <c r="I65" s="136"/>
      <c r="K65" s="82">
        <f>IF(AND(年报!N$2&lt;=A65,A65&lt;=年报!N$3),1,0)</f>
        <v>0</v>
      </c>
      <c r="L65" s="115"/>
    </row>
    <row r="66" spans="1:12">
      <c r="A66" s="21">
        <v>43244</v>
      </c>
      <c r="B66" s="77">
        <v>2581.994</v>
      </c>
      <c r="C66" s="74">
        <v>103.452</v>
      </c>
      <c r="D66" s="74">
        <v>103.487</v>
      </c>
      <c r="E66" s="74">
        <f t="shared" si="0"/>
        <v>103.4695</v>
      </c>
      <c r="F66" s="74"/>
      <c r="H66" s="136"/>
      <c r="I66" s="136"/>
      <c r="K66" s="82">
        <f>IF(AND(年报!N$2&lt;=A66,A66&lt;=年报!N$3),1,0)</f>
        <v>0</v>
      </c>
      <c r="L66" s="115"/>
    </row>
    <row r="67" spans="1:12">
      <c r="A67" s="21">
        <v>43249</v>
      </c>
      <c r="B67" s="77">
        <v>2581.994</v>
      </c>
      <c r="C67" s="74">
        <v>103.422</v>
      </c>
      <c r="D67" s="74">
        <v>103.459</v>
      </c>
      <c r="E67" s="74">
        <f t="shared" si="0"/>
        <v>103.4405</v>
      </c>
      <c r="F67" s="74"/>
      <c r="H67" s="136"/>
      <c r="I67" s="136"/>
      <c r="K67" s="82">
        <f>IF(AND(年报!N$2&lt;=A67,A67&lt;=年报!N$3),1,0)</f>
        <v>0</v>
      </c>
      <c r="L67" s="115"/>
    </row>
    <row r="68" spans="1:12">
      <c r="A68" s="21">
        <v>43255</v>
      </c>
      <c r="B68" s="77">
        <v>2581.994</v>
      </c>
      <c r="C68" s="74">
        <v>104.023</v>
      </c>
      <c r="D68" s="74">
        <v>104.05</v>
      </c>
      <c r="E68" s="74">
        <f t="shared" si="0"/>
        <v>104.0365</v>
      </c>
      <c r="F68" s="74"/>
      <c r="H68" s="136"/>
      <c r="I68" s="136"/>
      <c r="K68" s="82">
        <f>IF(AND(年报!N$2&lt;=A68,A68&lt;=年报!N$3),1,0)</f>
        <v>0</v>
      </c>
      <c r="L68" s="115"/>
    </row>
    <row r="69" spans="1:12">
      <c r="A69" s="21">
        <v>43266</v>
      </c>
      <c r="B69" s="77">
        <v>2581.994</v>
      </c>
      <c r="C69" s="74">
        <v>103.973</v>
      </c>
      <c r="D69" s="74">
        <v>104.009</v>
      </c>
      <c r="E69" s="74">
        <f t="shared" si="0"/>
        <v>103.991</v>
      </c>
      <c r="F69" s="74"/>
      <c r="H69" s="136"/>
      <c r="I69" s="136"/>
      <c r="K69" s="82">
        <f>IF(AND(年报!N$2&lt;=A69,A69&lt;=年报!N$3),1,0)</f>
        <v>0</v>
      </c>
      <c r="L69" s="115"/>
    </row>
    <row r="70" spans="1:12">
      <c r="A70" s="21">
        <v>43271</v>
      </c>
      <c r="B70" s="77">
        <v>2581.994</v>
      </c>
      <c r="C70" s="74">
        <v>106.839</v>
      </c>
      <c r="D70" s="74">
        <v>106.879</v>
      </c>
      <c r="E70" s="74">
        <f t="shared" si="0"/>
        <v>106.859</v>
      </c>
      <c r="F70" s="74"/>
      <c r="H70" s="136"/>
      <c r="I70" s="136"/>
      <c r="K70" s="82">
        <f>IF(AND(年报!N$2&lt;=A70,A70&lt;=年报!N$3),1,0)</f>
        <v>0</v>
      </c>
      <c r="L70" s="115"/>
    </row>
    <row r="71" spans="1:13">
      <c r="A71" s="21">
        <v>43277</v>
      </c>
      <c r="B71" s="77">
        <v>2581.994</v>
      </c>
      <c r="C71" s="74">
        <v>106.81</v>
      </c>
      <c r="D71" s="74">
        <v>106.846</v>
      </c>
      <c r="E71" s="74">
        <f t="shared" si="0"/>
        <v>106.828</v>
      </c>
      <c r="F71" s="74"/>
      <c r="H71" s="136"/>
      <c r="I71" s="136"/>
      <c r="K71" s="82">
        <f>IF(AND(年报!N$2&lt;=A71,A71&lt;=年报!N$3),1,0)</f>
        <v>0</v>
      </c>
      <c r="L71" s="21">
        <v>43277</v>
      </c>
      <c r="M71" s="78">
        <f t="shared" ref="M71:M82" si="1">L71-A71</f>
        <v>0</v>
      </c>
    </row>
    <row r="72" spans="1:13">
      <c r="A72" s="21">
        <v>43283</v>
      </c>
      <c r="B72" s="77">
        <v>2581.994</v>
      </c>
      <c r="C72" s="74">
        <v>106.788</v>
      </c>
      <c r="D72" s="74">
        <v>106.824</v>
      </c>
      <c r="E72" s="74">
        <f t="shared" si="0"/>
        <v>106.806</v>
      </c>
      <c r="F72" s="74"/>
      <c r="H72" s="136"/>
      <c r="I72" s="136"/>
      <c r="K72" s="82">
        <f>IF(AND(年报!N$2&lt;=A72,A72&lt;=年报!N$3),1,0)</f>
        <v>0</v>
      </c>
      <c r="L72" s="21">
        <v>43283</v>
      </c>
      <c r="M72" s="78">
        <f t="shared" si="1"/>
        <v>0</v>
      </c>
    </row>
    <row r="73" spans="1:13">
      <c r="A73" s="21">
        <v>43293</v>
      </c>
      <c r="B73" s="77">
        <v>2581.994</v>
      </c>
      <c r="C73" s="74">
        <v>106.788</v>
      </c>
      <c r="D73" s="74">
        <v>106.824</v>
      </c>
      <c r="E73" s="74">
        <f t="shared" si="0"/>
        <v>106.806</v>
      </c>
      <c r="F73" s="74"/>
      <c r="H73" s="136"/>
      <c r="I73" s="136"/>
      <c r="K73" s="82">
        <f>IF(AND(年报!N$2&lt;=A73,A73&lt;=年报!N$3),1,0)</f>
        <v>0</v>
      </c>
      <c r="L73" s="21">
        <v>43293</v>
      </c>
      <c r="M73" s="78">
        <f t="shared" si="1"/>
        <v>0</v>
      </c>
    </row>
    <row r="74" spans="1:13">
      <c r="A74" s="21">
        <v>43297</v>
      </c>
      <c r="B74" s="77">
        <v>2581.994</v>
      </c>
      <c r="C74" s="74">
        <v>106.759</v>
      </c>
      <c r="D74" s="74">
        <v>106.793</v>
      </c>
      <c r="E74" s="74">
        <f t="shared" si="0"/>
        <v>106.776</v>
      </c>
      <c r="F74" s="74"/>
      <c r="H74" s="136"/>
      <c r="I74" s="136"/>
      <c r="K74" s="82">
        <f>IF(AND(年报!N$2&lt;=A74,A74&lt;=年报!N$3),1,0)</f>
        <v>0</v>
      </c>
      <c r="L74" s="21">
        <v>43297</v>
      </c>
      <c r="M74" s="78">
        <f t="shared" si="1"/>
        <v>0</v>
      </c>
    </row>
    <row r="75" spans="1:13">
      <c r="A75" s="21">
        <v>43306</v>
      </c>
      <c r="B75" s="77">
        <v>2581.994</v>
      </c>
      <c r="C75" s="74">
        <v>106.748</v>
      </c>
      <c r="D75" s="74">
        <v>106.788</v>
      </c>
      <c r="E75" s="74">
        <f t="shared" si="0"/>
        <v>106.768</v>
      </c>
      <c r="F75" s="74"/>
      <c r="H75" s="136"/>
      <c r="I75" s="136"/>
      <c r="K75" s="82">
        <f>IF(AND(年报!N$2&lt;=A75,A75&lt;=年报!N$3),1,0)</f>
        <v>0</v>
      </c>
      <c r="L75" s="21">
        <v>43306</v>
      </c>
      <c r="M75" s="78">
        <f t="shared" si="1"/>
        <v>0</v>
      </c>
    </row>
    <row r="76" spans="1:13">
      <c r="A76" s="21">
        <v>43313</v>
      </c>
      <c r="B76" s="77">
        <v>2581.994</v>
      </c>
      <c r="C76" s="74">
        <v>107.37</v>
      </c>
      <c r="D76" s="74">
        <v>107.408</v>
      </c>
      <c r="E76" s="74">
        <f t="shared" si="0"/>
        <v>107.389</v>
      </c>
      <c r="F76" s="74"/>
      <c r="H76" s="136"/>
      <c r="I76" s="136"/>
      <c r="K76" s="82">
        <f>IF(AND(年报!N$2&lt;=A76,A76&lt;=年报!N$3),1,0)</f>
        <v>0</v>
      </c>
      <c r="L76" s="21">
        <v>43313</v>
      </c>
      <c r="M76" s="78">
        <f t="shared" si="1"/>
        <v>0</v>
      </c>
    </row>
    <row r="77" spans="1:13">
      <c r="A77" s="21">
        <v>43318</v>
      </c>
      <c r="B77" s="77">
        <v>2581.994</v>
      </c>
      <c r="C77" s="74">
        <v>107.364</v>
      </c>
      <c r="D77" s="74">
        <v>107.402</v>
      </c>
      <c r="E77" s="74">
        <f t="shared" si="0"/>
        <v>107.383</v>
      </c>
      <c r="F77" s="74"/>
      <c r="H77" s="136"/>
      <c r="I77" s="136"/>
      <c r="K77" s="82">
        <f>IF(AND(年报!N$2&lt;=A77,A77&lt;=年报!N$3),1,0)</f>
        <v>0</v>
      </c>
      <c r="L77" s="21">
        <v>43318</v>
      </c>
      <c r="M77" s="78">
        <f t="shared" si="1"/>
        <v>0</v>
      </c>
    </row>
    <row r="78" spans="1:13">
      <c r="A78" s="21">
        <v>43325</v>
      </c>
      <c r="B78" s="77">
        <v>2581.994</v>
      </c>
      <c r="C78" s="74">
        <v>107.329</v>
      </c>
      <c r="D78" s="74">
        <v>107.368</v>
      </c>
      <c r="E78" s="74">
        <f t="shared" si="0"/>
        <v>107.3485</v>
      </c>
      <c r="F78" s="74"/>
      <c r="H78" s="136"/>
      <c r="I78" s="136"/>
      <c r="K78" s="82">
        <f>IF(AND(年报!N$2&lt;=A78,A78&lt;=年报!N$3),1,0)</f>
        <v>0</v>
      </c>
      <c r="L78" s="21">
        <v>43325</v>
      </c>
      <c r="M78" s="78">
        <f t="shared" si="1"/>
        <v>0</v>
      </c>
    </row>
    <row r="79" spans="1:13">
      <c r="A79" s="21">
        <v>43336</v>
      </c>
      <c r="B79" s="77">
        <v>2581.994</v>
      </c>
      <c r="C79" s="74">
        <v>110.216</v>
      </c>
      <c r="D79" s="74">
        <v>110.251</v>
      </c>
      <c r="E79" s="74">
        <f t="shared" si="0"/>
        <v>110.2335</v>
      </c>
      <c r="F79" s="74"/>
      <c r="H79" s="136"/>
      <c r="I79" s="136"/>
      <c r="K79" s="82">
        <f>IF(AND(年报!N$2&lt;=A79,A79&lt;=年报!N$3),1,0)</f>
        <v>0</v>
      </c>
      <c r="L79" s="21">
        <v>43336</v>
      </c>
      <c r="M79" s="78">
        <f t="shared" si="1"/>
        <v>0</v>
      </c>
    </row>
    <row r="80" spans="1:13">
      <c r="A80" s="21">
        <v>43340</v>
      </c>
      <c r="B80" s="77">
        <v>2581.994</v>
      </c>
      <c r="C80" s="74">
        <v>110.218</v>
      </c>
      <c r="D80" s="74">
        <v>110.253</v>
      </c>
      <c r="E80" s="74">
        <f t="shared" si="0"/>
        <v>110.2355</v>
      </c>
      <c r="F80" s="74"/>
      <c r="H80" s="136"/>
      <c r="I80" s="136"/>
      <c r="K80" s="82">
        <f>IF(AND(年报!N$2&lt;=A80,A80&lt;=年报!N$3),1,0)</f>
        <v>0</v>
      </c>
      <c r="L80" s="21">
        <v>43340</v>
      </c>
      <c r="M80" s="78">
        <f t="shared" si="1"/>
        <v>0</v>
      </c>
    </row>
    <row r="81" spans="1:13">
      <c r="A81" s="21">
        <v>43346</v>
      </c>
      <c r="B81" s="77">
        <v>2581.994</v>
      </c>
      <c r="C81" s="74">
        <v>110.268</v>
      </c>
      <c r="D81" s="74">
        <v>110.202</v>
      </c>
      <c r="E81" s="74">
        <f t="shared" si="0"/>
        <v>110.235</v>
      </c>
      <c r="F81" s="74"/>
      <c r="H81" s="136"/>
      <c r="I81" s="136"/>
      <c r="K81" s="82">
        <f>IF(AND(年报!N$2&lt;=A81,A81&lt;=年报!N$3),1,0)</f>
        <v>0</v>
      </c>
      <c r="L81" s="21">
        <v>43346</v>
      </c>
      <c r="M81" s="78">
        <f t="shared" si="1"/>
        <v>0</v>
      </c>
    </row>
    <row r="82" spans="1:13">
      <c r="A82" s="21">
        <v>43365</v>
      </c>
      <c r="B82" s="77">
        <v>2581.994</v>
      </c>
      <c r="C82" s="74">
        <v>113.645</v>
      </c>
      <c r="D82" s="74">
        <v>113.685</v>
      </c>
      <c r="E82" s="74">
        <f t="shared" si="0"/>
        <v>113.665</v>
      </c>
      <c r="F82" s="74"/>
      <c r="H82" s="136"/>
      <c r="I82" s="136"/>
      <c r="K82" s="82">
        <f>IF(AND(年报!N$2&lt;=A82,A82&lt;=年报!N$3),1,0)</f>
        <v>0</v>
      </c>
      <c r="L82" s="21">
        <v>43365</v>
      </c>
      <c r="M82" s="78">
        <f t="shared" si="1"/>
        <v>0</v>
      </c>
    </row>
    <row r="83" spans="1:12">
      <c r="A83" s="21">
        <v>43370</v>
      </c>
      <c r="B83" s="77">
        <v>2581.994</v>
      </c>
      <c r="C83" s="74">
        <v>113.628</v>
      </c>
      <c r="D83" s="74">
        <v>113.668</v>
      </c>
      <c r="E83" s="74">
        <f t="shared" si="0"/>
        <v>113.648</v>
      </c>
      <c r="F83" s="74"/>
      <c r="H83" s="136"/>
      <c r="I83" s="136"/>
      <c r="K83" s="82">
        <f>IF(AND(年报!N$2&lt;=A83,A83&lt;=年报!N$3),1,0)</f>
        <v>0</v>
      </c>
      <c r="L83" s="21"/>
    </row>
    <row r="84" spans="1:12">
      <c r="A84" s="21">
        <f>实测管口高程!A2</f>
        <v>43375</v>
      </c>
      <c r="B84" s="77">
        <v>2581.994</v>
      </c>
      <c r="C84" s="74">
        <v>113.625</v>
      </c>
      <c r="D84" s="74">
        <v>113.661</v>
      </c>
      <c r="E84" s="74">
        <f t="shared" si="0"/>
        <v>113.643</v>
      </c>
      <c r="F84" s="74"/>
      <c r="H84" s="78"/>
      <c r="I84" s="136"/>
      <c r="K84" s="82">
        <f>IF(AND(年报!N$2&lt;=A84,A84&lt;=年报!N$3),1,0)</f>
        <v>0</v>
      </c>
      <c r="L84" s="21"/>
    </row>
    <row r="85" spans="1:12">
      <c r="A85" s="21">
        <f>实测管口高程!A3</f>
        <v>43381</v>
      </c>
      <c r="B85" s="77">
        <v>2581.994</v>
      </c>
      <c r="C85" s="74">
        <v>113.616</v>
      </c>
      <c r="D85" s="74">
        <v>113.654</v>
      </c>
      <c r="E85" s="74">
        <f t="shared" si="0"/>
        <v>113.635</v>
      </c>
      <c r="F85" s="74"/>
      <c r="H85" s="136"/>
      <c r="I85" s="136"/>
      <c r="K85" s="82">
        <f>IF(AND(年报!N$2&lt;=A85,A85&lt;=年报!N$3),1,0)</f>
        <v>0</v>
      </c>
      <c r="L85" s="21"/>
    </row>
    <row r="86" spans="1:11">
      <c r="A86" s="21">
        <f>实测管口高程!A4</f>
        <v>43390</v>
      </c>
      <c r="B86" s="77">
        <v>2581.994</v>
      </c>
      <c r="C86" s="74">
        <v>113.584</v>
      </c>
      <c r="D86" s="74">
        <v>113.623</v>
      </c>
      <c r="E86" s="74">
        <f t="shared" ref="E86:E94" si="2">(C86+D86)/2</f>
        <v>113.6035</v>
      </c>
      <c r="F86" s="74"/>
      <c r="H86" s="136"/>
      <c r="I86" s="136"/>
      <c r="K86" s="82">
        <f>IF(AND(年报!N$2&lt;=A86,A86&lt;=年报!N$3),1,0)</f>
        <v>0</v>
      </c>
    </row>
    <row r="87" spans="1:11">
      <c r="A87" s="21">
        <f>实测管口高程!A5</f>
        <v>43396</v>
      </c>
      <c r="B87" s="77">
        <v>2581.994</v>
      </c>
      <c r="C87" s="74">
        <v>116.921</v>
      </c>
      <c r="D87" s="74">
        <v>116.957</v>
      </c>
      <c r="E87" s="74">
        <f t="shared" si="2"/>
        <v>116.939</v>
      </c>
      <c r="F87" s="74"/>
      <c r="H87" s="136"/>
      <c r="I87" s="136"/>
      <c r="K87" s="82">
        <f>IF(AND(年报!N$2&lt;=A87,A87&lt;=年报!N$3),1,0)</f>
        <v>0</v>
      </c>
    </row>
    <row r="88" spans="1:11">
      <c r="A88" s="21">
        <f>实测管口高程!A6</f>
        <v>43403</v>
      </c>
      <c r="B88" s="77">
        <v>2581.994</v>
      </c>
      <c r="C88" s="74">
        <v>120.088</v>
      </c>
      <c r="D88" s="74">
        <v>120.129</v>
      </c>
      <c r="E88" s="74">
        <f t="shared" si="2"/>
        <v>120.1085</v>
      </c>
      <c r="F88" s="74"/>
      <c r="H88" s="136"/>
      <c r="I88" s="136"/>
      <c r="K88" s="82">
        <f>IF(AND(年报!N$2&lt;=A88,A88&lt;=年报!N$3),1,0)</f>
        <v>0</v>
      </c>
    </row>
    <row r="89" spans="1:11">
      <c r="A89" s="21">
        <f>实测管口高程!A7</f>
        <v>43411</v>
      </c>
      <c r="B89" s="77">
        <v>2581.994</v>
      </c>
      <c r="C89" s="74">
        <v>123.08</v>
      </c>
      <c r="D89" s="74">
        <v>123.12</v>
      </c>
      <c r="E89" s="74">
        <f t="shared" si="2"/>
        <v>123.1</v>
      </c>
      <c r="F89" s="74"/>
      <c r="H89" s="136"/>
      <c r="I89" s="136"/>
      <c r="K89" s="82">
        <f>IF(AND(年报!N$2&lt;=A89,A89&lt;=年报!N$3),1,0)</f>
        <v>0</v>
      </c>
    </row>
    <row r="90" spans="1:11">
      <c r="A90" s="21">
        <f>实测管口高程!A8</f>
        <v>43419</v>
      </c>
      <c r="B90" s="77">
        <v>2581.994</v>
      </c>
      <c r="C90" s="74">
        <v>123.587</v>
      </c>
      <c r="D90" s="74">
        <v>123.628</v>
      </c>
      <c r="E90" s="74">
        <f t="shared" si="2"/>
        <v>123.6075</v>
      </c>
      <c r="F90" s="74"/>
      <c r="H90" s="136"/>
      <c r="I90" s="136"/>
      <c r="K90" s="82">
        <f>IF(AND(年报!N$2&lt;=A90,A90&lt;=年报!N$3),1,0)</f>
        <v>0</v>
      </c>
    </row>
    <row r="91" spans="1:11">
      <c r="A91" s="21">
        <f>实测管口高程!A9</f>
        <v>43425</v>
      </c>
      <c r="B91" s="77">
        <v>2581.994</v>
      </c>
      <c r="C91" s="74">
        <v>126.395</v>
      </c>
      <c r="D91" s="74">
        <v>126.431</v>
      </c>
      <c r="E91" s="74">
        <f t="shared" si="2"/>
        <v>126.413</v>
      </c>
      <c r="F91" s="74"/>
      <c r="H91" s="136"/>
      <c r="I91" s="136"/>
      <c r="K91" s="82">
        <f>IF(AND(年报!N$2&lt;=A91,A91&lt;=年报!N$3),1,0)</f>
        <v>0</v>
      </c>
    </row>
    <row r="92" spans="1:11">
      <c r="A92" s="21">
        <f>实测管口高程!A10</f>
        <v>43431</v>
      </c>
      <c r="B92" s="77">
        <v>2581.994</v>
      </c>
      <c r="C92" s="74">
        <v>126.945</v>
      </c>
      <c r="D92" s="74">
        <v>126.982</v>
      </c>
      <c r="E92" s="74">
        <f t="shared" si="2"/>
        <v>126.9635</v>
      </c>
      <c r="F92" s="74"/>
      <c r="H92" s="136"/>
      <c r="I92" s="136"/>
      <c r="K92" s="82">
        <f>IF(AND(年报!N$2&lt;=A92,A92&lt;=年报!N$3),1,0)</f>
        <v>0</v>
      </c>
    </row>
    <row r="93" spans="1:11">
      <c r="A93" s="21">
        <f>实测管口高程!A11</f>
        <v>43441</v>
      </c>
      <c r="B93" s="77">
        <v>2581.994</v>
      </c>
      <c r="C93" s="74">
        <v>129.718</v>
      </c>
      <c r="D93" s="74">
        <v>129.757</v>
      </c>
      <c r="E93" s="74">
        <f t="shared" si="2"/>
        <v>129.7375</v>
      </c>
      <c r="F93" s="74"/>
      <c r="H93" s="136"/>
      <c r="I93" s="136"/>
      <c r="K93" s="82">
        <f>IF(AND(年报!N$2&lt;=A93,A93&lt;=年报!N$3),1,0)</f>
        <v>0</v>
      </c>
    </row>
    <row r="94" spans="1:11">
      <c r="A94" s="21">
        <f>实测管口高程!A12</f>
        <v>43445</v>
      </c>
      <c r="B94" s="77">
        <v>2581.994</v>
      </c>
      <c r="C94" s="74">
        <v>129.691</v>
      </c>
      <c r="D94" s="74">
        <v>129.734</v>
      </c>
      <c r="E94" s="74">
        <f t="shared" si="2"/>
        <v>129.7125</v>
      </c>
      <c r="F94" s="74"/>
      <c r="H94" s="136"/>
      <c r="I94" s="136"/>
      <c r="K94" s="82">
        <f>IF(AND(年报!N$2&lt;=A94,A94&lt;=年报!N$3),1,0)</f>
        <v>0</v>
      </c>
    </row>
    <row r="95" spans="1:11">
      <c r="A95" s="21">
        <f>实测管口高程!A13</f>
        <v>43455</v>
      </c>
      <c r="B95" s="77">
        <v>2581.994</v>
      </c>
      <c r="C95" s="74">
        <v>133.136</v>
      </c>
      <c r="D95" s="74">
        <v>133.173</v>
      </c>
      <c r="E95" s="74">
        <f t="shared" ref="E95:E107" si="3">(C95+D95)/2</f>
        <v>133.1545</v>
      </c>
      <c r="F95" s="74"/>
      <c r="H95" s="136"/>
      <c r="I95" s="136"/>
      <c r="K95" s="82">
        <f>IF(AND(年报!N$2&lt;=A95,A95&lt;=年报!N$3),1,0)</f>
        <v>0</v>
      </c>
    </row>
    <row r="96" spans="1:11">
      <c r="A96" s="21">
        <f>实测管口高程!A14</f>
        <v>43461</v>
      </c>
      <c r="B96" s="77">
        <v>2581.994</v>
      </c>
      <c r="C96" s="74">
        <v>133.091</v>
      </c>
      <c r="D96" s="74">
        <v>133.132</v>
      </c>
      <c r="E96" s="74">
        <f t="shared" si="3"/>
        <v>133.1115</v>
      </c>
      <c r="F96" s="74"/>
      <c r="H96" s="136"/>
      <c r="I96" s="136"/>
      <c r="K96" s="82">
        <f>IF(AND(年报!N$2&lt;=A96,A96&lt;=年报!N$3),1,0)</f>
        <v>0</v>
      </c>
    </row>
    <row r="97" spans="1:11">
      <c r="A97" s="21">
        <f>实测管口高程!A15</f>
        <v>43467</v>
      </c>
      <c r="B97" s="77">
        <v>2581.994</v>
      </c>
      <c r="C97" s="74">
        <v>133.062</v>
      </c>
      <c r="D97" s="74">
        <v>133.102</v>
      </c>
      <c r="E97" s="74">
        <f t="shared" si="3"/>
        <v>133.082</v>
      </c>
      <c r="F97" s="74"/>
      <c r="H97" s="136"/>
      <c r="I97" s="136"/>
      <c r="K97" s="82">
        <f>IF(AND(年报!N$2&lt;=A97,A97&lt;=年报!N$3),1,0)</f>
        <v>0</v>
      </c>
    </row>
    <row r="98" spans="1:11">
      <c r="A98" s="21">
        <f>实测管口高程!A16</f>
        <v>43474</v>
      </c>
      <c r="B98" s="77">
        <v>2581.994</v>
      </c>
      <c r="C98" s="74">
        <v>133.63</v>
      </c>
      <c r="D98" s="74">
        <v>133.666</v>
      </c>
      <c r="E98" s="74">
        <f t="shared" si="3"/>
        <v>133.648</v>
      </c>
      <c r="F98" s="74"/>
      <c r="H98" s="136"/>
      <c r="I98" s="136"/>
      <c r="K98" s="82">
        <f>IF(AND(年报!N$2&lt;=A98,A98&lt;=年报!N$3),1,0)</f>
        <v>0</v>
      </c>
    </row>
    <row r="99" spans="1:11">
      <c r="A99" s="21">
        <f>实测管口高程!A17</f>
        <v>43481</v>
      </c>
      <c r="B99" s="77">
        <v>2581.994</v>
      </c>
      <c r="C99" s="74">
        <v>136.329</v>
      </c>
      <c r="D99" s="74">
        <v>136.367</v>
      </c>
      <c r="E99" s="74">
        <f t="shared" si="3"/>
        <v>136.348</v>
      </c>
      <c r="F99" s="74"/>
      <c r="H99" s="136"/>
      <c r="I99" s="136"/>
      <c r="K99" s="82">
        <f>IF(AND(年报!N$2&lt;=A99,A99&lt;=年报!N$3),1,0)</f>
        <v>0</v>
      </c>
    </row>
    <row r="100" spans="1:11">
      <c r="A100" s="21">
        <f>实测管口高程!A18</f>
        <v>43486</v>
      </c>
      <c r="B100" s="77">
        <v>2581.994</v>
      </c>
      <c r="C100" s="74">
        <v>136.315</v>
      </c>
      <c r="D100" s="74">
        <v>136.356</v>
      </c>
      <c r="E100" s="74">
        <f t="shared" si="3"/>
        <v>136.3355</v>
      </c>
      <c r="F100" s="74"/>
      <c r="H100" s="136"/>
      <c r="I100" s="136"/>
      <c r="K100" s="82">
        <f>IF(AND(年报!N$2&lt;=A100,A100&lt;=年报!N$3),1,0)</f>
        <v>0</v>
      </c>
    </row>
    <row r="101" spans="1:11">
      <c r="A101" s="21">
        <f>实测管口高程!A19</f>
        <v>43511</v>
      </c>
      <c r="B101" s="77">
        <v>2581.994</v>
      </c>
      <c r="C101" s="74">
        <v>136.255</v>
      </c>
      <c r="D101" s="74">
        <v>136.294</v>
      </c>
      <c r="E101" s="74">
        <f t="shared" si="3"/>
        <v>136.2745</v>
      </c>
      <c r="F101" s="74"/>
      <c r="H101" s="136"/>
      <c r="I101" s="136"/>
      <c r="K101" s="82">
        <f>IF(AND(年报!N$2&lt;=A101,A101&lt;=年报!N$3),1,0)</f>
        <v>0</v>
      </c>
    </row>
    <row r="102" spans="1:11">
      <c r="A102" s="21">
        <v>43515</v>
      </c>
      <c r="B102" s="77">
        <v>2581.994</v>
      </c>
      <c r="C102" s="74">
        <v>136.244</v>
      </c>
      <c r="D102" s="74">
        <v>136.279</v>
      </c>
      <c r="E102" s="74">
        <f t="shared" si="3"/>
        <v>136.2615</v>
      </c>
      <c r="F102" s="74"/>
      <c r="H102" s="136"/>
      <c r="I102" s="136"/>
      <c r="K102" s="82">
        <f>IF(AND(年报!N$2&lt;=A102,A102&lt;=年报!N$3),1,0)</f>
        <v>0</v>
      </c>
    </row>
    <row r="103" spans="1:11">
      <c r="A103" s="21">
        <v>43524</v>
      </c>
      <c r="B103" s="77">
        <v>2581.994</v>
      </c>
      <c r="C103" s="74">
        <v>138.954</v>
      </c>
      <c r="D103" s="74">
        <v>138.995</v>
      </c>
      <c r="E103" s="74">
        <f t="shared" si="3"/>
        <v>138.9745</v>
      </c>
      <c r="F103" s="74"/>
      <c r="H103" s="136"/>
      <c r="I103" s="136"/>
      <c r="K103" s="82">
        <f>IF(AND(年报!N$2&lt;=A103,A103&lt;=年报!N$3),1,0)</f>
        <v>0</v>
      </c>
    </row>
    <row r="104" spans="1:11">
      <c r="A104" s="21">
        <v>43530</v>
      </c>
      <c r="B104" s="77">
        <v>2581.994</v>
      </c>
      <c r="C104" s="74">
        <v>139.504</v>
      </c>
      <c r="D104" s="74">
        <v>139.546</v>
      </c>
      <c r="E104" s="74">
        <f t="shared" si="3"/>
        <v>139.525</v>
      </c>
      <c r="F104" s="74"/>
      <c r="H104" s="136"/>
      <c r="I104" s="136"/>
      <c r="K104" s="82">
        <f>IF(AND(年报!N$2&lt;=A104,A104&lt;=年报!N$3),1,0)</f>
        <v>0</v>
      </c>
    </row>
    <row r="105" spans="1:11">
      <c r="A105" s="21">
        <v>43535</v>
      </c>
      <c r="B105" s="77">
        <v>2581.994</v>
      </c>
      <c r="C105" s="74">
        <v>142.202</v>
      </c>
      <c r="D105" s="74">
        <v>142.244</v>
      </c>
      <c r="E105" s="74">
        <f t="shared" si="3"/>
        <v>142.223</v>
      </c>
      <c r="F105" s="74"/>
      <c r="H105" s="136"/>
      <c r="I105" s="136"/>
      <c r="K105" s="82">
        <f>IF(AND(年报!N$2&lt;=A105,A105&lt;=年报!N$3),1,0)</f>
        <v>0</v>
      </c>
    </row>
    <row r="106" spans="1:11">
      <c r="A106" s="21">
        <v>43543</v>
      </c>
      <c r="B106" s="77">
        <v>2581.994</v>
      </c>
      <c r="C106" s="74">
        <v>145.2</v>
      </c>
      <c r="D106" s="74">
        <v>145.238</v>
      </c>
      <c r="E106" s="74">
        <f t="shared" si="3"/>
        <v>145.219</v>
      </c>
      <c r="F106" s="74"/>
      <c r="H106" s="136"/>
      <c r="I106" s="136"/>
      <c r="K106" s="82">
        <f>IF(AND(年报!N$2&lt;=A106,A106&lt;=年报!N$3),1,0)</f>
        <v>0</v>
      </c>
    </row>
    <row r="107" spans="1:11">
      <c r="A107" s="21">
        <v>43561</v>
      </c>
      <c r="B107" s="77">
        <v>2581.994</v>
      </c>
      <c r="C107" s="74">
        <v>148.561</v>
      </c>
      <c r="D107" s="74">
        <v>148.598</v>
      </c>
      <c r="E107" s="74">
        <f t="shared" si="3"/>
        <v>148.5795</v>
      </c>
      <c r="F107" s="74"/>
      <c r="H107" s="136"/>
      <c r="I107" s="136"/>
      <c r="K107" s="82">
        <f>IF(AND(年报!N$2&lt;=A107,A107&lt;=年报!N$3),1,0)</f>
        <v>0</v>
      </c>
    </row>
    <row r="108" spans="1:11">
      <c r="A108" s="21">
        <v>43573</v>
      </c>
      <c r="B108" s="77">
        <v>2581.994</v>
      </c>
      <c r="C108" s="74">
        <v>151.891</v>
      </c>
      <c r="D108" s="74">
        <v>151.93</v>
      </c>
      <c r="E108" s="74">
        <f t="shared" ref="E108:E132" si="4">(C108+D108)/2</f>
        <v>151.9105</v>
      </c>
      <c r="F108" s="74"/>
      <c r="H108" s="136"/>
      <c r="I108" s="136"/>
      <c r="K108" s="82">
        <f>IF(AND(年报!N$2&lt;=A108,A108&lt;=年报!N$3),1,0)</f>
        <v>0</v>
      </c>
    </row>
    <row r="109" spans="1:11">
      <c r="A109" s="21">
        <v>43581</v>
      </c>
      <c r="B109" s="77">
        <v>2581.994</v>
      </c>
      <c r="C109" s="74">
        <v>152.452</v>
      </c>
      <c r="D109" s="74">
        <v>152.494</v>
      </c>
      <c r="E109" s="74">
        <f t="shared" si="4"/>
        <v>152.473</v>
      </c>
      <c r="F109" s="74"/>
      <c r="H109" s="136"/>
      <c r="I109" s="136"/>
      <c r="K109" s="82">
        <f>IF(AND(年报!N$2&lt;=A109,A109&lt;=年报!N$3),1,0)</f>
        <v>0</v>
      </c>
    </row>
    <row r="110" spans="1:11">
      <c r="A110" s="21">
        <v>43595</v>
      </c>
      <c r="B110" s="77">
        <v>2581.994</v>
      </c>
      <c r="C110" s="74">
        <v>155.111</v>
      </c>
      <c r="D110" s="74">
        <v>155.146</v>
      </c>
      <c r="E110" s="74">
        <f t="shared" si="4"/>
        <v>155.1285</v>
      </c>
      <c r="F110" s="74"/>
      <c r="H110" s="136"/>
      <c r="I110" s="136"/>
      <c r="K110" s="82">
        <f>IF(AND(年报!N$2&lt;=A110,A110&lt;=年报!N$3),1,0)</f>
        <v>0</v>
      </c>
    </row>
    <row r="111" spans="1:11">
      <c r="A111" s="21">
        <v>43601</v>
      </c>
      <c r="B111" s="77">
        <v>2581.994</v>
      </c>
      <c r="C111" s="74">
        <v>155.695</v>
      </c>
      <c r="D111" s="74">
        <v>155.733</v>
      </c>
      <c r="E111" s="74">
        <f t="shared" si="4"/>
        <v>155.714</v>
      </c>
      <c r="F111" s="74"/>
      <c r="H111" s="136"/>
      <c r="I111" s="136"/>
      <c r="K111" s="82">
        <f>IF(AND(年报!N$2&lt;=A111,A111&lt;=年报!N$3),1,0)</f>
        <v>0</v>
      </c>
    </row>
    <row r="112" spans="1:11">
      <c r="A112" s="21">
        <v>43608</v>
      </c>
      <c r="B112" s="77">
        <v>2581.994</v>
      </c>
      <c r="C112" s="74">
        <v>158.451</v>
      </c>
      <c r="D112" s="74">
        <v>158.488</v>
      </c>
      <c r="E112" s="74">
        <f t="shared" si="4"/>
        <v>158.4695</v>
      </c>
      <c r="F112" s="74"/>
      <c r="H112" s="136"/>
      <c r="I112" s="136"/>
      <c r="K112" s="82">
        <f>IF(AND(年报!N$2&lt;=A112,A112&lt;=年报!N$3),1,0)</f>
        <v>0</v>
      </c>
    </row>
    <row r="113" spans="1:11">
      <c r="A113" s="21">
        <v>43623</v>
      </c>
      <c r="B113" s="77">
        <v>2581.994</v>
      </c>
      <c r="C113" s="74">
        <v>161.509</v>
      </c>
      <c r="D113" s="74">
        <v>161.546</v>
      </c>
      <c r="E113" s="74">
        <f t="shared" si="4"/>
        <v>161.5275</v>
      </c>
      <c r="F113" s="74"/>
      <c r="H113" s="136"/>
      <c r="I113" s="136"/>
      <c r="K113" s="82">
        <f>IF(AND(年报!N$2&lt;=A113,A113&lt;=年报!N$3),1,0)</f>
        <v>0</v>
      </c>
    </row>
    <row r="114" spans="1:11">
      <c r="A114" s="21">
        <v>43630</v>
      </c>
      <c r="B114" s="77">
        <v>2581.994</v>
      </c>
      <c r="C114" s="74">
        <v>162.065</v>
      </c>
      <c r="D114" s="74">
        <v>162.104</v>
      </c>
      <c r="E114" s="74">
        <f t="shared" si="4"/>
        <v>162.0845</v>
      </c>
      <c r="F114" s="74"/>
      <c r="H114" s="136"/>
      <c r="I114" s="136"/>
      <c r="K114" s="82">
        <f>IF(AND(年报!N$2&lt;=A114,A114&lt;=年报!N$3),1,0)</f>
        <v>0</v>
      </c>
    </row>
    <row r="115" spans="1:11">
      <c r="A115" s="21">
        <v>43637</v>
      </c>
      <c r="B115" s="77">
        <v>2581.994</v>
      </c>
      <c r="C115" s="74">
        <v>164.82</v>
      </c>
      <c r="D115" s="74">
        <v>164.858</v>
      </c>
      <c r="E115" s="74">
        <f t="shared" si="4"/>
        <v>164.839</v>
      </c>
      <c r="F115" s="74"/>
      <c r="H115" s="136"/>
      <c r="I115" s="136"/>
      <c r="K115" s="82">
        <f>IF(AND(年报!N$2&lt;=A115,A115&lt;=年报!N$3),1,0)</f>
        <v>0</v>
      </c>
    </row>
    <row r="116" spans="1:11">
      <c r="A116" s="21">
        <v>43645</v>
      </c>
      <c r="B116" s="77">
        <v>2581.994</v>
      </c>
      <c r="C116" s="74">
        <v>164.754</v>
      </c>
      <c r="D116" s="74">
        <v>164.791</v>
      </c>
      <c r="E116" s="74">
        <f t="shared" si="4"/>
        <v>164.7725</v>
      </c>
      <c r="F116" s="74"/>
      <c r="H116" s="136"/>
      <c r="I116" s="136"/>
      <c r="K116" s="82">
        <f>IF(AND(年报!N$2&lt;=A116,A116&lt;=年报!N$3),1,0)</f>
        <v>0</v>
      </c>
    </row>
    <row r="117" spans="1:11">
      <c r="A117" s="21">
        <v>43651</v>
      </c>
      <c r="B117" s="77">
        <v>2581.994</v>
      </c>
      <c r="C117" s="74">
        <v>164.719</v>
      </c>
      <c r="D117" s="74">
        <v>164.758</v>
      </c>
      <c r="E117" s="74">
        <f t="shared" si="4"/>
        <v>164.7385</v>
      </c>
      <c r="F117" s="74"/>
      <c r="H117" s="136"/>
      <c r="I117" s="136"/>
      <c r="K117" s="82">
        <f>IF(AND(年报!N$2&lt;=A117,A117&lt;=年报!N$3),1,0)</f>
        <v>0</v>
      </c>
    </row>
    <row r="118" spans="1:11">
      <c r="A118" s="21">
        <v>43660</v>
      </c>
      <c r="B118" s="77">
        <v>2581.994</v>
      </c>
      <c r="C118" s="74">
        <v>164.689</v>
      </c>
      <c r="D118" s="74">
        <v>164.727</v>
      </c>
      <c r="E118" s="74">
        <f t="shared" si="4"/>
        <v>164.708</v>
      </c>
      <c r="F118" s="74"/>
      <c r="H118" s="136"/>
      <c r="I118" s="136"/>
      <c r="K118" s="82">
        <f>IF(AND(年报!N$2&lt;=A118,A118&lt;=年报!N$3),1,0)</f>
        <v>0</v>
      </c>
    </row>
    <row r="119" spans="1:11">
      <c r="A119" s="21">
        <v>43665</v>
      </c>
      <c r="B119" s="77">
        <v>2581.994</v>
      </c>
      <c r="C119" s="74">
        <v>164.674</v>
      </c>
      <c r="D119" s="74">
        <v>164.715</v>
      </c>
      <c r="E119" s="74">
        <f t="shared" si="4"/>
        <v>164.6945</v>
      </c>
      <c r="F119" s="74"/>
      <c r="H119" s="136"/>
      <c r="I119" s="136"/>
      <c r="K119" s="82">
        <f>IF(AND(年报!N$2&lt;=A119,A119&lt;=年报!N$3),1,0)</f>
        <v>0</v>
      </c>
    </row>
    <row r="120" spans="1:11">
      <c r="A120" s="21">
        <v>43671</v>
      </c>
      <c r="B120" s="77">
        <v>2581.994</v>
      </c>
      <c r="C120" s="74">
        <v>164.655</v>
      </c>
      <c r="D120" s="74">
        <v>164.693</v>
      </c>
      <c r="E120" s="74">
        <f t="shared" si="4"/>
        <v>164.674</v>
      </c>
      <c r="F120" s="74"/>
      <c r="H120" s="136"/>
      <c r="I120" s="136"/>
      <c r="K120" s="82">
        <f>IF(AND(年报!N$2&lt;=A120,A120&lt;=年报!N$3),1,0)</f>
        <v>0</v>
      </c>
    </row>
    <row r="121" spans="1:11">
      <c r="A121" s="21">
        <v>43678</v>
      </c>
      <c r="B121" s="77">
        <v>2581.994</v>
      </c>
      <c r="C121" s="74">
        <v>164.636</v>
      </c>
      <c r="D121" s="74">
        <v>164.682</v>
      </c>
      <c r="E121" s="74">
        <f t="shared" si="4"/>
        <v>164.659</v>
      </c>
      <c r="F121" s="74"/>
      <c r="H121" s="136"/>
      <c r="I121" s="136"/>
      <c r="K121" s="82">
        <f>IF(AND(年报!N$2&lt;=A121,A121&lt;=年报!N$3),1,0)</f>
        <v>0</v>
      </c>
    </row>
    <row r="122" spans="1:11">
      <c r="A122" s="21">
        <v>43686</v>
      </c>
      <c r="B122" s="77">
        <v>2581.994</v>
      </c>
      <c r="C122" s="74">
        <v>164.617</v>
      </c>
      <c r="D122" s="74">
        <v>164.665</v>
      </c>
      <c r="E122" s="74">
        <f t="shared" si="4"/>
        <v>164.641</v>
      </c>
      <c r="F122" s="74"/>
      <c r="H122" s="136"/>
      <c r="I122" s="136"/>
      <c r="K122" s="82">
        <f>IF(AND(年报!N$2&lt;=A122,A122&lt;=年报!N$3),1,0)</f>
        <v>0</v>
      </c>
    </row>
    <row r="123" spans="1:11">
      <c r="A123" s="21">
        <v>43693</v>
      </c>
      <c r="B123" s="77">
        <v>2581.994</v>
      </c>
      <c r="C123" s="74">
        <v>165.185</v>
      </c>
      <c r="D123" s="74">
        <v>165.224</v>
      </c>
      <c r="E123" s="74">
        <f t="shared" si="4"/>
        <v>165.2045</v>
      </c>
      <c r="F123" s="74"/>
      <c r="H123" s="136"/>
      <c r="I123" s="136"/>
      <c r="K123" s="82">
        <f>IF(AND(年报!N$2&lt;=A123,A123&lt;=年报!N$3),1,0)</f>
        <v>0</v>
      </c>
    </row>
    <row r="124" spans="1:11">
      <c r="A124" s="21">
        <v>43708</v>
      </c>
      <c r="B124" s="77">
        <v>2581.994</v>
      </c>
      <c r="C124" s="74">
        <v>167.851</v>
      </c>
      <c r="D124" s="74">
        <v>167.891</v>
      </c>
      <c r="E124" s="74">
        <f t="shared" si="4"/>
        <v>167.871</v>
      </c>
      <c r="F124" s="74"/>
      <c r="H124" s="136"/>
      <c r="I124" s="136"/>
      <c r="K124" s="82">
        <f>IF(AND(年报!N$2&lt;=A124,A124&lt;=年报!N$3),1,0)</f>
        <v>0</v>
      </c>
    </row>
    <row r="125" spans="1:11">
      <c r="A125" s="21">
        <v>43713</v>
      </c>
      <c r="B125" s="77">
        <v>2581.994</v>
      </c>
      <c r="C125" s="74">
        <v>167.851</v>
      </c>
      <c r="D125" s="74">
        <v>167.884</v>
      </c>
      <c r="E125" s="74">
        <f t="shared" si="4"/>
        <v>167.8675</v>
      </c>
      <c r="F125" s="74"/>
      <c r="H125" s="136"/>
      <c r="I125" s="136"/>
      <c r="K125" s="82">
        <f>IF(AND(年报!N$2&lt;=A125,A125&lt;=年报!N$3),1,0)</f>
        <v>0</v>
      </c>
    </row>
    <row r="126" spans="1:11">
      <c r="A126" s="21">
        <v>43722</v>
      </c>
      <c r="B126" s="77">
        <v>2581.994</v>
      </c>
      <c r="C126" s="74">
        <v>168.413</v>
      </c>
      <c r="D126" s="74">
        <v>168.446</v>
      </c>
      <c r="E126" s="74">
        <f t="shared" si="4"/>
        <v>168.4295</v>
      </c>
      <c r="F126" s="74"/>
      <c r="H126" s="136"/>
      <c r="I126" s="136"/>
      <c r="K126" s="82">
        <f>IF(AND(年报!N$2&lt;=A126,A126&lt;=年报!N$3),1,0)</f>
        <v>0</v>
      </c>
    </row>
    <row r="127" spans="1:11">
      <c r="A127" s="21">
        <v>43728</v>
      </c>
      <c r="B127" s="77">
        <v>2581.994</v>
      </c>
      <c r="C127" s="74">
        <v>168.395</v>
      </c>
      <c r="D127" s="74">
        <v>168.428</v>
      </c>
      <c r="E127" s="74">
        <f t="shared" si="4"/>
        <v>168.4115</v>
      </c>
      <c r="F127" s="74"/>
      <c r="H127" s="136"/>
      <c r="I127" s="136"/>
      <c r="K127" s="82">
        <f>IF(AND(年报!N$2&lt;=A127,A127&lt;=年报!N$3),1,0)</f>
        <v>0</v>
      </c>
    </row>
    <row r="128" spans="1:11">
      <c r="A128" s="21">
        <v>43742</v>
      </c>
      <c r="B128" s="77">
        <v>2581.994</v>
      </c>
      <c r="C128" s="74">
        <v>171.107</v>
      </c>
      <c r="D128" s="74">
        <v>171.138</v>
      </c>
      <c r="E128" s="74">
        <f t="shared" si="4"/>
        <v>171.1225</v>
      </c>
      <c r="F128" s="74"/>
      <c r="H128" s="136"/>
      <c r="I128" s="136"/>
      <c r="K128" s="82">
        <f>IF(AND(年报!N$2&lt;=A128,A128&lt;=年报!N$3),1,0)</f>
        <v>0</v>
      </c>
    </row>
    <row r="129" spans="1:11">
      <c r="A129" s="21">
        <v>43749</v>
      </c>
      <c r="B129" s="77">
        <v>2581.994</v>
      </c>
      <c r="C129" s="74">
        <v>171.069</v>
      </c>
      <c r="D129" s="74">
        <v>171.101</v>
      </c>
      <c r="E129" s="74">
        <f t="shared" si="4"/>
        <v>171.085</v>
      </c>
      <c r="F129" s="74"/>
      <c r="H129" s="136"/>
      <c r="I129" s="136"/>
      <c r="K129" s="82">
        <f>IF(AND(年报!N$2&lt;=A129,A129&lt;=年报!N$3),1,0)</f>
        <v>0</v>
      </c>
    </row>
    <row r="130" spans="1:11">
      <c r="A130" s="21">
        <v>43762</v>
      </c>
      <c r="B130" s="77">
        <v>2581.994</v>
      </c>
      <c r="C130" s="74">
        <v>174.375</v>
      </c>
      <c r="D130" s="74">
        <v>174.406</v>
      </c>
      <c r="E130" s="74">
        <f t="shared" si="4"/>
        <v>174.3905</v>
      </c>
      <c r="F130" s="74"/>
      <c r="H130" s="136"/>
      <c r="I130" s="136"/>
      <c r="K130" s="82">
        <f>IF(AND(年报!N$2&lt;=A130,A130&lt;=年报!N$3),1,0)</f>
        <v>0</v>
      </c>
    </row>
    <row r="131" spans="1:11">
      <c r="A131" s="21">
        <v>43770</v>
      </c>
      <c r="B131" s="77">
        <v>2581.994</v>
      </c>
      <c r="C131" s="74">
        <v>177.467</v>
      </c>
      <c r="D131" s="74">
        <v>177.5</v>
      </c>
      <c r="E131" s="74">
        <f t="shared" si="4"/>
        <v>177.4835</v>
      </c>
      <c r="F131" s="74"/>
      <c r="H131" s="136"/>
      <c r="I131" s="136"/>
      <c r="K131" s="82">
        <f>IF(AND(年报!N$2&lt;=A131,A131&lt;=年报!N$3),1,0)</f>
        <v>0</v>
      </c>
    </row>
    <row r="132" spans="1:11">
      <c r="A132" s="21">
        <v>43778</v>
      </c>
      <c r="B132" s="77">
        <v>2581.994</v>
      </c>
      <c r="C132" s="74">
        <v>180.621</v>
      </c>
      <c r="D132" s="74">
        <v>180.656</v>
      </c>
      <c r="E132" s="74">
        <f t="shared" si="4"/>
        <v>180.6385</v>
      </c>
      <c r="F132" s="74"/>
      <c r="H132" s="136"/>
      <c r="I132" s="136"/>
      <c r="K132" s="82">
        <f>IF(AND(年报!N$2&lt;=A132,A132&lt;=年报!N$3),1,0)</f>
        <v>0</v>
      </c>
    </row>
    <row r="133" spans="1:11">
      <c r="A133" s="21">
        <v>43785</v>
      </c>
      <c r="B133" s="77">
        <v>2581.994</v>
      </c>
      <c r="E133" s="74"/>
      <c r="F133" s="74"/>
      <c r="H133" s="136" t="s">
        <v>21</v>
      </c>
      <c r="I133" s="136"/>
      <c r="K133" s="82">
        <f>IF(AND(年报!N$2&lt;=A133,A133&lt;=年报!N$3),1,0)</f>
        <v>0</v>
      </c>
    </row>
    <row r="134" spans="1:11">
      <c r="A134" s="21">
        <v>43791</v>
      </c>
      <c r="B134" s="77">
        <v>2581.994</v>
      </c>
      <c r="C134" s="74">
        <v>184.305</v>
      </c>
      <c r="D134" s="74">
        <v>184.339</v>
      </c>
      <c r="E134" s="74">
        <f t="shared" ref="E134:E189" si="5">(C134+D134)/2</f>
        <v>184.322</v>
      </c>
      <c r="F134" s="74"/>
      <c r="H134" s="136"/>
      <c r="I134" s="136"/>
      <c r="K134" s="82">
        <f>IF(AND(年报!N$2&lt;=A134,A134&lt;=年报!N$3),1,0)</f>
        <v>0</v>
      </c>
    </row>
    <row r="135" spans="1:11">
      <c r="A135" s="21">
        <v>43802</v>
      </c>
      <c r="B135" s="77">
        <v>2581.994</v>
      </c>
      <c r="C135" s="74">
        <v>186.994</v>
      </c>
      <c r="D135" s="74">
        <v>187.026</v>
      </c>
      <c r="E135" s="74">
        <f t="shared" si="5"/>
        <v>187.01</v>
      </c>
      <c r="F135" s="74"/>
      <c r="H135" s="136"/>
      <c r="I135" s="136"/>
      <c r="K135" s="82">
        <f>IF(AND(年报!N$2&lt;=A135,A135&lt;=年报!N$3),1,0)</f>
        <v>0</v>
      </c>
    </row>
    <row r="136" spans="1:11">
      <c r="A136" s="21">
        <v>43824</v>
      </c>
      <c r="B136" s="77">
        <v>2581.994</v>
      </c>
      <c r="C136" s="74">
        <v>190.212</v>
      </c>
      <c r="D136" s="74">
        <v>190.245</v>
      </c>
      <c r="E136" s="74">
        <f t="shared" si="5"/>
        <v>190.2285</v>
      </c>
      <c r="F136" s="74"/>
      <c r="H136" s="136" t="s">
        <v>21</v>
      </c>
      <c r="I136" s="136"/>
      <c r="K136" s="82">
        <f>IF(AND(年报!N$2&lt;=A136,A136&lt;=年报!N$3),1,0)</f>
        <v>1</v>
      </c>
    </row>
    <row r="137" spans="1:11">
      <c r="A137" s="21">
        <v>43834</v>
      </c>
      <c r="B137" s="77">
        <v>2581.994</v>
      </c>
      <c r="C137" s="74">
        <v>190.219</v>
      </c>
      <c r="D137" s="74">
        <v>190.25</v>
      </c>
      <c r="E137" s="74">
        <f t="shared" si="5"/>
        <v>190.2345</v>
      </c>
      <c r="F137" s="74"/>
      <c r="H137" s="136" t="s">
        <v>22</v>
      </c>
      <c r="I137" s="136"/>
      <c r="K137" s="82">
        <f>IF(AND(年报!N$2&lt;=A137,A137&lt;=年报!N$3),1,0)</f>
        <v>1</v>
      </c>
    </row>
    <row r="138" spans="1:11">
      <c r="A138" s="21">
        <v>43839</v>
      </c>
      <c r="B138" s="77">
        <v>2581.994</v>
      </c>
      <c r="C138" s="74">
        <v>193.494</v>
      </c>
      <c r="D138" s="74">
        <v>193.523</v>
      </c>
      <c r="E138" s="74">
        <f t="shared" si="5"/>
        <v>193.5085</v>
      </c>
      <c r="F138" s="74"/>
      <c r="H138" s="136"/>
      <c r="I138" s="136"/>
      <c r="K138" s="82">
        <f>IF(AND(年报!N$2&lt;=A138,A138&lt;=年报!N$3),1,0)</f>
        <v>1</v>
      </c>
    </row>
    <row r="139" spans="1:11">
      <c r="A139" s="21">
        <v>43845</v>
      </c>
      <c r="B139" s="77">
        <v>2581.994</v>
      </c>
      <c r="C139" s="74">
        <v>193.482</v>
      </c>
      <c r="D139" s="74">
        <v>193.516</v>
      </c>
      <c r="E139" s="74">
        <f t="shared" si="5"/>
        <v>193.499</v>
      </c>
      <c r="F139" s="74"/>
      <c r="H139" s="136"/>
      <c r="I139" s="136"/>
      <c r="K139" s="82">
        <f>IF(AND(年报!N$2&lt;=A139,A139&lt;=年报!N$3),1,0)</f>
        <v>1</v>
      </c>
    </row>
    <row r="140" spans="1:11">
      <c r="A140" s="21">
        <v>43908</v>
      </c>
      <c r="B140" s="77">
        <v>2581.994</v>
      </c>
      <c r="C140" s="74">
        <v>193.28</v>
      </c>
      <c r="D140" s="74">
        <v>193.323</v>
      </c>
      <c r="E140" s="74">
        <f t="shared" si="5"/>
        <v>193.3015</v>
      </c>
      <c r="F140" s="74"/>
      <c r="H140" s="136"/>
      <c r="I140" s="136"/>
      <c r="K140" s="82">
        <f>IF(AND(年报!N$2&lt;=A140,A140&lt;=年报!N$3),1,0)</f>
        <v>1</v>
      </c>
    </row>
    <row r="141" spans="1:11">
      <c r="A141" s="21">
        <v>43930</v>
      </c>
      <c r="B141" s="77">
        <v>2581.994</v>
      </c>
      <c r="C141" s="74">
        <v>200.224</v>
      </c>
      <c r="D141" s="74">
        <v>200.267</v>
      </c>
      <c r="E141" s="74">
        <f t="shared" si="5"/>
        <v>200.2455</v>
      </c>
      <c r="F141" s="74"/>
      <c r="H141" s="136"/>
      <c r="I141" s="136"/>
      <c r="K141" s="82">
        <f>IF(AND(年报!N$2&lt;=A141,A141&lt;=年报!N$3),1,0)</f>
        <v>1</v>
      </c>
    </row>
    <row r="142" spans="1:11">
      <c r="A142" s="21">
        <v>43938</v>
      </c>
      <c r="B142" s="77">
        <v>2581.994</v>
      </c>
      <c r="C142" s="74">
        <v>203.109</v>
      </c>
      <c r="D142" s="74">
        <v>203.053</v>
      </c>
      <c r="E142" s="74">
        <f t="shared" si="5"/>
        <v>203.081</v>
      </c>
      <c r="F142" s="74"/>
      <c r="H142" s="136"/>
      <c r="I142" s="136"/>
      <c r="K142" s="82">
        <f>IF(AND(年报!N$2&lt;=A142,A142&lt;=年报!N$3),1,0)</f>
        <v>1</v>
      </c>
    </row>
    <row r="143" spans="1:11">
      <c r="A143" s="21">
        <v>43942</v>
      </c>
      <c r="B143" s="77">
        <v>2581.994</v>
      </c>
      <c r="C143" s="74">
        <v>203.476</v>
      </c>
      <c r="D143" s="74">
        <v>203.51</v>
      </c>
      <c r="E143" s="74">
        <f t="shared" si="5"/>
        <v>203.493</v>
      </c>
      <c r="F143" s="74"/>
      <c r="H143" s="136"/>
      <c r="I143" s="136"/>
      <c r="K143" s="82">
        <f>IF(AND(年报!N$2&lt;=A143,A143&lt;=年报!N$3),1,0)</f>
        <v>1</v>
      </c>
    </row>
    <row r="144" spans="1:11">
      <c r="A144" s="21">
        <v>43951</v>
      </c>
      <c r="B144" s="77">
        <v>2581.994</v>
      </c>
      <c r="C144" s="74">
        <v>206.123</v>
      </c>
      <c r="D144" s="74">
        <v>206.152</v>
      </c>
      <c r="E144" s="74">
        <f t="shared" si="5"/>
        <v>206.1375</v>
      </c>
      <c r="F144" s="74"/>
      <c r="H144" s="136"/>
      <c r="I144" s="136"/>
      <c r="J144" s="136"/>
      <c r="K144" s="82">
        <f>IF(AND(年报!N$2&lt;=A144,A144&lt;=年报!N$3),1,0)</f>
        <v>1</v>
      </c>
    </row>
    <row r="145" spans="1:11">
      <c r="A145" s="21">
        <v>43956</v>
      </c>
      <c r="B145" s="77">
        <v>2581.994</v>
      </c>
      <c r="C145" s="74">
        <v>206.565</v>
      </c>
      <c r="D145" s="74">
        <v>206.589</v>
      </c>
      <c r="E145" s="74">
        <f t="shared" si="5"/>
        <v>206.577</v>
      </c>
      <c r="F145" s="74"/>
      <c r="H145" s="136"/>
      <c r="I145" s="136"/>
      <c r="K145" s="82">
        <f>IF(AND(年报!N$2&lt;=A145,A145&lt;=年报!N$3),1,0)</f>
        <v>1</v>
      </c>
    </row>
    <row r="146" spans="1:11">
      <c r="A146" s="21">
        <v>43964</v>
      </c>
      <c r="B146" s="77">
        <v>2581.994</v>
      </c>
      <c r="C146" s="74">
        <v>209.142</v>
      </c>
      <c r="D146" s="74">
        <v>209.178</v>
      </c>
      <c r="E146" s="74">
        <f t="shared" si="5"/>
        <v>209.16</v>
      </c>
      <c r="F146" s="74"/>
      <c r="H146" s="136"/>
      <c r="I146" s="136"/>
      <c r="K146" s="82">
        <f>IF(AND(年报!N$2&lt;=A146,A146&lt;=年报!N$3),1,0)</f>
        <v>1</v>
      </c>
    </row>
    <row r="147" spans="1:11">
      <c r="A147" s="21">
        <v>43972</v>
      </c>
      <c r="B147" s="77">
        <v>2581.994</v>
      </c>
      <c r="C147" s="74">
        <v>212.153</v>
      </c>
      <c r="D147" s="74">
        <v>212.184</v>
      </c>
      <c r="E147" s="74">
        <f t="shared" si="5"/>
        <v>212.1685</v>
      </c>
      <c r="F147" s="74"/>
      <c r="H147" s="136"/>
      <c r="I147" s="136"/>
      <c r="J147" s="136"/>
      <c r="K147" s="82">
        <f>IF(AND(年报!N$2&lt;=A147,A147&lt;=年报!N$3),1,0)</f>
        <v>1</v>
      </c>
    </row>
    <row r="148" spans="1:11">
      <c r="A148" s="21">
        <v>43980</v>
      </c>
      <c r="B148" s="77">
        <v>2581.994</v>
      </c>
      <c r="C148" s="74">
        <v>212.152</v>
      </c>
      <c r="D148" s="74">
        <v>212.183</v>
      </c>
      <c r="E148" s="74">
        <f t="shared" si="5"/>
        <v>212.1675</v>
      </c>
      <c r="F148" s="74"/>
      <c r="H148" s="136"/>
      <c r="I148" s="136"/>
      <c r="K148" s="82">
        <f>IF(AND(年报!N$2&lt;=A148,A148&lt;=年报!N$3),1,0)</f>
        <v>1</v>
      </c>
    </row>
    <row r="149" spans="1:11">
      <c r="A149" s="21">
        <v>43999</v>
      </c>
      <c r="B149" s="77">
        <v>2581.994</v>
      </c>
      <c r="C149" s="74">
        <v>215.351</v>
      </c>
      <c r="D149" s="74">
        <v>215.385</v>
      </c>
      <c r="E149" s="74">
        <f t="shared" si="5"/>
        <v>215.368</v>
      </c>
      <c r="F149" s="74"/>
      <c r="H149" s="136"/>
      <c r="I149" s="136"/>
      <c r="K149" s="82">
        <f>IF(AND(年报!N$2&lt;=A149,A149&lt;=年报!N$3),1,0)</f>
        <v>1</v>
      </c>
    </row>
    <row r="150" spans="1:11">
      <c r="A150" s="21">
        <v>44008</v>
      </c>
      <c r="B150" s="77">
        <v>2581.994</v>
      </c>
      <c r="C150" s="74">
        <v>215.347</v>
      </c>
      <c r="D150" s="74">
        <v>215.381</v>
      </c>
      <c r="E150" s="74">
        <f t="shared" si="5"/>
        <v>215.364</v>
      </c>
      <c r="F150" s="74"/>
      <c r="H150" s="136"/>
      <c r="I150" s="136"/>
      <c r="K150" s="82">
        <f>IF(AND(年报!N$2&lt;=A150,A150&lt;=年报!N$3),1,0)</f>
        <v>1</v>
      </c>
    </row>
    <row r="151" spans="1:11">
      <c r="A151" s="21">
        <v>44056</v>
      </c>
      <c r="B151" s="77">
        <v>2581.994</v>
      </c>
      <c r="C151" s="74">
        <v>219.028</v>
      </c>
      <c r="D151" s="74">
        <v>219.063</v>
      </c>
      <c r="E151" s="74">
        <f t="shared" si="5"/>
        <v>219.0455</v>
      </c>
      <c r="F151" s="74"/>
      <c r="H151" s="136"/>
      <c r="I151" s="136"/>
      <c r="K151" s="82">
        <f>IF(AND(年报!N$2&lt;=A151,A151&lt;=年报!N$3),1,0)</f>
        <v>1</v>
      </c>
    </row>
    <row r="152" spans="1:11">
      <c r="A152" s="21">
        <v>44062</v>
      </c>
      <c r="B152" s="77">
        <v>2581.994</v>
      </c>
      <c r="C152" s="74">
        <v>218.978</v>
      </c>
      <c r="D152" s="74">
        <v>219.014</v>
      </c>
      <c r="E152" s="74">
        <f t="shared" si="5"/>
        <v>218.996</v>
      </c>
      <c r="F152" s="74"/>
      <c r="H152" s="136"/>
      <c r="I152" s="136"/>
      <c r="K152" s="82">
        <f>IF(AND(年报!N$2&lt;=A152,A152&lt;=年报!N$3),1,0)</f>
        <v>1</v>
      </c>
    </row>
    <row r="153" spans="1:11">
      <c r="A153" s="21">
        <v>44070</v>
      </c>
      <c r="B153" s="77">
        <v>2581.994</v>
      </c>
      <c r="C153" s="74">
        <v>222.295</v>
      </c>
      <c r="D153" s="74">
        <v>222.328</v>
      </c>
      <c r="E153" s="74">
        <f t="shared" si="5"/>
        <v>222.3115</v>
      </c>
      <c r="F153" s="74"/>
      <c r="H153" s="136"/>
      <c r="I153" s="136"/>
      <c r="K153" s="82">
        <f>IF(AND(年报!N$2&lt;=A153,A153&lt;=年报!N$3),1,0)</f>
        <v>1</v>
      </c>
    </row>
    <row r="154" spans="1:11">
      <c r="A154" s="21">
        <v>44084</v>
      </c>
      <c r="B154" s="77">
        <v>2581.994</v>
      </c>
      <c r="C154" s="74">
        <v>224.967</v>
      </c>
      <c r="D154" s="74">
        <v>225</v>
      </c>
      <c r="E154" s="74">
        <f t="shared" si="5"/>
        <v>224.9835</v>
      </c>
      <c r="F154" s="74"/>
      <c r="H154" s="136"/>
      <c r="I154" s="136"/>
      <c r="J154" s="136"/>
      <c r="K154" s="82">
        <f>IF(AND(年报!N$2&lt;=A154,A154&lt;=年报!N$3),1,0)</f>
        <v>1</v>
      </c>
    </row>
    <row r="155" spans="1:11">
      <c r="A155" s="21">
        <v>44092</v>
      </c>
      <c r="B155" s="77">
        <v>2581.994</v>
      </c>
      <c r="C155" s="74">
        <v>224.935</v>
      </c>
      <c r="D155" s="74">
        <v>224.972</v>
      </c>
      <c r="E155" s="74">
        <f t="shared" si="5"/>
        <v>224.9535</v>
      </c>
      <c r="F155" s="74"/>
      <c r="H155" s="136"/>
      <c r="I155" s="136"/>
      <c r="K155" s="82">
        <f>IF(AND(年报!N$2&lt;=A155,A155&lt;=年报!N$3),1,0)</f>
        <v>1</v>
      </c>
    </row>
    <row r="156" spans="1:11">
      <c r="A156" s="21">
        <v>44100</v>
      </c>
      <c r="B156" s="77">
        <v>2581.994</v>
      </c>
      <c r="C156" s="74">
        <v>225.325</v>
      </c>
      <c r="D156" s="74">
        <v>225.36</v>
      </c>
      <c r="E156" s="74">
        <f t="shared" si="5"/>
        <v>225.3425</v>
      </c>
      <c r="F156" s="74"/>
      <c r="H156" s="136"/>
      <c r="I156" s="136"/>
      <c r="K156" s="82">
        <f>IF(AND(年报!N$2&lt;=A156,A156&lt;=年报!N$3),1,0)</f>
        <v>1</v>
      </c>
    </row>
    <row r="157" spans="1:11">
      <c r="A157" s="21">
        <v>44114</v>
      </c>
      <c r="B157" s="77">
        <v>2581.994</v>
      </c>
      <c r="C157" s="74">
        <v>228.39</v>
      </c>
      <c r="D157" s="74">
        <v>228.425</v>
      </c>
      <c r="E157" s="74">
        <f t="shared" si="5"/>
        <v>228.4075</v>
      </c>
      <c r="F157" s="74"/>
      <c r="H157" s="136"/>
      <c r="I157" s="136"/>
      <c r="K157" s="82">
        <f>IF(AND(年报!N$2&lt;=A157,A157&lt;=年报!N$3),1,0)</f>
        <v>1</v>
      </c>
    </row>
    <row r="158" spans="1:11">
      <c r="A158" s="21">
        <v>44228</v>
      </c>
      <c r="B158" s="77">
        <v>2581.994</v>
      </c>
      <c r="C158" s="74">
        <v>249.79</v>
      </c>
      <c r="D158" s="74">
        <v>249.819</v>
      </c>
      <c r="E158" s="74">
        <f t="shared" si="5"/>
        <v>249.8045</v>
      </c>
      <c r="F158" s="74"/>
      <c r="H158" s="136"/>
      <c r="I158" s="136"/>
      <c r="K158" s="82">
        <f>IF(AND(年报!N$2&lt;=A158,A158&lt;=年报!N$3),1,0)</f>
        <v>0</v>
      </c>
    </row>
    <row r="159" spans="1:11">
      <c r="A159" s="21">
        <v>44256</v>
      </c>
      <c r="B159" s="77">
        <v>2581.994</v>
      </c>
      <c r="C159" s="74">
        <v>249.7</v>
      </c>
      <c r="D159" s="74">
        <v>249.737</v>
      </c>
      <c r="E159" s="74">
        <f t="shared" si="5"/>
        <v>249.7185</v>
      </c>
      <c r="F159" s="74"/>
      <c r="H159" s="136"/>
      <c r="I159" s="136"/>
      <c r="K159" s="82">
        <f>IF(AND(年报!N$2&lt;=A159,A159&lt;=年报!N$3),1,0)</f>
        <v>0</v>
      </c>
    </row>
    <row r="160" spans="1:11">
      <c r="A160" s="21">
        <v>44273</v>
      </c>
      <c r="B160" s="77">
        <v>2581.994</v>
      </c>
      <c r="C160" s="74">
        <v>253.011</v>
      </c>
      <c r="D160" s="74">
        <v>253.046</v>
      </c>
      <c r="E160" s="74">
        <f t="shared" si="5"/>
        <v>253.0285</v>
      </c>
      <c r="F160" s="74"/>
      <c r="H160" s="136"/>
      <c r="I160" s="136"/>
      <c r="K160" s="82">
        <f>IF(AND(年报!N$2&lt;=A160,A160&lt;=年报!N$3),1,0)</f>
        <v>0</v>
      </c>
    </row>
    <row r="161" spans="1:11">
      <c r="A161" s="21">
        <v>44287</v>
      </c>
      <c r="B161" s="77">
        <v>2581.994</v>
      </c>
      <c r="C161" s="74">
        <v>256.078</v>
      </c>
      <c r="D161" s="74">
        <v>256.11</v>
      </c>
      <c r="E161" s="74">
        <f t="shared" si="5"/>
        <v>256.094</v>
      </c>
      <c r="F161" s="74"/>
      <c r="H161" s="136"/>
      <c r="I161" s="136"/>
      <c r="K161" s="82">
        <f>IF(AND(年报!N$2&lt;=A161,A161&lt;=年报!N$3),1,0)</f>
        <v>0</v>
      </c>
    </row>
    <row r="162" spans="1:11">
      <c r="A162" s="21">
        <v>44295</v>
      </c>
      <c r="B162" s="77">
        <v>2581.994</v>
      </c>
      <c r="C162" s="74">
        <v>256.654</v>
      </c>
      <c r="D162" s="74">
        <v>256.687</v>
      </c>
      <c r="E162" s="74">
        <f t="shared" si="5"/>
        <v>256.6705</v>
      </c>
      <c r="F162" s="74"/>
      <c r="H162" s="136"/>
      <c r="I162" s="136"/>
      <c r="K162" s="82">
        <f>IF(AND(年报!N$2&lt;=A162,A162&lt;=年报!N$3),1,0)</f>
        <v>0</v>
      </c>
    </row>
    <row r="163" spans="1:11">
      <c r="A163" s="21">
        <v>44318</v>
      </c>
      <c r="B163" s="77">
        <v>2581.994</v>
      </c>
      <c r="C163" s="74">
        <v>259.459</v>
      </c>
      <c r="D163" s="74">
        <v>259.493</v>
      </c>
      <c r="E163" s="74">
        <f t="shared" si="5"/>
        <v>259.476</v>
      </c>
      <c r="F163" s="74"/>
      <c r="H163" s="136"/>
      <c r="I163" s="136"/>
      <c r="K163" s="82">
        <f>IF(AND(年报!N$2&lt;=A163,A163&lt;=年报!N$3),1,0)</f>
        <v>0</v>
      </c>
    </row>
    <row r="164" spans="1:11">
      <c r="A164" s="21">
        <v>44325</v>
      </c>
      <c r="B164" s="77">
        <v>2581.994</v>
      </c>
      <c r="C164" s="74">
        <v>259.456</v>
      </c>
      <c r="D164" s="74">
        <v>259.489</v>
      </c>
      <c r="E164" s="74">
        <f t="shared" si="5"/>
        <v>259.4725</v>
      </c>
      <c r="F164" s="74"/>
      <c r="H164" s="136"/>
      <c r="I164" s="136"/>
      <c r="K164" s="82">
        <f>IF(AND(年报!N$2&lt;=A164,A164&lt;=年报!N$3),1,0)</f>
        <v>0</v>
      </c>
    </row>
    <row r="165" spans="1:11">
      <c r="A165" s="21">
        <v>44333</v>
      </c>
      <c r="B165" s="77">
        <v>2581.994</v>
      </c>
      <c r="C165" s="74">
        <v>259.395</v>
      </c>
      <c r="D165" s="74">
        <v>259.435</v>
      </c>
      <c r="E165" s="74">
        <f t="shared" si="5"/>
        <v>259.415</v>
      </c>
      <c r="F165" s="74"/>
      <c r="H165" s="136"/>
      <c r="I165" s="136"/>
      <c r="K165" s="82">
        <f>IF(AND(年报!N$2&lt;=A165,A165&lt;=年报!N$3),1,0)</f>
        <v>0</v>
      </c>
    </row>
    <row r="166" spans="1:11">
      <c r="A166" s="21">
        <v>44345</v>
      </c>
      <c r="B166" s="77">
        <v>2581.994</v>
      </c>
      <c r="C166" s="74">
        <v>259.79</v>
      </c>
      <c r="D166" s="74">
        <v>259.813</v>
      </c>
      <c r="E166" s="74">
        <f t="shared" si="5"/>
        <v>259.8015</v>
      </c>
      <c r="F166" s="74"/>
      <c r="H166" s="136"/>
      <c r="I166" s="136"/>
      <c r="K166" s="82">
        <f>IF(AND(年报!N$2&lt;=A166,A166&lt;=年报!N$3),1,0)</f>
        <v>0</v>
      </c>
    </row>
    <row r="167" spans="1:11">
      <c r="A167" s="21">
        <v>44352</v>
      </c>
      <c r="B167" s="77">
        <v>2581.994</v>
      </c>
      <c r="C167" s="74">
        <v>259.745</v>
      </c>
      <c r="D167" s="74">
        <v>259.78</v>
      </c>
      <c r="E167" s="74">
        <f t="shared" si="5"/>
        <v>259.7625</v>
      </c>
      <c r="F167" s="74"/>
      <c r="H167" s="136"/>
      <c r="I167" s="136"/>
      <c r="K167" s="82">
        <f>IF(AND(年报!N$2&lt;=A167,A167&lt;=年报!N$3),1,0)</f>
        <v>0</v>
      </c>
    </row>
    <row r="168" s="83" customFormat="1" spans="1:13">
      <c r="A168" s="84">
        <v>44356</v>
      </c>
      <c r="B168" s="85">
        <f>AVERAGE(B169:B171)</f>
        <v>2581.994</v>
      </c>
      <c r="C168" s="86">
        <f t="shared" ref="C168:E168" si="6">AVERAGE(C169:C171)</f>
        <v>259.720333333333</v>
      </c>
      <c r="D168" s="86">
        <f t="shared" si="6"/>
        <v>259.760333333333</v>
      </c>
      <c r="E168" s="86">
        <f t="shared" si="6"/>
        <v>259.740333333333</v>
      </c>
      <c r="F168" s="86"/>
      <c r="G168" s="87"/>
      <c r="H168" s="88" t="s">
        <v>23</v>
      </c>
      <c r="I168" s="88"/>
      <c r="K168" s="89"/>
      <c r="M168" s="90"/>
    </row>
    <row r="169" spans="1:11">
      <c r="A169" s="21">
        <v>44356</v>
      </c>
      <c r="B169" s="77">
        <v>2581.994</v>
      </c>
      <c r="C169" s="74">
        <v>259.721</v>
      </c>
      <c r="D169" s="74">
        <v>259.76</v>
      </c>
      <c r="E169" s="74">
        <f t="shared" si="5"/>
        <v>259.7405</v>
      </c>
      <c r="F169" s="74"/>
      <c r="H169" s="136"/>
      <c r="I169" s="136"/>
      <c r="K169" s="82">
        <f>IF(AND(年报!N$2&lt;=A169,A169&lt;=年报!N$3),1,0)</f>
        <v>0</v>
      </c>
    </row>
    <row r="170" spans="1:11">
      <c r="A170" s="21">
        <v>44356</v>
      </c>
      <c r="B170" s="77">
        <v>2581.994</v>
      </c>
      <c r="C170" s="74">
        <v>259.72</v>
      </c>
      <c r="D170" s="74">
        <v>259.761</v>
      </c>
      <c r="E170" s="74">
        <f t="shared" si="5"/>
        <v>259.7405</v>
      </c>
      <c r="F170" s="74"/>
      <c r="H170" s="136"/>
      <c r="I170" s="136"/>
      <c r="K170" s="82">
        <f>IF(AND(年报!N$2&lt;=A170,A170&lt;=年报!N$3),1,0)</f>
        <v>0</v>
      </c>
    </row>
    <row r="171" spans="1:11">
      <c r="A171" s="21">
        <v>44356</v>
      </c>
      <c r="B171" s="77">
        <v>2581.994</v>
      </c>
      <c r="C171" s="74">
        <v>259.72</v>
      </c>
      <c r="D171" s="74">
        <v>259.76</v>
      </c>
      <c r="E171" s="74">
        <f t="shared" si="5"/>
        <v>259.74</v>
      </c>
      <c r="F171" s="74"/>
      <c r="H171" s="136"/>
      <c r="I171" s="136"/>
      <c r="K171" s="82">
        <f>IF(AND(年报!N$2&lt;=A171,A171&lt;=年报!N$3),1,0)</f>
        <v>0</v>
      </c>
    </row>
    <row r="172" spans="1:11">
      <c r="A172" s="21">
        <v>44361</v>
      </c>
      <c r="B172" s="77">
        <v>2581.994</v>
      </c>
      <c r="C172" s="74">
        <v>260.866</v>
      </c>
      <c r="D172" s="74">
        <v>260.902</v>
      </c>
      <c r="E172" s="74">
        <f t="shared" si="5"/>
        <v>260.884</v>
      </c>
      <c r="F172" s="74"/>
      <c r="H172" s="136"/>
      <c r="I172" s="136"/>
      <c r="K172" s="82">
        <f>IF(AND(年报!N$2&lt;=A172,A172&lt;=年报!N$3),1,0)</f>
        <v>0</v>
      </c>
    </row>
    <row r="173" spans="1:11">
      <c r="A173" s="21">
        <v>44363</v>
      </c>
      <c r="B173" s="77">
        <v>2581.994</v>
      </c>
      <c r="C173" s="74">
        <v>260.854</v>
      </c>
      <c r="D173" s="74">
        <v>260.886</v>
      </c>
      <c r="E173" s="74">
        <f t="shared" si="5"/>
        <v>260.87</v>
      </c>
      <c r="F173" s="74"/>
      <c r="H173" s="136"/>
      <c r="I173" s="136"/>
      <c r="K173" s="82">
        <f>IF(AND(年报!N$2&lt;=A173,A173&lt;=年报!N$3),1,0)</f>
        <v>0</v>
      </c>
    </row>
    <row r="174" spans="1:11">
      <c r="A174" s="21">
        <v>44366</v>
      </c>
      <c r="B174" s="77">
        <v>2581.994</v>
      </c>
      <c r="C174" s="74">
        <v>260.838</v>
      </c>
      <c r="D174" s="74">
        <v>260.878</v>
      </c>
      <c r="E174" s="74">
        <f t="shared" si="5"/>
        <v>260.858</v>
      </c>
      <c r="F174" s="74"/>
      <c r="H174" s="136"/>
      <c r="I174" s="136"/>
      <c r="K174" s="82">
        <f>IF(AND(年报!N$2&lt;=A174,A174&lt;=年报!N$3),1,0)</f>
        <v>0</v>
      </c>
    </row>
    <row r="175" spans="1:11">
      <c r="A175" s="21">
        <v>44367</v>
      </c>
      <c r="B175" s="77">
        <v>2581.994</v>
      </c>
      <c r="C175" s="74">
        <v>260.794</v>
      </c>
      <c r="D175" s="74">
        <v>260.827</v>
      </c>
      <c r="E175" s="74">
        <f t="shared" si="5"/>
        <v>260.8105</v>
      </c>
      <c r="F175" s="74"/>
      <c r="H175" s="136"/>
      <c r="I175" s="136"/>
      <c r="K175" s="82">
        <f>IF(AND(年报!N$2&lt;=A175,A175&lt;=年报!N$3),1,0)</f>
        <v>0</v>
      </c>
    </row>
    <row r="176" spans="1:11">
      <c r="A176" s="21">
        <v>44372</v>
      </c>
      <c r="B176" s="77">
        <v>2581.994</v>
      </c>
      <c r="C176" s="74">
        <v>260.821</v>
      </c>
      <c r="D176" s="74">
        <v>260.86</v>
      </c>
      <c r="E176" s="74">
        <f t="shared" si="5"/>
        <v>260.8405</v>
      </c>
      <c r="F176" s="74"/>
      <c r="H176" s="136"/>
      <c r="I176" s="136"/>
      <c r="K176" s="82">
        <f>IF(AND(年报!N$2&lt;=A176,A176&lt;=年报!N$3),1,0)</f>
        <v>0</v>
      </c>
    </row>
    <row r="177" spans="1:11">
      <c r="A177" s="21">
        <v>44373</v>
      </c>
      <c r="B177" s="77">
        <v>2581.994</v>
      </c>
      <c r="C177" s="74">
        <v>260.81</v>
      </c>
      <c r="D177" s="74">
        <v>260.85</v>
      </c>
      <c r="E177" s="74">
        <f t="shared" si="5"/>
        <v>260.83</v>
      </c>
      <c r="F177" s="74"/>
      <c r="H177" s="136"/>
      <c r="I177" s="136"/>
      <c r="K177" s="82">
        <f>IF(AND(年报!N$2&lt;=A177,A177&lt;=年报!N$3),1,0)</f>
        <v>0</v>
      </c>
    </row>
    <row r="178" spans="1:11">
      <c r="A178" s="21">
        <v>44375</v>
      </c>
      <c r="B178" s="77">
        <v>2581.994</v>
      </c>
      <c r="C178" s="74">
        <v>260.802</v>
      </c>
      <c r="D178" s="74">
        <v>260.843</v>
      </c>
      <c r="E178" s="74">
        <f t="shared" si="5"/>
        <v>260.8225</v>
      </c>
      <c r="F178" s="74"/>
      <c r="H178" s="136"/>
      <c r="I178" s="136"/>
      <c r="K178" s="82">
        <f>IF(AND(年报!N$2&lt;=A178,A178&lt;=年报!N$3),1,0)</f>
        <v>0</v>
      </c>
    </row>
    <row r="179" spans="1:11">
      <c r="A179" s="21">
        <v>44377</v>
      </c>
      <c r="B179" s="77">
        <v>2581.994</v>
      </c>
      <c r="C179" s="74">
        <v>260.79</v>
      </c>
      <c r="D179" s="74">
        <v>260.827</v>
      </c>
      <c r="E179" s="74">
        <f t="shared" si="5"/>
        <v>260.8085</v>
      </c>
      <c r="F179" s="74"/>
      <c r="H179" s="136"/>
      <c r="I179" s="136"/>
      <c r="K179" s="82">
        <f>IF(AND(年报!N$2&lt;=A179,A179&lt;=年报!N$3),1,0)</f>
        <v>0</v>
      </c>
    </row>
    <row r="180" spans="1:11">
      <c r="A180" s="21">
        <v>44380</v>
      </c>
      <c r="B180" s="77">
        <v>2581.994</v>
      </c>
      <c r="C180" s="74">
        <v>260.773</v>
      </c>
      <c r="D180" s="74">
        <v>260.805</v>
      </c>
      <c r="E180" s="74">
        <f t="shared" si="5"/>
        <v>260.789</v>
      </c>
      <c r="F180" s="74"/>
      <c r="H180" s="136"/>
      <c r="I180" s="136"/>
      <c r="K180" s="82">
        <f>IF(AND(年报!N$2&lt;=A180,A180&lt;=年报!N$3),1,0)</f>
        <v>0</v>
      </c>
    </row>
    <row r="181" spans="1:11">
      <c r="A181" s="21">
        <v>44383</v>
      </c>
      <c r="B181" s="77">
        <v>2581.994</v>
      </c>
      <c r="C181" s="74">
        <v>260.775</v>
      </c>
      <c r="D181" s="74">
        <v>260.813</v>
      </c>
      <c r="E181" s="74">
        <f t="shared" si="5"/>
        <v>260.794</v>
      </c>
      <c r="F181" s="74"/>
      <c r="H181" s="136"/>
      <c r="I181" s="136"/>
      <c r="K181" s="82">
        <f>IF(AND(年报!N$2&lt;=A181,A181&lt;=年报!N$3),1,0)</f>
        <v>0</v>
      </c>
    </row>
    <row r="182" spans="1:11">
      <c r="A182" s="21">
        <v>44385</v>
      </c>
      <c r="B182" s="77">
        <v>2581.994</v>
      </c>
      <c r="C182" s="74">
        <v>260.765</v>
      </c>
      <c r="D182" s="74">
        <v>260.794</v>
      </c>
      <c r="E182" s="74">
        <f t="shared" si="5"/>
        <v>260.7795</v>
      </c>
      <c r="F182" s="74"/>
      <c r="H182" s="136"/>
      <c r="I182" s="136"/>
      <c r="K182" s="82">
        <f>IF(AND(年报!N$2&lt;=A182,A182&lt;=年报!N$3),1,0)</f>
        <v>0</v>
      </c>
    </row>
    <row r="183" spans="1:11">
      <c r="A183" s="21">
        <v>44387</v>
      </c>
      <c r="B183" s="77">
        <v>2581.994</v>
      </c>
      <c r="C183" s="74">
        <v>260.755</v>
      </c>
      <c r="D183" s="74">
        <v>260.795</v>
      </c>
      <c r="E183" s="74">
        <f t="shared" si="5"/>
        <v>260.775</v>
      </c>
      <c r="F183" s="74"/>
      <c r="H183" s="136"/>
      <c r="I183" s="136"/>
      <c r="K183" s="82">
        <f>IF(AND(年报!N$2&lt;=A183,A183&lt;=年报!N$3),1,0)</f>
        <v>0</v>
      </c>
    </row>
    <row r="184" spans="1:11">
      <c r="A184" s="21">
        <v>44390</v>
      </c>
      <c r="B184" s="77">
        <v>2581.994</v>
      </c>
      <c r="C184" s="74">
        <v>260.752</v>
      </c>
      <c r="D184" s="74">
        <v>260.79</v>
      </c>
      <c r="E184" s="74">
        <f t="shared" si="5"/>
        <v>260.771</v>
      </c>
      <c r="F184" s="74"/>
      <c r="H184" s="136"/>
      <c r="I184" s="136"/>
      <c r="K184" s="82">
        <f>IF(AND(年报!N$2&lt;=A184,A184&lt;=年报!N$3),1,0)</f>
        <v>0</v>
      </c>
    </row>
    <row r="185" spans="1:11">
      <c r="A185" s="21">
        <v>44397</v>
      </c>
      <c r="B185" s="77">
        <v>2581.994</v>
      </c>
      <c r="C185" s="74">
        <v>262.625</v>
      </c>
      <c r="D185" s="74">
        <v>262.651</v>
      </c>
      <c r="E185" s="74">
        <f t="shared" si="5"/>
        <v>262.638</v>
      </c>
      <c r="F185" s="74"/>
      <c r="H185" s="136"/>
      <c r="I185" s="136"/>
      <c r="K185" s="82">
        <f>IF(AND(年报!N$2&lt;=A185,A185&lt;=年报!N$3),1,0)</f>
        <v>0</v>
      </c>
    </row>
    <row r="186" spans="1:11">
      <c r="A186" s="21">
        <v>44401</v>
      </c>
      <c r="B186" s="77">
        <v>2581.994</v>
      </c>
      <c r="C186" s="74">
        <v>262.62</v>
      </c>
      <c r="D186" s="74">
        <v>262.65</v>
      </c>
      <c r="E186" s="74">
        <f t="shared" si="5"/>
        <v>262.635</v>
      </c>
      <c r="F186" s="74"/>
      <c r="H186" s="136"/>
      <c r="I186" s="136"/>
      <c r="K186" s="82">
        <f>IF(AND(年报!N$2&lt;=A186,A186&lt;=年报!N$3),1,0)</f>
        <v>0</v>
      </c>
    </row>
    <row r="187" spans="1:11">
      <c r="A187" s="21">
        <v>44437</v>
      </c>
      <c r="B187" s="77">
        <v>2581.994</v>
      </c>
      <c r="C187" s="74">
        <v>269.247</v>
      </c>
      <c r="D187" s="74">
        <v>269.283</v>
      </c>
      <c r="E187" s="74">
        <f t="shared" si="5"/>
        <v>269.265</v>
      </c>
      <c r="F187" s="74"/>
      <c r="H187" s="136"/>
      <c r="I187" s="136"/>
      <c r="K187" s="82">
        <f>IF(AND(年报!N$2&lt;=A187,A187&lt;=年报!N$3),1,0)</f>
        <v>0</v>
      </c>
    </row>
    <row r="188" spans="1:11">
      <c r="A188" s="21">
        <v>44445</v>
      </c>
      <c r="B188" s="77">
        <v>2581.994</v>
      </c>
      <c r="C188" s="74">
        <v>269.773</v>
      </c>
      <c r="D188" s="74">
        <v>269.81</v>
      </c>
      <c r="E188" s="74">
        <f t="shared" si="5"/>
        <v>269.7915</v>
      </c>
      <c r="F188" s="74"/>
      <c r="H188" s="136"/>
      <c r="I188" s="136"/>
      <c r="K188" s="82">
        <f>IF(AND(年报!N$2&lt;=A188,A188&lt;=年报!N$3),1,0)</f>
        <v>0</v>
      </c>
    </row>
    <row r="189" spans="1:11">
      <c r="A189" s="21">
        <v>44448</v>
      </c>
      <c r="B189" s="77">
        <v>2581.994</v>
      </c>
      <c r="C189" s="74">
        <v>269.662</v>
      </c>
      <c r="D189" s="74">
        <v>269.759</v>
      </c>
      <c r="E189" s="74">
        <f t="shared" si="5"/>
        <v>269.7105</v>
      </c>
      <c r="F189" s="74"/>
      <c r="H189" s="136"/>
      <c r="I189" s="136"/>
      <c r="K189" s="82">
        <f>IF(AND(年报!N$2&lt;=A189,A189&lt;=年报!N$3),1,0)</f>
        <v>0</v>
      </c>
    </row>
    <row r="190" spans="2:11">
      <c r="B190" s="77"/>
      <c r="E190" s="74"/>
      <c r="F190" s="74"/>
      <c r="H190" s="136"/>
      <c r="I190" s="136"/>
      <c r="K190" s="82">
        <f>IF(AND(年报!N$2&lt;=A190,A190&lt;=年报!N$3),1,0)</f>
        <v>0</v>
      </c>
    </row>
    <row r="191" spans="5:11">
      <c r="E191" s="74"/>
      <c r="F191" s="74"/>
      <c r="H191" s="136"/>
      <c r="I191" s="136"/>
      <c r="K191" s="82">
        <f>IF(AND(年报!N$2&lt;=A191,A191&lt;=年报!N$3),1,0)</f>
        <v>0</v>
      </c>
    </row>
    <row r="192" spans="5:11">
      <c r="E192" s="74"/>
      <c r="F192" s="74"/>
      <c r="H192" s="136"/>
      <c r="I192" s="136"/>
      <c r="K192" s="82">
        <f>IF(AND(年报!N$2&lt;=A192,A192&lt;=年报!N$3),1,0)</f>
        <v>0</v>
      </c>
    </row>
    <row r="193" spans="5:11">
      <c r="E193" s="74"/>
      <c r="F193" s="74"/>
      <c r="H193" s="136"/>
      <c r="I193" s="136"/>
      <c r="K193" s="82">
        <f>IF(AND(年报!N$2&lt;=A193,A193&lt;=年报!N$3),1,0)</f>
        <v>0</v>
      </c>
    </row>
    <row r="194" spans="5:11">
      <c r="E194" s="74"/>
      <c r="F194" s="74"/>
      <c r="H194" s="136"/>
      <c r="I194" s="136"/>
      <c r="K194" s="82">
        <f>IF(AND(年报!N$2&lt;=A194,A194&lt;=年报!N$3),1,0)</f>
        <v>0</v>
      </c>
    </row>
    <row r="195" spans="5:11">
      <c r="E195" s="74"/>
      <c r="F195" s="74"/>
      <c r="H195" s="136"/>
      <c r="I195" s="136"/>
      <c r="K195" s="82">
        <f>IF(AND(年报!N$2&lt;=A195,A195&lt;=年报!N$3),1,0)</f>
        <v>0</v>
      </c>
    </row>
    <row r="196" spans="5:11">
      <c r="E196" s="74"/>
      <c r="F196" s="74"/>
      <c r="H196" s="136"/>
      <c r="I196" s="136"/>
      <c r="K196" s="82">
        <f>IF(AND(年报!N$2&lt;=A196,A196&lt;=年报!N$3),1,0)</f>
        <v>0</v>
      </c>
    </row>
    <row r="197" spans="5:11">
      <c r="E197" s="74"/>
      <c r="F197" s="74"/>
      <c r="H197" s="136"/>
      <c r="I197" s="136"/>
      <c r="K197" s="82">
        <f>IF(AND(年报!N$2&lt;=A197,A197&lt;=年报!N$3),1,0)</f>
        <v>0</v>
      </c>
    </row>
    <row r="198" spans="5:11">
      <c r="E198" s="74"/>
      <c r="F198" s="74"/>
      <c r="H198" s="136"/>
      <c r="I198" s="136"/>
      <c r="K198" s="82">
        <f>IF(AND(年报!N$2&lt;=A198,A198&lt;=年报!N$3),1,0)</f>
        <v>0</v>
      </c>
    </row>
    <row r="199" spans="5:11">
      <c r="E199" s="74"/>
      <c r="F199" s="74"/>
      <c r="H199" s="136"/>
      <c r="I199" s="136"/>
      <c r="K199" s="82">
        <f>IF(AND(年报!N$2&lt;=A199,A199&lt;=年报!N$3),1,0)</f>
        <v>0</v>
      </c>
    </row>
    <row r="200" spans="5:11">
      <c r="E200" s="74"/>
      <c r="F200" s="74"/>
      <c r="H200" s="136"/>
      <c r="I200" s="136"/>
      <c r="K200" s="82">
        <f>IF(AND(年报!N$2&lt;=A200,A200&lt;=年报!N$3),1,0)</f>
        <v>0</v>
      </c>
    </row>
    <row r="201" spans="5:11">
      <c r="E201" s="74"/>
      <c r="F201" s="74"/>
      <c r="H201" s="136"/>
      <c r="I201" s="136"/>
      <c r="K201" s="82">
        <f>IF(AND(年报!N$2&lt;=A201,A201&lt;=年报!N$3),1,0)</f>
        <v>0</v>
      </c>
    </row>
    <row r="202" spans="5:11">
      <c r="E202" s="74"/>
      <c r="F202" s="74"/>
      <c r="H202" s="136"/>
      <c r="I202" s="136"/>
      <c r="K202" s="82">
        <f>IF(AND(年报!N$2&lt;=A202,A202&lt;=年报!N$3),1,0)</f>
        <v>0</v>
      </c>
    </row>
    <row r="203" spans="5:11">
      <c r="E203" s="74"/>
      <c r="F203" s="74"/>
      <c r="H203" s="136"/>
      <c r="I203" s="136"/>
      <c r="K203" s="82">
        <f>IF(AND(年报!N$2&lt;=A203,A203&lt;=年报!N$3),1,0)</f>
        <v>0</v>
      </c>
    </row>
    <row r="204" spans="5:11">
      <c r="E204" s="74"/>
      <c r="F204" s="74"/>
      <c r="H204" s="136"/>
      <c r="I204" s="136"/>
      <c r="K204" s="82">
        <f>IF(AND(年报!N$2&lt;=A204,A204&lt;=年报!N$3),1,0)</f>
        <v>0</v>
      </c>
    </row>
    <row r="205" spans="5:11">
      <c r="E205" s="74"/>
      <c r="F205" s="74"/>
      <c r="H205" s="136"/>
      <c r="I205" s="136"/>
      <c r="K205" s="82">
        <f>IF(AND(年报!N$2&lt;=A205,A205&lt;=年报!N$3),1,0)</f>
        <v>0</v>
      </c>
    </row>
    <row r="206" spans="5:11">
      <c r="E206" s="74"/>
      <c r="F206" s="74"/>
      <c r="H206" s="136"/>
      <c r="I206" s="136"/>
      <c r="K206" s="82">
        <f>IF(AND(年报!N$2&lt;=A206,A206&lt;=年报!N$3),1,0)</f>
        <v>0</v>
      </c>
    </row>
    <row r="207" spans="5:11">
      <c r="E207" s="74"/>
      <c r="F207" s="74"/>
      <c r="H207" s="136"/>
      <c r="I207" s="136"/>
      <c r="K207" s="82">
        <f>IF(AND(年报!N$2&lt;=A207,A207&lt;=年报!N$3),1,0)</f>
        <v>0</v>
      </c>
    </row>
    <row r="208" spans="5:11">
      <c r="E208" s="74"/>
      <c r="F208" s="74"/>
      <c r="H208" s="136"/>
      <c r="I208" s="136"/>
      <c r="K208" s="82">
        <f>IF(AND(年报!N$2&lt;=A208,A208&lt;=年报!N$3),1,0)</f>
        <v>0</v>
      </c>
    </row>
    <row r="209" spans="5:11">
      <c r="E209" s="74"/>
      <c r="F209" s="74"/>
      <c r="H209" s="136"/>
      <c r="I209" s="136"/>
      <c r="K209" s="82">
        <f>IF(AND(年报!N$2&lt;=A209,A209&lt;=年报!N$3),1,0)</f>
        <v>0</v>
      </c>
    </row>
    <row r="210" spans="5:11">
      <c r="E210" s="74"/>
      <c r="F210" s="74"/>
      <c r="H210" s="136"/>
      <c r="I210" s="136"/>
      <c r="K210" s="82">
        <f>IF(AND(年报!N$2&lt;=A210,A210&lt;=年报!N$3),1,0)</f>
        <v>0</v>
      </c>
    </row>
    <row r="211" spans="5:11">
      <c r="E211" s="74"/>
      <c r="F211" s="74"/>
      <c r="H211" s="136"/>
      <c r="I211" s="136"/>
      <c r="K211" s="82">
        <f>IF(AND(年报!N$2&lt;=A211,A211&lt;=年报!N$3),1,0)</f>
        <v>0</v>
      </c>
    </row>
    <row r="212" spans="5:11">
      <c r="E212" s="74"/>
      <c r="F212" s="74"/>
      <c r="H212" s="136"/>
      <c r="I212" s="136"/>
      <c r="K212" s="82">
        <f>IF(AND(年报!N$2&lt;=A212,A212&lt;=年报!N$3),1,0)</f>
        <v>0</v>
      </c>
    </row>
    <row r="213" spans="5:11">
      <c r="E213" s="74"/>
      <c r="F213" s="74"/>
      <c r="H213" s="136"/>
      <c r="I213" s="136"/>
      <c r="K213" s="82">
        <f>IF(AND(年报!N$2&lt;=A213,A213&lt;=年报!N$3),1,0)</f>
        <v>0</v>
      </c>
    </row>
    <row r="214" spans="5:11">
      <c r="E214" s="74"/>
      <c r="F214" s="74"/>
      <c r="H214" s="136"/>
      <c r="I214" s="136"/>
      <c r="K214" s="82">
        <f>IF(AND(年报!N$2&lt;=A214,A214&lt;=年报!N$3),1,0)</f>
        <v>0</v>
      </c>
    </row>
    <row r="215" spans="5:11">
      <c r="E215" s="74"/>
      <c r="F215" s="74"/>
      <c r="H215" s="136"/>
      <c r="I215" s="136"/>
      <c r="K215" s="82">
        <f>IF(AND(年报!N$2&lt;=A215,A215&lt;=年报!N$3),1,0)</f>
        <v>0</v>
      </c>
    </row>
    <row r="216" spans="5:11">
      <c r="E216" s="74"/>
      <c r="F216" s="74"/>
      <c r="H216" s="136"/>
      <c r="I216" s="136"/>
      <c r="K216" s="82">
        <f>IF(AND(年报!N$2&lt;=A216,A216&lt;=年报!N$3),1,0)</f>
        <v>0</v>
      </c>
    </row>
    <row r="217" spans="5:11">
      <c r="E217" s="74"/>
      <c r="F217" s="74"/>
      <c r="H217" s="136"/>
      <c r="I217" s="136"/>
      <c r="K217" s="82">
        <f>IF(AND(年报!N$2&lt;=A217,A217&lt;=年报!N$3),1,0)</f>
        <v>0</v>
      </c>
    </row>
    <row r="218" spans="5:11">
      <c r="E218" s="74"/>
      <c r="F218" s="74"/>
      <c r="H218" s="136"/>
      <c r="I218" s="136"/>
      <c r="K218" s="82">
        <f>IF(AND(年报!N$2&lt;=A218,A218&lt;=年报!N$3),1,0)</f>
        <v>0</v>
      </c>
    </row>
    <row r="219" spans="5:11">
      <c r="E219" s="74"/>
      <c r="F219" s="74"/>
      <c r="H219" s="136"/>
      <c r="I219" s="136"/>
      <c r="K219" s="82">
        <f>IF(AND(年报!N$2&lt;=A219,A219&lt;=年报!N$3),1,0)</f>
        <v>0</v>
      </c>
    </row>
    <row r="220" spans="5:11">
      <c r="E220" s="74"/>
      <c r="F220" s="74"/>
      <c r="H220" s="136"/>
      <c r="I220" s="136"/>
      <c r="K220" s="82">
        <f>IF(AND(年报!N$2&lt;=A220,A220&lt;=年报!N$3),1,0)</f>
        <v>0</v>
      </c>
    </row>
    <row r="221" spans="5:11">
      <c r="E221" s="74"/>
      <c r="F221" s="74"/>
      <c r="H221" s="136"/>
      <c r="I221" s="136"/>
      <c r="K221" s="82">
        <f>IF(AND(年报!N$2&lt;=A221,A221&lt;=年报!N$3),1,0)</f>
        <v>0</v>
      </c>
    </row>
    <row r="222" spans="5:11">
      <c r="E222" s="74"/>
      <c r="F222" s="74"/>
      <c r="H222" s="136"/>
      <c r="I222" s="136"/>
      <c r="K222" s="82">
        <f>IF(AND(年报!N$2&lt;=A222,A222&lt;=年报!N$3),1,0)</f>
        <v>0</v>
      </c>
    </row>
    <row r="223" spans="5:11">
      <c r="E223" s="74"/>
      <c r="F223" s="74"/>
      <c r="H223" s="136"/>
      <c r="I223" s="136"/>
      <c r="K223" s="82">
        <f>IF(AND(年报!N$2&lt;=A223,A223&lt;=年报!N$3),1,0)</f>
        <v>0</v>
      </c>
    </row>
    <row r="224" spans="5:11">
      <c r="E224" s="74"/>
      <c r="F224" s="74"/>
      <c r="H224" s="136"/>
      <c r="I224" s="136"/>
      <c r="K224" s="82">
        <f>IF(AND(年报!N$2&lt;=A224,A224&lt;=年报!N$3),1,0)</f>
        <v>0</v>
      </c>
    </row>
    <row r="225" spans="5:11">
      <c r="E225" s="74"/>
      <c r="F225" s="74"/>
      <c r="H225" s="136"/>
      <c r="I225" s="136"/>
      <c r="K225" s="82">
        <f>IF(AND(年报!N$2&lt;=A225,A225&lt;=年报!N$3),1,0)</f>
        <v>0</v>
      </c>
    </row>
    <row r="226" spans="5:11">
      <c r="E226" s="74"/>
      <c r="F226" s="74"/>
      <c r="H226" s="136"/>
      <c r="I226" s="136"/>
      <c r="K226" s="82">
        <f>IF(AND(年报!N$2&lt;=A226,A226&lt;=年报!N$3),1,0)</f>
        <v>0</v>
      </c>
    </row>
    <row r="227" spans="5:11">
      <c r="E227" s="74"/>
      <c r="F227" s="74"/>
      <c r="H227" s="136"/>
      <c r="I227" s="136"/>
      <c r="K227" s="82">
        <f>IF(AND(年报!N$2&lt;=A227,A227&lt;=年报!N$3),1,0)</f>
        <v>0</v>
      </c>
    </row>
    <row r="228" spans="5:11">
      <c r="E228" s="74"/>
      <c r="F228" s="74"/>
      <c r="H228" s="136"/>
      <c r="I228" s="136"/>
      <c r="K228" s="82">
        <f>IF(AND(年报!N$2&lt;=A228,A228&lt;=年报!N$3),1,0)</f>
        <v>0</v>
      </c>
    </row>
    <row r="229" spans="5:11">
      <c r="E229" s="74"/>
      <c r="F229" s="74"/>
      <c r="H229" s="136"/>
      <c r="I229" s="136"/>
      <c r="K229" s="82">
        <f>IF(AND(年报!N$2&lt;=A229,A229&lt;=年报!N$3),1,0)</f>
        <v>0</v>
      </c>
    </row>
    <row r="230" spans="5:11">
      <c r="E230" s="74"/>
      <c r="F230" s="74"/>
      <c r="H230" s="136"/>
      <c r="I230" s="136"/>
      <c r="K230" s="82">
        <f>IF(AND(年报!N$2&lt;=A230,A230&lt;=年报!N$3),1,0)</f>
        <v>0</v>
      </c>
    </row>
    <row r="231" spans="5:11">
      <c r="E231" s="74"/>
      <c r="F231" s="74"/>
      <c r="H231" s="136"/>
      <c r="I231" s="136"/>
      <c r="K231" s="82">
        <f>IF(AND(年报!N$2&lt;=A231,A231&lt;=年报!N$3),1,0)</f>
        <v>0</v>
      </c>
    </row>
    <row r="232" spans="5:11">
      <c r="E232" s="74"/>
      <c r="F232" s="74"/>
      <c r="H232" s="136"/>
      <c r="I232" s="136"/>
      <c r="K232" s="82">
        <f>IF(AND(年报!N$2&lt;=A232,A232&lt;=年报!N$3),1,0)</f>
        <v>0</v>
      </c>
    </row>
    <row r="233" spans="5:11">
      <c r="E233" s="74"/>
      <c r="F233" s="74"/>
      <c r="H233" s="136"/>
      <c r="I233" s="136"/>
      <c r="K233" s="82">
        <f>IF(AND(年报!N$2&lt;=A233,A233&lt;=年报!N$3),1,0)</f>
        <v>0</v>
      </c>
    </row>
    <row r="234" spans="5:11">
      <c r="E234" s="74"/>
      <c r="F234" s="74"/>
      <c r="H234" s="136"/>
      <c r="I234" s="136"/>
      <c r="K234" s="82">
        <f>IF(AND(年报!N$2&lt;=A234,A234&lt;=年报!N$3),1,0)</f>
        <v>0</v>
      </c>
    </row>
    <row r="235" spans="5:11">
      <c r="E235" s="74"/>
      <c r="F235" s="74"/>
      <c r="H235" s="136"/>
      <c r="I235" s="136"/>
      <c r="K235" s="82">
        <f>IF(AND(年报!N$2&lt;=A235,A235&lt;=年报!N$3),1,0)</f>
        <v>0</v>
      </c>
    </row>
    <row r="236" spans="5:11">
      <c r="E236" s="74"/>
      <c r="F236" s="74"/>
      <c r="H236" s="136"/>
      <c r="I236" s="136"/>
      <c r="K236" s="82">
        <f>IF(AND(年报!N$2&lt;=A236,A236&lt;=年报!N$3),1,0)</f>
        <v>0</v>
      </c>
    </row>
    <row r="237" spans="5:11">
      <c r="E237" s="74"/>
      <c r="F237" s="74"/>
      <c r="H237" s="136"/>
      <c r="I237" s="136"/>
      <c r="K237" s="82">
        <f>IF(AND(年报!N$2&lt;=A237,A237&lt;=年报!N$3),1,0)</f>
        <v>0</v>
      </c>
    </row>
    <row r="238" spans="5:11">
      <c r="E238" s="74"/>
      <c r="F238" s="74"/>
      <c r="H238" s="136"/>
      <c r="I238" s="136"/>
      <c r="K238" s="82">
        <f>IF(AND(年报!N$2&lt;=A238,A238&lt;=年报!N$3),1,0)</f>
        <v>0</v>
      </c>
    </row>
    <row r="239" spans="5:11">
      <c r="E239" s="74"/>
      <c r="F239" s="74"/>
      <c r="H239" s="136"/>
      <c r="I239" s="136"/>
      <c r="K239" s="82">
        <f>IF(AND(年报!N$2&lt;=A239,A239&lt;=年报!N$3),1,0)</f>
        <v>0</v>
      </c>
    </row>
    <row r="240" spans="5:11">
      <c r="E240" s="74"/>
      <c r="F240" s="74"/>
      <c r="H240" s="136"/>
      <c r="I240" s="136"/>
      <c r="K240" s="82">
        <f>IF(AND(年报!N$2&lt;=A240,A240&lt;=年报!N$3),1,0)</f>
        <v>0</v>
      </c>
    </row>
    <row r="241" spans="5:11">
      <c r="E241" s="74"/>
      <c r="F241" s="74"/>
      <c r="H241" s="136"/>
      <c r="I241" s="136"/>
      <c r="K241" s="82">
        <f>IF(AND(年报!N$2&lt;=A241,A241&lt;=年报!N$3),1,0)</f>
        <v>0</v>
      </c>
    </row>
    <row r="242" spans="5:11">
      <c r="E242" s="74"/>
      <c r="F242" s="74"/>
      <c r="H242" s="136"/>
      <c r="I242" s="136"/>
      <c r="K242" s="82">
        <f>IF(AND(年报!N$2&lt;=A242,A242&lt;=年报!N$3),1,0)</f>
        <v>0</v>
      </c>
    </row>
    <row r="243" spans="5:11">
      <c r="E243" s="74"/>
      <c r="F243" s="74"/>
      <c r="H243" s="136"/>
      <c r="I243" s="136"/>
      <c r="K243" s="82">
        <f>IF(AND(年报!N$2&lt;=A243,A243&lt;=年报!N$3),1,0)</f>
        <v>0</v>
      </c>
    </row>
    <row r="244" spans="5:11">
      <c r="E244" s="74"/>
      <c r="F244" s="74"/>
      <c r="H244" s="136"/>
      <c r="I244" s="136"/>
      <c r="K244" s="82">
        <f>IF(AND(年报!N$2&lt;=A244,A244&lt;=年报!N$3),1,0)</f>
        <v>0</v>
      </c>
    </row>
    <row r="245" spans="5:11">
      <c r="E245" s="74"/>
      <c r="F245" s="74"/>
      <c r="H245" s="136"/>
      <c r="I245" s="136"/>
      <c r="K245" s="82">
        <f>IF(AND(年报!N$2&lt;=A245,A245&lt;=年报!N$3),1,0)</f>
        <v>0</v>
      </c>
    </row>
    <row r="246" spans="5:11">
      <c r="E246" s="74"/>
      <c r="F246" s="74"/>
      <c r="H246" s="136"/>
      <c r="I246" s="136"/>
      <c r="K246" s="82">
        <f>IF(AND(年报!N$2&lt;=A246,A246&lt;=年报!N$3),1,0)</f>
        <v>0</v>
      </c>
    </row>
    <row r="247" spans="5:11">
      <c r="E247" s="74"/>
      <c r="F247" s="74"/>
      <c r="H247" s="136"/>
      <c r="I247" s="136"/>
      <c r="K247" s="82">
        <f>IF(AND(年报!N$2&lt;=A247,A247&lt;=年报!N$3),1,0)</f>
        <v>0</v>
      </c>
    </row>
    <row r="248" spans="5:11">
      <c r="E248" s="74"/>
      <c r="F248" s="74"/>
      <c r="H248" s="136"/>
      <c r="I248" s="136"/>
      <c r="K248" s="82">
        <f>IF(AND(年报!N$2&lt;=A248,A248&lt;=年报!N$3),1,0)</f>
        <v>0</v>
      </c>
    </row>
    <row r="249" spans="5:11">
      <c r="E249" s="74"/>
      <c r="F249" s="74"/>
      <c r="H249" s="136"/>
      <c r="I249" s="136"/>
      <c r="K249" s="82">
        <f>IF(AND(年报!N$2&lt;=A249,A249&lt;=年报!N$3),1,0)</f>
        <v>0</v>
      </c>
    </row>
    <row r="250" spans="5:11">
      <c r="E250" s="74"/>
      <c r="F250" s="74"/>
      <c r="H250" s="136"/>
      <c r="I250" s="136"/>
      <c r="K250" s="82">
        <f>IF(AND(年报!N$2&lt;=A250,A250&lt;=年报!N$3),1,0)</f>
        <v>0</v>
      </c>
    </row>
    <row r="251" spans="5:11">
      <c r="E251" s="74"/>
      <c r="F251" s="74"/>
      <c r="H251" s="136"/>
      <c r="I251" s="136"/>
      <c r="K251" s="82">
        <f>IF(AND(年报!N$2&lt;=A251,A251&lt;=年报!N$3),1,0)</f>
        <v>0</v>
      </c>
    </row>
    <row r="252" spans="5:11">
      <c r="E252" s="74"/>
      <c r="F252" s="74"/>
      <c r="H252" s="136"/>
      <c r="I252" s="136"/>
      <c r="K252" s="82">
        <f>IF(AND(年报!N$2&lt;=A252,A252&lt;=年报!N$3),1,0)</f>
        <v>0</v>
      </c>
    </row>
    <row r="253" spans="5:11">
      <c r="E253" s="74"/>
      <c r="F253" s="74"/>
      <c r="H253" s="136"/>
      <c r="I253" s="136"/>
      <c r="K253" s="82">
        <f>IF(AND(年报!N$2&lt;=A253,A253&lt;=年报!N$3),1,0)</f>
        <v>0</v>
      </c>
    </row>
    <row r="254" spans="5:11">
      <c r="E254" s="74"/>
      <c r="F254" s="74"/>
      <c r="H254" s="136"/>
      <c r="I254" s="136"/>
      <c r="K254" s="82">
        <f>IF(AND(年报!N$2&lt;=A254,A254&lt;=年报!N$3),1,0)</f>
        <v>0</v>
      </c>
    </row>
    <row r="255" spans="5:11">
      <c r="E255" s="74"/>
      <c r="F255" s="74"/>
      <c r="H255" s="136"/>
      <c r="I255" s="136"/>
      <c r="K255" s="82">
        <f>IF(AND(年报!N$2&lt;=A255,A255&lt;=年报!N$3),1,0)</f>
        <v>0</v>
      </c>
    </row>
    <row r="256" spans="5:11">
      <c r="E256" s="74"/>
      <c r="F256" s="74"/>
      <c r="H256" s="136"/>
      <c r="I256" s="136"/>
      <c r="K256" s="82">
        <f>IF(AND(年报!N$2&lt;=A256,A256&lt;=年报!N$3),1,0)</f>
        <v>0</v>
      </c>
    </row>
    <row r="257" spans="5:11">
      <c r="E257" s="74"/>
      <c r="F257" s="74"/>
      <c r="H257" s="136"/>
      <c r="I257" s="136"/>
      <c r="K257" s="82">
        <f>IF(AND(年报!N$2&lt;=A257,A257&lt;=年报!N$3),1,0)</f>
        <v>0</v>
      </c>
    </row>
    <row r="258" spans="5:11">
      <c r="E258" s="74"/>
      <c r="F258" s="74"/>
      <c r="H258" s="136"/>
      <c r="I258" s="136"/>
      <c r="K258" s="82">
        <f>IF(AND(年报!N$2&lt;=A258,A258&lt;=年报!N$3),1,0)</f>
        <v>0</v>
      </c>
    </row>
    <row r="259" spans="5:11">
      <c r="E259" s="74"/>
      <c r="F259" s="74"/>
      <c r="H259" s="136"/>
      <c r="I259" s="136"/>
      <c r="K259" s="82">
        <f>IF(AND(年报!N$2&lt;=A259,A259&lt;=年报!N$3),1,0)</f>
        <v>0</v>
      </c>
    </row>
    <row r="260" spans="5:11">
      <c r="E260" s="74"/>
      <c r="F260" s="74"/>
      <c r="H260" s="136"/>
      <c r="I260" s="136"/>
      <c r="K260" s="82">
        <f>IF(AND(年报!N$2&lt;=A260,A260&lt;=年报!N$3),1,0)</f>
        <v>0</v>
      </c>
    </row>
    <row r="261" spans="5:11">
      <c r="E261" s="74"/>
      <c r="F261" s="74"/>
      <c r="H261" s="136"/>
      <c r="I261" s="136"/>
      <c r="K261" s="82">
        <f>IF(AND(年报!N$2&lt;=A261,A261&lt;=年报!N$3),1,0)</f>
        <v>0</v>
      </c>
    </row>
    <row r="262" spans="5:11">
      <c r="E262" s="74"/>
      <c r="F262" s="74"/>
      <c r="H262" s="136"/>
      <c r="I262" s="136"/>
      <c r="K262" s="82">
        <f>IF(AND(年报!N$2&lt;=A262,A262&lt;=年报!N$3),1,0)</f>
        <v>0</v>
      </c>
    </row>
    <row r="263" spans="5:11">
      <c r="E263" s="74"/>
      <c r="F263" s="74"/>
      <c r="H263" s="136"/>
      <c r="I263" s="136"/>
      <c r="K263" s="82">
        <f>IF(AND(年报!N$2&lt;=A263,A263&lt;=年报!N$3),1,0)</f>
        <v>0</v>
      </c>
    </row>
    <row r="264" spans="5:11">
      <c r="E264" s="74"/>
      <c r="F264" s="74"/>
      <c r="H264" s="136"/>
      <c r="I264" s="136"/>
      <c r="K264" s="82">
        <f>IF(AND(年报!N$2&lt;=A264,A264&lt;=年报!N$3),1,0)</f>
        <v>0</v>
      </c>
    </row>
    <row r="265" spans="5:11">
      <c r="E265" s="74"/>
      <c r="F265" s="74"/>
      <c r="H265" s="136"/>
      <c r="I265" s="136"/>
      <c r="K265" s="82">
        <f>IF(AND(年报!N$2&lt;=A265,A265&lt;=年报!N$3),1,0)</f>
        <v>0</v>
      </c>
    </row>
    <row r="266" spans="5:11">
      <c r="E266" s="74"/>
      <c r="F266" s="74"/>
      <c r="H266" s="136"/>
      <c r="I266" s="136"/>
      <c r="K266" s="82">
        <f>IF(AND(年报!N$2&lt;=A266,A266&lt;=年报!N$3),1,0)</f>
        <v>0</v>
      </c>
    </row>
    <row r="267" spans="5:11">
      <c r="E267" s="74"/>
      <c r="F267" s="74"/>
      <c r="H267" s="136"/>
      <c r="I267" s="136"/>
      <c r="K267" s="82">
        <f>IF(AND(年报!N$2&lt;=A267,A267&lt;=年报!N$3),1,0)</f>
        <v>0</v>
      </c>
    </row>
    <row r="268" spans="5:11">
      <c r="E268" s="74"/>
      <c r="F268" s="74"/>
      <c r="H268" s="136"/>
      <c r="I268" s="136"/>
      <c r="K268" s="82">
        <f>IF(AND(年报!N$2&lt;=A268,A268&lt;=年报!N$3),1,0)</f>
        <v>0</v>
      </c>
    </row>
    <row r="269" spans="5:11">
      <c r="E269" s="74"/>
      <c r="F269" s="74"/>
      <c r="H269" s="136"/>
      <c r="I269" s="136"/>
      <c r="K269" s="82">
        <f>IF(AND(年报!N$2&lt;=A269,A269&lt;=年报!N$3),1,0)</f>
        <v>0</v>
      </c>
    </row>
    <row r="270" spans="5:11">
      <c r="E270" s="74"/>
      <c r="F270" s="74"/>
      <c r="H270" s="136"/>
      <c r="I270" s="136"/>
      <c r="K270" s="82">
        <f>IF(AND(年报!N$2&lt;=A270,A270&lt;=年报!N$3),1,0)</f>
        <v>0</v>
      </c>
    </row>
    <row r="271" spans="5:11">
      <c r="E271" s="74"/>
      <c r="F271" s="74"/>
      <c r="H271" s="136"/>
      <c r="I271" s="136"/>
      <c r="K271" s="82">
        <f>IF(AND(年报!N$2&lt;=A271,A271&lt;=年报!N$3),1,0)</f>
        <v>0</v>
      </c>
    </row>
    <row r="272" spans="5:11">
      <c r="E272" s="74"/>
      <c r="F272" s="74"/>
      <c r="H272" s="136"/>
      <c r="I272" s="136"/>
      <c r="K272" s="82">
        <f>IF(AND(年报!N$2&lt;=A272,A272&lt;=年报!N$3),1,0)</f>
        <v>0</v>
      </c>
    </row>
    <row r="273" spans="5:11">
      <c r="E273" s="74"/>
      <c r="F273" s="74"/>
      <c r="H273" s="136"/>
      <c r="I273" s="136"/>
      <c r="K273" s="82">
        <f>IF(AND(年报!N$2&lt;=A273,A273&lt;=年报!N$3),1,0)</f>
        <v>0</v>
      </c>
    </row>
    <row r="274" spans="5:11">
      <c r="E274" s="74"/>
      <c r="F274" s="74"/>
      <c r="H274" s="136"/>
      <c r="I274" s="136"/>
      <c r="K274" s="82">
        <f>IF(AND(年报!N$2&lt;=A274,A274&lt;=年报!N$3),1,0)</f>
        <v>0</v>
      </c>
    </row>
    <row r="275" spans="5:11">
      <c r="E275" s="74"/>
      <c r="F275" s="74"/>
      <c r="H275" s="136"/>
      <c r="I275" s="136"/>
      <c r="K275" s="82">
        <f>IF(AND(年报!N$2&lt;=A275,A275&lt;=年报!N$3),1,0)</f>
        <v>0</v>
      </c>
    </row>
    <row r="276" spans="5:11">
      <c r="E276" s="74"/>
      <c r="F276" s="74"/>
      <c r="H276" s="136"/>
      <c r="I276" s="136"/>
      <c r="K276" s="82">
        <f>IF(AND(年报!N$2&lt;=A276,A276&lt;=年报!N$3),1,0)</f>
        <v>0</v>
      </c>
    </row>
    <row r="277" spans="5:11">
      <c r="E277" s="74"/>
      <c r="F277" s="74"/>
      <c r="H277" s="136"/>
      <c r="I277" s="136"/>
      <c r="K277" s="82">
        <f>IF(AND(年报!N$2&lt;=A277,A277&lt;=年报!N$3),1,0)</f>
        <v>0</v>
      </c>
    </row>
    <row r="278" spans="5:11">
      <c r="E278" s="74"/>
      <c r="F278" s="74"/>
      <c r="H278" s="136"/>
      <c r="I278" s="136"/>
      <c r="K278" s="82">
        <f>IF(AND(年报!N$2&lt;=A278,A278&lt;=年报!N$3),1,0)</f>
        <v>0</v>
      </c>
    </row>
    <row r="279" spans="5:11">
      <c r="E279" s="74"/>
      <c r="F279" s="74"/>
      <c r="H279" s="136"/>
      <c r="I279" s="136"/>
      <c r="K279" s="82">
        <f>IF(AND(年报!N$2&lt;=A279,A279&lt;=年报!N$3),1,0)</f>
        <v>0</v>
      </c>
    </row>
    <row r="280" spans="5:11">
      <c r="E280" s="74"/>
      <c r="F280" s="74"/>
      <c r="H280" s="136"/>
      <c r="I280" s="136"/>
      <c r="K280" s="82">
        <f>IF(AND(年报!N$2&lt;=A280,A280&lt;=年报!N$3),1,0)</f>
        <v>0</v>
      </c>
    </row>
    <row r="281" spans="5:11">
      <c r="E281" s="74"/>
      <c r="F281" s="74"/>
      <c r="H281" s="136"/>
      <c r="I281" s="136"/>
      <c r="K281" s="82">
        <f>IF(AND(年报!N$2&lt;=A281,A281&lt;=年报!N$3),1,0)</f>
        <v>0</v>
      </c>
    </row>
    <row r="282" spans="5:11">
      <c r="E282" s="74"/>
      <c r="F282" s="74"/>
      <c r="H282" s="136"/>
      <c r="I282" s="136"/>
      <c r="K282" s="82">
        <f>IF(AND(年报!N$2&lt;=A282,A282&lt;=年报!N$3),1,0)</f>
        <v>0</v>
      </c>
    </row>
    <row r="283" spans="5:11">
      <c r="E283" s="74"/>
      <c r="F283" s="74"/>
      <c r="H283" s="136"/>
      <c r="I283" s="136"/>
      <c r="K283" s="82">
        <f>IF(AND(年报!N$2&lt;=A283,A283&lt;=年报!N$3),1,0)</f>
        <v>0</v>
      </c>
    </row>
    <row r="284" spans="5:11">
      <c r="E284" s="74"/>
      <c r="F284" s="74"/>
      <c r="H284" s="136"/>
      <c r="I284" s="136"/>
      <c r="K284" s="82">
        <f>IF(AND(年报!N$2&lt;=A284,A284&lt;=年报!N$3),1,0)</f>
        <v>0</v>
      </c>
    </row>
    <row r="285" spans="5:11">
      <c r="E285" s="74"/>
      <c r="F285" s="74"/>
      <c r="H285" s="136"/>
      <c r="I285" s="136"/>
      <c r="K285" s="82">
        <f>IF(AND(年报!N$2&lt;=A285,A285&lt;=年报!N$3),1,0)</f>
        <v>0</v>
      </c>
    </row>
    <row r="286" spans="5:11">
      <c r="E286" s="74"/>
      <c r="F286" s="74"/>
      <c r="H286" s="136"/>
      <c r="I286" s="136"/>
      <c r="K286" s="82">
        <f>IF(AND(年报!N$2&lt;=A286,A286&lt;=年报!N$3),1,0)</f>
        <v>0</v>
      </c>
    </row>
    <row r="287" spans="5:11">
      <c r="E287" s="74"/>
      <c r="F287" s="74"/>
      <c r="H287" s="136"/>
      <c r="I287" s="136"/>
      <c r="K287" s="82">
        <f>IF(AND(年报!N$2&lt;=A287,A287&lt;=年报!N$3),1,0)</f>
        <v>0</v>
      </c>
    </row>
    <row r="288" spans="5:11">
      <c r="E288" s="74"/>
      <c r="F288" s="74"/>
      <c r="H288" s="136"/>
      <c r="I288" s="136"/>
      <c r="K288" s="82">
        <f>IF(AND(年报!N$2&lt;=A288,A288&lt;=年报!N$3),1,0)</f>
        <v>0</v>
      </c>
    </row>
    <row r="289" spans="5:11">
      <c r="E289" s="74"/>
      <c r="F289" s="74"/>
      <c r="H289" s="136"/>
      <c r="I289" s="136"/>
      <c r="K289" s="82">
        <f>IF(AND(年报!N$2&lt;=A289,A289&lt;=年报!N$3),1,0)</f>
        <v>0</v>
      </c>
    </row>
    <row r="290" spans="5:11">
      <c r="E290" s="74"/>
      <c r="F290" s="74"/>
      <c r="H290" s="136"/>
      <c r="I290" s="136"/>
      <c r="K290" s="82">
        <f>IF(AND(年报!N$2&lt;=A290,A290&lt;=年报!N$3),1,0)</f>
        <v>0</v>
      </c>
    </row>
    <row r="291" spans="5:11">
      <c r="E291" s="74"/>
      <c r="F291" s="74"/>
      <c r="H291" s="136"/>
      <c r="I291" s="136"/>
      <c r="K291" s="82">
        <f>IF(AND(年报!N$2&lt;=A291,A291&lt;=年报!N$3),1,0)</f>
        <v>0</v>
      </c>
    </row>
    <row r="292" spans="5:11">
      <c r="E292" s="74"/>
      <c r="F292" s="74"/>
      <c r="H292" s="136"/>
      <c r="I292" s="136"/>
      <c r="K292" s="82">
        <f>IF(AND(年报!N$2&lt;=A292,A292&lt;=年报!N$3),1,0)</f>
        <v>0</v>
      </c>
    </row>
    <row r="293" spans="5:11">
      <c r="E293" s="74"/>
      <c r="F293" s="74"/>
      <c r="H293" s="136"/>
      <c r="I293" s="136"/>
      <c r="K293" s="82">
        <f>IF(AND(年报!N$2&lt;=A293,A293&lt;=年报!N$3),1,0)</f>
        <v>0</v>
      </c>
    </row>
    <row r="294" spans="5:11">
      <c r="E294" s="74"/>
      <c r="F294" s="74"/>
      <c r="H294" s="136"/>
      <c r="I294" s="136"/>
      <c r="K294" s="82">
        <f>IF(AND(年报!N$2&lt;=A294,A294&lt;=年报!N$3),1,0)</f>
        <v>0</v>
      </c>
    </row>
    <row r="295" spans="5:11">
      <c r="E295" s="74"/>
      <c r="F295" s="74"/>
      <c r="H295" s="136"/>
      <c r="I295" s="136"/>
      <c r="K295" s="82">
        <f>IF(AND(年报!N$2&lt;=A295,A295&lt;=年报!N$3),1,0)</f>
        <v>0</v>
      </c>
    </row>
    <row r="296" spans="5:11">
      <c r="E296" s="74"/>
      <c r="F296" s="74"/>
      <c r="H296" s="136"/>
      <c r="I296" s="136"/>
      <c r="K296" s="82">
        <f>IF(AND(年报!N$2&lt;=A296,A296&lt;=年报!N$3),1,0)</f>
        <v>0</v>
      </c>
    </row>
    <row r="297" spans="5:11">
      <c r="E297" s="74"/>
      <c r="F297" s="74"/>
      <c r="H297" s="136"/>
      <c r="I297" s="136"/>
      <c r="K297" s="82">
        <f>IF(AND(年报!N$2&lt;=A297,A297&lt;=年报!N$3),1,0)</f>
        <v>0</v>
      </c>
    </row>
    <row r="298" spans="5:11">
      <c r="E298" s="74"/>
      <c r="F298" s="74"/>
      <c r="H298" s="136"/>
      <c r="I298" s="136"/>
      <c r="K298" s="82">
        <f>IF(AND(年报!N$2&lt;=A298,A298&lt;=年报!N$3),1,0)</f>
        <v>0</v>
      </c>
    </row>
    <row r="299" spans="5:11">
      <c r="E299" s="74"/>
      <c r="F299" s="74"/>
      <c r="H299" s="136"/>
      <c r="I299" s="136"/>
      <c r="K299" s="82">
        <f>IF(AND(年报!N$2&lt;=A299,A299&lt;=年报!N$3),1,0)</f>
        <v>0</v>
      </c>
    </row>
    <row r="300" spans="5:11">
      <c r="E300" s="74"/>
      <c r="F300" s="74"/>
      <c r="H300" s="136"/>
      <c r="I300" s="136"/>
      <c r="K300" s="82">
        <f>IF(AND(年报!N$2&lt;=A300,A300&lt;=年报!N$3),1,0)</f>
        <v>0</v>
      </c>
    </row>
    <row r="301" spans="5:11">
      <c r="E301" s="74"/>
      <c r="F301" s="74"/>
      <c r="H301" s="136"/>
      <c r="I301" s="136"/>
      <c r="K301" s="82">
        <f>IF(AND(年报!N$2&lt;=A301,A301&lt;=年报!N$3),1,0)</f>
        <v>0</v>
      </c>
    </row>
    <row r="302" spans="5:11">
      <c r="E302" s="74"/>
      <c r="F302" s="74"/>
      <c r="H302" s="136"/>
      <c r="I302" s="136"/>
      <c r="K302" s="82">
        <f>IF(AND(年报!N$2&lt;=A302,A302&lt;=年报!N$3),1,0)</f>
        <v>0</v>
      </c>
    </row>
    <row r="303" spans="5:11">
      <c r="E303" s="74"/>
      <c r="F303" s="74"/>
      <c r="H303" s="136"/>
      <c r="I303" s="136"/>
      <c r="K303" s="82">
        <f>IF(AND(年报!N$2&lt;=A303,A303&lt;=年报!N$3),1,0)</f>
        <v>0</v>
      </c>
    </row>
    <row r="304" spans="5:11">
      <c r="E304" s="74"/>
      <c r="F304" s="74"/>
      <c r="H304" s="136"/>
      <c r="I304" s="136"/>
      <c r="K304" s="82">
        <f>IF(AND(年报!N$2&lt;=A304,A304&lt;=年报!N$3),1,0)</f>
        <v>0</v>
      </c>
    </row>
    <row r="305" spans="5:11">
      <c r="E305" s="74"/>
      <c r="F305" s="74"/>
      <c r="H305" s="136"/>
      <c r="I305" s="136"/>
      <c r="K305" s="82">
        <f>IF(AND(年报!N$2&lt;=A305,A305&lt;=年报!N$3),1,0)</f>
        <v>0</v>
      </c>
    </row>
    <row r="306" spans="5:11">
      <c r="E306" s="74"/>
      <c r="F306" s="74"/>
      <c r="H306" s="136"/>
      <c r="I306" s="136"/>
      <c r="K306" s="82">
        <f>IF(AND(年报!N$2&lt;=A306,A306&lt;=年报!N$3),1,0)</f>
        <v>0</v>
      </c>
    </row>
    <row r="307" spans="5:11">
      <c r="E307" s="74"/>
      <c r="F307" s="74"/>
      <c r="H307" s="136"/>
      <c r="I307" s="136"/>
      <c r="K307" s="82">
        <f>IF(AND(年报!N$2&lt;=A307,A307&lt;=年报!N$3),1,0)</f>
        <v>0</v>
      </c>
    </row>
    <row r="308" spans="5:11">
      <c r="E308" s="74"/>
      <c r="F308" s="74"/>
      <c r="H308" s="136"/>
      <c r="I308" s="136"/>
      <c r="K308" s="82">
        <f>IF(AND(年报!N$2&lt;=A308,A308&lt;=年报!N$3),1,0)</f>
        <v>0</v>
      </c>
    </row>
    <row r="309" spans="5:11">
      <c r="E309" s="74"/>
      <c r="F309" s="74"/>
      <c r="H309" s="136"/>
      <c r="I309" s="136"/>
      <c r="K309" s="82">
        <f>IF(AND(年报!N$2&lt;=A309,A309&lt;=年报!N$3),1,0)</f>
        <v>0</v>
      </c>
    </row>
    <row r="310" spans="5:11">
      <c r="E310" s="74"/>
      <c r="F310" s="74"/>
      <c r="H310" s="136"/>
      <c r="I310" s="136"/>
      <c r="K310" s="82">
        <f>IF(AND(年报!N$2&lt;=A310,A310&lt;=年报!N$3),1,0)</f>
        <v>0</v>
      </c>
    </row>
    <row r="311" spans="5:11">
      <c r="E311" s="74"/>
      <c r="F311" s="74"/>
      <c r="H311" s="136"/>
      <c r="I311" s="136"/>
      <c r="K311" s="82">
        <f>IF(AND(年报!N$2&lt;=A311,A311&lt;=年报!N$3),1,0)</f>
        <v>0</v>
      </c>
    </row>
    <row r="312" spans="5:11">
      <c r="E312" s="74"/>
      <c r="F312" s="74"/>
      <c r="H312" s="136"/>
      <c r="I312" s="136"/>
      <c r="K312" s="82">
        <f>IF(AND(年报!N$2&lt;=A312,A312&lt;=年报!N$3),1,0)</f>
        <v>0</v>
      </c>
    </row>
    <row r="313" spans="5:11">
      <c r="E313" s="74"/>
      <c r="F313" s="74"/>
      <c r="H313" s="136"/>
      <c r="I313" s="136"/>
      <c r="K313" s="82">
        <f>IF(AND(年报!N$2&lt;=A313,A313&lt;=年报!N$3),1,0)</f>
        <v>0</v>
      </c>
    </row>
    <row r="314" spans="5:11">
      <c r="E314" s="74"/>
      <c r="F314" s="74"/>
      <c r="H314" s="136"/>
      <c r="I314" s="136"/>
      <c r="K314" s="82">
        <f>IF(AND(年报!N$2&lt;=A314,A314&lt;=年报!N$3),1,0)</f>
        <v>0</v>
      </c>
    </row>
    <row r="315" spans="5:11">
      <c r="E315" s="74"/>
      <c r="F315" s="74"/>
      <c r="H315" s="136"/>
      <c r="I315" s="136"/>
      <c r="K315" s="82">
        <f>IF(AND(年报!N$2&lt;=A315,A315&lt;=年报!N$3),1,0)</f>
        <v>0</v>
      </c>
    </row>
    <row r="316" spans="5:11">
      <c r="E316" s="74"/>
      <c r="F316" s="74"/>
      <c r="H316" s="136"/>
      <c r="I316" s="136"/>
      <c r="K316" s="82">
        <f>IF(AND(年报!N$2&lt;=A316,A316&lt;=年报!N$3),1,0)</f>
        <v>0</v>
      </c>
    </row>
    <row r="317" spans="5:11">
      <c r="E317" s="74"/>
      <c r="F317" s="74"/>
      <c r="H317" s="136"/>
      <c r="I317" s="136"/>
      <c r="K317" s="82">
        <f>IF(AND(年报!N$2&lt;=A317,A317&lt;=年报!N$3),1,0)</f>
        <v>0</v>
      </c>
    </row>
    <row r="318" spans="5:11">
      <c r="E318" s="74"/>
      <c r="F318" s="74"/>
      <c r="H318" s="136"/>
      <c r="I318" s="136"/>
      <c r="K318" s="82">
        <f>IF(AND(年报!N$2&lt;=A318,A318&lt;=年报!N$3),1,0)</f>
        <v>0</v>
      </c>
    </row>
    <row r="319" spans="5:11">
      <c r="E319" s="74"/>
      <c r="F319" s="74"/>
      <c r="H319" s="136"/>
      <c r="I319" s="136"/>
      <c r="K319" s="82">
        <f>IF(AND(年报!N$2&lt;=A319,A319&lt;=年报!N$3),1,0)</f>
        <v>0</v>
      </c>
    </row>
    <row r="320" spans="5:11">
      <c r="E320" s="74"/>
      <c r="F320" s="74"/>
      <c r="H320" s="136"/>
      <c r="I320" s="136"/>
      <c r="K320" s="82">
        <f>IF(AND(年报!N$2&lt;=A320,A320&lt;=年报!N$3),1,0)</f>
        <v>0</v>
      </c>
    </row>
    <row r="321" spans="5:11">
      <c r="E321" s="74"/>
      <c r="F321" s="74"/>
      <c r="H321" s="136"/>
      <c r="I321" s="136"/>
      <c r="K321" s="82">
        <f>IF(AND(年报!N$2&lt;=A321,A321&lt;=年报!N$3),1,0)</f>
        <v>0</v>
      </c>
    </row>
    <row r="322" spans="5:11">
      <c r="E322" s="74"/>
      <c r="F322" s="74"/>
      <c r="H322" s="136"/>
      <c r="I322" s="136"/>
      <c r="K322" s="82">
        <f>IF(AND(年报!N$2&lt;=A322,A322&lt;=年报!N$3),1,0)</f>
        <v>0</v>
      </c>
    </row>
    <row r="323" spans="5:11">
      <c r="E323" s="74"/>
      <c r="F323" s="74"/>
      <c r="H323" s="136"/>
      <c r="I323" s="136"/>
      <c r="K323" s="82">
        <f>IF(AND(年报!N$2&lt;=A323,A323&lt;=年报!N$3),1,0)</f>
        <v>0</v>
      </c>
    </row>
    <row r="324" spans="5:11">
      <c r="E324" s="74"/>
      <c r="F324" s="74"/>
      <c r="H324" s="136"/>
      <c r="I324" s="136"/>
      <c r="K324" s="82">
        <f>IF(AND(年报!N$2&lt;=A324,A324&lt;=年报!N$3),1,0)</f>
        <v>0</v>
      </c>
    </row>
    <row r="325" spans="5:11">
      <c r="E325" s="74"/>
      <c r="F325" s="74"/>
      <c r="H325" s="136"/>
      <c r="I325" s="136"/>
      <c r="K325" s="82">
        <f>IF(AND(年报!N$2&lt;=A325,A325&lt;=年报!N$3),1,0)</f>
        <v>0</v>
      </c>
    </row>
    <row r="326" spans="5:11">
      <c r="E326" s="74"/>
      <c r="F326" s="74"/>
      <c r="H326" s="136"/>
      <c r="I326" s="136"/>
      <c r="K326" s="82">
        <f>IF(AND(年报!N$2&lt;=A326,A326&lt;=年报!N$3),1,0)</f>
        <v>0</v>
      </c>
    </row>
    <row r="327" spans="5:11">
      <c r="E327" s="74"/>
      <c r="F327" s="74"/>
      <c r="H327" s="136"/>
      <c r="I327" s="136"/>
      <c r="K327" s="82">
        <f>IF(AND(年报!N$2&lt;=A327,A327&lt;=年报!N$3),1,0)</f>
        <v>0</v>
      </c>
    </row>
    <row r="328" spans="5:11">
      <c r="E328" s="74"/>
      <c r="F328" s="74"/>
      <c r="H328" s="136"/>
      <c r="I328" s="136"/>
      <c r="K328" s="82">
        <f>IF(AND(年报!N$2&lt;=A328,A328&lt;=年报!N$3),1,0)</f>
        <v>0</v>
      </c>
    </row>
    <row r="329" spans="5:11">
      <c r="E329" s="74"/>
      <c r="F329" s="74"/>
      <c r="H329" s="136"/>
      <c r="I329" s="136"/>
      <c r="K329" s="82">
        <f>IF(AND(年报!N$2&lt;=A329,A329&lt;=年报!N$3),1,0)</f>
        <v>0</v>
      </c>
    </row>
    <row r="330" spans="5:11">
      <c r="E330" s="74"/>
      <c r="F330" s="74"/>
      <c r="H330" s="136"/>
      <c r="I330" s="136"/>
      <c r="K330" s="82">
        <f>IF(AND(年报!N$2&lt;=A330,A330&lt;=年报!N$3),1,0)</f>
        <v>0</v>
      </c>
    </row>
    <row r="331" spans="5:11">
      <c r="E331" s="74"/>
      <c r="F331" s="74"/>
      <c r="H331" s="136"/>
      <c r="I331" s="136"/>
      <c r="K331" s="82">
        <f>IF(AND(年报!N$2&lt;=A331,A331&lt;=年报!N$3),1,0)</f>
        <v>0</v>
      </c>
    </row>
    <row r="332" spans="5:11">
      <c r="E332" s="74"/>
      <c r="F332" s="74"/>
      <c r="H332" s="136"/>
      <c r="I332" s="136"/>
      <c r="K332" s="82">
        <f>IF(AND(年报!N$2&lt;=A332,A332&lt;=年报!N$3),1,0)</f>
        <v>0</v>
      </c>
    </row>
    <row r="333" spans="5:11">
      <c r="E333" s="74"/>
      <c r="F333" s="74"/>
      <c r="H333" s="136"/>
      <c r="I333" s="136"/>
      <c r="K333" s="82">
        <f>IF(AND(年报!N$2&lt;=A333,A333&lt;=年报!N$3),1,0)</f>
        <v>0</v>
      </c>
    </row>
    <row r="334" spans="5:11">
      <c r="E334" s="74"/>
      <c r="F334" s="74"/>
      <c r="H334" s="136"/>
      <c r="I334" s="136"/>
      <c r="K334" s="82">
        <f>IF(AND(年报!N$2&lt;=A334,A334&lt;=年报!N$3),1,0)</f>
        <v>0</v>
      </c>
    </row>
    <row r="335" spans="5:11">
      <c r="E335" s="74"/>
      <c r="F335" s="74"/>
      <c r="H335" s="136"/>
      <c r="I335" s="136"/>
      <c r="K335" s="82">
        <f>IF(AND(年报!N$2&lt;=A335,A335&lt;=年报!N$3),1,0)</f>
        <v>0</v>
      </c>
    </row>
    <row r="336" spans="5:11">
      <c r="E336" s="74"/>
      <c r="F336" s="74"/>
      <c r="H336" s="136"/>
      <c r="I336" s="136"/>
      <c r="K336" s="82">
        <f>IF(AND(年报!N$2&lt;=A336,A336&lt;=年报!N$3),1,0)</f>
        <v>0</v>
      </c>
    </row>
    <row r="337" spans="5:11">
      <c r="E337" s="74"/>
      <c r="F337" s="74"/>
      <c r="H337" s="136"/>
      <c r="I337" s="136"/>
      <c r="K337" s="82">
        <f>IF(AND(年报!N$2&lt;=A337,A337&lt;=年报!N$3),1,0)</f>
        <v>0</v>
      </c>
    </row>
    <row r="338" spans="5:11">
      <c r="E338" s="74"/>
      <c r="F338" s="74"/>
      <c r="H338" s="136"/>
      <c r="I338" s="136"/>
      <c r="K338" s="82">
        <f>IF(AND(年报!N$2&lt;=A338,A338&lt;=年报!N$3),1,0)</f>
        <v>0</v>
      </c>
    </row>
    <row r="339" spans="5:11">
      <c r="E339" s="74"/>
      <c r="F339" s="74"/>
      <c r="H339" s="136"/>
      <c r="I339" s="136"/>
      <c r="K339" s="82">
        <f>IF(AND(年报!N$2&lt;=A339,A339&lt;=年报!N$3),1,0)</f>
        <v>0</v>
      </c>
    </row>
    <row r="340" spans="5:11">
      <c r="E340" s="74"/>
      <c r="F340" s="74"/>
      <c r="H340" s="136"/>
      <c r="I340" s="136"/>
      <c r="K340" s="82">
        <f>IF(AND(年报!N$2&lt;=A340,A340&lt;=年报!N$3),1,0)</f>
        <v>0</v>
      </c>
    </row>
    <row r="341" spans="5:11">
      <c r="E341" s="74"/>
      <c r="F341" s="74"/>
      <c r="H341" s="136"/>
      <c r="I341" s="136"/>
      <c r="K341" s="82">
        <f>IF(AND(年报!N$2&lt;=A341,A341&lt;=年报!N$3),1,0)</f>
        <v>0</v>
      </c>
    </row>
    <row r="342" spans="5:11">
      <c r="E342" s="74"/>
      <c r="F342" s="74"/>
      <c r="H342" s="136"/>
      <c r="I342" s="136"/>
      <c r="K342" s="82">
        <f>IF(AND(年报!N$2&lt;=A342,A342&lt;=年报!N$3),1,0)</f>
        <v>0</v>
      </c>
    </row>
    <row r="343" spans="5:11">
      <c r="E343" s="74"/>
      <c r="F343" s="74"/>
      <c r="H343" s="136"/>
      <c r="I343" s="136"/>
      <c r="K343" s="82">
        <f>IF(AND(年报!N$2&lt;=A343,A343&lt;=年报!N$3),1,0)</f>
        <v>0</v>
      </c>
    </row>
    <row r="344" spans="5:11">
      <c r="E344" s="74"/>
      <c r="F344" s="74"/>
      <c r="H344" s="136"/>
      <c r="I344" s="136"/>
      <c r="K344" s="82">
        <f>IF(AND(年报!N$2&lt;=A344,A344&lt;=年报!N$3),1,0)</f>
        <v>0</v>
      </c>
    </row>
    <row r="345" spans="5:11">
      <c r="E345" s="74"/>
      <c r="F345" s="74"/>
      <c r="H345" s="136"/>
      <c r="I345" s="136"/>
      <c r="K345" s="82">
        <f>IF(AND(年报!N$2&lt;=A345,A345&lt;=年报!N$3),1,0)</f>
        <v>0</v>
      </c>
    </row>
    <row r="346" spans="5:11">
      <c r="E346" s="74"/>
      <c r="F346" s="74"/>
      <c r="H346" s="136"/>
      <c r="I346" s="136"/>
      <c r="K346" s="82">
        <f>IF(AND(年报!N$2&lt;=A346,A346&lt;=年报!N$3),1,0)</f>
        <v>0</v>
      </c>
    </row>
    <row r="347" spans="5:11">
      <c r="E347" s="74"/>
      <c r="F347" s="74"/>
      <c r="H347" s="136"/>
      <c r="I347" s="136"/>
      <c r="K347" s="82">
        <f>IF(AND(年报!N$2&lt;=A347,A347&lt;=年报!N$3),1,0)</f>
        <v>0</v>
      </c>
    </row>
    <row r="348" spans="5:11">
      <c r="E348" s="74"/>
      <c r="F348" s="74"/>
      <c r="H348" s="136"/>
      <c r="I348" s="136"/>
      <c r="K348" s="82">
        <f>IF(AND(年报!N$2&lt;=A348,A348&lt;=年报!N$3),1,0)</f>
        <v>0</v>
      </c>
    </row>
    <row r="349" spans="5:11">
      <c r="E349" s="74"/>
      <c r="F349" s="74"/>
      <c r="H349" s="136"/>
      <c r="I349" s="136"/>
      <c r="K349" s="82">
        <f>IF(AND(年报!N$2&lt;=A349,A349&lt;=年报!N$3),1,0)</f>
        <v>0</v>
      </c>
    </row>
    <row r="350" spans="5:11">
      <c r="E350" s="74"/>
      <c r="F350" s="74"/>
      <c r="H350" s="136"/>
      <c r="I350" s="136"/>
      <c r="K350" s="82">
        <f>IF(AND(年报!N$2&lt;=A350,A350&lt;=年报!N$3),1,0)</f>
        <v>0</v>
      </c>
    </row>
    <row r="351" spans="5:11">
      <c r="E351" s="74"/>
      <c r="F351" s="74"/>
      <c r="H351" s="136"/>
      <c r="I351" s="136"/>
      <c r="K351" s="82">
        <f>IF(AND(年报!N$2&lt;=A351,A351&lt;=年报!N$3),1,0)</f>
        <v>0</v>
      </c>
    </row>
    <row r="352" spans="5:11">
      <c r="E352" s="74"/>
      <c r="F352" s="74"/>
      <c r="H352" s="136"/>
      <c r="I352" s="136"/>
      <c r="K352" s="82">
        <f>IF(AND(年报!N$2&lt;=A352,A352&lt;=年报!N$3),1,0)</f>
        <v>0</v>
      </c>
    </row>
    <row r="353" spans="5:11">
      <c r="E353" s="74"/>
      <c r="F353" s="74"/>
      <c r="H353" s="136"/>
      <c r="I353" s="136"/>
      <c r="K353" s="82">
        <f>IF(AND(年报!N$2&lt;=A353,A353&lt;=年报!N$3),1,0)</f>
        <v>0</v>
      </c>
    </row>
    <row r="354" spans="5:11">
      <c r="E354" s="74"/>
      <c r="F354" s="74"/>
      <c r="H354" s="136"/>
      <c r="I354" s="136"/>
      <c r="K354" s="82">
        <f>IF(AND(年报!N$2&lt;=A354,A354&lt;=年报!N$3),1,0)</f>
        <v>0</v>
      </c>
    </row>
    <row r="355" spans="5:11">
      <c r="E355" s="74"/>
      <c r="F355" s="74"/>
      <c r="H355" s="136"/>
      <c r="I355" s="136"/>
      <c r="K355" s="82">
        <f>IF(AND(年报!N$2&lt;=A355,A355&lt;=年报!N$3),1,0)</f>
        <v>0</v>
      </c>
    </row>
    <row r="356" spans="5:11">
      <c r="E356" s="74"/>
      <c r="F356" s="74"/>
      <c r="H356" s="136"/>
      <c r="I356" s="136"/>
      <c r="K356" s="82">
        <f>IF(AND(年报!N$2&lt;=A356,A356&lt;=年报!N$3),1,0)</f>
        <v>0</v>
      </c>
    </row>
    <row r="357" spans="5:11">
      <c r="E357" s="74"/>
      <c r="F357" s="74"/>
      <c r="H357" s="136"/>
      <c r="I357" s="136"/>
      <c r="K357" s="82">
        <f>IF(AND(年报!N$2&lt;=A357,A357&lt;=年报!N$3),1,0)</f>
        <v>0</v>
      </c>
    </row>
    <row r="358" spans="5:11">
      <c r="E358" s="74"/>
      <c r="F358" s="74"/>
      <c r="H358" s="136"/>
      <c r="I358" s="136"/>
      <c r="K358" s="82">
        <f>IF(AND(年报!N$2&lt;=A358,A358&lt;=年报!N$3),1,0)</f>
        <v>0</v>
      </c>
    </row>
    <row r="359" spans="5:11">
      <c r="E359" s="74"/>
      <c r="F359" s="74"/>
      <c r="H359" s="136"/>
      <c r="I359" s="136"/>
      <c r="K359" s="82">
        <f>IF(AND(年报!N$2&lt;=A359,A359&lt;=年报!N$3),1,0)</f>
        <v>0</v>
      </c>
    </row>
    <row r="360" spans="5:11">
      <c r="E360" s="74"/>
      <c r="F360" s="74"/>
      <c r="H360" s="136"/>
      <c r="I360" s="136"/>
      <c r="K360" s="82">
        <f>IF(AND(年报!N$2&lt;=A360,A360&lt;=年报!N$3),1,0)</f>
        <v>0</v>
      </c>
    </row>
    <row r="361" spans="5:11">
      <c r="E361" s="74"/>
      <c r="F361" s="74"/>
      <c r="H361" s="136"/>
      <c r="I361" s="136"/>
      <c r="K361" s="82">
        <f>IF(AND(年报!N$2&lt;=A361,A361&lt;=年报!N$3),1,0)</f>
        <v>0</v>
      </c>
    </row>
    <row r="362" spans="5:11">
      <c r="E362" s="74"/>
      <c r="F362" s="74"/>
      <c r="H362" s="136"/>
      <c r="I362" s="136"/>
      <c r="K362" s="82">
        <f>IF(AND(年报!N$2&lt;=A362,A362&lt;=年报!N$3),1,0)</f>
        <v>0</v>
      </c>
    </row>
    <row r="363" spans="5:11">
      <c r="E363" s="74"/>
      <c r="F363" s="74"/>
      <c r="H363" s="136"/>
      <c r="I363" s="136"/>
      <c r="K363" s="82">
        <f>IF(AND(年报!N$2&lt;=A363,A363&lt;=年报!N$3),1,0)</f>
        <v>0</v>
      </c>
    </row>
    <row r="364" spans="5:11">
      <c r="E364" s="74"/>
      <c r="F364" s="74"/>
      <c r="H364" s="136"/>
      <c r="I364" s="136"/>
      <c r="K364" s="82">
        <f>IF(AND(年报!N$2&lt;=A364,A364&lt;=年报!N$3),1,0)</f>
        <v>0</v>
      </c>
    </row>
    <row r="365" spans="5:11">
      <c r="E365" s="74"/>
      <c r="F365" s="74"/>
      <c r="H365" s="136"/>
      <c r="I365" s="136"/>
      <c r="K365" s="82">
        <f>IF(AND(年报!N$2&lt;=A365,A365&lt;=年报!N$3),1,0)</f>
        <v>0</v>
      </c>
    </row>
    <row r="366" spans="5:11">
      <c r="E366" s="74"/>
      <c r="F366" s="74"/>
      <c r="H366" s="136"/>
      <c r="I366" s="136"/>
      <c r="K366" s="82">
        <f>IF(AND(年报!N$2&lt;=A366,A366&lt;=年报!N$3),1,0)</f>
        <v>0</v>
      </c>
    </row>
    <row r="367" spans="5:11">
      <c r="E367" s="74"/>
      <c r="F367" s="74"/>
      <c r="H367" s="136"/>
      <c r="I367" s="136"/>
      <c r="K367" s="82">
        <f>IF(AND(年报!N$2&lt;=A367,A367&lt;=年报!N$3),1,0)</f>
        <v>0</v>
      </c>
    </row>
    <row r="368" spans="5:11">
      <c r="E368" s="74"/>
      <c r="F368" s="74"/>
      <c r="H368" s="136"/>
      <c r="I368" s="136"/>
      <c r="K368" s="82">
        <f>IF(AND(年报!N$2&lt;=A368,A368&lt;=年报!N$3),1,0)</f>
        <v>0</v>
      </c>
    </row>
    <row r="369" spans="5:11">
      <c r="E369" s="74"/>
      <c r="F369" s="74"/>
      <c r="H369" s="136"/>
      <c r="I369" s="136"/>
      <c r="K369" s="82">
        <f>IF(AND(年报!N$2&lt;=A369,A369&lt;=年报!N$3),1,0)</f>
        <v>0</v>
      </c>
    </row>
    <row r="370" spans="5:11">
      <c r="E370" s="74"/>
      <c r="F370" s="74"/>
      <c r="H370" s="136"/>
      <c r="I370" s="136"/>
      <c r="K370" s="82">
        <f>IF(AND(年报!N$2&lt;=A370,A370&lt;=年报!N$3),1,0)</f>
        <v>0</v>
      </c>
    </row>
    <row r="371" spans="5:11">
      <c r="E371" s="74"/>
      <c r="F371" s="74"/>
      <c r="H371" s="136"/>
      <c r="I371" s="136"/>
      <c r="K371" s="82">
        <f>IF(AND(年报!N$2&lt;=A371,A371&lt;=年报!N$3),1,0)</f>
        <v>0</v>
      </c>
    </row>
    <row r="372" spans="5:11">
      <c r="E372" s="74"/>
      <c r="F372" s="74"/>
      <c r="H372" s="136"/>
      <c r="I372" s="136"/>
      <c r="K372" s="82">
        <f>IF(AND(年报!N$2&lt;=A372,A372&lt;=年报!N$3),1,0)</f>
        <v>0</v>
      </c>
    </row>
    <row r="373" spans="5:11">
      <c r="E373" s="74"/>
      <c r="F373" s="74"/>
      <c r="H373" s="136"/>
      <c r="I373" s="136"/>
      <c r="K373" s="82">
        <f>IF(AND(年报!N$2&lt;=A373,A373&lt;=年报!N$3),1,0)</f>
        <v>0</v>
      </c>
    </row>
    <row r="374" spans="5:11">
      <c r="E374" s="74"/>
      <c r="F374" s="74"/>
      <c r="H374" s="136"/>
      <c r="I374" s="136"/>
      <c r="K374" s="82">
        <f>IF(AND(年报!N$2&lt;=A374,A374&lt;=年报!N$3),1,0)</f>
        <v>0</v>
      </c>
    </row>
    <row r="375" spans="5:11">
      <c r="E375" s="74"/>
      <c r="F375" s="74"/>
      <c r="H375" s="136"/>
      <c r="I375" s="136"/>
      <c r="K375" s="82">
        <f>IF(AND(年报!N$2&lt;=A375,A375&lt;=年报!N$3),1,0)</f>
        <v>0</v>
      </c>
    </row>
    <row r="376" spans="5:11">
      <c r="E376" s="74"/>
      <c r="F376" s="74"/>
      <c r="H376" s="136"/>
      <c r="I376" s="136"/>
      <c r="K376" s="82">
        <f>IF(AND(年报!N$2&lt;=A376,A376&lt;=年报!N$3),1,0)</f>
        <v>0</v>
      </c>
    </row>
    <row r="377" spans="5:11">
      <c r="E377" s="74"/>
      <c r="F377" s="74"/>
      <c r="H377" s="136"/>
      <c r="I377" s="136"/>
      <c r="K377" s="82">
        <f>IF(AND(年报!N$2&lt;=A377,A377&lt;=年报!N$3),1,0)</f>
        <v>0</v>
      </c>
    </row>
    <row r="378" spans="5:11">
      <c r="E378" s="74"/>
      <c r="F378" s="74"/>
      <c r="H378" s="136"/>
      <c r="I378" s="136"/>
      <c r="K378" s="82">
        <f>IF(AND(年报!N$2&lt;=A378,A378&lt;=年报!N$3),1,0)</f>
        <v>0</v>
      </c>
    </row>
    <row r="379" spans="5:11">
      <c r="E379" s="74"/>
      <c r="F379" s="74"/>
      <c r="H379" s="136"/>
      <c r="I379" s="136"/>
      <c r="K379" s="82">
        <f>IF(AND(年报!N$2&lt;=A379,A379&lt;=年报!N$3),1,0)</f>
        <v>0</v>
      </c>
    </row>
    <row r="380" spans="5:11">
      <c r="E380" s="74"/>
      <c r="F380" s="74"/>
      <c r="H380" s="136"/>
      <c r="I380" s="136"/>
      <c r="K380" s="82">
        <f>IF(AND(年报!N$2&lt;=A380,A380&lt;=年报!N$3),1,0)</f>
        <v>0</v>
      </c>
    </row>
    <row r="381" spans="5:11">
      <c r="E381" s="74"/>
      <c r="F381" s="74"/>
      <c r="H381" s="136"/>
      <c r="I381" s="136"/>
      <c r="K381" s="82">
        <f>IF(AND(年报!N$2&lt;=A381,A381&lt;=年报!N$3),1,0)</f>
        <v>0</v>
      </c>
    </row>
    <row r="382" spans="5:11">
      <c r="E382" s="74"/>
      <c r="F382" s="74"/>
      <c r="H382" s="136"/>
      <c r="I382" s="136"/>
      <c r="K382" s="82">
        <f>IF(AND(年报!N$2&lt;=A382,A382&lt;=年报!N$3),1,0)</f>
        <v>0</v>
      </c>
    </row>
    <row r="383" spans="5:11">
      <c r="E383" s="74"/>
      <c r="F383" s="74"/>
      <c r="H383" s="136"/>
      <c r="I383" s="136"/>
      <c r="K383" s="82">
        <f>IF(AND(年报!N$2&lt;=A383,A383&lt;=年报!N$3),1,0)</f>
        <v>0</v>
      </c>
    </row>
    <row r="384" spans="5:11">
      <c r="E384" s="74"/>
      <c r="F384" s="74"/>
      <c r="H384" s="136"/>
      <c r="I384" s="136"/>
      <c r="K384" s="82">
        <f>IF(AND(年报!N$2&lt;=A384,A384&lt;=年报!N$3),1,0)</f>
        <v>0</v>
      </c>
    </row>
    <row r="385" spans="5:11">
      <c r="E385" s="74"/>
      <c r="F385" s="74"/>
      <c r="H385" s="136"/>
      <c r="I385" s="136"/>
      <c r="K385" s="82">
        <f>IF(AND(年报!N$2&lt;=A385,A385&lt;=年报!N$3),1,0)</f>
        <v>0</v>
      </c>
    </row>
    <row r="386" spans="5:11">
      <c r="E386" s="74"/>
      <c r="F386" s="74"/>
      <c r="H386" s="136"/>
      <c r="I386" s="136"/>
      <c r="K386" s="82">
        <f>IF(AND(年报!N$2&lt;=A386,A386&lt;=年报!N$3),1,0)</f>
        <v>0</v>
      </c>
    </row>
    <row r="387" spans="5:11">
      <c r="E387" s="74"/>
      <c r="F387" s="74"/>
      <c r="H387" s="136"/>
      <c r="I387" s="136"/>
      <c r="K387" s="82">
        <f>IF(AND(年报!N$2&lt;=A387,A387&lt;=年报!N$3),1,0)</f>
        <v>0</v>
      </c>
    </row>
    <row r="388" spans="5:11">
      <c r="E388" s="74"/>
      <c r="F388" s="74"/>
      <c r="H388" s="136"/>
      <c r="I388" s="136"/>
      <c r="K388" s="82">
        <f>IF(AND(年报!N$2&lt;=A388,A388&lt;=年报!N$3),1,0)</f>
        <v>0</v>
      </c>
    </row>
    <row r="389" spans="5:11">
      <c r="E389" s="74"/>
      <c r="F389" s="74"/>
      <c r="H389" s="136"/>
      <c r="I389" s="136"/>
      <c r="K389" s="82">
        <f>IF(AND(年报!N$2&lt;=A389,A389&lt;=年报!N$3),1,0)</f>
        <v>0</v>
      </c>
    </row>
    <row r="390" spans="5:11">
      <c r="E390" s="74"/>
      <c r="F390" s="74"/>
      <c r="H390" s="136"/>
      <c r="I390" s="136"/>
      <c r="K390" s="82">
        <f>IF(AND(年报!N$2&lt;=A390,A390&lt;=年报!N$3),1,0)</f>
        <v>0</v>
      </c>
    </row>
    <row r="391" spans="5:11">
      <c r="E391" s="74"/>
      <c r="F391" s="74"/>
      <c r="H391" s="136"/>
      <c r="I391" s="136"/>
      <c r="K391" s="82">
        <f>IF(AND(年报!N$2&lt;=A391,A391&lt;=年报!N$3),1,0)</f>
        <v>0</v>
      </c>
    </row>
    <row r="392" spans="5:11">
      <c r="E392" s="74"/>
      <c r="F392" s="74"/>
      <c r="H392" s="136"/>
      <c r="I392" s="136"/>
      <c r="K392" s="82">
        <f>IF(AND(年报!N$2&lt;=A392,A392&lt;=年报!N$3),1,0)</f>
        <v>0</v>
      </c>
    </row>
    <row r="393" spans="5:11">
      <c r="E393" s="74"/>
      <c r="F393" s="74"/>
      <c r="H393" s="136"/>
      <c r="I393" s="136"/>
      <c r="K393" s="82">
        <f>IF(AND(年报!N$2&lt;=A393,A393&lt;=年报!N$3),1,0)</f>
        <v>0</v>
      </c>
    </row>
    <row r="394" spans="5:11">
      <c r="E394" s="74"/>
      <c r="F394" s="74"/>
      <c r="H394" s="136"/>
      <c r="I394" s="136"/>
      <c r="K394" s="82">
        <f>IF(AND(年报!N$2&lt;=A394,A394&lt;=年报!N$3),1,0)</f>
        <v>0</v>
      </c>
    </row>
    <row r="395" spans="5:11">
      <c r="E395" s="74"/>
      <c r="F395" s="74"/>
      <c r="H395" s="136"/>
      <c r="I395" s="136"/>
      <c r="K395" s="82">
        <f>IF(AND(年报!N$2&lt;=A395,A395&lt;=年报!N$3),1,0)</f>
        <v>0</v>
      </c>
    </row>
    <row r="396" spans="5:11">
      <c r="E396" s="74"/>
      <c r="F396" s="74"/>
      <c r="H396" s="136"/>
      <c r="I396" s="136"/>
      <c r="K396" s="82">
        <f>IF(AND(年报!N$2&lt;=A396,A396&lt;=年报!N$3),1,0)</f>
        <v>0</v>
      </c>
    </row>
    <row r="397" spans="5:11">
      <c r="E397" s="74"/>
      <c r="F397" s="74"/>
      <c r="H397" s="136"/>
      <c r="I397" s="136"/>
      <c r="K397" s="82">
        <f>IF(AND(年报!N$2&lt;=A397,A397&lt;=年报!N$3),1,0)</f>
        <v>0</v>
      </c>
    </row>
    <row r="398" spans="5:11">
      <c r="E398" s="74"/>
      <c r="F398" s="74"/>
      <c r="H398" s="136"/>
      <c r="I398" s="136"/>
      <c r="K398" s="82">
        <f>IF(AND(年报!N$2&lt;=A398,A398&lt;=年报!N$3),1,0)</f>
        <v>0</v>
      </c>
    </row>
    <row r="399" spans="5:11">
      <c r="E399" s="74"/>
      <c r="F399" s="74"/>
      <c r="H399" s="136"/>
      <c r="I399" s="136"/>
      <c r="K399" s="82">
        <f>IF(AND(年报!N$2&lt;=A399,A399&lt;=年报!N$3),1,0)</f>
        <v>0</v>
      </c>
    </row>
    <row r="400" spans="5:11">
      <c r="E400" s="74"/>
      <c r="F400" s="74"/>
      <c r="H400" s="136"/>
      <c r="I400" s="136"/>
      <c r="K400" s="82">
        <f>IF(AND(年报!N$2&lt;=A400,A400&lt;=年报!N$3),1,0)</f>
        <v>0</v>
      </c>
    </row>
    <row r="401" spans="5:11">
      <c r="E401" s="74"/>
      <c r="F401" s="74"/>
      <c r="H401" s="136"/>
      <c r="I401" s="136"/>
      <c r="K401" s="82">
        <f>IF(AND(年报!N$2&lt;=A401,A401&lt;=年报!N$3),1,0)</f>
        <v>0</v>
      </c>
    </row>
    <row r="402" spans="5:11">
      <c r="E402" s="74"/>
      <c r="F402" s="74"/>
      <c r="H402" s="136"/>
      <c r="I402" s="136"/>
      <c r="K402" s="82">
        <f>IF(AND(年报!N$2&lt;=A402,A402&lt;=年报!N$3),1,0)</f>
        <v>0</v>
      </c>
    </row>
    <row r="403" spans="5:11">
      <c r="E403" s="74"/>
      <c r="F403" s="74"/>
      <c r="H403" s="136"/>
      <c r="I403" s="136"/>
      <c r="K403" s="82">
        <f>IF(AND(年报!N$2&lt;=A403,A403&lt;=年报!N$3),1,0)</f>
        <v>0</v>
      </c>
    </row>
    <row r="404" spans="5:11">
      <c r="E404" s="74"/>
      <c r="F404" s="74"/>
      <c r="H404" s="136"/>
      <c r="I404" s="136"/>
      <c r="K404" s="82">
        <f>IF(AND(年报!N$2&lt;=A404,A404&lt;=年报!N$3),1,0)</f>
        <v>0</v>
      </c>
    </row>
    <row r="405" spans="5:11">
      <c r="E405" s="74"/>
      <c r="F405" s="74"/>
      <c r="H405" s="136"/>
      <c r="I405" s="136"/>
      <c r="K405" s="82">
        <f>IF(AND(年报!N$2&lt;=A405,A405&lt;=年报!N$3),1,0)</f>
        <v>0</v>
      </c>
    </row>
    <row r="406" spans="5:11">
      <c r="E406" s="74"/>
      <c r="F406" s="74"/>
      <c r="H406" s="136"/>
      <c r="I406" s="136"/>
      <c r="K406" s="82">
        <f>IF(AND(年报!N$2&lt;=A406,A406&lt;=年报!N$3),1,0)</f>
        <v>0</v>
      </c>
    </row>
    <row r="407" spans="5:11">
      <c r="E407" s="74"/>
      <c r="F407" s="74"/>
      <c r="H407" s="136"/>
      <c r="I407" s="136"/>
      <c r="K407" s="82">
        <f>IF(AND(年报!N$2&lt;=A407,A407&lt;=年报!N$3),1,0)</f>
        <v>0</v>
      </c>
    </row>
    <row r="408" spans="5:11">
      <c r="E408" s="74"/>
      <c r="F408" s="74"/>
      <c r="H408" s="136"/>
      <c r="I408" s="136"/>
      <c r="K408" s="82">
        <f>IF(AND(年报!N$2&lt;=A408,A408&lt;=年报!N$3),1,0)</f>
        <v>0</v>
      </c>
    </row>
    <row r="409" spans="5:11">
      <c r="E409" s="74"/>
      <c r="F409" s="74"/>
      <c r="H409" s="136"/>
      <c r="I409" s="136"/>
      <c r="K409" s="82">
        <f>IF(AND(年报!N$2&lt;=A409,A409&lt;=年报!N$3),1,0)</f>
        <v>0</v>
      </c>
    </row>
    <row r="410" spans="5:11">
      <c r="E410" s="74"/>
      <c r="F410" s="74"/>
      <c r="H410" s="136"/>
      <c r="I410" s="136"/>
      <c r="K410" s="82">
        <f>IF(AND(年报!N$2&lt;=A410,A410&lt;=年报!N$3),1,0)</f>
        <v>0</v>
      </c>
    </row>
    <row r="411" spans="5:11">
      <c r="E411" s="74"/>
      <c r="F411" s="74"/>
      <c r="H411" s="136"/>
      <c r="I411" s="136"/>
      <c r="K411" s="82">
        <f>IF(AND(年报!N$2&lt;=A411,A411&lt;=年报!N$3),1,0)</f>
        <v>0</v>
      </c>
    </row>
    <row r="412" spans="5:11">
      <c r="E412" s="74"/>
      <c r="F412" s="74"/>
      <c r="H412" s="136"/>
      <c r="I412" s="136"/>
      <c r="K412" s="82">
        <f>IF(AND(年报!N$2&lt;=A412,A412&lt;=年报!N$3),1,0)</f>
        <v>0</v>
      </c>
    </row>
    <row r="413" spans="5:11">
      <c r="E413" s="74"/>
      <c r="F413" s="74"/>
      <c r="H413" s="136"/>
      <c r="I413" s="136"/>
      <c r="K413" s="82">
        <f>IF(AND(年报!N$2&lt;=A413,A413&lt;=年报!N$3),1,0)</f>
        <v>0</v>
      </c>
    </row>
    <row r="414" spans="5:11">
      <c r="E414" s="74"/>
      <c r="F414" s="74"/>
      <c r="H414" s="136"/>
      <c r="I414" s="136"/>
      <c r="K414" s="82">
        <f>IF(AND(年报!N$2&lt;=A414,A414&lt;=年报!N$3),1,0)</f>
        <v>0</v>
      </c>
    </row>
    <row r="415" spans="5:11">
      <c r="E415" s="74"/>
      <c r="F415" s="74"/>
      <c r="H415" s="136"/>
      <c r="I415" s="136"/>
      <c r="K415" s="82">
        <f>IF(AND(年报!N$2&lt;=A415,A415&lt;=年报!N$3),1,0)</f>
        <v>0</v>
      </c>
    </row>
    <row r="416" spans="5:11">
      <c r="E416" s="74"/>
      <c r="F416" s="74"/>
      <c r="H416" s="136"/>
      <c r="I416" s="136"/>
      <c r="K416" s="82">
        <f>IF(AND(年报!N$2&lt;=A416,A416&lt;=年报!N$3),1,0)</f>
        <v>0</v>
      </c>
    </row>
    <row r="417" spans="5:11">
      <c r="E417" s="74"/>
      <c r="F417" s="74"/>
      <c r="H417" s="136"/>
      <c r="I417" s="136"/>
      <c r="K417" s="82">
        <f>IF(AND(年报!N$2&lt;=A417,A417&lt;=年报!N$3),1,0)</f>
        <v>0</v>
      </c>
    </row>
    <row r="418" spans="5:11">
      <c r="E418" s="74"/>
      <c r="F418" s="74"/>
      <c r="H418" s="136"/>
      <c r="I418" s="136"/>
      <c r="K418" s="82">
        <f>IF(AND(年报!N$2&lt;=A418,A418&lt;=年报!N$3),1,0)</f>
        <v>0</v>
      </c>
    </row>
    <row r="419" spans="5:11">
      <c r="E419" s="74"/>
      <c r="F419" s="74"/>
      <c r="H419" s="136"/>
      <c r="I419" s="136"/>
      <c r="K419" s="82">
        <f>IF(AND(年报!N$2&lt;=A419,A419&lt;=年报!N$3),1,0)</f>
        <v>0</v>
      </c>
    </row>
    <row r="420" spans="5:11">
      <c r="E420" s="74"/>
      <c r="F420" s="74"/>
      <c r="H420" s="136"/>
      <c r="I420" s="136"/>
      <c r="K420" s="82">
        <f>IF(AND(年报!N$2&lt;=A420,A420&lt;=年报!N$3),1,0)</f>
        <v>0</v>
      </c>
    </row>
    <row r="421" spans="5:11">
      <c r="E421" s="74"/>
      <c r="F421" s="74"/>
      <c r="H421" s="136"/>
      <c r="I421" s="136"/>
      <c r="K421" s="82">
        <f>IF(AND(年报!N$2&lt;=A421,A421&lt;=年报!N$3),1,0)</f>
        <v>0</v>
      </c>
    </row>
    <row r="422" spans="5:11">
      <c r="E422" s="74"/>
      <c r="F422" s="74"/>
      <c r="H422" s="136"/>
      <c r="I422" s="136"/>
      <c r="K422" s="82">
        <f>IF(AND(年报!N$2&lt;=A422,A422&lt;=年报!N$3),1,0)</f>
        <v>0</v>
      </c>
    </row>
    <row r="423" spans="5:11">
      <c r="E423" s="74"/>
      <c r="F423" s="74"/>
      <c r="H423" s="136"/>
      <c r="I423" s="136"/>
      <c r="K423" s="82">
        <f>IF(AND(年报!N$2&lt;=A423,A423&lt;=年报!N$3),1,0)</f>
        <v>0</v>
      </c>
    </row>
    <row r="424" spans="5:11">
      <c r="E424" s="74"/>
      <c r="F424" s="74"/>
      <c r="H424" s="136"/>
      <c r="I424" s="136"/>
      <c r="K424" s="82">
        <f>IF(AND(年报!N$2&lt;=A424,A424&lt;=年报!N$3),1,0)</f>
        <v>0</v>
      </c>
    </row>
    <row r="425" spans="5:11">
      <c r="E425" s="74"/>
      <c r="F425" s="74"/>
      <c r="H425" s="136"/>
      <c r="I425" s="136"/>
      <c r="K425" s="82">
        <f>IF(AND(年报!N$2&lt;=A425,A425&lt;=年报!N$3),1,0)</f>
        <v>0</v>
      </c>
    </row>
    <row r="426" spans="5:11">
      <c r="E426" s="74"/>
      <c r="F426" s="74"/>
      <c r="H426" s="136"/>
      <c r="I426" s="136"/>
      <c r="K426" s="82">
        <f>IF(AND(年报!N$2&lt;=A426,A426&lt;=年报!N$3),1,0)</f>
        <v>0</v>
      </c>
    </row>
    <row r="427" spans="5:11">
      <c r="E427" s="74"/>
      <c r="F427" s="74"/>
      <c r="H427" s="136"/>
      <c r="I427" s="136"/>
      <c r="K427" s="82">
        <f>IF(AND(年报!N$2&lt;=A427,A427&lt;=年报!N$3),1,0)</f>
        <v>0</v>
      </c>
    </row>
    <row r="428" spans="5:11">
      <c r="E428" s="74"/>
      <c r="F428" s="74"/>
      <c r="H428" s="136"/>
      <c r="I428" s="136"/>
      <c r="K428" s="82">
        <f>IF(AND(年报!N$2&lt;=A428,A428&lt;=年报!N$3),1,0)</f>
        <v>0</v>
      </c>
    </row>
    <row r="429" spans="5:11">
      <c r="E429" s="74"/>
      <c r="F429" s="74"/>
      <c r="H429" s="136"/>
      <c r="I429" s="136"/>
      <c r="K429" s="82">
        <f>IF(AND(年报!N$2&lt;=A429,A429&lt;=年报!N$3),1,0)</f>
        <v>0</v>
      </c>
    </row>
    <row r="430" spans="5:11">
      <c r="E430" s="74"/>
      <c r="F430" s="74"/>
      <c r="H430" s="136"/>
      <c r="I430" s="136"/>
      <c r="K430" s="82">
        <f>IF(AND(年报!N$2&lt;=A430,A430&lt;=年报!N$3),1,0)</f>
        <v>0</v>
      </c>
    </row>
    <row r="431" spans="5:11">
      <c r="E431" s="74"/>
      <c r="F431" s="74"/>
      <c r="H431" s="136"/>
      <c r="I431" s="136"/>
      <c r="K431" s="82">
        <f>IF(AND(年报!N$2&lt;=A431,A431&lt;=年报!N$3),1,0)</f>
        <v>0</v>
      </c>
    </row>
    <row r="432" spans="5:11">
      <c r="E432" s="74"/>
      <c r="F432" s="74"/>
      <c r="H432" s="136"/>
      <c r="I432" s="136"/>
      <c r="K432" s="82">
        <f>IF(AND(年报!N$2&lt;=A432,A432&lt;=年报!N$3),1,0)</f>
        <v>0</v>
      </c>
    </row>
    <row r="433" spans="5:11">
      <c r="E433" s="74"/>
      <c r="F433" s="74"/>
      <c r="H433" s="136"/>
      <c r="I433" s="136"/>
      <c r="K433" s="82">
        <f>IF(AND(年报!N$2&lt;=A433,A433&lt;=年报!N$3),1,0)</f>
        <v>0</v>
      </c>
    </row>
    <row r="434" spans="5:11">
      <c r="E434" s="74"/>
      <c r="F434" s="74"/>
      <c r="H434" s="136"/>
      <c r="I434" s="136"/>
      <c r="K434" s="82">
        <f>IF(AND(年报!N$2&lt;=A434,A434&lt;=年报!N$3),1,0)</f>
        <v>0</v>
      </c>
    </row>
    <row r="435" spans="5:11">
      <c r="E435" s="74"/>
      <c r="F435" s="74"/>
      <c r="H435" s="136"/>
      <c r="I435" s="136"/>
      <c r="K435" s="82">
        <f>IF(AND(年报!N$2&lt;=A435,A435&lt;=年报!N$3),1,0)</f>
        <v>0</v>
      </c>
    </row>
    <row r="436" spans="5:11">
      <c r="E436" s="74"/>
      <c r="F436" s="74"/>
      <c r="H436" s="136"/>
      <c r="I436" s="136"/>
      <c r="K436" s="82">
        <f>IF(AND(年报!N$2&lt;=A436,A436&lt;=年报!N$3),1,0)</f>
        <v>0</v>
      </c>
    </row>
    <row r="437" spans="5:11">
      <c r="E437" s="74"/>
      <c r="F437" s="74"/>
      <c r="H437" s="136"/>
      <c r="I437" s="136"/>
      <c r="K437" s="82">
        <f>IF(AND(年报!N$2&lt;=A437,A437&lt;=年报!N$3),1,0)</f>
        <v>0</v>
      </c>
    </row>
    <row r="438" spans="5:11">
      <c r="E438" s="74"/>
      <c r="F438" s="74"/>
      <c r="H438" s="136"/>
      <c r="I438" s="136"/>
      <c r="K438" s="82">
        <f>IF(AND(年报!N$2&lt;=A438,A438&lt;=年报!N$3),1,0)</f>
        <v>0</v>
      </c>
    </row>
    <row r="439" spans="5:11">
      <c r="E439" s="74"/>
      <c r="F439" s="74"/>
      <c r="H439" s="136"/>
      <c r="I439" s="136"/>
      <c r="K439" s="82">
        <f>IF(AND(年报!N$2&lt;=A439,A439&lt;=年报!N$3),1,0)</f>
        <v>0</v>
      </c>
    </row>
    <row r="440" spans="5:11">
      <c r="E440" s="74"/>
      <c r="F440" s="74"/>
      <c r="H440" s="136"/>
      <c r="I440" s="136"/>
      <c r="K440" s="82">
        <f>IF(AND(年报!N$2&lt;=A440,A440&lt;=年报!N$3),1,0)</f>
        <v>0</v>
      </c>
    </row>
    <row r="441" spans="5:11">
      <c r="E441" s="74"/>
      <c r="F441" s="74"/>
      <c r="H441" s="136"/>
      <c r="I441" s="136"/>
      <c r="K441" s="82">
        <f>IF(AND(年报!N$2&lt;=A441,A441&lt;=年报!N$3),1,0)</f>
        <v>0</v>
      </c>
    </row>
    <row r="442" spans="5:11">
      <c r="E442" s="74"/>
      <c r="F442" s="74"/>
      <c r="H442" s="136"/>
      <c r="I442" s="136"/>
      <c r="K442" s="82">
        <f>IF(AND(年报!N$2&lt;=A442,A442&lt;=年报!N$3),1,0)</f>
        <v>0</v>
      </c>
    </row>
    <row r="443" spans="5:11">
      <c r="E443" s="74"/>
      <c r="F443" s="74"/>
      <c r="H443" s="136"/>
      <c r="I443" s="136"/>
      <c r="K443" s="82">
        <f>IF(AND(年报!N$2&lt;=A443,A443&lt;=年报!N$3),1,0)</f>
        <v>0</v>
      </c>
    </row>
    <row r="444" spans="5:11">
      <c r="E444" s="74"/>
      <c r="F444" s="74"/>
      <c r="H444" s="136"/>
      <c r="I444" s="136"/>
      <c r="K444" s="82">
        <f>IF(AND(年报!N$2&lt;=A444,A444&lt;=年报!N$3),1,0)</f>
        <v>0</v>
      </c>
    </row>
    <row r="445" spans="5:11">
      <c r="E445" s="74"/>
      <c r="F445" s="74"/>
      <c r="H445" s="136"/>
      <c r="I445" s="136"/>
      <c r="K445" s="82">
        <f>IF(AND(年报!N$2&lt;=A445,A445&lt;=年报!N$3),1,0)</f>
        <v>0</v>
      </c>
    </row>
    <row r="446" spans="5:11">
      <c r="E446" s="74"/>
      <c r="F446" s="74"/>
      <c r="H446" s="136"/>
      <c r="I446" s="136"/>
      <c r="K446" s="82">
        <f>IF(AND(年报!N$2&lt;=A446,A446&lt;=年报!N$3),1,0)</f>
        <v>0</v>
      </c>
    </row>
    <row r="447" spans="5:11">
      <c r="E447" s="74"/>
      <c r="F447" s="74"/>
      <c r="H447" s="136"/>
      <c r="I447" s="136"/>
      <c r="K447" s="82">
        <f>IF(AND(年报!N$2&lt;=A447,A447&lt;=年报!N$3),1,0)</f>
        <v>0</v>
      </c>
    </row>
    <row r="448" spans="5:11">
      <c r="E448" s="74"/>
      <c r="F448" s="74"/>
      <c r="H448" s="136"/>
      <c r="I448" s="136"/>
      <c r="K448" s="82">
        <f>IF(AND(年报!N$2&lt;=A448,A448&lt;=年报!N$3),1,0)</f>
        <v>0</v>
      </c>
    </row>
    <row r="449" spans="5:11">
      <c r="E449" s="74"/>
      <c r="F449" s="74"/>
      <c r="H449" s="136"/>
      <c r="I449" s="136"/>
      <c r="K449" s="82">
        <f>IF(AND(年报!N$2&lt;=A449,A449&lt;=年报!N$3),1,0)</f>
        <v>0</v>
      </c>
    </row>
    <row r="450" spans="5:11">
      <c r="E450" s="74"/>
      <c r="F450" s="74"/>
      <c r="H450" s="136"/>
      <c r="I450" s="136"/>
      <c r="K450" s="82">
        <f>IF(AND(年报!N$2&lt;=A450,A450&lt;=年报!N$3),1,0)</f>
        <v>0</v>
      </c>
    </row>
    <row r="451" spans="5:11">
      <c r="E451" s="74"/>
      <c r="F451" s="74"/>
      <c r="H451" s="136"/>
      <c r="I451" s="136"/>
      <c r="K451" s="82">
        <f>IF(AND(年报!N$2&lt;=A451,A451&lt;=年报!N$3),1,0)</f>
        <v>0</v>
      </c>
    </row>
    <row r="452" spans="5:11">
      <c r="E452" s="74"/>
      <c r="F452" s="74"/>
      <c r="H452" s="136"/>
      <c r="I452" s="136"/>
      <c r="K452" s="82">
        <f>IF(AND(年报!N$2&lt;=A452,A452&lt;=年报!N$3),1,0)</f>
        <v>0</v>
      </c>
    </row>
    <row r="453" spans="5:11">
      <c r="E453" s="74"/>
      <c r="F453" s="74"/>
      <c r="H453" s="136"/>
      <c r="I453" s="136"/>
      <c r="K453" s="82">
        <f>IF(AND(年报!N$2&lt;=A453,A453&lt;=年报!N$3),1,0)</f>
        <v>0</v>
      </c>
    </row>
    <row r="454" spans="5:11">
      <c r="E454" s="74"/>
      <c r="F454" s="74"/>
      <c r="H454" s="136"/>
      <c r="I454" s="136"/>
      <c r="K454" s="82">
        <f>IF(AND(年报!N$2&lt;=A454,A454&lt;=年报!N$3),1,0)</f>
        <v>0</v>
      </c>
    </row>
    <row r="455" spans="5:11">
      <c r="E455" s="74"/>
      <c r="F455" s="74"/>
      <c r="H455" s="136"/>
      <c r="I455" s="136"/>
      <c r="K455" s="82">
        <f>IF(AND(年报!N$2&lt;=A455,A455&lt;=年报!N$3),1,0)</f>
        <v>0</v>
      </c>
    </row>
    <row r="456" spans="5:11">
      <c r="E456" s="74"/>
      <c r="F456" s="74"/>
      <c r="H456" s="136"/>
      <c r="I456" s="136"/>
      <c r="K456" s="82">
        <f>IF(AND(年报!N$2&lt;=A456,A456&lt;=年报!N$3),1,0)</f>
        <v>0</v>
      </c>
    </row>
    <row r="457" spans="5:11">
      <c r="E457" s="74"/>
      <c r="F457" s="74"/>
      <c r="H457" s="136"/>
      <c r="I457" s="136"/>
      <c r="K457" s="82">
        <f>IF(AND(年报!N$2&lt;=A457,A457&lt;=年报!N$3),1,0)</f>
        <v>0</v>
      </c>
    </row>
    <row r="458" spans="5:11">
      <c r="E458" s="74"/>
      <c r="F458" s="74"/>
      <c r="H458" s="136"/>
      <c r="I458" s="136"/>
      <c r="K458" s="82">
        <f>IF(AND(年报!N$2&lt;=A458,A458&lt;=年报!N$3),1,0)</f>
        <v>0</v>
      </c>
    </row>
    <row r="459" spans="5:11">
      <c r="E459" s="74"/>
      <c r="F459" s="74"/>
      <c r="H459" s="136"/>
      <c r="I459" s="136"/>
      <c r="K459" s="82">
        <f>IF(AND(年报!N$2&lt;=A459,A459&lt;=年报!N$3),1,0)</f>
        <v>0</v>
      </c>
    </row>
    <row r="460" spans="5:11">
      <c r="E460" s="74"/>
      <c r="F460" s="74"/>
      <c r="H460" s="136"/>
      <c r="I460" s="136"/>
      <c r="K460" s="82">
        <f>IF(AND(年报!N$2&lt;=A460,A460&lt;=年报!N$3),1,0)</f>
        <v>0</v>
      </c>
    </row>
    <row r="461" spans="5:11">
      <c r="E461" s="74"/>
      <c r="F461" s="74"/>
      <c r="H461" s="136"/>
      <c r="I461" s="136"/>
      <c r="K461" s="82">
        <f>IF(AND(年报!N$2&lt;=A461,A461&lt;=年报!N$3),1,0)</f>
        <v>0</v>
      </c>
    </row>
    <row r="462" spans="5:11">
      <c r="E462" s="74"/>
      <c r="F462" s="74"/>
      <c r="H462" s="136"/>
      <c r="I462" s="136"/>
      <c r="K462" s="82">
        <f>IF(AND(年报!N$2&lt;=A462,A462&lt;=年报!N$3),1,0)</f>
        <v>0</v>
      </c>
    </row>
    <row r="463" spans="5:11">
      <c r="E463" s="74"/>
      <c r="F463" s="74"/>
      <c r="H463" s="136"/>
      <c r="I463" s="136"/>
      <c r="K463" s="82">
        <f>IF(AND(年报!N$2&lt;=A463,A463&lt;=年报!N$3),1,0)</f>
        <v>0</v>
      </c>
    </row>
    <row r="464" spans="5:11">
      <c r="E464" s="74"/>
      <c r="F464" s="74"/>
      <c r="H464" s="136"/>
      <c r="I464" s="136"/>
      <c r="K464" s="82">
        <f>IF(AND(年报!N$2&lt;=A464,A464&lt;=年报!N$3),1,0)</f>
        <v>0</v>
      </c>
    </row>
    <row r="465" spans="5:11">
      <c r="E465" s="74"/>
      <c r="F465" s="74"/>
      <c r="H465" s="136"/>
      <c r="I465" s="136"/>
      <c r="K465" s="82">
        <f>IF(AND(年报!N$2&lt;=A465,A465&lt;=年报!N$3),1,0)</f>
        <v>0</v>
      </c>
    </row>
    <row r="466" spans="5:11">
      <c r="E466" s="74"/>
      <c r="F466" s="74"/>
      <c r="H466" s="136"/>
      <c r="I466" s="136"/>
      <c r="K466" s="82">
        <f>IF(AND(年报!N$2&lt;=A466,A466&lt;=年报!N$3),1,0)</f>
        <v>0</v>
      </c>
    </row>
    <row r="467" spans="5:11">
      <c r="E467" s="74"/>
      <c r="F467" s="74"/>
      <c r="H467" s="136"/>
      <c r="I467" s="136"/>
      <c r="K467" s="82">
        <f>IF(AND(年报!N$2&lt;=A467,A467&lt;=年报!N$3),1,0)</f>
        <v>0</v>
      </c>
    </row>
    <row r="468" spans="5:11">
      <c r="E468" s="74"/>
      <c r="F468" s="74"/>
      <c r="H468" s="136"/>
      <c r="I468" s="136"/>
      <c r="K468" s="82">
        <f>IF(AND(年报!N$2&lt;=A468,A468&lt;=年报!N$3),1,0)</f>
        <v>0</v>
      </c>
    </row>
    <row r="469" spans="5:11">
      <c r="E469" s="74"/>
      <c r="F469" s="74"/>
      <c r="H469" s="136"/>
      <c r="I469" s="136"/>
      <c r="K469" s="82">
        <f>IF(AND(年报!N$2&lt;=A469,A469&lt;=年报!N$3),1,0)</f>
        <v>0</v>
      </c>
    </row>
    <row r="470" spans="5:11">
      <c r="E470" s="74"/>
      <c r="F470" s="74"/>
      <c r="H470" s="136"/>
      <c r="I470" s="136"/>
      <c r="K470" s="82">
        <f>IF(AND(年报!N$2&lt;=A470,A470&lt;=年报!N$3),1,0)</f>
        <v>0</v>
      </c>
    </row>
    <row r="471" spans="5:11">
      <c r="E471" s="74"/>
      <c r="F471" s="74"/>
      <c r="H471" s="136"/>
      <c r="I471" s="136"/>
      <c r="K471" s="82">
        <f>IF(AND(年报!N$2&lt;=A471,A471&lt;=年报!N$3),1,0)</f>
        <v>0</v>
      </c>
    </row>
    <row r="472" spans="5:11">
      <c r="E472" s="74"/>
      <c r="F472" s="74"/>
      <c r="H472" s="136"/>
      <c r="I472" s="136"/>
      <c r="K472" s="82">
        <f>IF(AND(年报!N$2&lt;=A472,A472&lt;=年报!N$3),1,0)</f>
        <v>0</v>
      </c>
    </row>
    <row r="473" spans="5:11">
      <c r="E473" s="74"/>
      <c r="F473" s="74"/>
      <c r="H473" s="136"/>
      <c r="I473" s="136"/>
      <c r="K473" s="82">
        <f>IF(AND(年报!N$2&lt;=A473,A473&lt;=年报!N$3),1,0)</f>
        <v>0</v>
      </c>
    </row>
    <row r="474" spans="5:11">
      <c r="E474" s="74"/>
      <c r="F474" s="74"/>
      <c r="H474" s="136"/>
      <c r="I474" s="136"/>
      <c r="K474" s="82">
        <f>IF(AND(年报!N$2&lt;=A474,A474&lt;=年报!N$3),1,0)</f>
        <v>0</v>
      </c>
    </row>
    <row r="475" spans="5:11">
      <c r="E475" s="74"/>
      <c r="F475" s="74"/>
      <c r="H475" s="136"/>
      <c r="I475" s="136"/>
      <c r="K475" s="82">
        <f>IF(AND(年报!N$2&lt;=A475,A475&lt;=年报!N$3),1,0)</f>
        <v>0</v>
      </c>
    </row>
    <row r="476" spans="5:11">
      <c r="E476" s="74"/>
      <c r="F476" s="74"/>
      <c r="H476" s="136"/>
      <c r="I476" s="136"/>
      <c r="K476" s="82">
        <f>IF(AND(年报!N$2&lt;=A476,A476&lt;=年报!N$3),1,0)</f>
        <v>0</v>
      </c>
    </row>
    <row r="477" spans="5:11">
      <c r="E477" s="74"/>
      <c r="F477" s="74"/>
      <c r="H477" s="136"/>
      <c r="I477" s="136"/>
      <c r="K477" s="82">
        <f>IF(AND(年报!N$2&lt;=A477,A477&lt;=年报!N$3),1,0)</f>
        <v>0</v>
      </c>
    </row>
    <row r="478" spans="5:11">
      <c r="E478" s="74"/>
      <c r="F478" s="74"/>
      <c r="H478" s="136"/>
      <c r="I478" s="136"/>
      <c r="K478" s="82">
        <f>IF(AND(年报!N$2&lt;=A478,A478&lt;=年报!N$3),1,0)</f>
        <v>0</v>
      </c>
    </row>
    <row r="479" spans="5:11">
      <c r="E479" s="74"/>
      <c r="F479" s="74"/>
      <c r="H479" s="136"/>
      <c r="I479" s="136"/>
      <c r="K479" s="82">
        <f>IF(AND(年报!N$2&lt;=A479,A479&lt;=年报!N$3),1,0)</f>
        <v>0</v>
      </c>
    </row>
    <row r="480" spans="5:11">
      <c r="E480" s="74"/>
      <c r="F480" s="74"/>
      <c r="H480" s="136"/>
      <c r="I480" s="136"/>
      <c r="K480" s="82">
        <f>IF(AND(年报!N$2&lt;=A480,A480&lt;=年报!N$3),1,0)</f>
        <v>0</v>
      </c>
    </row>
    <row r="481" spans="5:11">
      <c r="E481" s="74"/>
      <c r="F481" s="74"/>
      <c r="H481" s="136"/>
      <c r="I481" s="136"/>
      <c r="K481" s="82">
        <f>IF(AND(年报!N$2&lt;=A481,A481&lt;=年报!N$3),1,0)</f>
        <v>0</v>
      </c>
    </row>
    <row r="482" spans="5:11">
      <c r="E482" s="74"/>
      <c r="F482" s="74"/>
      <c r="H482" s="136"/>
      <c r="I482" s="136"/>
      <c r="K482" s="82">
        <f>IF(AND(年报!N$2&lt;=A482,A482&lt;=年报!N$3),1,0)</f>
        <v>0</v>
      </c>
    </row>
    <row r="483" spans="5:11">
      <c r="E483" s="74"/>
      <c r="F483" s="74"/>
      <c r="H483" s="136"/>
      <c r="I483" s="136"/>
      <c r="K483" s="82">
        <f>IF(AND(年报!N$2&lt;=A483,A483&lt;=年报!N$3),1,0)</f>
        <v>0</v>
      </c>
    </row>
    <row r="484" spans="5:11">
      <c r="E484" s="74"/>
      <c r="F484" s="74"/>
      <c r="H484" s="136"/>
      <c r="I484" s="136"/>
      <c r="K484" s="82">
        <f>IF(AND(年报!N$2&lt;=A484,A484&lt;=年报!N$3),1,0)</f>
        <v>0</v>
      </c>
    </row>
    <row r="485" spans="5:11">
      <c r="E485" s="74"/>
      <c r="F485" s="74"/>
      <c r="H485" s="136"/>
      <c r="I485" s="136"/>
      <c r="K485" s="82">
        <f>IF(AND(年报!N$2&lt;=A485,A485&lt;=年报!N$3),1,0)</f>
        <v>0</v>
      </c>
    </row>
    <row r="486" spans="5:11">
      <c r="E486" s="74"/>
      <c r="F486" s="74"/>
      <c r="H486" s="136"/>
      <c r="I486" s="136"/>
      <c r="K486" s="82">
        <f>IF(AND(年报!N$2&lt;=A486,A486&lt;=年报!N$3),1,0)</f>
        <v>0</v>
      </c>
    </row>
    <row r="487" spans="5:11">
      <c r="E487" s="74"/>
      <c r="F487" s="74"/>
      <c r="H487" s="136"/>
      <c r="I487" s="136"/>
      <c r="K487" s="82">
        <f>IF(AND(年报!N$2&lt;=A487,A487&lt;=年报!N$3),1,0)</f>
        <v>0</v>
      </c>
    </row>
    <row r="488" spans="5:11">
      <c r="E488" s="74"/>
      <c r="F488" s="74"/>
      <c r="H488" s="136"/>
      <c r="I488" s="136"/>
      <c r="K488" s="82">
        <f>IF(AND(年报!N$2&lt;=A488,A488&lt;=年报!N$3),1,0)</f>
        <v>0</v>
      </c>
    </row>
    <row r="489" spans="5:11">
      <c r="E489" s="74"/>
      <c r="F489" s="74"/>
      <c r="H489" s="136"/>
      <c r="I489" s="136"/>
      <c r="K489" s="82">
        <f>IF(AND(年报!N$2&lt;=A489,A489&lt;=年报!N$3),1,0)</f>
        <v>0</v>
      </c>
    </row>
    <row r="490" spans="5:11">
      <c r="E490" s="74"/>
      <c r="F490" s="74"/>
      <c r="H490" s="136"/>
      <c r="I490" s="136"/>
      <c r="K490" s="82">
        <f>IF(AND(年报!N$2&lt;=A490,A490&lt;=年报!N$3),1,0)</f>
        <v>0</v>
      </c>
    </row>
    <row r="491" spans="5:11">
      <c r="E491" s="74"/>
      <c r="F491" s="74"/>
      <c r="H491" s="136"/>
      <c r="I491" s="136"/>
      <c r="K491" s="82">
        <f>IF(AND(年报!N$2&lt;=A491,A491&lt;=年报!N$3),1,0)</f>
        <v>0</v>
      </c>
    </row>
    <row r="492" spans="5:11">
      <c r="E492" s="74"/>
      <c r="F492" s="74"/>
      <c r="H492" s="136"/>
      <c r="I492" s="136"/>
      <c r="K492" s="82">
        <f>IF(AND(年报!N$2&lt;=A492,A492&lt;=年报!N$3),1,0)</f>
        <v>0</v>
      </c>
    </row>
    <row r="493" spans="5:11">
      <c r="E493" s="74"/>
      <c r="F493" s="74"/>
      <c r="H493" s="136"/>
      <c r="I493" s="136"/>
      <c r="K493" s="82">
        <f>IF(AND(年报!N$2&lt;=A493,A493&lt;=年报!N$3),1,0)</f>
        <v>0</v>
      </c>
    </row>
    <row r="494" spans="5:11">
      <c r="E494" s="74"/>
      <c r="F494" s="74"/>
      <c r="H494" s="136"/>
      <c r="I494" s="136"/>
      <c r="K494" s="82">
        <f>IF(AND(年报!N$2&lt;=A494,A494&lt;=年报!N$3),1,0)</f>
        <v>0</v>
      </c>
    </row>
    <row r="495" spans="5:11">
      <c r="E495" s="74"/>
      <c r="F495" s="74"/>
      <c r="H495" s="136"/>
      <c r="I495" s="136"/>
      <c r="K495" s="82">
        <f>IF(AND(年报!N$2&lt;=A495,A495&lt;=年报!N$3),1,0)</f>
        <v>0</v>
      </c>
    </row>
    <row r="496" spans="5:11">
      <c r="E496" s="74"/>
      <c r="F496" s="74"/>
      <c r="H496" s="136"/>
      <c r="I496" s="136"/>
      <c r="K496" s="82">
        <f>IF(AND(年报!N$2&lt;=A496,A496&lt;=年报!N$3),1,0)</f>
        <v>0</v>
      </c>
    </row>
    <row r="497" spans="5:11">
      <c r="E497" s="74"/>
      <c r="F497" s="74"/>
      <c r="H497" s="136"/>
      <c r="I497" s="136"/>
      <c r="K497" s="82">
        <f>IF(AND(年报!N$2&lt;=A497,A497&lt;=年报!N$3),1,0)</f>
        <v>0</v>
      </c>
    </row>
    <row r="498" spans="5:11">
      <c r="E498" s="74"/>
      <c r="F498" s="74"/>
      <c r="H498" s="136"/>
      <c r="I498" s="136"/>
      <c r="K498" s="82">
        <f>IF(AND(年报!N$2&lt;=A498,A498&lt;=年报!N$3),1,0)</f>
        <v>0</v>
      </c>
    </row>
    <row r="499" spans="5:11">
      <c r="E499" s="74"/>
      <c r="F499" s="74"/>
      <c r="H499" s="136"/>
      <c r="I499" s="136"/>
      <c r="K499" s="82">
        <f>IF(AND(年报!N$2&lt;=A499,A499&lt;=年报!N$3),1,0)</f>
        <v>0</v>
      </c>
    </row>
    <row r="500" spans="5:11">
      <c r="E500" s="74"/>
      <c r="F500" s="74"/>
      <c r="H500" s="136"/>
      <c r="I500" s="136"/>
      <c r="K500" s="82">
        <f>IF(AND(年报!N$2&lt;=A500,A500&lt;=年报!N$3),1,0)</f>
        <v>0</v>
      </c>
    </row>
    <row r="501" spans="5:11">
      <c r="E501" s="74"/>
      <c r="F501" s="74"/>
      <c r="H501" s="136"/>
      <c r="I501" s="136"/>
      <c r="K501" s="82">
        <f>IF(AND(年报!N$2&lt;=A501,A501&lt;=年报!N$3),1,0)</f>
        <v>0</v>
      </c>
    </row>
    <row r="502" spans="5:11">
      <c r="E502" s="74"/>
      <c r="F502" s="74"/>
      <c r="H502" s="136"/>
      <c r="I502" s="136"/>
      <c r="K502" s="82">
        <f>IF(AND(年报!N$2&lt;=A502,A502&lt;=年报!N$3),1,0)</f>
        <v>0</v>
      </c>
    </row>
    <row r="503" spans="5:11">
      <c r="E503" s="74"/>
      <c r="F503" s="74"/>
      <c r="H503" s="136"/>
      <c r="I503" s="136"/>
      <c r="K503" s="82">
        <f>IF(AND(年报!N$2&lt;=A503,A503&lt;=年报!N$3),1,0)</f>
        <v>0</v>
      </c>
    </row>
    <row r="504" spans="5:11">
      <c r="E504" s="74"/>
      <c r="F504" s="74"/>
      <c r="H504" s="136"/>
      <c r="I504" s="136"/>
      <c r="K504" s="82">
        <f>IF(AND(年报!N$2&lt;=A504,A504&lt;=年报!N$3),1,0)</f>
        <v>0</v>
      </c>
    </row>
    <row r="505" spans="5:11">
      <c r="E505" s="74"/>
      <c r="F505" s="74"/>
      <c r="H505" s="136"/>
      <c r="I505" s="136"/>
      <c r="K505" s="82">
        <f>IF(AND(年报!N$2&lt;=A505,A505&lt;=年报!N$3),1,0)</f>
        <v>0</v>
      </c>
    </row>
    <row r="506" spans="5:11">
      <c r="E506" s="74"/>
      <c r="F506" s="74"/>
      <c r="H506" s="136"/>
      <c r="I506" s="136"/>
      <c r="K506" s="82">
        <f>IF(AND(年报!N$2&lt;=A506,A506&lt;=年报!N$3),1,0)</f>
        <v>0</v>
      </c>
    </row>
    <row r="507" spans="5:11">
      <c r="E507" s="74"/>
      <c r="F507" s="74"/>
      <c r="H507" s="136"/>
      <c r="I507" s="136"/>
      <c r="K507" s="82">
        <f>IF(AND(年报!N$2&lt;=A507,A507&lt;=年报!N$3),1,0)</f>
        <v>0</v>
      </c>
    </row>
    <row r="508" spans="5:11">
      <c r="E508" s="74"/>
      <c r="F508" s="74"/>
      <c r="H508" s="136"/>
      <c r="I508" s="136"/>
      <c r="K508" s="82">
        <f>IF(AND(年报!N$2&lt;=A508,A508&lt;=年报!N$3),1,0)</f>
        <v>0</v>
      </c>
    </row>
    <row r="509" spans="5:11">
      <c r="E509" s="74"/>
      <c r="F509" s="74"/>
      <c r="H509" s="136"/>
      <c r="I509" s="136"/>
      <c r="K509" s="82">
        <f>IF(AND(年报!N$2&lt;=A509,A509&lt;=年报!N$3),1,0)</f>
        <v>0</v>
      </c>
    </row>
    <row r="510" spans="5:11">
      <c r="E510" s="74"/>
      <c r="F510" s="74"/>
      <c r="H510" s="136"/>
      <c r="I510" s="136"/>
      <c r="K510" s="82">
        <f>IF(AND(年报!N$2&lt;=A510,A510&lt;=年报!N$3),1,0)</f>
        <v>0</v>
      </c>
    </row>
    <row r="511" spans="5:11">
      <c r="E511" s="74"/>
      <c r="F511" s="74"/>
      <c r="H511" s="136"/>
      <c r="I511" s="136"/>
      <c r="K511" s="82">
        <f>IF(AND(年报!N$2&lt;=A511,A511&lt;=年报!N$3),1,0)</f>
        <v>0</v>
      </c>
    </row>
    <row r="512" spans="5:11">
      <c r="E512" s="74"/>
      <c r="F512" s="74"/>
      <c r="H512" s="136"/>
      <c r="I512" s="136"/>
      <c r="K512" s="82">
        <f>IF(AND(年报!N$2&lt;=A512,A512&lt;=年报!N$3),1,0)</f>
        <v>0</v>
      </c>
    </row>
    <row r="513" spans="5:11">
      <c r="E513" s="74"/>
      <c r="F513" s="74"/>
      <c r="H513" s="136"/>
      <c r="I513" s="136"/>
      <c r="K513" s="82">
        <f>IF(AND(年报!N$2&lt;=A513,A513&lt;=年报!N$3),1,0)</f>
        <v>0</v>
      </c>
    </row>
    <row r="514" spans="5:11">
      <c r="E514" s="74"/>
      <c r="F514" s="74"/>
      <c r="H514" s="136"/>
      <c r="I514" s="136"/>
      <c r="K514" s="82">
        <f>IF(AND(年报!N$2&lt;=A514,A514&lt;=年报!N$3),1,0)</f>
        <v>0</v>
      </c>
    </row>
    <row r="515" spans="5:11">
      <c r="E515" s="74"/>
      <c r="F515" s="74"/>
      <c r="H515" s="136"/>
      <c r="I515" s="136"/>
      <c r="K515" s="82">
        <f>IF(AND(年报!N$2&lt;=A515,A515&lt;=年报!N$3),1,0)</f>
        <v>0</v>
      </c>
    </row>
    <row r="516" spans="5:11">
      <c r="E516" s="74"/>
      <c r="F516" s="74"/>
      <c r="H516" s="136"/>
      <c r="I516" s="136"/>
      <c r="K516" s="82">
        <f>IF(AND(年报!N$2&lt;=A516,A516&lt;=年报!N$3),1,0)</f>
        <v>0</v>
      </c>
    </row>
    <row r="517" spans="5:11">
      <c r="E517" s="74"/>
      <c r="F517" s="74"/>
      <c r="H517" s="136"/>
      <c r="I517" s="136"/>
      <c r="K517" s="82">
        <f>IF(AND(年报!N$2&lt;=A517,A517&lt;=年报!N$3),1,0)</f>
        <v>0</v>
      </c>
    </row>
    <row r="518" spans="5:11">
      <c r="E518" s="74"/>
      <c r="F518" s="74"/>
      <c r="H518" s="136"/>
      <c r="I518" s="136"/>
      <c r="K518" s="82">
        <f>IF(AND(年报!N$2&lt;=A518,A518&lt;=年报!N$3),1,0)</f>
        <v>0</v>
      </c>
    </row>
    <row r="519" spans="5:11">
      <c r="E519" s="74"/>
      <c r="F519" s="74"/>
      <c r="H519" s="136"/>
      <c r="I519" s="136"/>
      <c r="K519" s="82">
        <f>IF(AND(年报!N$2&lt;=A519,A519&lt;=年报!N$3),1,0)</f>
        <v>0</v>
      </c>
    </row>
    <row r="520" spans="5:11">
      <c r="E520" s="74"/>
      <c r="F520" s="74"/>
      <c r="H520" s="136"/>
      <c r="I520" s="136"/>
      <c r="K520" s="82">
        <f>IF(AND(年报!N$2&lt;=A520,A520&lt;=年报!N$3),1,0)</f>
        <v>0</v>
      </c>
    </row>
    <row r="521" spans="5:11">
      <c r="E521" s="74"/>
      <c r="F521" s="74"/>
      <c r="H521" s="136"/>
      <c r="I521" s="136"/>
      <c r="K521" s="82">
        <f>IF(AND(年报!N$2&lt;=A521,A521&lt;=年报!N$3),1,0)</f>
        <v>0</v>
      </c>
    </row>
    <row r="522" spans="5:11">
      <c r="E522" s="74"/>
      <c r="F522" s="74"/>
      <c r="H522" s="136"/>
      <c r="I522" s="136"/>
      <c r="K522" s="82">
        <f>IF(AND(年报!N$2&lt;=A522,A522&lt;=年报!N$3),1,0)</f>
        <v>0</v>
      </c>
    </row>
    <row r="523" spans="5:11">
      <c r="E523" s="74"/>
      <c r="F523" s="74"/>
      <c r="H523" s="136"/>
      <c r="I523" s="136"/>
      <c r="K523" s="82">
        <f>IF(AND(年报!N$2&lt;=A523,A523&lt;=年报!N$3),1,0)</f>
        <v>0</v>
      </c>
    </row>
    <row r="524" spans="5:11">
      <c r="E524" s="74"/>
      <c r="F524" s="74"/>
      <c r="H524" s="136"/>
      <c r="I524" s="136"/>
      <c r="K524" s="82">
        <f>IF(AND(年报!N$2&lt;=A524,A524&lt;=年报!N$3),1,0)</f>
        <v>0</v>
      </c>
    </row>
    <row r="525" spans="5:11">
      <c r="E525" s="74"/>
      <c r="F525" s="74"/>
      <c r="H525" s="136"/>
      <c r="I525" s="136"/>
      <c r="K525" s="82">
        <f>IF(AND(年报!N$2&lt;=A525,A525&lt;=年报!N$3),1,0)</f>
        <v>0</v>
      </c>
    </row>
    <row r="526" spans="5:11">
      <c r="E526" s="74"/>
      <c r="F526" s="74"/>
      <c r="H526" s="136"/>
      <c r="I526" s="136"/>
      <c r="K526" s="82">
        <f>IF(AND(年报!N$2&lt;=A526,A526&lt;=年报!N$3),1,0)</f>
        <v>0</v>
      </c>
    </row>
    <row r="527" spans="5:11">
      <c r="E527" s="74"/>
      <c r="F527" s="74"/>
      <c r="H527" s="136"/>
      <c r="I527" s="136"/>
      <c r="K527" s="82">
        <f>IF(AND(年报!N$2&lt;=A527,A527&lt;=年报!N$3),1,0)</f>
        <v>0</v>
      </c>
    </row>
    <row r="528" spans="5:11">
      <c r="E528" s="74"/>
      <c r="F528" s="74"/>
      <c r="H528" s="136"/>
      <c r="I528" s="136"/>
      <c r="K528" s="82">
        <f>IF(AND(年报!N$2&lt;=A528,A528&lt;=年报!N$3),1,0)</f>
        <v>0</v>
      </c>
    </row>
    <row r="529" spans="5:11">
      <c r="E529" s="74"/>
      <c r="F529" s="74"/>
      <c r="H529" s="136"/>
      <c r="I529" s="136"/>
      <c r="K529" s="82">
        <f>IF(AND(年报!N$2&lt;=A529,A529&lt;=年报!N$3),1,0)</f>
        <v>0</v>
      </c>
    </row>
    <row r="530" spans="5:11">
      <c r="E530" s="74"/>
      <c r="F530" s="74"/>
      <c r="H530" s="136"/>
      <c r="I530" s="136"/>
      <c r="K530" s="82">
        <f>IF(AND(年报!N$2&lt;=A530,A530&lt;=年报!N$3),1,0)</f>
        <v>0</v>
      </c>
    </row>
    <row r="531" spans="5:11">
      <c r="E531" s="74"/>
      <c r="F531" s="74"/>
      <c r="H531" s="136"/>
      <c r="I531" s="136"/>
      <c r="K531" s="82">
        <f>IF(AND(年报!N$2&lt;=A531,A531&lt;=年报!N$3),1,0)</f>
        <v>0</v>
      </c>
    </row>
    <row r="532" spans="5:11">
      <c r="E532" s="74"/>
      <c r="F532" s="74"/>
      <c r="H532" s="136"/>
      <c r="I532" s="136"/>
      <c r="K532" s="82">
        <f>IF(AND(年报!N$2&lt;=A532,A532&lt;=年报!N$3),1,0)</f>
        <v>0</v>
      </c>
    </row>
    <row r="533" spans="5:11">
      <c r="E533" s="74"/>
      <c r="F533" s="74"/>
      <c r="H533" s="136"/>
      <c r="I533" s="136"/>
      <c r="K533" s="82">
        <f>IF(AND(年报!N$2&lt;=A533,A533&lt;=年报!N$3),1,0)</f>
        <v>0</v>
      </c>
    </row>
    <row r="534" spans="5:11">
      <c r="E534" s="74"/>
      <c r="F534" s="74"/>
      <c r="H534" s="136"/>
      <c r="I534" s="136"/>
      <c r="K534" s="82">
        <f>IF(AND(年报!N$2&lt;=A534,A534&lt;=年报!N$3),1,0)</f>
        <v>0</v>
      </c>
    </row>
    <row r="535" spans="5:11">
      <c r="E535" s="74"/>
      <c r="F535" s="74"/>
      <c r="H535" s="136"/>
      <c r="I535" s="136"/>
      <c r="K535" s="82">
        <f>IF(AND(年报!N$2&lt;=A535,A535&lt;=年报!N$3),1,0)</f>
        <v>0</v>
      </c>
    </row>
    <row r="536" spans="5:11">
      <c r="E536" s="74"/>
      <c r="F536" s="74"/>
      <c r="H536" s="136"/>
      <c r="I536" s="136"/>
      <c r="K536" s="82">
        <f>IF(AND(年报!N$2&lt;=A536,A536&lt;=年报!N$3),1,0)</f>
        <v>0</v>
      </c>
    </row>
    <row r="537" spans="5:11">
      <c r="E537" s="74"/>
      <c r="F537" s="74"/>
      <c r="H537" s="136"/>
      <c r="I537" s="136"/>
      <c r="K537" s="82">
        <f>IF(AND(年报!N$2&lt;=A537,A537&lt;=年报!N$3),1,0)</f>
        <v>0</v>
      </c>
    </row>
    <row r="538" spans="5:11">
      <c r="E538" s="74"/>
      <c r="F538" s="74"/>
      <c r="H538" s="136"/>
      <c r="I538" s="136"/>
      <c r="K538" s="82">
        <f>IF(AND(年报!N$2&lt;=A538,A538&lt;=年报!N$3),1,0)</f>
        <v>0</v>
      </c>
    </row>
    <row r="539" spans="5:11">
      <c r="E539" s="74"/>
      <c r="F539" s="74"/>
      <c r="H539" s="136"/>
      <c r="I539" s="136"/>
      <c r="K539" s="82">
        <f>IF(AND(年报!N$2&lt;=A539,A539&lt;=年报!N$3),1,0)</f>
        <v>0</v>
      </c>
    </row>
    <row r="540" spans="5:11">
      <c r="E540" s="74"/>
      <c r="F540" s="74"/>
      <c r="H540" s="136"/>
      <c r="I540" s="136"/>
      <c r="K540" s="82">
        <f>IF(AND(年报!N$2&lt;=A540,A540&lt;=年报!N$3),1,0)</f>
        <v>0</v>
      </c>
    </row>
    <row r="541" spans="5:11">
      <c r="E541" s="74"/>
      <c r="F541" s="74"/>
      <c r="H541" s="136"/>
      <c r="I541" s="136"/>
      <c r="K541" s="82">
        <f>IF(AND(年报!N$2&lt;=A541,A541&lt;=年报!N$3),1,0)</f>
        <v>0</v>
      </c>
    </row>
    <row r="542" spans="5:11">
      <c r="E542" s="74"/>
      <c r="F542" s="74"/>
      <c r="H542" s="136"/>
      <c r="I542" s="136"/>
      <c r="K542" s="82">
        <f>IF(AND(年报!N$2&lt;=A542,A542&lt;=年报!N$3),1,0)</f>
        <v>0</v>
      </c>
    </row>
    <row r="543" spans="5:11">
      <c r="E543" s="74"/>
      <c r="F543" s="74"/>
      <c r="H543" s="136"/>
      <c r="I543" s="136"/>
      <c r="K543" s="82">
        <f>IF(AND(年报!N$2&lt;=A543,A543&lt;=年报!N$3),1,0)</f>
        <v>0</v>
      </c>
    </row>
    <row r="544" spans="5:11">
      <c r="E544" s="74"/>
      <c r="F544" s="74"/>
      <c r="H544" s="136"/>
      <c r="I544" s="136"/>
      <c r="K544" s="82">
        <f>IF(AND(年报!N$2&lt;=A544,A544&lt;=年报!N$3),1,0)</f>
        <v>0</v>
      </c>
    </row>
    <row r="545" spans="5:11">
      <c r="E545" s="74"/>
      <c r="F545" s="74"/>
      <c r="H545" s="136"/>
      <c r="I545" s="136"/>
      <c r="K545" s="82">
        <f>IF(AND(年报!N$2&lt;=A545,A545&lt;=年报!N$3),1,0)</f>
        <v>0</v>
      </c>
    </row>
    <row r="546" spans="5:11">
      <c r="E546" s="74"/>
      <c r="F546" s="74"/>
      <c r="H546" s="136"/>
      <c r="I546" s="136"/>
      <c r="K546" s="82">
        <f>IF(AND(年报!N$2&lt;=A546,A546&lt;=年报!N$3),1,0)</f>
        <v>0</v>
      </c>
    </row>
    <row r="547" spans="5:11">
      <c r="E547" s="74"/>
      <c r="F547" s="74"/>
      <c r="H547" s="136"/>
      <c r="I547" s="136"/>
      <c r="K547" s="82">
        <f>IF(AND(年报!N$2&lt;=A547,A547&lt;=年报!N$3),1,0)</f>
        <v>0</v>
      </c>
    </row>
    <row r="548" spans="5:11">
      <c r="E548" s="74"/>
      <c r="F548" s="74"/>
      <c r="H548" s="136"/>
      <c r="I548" s="136"/>
      <c r="K548" s="82">
        <f>IF(AND(年报!N$2&lt;=A548,A548&lt;=年报!N$3),1,0)</f>
        <v>0</v>
      </c>
    </row>
    <row r="549" spans="5:11">
      <c r="E549" s="74"/>
      <c r="F549" s="74"/>
      <c r="H549" s="136"/>
      <c r="I549" s="136"/>
      <c r="K549" s="82">
        <f>IF(AND(年报!N$2&lt;=A549,A549&lt;=年报!N$3),1,0)</f>
        <v>0</v>
      </c>
    </row>
    <row r="550" spans="5:11">
      <c r="E550" s="74"/>
      <c r="F550" s="74"/>
      <c r="H550" s="136"/>
      <c r="I550" s="136"/>
      <c r="K550" s="82">
        <f>IF(AND(年报!N$2&lt;=A550,A550&lt;=年报!N$3),1,0)</f>
        <v>0</v>
      </c>
    </row>
    <row r="551" spans="5:11">
      <c r="E551" s="74"/>
      <c r="F551" s="74"/>
      <c r="H551" s="136"/>
      <c r="I551" s="136"/>
      <c r="K551" s="82">
        <f>IF(AND(年报!N$2&lt;=A551,A551&lt;=年报!N$3),1,0)</f>
        <v>0</v>
      </c>
    </row>
    <row r="552" spans="5:11">
      <c r="E552" s="74"/>
      <c r="F552" s="74"/>
      <c r="H552" s="136"/>
      <c r="I552" s="136"/>
      <c r="K552" s="82">
        <f>IF(AND(年报!N$2&lt;=A552,A552&lt;=年报!N$3),1,0)</f>
        <v>0</v>
      </c>
    </row>
    <row r="553" spans="5:11">
      <c r="E553" s="74"/>
      <c r="F553" s="74"/>
      <c r="H553" s="136"/>
      <c r="I553" s="136"/>
      <c r="K553" s="82">
        <f>IF(AND(年报!N$2&lt;=A553,A553&lt;=年报!N$3),1,0)</f>
        <v>0</v>
      </c>
    </row>
    <row r="554" spans="5:11">
      <c r="E554" s="74"/>
      <c r="F554" s="74"/>
      <c r="H554" s="136"/>
      <c r="I554" s="136"/>
      <c r="K554" s="82">
        <f>IF(AND(年报!N$2&lt;=A554,A554&lt;=年报!N$3),1,0)</f>
        <v>0</v>
      </c>
    </row>
    <row r="555" spans="5:11">
      <c r="E555" s="74"/>
      <c r="F555" s="74"/>
      <c r="H555" s="136"/>
      <c r="I555" s="136"/>
      <c r="K555" s="82">
        <f>IF(AND(年报!N$2&lt;=A555,A555&lt;=年报!N$3),1,0)</f>
        <v>0</v>
      </c>
    </row>
    <row r="556" spans="5:11">
      <c r="E556" s="74"/>
      <c r="F556" s="74"/>
      <c r="H556" s="136"/>
      <c r="I556" s="136"/>
      <c r="K556" s="82">
        <f>IF(AND(年报!N$2&lt;=A556,A556&lt;=年报!N$3),1,0)</f>
        <v>0</v>
      </c>
    </row>
    <row r="557" spans="5:11">
      <c r="E557" s="74"/>
      <c r="F557" s="74"/>
      <c r="H557" s="136"/>
      <c r="I557" s="136"/>
      <c r="K557" s="82">
        <f>IF(AND(年报!N$2&lt;=A557,A557&lt;=年报!N$3),1,0)</f>
        <v>0</v>
      </c>
    </row>
    <row r="558" spans="5:11">
      <c r="E558" s="74"/>
      <c r="F558" s="74"/>
      <c r="H558" s="136"/>
      <c r="I558" s="136"/>
      <c r="K558" s="82">
        <f>IF(AND(年报!N$2&lt;=A558,A558&lt;=年报!N$3),1,0)</f>
        <v>0</v>
      </c>
    </row>
    <row r="559" spans="5:11">
      <c r="E559" s="74"/>
      <c r="F559" s="74"/>
      <c r="H559" s="136"/>
      <c r="I559" s="136"/>
      <c r="K559" s="82">
        <f>IF(AND(年报!N$2&lt;=A559,A559&lt;=年报!N$3),1,0)</f>
        <v>0</v>
      </c>
    </row>
    <row r="560" spans="5:11">
      <c r="E560" s="74"/>
      <c r="F560" s="74"/>
      <c r="H560" s="136"/>
      <c r="I560" s="136"/>
      <c r="K560" s="82">
        <f>IF(AND(年报!N$2&lt;=A560,A560&lt;=年报!N$3),1,0)</f>
        <v>0</v>
      </c>
    </row>
    <row r="561" spans="5:11">
      <c r="E561" s="74"/>
      <c r="F561" s="74"/>
      <c r="H561" s="136"/>
      <c r="I561" s="136"/>
      <c r="K561" s="82">
        <f>IF(AND(年报!N$2&lt;=A561,A561&lt;=年报!N$3),1,0)</f>
        <v>0</v>
      </c>
    </row>
    <row r="562" spans="5:11">
      <c r="E562" s="74"/>
      <c r="F562" s="74"/>
      <c r="H562" s="136"/>
      <c r="I562" s="136"/>
      <c r="K562" s="82">
        <f>IF(AND(年报!N$2&lt;=A562,A562&lt;=年报!N$3),1,0)</f>
        <v>0</v>
      </c>
    </row>
    <row r="563" spans="5:11">
      <c r="E563" s="74"/>
      <c r="F563" s="74"/>
      <c r="H563" s="136"/>
      <c r="I563" s="136"/>
      <c r="K563" s="82">
        <f>IF(AND(年报!N$2&lt;=A563,A563&lt;=年报!N$3),1,0)</f>
        <v>0</v>
      </c>
    </row>
    <row r="564" spans="5:11">
      <c r="E564" s="74"/>
      <c r="F564" s="74"/>
      <c r="H564" s="136"/>
      <c r="I564" s="136"/>
      <c r="K564" s="82">
        <f>IF(AND(年报!N$2&lt;=A564,A564&lt;=年报!N$3),1,0)</f>
        <v>0</v>
      </c>
    </row>
    <row r="565" spans="5:11">
      <c r="E565" s="74"/>
      <c r="F565" s="74"/>
      <c r="H565" s="136"/>
      <c r="I565" s="136"/>
      <c r="K565" s="82">
        <f>IF(AND(年报!N$2&lt;=A565,A565&lt;=年报!N$3),1,0)</f>
        <v>0</v>
      </c>
    </row>
    <row r="566" spans="5:11">
      <c r="E566" s="74"/>
      <c r="F566" s="74"/>
      <c r="H566" s="136"/>
      <c r="I566" s="136"/>
      <c r="K566" s="82">
        <f>IF(AND(年报!N$2&lt;=A566,A566&lt;=年报!N$3),1,0)</f>
        <v>0</v>
      </c>
    </row>
    <row r="567" spans="5:11">
      <c r="E567" s="74"/>
      <c r="F567" s="74"/>
      <c r="H567" s="136"/>
      <c r="I567" s="136"/>
      <c r="K567" s="82">
        <f>IF(AND(年报!N$2&lt;=A567,A567&lt;=年报!N$3),1,0)</f>
        <v>0</v>
      </c>
    </row>
    <row r="568" spans="5:11">
      <c r="E568" s="74"/>
      <c r="F568" s="74"/>
      <c r="H568" s="136"/>
      <c r="I568" s="136"/>
      <c r="K568" s="82">
        <f>IF(AND(年报!N$2&lt;=A568,A568&lt;=年报!N$3),1,0)</f>
        <v>0</v>
      </c>
    </row>
    <row r="569" spans="5:11">
      <c r="E569" s="74"/>
      <c r="F569" s="74"/>
      <c r="H569" s="136"/>
      <c r="I569" s="136"/>
      <c r="K569" s="82">
        <f>IF(AND(年报!N$2&lt;=A569,A569&lt;=年报!N$3),1,0)</f>
        <v>0</v>
      </c>
    </row>
    <row r="570" spans="5:11">
      <c r="E570" s="74"/>
      <c r="F570" s="74"/>
      <c r="H570" s="136"/>
      <c r="I570" s="136"/>
      <c r="K570" s="82">
        <f>IF(AND(年报!N$2&lt;=A570,A570&lt;=年报!N$3),1,0)</f>
        <v>0</v>
      </c>
    </row>
    <row r="571" spans="5:11">
      <c r="E571" s="74"/>
      <c r="F571" s="74"/>
      <c r="H571" s="136"/>
      <c r="I571" s="136"/>
      <c r="K571" s="82">
        <f>IF(AND(年报!N$2&lt;=A571,A571&lt;=年报!N$3),1,0)</f>
        <v>0</v>
      </c>
    </row>
    <row r="572" spans="5:11">
      <c r="E572" s="74"/>
      <c r="F572" s="74"/>
      <c r="H572" s="136"/>
      <c r="I572" s="136"/>
      <c r="K572" s="82">
        <f>IF(AND(年报!N$2&lt;=A572,A572&lt;=年报!N$3),1,0)</f>
        <v>0</v>
      </c>
    </row>
    <row r="573" spans="5:11">
      <c r="E573" s="74"/>
      <c r="F573" s="74"/>
      <c r="H573" s="136"/>
      <c r="I573" s="136"/>
      <c r="K573" s="82">
        <f>IF(AND(年报!N$2&lt;=A573,A573&lt;=年报!N$3),1,0)</f>
        <v>0</v>
      </c>
    </row>
    <row r="574" spans="5:11">
      <c r="E574" s="74"/>
      <c r="F574" s="74"/>
      <c r="H574" s="136"/>
      <c r="I574" s="136"/>
      <c r="K574" s="82">
        <f>IF(AND(年报!N$2&lt;=A574,A574&lt;=年报!N$3),1,0)</f>
        <v>0</v>
      </c>
    </row>
    <row r="575" spans="5:11">
      <c r="E575" s="74"/>
      <c r="F575" s="74"/>
      <c r="H575" s="136"/>
      <c r="I575" s="136"/>
      <c r="K575" s="82">
        <f>IF(AND(年报!N$2&lt;=A575,A575&lt;=年报!N$3),1,0)</f>
        <v>0</v>
      </c>
    </row>
    <row r="576" spans="5:11">
      <c r="E576" s="74"/>
      <c r="F576" s="74"/>
      <c r="H576" s="136"/>
      <c r="I576" s="136"/>
      <c r="K576" s="82">
        <f>IF(AND(年报!N$2&lt;=A576,A576&lt;=年报!N$3),1,0)</f>
        <v>0</v>
      </c>
    </row>
    <row r="577" spans="5:11">
      <c r="E577" s="74"/>
      <c r="F577" s="74"/>
      <c r="H577" s="136"/>
      <c r="I577" s="136"/>
      <c r="K577" s="82">
        <f>IF(AND(年报!N$2&lt;=A577,A577&lt;=年报!N$3),1,0)</f>
        <v>0</v>
      </c>
    </row>
    <row r="578" spans="5:11">
      <c r="E578" s="74"/>
      <c r="F578" s="74"/>
      <c r="H578" s="136"/>
      <c r="I578" s="136"/>
      <c r="K578" s="82">
        <f>IF(AND(年报!N$2&lt;=A578,A578&lt;=年报!N$3),1,0)</f>
        <v>0</v>
      </c>
    </row>
    <row r="579" spans="5:11">
      <c r="E579" s="74"/>
      <c r="F579" s="74"/>
      <c r="H579" s="136"/>
      <c r="I579" s="136"/>
      <c r="K579" s="82">
        <f>IF(AND(年报!N$2&lt;=A579,A579&lt;=年报!N$3),1,0)</f>
        <v>0</v>
      </c>
    </row>
    <row r="580" spans="5:11">
      <c r="E580" s="74"/>
      <c r="F580" s="74"/>
      <c r="H580" s="136"/>
      <c r="I580" s="136"/>
      <c r="K580" s="82">
        <f>IF(AND(年报!N$2&lt;=A580,A580&lt;=年报!N$3),1,0)</f>
        <v>0</v>
      </c>
    </row>
    <row r="581" spans="5:11">
      <c r="E581" s="74"/>
      <c r="F581" s="74"/>
      <c r="H581" s="136"/>
      <c r="I581" s="136"/>
      <c r="K581" s="82">
        <f>IF(AND(年报!N$2&lt;=A581,A581&lt;=年报!N$3),1,0)</f>
        <v>0</v>
      </c>
    </row>
    <row r="582" spans="5:11">
      <c r="E582" s="74"/>
      <c r="F582" s="74"/>
      <c r="H582" s="136"/>
      <c r="I582" s="136"/>
      <c r="K582" s="82">
        <f>IF(AND(年报!N$2&lt;=A582,A582&lt;=年报!N$3),1,0)</f>
        <v>0</v>
      </c>
    </row>
    <row r="583" spans="5:11">
      <c r="E583" s="74"/>
      <c r="F583" s="74"/>
      <c r="H583" s="136"/>
      <c r="I583" s="136"/>
      <c r="K583" s="82">
        <f>IF(AND(年报!N$2&lt;=A583,A583&lt;=年报!N$3),1,0)</f>
        <v>0</v>
      </c>
    </row>
    <row r="584" spans="5:11">
      <c r="E584" s="74"/>
      <c r="F584" s="74"/>
      <c r="H584" s="136"/>
      <c r="I584" s="136"/>
      <c r="K584" s="82">
        <f>IF(AND(年报!N$2&lt;=A584,A584&lt;=年报!N$3),1,0)</f>
        <v>0</v>
      </c>
    </row>
    <row r="585" spans="5:11">
      <c r="E585" s="74"/>
      <c r="F585" s="74"/>
      <c r="H585" s="136"/>
      <c r="I585" s="136"/>
      <c r="K585" s="82">
        <f>IF(AND(年报!N$2&lt;=A585,A585&lt;=年报!N$3),1,0)</f>
        <v>0</v>
      </c>
    </row>
    <row r="586" spans="5:11">
      <c r="E586" s="74"/>
      <c r="F586" s="74"/>
      <c r="H586" s="136"/>
      <c r="I586" s="136"/>
      <c r="K586" s="82">
        <f>IF(AND(年报!N$2&lt;=A586,A586&lt;=年报!N$3),1,0)</f>
        <v>0</v>
      </c>
    </row>
    <row r="587" spans="5:11">
      <c r="E587" s="74"/>
      <c r="F587" s="74"/>
      <c r="H587" s="136"/>
      <c r="I587" s="136"/>
      <c r="K587" s="82">
        <f>IF(AND(年报!N$2&lt;=A587,A587&lt;=年报!N$3),1,0)</f>
        <v>0</v>
      </c>
    </row>
    <row r="588" spans="5:11">
      <c r="E588" s="74"/>
      <c r="F588" s="74"/>
      <c r="H588" s="136"/>
      <c r="I588" s="136"/>
      <c r="K588" s="82">
        <f>IF(AND(年报!N$2&lt;=A588,A588&lt;=年报!N$3),1,0)</f>
        <v>0</v>
      </c>
    </row>
    <row r="589" spans="5:11">
      <c r="E589" s="74"/>
      <c r="F589" s="74"/>
      <c r="H589" s="136"/>
      <c r="I589" s="136"/>
      <c r="K589" s="82">
        <f>IF(AND(年报!N$2&lt;=A589,A589&lt;=年报!N$3),1,0)</f>
        <v>0</v>
      </c>
    </row>
    <row r="590" spans="5:11">
      <c r="E590" s="74"/>
      <c r="F590" s="74"/>
      <c r="H590" s="136"/>
      <c r="I590" s="136"/>
      <c r="K590" s="82">
        <f>IF(AND(年报!N$2&lt;=A590,A590&lt;=年报!N$3),1,0)</f>
        <v>0</v>
      </c>
    </row>
    <row r="591" spans="5:11">
      <c r="E591" s="74"/>
      <c r="F591" s="74"/>
      <c r="H591" s="136"/>
      <c r="I591" s="136"/>
      <c r="K591" s="82">
        <f>IF(AND(年报!N$2&lt;=A591,A591&lt;=年报!N$3),1,0)</f>
        <v>0</v>
      </c>
    </row>
    <row r="592" spans="5:11">
      <c r="E592" s="74"/>
      <c r="F592" s="74"/>
      <c r="H592" s="136"/>
      <c r="I592" s="136"/>
      <c r="K592" s="82">
        <f>IF(AND(年报!N$2&lt;=A592,A592&lt;=年报!N$3),1,0)</f>
        <v>0</v>
      </c>
    </row>
    <row r="593" spans="5:11">
      <c r="E593" s="74"/>
      <c r="F593" s="74"/>
      <c r="H593" s="136"/>
      <c r="I593" s="136"/>
      <c r="K593" s="82">
        <f>IF(AND(年报!N$2&lt;=A593,A593&lt;=年报!N$3),1,0)</f>
        <v>0</v>
      </c>
    </row>
    <row r="594" spans="5:11">
      <c r="E594" s="74"/>
      <c r="F594" s="74"/>
      <c r="H594" s="136"/>
      <c r="I594" s="136"/>
      <c r="K594" s="82">
        <f>IF(AND(年报!N$2&lt;=A594,A594&lt;=年报!N$3),1,0)</f>
        <v>0</v>
      </c>
    </row>
    <row r="595" spans="5:11">
      <c r="E595" s="74"/>
      <c r="F595" s="74"/>
      <c r="H595" s="136"/>
      <c r="I595" s="136"/>
      <c r="K595" s="82">
        <f>IF(AND(年报!N$2&lt;=A595,A595&lt;=年报!N$3),1,0)</f>
        <v>0</v>
      </c>
    </row>
    <row r="596" spans="5:11">
      <c r="E596" s="74"/>
      <c r="F596" s="74"/>
      <c r="H596" s="136"/>
      <c r="I596" s="136"/>
      <c r="K596" s="82">
        <f>IF(AND(年报!N$2&lt;=A596,A596&lt;=年报!N$3),1,0)</f>
        <v>0</v>
      </c>
    </row>
    <row r="597" spans="5:11">
      <c r="E597" s="74"/>
      <c r="F597" s="74"/>
      <c r="H597" s="136"/>
      <c r="I597" s="136"/>
      <c r="K597" s="82">
        <f>IF(AND(年报!N$2&lt;=A597,A597&lt;=年报!N$3),1,0)</f>
        <v>0</v>
      </c>
    </row>
    <row r="598" spans="5:11">
      <c r="E598" s="74"/>
      <c r="F598" s="74"/>
      <c r="H598" s="136"/>
      <c r="I598" s="136"/>
      <c r="K598" s="82">
        <f>IF(AND(年报!N$2&lt;=A598,A598&lt;=年报!N$3),1,0)</f>
        <v>0</v>
      </c>
    </row>
    <row r="599" spans="5:11">
      <c r="E599" s="74"/>
      <c r="F599" s="74"/>
      <c r="H599" s="136"/>
      <c r="I599" s="136"/>
      <c r="K599" s="82">
        <f>IF(AND(年报!N$2&lt;=A599,A599&lt;=年报!N$3),1,0)</f>
        <v>0</v>
      </c>
    </row>
    <row r="600" spans="5:11">
      <c r="E600" s="74"/>
      <c r="F600" s="74"/>
      <c r="H600" s="136"/>
      <c r="I600" s="136"/>
      <c r="K600" s="82">
        <f>IF(AND(年报!N$2&lt;=A600,A600&lt;=年报!N$3),1,0)</f>
        <v>0</v>
      </c>
    </row>
    <row r="601" spans="5:11">
      <c r="E601" s="74"/>
      <c r="F601" s="74"/>
      <c r="H601" s="136"/>
      <c r="I601" s="136"/>
      <c r="K601" s="82">
        <f>IF(AND(年报!N$2&lt;=A601,A601&lt;=年报!N$3),1,0)</f>
        <v>0</v>
      </c>
    </row>
    <row r="602" spans="5:11">
      <c r="E602" s="74"/>
      <c r="F602" s="74"/>
      <c r="H602" s="136"/>
      <c r="I602" s="136"/>
      <c r="K602" s="82">
        <f>IF(AND(年报!N$2&lt;=A602,A602&lt;=年报!N$3),1,0)</f>
        <v>0</v>
      </c>
    </row>
    <row r="603" spans="5:11">
      <c r="E603" s="74"/>
      <c r="F603" s="74"/>
      <c r="H603" s="136"/>
      <c r="I603" s="136"/>
      <c r="K603" s="82">
        <f>IF(AND(年报!N$2&lt;=A603,A603&lt;=年报!N$3),1,0)</f>
        <v>0</v>
      </c>
    </row>
    <row r="604" spans="5:11">
      <c r="E604" s="74"/>
      <c r="F604" s="74"/>
      <c r="H604" s="136"/>
      <c r="I604" s="136"/>
      <c r="K604" s="82">
        <f>IF(AND(年报!N$2&lt;=A604,A604&lt;=年报!N$3),1,0)</f>
        <v>0</v>
      </c>
    </row>
    <row r="605" spans="5:11">
      <c r="E605" s="74"/>
      <c r="F605" s="74"/>
      <c r="H605" s="136"/>
      <c r="I605" s="136"/>
      <c r="K605" s="82">
        <f>IF(AND(年报!N$2&lt;=A605,A605&lt;=年报!N$3),1,0)</f>
        <v>0</v>
      </c>
    </row>
    <row r="606" spans="5:11">
      <c r="E606" s="74"/>
      <c r="F606" s="74"/>
      <c r="H606" s="136"/>
      <c r="I606" s="136"/>
      <c r="K606" s="82">
        <f>IF(AND(年报!N$2&lt;=A606,A606&lt;=年报!N$3),1,0)</f>
        <v>0</v>
      </c>
    </row>
    <row r="607" spans="5:11">
      <c r="E607" s="74"/>
      <c r="F607" s="74"/>
      <c r="H607" s="136"/>
      <c r="I607" s="136"/>
      <c r="K607" s="82">
        <f>IF(AND(年报!N$2&lt;=A607,A607&lt;=年报!N$3),1,0)</f>
        <v>0</v>
      </c>
    </row>
    <row r="608" spans="5:11">
      <c r="E608" s="74"/>
      <c r="F608" s="74"/>
      <c r="H608" s="136"/>
      <c r="I608" s="136"/>
      <c r="K608" s="82">
        <f>IF(AND(年报!N$2&lt;=A608,A608&lt;=年报!N$3),1,0)</f>
        <v>0</v>
      </c>
    </row>
    <row r="609" spans="5:11">
      <c r="E609" s="74"/>
      <c r="F609" s="74"/>
      <c r="H609" s="136"/>
      <c r="I609" s="136"/>
      <c r="K609" s="82">
        <f>IF(AND(年报!N$2&lt;=A609,A609&lt;=年报!N$3),1,0)</f>
        <v>0</v>
      </c>
    </row>
    <row r="610" spans="5:11">
      <c r="E610" s="74"/>
      <c r="F610" s="74"/>
      <c r="H610" s="136"/>
      <c r="I610" s="136"/>
      <c r="K610" s="82">
        <f>IF(AND(年报!N$2&lt;=A610,A610&lt;=年报!N$3),1,0)</f>
        <v>0</v>
      </c>
    </row>
    <row r="611" spans="5:11">
      <c r="E611" s="74"/>
      <c r="F611" s="74"/>
      <c r="H611" s="136"/>
      <c r="I611" s="136"/>
      <c r="K611" s="82">
        <f>IF(AND(年报!N$2&lt;=A611,A611&lt;=年报!N$3),1,0)</f>
        <v>0</v>
      </c>
    </row>
    <row r="612" spans="5:11">
      <c r="E612" s="74"/>
      <c r="F612" s="74"/>
      <c r="H612" s="136"/>
      <c r="I612" s="136"/>
      <c r="K612" s="82">
        <f>IF(AND(年报!N$2&lt;=A612,A612&lt;=年报!N$3),1,0)</f>
        <v>0</v>
      </c>
    </row>
    <row r="613" spans="5:11">
      <c r="E613" s="74"/>
      <c r="F613" s="74"/>
      <c r="H613" s="136"/>
      <c r="I613" s="136"/>
      <c r="K613" s="82">
        <f>IF(AND(年报!N$2&lt;=A613,A613&lt;=年报!N$3),1,0)</f>
        <v>0</v>
      </c>
    </row>
    <row r="614" spans="5:11">
      <c r="E614" s="74"/>
      <c r="F614" s="74"/>
      <c r="H614" s="136"/>
      <c r="I614" s="136"/>
      <c r="K614" s="82">
        <f>IF(AND(年报!N$2&lt;=A614,A614&lt;=年报!N$3),1,0)</f>
        <v>0</v>
      </c>
    </row>
    <row r="615" spans="5:11">
      <c r="E615" s="74"/>
      <c r="F615" s="74"/>
      <c r="H615" s="136"/>
      <c r="I615" s="136"/>
      <c r="K615" s="82">
        <f>IF(AND(年报!N$2&lt;=A615,A615&lt;=年报!N$3),1,0)</f>
        <v>0</v>
      </c>
    </row>
    <row r="616" spans="5:11">
      <c r="E616" s="74"/>
      <c r="F616" s="74"/>
      <c r="H616" s="136"/>
      <c r="I616" s="136"/>
      <c r="K616" s="82">
        <f>IF(AND(年报!N$2&lt;=A616,A616&lt;=年报!N$3),1,0)</f>
        <v>0</v>
      </c>
    </row>
    <row r="617" spans="5:11">
      <c r="E617" s="74"/>
      <c r="F617" s="74"/>
      <c r="H617" s="136"/>
      <c r="I617" s="136"/>
      <c r="K617" s="82">
        <f>IF(AND(年报!N$2&lt;=A617,A617&lt;=年报!N$3),1,0)</f>
        <v>0</v>
      </c>
    </row>
    <row r="618" spans="5:11">
      <c r="E618" s="74"/>
      <c r="F618" s="74"/>
      <c r="H618" s="136"/>
      <c r="I618" s="136"/>
      <c r="K618" s="82">
        <f>IF(AND(年报!N$2&lt;=A618,A618&lt;=年报!N$3),1,0)</f>
        <v>0</v>
      </c>
    </row>
    <row r="619" spans="5:11">
      <c r="E619" s="74"/>
      <c r="F619" s="74"/>
      <c r="H619" s="136"/>
      <c r="I619" s="136"/>
      <c r="K619" s="82">
        <f>IF(AND(年报!N$2&lt;=A619,A619&lt;=年报!N$3),1,0)</f>
        <v>0</v>
      </c>
    </row>
    <row r="620" spans="5:11">
      <c r="E620" s="74"/>
      <c r="F620" s="74"/>
      <c r="H620" s="136"/>
      <c r="I620" s="136"/>
      <c r="K620" s="82">
        <f>IF(AND(年报!N$2&lt;=A620,A620&lt;=年报!N$3),1,0)</f>
        <v>0</v>
      </c>
    </row>
    <row r="621" spans="5:11">
      <c r="E621" s="74"/>
      <c r="F621" s="74"/>
      <c r="H621" s="136"/>
      <c r="I621" s="136"/>
      <c r="K621" s="82">
        <f>IF(AND(年报!N$2&lt;=A621,A621&lt;=年报!N$3),1,0)</f>
        <v>0</v>
      </c>
    </row>
    <row r="622" spans="5:11">
      <c r="E622" s="74"/>
      <c r="F622" s="74"/>
      <c r="H622" s="136"/>
      <c r="I622" s="136"/>
      <c r="K622" s="82">
        <f>IF(AND(年报!N$2&lt;=A622,A622&lt;=年报!N$3),1,0)</f>
        <v>0</v>
      </c>
    </row>
    <row r="623" spans="5:11">
      <c r="E623" s="74"/>
      <c r="F623" s="74"/>
      <c r="H623" s="136"/>
      <c r="I623" s="136"/>
      <c r="K623" s="82">
        <f>IF(AND(年报!N$2&lt;=A623,A623&lt;=年报!N$3),1,0)</f>
        <v>0</v>
      </c>
    </row>
    <row r="624" spans="5:11">
      <c r="E624" s="74"/>
      <c r="F624" s="74"/>
      <c r="H624" s="136"/>
      <c r="I624" s="136"/>
      <c r="K624" s="82">
        <f>IF(AND(年报!N$2&lt;=A624,A624&lt;=年报!N$3),1,0)</f>
        <v>0</v>
      </c>
    </row>
    <row r="625" spans="5:11">
      <c r="E625" s="74"/>
      <c r="F625" s="74"/>
      <c r="H625" s="136"/>
      <c r="I625" s="136"/>
      <c r="K625" s="82">
        <f>IF(AND(年报!N$2&lt;=A625,A625&lt;=年报!N$3),1,0)</f>
        <v>0</v>
      </c>
    </row>
    <row r="626" spans="5:11">
      <c r="E626" s="74"/>
      <c r="F626" s="74"/>
      <c r="H626" s="136"/>
      <c r="I626" s="136"/>
      <c r="K626" s="82">
        <f>IF(AND(年报!N$2&lt;=A626,A626&lt;=年报!N$3),1,0)</f>
        <v>0</v>
      </c>
    </row>
    <row r="627" spans="5:11">
      <c r="E627" s="74"/>
      <c r="F627" s="74"/>
      <c r="H627" s="136"/>
      <c r="I627" s="136"/>
      <c r="K627" s="82">
        <f>IF(AND(年报!N$2&lt;=A627,A627&lt;=年报!N$3),1,0)</f>
        <v>0</v>
      </c>
    </row>
    <row r="628" spans="5:11">
      <c r="E628" s="74"/>
      <c r="F628" s="74"/>
      <c r="H628" s="136"/>
      <c r="I628" s="136"/>
      <c r="K628" s="82">
        <f>IF(AND(年报!N$2&lt;=A628,A628&lt;=年报!N$3),1,0)</f>
        <v>0</v>
      </c>
    </row>
    <row r="629" spans="5:11">
      <c r="E629" s="74"/>
      <c r="F629" s="74"/>
      <c r="H629" s="136"/>
      <c r="I629" s="136"/>
      <c r="K629" s="82">
        <f>IF(AND(年报!N$2&lt;=A629,A629&lt;=年报!N$3),1,0)</f>
        <v>0</v>
      </c>
    </row>
    <row r="630" spans="5:11">
      <c r="E630" s="74"/>
      <c r="F630" s="74"/>
      <c r="H630" s="136"/>
      <c r="I630" s="136"/>
      <c r="K630" s="82">
        <f>IF(AND(年报!N$2&lt;=A630,A630&lt;=年报!N$3),1,0)</f>
        <v>0</v>
      </c>
    </row>
    <row r="631" spans="5:11">
      <c r="E631" s="74"/>
      <c r="F631" s="74"/>
      <c r="H631" s="136"/>
      <c r="I631" s="136"/>
      <c r="K631" s="82">
        <f>IF(AND(年报!N$2&lt;=A631,A631&lt;=年报!N$3),1,0)</f>
        <v>0</v>
      </c>
    </row>
    <row r="632" spans="5:11">
      <c r="E632" s="74"/>
      <c r="F632" s="74"/>
      <c r="H632" s="136"/>
      <c r="I632" s="136"/>
      <c r="K632" s="82">
        <f>IF(AND(年报!N$2&lt;=A632,A632&lt;=年报!N$3),1,0)</f>
        <v>0</v>
      </c>
    </row>
    <row r="633" spans="5:11">
      <c r="E633" s="74"/>
      <c r="F633" s="74"/>
      <c r="H633" s="136"/>
      <c r="I633" s="136"/>
      <c r="K633" s="82">
        <f>IF(AND(年报!N$2&lt;=A633,A633&lt;=年报!N$3),1,0)</f>
        <v>0</v>
      </c>
    </row>
    <row r="634" spans="5:11">
      <c r="E634" s="74"/>
      <c r="F634" s="74"/>
      <c r="H634" s="136"/>
      <c r="I634" s="136"/>
      <c r="K634" s="82">
        <f>IF(AND(年报!N$2&lt;=A634,A634&lt;=年报!N$3),1,0)</f>
        <v>0</v>
      </c>
    </row>
    <row r="635" spans="5:11">
      <c r="E635" s="74"/>
      <c r="F635" s="74"/>
      <c r="H635" s="136"/>
      <c r="I635" s="136"/>
      <c r="K635" s="82">
        <f>IF(AND(年报!N$2&lt;=A635,A635&lt;=年报!N$3),1,0)</f>
        <v>0</v>
      </c>
    </row>
    <row r="636" spans="5:11">
      <c r="E636" s="74"/>
      <c r="F636" s="74"/>
      <c r="H636" s="136"/>
      <c r="I636" s="136"/>
      <c r="K636" s="82">
        <f>IF(AND(年报!N$2&lt;=A636,A636&lt;=年报!N$3),1,0)</f>
        <v>0</v>
      </c>
    </row>
    <row r="637" spans="5:11">
      <c r="E637" s="74"/>
      <c r="F637" s="74"/>
      <c r="H637" s="136"/>
      <c r="I637" s="136"/>
      <c r="K637" s="82">
        <f>IF(AND(年报!N$2&lt;=A637,A637&lt;=年报!N$3),1,0)</f>
        <v>0</v>
      </c>
    </row>
    <row r="638" spans="5:11">
      <c r="E638" s="74"/>
      <c r="F638" s="74"/>
      <c r="H638" s="136"/>
      <c r="I638" s="136"/>
      <c r="K638" s="82">
        <f>IF(AND(年报!N$2&lt;=A638,A638&lt;=年报!N$3),1,0)</f>
        <v>0</v>
      </c>
    </row>
    <row r="639" spans="5:11">
      <c r="E639" s="74"/>
      <c r="F639" s="74"/>
      <c r="H639" s="136"/>
      <c r="I639" s="136"/>
      <c r="K639" s="82">
        <f>IF(AND(年报!N$2&lt;=A639,A639&lt;=年报!N$3),1,0)</f>
        <v>0</v>
      </c>
    </row>
    <row r="640" spans="5:11">
      <c r="E640" s="74"/>
      <c r="F640" s="74"/>
      <c r="H640" s="136"/>
      <c r="I640" s="136"/>
      <c r="K640" s="82">
        <f>IF(AND(年报!N$2&lt;=A640,A640&lt;=年报!N$3),1,0)</f>
        <v>0</v>
      </c>
    </row>
    <row r="641" spans="5:11">
      <c r="E641" s="74"/>
      <c r="F641" s="74"/>
      <c r="H641" s="136"/>
      <c r="I641" s="136"/>
      <c r="K641" s="82">
        <f>IF(AND(年报!N$2&lt;=A641,A641&lt;=年报!N$3),1,0)</f>
        <v>0</v>
      </c>
    </row>
    <row r="642" spans="5:11">
      <c r="E642" s="74"/>
      <c r="F642" s="74"/>
      <c r="H642" s="136"/>
      <c r="I642" s="136"/>
      <c r="K642" s="82">
        <f>IF(AND(年报!N$2&lt;=A642,A642&lt;=年报!N$3),1,0)</f>
        <v>0</v>
      </c>
    </row>
    <row r="643" spans="5:11">
      <c r="E643" s="74"/>
      <c r="F643" s="74"/>
      <c r="H643" s="136"/>
      <c r="I643" s="136"/>
      <c r="K643" s="82">
        <f>IF(AND(年报!N$2&lt;=A643,A643&lt;=年报!N$3),1,0)</f>
        <v>0</v>
      </c>
    </row>
    <row r="644" spans="5:11">
      <c r="E644" s="74"/>
      <c r="F644" s="74"/>
      <c r="H644" s="136"/>
      <c r="I644" s="136"/>
      <c r="K644" s="82">
        <f>IF(AND(年报!N$2&lt;=A644,A644&lt;=年报!N$3),1,0)</f>
        <v>0</v>
      </c>
    </row>
    <row r="645" spans="5:11">
      <c r="E645" s="74"/>
      <c r="F645" s="74"/>
      <c r="H645" s="136"/>
      <c r="I645" s="136"/>
      <c r="K645" s="82">
        <f>IF(AND(年报!N$2&lt;=A645,A645&lt;=年报!N$3),1,0)</f>
        <v>0</v>
      </c>
    </row>
    <row r="646" spans="5:11">
      <c r="E646" s="74"/>
      <c r="F646" s="74"/>
      <c r="H646" s="136"/>
      <c r="I646" s="136"/>
      <c r="K646" s="82">
        <f>IF(AND(年报!N$2&lt;=A646,A646&lt;=年报!N$3),1,0)</f>
        <v>0</v>
      </c>
    </row>
    <row r="647" spans="5:11">
      <c r="E647" s="74"/>
      <c r="F647" s="74"/>
      <c r="H647" s="136"/>
      <c r="I647" s="136"/>
      <c r="K647" s="82">
        <f>IF(AND(年报!N$2&lt;=A647,A647&lt;=年报!N$3),1,0)</f>
        <v>0</v>
      </c>
    </row>
    <row r="648" spans="5:11">
      <c r="E648" s="74"/>
      <c r="F648" s="74"/>
      <c r="H648" s="136"/>
      <c r="I648" s="136"/>
      <c r="K648" s="82">
        <f>IF(AND(年报!N$2&lt;=A648,A648&lt;=年报!N$3),1,0)</f>
        <v>0</v>
      </c>
    </row>
    <row r="649" spans="5:11">
      <c r="E649" s="74"/>
      <c r="F649" s="74"/>
      <c r="H649" s="136"/>
      <c r="I649" s="136"/>
      <c r="K649" s="82">
        <f>IF(AND(年报!N$2&lt;=A649,A649&lt;=年报!N$3),1,0)</f>
        <v>0</v>
      </c>
    </row>
    <row r="650" spans="5:11">
      <c r="E650" s="74"/>
      <c r="F650" s="74"/>
      <c r="H650" s="136"/>
      <c r="I650" s="136"/>
      <c r="K650" s="82">
        <f>IF(AND(年报!N$2&lt;=A650,A650&lt;=年报!N$3),1,0)</f>
        <v>0</v>
      </c>
    </row>
    <row r="651" spans="5:11">
      <c r="E651" s="74"/>
      <c r="F651" s="74"/>
      <c r="H651" s="136"/>
      <c r="I651" s="136"/>
      <c r="K651" s="82">
        <f>IF(AND(年报!N$2&lt;=A651,A651&lt;=年报!N$3),1,0)</f>
        <v>0</v>
      </c>
    </row>
    <row r="652" spans="5:11">
      <c r="E652" s="74"/>
      <c r="F652" s="74"/>
      <c r="H652" s="136"/>
      <c r="I652" s="136"/>
      <c r="K652" s="82">
        <f>IF(AND(年报!N$2&lt;=A652,A652&lt;=年报!N$3),1,0)</f>
        <v>0</v>
      </c>
    </row>
    <row r="653" spans="5:11">
      <c r="E653" s="74"/>
      <c r="F653" s="74"/>
      <c r="H653" s="136"/>
      <c r="I653" s="136"/>
      <c r="K653" s="82">
        <f>IF(AND(年报!N$2&lt;=A653,A653&lt;=年报!N$3),1,0)</f>
        <v>0</v>
      </c>
    </row>
    <row r="654" spans="5:11">
      <c r="E654" s="74"/>
      <c r="F654" s="74"/>
      <c r="H654" s="136"/>
      <c r="I654" s="136"/>
      <c r="K654" s="82">
        <f>IF(AND(年报!N$2&lt;=A654,A654&lt;=年报!N$3),1,0)</f>
        <v>0</v>
      </c>
    </row>
    <row r="655" spans="5:11">
      <c r="E655" s="74"/>
      <c r="F655" s="74"/>
      <c r="H655" s="136"/>
      <c r="I655" s="136"/>
      <c r="K655" s="82">
        <f>IF(AND(年报!N$2&lt;=A655,A655&lt;=年报!N$3),1,0)</f>
        <v>0</v>
      </c>
    </row>
    <row r="656" spans="5:11">
      <c r="E656" s="74"/>
      <c r="F656" s="74"/>
      <c r="H656" s="136"/>
      <c r="I656" s="136"/>
      <c r="K656" s="82">
        <f>IF(AND(年报!N$2&lt;=A656,A656&lt;=年报!N$3),1,0)</f>
        <v>0</v>
      </c>
    </row>
    <row r="657" spans="5:11">
      <c r="E657" s="74"/>
      <c r="F657" s="74"/>
      <c r="H657" s="136"/>
      <c r="I657" s="136"/>
      <c r="K657" s="82">
        <f>IF(AND(年报!N$2&lt;=A657,A657&lt;=年报!N$3),1,0)</f>
        <v>0</v>
      </c>
    </row>
    <row r="658" spans="5:11">
      <c r="E658" s="74"/>
      <c r="F658" s="74"/>
      <c r="H658" s="136"/>
      <c r="I658" s="136"/>
      <c r="K658" s="82">
        <f>IF(AND(年报!N$2&lt;=A658,A658&lt;=年报!N$3),1,0)</f>
        <v>0</v>
      </c>
    </row>
    <row r="659" spans="5:11">
      <c r="E659" s="74"/>
      <c r="F659" s="74"/>
      <c r="H659" s="136"/>
      <c r="I659" s="136"/>
      <c r="K659" s="82">
        <f>IF(AND(年报!N$2&lt;=A659,A659&lt;=年报!N$3),1,0)</f>
        <v>0</v>
      </c>
    </row>
    <row r="660" spans="5:11">
      <c r="E660" s="74"/>
      <c r="F660" s="74"/>
      <c r="H660" s="136"/>
      <c r="I660" s="136"/>
      <c r="K660" s="82">
        <f>IF(AND(年报!N$2&lt;=A660,A660&lt;=年报!N$3),1,0)</f>
        <v>0</v>
      </c>
    </row>
    <row r="661" spans="5:11">
      <c r="E661" s="74"/>
      <c r="F661" s="74"/>
      <c r="H661" s="136"/>
      <c r="I661" s="136"/>
      <c r="K661" s="82">
        <f>IF(AND(年报!N$2&lt;=A661,A661&lt;=年报!N$3),1,0)</f>
        <v>0</v>
      </c>
    </row>
    <row r="662" spans="5:11">
      <c r="E662" s="74"/>
      <c r="F662" s="74"/>
      <c r="H662" s="136"/>
      <c r="I662" s="136"/>
      <c r="K662" s="82">
        <f>IF(AND(年报!N$2&lt;=A662,A662&lt;=年报!N$3),1,0)</f>
        <v>0</v>
      </c>
    </row>
    <row r="663" spans="5:11">
      <c r="E663" s="74"/>
      <c r="F663" s="74"/>
      <c r="H663" s="136"/>
      <c r="I663" s="136"/>
      <c r="K663" s="82">
        <f>IF(AND(年报!N$2&lt;=A663,A663&lt;=年报!N$3),1,0)</f>
        <v>0</v>
      </c>
    </row>
    <row r="664" spans="5:11">
      <c r="E664" s="74"/>
      <c r="F664" s="74"/>
      <c r="H664" s="136"/>
      <c r="I664" s="136"/>
      <c r="K664" s="82">
        <f>IF(AND(年报!N$2&lt;=A664,A664&lt;=年报!N$3),1,0)</f>
        <v>0</v>
      </c>
    </row>
    <row r="665" spans="5:11">
      <c r="E665" s="74"/>
      <c r="F665" s="74"/>
      <c r="H665" s="136"/>
      <c r="I665" s="136"/>
      <c r="K665" s="82">
        <f>IF(AND(年报!N$2&lt;=A665,A665&lt;=年报!N$3),1,0)</f>
        <v>0</v>
      </c>
    </row>
    <row r="666" spans="5:11">
      <c r="E666" s="74"/>
      <c r="F666" s="74"/>
      <c r="H666" s="136"/>
      <c r="I666" s="136"/>
      <c r="K666" s="82">
        <f>IF(AND(年报!N$2&lt;=A666,A666&lt;=年报!N$3),1,0)</f>
        <v>0</v>
      </c>
    </row>
    <row r="667" spans="5:11">
      <c r="E667" s="74"/>
      <c r="F667" s="74"/>
      <c r="H667" s="136"/>
      <c r="I667" s="136"/>
      <c r="K667" s="82">
        <f>IF(AND(年报!N$2&lt;=A667,A667&lt;=年报!N$3),1,0)</f>
        <v>0</v>
      </c>
    </row>
    <row r="668" spans="5:11">
      <c r="E668" s="74"/>
      <c r="F668" s="74"/>
      <c r="H668" s="136"/>
      <c r="I668" s="136"/>
      <c r="K668" s="82">
        <f>IF(AND(年报!N$2&lt;=A668,A668&lt;=年报!N$3),1,0)</f>
        <v>0</v>
      </c>
    </row>
    <row r="669" spans="5:11">
      <c r="E669" s="74"/>
      <c r="F669" s="74"/>
      <c r="H669" s="136"/>
      <c r="I669" s="136"/>
      <c r="K669" s="82">
        <f>IF(AND(年报!N$2&lt;=A669,A669&lt;=年报!N$3),1,0)</f>
        <v>0</v>
      </c>
    </row>
    <row r="670" spans="5:11">
      <c r="E670" s="74"/>
      <c r="F670" s="74"/>
      <c r="H670" s="136"/>
      <c r="I670" s="136"/>
      <c r="K670" s="82">
        <f>IF(AND(年报!N$2&lt;=A670,A670&lt;=年报!N$3),1,0)</f>
        <v>0</v>
      </c>
    </row>
    <row r="671" spans="5:11">
      <c r="E671" s="74"/>
      <c r="F671" s="74"/>
      <c r="H671" s="136"/>
      <c r="I671" s="136"/>
      <c r="K671" s="82">
        <f>IF(AND(年报!N$2&lt;=A671,A671&lt;=年报!N$3),1,0)</f>
        <v>0</v>
      </c>
    </row>
    <row r="672" spans="5:11">
      <c r="E672" s="74"/>
      <c r="F672" s="74"/>
      <c r="H672" s="136"/>
      <c r="I672" s="136"/>
      <c r="K672" s="82">
        <f>IF(AND(年报!N$2&lt;=A672,A672&lt;=年报!N$3),1,0)</f>
        <v>0</v>
      </c>
    </row>
    <row r="673" spans="5:11">
      <c r="E673" s="74"/>
      <c r="F673" s="74"/>
      <c r="H673" s="136"/>
      <c r="I673" s="136"/>
      <c r="K673" s="82">
        <f>IF(AND(年报!N$2&lt;=A673,A673&lt;=年报!N$3),1,0)</f>
        <v>0</v>
      </c>
    </row>
    <row r="674" spans="5:11">
      <c r="E674" s="74"/>
      <c r="F674" s="74"/>
      <c r="H674" s="136"/>
      <c r="I674" s="136"/>
      <c r="K674" s="82">
        <f>IF(AND(年报!N$2&lt;=A674,A674&lt;=年报!N$3),1,0)</f>
        <v>0</v>
      </c>
    </row>
    <row r="675" spans="5:11">
      <c r="E675" s="74"/>
      <c r="F675" s="74"/>
      <c r="H675" s="136"/>
      <c r="I675" s="136"/>
      <c r="K675" s="82">
        <f>IF(AND(年报!N$2&lt;=A675,A675&lt;=年报!N$3),1,0)</f>
        <v>0</v>
      </c>
    </row>
    <row r="676" spans="5:11">
      <c r="E676" s="74"/>
      <c r="F676" s="74"/>
      <c r="H676" s="136"/>
      <c r="I676" s="136"/>
      <c r="K676" s="82">
        <f>IF(AND(年报!N$2&lt;=A676,A676&lt;=年报!N$3),1,0)</f>
        <v>0</v>
      </c>
    </row>
    <row r="677" spans="5:11">
      <c r="E677" s="74"/>
      <c r="F677" s="74"/>
      <c r="H677" s="136"/>
      <c r="I677" s="136"/>
      <c r="K677" s="82">
        <f>IF(AND(年报!N$2&lt;=A677,A677&lt;=年报!N$3),1,0)</f>
        <v>0</v>
      </c>
    </row>
    <row r="678" spans="5:11">
      <c r="E678" s="74"/>
      <c r="F678" s="74"/>
      <c r="H678" s="136"/>
      <c r="I678" s="136"/>
      <c r="K678" s="82">
        <f>IF(AND(年报!N$2&lt;=A678,A678&lt;=年报!N$3),1,0)</f>
        <v>0</v>
      </c>
    </row>
    <row r="679" spans="5:11">
      <c r="E679" s="74"/>
      <c r="F679" s="74"/>
      <c r="H679" s="136"/>
      <c r="I679" s="136"/>
      <c r="K679" s="82">
        <f>IF(AND(年报!N$2&lt;=A679,A679&lt;=年报!N$3),1,0)</f>
        <v>0</v>
      </c>
    </row>
    <row r="680" spans="5:11">
      <c r="E680" s="74"/>
      <c r="F680" s="74"/>
      <c r="H680" s="136"/>
      <c r="I680" s="136"/>
      <c r="K680" s="82">
        <f>IF(AND(年报!N$2&lt;=A680,A680&lt;=年报!N$3),1,0)</f>
        <v>0</v>
      </c>
    </row>
    <row r="681" spans="5:11">
      <c r="E681" s="74"/>
      <c r="F681" s="74"/>
      <c r="H681" s="136"/>
      <c r="I681" s="136"/>
      <c r="K681" s="82">
        <f>IF(AND(年报!N$2&lt;=A681,A681&lt;=年报!N$3),1,0)</f>
        <v>0</v>
      </c>
    </row>
    <row r="682" spans="5:11">
      <c r="E682" s="74"/>
      <c r="F682" s="74"/>
      <c r="H682" s="136"/>
      <c r="I682" s="136"/>
      <c r="K682" s="82">
        <f>IF(AND(年报!N$2&lt;=A682,A682&lt;=年报!N$3),1,0)</f>
        <v>0</v>
      </c>
    </row>
    <row r="683" spans="5:11">
      <c r="E683" s="74"/>
      <c r="F683" s="74"/>
      <c r="H683" s="136"/>
      <c r="I683" s="136"/>
      <c r="K683" s="82">
        <f>IF(AND(年报!N$2&lt;=A683,A683&lt;=年报!N$3),1,0)</f>
        <v>0</v>
      </c>
    </row>
    <row r="684" spans="5:11">
      <c r="E684" s="74"/>
      <c r="F684" s="74"/>
      <c r="H684" s="136"/>
      <c r="I684" s="136"/>
      <c r="K684" s="82">
        <f>IF(AND(年报!N$2&lt;=A684,A684&lt;=年报!N$3),1,0)</f>
        <v>0</v>
      </c>
    </row>
    <row r="685" spans="5:11">
      <c r="E685" s="74"/>
      <c r="F685" s="74"/>
      <c r="H685" s="136"/>
      <c r="I685" s="136"/>
      <c r="K685" s="82">
        <f>IF(AND(年报!N$2&lt;=A685,A685&lt;=年报!N$3),1,0)</f>
        <v>0</v>
      </c>
    </row>
    <row r="686" spans="5:11">
      <c r="E686" s="74"/>
      <c r="F686" s="74"/>
      <c r="H686" s="136"/>
      <c r="I686" s="136"/>
      <c r="K686" s="82">
        <f>IF(AND(年报!N$2&lt;=A686,A686&lt;=年报!N$3),1,0)</f>
        <v>0</v>
      </c>
    </row>
    <row r="687" spans="5:11">
      <c r="E687" s="74"/>
      <c r="F687" s="74"/>
      <c r="H687" s="136"/>
      <c r="I687" s="136"/>
      <c r="K687" s="82">
        <f>IF(AND(年报!N$2&lt;=A687,A687&lt;=年报!N$3),1,0)</f>
        <v>0</v>
      </c>
    </row>
    <row r="688" spans="5:11">
      <c r="E688" s="74"/>
      <c r="F688" s="74"/>
      <c r="H688" s="136"/>
      <c r="I688" s="136"/>
      <c r="K688" s="82">
        <f>IF(AND(年报!N$2&lt;=A688,A688&lt;=年报!N$3),1,0)</f>
        <v>0</v>
      </c>
    </row>
    <row r="689" spans="5:11">
      <c r="E689" s="74"/>
      <c r="F689" s="74"/>
      <c r="H689" s="136"/>
      <c r="I689" s="136"/>
      <c r="K689" s="82">
        <f>IF(AND(年报!N$2&lt;=A689,A689&lt;=年报!N$3),1,0)</f>
        <v>0</v>
      </c>
    </row>
    <row r="690" spans="5:11">
      <c r="E690" s="74"/>
      <c r="F690" s="74"/>
      <c r="H690" s="136"/>
      <c r="I690" s="136"/>
      <c r="K690" s="82">
        <f>IF(AND(年报!N$2&lt;=A690,A690&lt;=年报!N$3),1,0)</f>
        <v>0</v>
      </c>
    </row>
    <row r="691" spans="5:11">
      <c r="E691" s="74"/>
      <c r="F691" s="74"/>
      <c r="H691" s="136"/>
      <c r="I691" s="136"/>
      <c r="K691" s="82">
        <f>IF(AND(年报!N$2&lt;=A691,A691&lt;=年报!N$3),1,0)</f>
        <v>0</v>
      </c>
    </row>
    <row r="692" spans="5:11">
      <c r="E692" s="74"/>
      <c r="F692" s="74"/>
      <c r="H692" s="136"/>
      <c r="I692" s="136"/>
      <c r="K692" s="82">
        <f>IF(AND(年报!N$2&lt;=A692,A692&lt;=年报!N$3),1,0)</f>
        <v>0</v>
      </c>
    </row>
    <row r="693" spans="5:11">
      <c r="E693" s="74"/>
      <c r="F693" s="74"/>
      <c r="H693" s="136"/>
      <c r="I693" s="136"/>
      <c r="K693" s="82">
        <f>IF(AND(年报!N$2&lt;=A693,A693&lt;=年报!N$3),1,0)</f>
        <v>0</v>
      </c>
    </row>
    <row r="694" spans="5:11">
      <c r="E694" s="74"/>
      <c r="F694" s="74"/>
      <c r="H694" s="136"/>
      <c r="I694" s="136"/>
      <c r="K694" s="82">
        <f>IF(AND(年报!N$2&lt;=A694,A694&lt;=年报!N$3),1,0)</f>
        <v>0</v>
      </c>
    </row>
    <row r="695" spans="5:11">
      <c r="E695" s="74"/>
      <c r="F695" s="74"/>
      <c r="H695" s="136"/>
      <c r="I695" s="136"/>
      <c r="K695" s="82">
        <f>IF(AND(年报!N$2&lt;=A695,A695&lt;=年报!N$3),1,0)</f>
        <v>0</v>
      </c>
    </row>
    <row r="696" spans="5:11">
      <c r="E696" s="74"/>
      <c r="F696" s="74"/>
      <c r="H696" s="136"/>
      <c r="I696" s="136"/>
      <c r="K696" s="82">
        <f>IF(AND(年报!N$2&lt;=A696,A696&lt;=年报!N$3),1,0)</f>
        <v>0</v>
      </c>
    </row>
    <row r="697" spans="5:11">
      <c r="E697" s="74"/>
      <c r="F697" s="74"/>
      <c r="H697" s="136"/>
      <c r="I697" s="136"/>
      <c r="K697" s="82">
        <f>IF(AND(年报!N$2&lt;=A697,A697&lt;=年报!N$3),1,0)</f>
        <v>0</v>
      </c>
    </row>
    <row r="698" spans="5:11">
      <c r="E698" s="74"/>
      <c r="F698" s="74"/>
      <c r="H698" s="136"/>
      <c r="I698" s="136"/>
      <c r="K698" s="82">
        <f>IF(AND(年报!N$2&lt;=A698,A698&lt;=年报!N$3),1,0)</f>
        <v>0</v>
      </c>
    </row>
    <row r="699" spans="5:11">
      <c r="E699" s="74"/>
      <c r="F699" s="74"/>
      <c r="H699" s="136"/>
      <c r="I699" s="136"/>
      <c r="K699" s="82">
        <f>IF(AND(年报!N$2&lt;=A699,A699&lt;=年报!N$3),1,0)</f>
        <v>0</v>
      </c>
    </row>
    <row r="700" spans="5:11">
      <c r="E700" s="74"/>
      <c r="F700" s="74"/>
      <c r="H700" s="136"/>
      <c r="I700" s="136"/>
      <c r="K700" s="82">
        <f>IF(AND(年报!N$2&lt;=A700,A700&lt;=年报!N$3),1,0)</f>
        <v>0</v>
      </c>
    </row>
    <row r="701" spans="5:11">
      <c r="E701" s="74"/>
      <c r="F701" s="74"/>
      <c r="H701" s="136"/>
      <c r="I701" s="136"/>
      <c r="K701" s="82">
        <f>IF(AND(年报!N$2&lt;=A701,A701&lt;=年报!N$3),1,0)</f>
        <v>0</v>
      </c>
    </row>
    <row r="702" spans="5:11">
      <c r="E702" s="74"/>
      <c r="F702" s="74"/>
      <c r="H702" s="136"/>
      <c r="I702" s="136"/>
      <c r="K702" s="82">
        <f>IF(AND(年报!N$2&lt;=A702,A702&lt;=年报!N$3),1,0)</f>
        <v>0</v>
      </c>
    </row>
    <row r="703" spans="5:11">
      <c r="E703" s="74"/>
      <c r="F703" s="74"/>
      <c r="H703" s="136"/>
      <c r="I703" s="136"/>
      <c r="K703" s="82">
        <f>IF(AND(年报!N$2&lt;=A703,A703&lt;=年报!N$3),1,0)</f>
        <v>0</v>
      </c>
    </row>
    <row r="704" spans="5:11">
      <c r="E704" s="74"/>
      <c r="F704" s="74"/>
      <c r="H704" s="136"/>
      <c r="I704" s="136"/>
      <c r="K704" s="82">
        <f>IF(AND(年报!N$2&lt;=A704,A704&lt;=年报!N$3),1,0)</f>
        <v>0</v>
      </c>
    </row>
    <row r="705" spans="5:11">
      <c r="E705" s="74"/>
      <c r="F705" s="74"/>
      <c r="H705" s="136"/>
      <c r="I705" s="136"/>
      <c r="K705" s="82">
        <f>IF(AND(年报!N$2&lt;=A705,A705&lt;=年报!N$3),1,0)</f>
        <v>0</v>
      </c>
    </row>
    <row r="706" spans="5:11">
      <c r="E706" s="74"/>
      <c r="F706" s="74"/>
      <c r="H706" s="136"/>
      <c r="I706" s="136"/>
      <c r="K706" s="82">
        <f>IF(AND(年报!N$2&lt;=A706,A706&lt;=年报!N$3),1,0)</f>
        <v>0</v>
      </c>
    </row>
    <row r="707" spans="5:11">
      <c r="E707" s="74"/>
      <c r="F707" s="74"/>
      <c r="H707" s="136"/>
      <c r="I707" s="136"/>
      <c r="K707" s="82">
        <f>IF(AND(年报!N$2&lt;=A707,A707&lt;=年报!N$3),1,0)</f>
        <v>0</v>
      </c>
    </row>
    <row r="708" spans="5:11">
      <c r="E708" s="74"/>
      <c r="F708" s="74"/>
      <c r="H708" s="136"/>
      <c r="I708" s="136"/>
      <c r="K708" s="82">
        <f>IF(AND(年报!N$2&lt;=A708,A708&lt;=年报!N$3),1,0)</f>
        <v>0</v>
      </c>
    </row>
    <row r="709" spans="5:11">
      <c r="E709" s="74"/>
      <c r="F709" s="74"/>
      <c r="H709" s="136"/>
      <c r="I709" s="136"/>
      <c r="K709" s="82">
        <f>IF(AND(年报!N$2&lt;=A709,A709&lt;=年报!N$3),1,0)</f>
        <v>0</v>
      </c>
    </row>
    <row r="710" spans="5:11">
      <c r="E710" s="74"/>
      <c r="F710" s="74"/>
      <c r="H710" s="136"/>
      <c r="I710" s="136"/>
      <c r="K710" s="82">
        <f>IF(AND(年报!N$2&lt;=A710,A710&lt;=年报!N$3),1,0)</f>
        <v>0</v>
      </c>
    </row>
    <row r="711" spans="5:11">
      <c r="E711" s="74"/>
      <c r="F711" s="74"/>
      <c r="H711" s="136"/>
      <c r="I711" s="136"/>
      <c r="K711" s="82">
        <f>IF(AND(年报!N$2&lt;=A711,A711&lt;=年报!N$3),1,0)</f>
        <v>0</v>
      </c>
    </row>
    <row r="712" spans="5:11">
      <c r="E712" s="74"/>
      <c r="F712" s="74"/>
      <c r="H712" s="136"/>
      <c r="I712" s="136"/>
      <c r="K712" s="82">
        <f>IF(AND(年报!N$2&lt;=A712,A712&lt;=年报!N$3),1,0)</f>
        <v>0</v>
      </c>
    </row>
    <row r="713" spans="5:11">
      <c r="E713" s="74"/>
      <c r="F713" s="74"/>
      <c r="H713" s="136"/>
      <c r="I713" s="136"/>
      <c r="K713" s="82">
        <f>IF(AND(年报!N$2&lt;=A713,A713&lt;=年报!N$3),1,0)</f>
        <v>0</v>
      </c>
    </row>
    <row r="714" spans="5:11">
      <c r="E714" s="74"/>
      <c r="F714" s="74"/>
      <c r="H714" s="136"/>
      <c r="I714" s="136"/>
      <c r="K714" s="82">
        <f>IF(AND(年报!N$2&lt;=A714,A714&lt;=年报!N$3),1,0)</f>
        <v>0</v>
      </c>
    </row>
    <row r="715" spans="5:11">
      <c r="E715" s="74"/>
      <c r="F715" s="74"/>
      <c r="H715" s="136"/>
      <c r="I715" s="136"/>
      <c r="K715" s="82">
        <f>IF(AND(年报!N$2&lt;=A715,A715&lt;=年报!N$3),1,0)</f>
        <v>0</v>
      </c>
    </row>
    <row r="716" spans="5:11">
      <c r="E716" s="74"/>
      <c r="F716" s="74"/>
      <c r="H716" s="136"/>
      <c r="I716" s="136"/>
      <c r="K716" s="82">
        <f>IF(AND(年报!N$2&lt;=A716,A716&lt;=年报!N$3),1,0)</f>
        <v>0</v>
      </c>
    </row>
    <row r="717" spans="5:11">
      <c r="E717" s="74"/>
      <c r="F717" s="74"/>
      <c r="H717" s="136"/>
      <c r="I717" s="136"/>
      <c r="K717" s="82">
        <f>IF(AND(年报!N$2&lt;=A717,A717&lt;=年报!N$3),1,0)</f>
        <v>0</v>
      </c>
    </row>
    <row r="718" spans="5:11">
      <c r="E718" s="74"/>
      <c r="F718" s="74"/>
      <c r="H718" s="136"/>
      <c r="I718" s="136"/>
      <c r="K718" s="82">
        <f>IF(AND(年报!N$2&lt;=A718,A718&lt;=年报!N$3),1,0)</f>
        <v>0</v>
      </c>
    </row>
    <row r="719" spans="5:11">
      <c r="E719" s="74"/>
      <c r="F719" s="74"/>
      <c r="H719" s="136"/>
      <c r="I719" s="136"/>
      <c r="K719" s="82">
        <f>IF(AND(年报!N$2&lt;=A719,A719&lt;=年报!N$3),1,0)</f>
        <v>0</v>
      </c>
    </row>
    <row r="720" spans="5:11">
      <c r="E720" s="74"/>
      <c r="F720" s="74"/>
      <c r="H720" s="136"/>
      <c r="I720" s="136"/>
      <c r="K720" s="82">
        <f>IF(AND(年报!N$2&lt;=A720,A720&lt;=年报!N$3),1,0)</f>
        <v>0</v>
      </c>
    </row>
    <row r="721" spans="5:11">
      <c r="E721" s="74"/>
      <c r="F721" s="74"/>
      <c r="H721" s="136"/>
      <c r="I721" s="136"/>
      <c r="K721" s="82">
        <f>IF(AND(年报!N$2&lt;=A721,A721&lt;=年报!N$3),1,0)</f>
        <v>0</v>
      </c>
    </row>
    <row r="722" spans="5:11">
      <c r="E722" s="74"/>
      <c r="F722" s="74"/>
      <c r="H722" s="136"/>
      <c r="I722" s="136"/>
      <c r="K722" s="82">
        <f>IF(AND(年报!N$2&lt;=A722,A722&lt;=年报!N$3),1,0)</f>
        <v>0</v>
      </c>
    </row>
    <row r="723" spans="5:11">
      <c r="E723" s="74"/>
      <c r="F723" s="74"/>
      <c r="H723" s="136"/>
      <c r="I723" s="136"/>
      <c r="K723" s="82">
        <f>IF(AND(年报!N$2&lt;=A723,A723&lt;=年报!N$3),1,0)</f>
        <v>0</v>
      </c>
    </row>
    <row r="724" spans="5:11">
      <c r="E724" s="74"/>
      <c r="F724" s="74"/>
      <c r="H724" s="136"/>
      <c r="I724" s="136"/>
      <c r="K724" s="82">
        <f>IF(AND(年报!N$2&lt;=A724,A724&lt;=年报!N$3),1,0)</f>
        <v>0</v>
      </c>
    </row>
    <row r="725" spans="5:11">
      <c r="E725" s="74"/>
      <c r="F725" s="74"/>
      <c r="H725" s="136"/>
      <c r="I725" s="136"/>
      <c r="K725" s="82">
        <f>IF(AND(年报!N$2&lt;=A725,A725&lt;=年报!N$3),1,0)</f>
        <v>0</v>
      </c>
    </row>
    <row r="726" spans="5:11">
      <c r="E726" s="74"/>
      <c r="F726" s="74"/>
      <c r="H726" s="136"/>
      <c r="I726" s="136"/>
      <c r="K726" s="82">
        <f>IF(AND(年报!N$2&lt;=A726,A726&lt;=年报!N$3),1,0)</f>
        <v>0</v>
      </c>
    </row>
    <row r="727" spans="5:11">
      <c r="E727" s="74"/>
      <c r="F727" s="74"/>
      <c r="H727" s="136"/>
      <c r="I727" s="136"/>
      <c r="K727" s="82">
        <f>IF(AND(年报!N$2&lt;=A727,A727&lt;=年报!N$3),1,0)</f>
        <v>0</v>
      </c>
    </row>
    <row r="728" spans="5:11">
      <c r="E728" s="74"/>
      <c r="F728" s="74"/>
      <c r="H728" s="136"/>
      <c r="I728" s="136"/>
      <c r="K728" s="82">
        <f>IF(AND(年报!N$2&lt;=A728,A728&lt;=年报!N$3),1,0)</f>
        <v>0</v>
      </c>
    </row>
    <row r="729" spans="5:11">
      <c r="E729" s="74"/>
      <c r="F729" s="74"/>
      <c r="H729" s="136"/>
      <c r="I729" s="136"/>
      <c r="K729" s="82">
        <f>IF(AND(年报!N$2&lt;=A729,A729&lt;=年报!N$3),1,0)</f>
        <v>0</v>
      </c>
    </row>
    <row r="730" spans="5:11">
      <c r="E730" s="74"/>
      <c r="F730" s="74"/>
      <c r="H730" s="136"/>
      <c r="I730" s="136"/>
      <c r="K730" s="82">
        <f>IF(AND(年报!N$2&lt;=A730,A730&lt;=年报!N$3),1,0)</f>
        <v>0</v>
      </c>
    </row>
    <row r="731" spans="5:11">
      <c r="E731" s="74"/>
      <c r="F731" s="74"/>
      <c r="H731" s="136"/>
      <c r="I731" s="136"/>
      <c r="K731" s="82">
        <f>IF(AND(年报!N$2&lt;=A731,A731&lt;=年报!N$3),1,0)</f>
        <v>0</v>
      </c>
    </row>
    <row r="732" spans="5:11">
      <c r="E732" s="74"/>
      <c r="F732" s="74"/>
      <c r="H732" s="136"/>
      <c r="I732" s="136"/>
      <c r="K732" s="82">
        <f>IF(AND(年报!N$2&lt;=A732,A732&lt;=年报!N$3),1,0)</f>
        <v>0</v>
      </c>
    </row>
    <row r="733" spans="5:11">
      <c r="E733" s="74"/>
      <c r="F733" s="74"/>
      <c r="H733" s="136"/>
      <c r="I733" s="136"/>
      <c r="K733" s="82">
        <f>IF(AND(年报!N$2&lt;=A733,A733&lt;=年报!N$3),1,0)</f>
        <v>0</v>
      </c>
    </row>
    <row r="734" spans="5:11">
      <c r="E734" s="74"/>
      <c r="F734" s="74"/>
      <c r="H734" s="136"/>
      <c r="I734" s="136"/>
      <c r="K734" s="82">
        <f>IF(AND(年报!N$2&lt;=A734,A734&lt;=年报!N$3),1,0)</f>
        <v>0</v>
      </c>
    </row>
    <row r="735" spans="5:11">
      <c r="E735" s="74"/>
      <c r="F735" s="74"/>
      <c r="H735" s="136"/>
      <c r="I735" s="136"/>
      <c r="K735" s="82">
        <f>IF(AND(年报!N$2&lt;=A735,A735&lt;=年报!N$3),1,0)</f>
        <v>0</v>
      </c>
    </row>
    <row r="736" spans="5:11">
      <c r="E736" s="74"/>
      <c r="F736" s="74"/>
      <c r="H736" s="136"/>
      <c r="I736" s="136"/>
      <c r="K736" s="82">
        <f>IF(AND(年报!N$2&lt;=A736,A736&lt;=年报!N$3),1,0)</f>
        <v>0</v>
      </c>
    </row>
    <row r="737" spans="5:11">
      <c r="E737" s="74"/>
      <c r="F737" s="74"/>
      <c r="H737" s="136"/>
      <c r="I737" s="136"/>
      <c r="K737" s="82">
        <f>IF(AND(年报!N$2&lt;=A737,A737&lt;=年报!N$3),1,0)</f>
        <v>0</v>
      </c>
    </row>
    <row r="738" spans="5:11">
      <c r="E738" s="74"/>
      <c r="F738" s="74"/>
      <c r="H738" s="136"/>
      <c r="I738" s="136"/>
      <c r="K738" s="82">
        <f>IF(AND(年报!N$2&lt;=A738,A738&lt;=年报!N$3),1,0)</f>
        <v>0</v>
      </c>
    </row>
    <row r="739" spans="5:11">
      <c r="E739" s="74"/>
      <c r="F739" s="74"/>
      <c r="H739" s="136"/>
      <c r="I739" s="136"/>
      <c r="K739" s="82">
        <f>IF(AND(年报!N$2&lt;=A739,A739&lt;=年报!N$3),1,0)</f>
        <v>0</v>
      </c>
    </row>
    <row r="740" spans="5:11">
      <c r="E740" s="74"/>
      <c r="F740" s="74"/>
      <c r="H740" s="136"/>
      <c r="I740" s="136"/>
      <c r="K740" s="82">
        <f>IF(AND(年报!N$2&lt;=A740,A740&lt;=年报!N$3),1,0)</f>
        <v>0</v>
      </c>
    </row>
    <row r="741" spans="5:11">
      <c r="E741" s="74"/>
      <c r="F741" s="74"/>
      <c r="H741" s="136"/>
      <c r="I741" s="136"/>
      <c r="K741" s="82">
        <f>IF(AND(年报!N$2&lt;=A741,A741&lt;=年报!N$3),1,0)</f>
        <v>0</v>
      </c>
    </row>
    <row r="742" spans="5:11">
      <c r="E742" s="74"/>
      <c r="F742" s="74"/>
      <c r="H742" s="136"/>
      <c r="I742" s="136"/>
      <c r="K742" s="82">
        <f>IF(AND(年报!N$2&lt;=A742,A742&lt;=年报!N$3),1,0)</f>
        <v>0</v>
      </c>
    </row>
    <row r="743" spans="5:11">
      <c r="E743" s="74"/>
      <c r="F743" s="74"/>
      <c r="H743" s="136"/>
      <c r="I743" s="136"/>
      <c r="K743" s="82">
        <f>IF(AND(年报!N$2&lt;=A743,A743&lt;=年报!N$3),1,0)</f>
        <v>0</v>
      </c>
    </row>
    <row r="744" spans="5:11">
      <c r="E744" s="74"/>
      <c r="F744" s="74"/>
      <c r="H744" s="136"/>
      <c r="I744" s="136"/>
      <c r="K744" s="82">
        <f>IF(AND(年报!N$2&lt;=A744,A744&lt;=年报!N$3),1,0)</f>
        <v>0</v>
      </c>
    </row>
    <row r="745" spans="5:11">
      <c r="E745" s="74"/>
      <c r="F745" s="74"/>
      <c r="H745" s="136"/>
      <c r="I745" s="136"/>
      <c r="K745" s="82">
        <f>IF(AND(年报!N$2&lt;=A745,A745&lt;=年报!N$3),1,0)</f>
        <v>0</v>
      </c>
    </row>
    <row r="746" spans="5:11">
      <c r="E746" s="74"/>
      <c r="F746" s="74"/>
      <c r="H746" s="136"/>
      <c r="I746" s="136"/>
      <c r="K746" s="82">
        <f>IF(AND(年报!N$2&lt;=A746,A746&lt;=年报!N$3),1,0)</f>
        <v>0</v>
      </c>
    </row>
    <row r="747" spans="5:11">
      <c r="E747" s="74"/>
      <c r="F747" s="74"/>
      <c r="H747" s="136"/>
      <c r="I747" s="136"/>
      <c r="K747" s="82">
        <f>IF(AND(年报!N$2&lt;=A747,A747&lt;=年报!N$3),1,0)</f>
        <v>0</v>
      </c>
    </row>
    <row r="748" spans="5:11">
      <c r="E748" s="74"/>
      <c r="F748" s="74"/>
      <c r="H748" s="136"/>
      <c r="I748" s="136"/>
      <c r="K748" s="82">
        <f>IF(AND(年报!N$2&lt;=A748,A748&lt;=年报!N$3),1,0)</f>
        <v>0</v>
      </c>
    </row>
    <row r="749" spans="5:11">
      <c r="E749" s="74"/>
      <c r="F749" s="74"/>
      <c r="H749" s="136"/>
      <c r="I749" s="136"/>
      <c r="K749" s="82">
        <f>IF(AND(年报!N$2&lt;=A749,A749&lt;=年报!N$3),1,0)</f>
        <v>0</v>
      </c>
    </row>
    <row r="750" spans="5:11">
      <c r="E750" s="74"/>
      <c r="F750" s="74"/>
      <c r="H750" s="136"/>
      <c r="I750" s="136"/>
      <c r="K750" s="82">
        <f>IF(AND(年报!N$2&lt;=A750,A750&lt;=年报!N$3),1,0)</f>
        <v>0</v>
      </c>
    </row>
    <row r="751" spans="5:11">
      <c r="E751" s="74"/>
      <c r="F751" s="74"/>
      <c r="H751" s="136"/>
      <c r="I751" s="136"/>
      <c r="K751" s="82">
        <f>IF(AND(年报!N$2&lt;=A751,A751&lt;=年报!N$3),1,0)</f>
        <v>0</v>
      </c>
    </row>
    <row r="752" spans="5:11">
      <c r="E752" s="74"/>
      <c r="F752" s="74"/>
      <c r="H752" s="136"/>
      <c r="I752" s="136"/>
      <c r="K752" s="82">
        <f>IF(AND(年报!N$2&lt;=A752,A752&lt;=年报!N$3),1,0)</f>
        <v>0</v>
      </c>
    </row>
    <row r="753" spans="5:11">
      <c r="E753" s="74"/>
      <c r="F753" s="74"/>
      <c r="H753" s="136"/>
      <c r="I753" s="136"/>
      <c r="K753" s="82">
        <f>IF(AND(年报!N$2&lt;=A753,A753&lt;=年报!N$3),1,0)</f>
        <v>0</v>
      </c>
    </row>
    <row r="754" spans="5:11">
      <c r="E754" s="74"/>
      <c r="F754" s="74"/>
      <c r="H754" s="136"/>
      <c r="I754" s="136"/>
      <c r="K754" s="82">
        <f>IF(AND(年报!N$2&lt;=A754,A754&lt;=年报!N$3),1,0)</f>
        <v>0</v>
      </c>
    </row>
    <row r="755" spans="5:11">
      <c r="E755" s="74"/>
      <c r="F755" s="74"/>
      <c r="H755" s="136"/>
      <c r="I755" s="136"/>
      <c r="K755" s="82">
        <f>IF(AND(年报!N$2&lt;=A755,A755&lt;=年报!N$3),1,0)</f>
        <v>0</v>
      </c>
    </row>
    <row r="756" spans="5:11">
      <c r="E756" s="74"/>
      <c r="F756" s="74"/>
      <c r="H756" s="136"/>
      <c r="I756" s="136"/>
      <c r="K756" s="82">
        <f>IF(AND(年报!N$2&lt;=A756,A756&lt;=年报!N$3),1,0)</f>
        <v>0</v>
      </c>
    </row>
    <row r="757" spans="5:11">
      <c r="E757" s="74"/>
      <c r="F757" s="74"/>
      <c r="H757" s="136"/>
      <c r="I757" s="136"/>
      <c r="K757" s="82">
        <f>IF(AND(年报!N$2&lt;=A757,A757&lt;=年报!N$3),1,0)</f>
        <v>0</v>
      </c>
    </row>
    <row r="758" spans="5:11">
      <c r="E758" s="74"/>
      <c r="F758" s="74"/>
      <c r="H758" s="136"/>
      <c r="I758" s="136"/>
      <c r="K758" s="82">
        <f>IF(AND(年报!N$2&lt;=A758,A758&lt;=年报!N$3),1,0)</f>
        <v>0</v>
      </c>
    </row>
    <row r="759" spans="5:11">
      <c r="E759" s="74"/>
      <c r="F759" s="74"/>
      <c r="H759" s="136"/>
      <c r="I759" s="136"/>
      <c r="K759" s="82">
        <f>IF(AND(年报!N$2&lt;=A759,A759&lt;=年报!N$3),1,0)</f>
        <v>0</v>
      </c>
    </row>
    <row r="760" spans="5:11">
      <c r="E760" s="74"/>
      <c r="F760" s="74"/>
      <c r="H760" s="136"/>
      <c r="I760" s="136"/>
      <c r="K760" s="82">
        <f>IF(AND(年报!N$2&lt;=A760,A760&lt;=年报!N$3),1,0)</f>
        <v>0</v>
      </c>
    </row>
    <row r="761" spans="5:11">
      <c r="E761" s="74"/>
      <c r="F761" s="74"/>
      <c r="H761" s="136"/>
      <c r="I761" s="136"/>
      <c r="K761" s="82">
        <f>IF(AND(年报!N$2&lt;=A761,A761&lt;=年报!N$3),1,0)</f>
        <v>0</v>
      </c>
    </row>
    <row r="762" spans="5:11">
      <c r="E762" s="74"/>
      <c r="F762" s="74"/>
      <c r="H762" s="136"/>
      <c r="I762" s="136"/>
      <c r="K762" s="82">
        <f>IF(AND(年报!N$2&lt;=A762,A762&lt;=年报!N$3),1,0)</f>
        <v>0</v>
      </c>
    </row>
    <row r="763" spans="5:11">
      <c r="E763" s="74"/>
      <c r="F763" s="74"/>
      <c r="H763" s="136"/>
      <c r="I763" s="136"/>
      <c r="K763" s="82">
        <f>IF(AND(年报!N$2&lt;=A763,A763&lt;=年报!N$3),1,0)</f>
        <v>0</v>
      </c>
    </row>
    <row r="764" spans="5:11">
      <c r="E764" s="74"/>
      <c r="F764" s="74"/>
      <c r="H764" s="136"/>
      <c r="I764" s="136"/>
      <c r="K764" s="82">
        <f>IF(AND(年报!N$2&lt;=A764,A764&lt;=年报!N$3),1,0)</f>
        <v>0</v>
      </c>
    </row>
    <row r="765" spans="5:11">
      <c r="E765" s="74"/>
      <c r="F765" s="74"/>
      <c r="H765" s="136"/>
      <c r="I765" s="136"/>
      <c r="K765" s="82">
        <f>IF(AND(年报!N$2&lt;=A765,A765&lt;=年报!N$3),1,0)</f>
        <v>0</v>
      </c>
    </row>
    <row r="766" spans="5:11">
      <c r="E766" s="74"/>
      <c r="F766" s="74"/>
      <c r="H766" s="136"/>
      <c r="I766" s="136"/>
      <c r="K766" s="82">
        <f>IF(AND(年报!N$2&lt;=A766,A766&lt;=年报!N$3),1,0)</f>
        <v>0</v>
      </c>
    </row>
    <row r="767" spans="5:11">
      <c r="E767" s="74"/>
      <c r="F767" s="74"/>
      <c r="H767" s="136"/>
      <c r="I767" s="136"/>
      <c r="K767" s="82">
        <f>IF(AND(年报!N$2&lt;=A767,A767&lt;=年报!N$3),1,0)</f>
        <v>0</v>
      </c>
    </row>
    <row r="768" spans="5:11">
      <c r="E768" s="74"/>
      <c r="F768" s="74"/>
      <c r="H768" s="136"/>
      <c r="I768" s="136"/>
      <c r="K768" s="82">
        <f>IF(AND(年报!N$2&lt;=A768,A768&lt;=年报!N$3),1,0)</f>
        <v>0</v>
      </c>
    </row>
    <row r="769" spans="5:11">
      <c r="E769" s="74"/>
      <c r="F769" s="74"/>
      <c r="H769" s="136"/>
      <c r="I769" s="136"/>
      <c r="K769" s="82">
        <f>IF(AND(年报!N$2&lt;=A769,A769&lt;=年报!N$3),1,0)</f>
        <v>0</v>
      </c>
    </row>
    <row r="770" spans="5:11">
      <c r="E770" s="74"/>
      <c r="F770" s="74"/>
      <c r="H770" s="136"/>
      <c r="I770" s="136"/>
      <c r="K770" s="82">
        <f>IF(AND(年报!N$2&lt;=A770,A770&lt;=年报!N$3),1,0)</f>
        <v>0</v>
      </c>
    </row>
    <row r="771" spans="5:11">
      <c r="E771" s="74"/>
      <c r="F771" s="74"/>
      <c r="H771" s="136"/>
      <c r="I771" s="136"/>
      <c r="K771" s="82">
        <f>IF(AND(年报!N$2&lt;=A771,A771&lt;=年报!N$3),1,0)</f>
        <v>0</v>
      </c>
    </row>
    <row r="772" spans="5:11">
      <c r="E772" s="74"/>
      <c r="F772" s="74"/>
      <c r="H772" s="136"/>
      <c r="I772" s="136"/>
      <c r="K772" s="82">
        <f>IF(AND(年报!N$2&lt;=A772,A772&lt;=年报!N$3),1,0)</f>
        <v>0</v>
      </c>
    </row>
    <row r="773" spans="5:11">
      <c r="E773" s="74"/>
      <c r="F773" s="74"/>
      <c r="H773" s="136"/>
      <c r="I773" s="136"/>
      <c r="K773" s="82">
        <f>IF(AND(年报!N$2&lt;=A773,A773&lt;=年报!N$3),1,0)</f>
        <v>0</v>
      </c>
    </row>
    <row r="774" spans="5:11">
      <c r="E774" s="74"/>
      <c r="F774" s="74"/>
      <c r="H774" s="136"/>
      <c r="I774" s="136"/>
      <c r="K774" s="82">
        <f>IF(AND(年报!N$2&lt;=A774,A774&lt;=年报!N$3),1,0)</f>
        <v>0</v>
      </c>
    </row>
    <row r="775" spans="5:11">
      <c r="E775" s="74"/>
      <c r="F775" s="74"/>
      <c r="H775" s="136"/>
      <c r="I775" s="136"/>
      <c r="K775" s="82">
        <f>IF(AND(年报!N$2&lt;=A775,A775&lt;=年报!N$3),1,0)</f>
        <v>0</v>
      </c>
    </row>
    <row r="776" spans="5:11">
      <c r="E776" s="74"/>
      <c r="F776" s="74"/>
      <c r="H776" s="136"/>
      <c r="I776" s="136"/>
      <c r="K776" s="82">
        <f>IF(AND(年报!N$2&lt;=A776,A776&lt;=年报!N$3),1,0)</f>
        <v>0</v>
      </c>
    </row>
    <row r="777" spans="5:11">
      <c r="E777" s="74"/>
      <c r="F777" s="74"/>
      <c r="H777" s="136"/>
      <c r="I777" s="136"/>
      <c r="K777" s="82">
        <f>IF(AND(年报!N$2&lt;=A777,A777&lt;=年报!N$3),1,0)</f>
        <v>0</v>
      </c>
    </row>
    <row r="778" spans="5:11">
      <c r="E778" s="74"/>
      <c r="F778" s="74"/>
      <c r="H778" s="136"/>
      <c r="I778" s="136"/>
      <c r="K778" s="82">
        <f>IF(AND(年报!N$2&lt;=A778,A778&lt;=年报!N$3),1,0)</f>
        <v>0</v>
      </c>
    </row>
    <row r="779" spans="5:11">
      <c r="E779" s="74"/>
      <c r="F779" s="74"/>
      <c r="H779" s="136"/>
      <c r="I779" s="136"/>
      <c r="K779" s="82">
        <f>IF(AND(年报!N$2&lt;=A779,A779&lt;=年报!N$3),1,0)</f>
        <v>0</v>
      </c>
    </row>
    <row r="780" spans="5:11">
      <c r="E780" s="74"/>
      <c r="F780" s="74"/>
      <c r="H780" s="136"/>
      <c r="I780" s="136"/>
      <c r="K780" s="82">
        <f>IF(AND(年报!N$2&lt;=A780,A780&lt;=年报!N$3),1,0)</f>
        <v>0</v>
      </c>
    </row>
    <row r="781" spans="5:11">
      <c r="E781" s="74"/>
      <c r="F781" s="74"/>
      <c r="H781" s="136"/>
      <c r="I781" s="136"/>
      <c r="K781" s="82">
        <f>IF(AND(年报!N$2&lt;=A781,A781&lt;=年报!N$3),1,0)</f>
        <v>0</v>
      </c>
    </row>
    <row r="782" spans="5:11">
      <c r="E782" s="74"/>
      <c r="F782" s="74"/>
      <c r="H782" s="136"/>
      <c r="I782" s="136"/>
      <c r="K782" s="82">
        <f>IF(AND(年报!N$2&lt;=A782,A782&lt;=年报!N$3),1,0)</f>
        <v>0</v>
      </c>
    </row>
    <row r="783" spans="5:11">
      <c r="E783" s="74"/>
      <c r="F783" s="74"/>
      <c r="H783" s="136"/>
      <c r="I783" s="136"/>
      <c r="K783" s="82">
        <f>IF(AND(年报!N$2&lt;=A783,A783&lt;=年报!N$3),1,0)</f>
        <v>0</v>
      </c>
    </row>
    <row r="784" spans="5:11">
      <c r="E784" s="74"/>
      <c r="F784" s="74"/>
      <c r="H784" s="136"/>
      <c r="I784" s="136"/>
      <c r="K784" s="82">
        <f>IF(AND(年报!N$2&lt;=A784,A784&lt;=年报!N$3),1,0)</f>
        <v>0</v>
      </c>
    </row>
    <row r="785" spans="5:11">
      <c r="E785" s="74"/>
      <c r="F785" s="74"/>
      <c r="H785" s="136"/>
      <c r="I785" s="136"/>
      <c r="K785" s="82">
        <f>IF(AND(年报!N$2&lt;=A785,A785&lt;=年报!N$3),1,0)</f>
        <v>0</v>
      </c>
    </row>
    <row r="786" spans="5:11">
      <c r="E786" s="74"/>
      <c r="F786" s="74"/>
      <c r="H786" s="136"/>
      <c r="I786" s="136"/>
      <c r="K786" s="82">
        <f>IF(AND(年报!N$2&lt;=A786,A786&lt;=年报!N$3),1,0)</f>
        <v>0</v>
      </c>
    </row>
    <row r="787" spans="5:11">
      <c r="E787" s="74"/>
      <c r="F787" s="74"/>
      <c r="H787" s="136"/>
      <c r="I787" s="136"/>
      <c r="K787" s="82">
        <f>IF(AND(年报!N$2&lt;=A787,A787&lt;=年报!N$3),1,0)</f>
        <v>0</v>
      </c>
    </row>
    <row r="788" spans="5:11">
      <c r="E788" s="74"/>
      <c r="F788" s="74"/>
      <c r="H788" s="136"/>
      <c r="I788" s="136"/>
      <c r="K788" s="82">
        <f>IF(AND(年报!N$2&lt;=A788,A788&lt;=年报!N$3),1,0)</f>
        <v>0</v>
      </c>
    </row>
    <row r="789" spans="5:11">
      <c r="E789" s="74"/>
      <c r="F789" s="74"/>
      <c r="H789" s="136"/>
      <c r="I789" s="136"/>
      <c r="K789" s="82">
        <f>IF(AND(年报!N$2&lt;=A789,A789&lt;=年报!N$3),1,0)</f>
        <v>0</v>
      </c>
    </row>
    <row r="790" spans="5:11">
      <c r="E790" s="74"/>
      <c r="F790" s="74"/>
      <c r="H790" s="136"/>
      <c r="I790" s="136"/>
      <c r="K790" s="82">
        <f>IF(AND(年报!N$2&lt;=A790,A790&lt;=年报!N$3),1,0)</f>
        <v>0</v>
      </c>
    </row>
    <row r="791" spans="5:11">
      <c r="E791" s="74"/>
      <c r="F791" s="74"/>
      <c r="H791" s="136"/>
      <c r="I791" s="136"/>
      <c r="K791" s="82">
        <f>IF(AND(年报!N$2&lt;=A791,A791&lt;=年报!N$3),1,0)</f>
        <v>0</v>
      </c>
    </row>
    <row r="792" spans="5:11">
      <c r="E792" s="74"/>
      <c r="F792" s="74"/>
      <c r="H792" s="136"/>
      <c r="I792" s="136"/>
      <c r="K792" s="82">
        <f>IF(AND(年报!N$2&lt;=A792,A792&lt;=年报!N$3),1,0)</f>
        <v>0</v>
      </c>
    </row>
    <row r="793" spans="5:11">
      <c r="E793" s="74"/>
      <c r="F793" s="74"/>
      <c r="H793" s="136"/>
      <c r="I793" s="136"/>
      <c r="K793" s="82">
        <f>IF(AND(年报!N$2&lt;=A793,A793&lt;=年报!N$3),1,0)</f>
        <v>0</v>
      </c>
    </row>
    <row r="794" spans="5:11">
      <c r="E794" s="74"/>
      <c r="F794" s="74"/>
      <c r="H794" s="136"/>
      <c r="I794" s="136"/>
      <c r="K794" s="82">
        <f>IF(AND(年报!N$2&lt;=A794,A794&lt;=年报!N$3),1,0)</f>
        <v>0</v>
      </c>
    </row>
    <row r="795" spans="5:11">
      <c r="E795" s="74"/>
      <c r="F795" s="74"/>
      <c r="H795" s="136"/>
      <c r="I795" s="136"/>
      <c r="K795" s="82">
        <f>IF(AND(年报!N$2&lt;=A795,A795&lt;=年报!N$3),1,0)</f>
        <v>0</v>
      </c>
    </row>
    <row r="796" spans="5:11">
      <c r="E796" s="74"/>
      <c r="F796" s="74"/>
      <c r="H796" s="136"/>
      <c r="I796" s="136"/>
      <c r="K796" s="82">
        <f>IF(AND(年报!N$2&lt;=A796,A796&lt;=年报!N$3),1,0)</f>
        <v>0</v>
      </c>
    </row>
    <row r="797" spans="5:11">
      <c r="E797" s="74"/>
      <c r="F797" s="74"/>
      <c r="H797" s="136"/>
      <c r="I797" s="136"/>
      <c r="K797" s="82">
        <f>IF(AND(年报!N$2&lt;=A797,A797&lt;=年报!N$3),1,0)</f>
        <v>0</v>
      </c>
    </row>
    <row r="798" spans="5:11">
      <c r="E798" s="74"/>
      <c r="F798" s="74"/>
      <c r="H798" s="136"/>
      <c r="I798" s="136"/>
      <c r="K798" s="82">
        <f>IF(AND(年报!N$2&lt;=A798,A798&lt;=年报!N$3),1,0)</f>
        <v>0</v>
      </c>
    </row>
    <row r="799" spans="5:11">
      <c r="E799" s="74"/>
      <c r="F799" s="74"/>
      <c r="H799" s="136"/>
      <c r="I799" s="136"/>
      <c r="K799" s="82">
        <f>IF(AND(年报!N$2&lt;=A799,A799&lt;=年报!N$3),1,0)</f>
        <v>0</v>
      </c>
    </row>
    <row r="800" spans="5:11">
      <c r="E800" s="74"/>
      <c r="F800" s="74"/>
      <c r="H800" s="136"/>
      <c r="I800" s="136"/>
      <c r="K800" s="82">
        <f>IF(AND(年报!N$2&lt;=A800,A800&lt;=年报!N$3),1,0)</f>
        <v>0</v>
      </c>
    </row>
    <row r="801" spans="5:11">
      <c r="E801" s="74"/>
      <c r="F801" s="74"/>
      <c r="H801" s="136"/>
      <c r="I801" s="136"/>
      <c r="K801" s="82">
        <f>IF(AND(年报!N$2&lt;=A801,A801&lt;=年报!N$3),1,0)</f>
        <v>0</v>
      </c>
    </row>
    <row r="802" spans="5:11">
      <c r="E802" s="74"/>
      <c r="F802" s="74"/>
      <c r="H802" s="136"/>
      <c r="I802" s="136"/>
      <c r="K802" s="82">
        <f>IF(AND(年报!N$2&lt;=A802,A802&lt;=年报!N$3),1,0)</f>
        <v>0</v>
      </c>
    </row>
    <row r="803" spans="5:11">
      <c r="E803" s="74"/>
      <c r="F803" s="74"/>
      <c r="H803" s="136"/>
      <c r="I803" s="136"/>
      <c r="K803" s="82">
        <f>IF(AND(年报!N$2&lt;=A803,A803&lt;=年报!N$3),1,0)</f>
        <v>0</v>
      </c>
    </row>
    <row r="804" spans="5:11">
      <c r="E804" s="74"/>
      <c r="F804" s="74"/>
      <c r="H804" s="136"/>
      <c r="I804" s="136"/>
      <c r="K804" s="82">
        <f>IF(AND(年报!N$2&lt;=A804,A804&lt;=年报!N$3),1,0)</f>
        <v>0</v>
      </c>
    </row>
    <row r="805" spans="5:11">
      <c r="E805" s="74"/>
      <c r="F805" s="74"/>
      <c r="H805" s="136"/>
      <c r="I805" s="136"/>
      <c r="K805" s="82">
        <f>IF(AND(年报!N$2&lt;=A805,A805&lt;=年报!N$3),1,0)</f>
        <v>0</v>
      </c>
    </row>
    <row r="806" spans="5:11">
      <c r="E806" s="74"/>
      <c r="F806" s="74"/>
      <c r="H806" s="136"/>
      <c r="I806" s="136"/>
      <c r="K806" s="82">
        <f>IF(AND(年报!N$2&lt;=A806,A806&lt;=年报!N$3),1,0)</f>
        <v>0</v>
      </c>
    </row>
    <row r="807" spans="5:11">
      <c r="E807" s="74"/>
      <c r="F807" s="74"/>
      <c r="H807" s="136"/>
      <c r="I807" s="136"/>
      <c r="K807" s="82">
        <f>IF(AND(年报!N$2&lt;=A807,A807&lt;=年报!N$3),1,0)</f>
        <v>0</v>
      </c>
    </row>
    <row r="808" spans="5:11">
      <c r="E808" s="74"/>
      <c r="F808" s="74"/>
      <c r="H808" s="136"/>
      <c r="I808" s="136"/>
      <c r="K808" s="82">
        <f>IF(AND(年报!N$2&lt;=A808,A808&lt;=年报!N$3),1,0)</f>
        <v>0</v>
      </c>
    </row>
    <row r="809" spans="5:11">
      <c r="E809" s="74"/>
      <c r="F809" s="74"/>
      <c r="H809" s="136"/>
      <c r="I809" s="136"/>
      <c r="K809" s="82">
        <f>IF(AND(年报!N$2&lt;=A809,A809&lt;=年报!N$3),1,0)</f>
        <v>0</v>
      </c>
    </row>
    <row r="810" spans="5:11">
      <c r="E810" s="74"/>
      <c r="F810" s="74"/>
      <c r="H810" s="136"/>
      <c r="I810" s="136"/>
      <c r="K810" s="82">
        <f>IF(AND(年报!N$2&lt;=A810,A810&lt;=年报!N$3),1,0)</f>
        <v>0</v>
      </c>
    </row>
    <row r="811" spans="5:11">
      <c r="E811" s="74"/>
      <c r="F811" s="74"/>
      <c r="H811" s="136"/>
      <c r="I811" s="136"/>
      <c r="K811" s="82">
        <f>IF(AND(年报!N$2&lt;=A811,A811&lt;=年报!N$3),1,0)</f>
        <v>0</v>
      </c>
    </row>
    <row r="812" spans="5:11">
      <c r="E812" s="74"/>
      <c r="F812" s="74"/>
      <c r="H812" s="136"/>
      <c r="I812" s="136"/>
      <c r="K812" s="82">
        <f>IF(AND(年报!N$2&lt;=A812,A812&lt;=年报!N$3),1,0)</f>
        <v>0</v>
      </c>
    </row>
    <row r="813" spans="5:11">
      <c r="E813" s="74"/>
      <c r="F813" s="74"/>
      <c r="H813" s="136"/>
      <c r="I813" s="136"/>
      <c r="K813" s="82">
        <f>IF(AND(年报!N$2&lt;=A813,A813&lt;=年报!N$3),1,0)</f>
        <v>0</v>
      </c>
    </row>
    <row r="814" spans="5:11">
      <c r="E814" s="74"/>
      <c r="F814" s="74"/>
      <c r="H814" s="136"/>
      <c r="I814" s="136"/>
      <c r="K814" s="82">
        <f>IF(AND(年报!N$2&lt;=A814,A814&lt;=年报!N$3),1,0)</f>
        <v>0</v>
      </c>
    </row>
    <row r="815" spans="5:11">
      <c r="E815" s="74"/>
      <c r="F815" s="74"/>
      <c r="H815" s="136"/>
      <c r="I815" s="136"/>
      <c r="K815" s="82">
        <f>IF(AND(年报!N$2&lt;=A815,A815&lt;=年报!N$3),1,0)</f>
        <v>0</v>
      </c>
    </row>
    <row r="816" spans="5:11">
      <c r="E816" s="74"/>
      <c r="F816" s="74"/>
      <c r="H816" s="136"/>
      <c r="I816" s="136"/>
      <c r="K816" s="82">
        <f>IF(AND(年报!N$2&lt;=A816,A816&lt;=年报!N$3),1,0)</f>
        <v>0</v>
      </c>
    </row>
    <row r="817" spans="5:11">
      <c r="E817" s="74"/>
      <c r="F817" s="74"/>
      <c r="H817" s="136"/>
      <c r="I817" s="136"/>
      <c r="K817" s="82">
        <f>IF(AND(年报!N$2&lt;=A817,A817&lt;=年报!N$3),1,0)</f>
        <v>0</v>
      </c>
    </row>
    <row r="818" spans="5:11">
      <c r="E818" s="74"/>
      <c r="F818" s="74"/>
      <c r="H818" s="136"/>
      <c r="I818" s="136"/>
      <c r="K818" s="82">
        <f>IF(AND(年报!N$2&lt;=A818,A818&lt;=年报!N$3),1,0)</f>
        <v>0</v>
      </c>
    </row>
    <row r="819" spans="5:11">
      <c r="E819" s="74"/>
      <c r="F819" s="74"/>
      <c r="H819" s="136"/>
      <c r="I819" s="136"/>
      <c r="K819" s="82">
        <f>IF(AND(年报!N$2&lt;=A819,A819&lt;=年报!N$3),1,0)</f>
        <v>0</v>
      </c>
    </row>
    <row r="820" spans="5:11">
      <c r="E820" s="74"/>
      <c r="F820" s="74"/>
      <c r="H820" s="136"/>
      <c r="I820" s="136"/>
      <c r="K820" s="82">
        <f>IF(AND(年报!N$2&lt;=A820,A820&lt;=年报!N$3),1,0)</f>
        <v>0</v>
      </c>
    </row>
    <row r="821" spans="5:11">
      <c r="E821" s="74"/>
      <c r="F821" s="74"/>
      <c r="H821" s="136"/>
      <c r="I821" s="136"/>
      <c r="K821" s="82">
        <f>IF(AND(年报!N$2&lt;=A821,A821&lt;=年报!N$3),1,0)</f>
        <v>0</v>
      </c>
    </row>
    <row r="822" spans="5:11">
      <c r="E822" s="74"/>
      <c r="F822" s="74"/>
      <c r="H822" s="136"/>
      <c r="I822" s="136"/>
      <c r="K822" s="82">
        <f>IF(AND(年报!N$2&lt;=A822,A822&lt;=年报!N$3),1,0)</f>
        <v>0</v>
      </c>
    </row>
    <row r="823" spans="5:11">
      <c r="E823" s="74"/>
      <c r="F823" s="74"/>
      <c r="H823" s="136"/>
      <c r="I823" s="136"/>
      <c r="K823" s="82">
        <f>IF(AND(年报!N$2&lt;=A823,A823&lt;=年报!N$3),1,0)</f>
        <v>0</v>
      </c>
    </row>
    <row r="824" spans="5:11">
      <c r="E824" s="74"/>
      <c r="F824" s="74"/>
      <c r="H824" s="136"/>
      <c r="I824" s="136"/>
      <c r="K824" s="82">
        <f>IF(AND(年报!N$2&lt;=A824,A824&lt;=年报!N$3),1,0)</f>
        <v>0</v>
      </c>
    </row>
    <row r="825" spans="5:11">
      <c r="E825" s="74"/>
      <c r="F825" s="74"/>
      <c r="H825" s="136"/>
      <c r="I825" s="136"/>
      <c r="K825" s="82">
        <f>IF(AND(年报!N$2&lt;=A825,A825&lt;=年报!N$3),1,0)</f>
        <v>0</v>
      </c>
    </row>
    <row r="826" spans="5:11">
      <c r="E826" s="74"/>
      <c r="F826" s="74"/>
      <c r="H826" s="136"/>
      <c r="I826" s="136"/>
      <c r="K826" s="82">
        <f>IF(AND(年报!N$2&lt;=A826,A826&lt;=年报!N$3),1,0)</f>
        <v>0</v>
      </c>
    </row>
    <row r="827" spans="5:11">
      <c r="E827" s="74"/>
      <c r="F827" s="74"/>
      <c r="H827" s="136"/>
      <c r="I827" s="136"/>
      <c r="K827" s="82">
        <f>IF(AND(年报!N$2&lt;=A827,A827&lt;=年报!N$3),1,0)</f>
        <v>0</v>
      </c>
    </row>
    <row r="828" spans="5:11">
      <c r="E828" s="74"/>
      <c r="F828" s="74"/>
      <c r="H828" s="136"/>
      <c r="I828" s="136"/>
      <c r="K828" s="82">
        <f>IF(AND(年报!N$2&lt;=A828,A828&lt;=年报!N$3),1,0)</f>
        <v>0</v>
      </c>
    </row>
    <row r="829" spans="5:11">
      <c r="E829" s="74"/>
      <c r="F829" s="74"/>
      <c r="H829" s="136"/>
      <c r="I829" s="136"/>
      <c r="K829" s="82">
        <f>IF(AND(年报!N$2&lt;=A829,A829&lt;=年报!N$3),1,0)</f>
        <v>0</v>
      </c>
    </row>
    <row r="830" spans="5:11">
      <c r="E830" s="74"/>
      <c r="F830" s="74"/>
      <c r="H830" s="136"/>
      <c r="I830" s="136"/>
      <c r="K830" s="82">
        <f>IF(AND(年报!N$2&lt;=A830,A830&lt;=年报!N$3),1,0)</f>
        <v>0</v>
      </c>
    </row>
    <row r="831" spans="5:11">
      <c r="E831" s="74"/>
      <c r="F831" s="74"/>
      <c r="H831" s="136"/>
      <c r="I831" s="136"/>
      <c r="K831" s="82">
        <f>IF(AND(年报!N$2&lt;=A831,A831&lt;=年报!N$3),1,0)</f>
        <v>0</v>
      </c>
    </row>
    <row r="832" spans="5:11">
      <c r="E832" s="74"/>
      <c r="F832" s="74"/>
      <c r="H832" s="136"/>
      <c r="I832" s="136"/>
      <c r="K832" s="82">
        <f>IF(AND(年报!N$2&lt;=A832,A832&lt;=年报!N$3),1,0)</f>
        <v>0</v>
      </c>
    </row>
    <row r="833" spans="5:11">
      <c r="E833" s="74"/>
      <c r="F833" s="74"/>
      <c r="H833" s="136"/>
      <c r="I833" s="136"/>
      <c r="K833" s="82">
        <f>IF(AND(年报!N$2&lt;=A833,A833&lt;=年报!N$3),1,0)</f>
        <v>0</v>
      </c>
    </row>
    <row r="834" spans="5:11">
      <c r="E834" s="74"/>
      <c r="F834" s="74"/>
      <c r="H834" s="136"/>
      <c r="I834" s="136"/>
      <c r="K834" s="82">
        <f>IF(AND(年报!N$2&lt;=A834,A834&lt;=年报!N$3),1,0)</f>
        <v>0</v>
      </c>
    </row>
    <row r="835" spans="5:11">
      <c r="E835" s="74"/>
      <c r="F835" s="74"/>
      <c r="H835" s="136"/>
      <c r="I835" s="136"/>
      <c r="K835" s="82">
        <f>IF(AND(年报!N$2&lt;=A835,A835&lt;=年报!N$3),1,0)</f>
        <v>0</v>
      </c>
    </row>
    <row r="836" spans="5:11">
      <c r="E836" s="74"/>
      <c r="F836" s="74"/>
      <c r="H836" s="136"/>
      <c r="I836" s="136"/>
      <c r="K836" s="82">
        <f>IF(AND(年报!N$2&lt;=A836,A836&lt;=年报!N$3),1,0)</f>
        <v>0</v>
      </c>
    </row>
    <row r="837" spans="5:11">
      <c r="E837" s="74"/>
      <c r="F837" s="74"/>
      <c r="H837" s="136"/>
      <c r="I837" s="136"/>
      <c r="K837" s="82">
        <f>IF(AND(年报!N$2&lt;=A837,A837&lt;=年报!N$3),1,0)</f>
        <v>0</v>
      </c>
    </row>
    <row r="838" spans="5:11">
      <c r="E838" s="74"/>
      <c r="F838" s="74"/>
      <c r="H838" s="136"/>
      <c r="I838" s="136"/>
      <c r="K838" s="82">
        <f>IF(AND(年报!N$2&lt;=A838,A838&lt;=年报!N$3),1,0)</f>
        <v>0</v>
      </c>
    </row>
    <row r="839" spans="5:11">
      <c r="E839" s="74"/>
      <c r="F839" s="74"/>
      <c r="H839" s="136"/>
      <c r="I839" s="136"/>
      <c r="K839" s="82">
        <f>IF(AND(年报!N$2&lt;=A839,A839&lt;=年报!N$3),1,0)</f>
        <v>0</v>
      </c>
    </row>
    <row r="840" spans="5:11">
      <c r="E840" s="74"/>
      <c r="F840" s="74"/>
      <c r="H840" s="136"/>
      <c r="I840" s="136"/>
      <c r="K840" s="82">
        <f>IF(AND(年报!N$2&lt;=A840,A840&lt;=年报!N$3),1,0)</f>
        <v>0</v>
      </c>
    </row>
    <row r="841" spans="5:11">
      <c r="E841" s="74"/>
      <c r="F841" s="74"/>
      <c r="H841" s="136"/>
      <c r="I841" s="136"/>
      <c r="K841" s="82">
        <f>IF(AND(年报!N$2&lt;=A841,A841&lt;=年报!N$3),1,0)</f>
        <v>0</v>
      </c>
    </row>
    <row r="842" spans="5:11">
      <c r="E842" s="74"/>
      <c r="F842" s="74"/>
      <c r="H842" s="136"/>
      <c r="I842" s="136"/>
      <c r="K842" s="82">
        <f>IF(AND(年报!N$2&lt;=A842,A842&lt;=年报!N$3),1,0)</f>
        <v>0</v>
      </c>
    </row>
    <row r="843" spans="5:11">
      <c r="E843" s="74"/>
      <c r="F843" s="74"/>
      <c r="H843" s="136"/>
      <c r="I843" s="136"/>
      <c r="K843" s="82">
        <f>IF(AND(年报!N$2&lt;=A843,A843&lt;=年报!N$3),1,0)</f>
        <v>0</v>
      </c>
    </row>
    <row r="844" spans="5:11">
      <c r="E844" s="74"/>
      <c r="F844" s="74"/>
      <c r="H844" s="136"/>
      <c r="I844" s="136"/>
      <c r="K844" s="82">
        <f>IF(AND(年报!N$2&lt;=A844,A844&lt;=年报!N$3),1,0)</f>
        <v>0</v>
      </c>
    </row>
    <row r="845" spans="5:11">
      <c r="E845" s="74"/>
      <c r="F845" s="74"/>
      <c r="H845" s="136"/>
      <c r="I845" s="136"/>
      <c r="K845" s="82">
        <f>IF(AND(年报!N$2&lt;=A845,A845&lt;=年报!N$3),1,0)</f>
        <v>0</v>
      </c>
    </row>
    <row r="846" spans="5:11">
      <c r="E846" s="74"/>
      <c r="F846" s="74"/>
      <c r="H846" s="136"/>
      <c r="I846" s="136"/>
      <c r="K846" s="82">
        <f>IF(AND(年报!N$2&lt;=A846,A846&lt;=年报!N$3),1,0)</f>
        <v>0</v>
      </c>
    </row>
    <row r="847" spans="5:11">
      <c r="E847" s="74"/>
      <c r="F847" s="74"/>
      <c r="H847" s="136"/>
      <c r="I847" s="136"/>
      <c r="K847" s="82">
        <f>IF(AND(年报!N$2&lt;=A847,A847&lt;=年报!N$3),1,0)</f>
        <v>0</v>
      </c>
    </row>
    <row r="848" spans="5:11">
      <c r="E848" s="74"/>
      <c r="F848" s="74"/>
      <c r="H848" s="136"/>
      <c r="I848" s="136"/>
      <c r="K848" s="82">
        <f>IF(AND(年报!N$2&lt;=A848,A848&lt;=年报!N$3),1,0)</f>
        <v>0</v>
      </c>
    </row>
    <row r="849" spans="5:11">
      <c r="E849" s="74"/>
      <c r="F849" s="74"/>
      <c r="H849" s="136"/>
      <c r="I849" s="136"/>
      <c r="K849" s="82">
        <f>IF(AND(年报!N$2&lt;=A849,A849&lt;=年报!N$3),1,0)</f>
        <v>0</v>
      </c>
    </row>
    <row r="850" spans="5:11">
      <c r="E850" s="74"/>
      <c r="F850" s="74"/>
      <c r="H850" s="136"/>
      <c r="I850" s="136"/>
      <c r="K850" s="82">
        <f>IF(AND(年报!N$2&lt;=A850,A850&lt;=年报!N$3),1,0)</f>
        <v>0</v>
      </c>
    </row>
    <row r="851" spans="5:11">
      <c r="E851" s="74"/>
      <c r="F851" s="74"/>
      <c r="H851" s="136"/>
      <c r="I851" s="136"/>
      <c r="K851" s="82">
        <f>IF(AND(年报!N$2&lt;=A851,A851&lt;=年报!N$3),1,0)</f>
        <v>0</v>
      </c>
    </row>
    <row r="852" spans="5:11">
      <c r="E852" s="74"/>
      <c r="F852" s="74"/>
      <c r="H852" s="136"/>
      <c r="I852" s="136"/>
      <c r="K852" s="82">
        <f>IF(AND(年报!N$2&lt;=A852,A852&lt;=年报!N$3),1,0)</f>
        <v>0</v>
      </c>
    </row>
    <row r="853" spans="5:11">
      <c r="E853" s="74"/>
      <c r="F853" s="74"/>
      <c r="H853" s="136"/>
      <c r="I853" s="136"/>
      <c r="K853" s="82">
        <f>IF(AND(年报!N$2&lt;=A853,A853&lt;=年报!N$3),1,0)</f>
        <v>0</v>
      </c>
    </row>
    <row r="854" spans="5:11">
      <c r="E854" s="74"/>
      <c r="F854" s="74"/>
      <c r="H854" s="136"/>
      <c r="I854" s="136"/>
      <c r="K854" s="82">
        <f>IF(AND(年报!N$2&lt;=A854,A854&lt;=年报!N$3),1,0)</f>
        <v>0</v>
      </c>
    </row>
    <row r="855" spans="5:11">
      <c r="E855" s="74"/>
      <c r="F855" s="74"/>
      <c r="H855" s="136"/>
      <c r="I855" s="136"/>
      <c r="K855" s="82">
        <f>IF(AND(年报!N$2&lt;=A855,A855&lt;=年报!N$3),1,0)</f>
        <v>0</v>
      </c>
    </row>
    <row r="856" spans="5:11">
      <c r="E856" s="74"/>
      <c r="F856" s="74"/>
      <c r="H856" s="136"/>
      <c r="I856" s="136"/>
      <c r="K856" s="82">
        <f>IF(AND(年报!N$2&lt;=A856,A856&lt;=年报!N$3),1,0)</f>
        <v>0</v>
      </c>
    </row>
    <row r="857" spans="5:11">
      <c r="E857" s="74"/>
      <c r="F857" s="74"/>
      <c r="H857" s="136"/>
      <c r="I857" s="136"/>
      <c r="K857" s="82">
        <f>IF(AND(年报!N$2&lt;=A857,A857&lt;=年报!N$3),1,0)</f>
        <v>0</v>
      </c>
    </row>
    <row r="858" spans="5:11">
      <c r="E858" s="74"/>
      <c r="F858" s="74"/>
      <c r="H858" s="136"/>
      <c r="I858" s="136"/>
      <c r="K858" s="82">
        <f>IF(AND(年报!N$2&lt;=A858,A858&lt;=年报!N$3),1,0)</f>
        <v>0</v>
      </c>
    </row>
    <row r="859" spans="5:11">
      <c r="E859" s="74"/>
      <c r="F859" s="74"/>
      <c r="H859" s="136"/>
      <c r="I859" s="136"/>
      <c r="K859" s="82">
        <f>IF(AND(年报!N$2&lt;=A859,A859&lt;=年报!N$3),1,0)</f>
        <v>0</v>
      </c>
    </row>
    <row r="860" spans="5:11">
      <c r="E860" s="74"/>
      <c r="F860" s="74"/>
      <c r="H860" s="136"/>
      <c r="I860" s="136"/>
      <c r="K860" s="82">
        <f>IF(AND(年报!N$2&lt;=A860,A860&lt;=年报!N$3),1,0)</f>
        <v>0</v>
      </c>
    </row>
    <row r="861" spans="5:11">
      <c r="E861" s="74"/>
      <c r="F861" s="74"/>
      <c r="H861" s="136"/>
      <c r="I861" s="136"/>
      <c r="K861" s="82">
        <f>IF(AND(年报!N$2&lt;=A861,A861&lt;=年报!N$3),1,0)</f>
        <v>0</v>
      </c>
    </row>
    <row r="862" spans="5:11">
      <c r="E862" s="74"/>
      <c r="F862" s="74"/>
      <c r="H862" s="136"/>
      <c r="I862" s="136"/>
      <c r="K862" s="82">
        <f>IF(AND(年报!N$2&lt;=A862,A862&lt;=年报!N$3),1,0)</f>
        <v>0</v>
      </c>
    </row>
    <row r="863" spans="5:11">
      <c r="E863" s="74"/>
      <c r="F863" s="74"/>
      <c r="H863" s="136"/>
      <c r="I863" s="136"/>
      <c r="K863" s="82">
        <f>IF(AND(年报!N$2&lt;=A863,A863&lt;=年报!N$3),1,0)</f>
        <v>0</v>
      </c>
    </row>
    <row r="864" spans="5:11">
      <c r="E864" s="74"/>
      <c r="F864" s="74"/>
      <c r="H864" s="136"/>
      <c r="I864" s="136"/>
      <c r="K864" s="82">
        <f>IF(AND(年报!N$2&lt;=A864,A864&lt;=年报!N$3),1,0)</f>
        <v>0</v>
      </c>
    </row>
    <row r="865" spans="5:11">
      <c r="E865" s="74"/>
      <c r="F865" s="74"/>
      <c r="H865" s="136"/>
      <c r="I865" s="136"/>
      <c r="K865" s="82">
        <f>IF(AND(年报!N$2&lt;=A865,A865&lt;=年报!N$3),1,0)</f>
        <v>0</v>
      </c>
    </row>
    <row r="866" spans="5:11">
      <c r="E866" s="74"/>
      <c r="F866" s="74"/>
      <c r="H866" s="136"/>
      <c r="I866" s="136"/>
      <c r="K866" s="82">
        <f>IF(AND(年报!N$2&lt;=A866,A866&lt;=年报!N$3),1,0)</f>
        <v>0</v>
      </c>
    </row>
    <row r="867" spans="5:11">
      <c r="E867" s="74"/>
      <c r="F867" s="74"/>
      <c r="H867" s="136"/>
      <c r="I867" s="136"/>
      <c r="K867" s="82">
        <f>IF(AND(年报!N$2&lt;=A867,A867&lt;=年报!N$3),1,0)</f>
        <v>0</v>
      </c>
    </row>
    <row r="868" spans="5:11">
      <c r="E868" s="74"/>
      <c r="F868" s="74"/>
      <c r="H868" s="136"/>
      <c r="I868" s="136"/>
      <c r="K868" s="82">
        <f>IF(AND(年报!N$2&lt;=A868,A868&lt;=年报!N$3),1,0)</f>
        <v>0</v>
      </c>
    </row>
    <row r="869" spans="5:11">
      <c r="E869" s="74"/>
      <c r="F869" s="74"/>
      <c r="H869" s="136"/>
      <c r="I869" s="136"/>
      <c r="K869" s="82">
        <f>IF(AND(年报!N$2&lt;=A869,A869&lt;=年报!N$3),1,0)</f>
        <v>0</v>
      </c>
    </row>
    <row r="870" spans="5:11">
      <c r="E870" s="74"/>
      <c r="F870" s="74"/>
      <c r="H870" s="136"/>
      <c r="I870" s="136"/>
      <c r="K870" s="82">
        <f>IF(AND(年报!N$2&lt;=A870,A870&lt;=年报!N$3),1,0)</f>
        <v>0</v>
      </c>
    </row>
    <row r="871" spans="5:11">
      <c r="E871" s="74"/>
      <c r="F871" s="74"/>
      <c r="H871" s="136"/>
      <c r="I871" s="136"/>
      <c r="K871" s="82">
        <f>IF(AND(年报!N$2&lt;=A871,A871&lt;=年报!N$3),1,0)</f>
        <v>0</v>
      </c>
    </row>
    <row r="872" spans="5:11">
      <c r="E872" s="74"/>
      <c r="F872" s="74"/>
      <c r="H872" s="136"/>
      <c r="I872" s="136"/>
      <c r="K872" s="82">
        <f>IF(AND(年报!N$2&lt;=A872,A872&lt;=年报!N$3),1,0)</f>
        <v>0</v>
      </c>
    </row>
    <row r="873" spans="5:11">
      <c r="E873" s="74"/>
      <c r="F873" s="74"/>
      <c r="H873" s="136"/>
      <c r="I873" s="136"/>
      <c r="K873" s="82">
        <f>IF(AND(年报!N$2&lt;=A873,A873&lt;=年报!N$3),1,0)</f>
        <v>0</v>
      </c>
    </row>
    <row r="874" spans="5:11">
      <c r="E874" s="74"/>
      <c r="F874" s="74"/>
      <c r="H874" s="136"/>
      <c r="I874" s="136"/>
      <c r="K874" s="82">
        <f>IF(AND(年报!N$2&lt;=A874,A874&lt;=年报!N$3),1,0)</f>
        <v>0</v>
      </c>
    </row>
    <row r="875" spans="5:11">
      <c r="E875" s="74"/>
      <c r="F875" s="74"/>
      <c r="H875" s="136"/>
      <c r="I875" s="136"/>
      <c r="K875" s="82">
        <f>IF(AND(年报!N$2&lt;=A875,A875&lt;=年报!N$3),1,0)</f>
        <v>0</v>
      </c>
    </row>
    <row r="876" spans="5:11">
      <c r="E876" s="74"/>
      <c r="F876" s="74"/>
      <c r="H876" s="136"/>
      <c r="I876" s="136"/>
      <c r="K876" s="82">
        <f>IF(AND(年报!N$2&lt;=A876,A876&lt;=年报!N$3),1,0)</f>
        <v>0</v>
      </c>
    </row>
    <row r="877" spans="5:11">
      <c r="E877" s="74"/>
      <c r="F877" s="74"/>
      <c r="H877" s="136"/>
      <c r="I877" s="136"/>
      <c r="K877" s="82">
        <f>IF(AND(年报!N$2&lt;=A877,A877&lt;=年报!N$3),1,0)</f>
        <v>0</v>
      </c>
    </row>
    <row r="878" spans="5:11">
      <c r="E878" s="74"/>
      <c r="F878" s="74"/>
      <c r="H878" s="136"/>
      <c r="I878" s="136"/>
      <c r="K878" s="82">
        <f>IF(AND(年报!N$2&lt;=A878,A878&lt;=年报!N$3),1,0)</f>
        <v>0</v>
      </c>
    </row>
    <row r="879" spans="5:11">
      <c r="E879" s="74"/>
      <c r="F879" s="74"/>
      <c r="H879" s="136"/>
      <c r="I879" s="136"/>
      <c r="K879" s="82">
        <f>IF(AND(年报!N$2&lt;=A879,A879&lt;=年报!N$3),1,0)</f>
        <v>0</v>
      </c>
    </row>
    <row r="880" spans="5:11">
      <c r="E880" s="74"/>
      <c r="F880" s="74"/>
      <c r="H880" s="136"/>
      <c r="I880" s="136"/>
      <c r="K880" s="82">
        <f>IF(AND(年报!N$2&lt;=A880,A880&lt;=年报!N$3),1,0)</f>
        <v>0</v>
      </c>
    </row>
    <row r="881" spans="5:11">
      <c r="E881" s="74"/>
      <c r="F881" s="74"/>
      <c r="H881" s="136"/>
      <c r="I881" s="136"/>
      <c r="K881" s="82">
        <f>IF(AND(年报!N$2&lt;=A881,A881&lt;=年报!N$3),1,0)</f>
        <v>0</v>
      </c>
    </row>
    <row r="882" spans="5:9">
      <c r="E882" s="74"/>
      <c r="F882" s="74"/>
      <c r="H882" s="136"/>
      <c r="I882" s="136"/>
    </row>
    <row r="883" spans="5:9">
      <c r="E883" s="74"/>
      <c r="F883" s="74"/>
      <c r="H883" s="136"/>
      <c r="I883" s="136"/>
    </row>
    <row r="884" spans="5:9">
      <c r="E884" s="74"/>
      <c r="F884" s="74"/>
      <c r="H884" s="136"/>
      <c r="I884" s="136"/>
    </row>
    <row r="885" spans="5:9">
      <c r="E885" s="74"/>
      <c r="F885" s="74"/>
      <c r="H885" s="136"/>
      <c r="I885" s="136"/>
    </row>
    <row r="886" spans="5:9">
      <c r="E886" s="74"/>
      <c r="F886" s="74"/>
      <c r="H886" s="136"/>
      <c r="I886" s="136"/>
    </row>
    <row r="887" spans="5:9">
      <c r="E887" s="74"/>
      <c r="F887" s="74"/>
      <c r="H887" s="136"/>
      <c r="I887" s="136"/>
    </row>
    <row r="888" spans="5:9">
      <c r="E888" s="74"/>
      <c r="F888" s="74"/>
      <c r="H888" s="136"/>
      <c r="I888" s="136"/>
    </row>
  </sheetData>
  <mergeCells count="4">
    <mergeCell ref="A1:B1"/>
    <mergeCell ref="C1:D1"/>
    <mergeCell ref="A2:B2"/>
    <mergeCell ref="C2:D2"/>
  </mergeCells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9"/>
  <sheetViews>
    <sheetView workbookViewId="0">
      <pane xSplit="1" ySplit="3" topLeftCell="B172" activePane="bottomRight" state="frozen"/>
      <selection/>
      <selection pane="topRight"/>
      <selection pane="bottomLeft"/>
      <selection pane="bottomRight" activeCell="B200" sqref="B200"/>
    </sheetView>
  </sheetViews>
  <sheetFormatPr defaultColWidth="8.75" defaultRowHeight="14.25"/>
  <cols>
    <col min="1" max="1" width="10.25" style="21" customWidth="1"/>
    <col min="2" max="2" width="10.25" style="74" customWidth="1"/>
    <col min="3" max="3" width="11.625" style="74" customWidth="1"/>
    <col min="4" max="5" width="16" style="74" customWidth="1"/>
    <col min="6" max="6" width="12.375" style="65" customWidth="1"/>
    <col min="7" max="7" width="11.5" style="75" customWidth="1"/>
    <col min="8" max="8" width="16.75" style="78" customWidth="1"/>
    <col min="9" max="9" width="5.875" style="152" customWidth="1"/>
    <col min="10" max="10" width="9" style="152" customWidth="1"/>
    <col min="11" max="11" width="10.625" style="64" customWidth="1"/>
    <col min="12" max="32" width="9" style="152" customWidth="1"/>
    <col min="33" max="16384" width="8.75" style="152"/>
  </cols>
  <sheetData>
    <row r="1" customHeight="1" spans="1:11">
      <c r="A1" s="141" t="s">
        <v>4</v>
      </c>
      <c r="B1" s="142"/>
      <c r="C1" s="159" t="s">
        <v>5</v>
      </c>
      <c r="D1" s="65" t="s">
        <v>6</v>
      </c>
      <c r="E1" s="65" t="s">
        <v>7</v>
      </c>
      <c r="F1" s="75" t="s">
        <v>8</v>
      </c>
      <c r="H1" s="78" t="s">
        <v>13</v>
      </c>
      <c r="K1" s="79"/>
    </row>
    <row r="2" spans="1:11">
      <c r="A2" s="141" t="s">
        <v>24</v>
      </c>
      <c r="B2" s="144"/>
      <c r="C2" s="160">
        <v>42703</v>
      </c>
      <c r="D2" s="70" t="s">
        <v>10</v>
      </c>
      <c r="E2" s="70" t="s">
        <v>11</v>
      </c>
      <c r="F2" s="77">
        <v>2587.158</v>
      </c>
      <c r="G2" s="75" t="s">
        <v>25</v>
      </c>
      <c r="K2" s="80"/>
    </row>
    <row r="3" spans="1:11">
      <c r="A3" s="21" t="s">
        <v>0</v>
      </c>
      <c r="B3" s="74" t="s">
        <v>14</v>
      </c>
      <c r="C3" s="74" t="s">
        <v>17</v>
      </c>
      <c r="D3" s="74" t="s">
        <v>26</v>
      </c>
      <c r="E3" s="74" t="s">
        <v>27</v>
      </c>
      <c r="F3" s="136" t="s">
        <v>28</v>
      </c>
      <c r="G3" s="75" t="s">
        <v>29</v>
      </c>
      <c r="H3" s="78" t="s">
        <v>13</v>
      </c>
      <c r="I3" s="152" t="s">
        <v>12</v>
      </c>
      <c r="K3" s="81" t="s">
        <v>20</v>
      </c>
    </row>
    <row r="4" spans="1:11">
      <c r="A4" s="21">
        <f>'DC4-1'!A4</f>
        <v>42712</v>
      </c>
      <c r="B4" s="77">
        <f>'DC4-1'!B4</f>
        <v>2581.994</v>
      </c>
      <c r="C4" s="77">
        <f>IF(ISERROR(VLOOKUP(A4,'DC4-1'!$A$4:$Q$1997,5,TRUE)),"",VLOOKUP(A4,'DC4-1'!$A$4:$Q$1997,5,TRUE))</f>
        <v>9.357</v>
      </c>
      <c r="D4" s="74">
        <v>4.2</v>
      </c>
      <c r="E4" s="74">
        <v>4.242</v>
      </c>
      <c r="F4" s="74">
        <f>(B4+C4)-(D4+E4)/2</f>
        <v>2587.13</v>
      </c>
      <c r="G4" s="75">
        <f>($F$4-F4)*1000</f>
        <v>0</v>
      </c>
      <c r="K4" s="82"/>
    </row>
    <row r="5" spans="1:11">
      <c r="A5" s="21">
        <f>'DC4-1'!A5</f>
        <v>42718</v>
      </c>
      <c r="B5" s="77">
        <f>'DC4-1'!B5</f>
        <v>2581.994</v>
      </c>
      <c r="C5" s="77">
        <f>IF(ISERROR(VLOOKUP(A5,'DC4-1'!$A$4:$Q$1997,5,TRUE)),"",VLOOKUP(A5,'DC4-1'!$A$4:$Q$1997,5,TRUE))</f>
        <v>9.3515</v>
      </c>
      <c r="D5" s="74">
        <v>4.198</v>
      </c>
      <c r="E5" s="65">
        <v>4.243</v>
      </c>
      <c r="F5" s="74">
        <f t="shared" ref="F5:F7" si="0">(B5+C5)-(D5+E5)/2</f>
        <v>2587.125</v>
      </c>
      <c r="G5" s="75">
        <f t="shared" ref="G5:G7" si="1">($F$4-F5)*1000</f>
        <v>4.99999999965439</v>
      </c>
      <c r="K5" s="82"/>
    </row>
    <row r="6" spans="1:11">
      <c r="A6" s="21">
        <f>'DC4-1'!A6</f>
        <v>42724</v>
      </c>
      <c r="B6" s="77">
        <f>'DC4-1'!B6</f>
        <v>2581.994</v>
      </c>
      <c r="C6" s="77">
        <f>IF(ISERROR(VLOOKUP(A6,'DC4-1'!$A$4:$Q$1997,5,TRUE)),"",VLOOKUP(A6,'DC4-1'!$A$4:$Q$1997,5,TRUE))</f>
        <v>9.345</v>
      </c>
      <c r="D6" s="74">
        <v>4.195</v>
      </c>
      <c r="E6" s="65">
        <v>4.246</v>
      </c>
      <c r="F6" s="74">
        <f t="shared" si="0"/>
        <v>2587.1185</v>
      </c>
      <c r="G6" s="75">
        <f t="shared" si="1"/>
        <v>11.5000000000691</v>
      </c>
      <c r="K6" s="82"/>
    </row>
    <row r="7" spans="1:11">
      <c r="A7" s="21">
        <f>'DC4-1'!A7</f>
        <v>42731</v>
      </c>
      <c r="B7" s="77">
        <f>'DC4-1'!B7</f>
        <v>2581.994</v>
      </c>
      <c r="C7" s="77">
        <f>IF(ISERROR(VLOOKUP(A7,'DC4-1'!$A$4:$Q$1997,5,TRUE)),"",VLOOKUP(A7,'DC4-1'!$A$4:$Q$1997,5,TRUE))</f>
        <v>9.939</v>
      </c>
      <c r="D7" s="74">
        <v>4.758</v>
      </c>
      <c r="E7" s="65">
        <v>4.871</v>
      </c>
      <c r="F7" s="74">
        <f t="shared" si="0"/>
        <v>2587.1185</v>
      </c>
      <c r="G7" s="75">
        <f t="shared" si="1"/>
        <v>11.5000000000691</v>
      </c>
      <c r="K7" s="82"/>
    </row>
    <row r="8" spans="1:11">
      <c r="A8" s="21">
        <f>'DC4-1'!A8</f>
        <v>42739</v>
      </c>
      <c r="B8" s="77">
        <f>'DC4-1'!B8</f>
        <v>2581.994</v>
      </c>
      <c r="C8" s="77">
        <f>IF(ISERROR(VLOOKUP(A8,'DC4-1'!$A$4:$Q$1997,5,TRUE)),"",VLOOKUP(A8,'DC4-1'!$A$4:$Q$1997,5,TRUE))</f>
        <v>12.8195</v>
      </c>
      <c r="E8" s="65"/>
      <c r="F8" s="74"/>
      <c r="K8" s="82"/>
    </row>
    <row r="9" spans="1:11">
      <c r="A9" s="21">
        <f>'DC4-1'!A9</f>
        <v>42752</v>
      </c>
      <c r="B9" s="77">
        <f>'DC4-1'!B9</f>
        <v>2581.994</v>
      </c>
      <c r="C9" s="77">
        <f>IF(ISERROR(VLOOKUP(A9,'DC4-1'!$A$4:$Q$1997,5,TRUE)),"",VLOOKUP(A9,'DC4-1'!$A$4:$Q$1997,5,TRUE))</f>
        <v>12.805</v>
      </c>
      <c r="D9" s="74">
        <v>7.677</v>
      </c>
      <c r="E9" s="65">
        <v>7.721</v>
      </c>
      <c r="F9" s="74">
        <f>(B9+C9)-(D9+E9)/2</f>
        <v>2587.1</v>
      </c>
      <c r="G9" s="75">
        <f t="shared" ref="G9:G34" si="2">($F$4-F9)*1000</f>
        <v>30.0000000002001</v>
      </c>
      <c r="K9" s="82"/>
    </row>
    <row r="10" spans="1:11">
      <c r="A10" s="21">
        <f>'DC4-1'!A10</f>
        <v>42763</v>
      </c>
      <c r="B10" s="77">
        <f>'DC4-1'!B10</f>
        <v>2581.994</v>
      </c>
      <c r="C10" s="77">
        <f>IF(ISERROR(VLOOKUP(A10,'DC4-1'!$A$4:$Q$1997,5,TRUE)),"",VLOOKUP(A10,'DC4-1'!$A$4:$Q$1997,5,TRUE))</f>
        <v>12.796</v>
      </c>
      <c r="D10" s="74">
        <v>7.674</v>
      </c>
      <c r="E10" s="65">
        <v>7.718</v>
      </c>
      <c r="F10" s="74">
        <f t="shared" ref="F10:F73" si="3">(B10+C10)-(D10+E10)/2</f>
        <v>2587.094</v>
      </c>
      <c r="G10" s="75">
        <f t="shared" si="2"/>
        <v>36.0000000000582</v>
      </c>
      <c r="K10" s="82"/>
    </row>
    <row r="11" spans="1:11">
      <c r="A11" s="21">
        <f>'DC4-1'!A11</f>
        <v>42776</v>
      </c>
      <c r="B11" s="77">
        <f>'DC4-1'!B11</f>
        <v>2581.994</v>
      </c>
      <c r="C11" s="77">
        <f>IF(ISERROR(VLOOKUP(A11,'DC4-1'!$A$4:$Q$1997,5,TRUE)),"",VLOOKUP(A11,'DC4-1'!$A$4:$Q$1997,5,TRUE))</f>
        <v>13.0565</v>
      </c>
      <c r="D11" s="74">
        <v>8.021</v>
      </c>
      <c r="E11" s="65">
        <v>7.907</v>
      </c>
      <c r="F11" s="74">
        <f t="shared" si="3"/>
        <v>2587.0865</v>
      </c>
      <c r="G11" s="75">
        <f t="shared" si="2"/>
        <v>43.4999999997672</v>
      </c>
      <c r="K11" s="82"/>
    </row>
    <row r="12" spans="1:11">
      <c r="A12" s="21">
        <f>'DC4-1'!A12</f>
        <v>42791</v>
      </c>
      <c r="B12" s="77">
        <f>'DC4-1'!B12</f>
        <v>2581.994</v>
      </c>
      <c r="C12" s="77">
        <f>IF(ISERROR(VLOOKUP(A12,'DC4-1'!$A$4:$Q$1997,5,TRUE)),"",VLOOKUP(A12,'DC4-1'!$A$4:$Q$1997,5,TRUE))</f>
        <v>16.2005</v>
      </c>
      <c r="D12" s="74">
        <v>11.099</v>
      </c>
      <c r="E12" s="65">
        <v>11.143</v>
      </c>
      <c r="F12" s="74">
        <f t="shared" si="3"/>
        <v>2587.0735</v>
      </c>
      <c r="G12" s="75">
        <f t="shared" si="2"/>
        <v>56.5000000001419</v>
      </c>
      <c r="K12" s="82"/>
    </row>
    <row r="13" spans="1:11">
      <c r="A13" s="21">
        <f>'DC4-1'!A13</f>
        <v>42801</v>
      </c>
      <c r="B13" s="77">
        <f>'DC4-1'!B13</f>
        <v>2581.994</v>
      </c>
      <c r="C13" s="77">
        <f>IF(ISERROR(VLOOKUP(A13,'DC4-1'!$A$4:$Q$1997,5,TRUE)),"",VLOOKUP(A13,'DC4-1'!$A$4:$Q$1997,5,TRUE))</f>
        <v>19.6145</v>
      </c>
      <c r="D13" s="74">
        <v>14.525</v>
      </c>
      <c r="E13" s="74">
        <v>14.569</v>
      </c>
      <c r="F13" s="74">
        <f t="shared" si="3"/>
        <v>2587.0615</v>
      </c>
      <c r="G13" s="75">
        <f t="shared" si="2"/>
        <v>68.4999999998581</v>
      </c>
      <c r="K13" s="82"/>
    </row>
    <row r="14" spans="1:11">
      <c r="A14" s="21">
        <f>'DC4-1'!A14</f>
        <v>42809</v>
      </c>
      <c r="B14" s="77">
        <f>'DC4-1'!B14</f>
        <v>2581.994</v>
      </c>
      <c r="C14" s="77">
        <f>IF(ISERROR(VLOOKUP(A14,'DC4-1'!$A$4:$Q$1997,5,TRUE)),"",VLOOKUP(A14,'DC4-1'!$A$4:$Q$1997,5,TRUE))</f>
        <v>23.0625</v>
      </c>
      <c r="D14" s="74">
        <v>17.963</v>
      </c>
      <c r="E14" s="65">
        <v>18.03</v>
      </c>
      <c r="F14" s="74">
        <f t="shared" si="3"/>
        <v>2587.06</v>
      </c>
      <c r="G14" s="75">
        <f t="shared" si="2"/>
        <v>70.0000000001637</v>
      </c>
      <c r="K14" s="82"/>
    </row>
    <row r="15" spans="1:11">
      <c r="A15" s="21">
        <f>'DC4-1'!A15</f>
        <v>42816</v>
      </c>
      <c r="B15" s="77">
        <f>'DC4-1'!B15</f>
        <v>2581.994</v>
      </c>
      <c r="C15" s="77">
        <f>IF(ISERROR(VLOOKUP(A15,'DC4-1'!$A$4:$Q$1997,5,TRUE)),"",VLOOKUP(A15,'DC4-1'!$A$4:$Q$1997,5,TRUE))</f>
        <v>23.629</v>
      </c>
      <c r="D15" s="74">
        <v>18.555</v>
      </c>
      <c r="E15" s="65">
        <v>18.597</v>
      </c>
      <c r="F15" s="74">
        <f t="shared" si="3"/>
        <v>2587.047</v>
      </c>
      <c r="G15" s="75">
        <f t="shared" si="2"/>
        <v>83.0000000000837</v>
      </c>
      <c r="K15" s="82"/>
    </row>
    <row r="16" spans="1:11">
      <c r="A16" s="21">
        <f>'DC4-1'!A16</f>
        <v>42823</v>
      </c>
      <c r="B16" s="77">
        <f>'DC4-1'!B16</f>
        <v>2581.994</v>
      </c>
      <c r="C16" s="77">
        <f>IF(ISERROR(VLOOKUP(A16,'DC4-1'!$A$4:$Q$1997,5,TRUE)),"",VLOOKUP(A16,'DC4-1'!$A$4:$Q$1997,5,TRUE))</f>
        <v>26.4785</v>
      </c>
      <c r="D16" s="74">
        <v>21.408</v>
      </c>
      <c r="E16" s="65">
        <v>21.455</v>
      </c>
      <c r="F16" s="74">
        <f t="shared" si="3"/>
        <v>2587.041</v>
      </c>
      <c r="G16" s="75">
        <f t="shared" si="2"/>
        <v>88.9999999999418</v>
      </c>
      <c r="K16" s="82"/>
    </row>
    <row r="17" spans="1:11">
      <c r="A17" s="21">
        <f>'DC4-1'!A17</f>
        <v>42830</v>
      </c>
      <c r="B17" s="77">
        <f>'DC4-1'!B17</f>
        <v>2581.994</v>
      </c>
      <c r="C17" s="77">
        <f>IF(ISERROR(VLOOKUP(A17,'DC4-1'!$A$4:$Q$1997,5,TRUE)),"",VLOOKUP(A17,'DC4-1'!$A$4:$Q$1997,5,TRUE))</f>
        <v>27.051</v>
      </c>
      <c r="D17" s="74">
        <v>21.989</v>
      </c>
      <c r="E17" s="74">
        <v>22.034</v>
      </c>
      <c r="F17" s="74">
        <f t="shared" si="3"/>
        <v>2587.0335</v>
      </c>
      <c r="G17" s="75">
        <f t="shared" si="2"/>
        <v>96.5000000001055</v>
      </c>
      <c r="K17" s="82"/>
    </row>
    <row r="18" spans="1:11">
      <c r="A18" s="21">
        <f>'DC4-1'!A18</f>
        <v>42836</v>
      </c>
      <c r="B18" s="77">
        <f>'DC4-1'!B18</f>
        <v>2581.994</v>
      </c>
      <c r="C18" s="77">
        <f>IF(ISERROR(VLOOKUP(A18,'DC4-1'!$A$4:$Q$1997,5,TRUE)),"",VLOOKUP(A18,'DC4-1'!$A$4:$Q$1997,5,TRUE))</f>
        <v>29.921</v>
      </c>
      <c r="D18" s="74">
        <v>24.865</v>
      </c>
      <c r="E18" s="74">
        <v>24.909</v>
      </c>
      <c r="F18" s="74">
        <f t="shared" si="3"/>
        <v>2587.028</v>
      </c>
      <c r="G18" s="75">
        <f t="shared" si="2"/>
        <v>102.000000000317</v>
      </c>
      <c r="K18" s="82"/>
    </row>
    <row r="19" spans="1:11">
      <c r="A19" s="21">
        <f>'DC4-1'!A19</f>
        <v>42843</v>
      </c>
      <c r="B19" s="77">
        <f>'DC4-1'!B19</f>
        <v>2581.994</v>
      </c>
      <c r="C19" s="77">
        <f>IF(ISERROR(VLOOKUP(A19,'DC4-1'!$A$4:$Q$1997,5,TRUE)),"",VLOOKUP(A19,'DC4-1'!$A$4:$Q$1997,5,TRUE))</f>
        <v>30.505</v>
      </c>
      <c r="D19" s="74">
        <v>25.452</v>
      </c>
      <c r="E19" s="74">
        <v>25.498</v>
      </c>
      <c r="F19" s="74">
        <f t="shared" si="3"/>
        <v>2587.024</v>
      </c>
      <c r="G19" s="75">
        <f t="shared" si="2"/>
        <v>105.999999999767</v>
      </c>
      <c r="K19" s="82"/>
    </row>
    <row r="20" spans="1:11">
      <c r="A20" s="21">
        <f>'DC4-1'!A20</f>
        <v>42857</v>
      </c>
      <c r="B20" s="77">
        <f>'DC4-1'!B20</f>
        <v>2581.994</v>
      </c>
      <c r="C20" s="77">
        <f>IF(ISERROR(VLOOKUP(A20,'DC4-1'!$A$4:$Q$1997,5,TRUE)),"",VLOOKUP(A20,'DC4-1'!$A$4:$Q$1997,5,TRUE))</f>
        <v>33.4075</v>
      </c>
      <c r="D20" s="74">
        <v>28.356</v>
      </c>
      <c r="E20" s="74">
        <v>28.4</v>
      </c>
      <c r="F20" s="74">
        <f t="shared" si="3"/>
        <v>2587.0235</v>
      </c>
      <c r="G20" s="75">
        <f t="shared" si="2"/>
        <v>106.500000000324</v>
      </c>
      <c r="K20" s="82"/>
    </row>
    <row r="21" spans="1:11">
      <c r="A21" s="21">
        <f>'DC4-1'!A21</f>
        <v>42874</v>
      </c>
      <c r="B21" s="77">
        <f>'DC4-1'!B21</f>
        <v>2581.994</v>
      </c>
      <c r="C21" s="77">
        <f>IF(ISERROR(VLOOKUP(A21,'DC4-1'!$A$4:$Q$1997,5,TRUE)),"",VLOOKUP(A21,'DC4-1'!$A$4:$Q$1997,5,TRUE))</f>
        <v>36.8145</v>
      </c>
      <c r="D21" s="74">
        <v>31.766</v>
      </c>
      <c r="E21" s="74">
        <v>31.81</v>
      </c>
      <c r="F21" s="74">
        <f t="shared" si="3"/>
        <v>2587.0205</v>
      </c>
      <c r="G21" s="75">
        <f t="shared" si="2"/>
        <v>109.500000000025</v>
      </c>
      <c r="K21" s="82"/>
    </row>
    <row r="22" spans="1:11">
      <c r="A22" s="21">
        <f>'DC4-1'!A22</f>
        <v>42881</v>
      </c>
      <c r="B22" s="77">
        <f>'DC4-1'!B22</f>
        <v>2581.994</v>
      </c>
      <c r="C22" s="77">
        <f>IF(ISERROR(VLOOKUP(A22,'DC4-1'!$A$4:$Q$1997,5,TRUE)),"",VLOOKUP(A22,'DC4-1'!$A$4:$Q$1997,5,TRUE))</f>
        <v>36.8095</v>
      </c>
      <c r="D22" s="74">
        <v>31.768</v>
      </c>
      <c r="E22" s="74">
        <v>31.808</v>
      </c>
      <c r="F22" s="74">
        <f t="shared" si="3"/>
        <v>2587.0155</v>
      </c>
      <c r="G22" s="75">
        <f t="shared" si="2"/>
        <v>114.500000000135</v>
      </c>
      <c r="K22" s="82"/>
    </row>
    <row r="23" spans="1:11">
      <c r="A23" s="21">
        <f>'DC4-1'!A23</f>
        <v>42885</v>
      </c>
      <c r="B23" s="77">
        <f>'DC4-1'!B23</f>
        <v>2581.994</v>
      </c>
      <c r="C23" s="77">
        <f>IF(ISERROR(VLOOKUP(A23,'DC4-1'!$A$4:$Q$1997,5,TRUE)),"",VLOOKUP(A23,'DC4-1'!$A$4:$Q$1997,5,TRUE))</f>
        <v>36.8065</v>
      </c>
      <c r="D23" s="74">
        <v>31.763</v>
      </c>
      <c r="E23" s="74">
        <v>31.805</v>
      </c>
      <c r="F23" s="74">
        <f t="shared" si="3"/>
        <v>2587.0165</v>
      </c>
      <c r="G23" s="75">
        <f t="shared" si="2"/>
        <v>113.499999999931</v>
      </c>
      <c r="K23" s="82"/>
    </row>
    <row r="24" spans="1:11">
      <c r="A24" s="21">
        <f>'DC4-1'!A24</f>
        <v>42892</v>
      </c>
      <c r="B24" s="77">
        <f>'DC4-1'!B24</f>
        <v>2581.994</v>
      </c>
      <c r="C24" s="77">
        <f>IF(ISERROR(VLOOKUP(A24,'DC4-1'!$A$4:$Q$1997,5,TRUE)),"",VLOOKUP(A24,'DC4-1'!$A$4:$Q$1997,5,TRUE))</f>
        <v>36.794</v>
      </c>
      <c r="D24" s="74">
        <v>31.749</v>
      </c>
      <c r="E24" s="74">
        <v>31.793</v>
      </c>
      <c r="F24" s="74">
        <f t="shared" si="3"/>
        <v>2587.017</v>
      </c>
      <c r="G24" s="75">
        <f t="shared" si="2"/>
        <v>113.000000000284</v>
      </c>
      <c r="K24" s="82"/>
    </row>
    <row r="25" spans="1:11">
      <c r="A25" s="21">
        <f>'DC4-1'!A25</f>
        <v>42920</v>
      </c>
      <c r="B25" s="77">
        <f>'DC4-1'!B25</f>
        <v>2581.994</v>
      </c>
      <c r="C25" s="77">
        <f>IF(ISERROR(VLOOKUP(A25,'DC4-1'!$A$4:$Q$1997,5,TRUE)),"",VLOOKUP(A25,'DC4-1'!$A$4:$Q$1997,5,TRUE))</f>
        <v>40.273</v>
      </c>
      <c r="D25" s="74">
        <v>35.234</v>
      </c>
      <c r="E25" s="74">
        <v>35.276</v>
      </c>
      <c r="F25" s="74">
        <f t="shared" si="3"/>
        <v>2587.012</v>
      </c>
      <c r="G25" s="75">
        <f t="shared" si="2"/>
        <v>117.999999999938</v>
      </c>
      <c r="K25" s="82"/>
    </row>
    <row r="26" spans="1:11">
      <c r="A26" s="21">
        <f>'DC4-1'!A26</f>
        <v>42929</v>
      </c>
      <c r="B26" s="77">
        <f>'DC4-1'!B26</f>
        <v>2581.994</v>
      </c>
      <c r="C26" s="77">
        <f>IF(ISERROR(VLOOKUP(A26,'DC4-1'!$A$4:$Q$1997,5,TRUE)),"",VLOOKUP(A26,'DC4-1'!$A$4:$Q$1997,5,TRUE))</f>
        <v>40.268</v>
      </c>
      <c r="D26" s="74">
        <v>35.228</v>
      </c>
      <c r="E26" s="74">
        <v>35.272</v>
      </c>
      <c r="F26" s="74">
        <f t="shared" si="3"/>
        <v>2587.012</v>
      </c>
      <c r="G26" s="75">
        <f t="shared" si="2"/>
        <v>117.999999999938</v>
      </c>
      <c r="K26" s="82"/>
    </row>
    <row r="27" spans="1:11">
      <c r="A27" s="21">
        <f>'DC4-1'!A27</f>
        <v>42934</v>
      </c>
      <c r="B27" s="77">
        <f>'DC4-1'!B27</f>
        <v>2581.994</v>
      </c>
      <c r="C27" s="77">
        <f>IF(ISERROR(VLOOKUP(A27,'DC4-1'!$A$4:$Q$1997,5,TRUE)),"",VLOOKUP(A27,'DC4-1'!$A$4:$Q$1997,5,TRUE))</f>
        <v>40.2515</v>
      </c>
      <c r="D27" s="74">
        <v>35.212</v>
      </c>
      <c r="E27" s="74">
        <v>35.256</v>
      </c>
      <c r="F27" s="74">
        <f t="shared" si="3"/>
        <v>2587.0115</v>
      </c>
      <c r="G27" s="75">
        <f t="shared" si="2"/>
        <v>118.50000000004</v>
      </c>
      <c r="K27" s="82"/>
    </row>
    <row r="28" spans="1:11">
      <c r="A28" s="21">
        <f>'DC4-1'!A28</f>
        <v>42941</v>
      </c>
      <c r="B28" s="77">
        <f>'DC4-1'!B28</f>
        <v>2581.994</v>
      </c>
      <c r="C28" s="77">
        <f>IF(ISERROR(VLOOKUP(A28,'DC4-1'!$A$4:$Q$1997,5,TRUE)),"",VLOOKUP(A28,'DC4-1'!$A$4:$Q$1997,5,TRUE))</f>
        <v>40.8215</v>
      </c>
      <c r="D28" s="74">
        <v>35.783</v>
      </c>
      <c r="E28" s="74">
        <v>35.827</v>
      </c>
      <c r="F28" s="74">
        <f t="shared" si="3"/>
        <v>2587.0105</v>
      </c>
      <c r="G28" s="75">
        <f t="shared" si="2"/>
        <v>119.499999999789</v>
      </c>
      <c r="K28" s="82"/>
    </row>
    <row r="29" spans="1:11">
      <c r="A29" s="21">
        <f>'DC4-1'!A29</f>
        <v>42955</v>
      </c>
      <c r="B29" s="77">
        <f>'DC4-1'!B29</f>
        <v>2581.994</v>
      </c>
      <c r="C29" s="77">
        <f>IF(ISERROR(VLOOKUP(A29,'DC4-1'!$A$4:$Q$1997,5,TRUE)),"",VLOOKUP(A29,'DC4-1'!$A$4:$Q$1997,5,TRUE))</f>
        <v>43.5775</v>
      </c>
      <c r="D29" s="74">
        <v>38.538</v>
      </c>
      <c r="E29" s="74">
        <v>38.583</v>
      </c>
      <c r="F29" s="74">
        <f t="shared" si="3"/>
        <v>2587.011</v>
      </c>
      <c r="G29" s="75">
        <f t="shared" si="2"/>
        <v>119.000000000142</v>
      </c>
      <c r="K29" s="82"/>
    </row>
    <row r="30" spans="1:11">
      <c r="A30" s="21">
        <f>'DC4-1'!A30</f>
        <v>42961</v>
      </c>
      <c r="B30" s="77">
        <f>'DC4-1'!B30</f>
        <v>2581.994</v>
      </c>
      <c r="C30" s="77">
        <f>IF(ISERROR(VLOOKUP(A30,'DC4-1'!$A$4:$Q$1997,5,TRUE)),"",VLOOKUP(A30,'DC4-1'!$A$4:$Q$1997,5,TRUE))</f>
        <v>43.5635</v>
      </c>
      <c r="D30" s="74">
        <v>38.53</v>
      </c>
      <c r="E30" s="74">
        <v>38.571</v>
      </c>
      <c r="F30" s="74">
        <f t="shared" si="3"/>
        <v>2587.007</v>
      </c>
      <c r="G30" s="75">
        <f t="shared" si="2"/>
        <v>122.999999999593</v>
      </c>
      <c r="K30" s="82"/>
    </row>
    <row r="31" spans="1:11">
      <c r="A31" s="21">
        <f>'DC4-1'!A31</f>
        <v>42969</v>
      </c>
      <c r="B31" s="77">
        <f>'DC4-1'!B31</f>
        <v>2581.994</v>
      </c>
      <c r="C31" s="77">
        <f>IF(ISERROR(VLOOKUP(A31,'DC4-1'!$A$4:$Q$1997,5,TRUE)),"",VLOOKUP(A31,'DC4-1'!$A$4:$Q$1997,5,TRUE))</f>
        <v>44.123</v>
      </c>
      <c r="D31" s="74">
        <v>39.088</v>
      </c>
      <c r="E31" s="74">
        <v>39.135</v>
      </c>
      <c r="F31" s="74">
        <f t="shared" si="3"/>
        <v>2587.0055</v>
      </c>
      <c r="G31" s="75">
        <f t="shared" si="2"/>
        <v>124.499999999898</v>
      </c>
      <c r="K31" s="82"/>
    </row>
    <row r="32" spans="1:11">
      <c r="A32" s="21">
        <f>'DC4-1'!A32</f>
        <v>42979</v>
      </c>
      <c r="B32" s="77">
        <f>'DC4-1'!B32</f>
        <v>2581.994</v>
      </c>
      <c r="C32" s="77">
        <f>IF(ISERROR(VLOOKUP(A32,'DC4-1'!$A$4:$Q$1997,5,TRUE)),"",VLOOKUP(A32,'DC4-1'!$A$4:$Q$1997,5,TRUE))</f>
        <v>46.81</v>
      </c>
      <c r="D32" s="74">
        <v>41.775</v>
      </c>
      <c r="E32" s="74">
        <v>41.822</v>
      </c>
      <c r="F32" s="74">
        <f t="shared" si="3"/>
        <v>2587.0055</v>
      </c>
      <c r="G32" s="75">
        <f t="shared" si="2"/>
        <v>124.499999999898</v>
      </c>
      <c r="K32" s="82"/>
    </row>
    <row r="33" spans="1:11">
      <c r="A33" s="21">
        <f>'DC4-1'!A33</f>
        <v>42984</v>
      </c>
      <c r="B33" s="77">
        <f>'DC4-1'!B33</f>
        <v>2581.994</v>
      </c>
      <c r="C33" s="77">
        <f>IF(ISERROR(VLOOKUP(A33,'DC4-1'!$A$4:$Q$1997,5,TRUE)),"",VLOOKUP(A33,'DC4-1'!$A$4:$Q$1997,5,TRUE))</f>
        <v>46.8085</v>
      </c>
      <c r="D33" s="74">
        <v>41.771</v>
      </c>
      <c r="E33" s="74">
        <v>41.816</v>
      </c>
      <c r="F33" s="74">
        <f t="shared" si="3"/>
        <v>2587.009</v>
      </c>
      <c r="G33" s="75">
        <f t="shared" si="2"/>
        <v>121.000000000095</v>
      </c>
      <c r="K33" s="82"/>
    </row>
    <row r="34" spans="1:11">
      <c r="A34" s="21">
        <f>'DC4-1'!A34</f>
        <v>42992</v>
      </c>
      <c r="B34" s="77">
        <f>'DC4-1'!B34</f>
        <v>2581.994</v>
      </c>
      <c r="C34" s="77">
        <f>IF(ISERROR(VLOOKUP(A34,'DC4-1'!$A$4:$Q$1997,5,TRUE)),"",VLOOKUP(A34,'DC4-1'!$A$4:$Q$1997,5,TRUE))</f>
        <v>46.79</v>
      </c>
      <c r="D34" s="74">
        <v>41.756</v>
      </c>
      <c r="E34" s="74">
        <v>41.793</v>
      </c>
      <c r="F34" s="74">
        <f t="shared" si="3"/>
        <v>2587.0095</v>
      </c>
      <c r="G34" s="75">
        <f t="shared" si="2"/>
        <v>120.499999999993</v>
      </c>
      <c r="K34" s="82"/>
    </row>
    <row r="35" spans="1:11">
      <c r="A35" s="21">
        <f>'DC4-1'!A35</f>
        <v>42993</v>
      </c>
      <c r="B35" s="77">
        <f>'DC4-1'!B35</f>
        <v>2581.994</v>
      </c>
      <c r="C35" s="77">
        <f>IF(ISERROR(VLOOKUP(A35,'DC4-1'!$A$4:$Q$1997,5,TRUE)),"",VLOOKUP(A35,'DC4-1'!$A$4:$Q$1997,5,TRUE))</f>
        <v>47.203</v>
      </c>
      <c r="F35" s="74"/>
      <c r="K35" s="82"/>
    </row>
    <row r="36" spans="1:11">
      <c r="A36" s="21">
        <f>'DC4-1'!A36</f>
        <v>42997</v>
      </c>
      <c r="B36" s="77">
        <f>'DC4-1'!B36</f>
        <v>2581.994</v>
      </c>
      <c r="C36" s="77">
        <f>IF(ISERROR(VLOOKUP(A36,'DC4-1'!$A$4:$Q$1997,5,TRUE)),"",VLOOKUP(A36,'DC4-1'!$A$4:$Q$1997,5,TRUE))</f>
        <v>49.867</v>
      </c>
      <c r="D36" s="74">
        <v>44.837</v>
      </c>
      <c r="E36" s="74">
        <v>44.874</v>
      </c>
      <c r="F36" s="74">
        <f t="shared" si="3"/>
        <v>2587.0055</v>
      </c>
      <c r="G36" s="75">
        <f>($F$4-F36)*1000</f>
        <v>124.499999999898</v>
      </c>
      <c r="K36" s="82"/>
    </row>
    <row r="37" spans="1:11">
      <c r="A37" s="21">
        <f>'DC4-1'!A37</f>
        <v>43004</v>
      </c>
      <c r="B37" s="77">
        <f>'DC4-1'!B37</f>
        <v>2581.994</v>
      </c>
      <c r="C37" s="77">
        <f>IF(ISERROR(VLOOKUP(A37,'DC4-1'!$A$4:$Q$1997,5,TRUE)),"",VLOOKUP(A37,'DC4-1'!$A$4:$Q$1997,5,TRUE))</f>
        <v>49.851</v>
      </c>
      <c r="D37" s="74">
        <v>44.816</v>
      </c>
      <c r="E37" s="74">
        <v>44.856</v>
      </c>
      <c r="F37" s="74">
        <f t="shared" si="3"/>
        <v>2587.009</v>
      </c>
      <c r="G37" s="75">
        <f t="shared" ref="G37:G68" si="4">($F$4-F37)*1000</f>
        <v>120.99999999964</v>
      </c>
      <c r="K37" s="82"/>
    </row>
    <row r="38" spans="1:11">
      <c r="A38" s="21">
        <f>'DC4-1'!A38</f>
        <v>43012</v>
      </c>
      <c r="B38" s="77">
        <f>'DC4-1'!B38</f>
        <v>2581.994</v>
      </c>
      <c r="C38" s="77">
        <f>IF(ISERROR(VLOOKUP(A38,'DC4-1'!$A$4:$Q$1997,5,TRUE)),"",VLOOKUP(A38,'DC4-1'!$A$4:$Q$1997,5,TRUE))</f>
        <v>49.7935</v>
      </c>
      <c r="D38" s="74">
        <v>44.758</v>
      </c>
      <c r="E38" s="74">
        <v>44.802</v>
      </c>
      <c r="F38" s="74">
        <f t="shared" si="3"/>
        <v>2587.0075</v>
      </c>
      <c r="G38" s="75">
        <f t="shared" si="4"/>
        <v>122.499999999945</v>
      </c>
      <c r="K38" s="82"/>
    </row>
    <row r="39" spans="1:11">
      <c r="A39" s="21">
        <f>'DC4-1'!A39</f>
        <v>43020</v>
      </c>
      <c r="B39" s="77">
        <f>'DC4-1'!B39</f>
        <v>2581.994</v>
      </c>
      <c r="C39" s="77">
        <f>IF(ISERROR(VLOOKUP(A39,'DC4-1'!$A$4:$Q$1997,5,TRUE)),"",VLOOKUP(A39,'DC4-1'!$A$4:$Q$1997,5,TRUE))</f>
        <v>53.2565</v>
      </c>
      <c r="D39" s="74">
        <v>48.221</v>
      </c>
      <c r="E39" s="74">
        <v>48.267</v>
      </c>
      <c r="F39" s="74">
        <f t="shared" si="3"/>
        <v>2587.0065</v>
      </c>
      <c r="G39" s="75">
        <f t="shared" si="4"/>
        <v>123.500000000149</v>
      </c>
      <c r="K39" s="82"/>
    </row>
    <row r="40" spans="1:11">
      <c r="A40" s="21">
        <f>'DC4-1'!A40</f>
        <v>43028</v>
      </c>
      <c r="B40" s="77">
        <f>'DC4-1'!B40</f>
        <v>2581.994</v>
      </c>
      <c r="C40" s="77">
        <f>IF(ISERROR(VLOOKUP(A40,'DC4-1'!$A$4:$Q$1997,5,TRUE)),"",VLOOKUP(A40,'DC4-1'!$A$4:$Q$1997,5,TRUE))</f>
        <v>56.48</v>
      </c>
      <c r="D40" s="74">
        <v>51.448</v>
      </c>
      <c r="E40" s="74">
        <v>51.498</v>
      </c>
      <c r="F40" s="74">
        <f t="shared" si="3"/>
        <v>2587.001</v>
      </c>
      <c r="G40" s="75">
        <f t="shared" si="4"/>
        <v>128.999999999905</v>
      </c>
      <c r="K40" s="82">
        <f>IF(AND(年报!N$2&lt;=A40,A40&lt;=年报!N$3),1,0)</f>
        <v>0</v>
      </c>
    </row>
    <row r="41" spans="1:11">
      <c r="A41" s="21">
        <f>'DC4-1'!A41</f>
        <v>43033</v>
      </c>
      <c r="B41" s="77">
        <f>'DC4-1'!B41</f>
        <v>2581.994</v>
      </c>
      <c r="C41" s="77">
        <f>IF(ISERROR(VLOOKUP(A41,'DC4-1'!$A$4:$Q$1997,5,TRUE)),"",VLOOKUP(A41,'DC4-1'!$A$4:$Q$1997,5,TRUE))</f>
        <v>56.44</v>
      </c>
      <c r="D41" s="74">
        <v>51.406</v>
      </c>
      <c r="E41" s="74">
        <v>51.448</v>
      </c>
      <c r="F41" s="74">
        <f t="shared" si="3"/>
        <v>2587.007</v>
      </c>
      <c r="G41" s="75">
        <f t="shared" si="4"/>
        <v>123.000000000047</v>
      </c>
      <c r="K41" s="82">
        <f>IF(AND(年报!N$2&lt;=A41,A41&lt;=年报!N$3),1,0)</f>
        <v>0</v>
      </c>
    </row>
    <row r="42" spans="1:11">
      <c r="A42" s="21">
        <f>'DC4-1'!A42</f>
        <v>43038</v>
      </c>
      <c r="B42" s="77">
        <f>'DC4-1'!B42</f>
        <v>2581.994</v>
      </c>
      <c r="C42" s="77">
        <f>IF(ISERROR(VLOOKUP(A42,'DC4-1'!$A$4:$Q$1997,5,TRUE)),"",VLOOKUP(A42,'DC4-1'!$A$4:$Q$1997,5,TRUE))</f>
        <v>59.8545</v>
      </c>
      <c r="D42" s="74">
        <v>54.817</v>
      </c>
      <c r="E42" s="74">
        <v>54.864</v>
      </c>
      <c r="F42" s="74">
        <f t="shared" si="3"/>
        <v>2587.008</v>
      </c>
      <c r="G42" s="75">
        <f t="shared" si="4"/>
        <v>121.999999999844</v>
      </c>
      <c r="K42" s="82">
        <f>IF(AND(年报!N$2&lt;=A42,A42&lt;=年报!N$3),1,0)</f>
        <v>0</v>
      </c>
    </row>
    <row r="43" spans="1:11">
      <c r="A43" s="21">
        <f>'DC4-1'!A43</f>
        <v>43045</v>
      </c>
      <c r="B43" s="77">
        <f>'DC4-1'!B43</f>
        <v>2581.994</v>
      </c>
      <c r="C43" s="77">
        <f>IF(ISERROR(VLOOKUP(A43,'DC4-1'!$A$4:$Q$1997,5,TRUE)),"",VLOOKUP(A43,'DC4-1'!$A$4:$Q$1997,5,TRUE))</f>
        <v>60.412</v>
      </c>
      <c r="D43" s="74">
        <v>55.374</v>
      </c>
      <c r="E43" s="74">
        <v>55.419</v>
      </c>
      <c r="F43" s="74">
        <f t="shared" si="3"/>
        <v>2587.0095</v>
      </c>
      <c r="G43" s="75">
        <f t="shared" si="4"/>
        <v>120.499999999993</v>
      </c>
      <c r="K43" s="82">
        <f>IF(AND(年报!N$2&lt;=A43,A43&lt;=年报!N$3),1,0)</f>
        <v>0</v>
      </c>
    </row>
    <row r="44" spans="1:11">
      <c r="A44" s="21">
        <f>'DC4-1'!A44</f>
        <v>43050</v>
      </c>
      <c r="B44" s="77">
        <f>'DC4-1'!B44</f>
        <v>2581.994</v>
      </c>
      <c r="C44" s="77">
        <f>IF(ISERROR(VLOOKUP(A44,'DC4-1'!$A$4:$Q$1997,5,TRUE)),"",VLOOKUP(A44,'DC4-1'!$A$4:$Q$1997,5,TRUE))</f>
        <v>63.11</v>
      </c>
      <c r="F44" s="74"/>
      <c r="K44" s="82">
        <f>IF(AND(年报!N$2&lt;=A44,A44&lt;=年报!N$3),1,0)</f>
        <v>0</v>
      </c>
    </row>
    <row r="45" spans="1:11">
      <c r="A45" s="21">
        <f>'DC4-1'!A45</f>
        <v>43055</v>
      </c>
      <c r="B45" s="77">
        <f>'DC4-1'!B45</f>
        <v>2581.994</v>
      </c>
      <c r="C45" s="77">
        <f>IF(ISERROR(VLOOKUP(A45,'DC4-1'!$A$4:$Q$1997,5,TRUE)),"",VLOOKUP(A45,'DC4-1'!$A$4:$Q$1997,5,TRUE))</f>
        <v>63.6015</v>
      </c>
      <c r="D45" s="74">
        <v>58.567</v>
      </c>
      <c r="E45" s="74">
        <v>58.604</v>
      </c>
      <c r="F45" s="74">
        <f t="shared" si="3"/>
        <v>2587.01</v>
      </c>
      <c r="G45" s="75">
        <f t="shared" si="4"/>
        <v>119.999999999891</v>
      </c>
      <c r="K45" s="82">
        <f>IF(AND(年报!N$2&lt;=A45,A45&lt;=年报!N$3),1,0)</f>
        <v>0</v>
      </c>
    </row>
    <row r="46" spans="1:11">
      <c r="A46" s="21">
        <f>'DC4-1'!A46</f>
        <v>43059</v>
      </c>
      <c r="B46" s="77">
        <f>'DC4-1'!B46</f>
        <v>2581.994</v>
      </c>
      <c r="C46" s="77">
        <f>IF(ISERROR(VLOOKUP(A46,'DC4-1'!$A$4:$Q$1997,5,TRUE)),"",VLOOKUP(A46,'DC4-1'!$A$4:$Q$1997,5,TRUE))</f>
        <v>66.3765</v>
      </c>
      <c r="D46" s="74">
        <v>61.343</v>
      </c>
      <c r="E46" s="74">
        <v>61.375</v>
      </c>
      <c r="F46" s="74">
        <f t="shared" si="3"/>
        <v>2587.0115</v>
      </c>
      <c r="G46" s="75">
        <f t="shared" si="4"/>
        <v>118.50000000004</v>
      </c>
      <c r="K46" s="82">
        <f>IF(AND(年报!N$2&lt;=A46,A46&lt;=年报!N$3),1,0)</f>
        <v>0</v>
      </c>
    </row>
    <row r="47" spans="1:11">
      <c r="A47" s="21">
        <f>'DC4-1'!A47</f>
        <v>43063</v>
      </c>
      <c r="B47" s="77">
        <f>'DC4-1'!B47</f>
        <v>2581.994</v>
      </c>
      <c r="C47" s="77">
        <f>IF(ISERROR(VLOOKUP(A47,'DC4-1'!$A$4:$Q$1997,5,TRUE)),"",VLOOKUP(A47,'DC4-1'!$A$4:$Q$1997,5,TRUE))</f>
        <v>66.931</v>
      </c>
      <c r="F47" s="74"/>
      <c r="K47" s="82">
        <f>IF(AND(年报!N$2&lt;=A47,A47&lt;=年报!N$3),1,0)</f>
        <v>0</v>
      </c>
    </row>
    <row r="48" spans="1:11">
      <c r="A48" s="21">
        <f>'DC4-1'!A48</f>
        <v>43067</v>
      </c>
      <c r="B48" s="77">
        <f>'DC4-1'!B48</f>
        <v>2581.994</v>
      </c>
      <c r="C48" s="77">
        <f>IF(ISERROR(VLOOKUP(A48,'DC4-1'!$A$4:$Q$1997,5,TRUE)),"",VLOOKUP(A48,'DC4-1'!$A$4:$Q$1997,5,TRUE))</f>
        <v>69.796</v>
      </c>
      <c r="D48" s="74">
        <v>64.759</v>
      </c>
      <c r="E48" s="74">
        <v>64.79</v>
      </c>
      <c r="F48" s="74">
        <f t="shared" si="3"/>
        <v>2587.0155</v>
      </c>
      <c r="G48" s="75">
        <f t="shared" si="4"/>
        <v>114.500000000135</v>
      </c>
      <c r="K48" s="82">
        <f>IF(AND(年报!N$2&lt;=A48,A48&lt;=年报!N$3),1,0)</f>
        <v>0</v>
      </c>
    </row>
    <row r="49" spans="1:11">
      <c r="A49" s="21">
        <f>'DC4-1'!A49</f>
        <v>43073</v>
      </c>
      <c r="B49" s="77">
        <f>'DC4-1'!B49</f>
        <v>2581.994</v>
      </c>
      <c r="C49" s="77">
        <f>IF(ISERROR(VLOOKUP(A49,'DC4-1'!$A$4:$Q$1997,5,TRUE)),"",VLOOKUP(A49,'DC4-1'!$A$4:$Q$1997,5,TRUE))</f>
        <v>69.749</v>
      </c>
      <c r="D49" s="74">
        <v>64.706</v>
      </c>
      <c r="E49" s="74">
        <v>64.751</v>
      </c>
      <c r="F49" s="74">
        <f t="shared" si="3"/>
        <v>2587.0145</v>
      </c>
      <c r="G49" s="75">
        <f t="shared" si="4"/>
        <v>115.500000000338</v>
      </c>
      <c r="K49" s="82">
        <f>IF(AND(年报!N$2&lt;=A49,A49&lt;=年报!N$3),1,0)</f>
        <v>0</v>
      </c>
    </row>
    <row r="50" spans="1:11">
      <c r="A50" s="21">
        <f>'DC4-1'!A50</f>
        <v>43094</v>
      </c>
      <c r="B50" s="77">
        <f>'DC4-1'!B50</f>
        <v>2581.994</v>
      </c>
      <c r="C50" s="77">
        <f>IF(ISERROR(VLOOKUP(A50,'DC4-1'!$A$4:$Q$1997,5,TRUE)),"",VLOOKUP(A50,'DC4-1'!$A$4:$Q$1997,5,TRUE))</f>
        <v>73.15</v>
      </c>
      <c r="D50" s="74">
        <v>68.111</v>
      </c>
      <c r="E50" s="74">
        <v>68.146</v>
      </c>
      <c r="F50" s="74">
        <f t="shared" si="3"/>
        <v>2587.0155</v>
      </c>
      <c r="G50" s="75">
        <f t="shared" si="4"/>
        <v>114.49999999968</v>
      </c>
      <c r="K50" s="82">
        <f>IF(AND(年报!N$2&lt;=A50,A50&lt;=年报!N$3),1,0)</f>
        <v>0</v>
      </c>
    </row>
    <row r="51" spans="1:11">
      <c r="A51" s="21">
        <f>'DC4-1'!A51</f>
        <v>43102</v>
      </c>
      <c r="B51" s="77">
        <f>'DC4-1'!B51</f>
        <v>2581.994</v>
      </c>
      <c r="C51" s="77">
        <f>IF(ISERROR(VLOOKUP(A51,'DC4-1'!$A$4:$Q$1997,5,TRUE)),"",VLOOKUP(A51,'DC4-1'!$A$4:$Q$1997,5,TRUE))</f>
        <v>73.5825</v>
      </c>
      <c r="D51" s="74">
        <v>68.542</v>
      </c>
      <c r="E51" s="74">
        <v>68.587</v>
      </c>
      <c r="F51" s="74">
        <f t="shared" si="3"/>
        <v>2587.012</v>
      </c>
      <c r="G51" s="75">
        <f t="shared" si="4"/>
        <v>117.999999999938</v>
      </c>
      <c r="K51" s="82">
        <f>IF(AND(年报!N$2&lt;=A51,A51&lt;=年报!N$3),1,0)</f>
        <v>0</v>
      </c>
    </row>
    <row r="52" spans="1:11">
      <c r="A52" s="21">
        <f>'DC4-1'!A52</f>
        <v>43108</v>
      </c>
      <c r="B52" s="77">
        <f>'DC4-1'!B52</f>
        <v>2581.994</v>
      </c>
      <c r="C52" s="77">
        <f>IF(ISERROR(VLOOKUP(A52,'DC4-1'!$A$4:$Q$1997,5,TRUE)),"",VLOOKUP(A52,'DC4-1'!$A$4:$Q$1997,5,TRUE))</f>
        <v>73.58</v>
      </c>
      <c r="D52" s="74">
        <v>68.54</v>
      </c>
      <c r="E52" s="74">
        <v>68.594</v>
      </c>
      <c r="F52" s="74">
        <f t="shared" si="3"/>
        <v>2587.007</v>
      </c>
      <c r="G52" s="75">
        <f t="shared" si="4"/>
        <v>123.000000000047</v>
      </c>
      <c r="K52" s="82">
        <f>IF(AND(年报!N$2&lt;=A52,A52&lt;=年报!N$3),1,0)</f>
        <v>0</v>
      </c>
    </row>
    <row r="53" spans="1:11">
      <c r="A53" s="21">
        <f>'DC4-1'!A53</f>
        <v>43118</v>
      </c>
      <c r="B53" s="77">
        <f>'DC4-1'!B53</f>
        <v>2581.994</v>
      </c>
      <c r="C53" s="77">
        <f>IF(ISERROR(VLOOKUP(A53,'DC4-1'!$A$4:$Q$1997,5,TRUE)),"",VLOOKUP(A53,'DC4-1'!$A$4:$Q$1997,5,TRUE))</f>
        <v>76.296</v>
      </c>
      <c r="D53" s="74">
        <v>71.254</v>
      </c>
      <c r="E53" s="74">
        <v>71.305</v>
      </c>
      <c r="F53" s="74">
        <f t="shared" si="3"/>
        <v>2587.0105</v>
      </c>
      <c r="G53" s="75">
        <f t="shared" si="4"/>
        <v>119.500000000244</v>
      </c>
      <c r="K53" s="82">
        <f>IF(AND(年报!N$2&lt;=A53,A53&lt;=年报!N$3),1,0)</f>
        <v>0</v>
      </c>
    </row>
    <row r="54" spans="1:11">
      <c r="A54" s="21">
        <f>'DC4-1'!A54</f>
        <v>43122</v>
      </c>
      <c r="B54" s="77">
        <f>'DC4-1'!B54</f>
        <v>2581.994</v>
      </c>
      <c r="C54" s="77">
        <f>IF(ISERROR(VLOOKUP(A54,'DC4-1'!$A$4:$Q$1997,5,TRUE)),"",VLOOKUP(A54,'DC4-1'!$A$4:$Q$1997,5,TRUE))</f>
        <v>76.2815</v>
      </c>
      <c r="D54" s="74">
        <v>71.243</v>
      </c>
      <c r="E54" s="74">
        <v>71.288</v>
      </c>
      <c r="F54" s="74">
        <f t="shared" si="3"/>
        <v>2587.01</v>
      </c>
      <c r="G54" s="75">
        <f t="shared" si="4"/>
        <v>119.999999999891</v>
      </c>
      <c r="K54" s="82">
        <f>IF(AND(年报!N$2&lt;=A54,A54&lt;=年报!N$3),1,0)</f>
        <v>0</v>
      </c>
    </row>
    <row r="55" spans="1:11">
      <c r="A55" s="21">
        <f>'DC4-1'!A55</f>
        <v>43129</v>
      </c>
      <c r="B55" s="77">
        <f>'DC4-1'!B55</f>
        <v>2581.994</v>
      </c>
      <c r="C55" s="77">
        <f>IF(ISERROR(VLOOKUP(A55,'DC4-1'!$A$4:$Q$1997,5,TRUE)),"",VLOOKUP(A55,'DC4-1'!$A$4:$Q$1997,5,TRUE))</f>
        <v>76.8665</v>
      </c>
      <c r="D55" s="74">
        <v>71.823</v>
      </c>
      <c r="E55" s="74">
        <v>71.872</v>
      </c>
      <c r="F55" s="74">
        <f t="shared" si="3"/>
        <v>2587.013</v>
      </c>
      <c r="G55" s="75">
        <f t="shared" si="4"/>
        <v>116.999999999734</v>
      </c>
      <c r="K55" s="82">
        <f>IF(AND(年报!N$2&lt;=A55,A55&lt;=年报!N$3),1,0)</f>
        <v>0</v>
      </c>
    </row>
    <row r="56" spans="1:11">
      <c r="A56" s="21">
        <f>'DC4-1'!A56</f>
        <v>43144</v>
      </c>
      <c r="B56" s="77">
        <f>'DC4-1'!B56</f>
        <v>2581.994</v>
      </c>
      <c r="C56" s="77">
        <f>IF(ISERROR(VLOOKUP(A56,'DC4-1'!$A$4:$Q$1997,5,TRUE)),"",VLOOKUP(A56,'DC4-1'!$A$4:$Q$1997,5,TRUE))</f>
        <v>79.6435</v>
      </c>
      <c r="D56" s="74">
        <v>74.607</v>
      </c>
      <c r="E56" s="74">
        <v>74.642</v>
      </c>
      <c r="F56" s="74">
        <f t="shared" si="3"/>
        <v>2587.013</v>
      </c>
      <c r="G56" s="75">
        <f t="shared" si="4"/>
        <v>116.999999999734</v>
      </c>
      <c r="K56" s="82">
        <f>IF(AND(年报!N$2&lt;=A56,A56&lt;=年报!N$3),1,0)</f>
        <v>0</v>
      </c>
    </row>
    <row r="57" spans="1:11">
      <c r="A57" s="21">
        <f>'DC4-1'!A57</f>
        <v>43150</v>
      </c>
      <c r="B57" s="77">
        <f>'DC4-1'!B57</f>
        <v>2581.994</v>
      </c>
      <c r="C57" s="77">
        <f>IF(ISERROR(VLOOKUP(A57,'DC4-1'!$A$4:$Q$1997,5,TRUE)),"",VLOOKUP(A57,'DC4-1'!$A$4:$Q$1997,5,TRUE))</f>
        <v>79.633</v>
      </c>
      <c r="D57" s="74">
        <v>74.592</v>
      </c>
      <c r="E57" s="74">
        <v>74.639</v>
      </c>
      <c r="F57" s="74">
        <f t="shared" si="3"/>
        <v>2587.0115</v>
      </c>
      <c r="G57" s="75">
        <f t="shared" si="4"/>
        <v>118.50000000004</v>
      </c>
      <c r="K57" s="82">
        <f>IF(AND(年报!N$2&lt;=A57,A57&lt;=年报!N$3),1,0)</f>
        <v>0</v>
      </c>
    </row>
    <row r="58" spans="1:11">
      <c r="A58" s="21">
        <f>'DC4-1'!A58</f>
        <v>43163</v>
      </c>
      <c r="B58" s="77">
        <f>'DC4-1'!B58</f>
        <v>2581.994</v>
      </c>
      <c r="C58" s="77">
        <f>IF(ISERROR(VLOOKUP(A58,'DC4-1'!$A$4:$Q$1997,5,TRUE)),"",VLOOKUP(A58,'DC4-1'!$A$4:$Q$1997,5,TRUE))</f>
        <v>83.707</v>
      </c>
      <c r="D58" s="74">
        <v>78.667</v>
      </c>
      <c r="E58" s="74">
        <v>78.712</v>
      </c>
      <c r="F58" s="74">
        <f t="shared" si="3"/>
        <v>2587.0115</v>
      </c>
      <c r="G58" s="75">
        <f t="shared" si="4"/>
        <v>118.50000000004</v>
      </c>
      <c r="K58" s="82">
        <f>IF(AND(年报!N$2&lt;=A58,A58&lt;=年报!N$3),1,0)</f>
        <v>0</v>
      </c>
    </row>
    <row r="59" spans="1:11">
      <c r="A59" s="21">
        <f>'DC4-1'!A59</f>
        <v>43173</v>
      </c>
      <c r="B59" s="77">
        <f>'DC4-1'!B59</f>
        <v>2581.994</v>
      </c>
      <c r="C59" s="77">
        <f>IF(ISERROR(VLOOKUP(A59,'DC4-1'!$A$4:$Q$1997,5,TRUE)),"",VLOOKUP(A59,'DC4-1'!$A$4:$Q$1997,5,TRUE))</f>
        <v>86.5</v>
      </c>
      <c r="D59" s="74">
        <v>81.459</v>
      </c>
      <c r="E59" s="74">
        <v>81.504</v>
      </c>
      <c r="F59" s="74">
        <f t="shared" si="3"/>
        <v>2587.0125</v>
      </c>
      <c r="G59" s="75">
        <f t="shared" si="4"/>
        <v>117.499999999836</v>
      </c>
      <c r="K59" s="82">
        <f>IF(AND(年报!N$2&lt;=A59,A59&lt;=年报!N$3),1,0)</f>
        <v>0</v>
      </c>
    </row>
    <row r="60" spans="1:11">
      <c r="A60" s="21">
        <f>'DC4-1'!A60</f>
        <v>43179</v>
      </c>
      <c r="B60" s="77">
        <f>'DC4-1'!B60</f>
        <v>2581.994</v>
      </c>
      <c r="C60" s="77">
        <f>IF(ISERROR(VLOOKUP(A60,'DC4-1'!$A$4:$Q$1997,5,TRUE)),"",VLOOKUP(A60,'DC4-1'!$A$4:$Q$1997,5,TRUE))</f>
        <v>87.0805</v>
      </c>
      <c r="D60" s="74">
        <v>82.04</v>
      </c>
      <c r="E60" s="74">
        <v>82.087</v>
      </c>
      <c r="F60" s="74">
        <f t="shared" si="3"/>
        <v>2587.011</v>
      </c>
      <c r="G60" s="75">
        <f t="shared" si="4"/>
        <v>119.000000000142</v>
      </c>
      <c r="K60" s="82">
        <f>IF(AND(年报!N$2&lt;=A60,A60&lt;=年报!N$3),1,0)</f>
        <v>0</v>
      </c>
    </row>
    <row r="61" spans="1:11">
      <c r="A61" s="21">
        <f>'DC4-1'!A61</f>
        <v>43186</v>
      </c>
      <c r="B61" s="77">
        <f>'DC4-1'!B61</f>
        <v>2581.994</v>
      </c>
      <c r="C61" s="77">
        <f>IF(ISERROR(VLOOKUP(A61,'DC4-1'!$A$4:$Q$1997,5,TRUE)),"",VLOOKUP(A61,'DC4-1'!$A$4:$Q$1997,5,TRUE))</f>
        <v>89.8975</v>
      </c>
      <c r="D61" s="74">
        <v>84.855</v>
      </c>
      <c r="E61" s="74">
        <v>84.9</v>
      </c>
      <c r="F61" s="74">
        <f t="shared" si="3"/>
        <v>2587.014</v>
      </c>
      <c r="G61" s="75">
        <f t="shared" si="4"/>
        <v>115.999999999985</v>
      </c>
      <c r="K61" s="82">
        <f>IF(AND(年报!N$2&lt;=A61,A61&lt;=年报!N$3),1,0)</f>
        <v>0</v>
      </c>
    </row>
    <row r="62" spans="1:11">
      <c r="A62" s="21">
        <f>'DC4-1'!A62</f>
        <v>43192</v>
      </c>
      <c r="B62" s="77">
        <f>'DC4-1'!B62</f>
        <v>2581.994</v>
      </c>
      <c r="C62" s="77">
        <f>IF(ISERROR(VLOOKUP(A62,'DC4-1'!$A$4:$Q$1997,5,TRUE)),"",VLOOKUP(A62,'DC4-1'!$A$4:$Q$1997,5,TRUE))</f>
        <v>90.462</v>
      </c>
      <c r="D62" s="74">
        <v>85.423</v>
      </c>
      <c r="E62" s="74">
        <v>85.467</v>
      </c>
      <c r="F62" s="74">
        <f t="shared" si="3"/>
        <v>2587.011</v>
      </c>
      <c r="G62" s="75">
        <f t="shared" si="4"/>
        <v>119.000000000142</v>
      </c>
      <c r="K62" s="82">
        <f>IF(AND(年报!N$2&lt;=A62,A62&lt;=年报!N$3),1,0)</f>
        <v>0</v>
      </c>
    </row>
    <row r="63" spans="1:11">
      <c r="A63" s="21">
        <f>'DC4-1'!A63</f>
        <v>43200</v>
      </c>
      <c r="B63" s="77">
        <f>'DC4-1'!B63</f>
        <v>2581.994</v>
      </c>
      <c r="C63" s="77">
        <f>IF(ISERROR(VLOOKUP(A63,'DC4-1'!$A$4:$Q$1997,5,TRUE)),"",VLOOKUP(A63,'DC4-1'!$A$4:$Q$1997,5,TRUE))</f>
        <v>93.3465</v>
      </c>
      <c r="D63" s="74">
        <v>88.306</v>
      </c>
      <c r="E63" s="74">
        <v>88.353</v>
      </c>
      <c r="F63" s="74">
        <f t="shared" si="3"/>
        <v>2587.011</v>
      </c>
      <c r="G63" s="75">
        <f t="shared" si="4"/>
        <v>118.999999999687</v>
      </c>
      <c r="K63" s="82">
        <f>IF(AND(年报!N$2&lt;=A63,A63&lt;=年报!N$3),1,0)</f>
        <v>0</v>
      </c>
    </row>
    <row r="64" spans="1:11">
      <c r="A64" s="21">
        <f>'DC4-1'!A64</f>
        <v>43209</v>
      </c>
      <c r="B64" s="77">
        <f>'DC4-1'!B64</f>
        <v>2581.994</v>
      </c>
      <c r="C64" s="77">
        <f>IF(ISERROR(VLOOKUP(A64,'DC4-1'!$A$4:$Q$1997,5,TRUE)),"",VLOOKUP(A64,'DC4-1'!$A$4:$Q$1997,5,TRUE))</f>
        <v>96.7835</v>
      </c>
      <c r="D64" s="74">
        <v>91.745</v>
      </c>
      <c r="E64" s="74">
        <v>91.789</v>
      </c>
      <c r="F64" s="74">
        <f t="shared" si="3"/>
        <v>2587.0105</v>
      </c>
      <c r="G64" s="75">
        <f t="shared" si="4"/>
        <v>119.499999999789</v>
      </c>
      <c r="K64" s="82">
        <f>IF(AND(年报!N$2&lt;=A64,A64&lt;=年报!N$3),1,0)</f>
        <v>0</v>
      </c>
    </row>
    <row r="65" spans="1:11">
      <c r="A65" s="21">
        <f>'DC4-1'!A65</f>
        <v>43214</v>
      </c>
      <c r="B65" s="77">
        <f>'DC4-1'!B65</f>
        <v>2581.994</v>
      </c>
      <c r="C65" s="77">
        <f>IF(ISERROR(VLOOKUP(A65,'DC4-1'!$A$4:$Q$1997,5,TRUE)),"",VLOOKUP(A65,'DC4-1'!$A$4:$Q$1997,5,TRUE))</f>
        <v>96.7565</v>
      </c>
      <c r="D65" s="74">
        <v>91.713</v>
      </c>
      <c r="E65" s="74">
        <v>91.769</v>
      </c>
      <c r="F65" s="74">
        <f t="shared" si="3"/>
        <v>2587.0095</v>
      </c>
      <c r="G65" s="75">
        <f t="shared" si="4"/>
        <v>120.499999999993</v>
      </c>
      <c r="K65" s="82">
        <f>IF(AND(年报!N$2&lt;=A65,A65&lt;=年报!N$3),1,0)</f>
        <v>0</v>
      </c>
    </row>
    <row r="66" spans="1:11">
      <c r="A66" s="21">
        <f>'DC4-1'!A66</f>
        <v>43244</v>
      </c>
      <c r="B66" s="77">
        <f>'DC4-1'!B66</f>
        <v>2581.994</v>
      </c>
      <c r="C66" s="77">
        <f>IF(ISERROR(VLOOKUP(A66,'DC4-1'!$A$4:$Q$1997,5,TRUE)),"",VLOOKUP(A66,'DC4-1'!$A$4:$Q$1997,5,TRUE))</f>
        <v>103.4695</v>
      </c>
      <c r="D66" s="74">
        <v>98.435</v>
      </c>
      <c r="E66" s="74">
        <v>98.47</v>
      </c>
      <c r="F66" s="74">
        <f t="shared" si="3"/>
        <v>2587.011</v>
      </c>
      <c r="G66" s="75">
        <f t="shared" si="4"/>
        <v>118.999999999687</v>
      </c>
      <c r="K66" s="82">
        <f>IF(AND(年报!N$2&lt;=A66,A66&lt;=年报!N$3),1,0)</f>
        <v>0</v>
      </c>
    </row>
    <row r="67" spans="1:11">
      <c r="A67" s="21">
        <f>'DC4-1'!A67</f>
        <v>43249</v>
      </c>
      <c r="B67" s="77">
        <f>'DC4-1'!B67</f>
        <v>2581.994</v>
      </c>
      <c r="C67" s="77">
        <f>IF(ISERROR(VLOOKUP(A67,'DC4-1'!$A$4:$Q$1997,5,TRUE)),"",VLOOKUP(A67,'DC4-1'!$A$4:$Q$1997,5,TRUE))</f>
        <v>103.4405</v>
      </c>
      <c r="D67" s="74">
        <v>98.411</v>
      </c>
      <c r="E67" s="74">
        <v>98.443</v>
      </c>
      <c r="F67" s="74">
        <f t="shared" si="3"/>
        <v>2587.0075</v>
      </c>
      <c r="G67" s="75">
        <f t="shared" si="4"/>
        <v>122.499999999945</v>
      </c>
      <c r="K67" s="82">
        <f>IF(AND(年报!N$2&lt;=A67,A67&lt;=年报!N$3),1,0)</f>
        <v>0</v>
      </c>
    </row>
    <row r="68" spans="1:11">
      <c r="A68" s="21">
        <f>'DC4-1'!A68</f>
        <v>43255</v>
      </c>
      <c r="B68" s="77">
        <f>'DC4-1'!B68</f>
        <v>2581.994</v>
      </c>
      <c r="C68" s="77">
        <f>IF(ISERROR(VLOOKUP(A68,'DC4-1'!$A$4:$Q$1997,5,TRUE)),"",VLOOKUP(A68,'DC4-1'!$A$4:$Q$1997,5,TRUE))</f>
        <v>104.0365</v>
      </c>
      <c r="D68" s="74">
        <v>98.997</v>
      </c>
      <c r="E68" s="74">
        <v>99.027</v>
      </c>
      <c r="F68" s="74">
        <f t="shared" si="3"/>
        <v>2587.0185</v>
      </c>
      <c r="G68" s="75">
        <f t="shared" si="4"/>
        <v>111.499999999978</v>
      </c>
      <c r="K68" s="82">
        <f>IF(AND(年报!N$2&lt;=A68,A68&lt;=年报!N$3),1,0)</f>
        <v>0</v>
      </c>
    </row>
    <row r="69" spans="1:11">
      <c r="A69" s="21">
        <f>'DC4-1'!A69</f>
        <v>43266</v>
      </c>
      <c r="B69" s="77">
        <f>'DC4-1'!B69</f>
        <v>2581.994</v>
      </c>
      <c r="C69" s="77">
        <f>IF(ISERROR(VLOOKUP(A69,'DC4-1'!$A$4:$Q$1997,5,TRUE)),"",VLOOKUP(A69,'DC4-1'!$A$4:$Q$1997,5,TRUE))</f>
        <v>103.991</v>
      </c>
      <c r="D69" s="74">
        <v>98.96</v>
      </c>
      <c r="E69" s="74">
        <v>98.995</v>
      </c>
      <c r="F69" s="74">
        <f t="shared" si="3"/>
        <v>2587.0075</v>
      </c>
      <c r="G69" s="75">
        <f t="shared" ref="G69:G83" si="5">($F$4-F69)*1000</f>
        <v>122.499999999945</v>
      </c>
      <c r="K69" s="82">
        <f>IF(AND(年报!N$2&lt;=A69,A69&lt;=年报!N$3),1,0)</f>
        <v>0</v>
      </c>
    </row>
    <row r="70" spans="1:11">
      <c r="A70" s="21">
        <f>'DC4-1'!A70</f>
        <v>43271</v>
      </c>
      <c r="B70" s="77">
        <f>'DC4-1'!B70</f>
        <v>2581.994</v>
      </c>
      <c r="C70" s="77">
        <f>IF(ISERROR(VLOOKUP(A70,'DC4-1'!$A$4:$Q$1997,5,TRUE)),"",VLOOKUP(A70,'DC4-1'!$A$4:$Q$1997,5,TRUE))</f>
        <v>106.859</v>
      </c>
      <c r="D70" s="74">
        <v>101.831</v>
      </c>
      <c r="E70" s="74">
        <v>101.863</v>
      </c>
      <c r="F70" s="74">
        <f t="shared" si="3"/>
        <v>2587.006</v>
      </c>
      <c r="G70" s="75">
        <f t="shared" si="5"/>
        <v>124.000000000251</v>
      </c>
      <c r="K70" s="82">
        <f>IF(AND(年报!N$2&lt;=A70,A70&lt;=年报!N$3),1,0)</f>
        <v>0</v>
      </c>
    </row>
    <row r="71" spans="1:11">
      <c r="A71" s="21">
        <f>'DC4-1'!A71</f>
        <v>43277</v>
      </c>
      <c r="B71" s="77">
        <f>'DC4-1'!B71</f>
        <v>2581.994</v>
      </c>
      <c r="C71" s="77">
        <f>IF(ISERROR(VLOOKUP(A71,'DC4-1'!$A$4:$Q$1997,5,TRUE)),"",VLOOKUP(A71,'DC4-1'!$A$4:$Q$1997,5,TRUE))</f>
        <v>106.828</v>
      </c>
      <c r="D71" s="74">
        <v>101.798</v>
      </c>
      <c r="E71" s="74">
        <v>101.834</v>
      </c>
      <c r="F71" s="74">
        <f t="shared" si="3"/>
        <v>2587.006</v>
      </c>
      <c r="G71" s="75">
        <f t="shared" si="5"/>
        <v>123.999999999796</v>
      </c>
      <c r="K71" s="82">
        <f>IF(AND(年报!N$2&lt;=A71,A71&lt;=年报!N$3),1,0)</f>
        <v>0</v>
      </c>
    </row>
    <row r="72" spans="1:11">
      <c r="A72" s="21">
        <f>'DC4-1'!A72</f>
        <v>43283</v>
      </c>
      <c r="B72" s="77">
        <f>'DC4-1'!B72</f>
        <v>2581.994</v>
      </c>
      <c r="C72" s="77">
        <f>IF(ISERROR(VLOOKUP(A72,'DC4-1'!$A$4:$Q$1997,5,TRUE)),"",VLOOKUP(A72,'DC4-1'!$A$4:$Q$1997,5,TRUE))</f>
        <v>106.806</v>
      </c>
      <c r="D72" s="74">
        <v>101.772</v>
      </c>
      <c r="E72" s="74">
        <v>101.804</v>
      </c>
      <c r="F72" s="74">
        <f t="shared" si="3"/>
        <v>2587.012</v>
      </c>
      <c r="G72" s="75">
        <f t="shared" si="5"/>
        <v>117.999999999938</v>
      </c>
      <c r="K72" s="82">
        <f>IF(AND(年报!N$2&lt;=A72,A72&lt;=年报!N$3),1,0)</f>
        <v>0</v>
      </c>
    </row>
    <row r="73" spans="1:11">
      <c r="A73" s="21">
        <f>'DC4-1'!A73</f>
        <v>43293</v>
      </c>
      <c r="B73" s="77">
        <f>'DC4-1'!B73</f>
        <v>2581.994</v>
      </c>
      <c r="C73" s="77">
        <f>IF(ISERROR(VLOOKUP(A73,'DC4-1'!$A$4:$Q$1997,5,TRUE)),"",VLOOKUP(A73,'DC4-1'!$A$4:$Q$1997,5,TRUE))</f>
        <v>106.806</v>
      </c>
      <c r="D73" s="74">
        <v>101.772</v>
      </c>
      <c r="E73" s="74">
        <v>101.804</v>
      </c>
      <c r="F73" s="74">
        <f t="shared" si="3"/>
        <v>2587.012</v>
      </c>
      <c r="G73" s="75">
        <f t="shared" si="5"/>
        <v>117.999999999938</v>
      </c>
      <c r="K73" s="82">
        <f>IF(AND(年报!N$2&lt;=A73,A73&lt;=年报!N$3),1,0)</f>
        <v>0</v>
      </c>
    </row>
    <row r="74" spans="1:11">
      <c r="A74" s="21">
        <f>'DC4-1'!A74</f>
        <v>43297</v>
      </c>
      <c r="B74" s="77">
        <f>'DC4-1'!B74</f>
        <v>2581.994</v>
      </c>
      <c r="C74" s="77">
        <f>IF(ISERROR(VLOOKUP(A74,'DC4-1'!$A$4:$Q$1997,5,TRUE)),"",VLOOKUP(A74,'DC4-1'!$A$4:$Q$1997,5,TRUE))</f>
        <v>106.776</v>
      </c>
      <c r="D74" s="74">
        <v>101.742</v>
      </c>
      <c r="E74" s="74">
        <v>101.773</v>
      </c>
      <c r="F74" s="74">
        <f t="shared" ref="F74:F137" si="6">(B74+C74)-(D74+E74)/2</f>
        <v>2587.0125</v>
      </c>
      <c r="G74" s="75">
        <f t="shared" si="5"/>
        <v>117.500000000291</v>
      </c>
      <c r="K74" s="82">
        <f>IF(AND(年报!N$2&lt;=A74,A74&lt;=年报!N$3),1,0)</f>
        <v>0</v>
      </c>
    </row>
    <row r="75" spans="1:11">
      <c r="A75" s="21">
        <f>'DC4-1'!A75</f>
        <v>43306</v>
      </c>
      <c r="B75" s="77">
        <f>'DC4-1'!B75</f>
        <v>2581.994</v>
      </c>
      <c r="C75" s="77">
        <f>IF(ISERROR(VLOOKUP(A75,'DC4-1'!$A$4:$Q$1997,5,TRUE)),"",VLOOKUP(A75,'DC4-1'!$A$4:$Q$1997,5,TRUE))</f>
        <v>106.768</v>
      </c>
      <c r="D75" s="74">
        <v>101.732</v>
      </c>
      <c r="E75" s="74">
        <v>101.762</v>
      </c>
      <c r="F75" s="74">
        <f t="shared" si="6"/>
        <v>2587.015</v>
      </c>
      <c r="G75" s="75">
        <f t="shared" si="5"/>
        <v>114.999999999782</v>
      </c>
      <c r="K75" s="82">
        <f>IF(AND(年报!N$2&lt;=A75,A75&lt;=年报!N$3),1,0)</f>
        <v>0</v>
      </c>
    </row>
    <row r="76" spans="1:11">
      <c r="A76" s="21">
        <f>'DC4-1'!A76</f>
        <v>43313</v>
      </c>
      <c r="B76" s="77">
        <f>'DC4-1'!B76</f>
        <v>2581.994</v>
      </c>
      <c r="C76" s="77">
        <f>IF(ISERROR(VLOOKUP(A76,'DC4-1'!$A$4:$Q$1997,5,TRUE)),"",VLOOKUP(A76,'DC4-1'!$A$4:$Q$1997,5,TRUE))</f>
        <v>107.389</v>
      </c>
      <c r="D76" s="74">
        <v>102.354</v>
      </c>
      <c r="E76" s="74">
        <v>102.384</v>
      </c>
      <c r="F76" s="74">
        <f t="shared" si="6"/>
        <v>2587.014</v>
      </c>
      <c r="G76" s="75">
        <f t="shared" si="5"/>
        <v>115.999999999985</v>
      </c>
      <c r="K76" s="82">
        <f>IF(AND(年报!N$2&lt;=A76,A76&lt;=年报!N$3),1,0)</f>
        <v>0</v>
      </c>
    </row>
    <row r="77" spans="1:11">
      <c r="A77" s="21">
        <f>'DC4-1'!A77</f>
        <v>43318</v>
      </c>
      <c r="B77" s="77">
        <f>'DC4-1'!B77</f>
        <v>2581.994</v>
      </c>
      <c r="C77" s="77">
        <f>IF(ISERROR(VLOOKUP(A77,'DC4-1'!$A$4:$Q$1997,5,TRUE)),"",VLOOKUP(A77,'DC4-1'!$A$4:$Q$1997,5,TRUE))</f>
        <v>107.383</v>
      </c>
      <c r="D77" s="74">
        <v>102.348</v>
      </c>
      <c r="E77" s="74">
        <v>102.383</v>
      </c>
      <c r="F77" s="74">
        <f t="shared" si="6"/>
        <v>2587.0115</v>
      </c>
      <c r="G77" s="75">
        <f t="shared" si="5"/>
        <v>118.50000000004</v>
      </c>
      <c r="K77" s="82">
        <f>IF(AND(年报!N$2&lt;=A77,A77&lt;=年报!N$3),1,0)</f>
        <v>0</v>
      </c>
    </row>
    <row r="78" spans="1:11">
      <c r="A78" s="21">
        <f>'DC4-1'!A78</f>
        <v>43325</v>
      </c>
      <c r="B78" s="77">
        <f>'DC4-1'!B78</f>
        <v>2581.994</v>
      </c>
      <c r="C78" s="77">
        <f>IF(ISERROR(VLOOKUP(A78,'DC4-1'!$A$4:$Q$1997,5,TRUE)),"",VLOOKUP(A78,'DC4-1'!$A$4:$Q$1997,5,TRUE))</f>
        <v>107.3485</v>
      </c>
      <c r="D78" s="74">
        <v>102.315</v>
      </c>
      <c r="E78" s="74">
        <v>102.348</v>
      </c>
      <c r="F78" s="74">
        <f t="shared" si="6"/>
        <v>2587.011</v>
      </c>
      <c r="G78" s="75">
        <f t="shared" si="5"/>
        <v>118.999999999687</v>
      </c>
      <c r="K78" s="82">
        <f>IF(AND(年报!N$2&lt;=A78,A78&lt;=年报!N$3),1,0)</f>
        <v>0</v>
      </c>
    </row>
    <row r="79" spans="1:11">
      <c r="A79" s="21">
        <f>'DC4-1'!A79</f>
        <v>43336</v>
      </c>
      <c r="B79" s="77">
        <f>'DC4-1'!B79</f>
        <v>2581.994</v>
      </c>
      <c r="C79" s="77">
        <f>IF(ISERROR(VLOOKUP(A79,'DC4-1'!$A$4:$Q$1997,5,TRUE)),"",VLOOKUP(A79,'DC4-1'!$A$4:$Q$1997,5,TRUE))</f>
        <v>110.2335</v>
      </c>
      <c r="D79" s="74">
        <v>105.199</v>
      </c>
      <c r="E79" s="74">
        <v>105.233</v>
      </c>
      <c r="F79" s="74">
        <f t="shared" si="6"/>
        <v>2587.0115</v>
      </c>
      <c r="G79" s="75">
        <f t="shared" si="5"/>
        <v>118.50000000004</v>
      </c>
      <c r="K79" s="82">
        <f>IF(AND(年报!N$2&lt;=A79,A79&lt;=年报!N$3),1,0)</f>
        <v>0</v>
      </c>
    </row>
    <row r="80" spans="1:11">
      <c r="A80" s="21">
        <f>'DC4-1'!A80</f>
        <v>43340</v>
      </c>
      <c r="B80" s="77">
        <f>'DC4-1'!B80</f>
        <v>2581.994</v>
      </c>
      <c r="C80" s="77">
        <f>IF(ISERROR(VLOOKUP(A80,'DC4-1'!$A$4:$Q$1997,5,TRUE)),"",VLOOKUP(A80,'DC4-1'!$A$4:$Q$1997,5,TRUE))</f>
        <v>110.2355</v>
      </c>
      <c r="D80" s="74">
        <v>105.208</v>
      </c>
      <c r="E80" s="74">
        <v>105.239</v>
      </c>
      <c r="F80" s="74">
        <f t="shared" si="6"/>
        <v>2587.006</v>
      </c>
      <c r="G80" s="75">
        <f t="shared" si="5"/>
        <v>123.999999999796</v>
      </c>
      <c r="K80" s="82">
        <f>IF(AND(年报!N$2&lt;=A80,A80&lt;=年报!N$3),1,0)</f>
        <v>0</v>
      </c>
    </row>
    <row r="81" spans="1:11">
      <c r="A81" s="21">
        <f>'DC4-1'!A81</f>
        <v>43346</v>
      </c>
      <c r="B81" s="77">
        <f>'DC4-1'!B81</f>
        <v>2581.994</v>
      </c>
      <c r="C81" s="77">
        <f>IF(ISERROR(VLOOKUP(A81,'DC4-1'!$A$4:$Q$1997,5,TRUE)),"",VLOOKUP(A81,'DC4-1'!$A$4:$Q$1997,5,TRUE))</f>
        <v>110.235</v>
      </c>
      <c r="D81" s="74">
        <v>105.156</v>
      </c>
      <c r="E81" s="74">
        <v>105.184</v>
      </c>
      <c r="F81" s="74">
        <f t="shared" si="6"/>
        <v>2587.059</v>
      </c>
      <c r="G81" s="75">
        <f t="shared" si="5"/>
        <v>70.9999999999127</v>
      </c>
      <c r="K81" s="82">
        <f>IF(AND(年报!N$2&lt;=A81,A81&lt;=年报!N$3),1,0)</f>
        <v>0</v>
      </c>
    </row>
    <row r="82" spans="1:11">
      <c r="A82" s="21">
        <f>'DC4-1'!A82</f>
        <v>43365</v>
      </c>
      <c r="B82" s="77">
        <f>'DC4-1'!B82</f>
        <v>2581.994</v>
      </c>
      <c r="C82" s="77">
        <f>IF(ISERROR(VLOOKUP(A82,'DC4-1'!$A$4:$Q$1997,5,TRUE)),"",VLOOKUP(A82,'DC4-1'!$A$4:$Q$1997,5,TRUE))</f>
        <v>113.665</v>
      </c>
      <c r="D82" s="74">
        <v>108.528</v>
      </c>
      <c r="E82" s="74">
        <v>108.662</v>
      </c>
      <c r="F82" s="74">
        <f t="shared" si="6"/>
        <v>2587.064</v>
      </c>
      <c r="G82" s="75">
        <f t="shared" si="5"/>
        <v>65.9999999998035</v>
      </c>
      <c r="K82" s="82">
        <f>IF(AND(年报!N$2&lt;=A82,A82&lt;=年报!N$3),1,0)</f>
        <v>0</v>
      </c>
    </row>
    <row r="83" spans="1:11">
      <c r="A83" s="21">
        <v>43370</v>
      </c>
      <c r="B83" s="77">
        <f>'DC4-1'!B83</f>
        <v>2581.994</v>
      </c>
      <c r="C83" s="77">
        <f>IF(ISERROR(VLOOKUP(A83,'DC4-1'!$A$4:$Q$1997,5,TRUE)),"",VLOOKUP(A83,'DC4-1'!$A$4:$Q$1997,5,TRUE))</f>
        <v>113.648</v>
      </c>
      <c r="D83" s="74">
        <v>108.617</v>
      </c>
      <c r="E83" s="74">
        <v>108.653</v>
      </c>
      <c r="F83" s="74">
        <f t="shared" si="6"/>
        <v>2587.007</v>
      </c>
      <c r="G83" s="75">
        <f t="shared" si="5"/>
        <v>123.000000000047</v>
      </c>
      <c r="K83" s="82">
        <f>IF(AND(年报!N$2&lt;=A83,A83&lt;=年报!N$3),1,0)</f>
        <v>0</v>
      </c>
    </row>
    <row r="84" spans="1:11">
      <c r="A84" s="21">
        <f>实测管口高程!A2</f>
        <v>43375</v>
      </c>
      <c r="B84" s="77">
        <f>'DC4-1'!B84</f>
        <v>2581.994</v>
      </c>
      <c r="C84" s="77">
        <f>IF(ISERROR(VLOOKUP(A84,'DC4-1'!$A$4:$Q$1997,5,TRUE)),"",VLOOKUP(A84,'DC4-1'!$A$4:$Q$1997,5,TRUE))</f>
        <v>113.643</v>
      </c>
      <c r="D84" s="74">
        <v>108.612</v>
      </c>
      <c r="E84" s="74">
        <v>108.642</v>
      </c>
      <c r="F84" s="74">
        <f t="shared" si="6"/>
        <v>2587.01</v>
      </c>
      <c r="G84" s="75">
        <f t="shared" ref="G84:G89" si="7">($F$2-F84)*1000</f>
        <v>147.999999999683</v>
      </c>
      <c r="K84" s="82">
        <f>IF(AND(年报!N$2&lt;=A84,A84&lt;=年报!N$3),1,0)</f>
        <v>0</v>
      </c>
    </row>
    <row r="85" spans="1:11">
      <c r="A85" s="21">
        <f>实测管口高程!A3</f>
        <v>43381</v>
      </c>
      <c r="B85" s="77">
        <f>'DC4-1'!B85</f>
        <v>2581.994</v>
      </c>
      <c r="C85" s="77">
        <f>IF(ISERROR(VLOOKUP(A85,'DC4-1'!$A$4:$Q$1997,5,TRUE)),"",VLOOKUP(A85,'DC4-1'!$A$4:$Q$1997,5,TRUE))</f>
        <v>113.635</v>
      </c>
      <c r="D85" s="74">
        <v>108.604</v>
      </c>
      <c r="E85" s="74">
        <v>108.64</v>
      </c>
      <c r="F85" s="74">
        <f t="shared" si="6"/>
        <v>2587.007</v>
      </c>
      <c r="G85" s="75">
        <f t="shared" si="7"/>
        <v>150.99999999984</v>
      </c>
      <c r="K85" s="82">
        <f>IF(AND(年报!N$2&lt;=A85,A85&lt;=年报!N$3),1,0)</f>
        <v>0</v>
      </c>
    </row>
    <row r="86" spans="1:11">
      <c r="A86" s="21">
        <f>实测管口高程!A4</f>
        <v>43390</v>
      </c>
      <c r="B86" s="77">
        <f>'DC4-1'!B86</f>
        <v>2581.994</v>
      </c>
      <c r="C86" s="77">
        <f>IF(ISERROR(VLOOKUP(A86,'DC4-1'!$A$4:$Q$1997,5,TRUE)),"",VLOOKUP(A86,'DC4-1'!$A$4:$Q$1997,5,TRUE))</f>
        <v>113.6035</v>
      </c>
      <c r="D86" s="74">
        <v>108.568</v>
      </c>
      <c r="E86" s="74">
        <v>108.601</v>
      </c>
      <c r="F86" s="74">
        <f t="shared" si="6"/>
        <v>2587.013</v>
      </c>
      <c r="G86" s="75">
        <f t="shared" si="7"/>
        <v>144.999999999527</v>
      </c>
      <c r="K86" s="82">
        <f>IF(AND(年报!N$2&lt;=A86,A86&lt;=年报!N$3),1,0)</f>
        <v>0</v>
      </c>
    </row>
    <row r="87" spans="1:11">
      <c r="A87" s="21">
        <f>实测管口高程!A5</f>
        <v>43396</v>
      </c>
      <c r="B87" s="77">
        <f>'DC4-1'!B87</f>
        <v>2581.994</v>
      </c>
      <c r="C87" s="77">
        <f>IF(ISERROR(VLOOKUP(A87,'DC4-1'!$A$4:$Q$1997,5,TRUE)),"",VLOOKUP(A87,'DC4-1'!$A$4:$Q$1997,5,TRUE))</f>
        <v>116.939</v>
      </c>
      <c r="D87" s="74">
        <v>111.911</v>
      </c>
      <c r="E87" s="74">
        <v>111.946</v>
      </c>
      <c r="F87" s="74">
        <f t="shared" si="6"/>
        <v>2587.0045</v>
      </c>
      <c r="G87" s="75">
        <f t="shared" si="7"/>
        <v>153.499999999894</v>
      </c>
      <c r="K87" s="82">
        <f>IF(AND(年报!N$2&lt;=A87,A87&lt;=年报!N$3),1,0)</f>
        <v>0</v>
      </c>
    </row>
    <row r="88" spans="1:11">
      <c r="A88" s="21">
        <f>实测管口高程!A6</f>
        <v>43403</v>
      </c>
      <c r="B88" s="77">
        <f>'DC4-1'!B88</f>
        <v>2581.994</v>
      </c>
      <c r="C88" s="77">
        <f>IF(ISERROR(VLOOKUP(A88,'DC4-1'!$A$4:$Q$1997,5,TRUE)),"",VLOOKUP(A88,'DC4-1'!$A$4:$Q$1997,5,TRUE))</f>
        <v>120.1085</v>
      </c>
      <c r="D88" s="74">
        <v>115.074</v>
      </c>
      <c r="E88" s="74">
        <v>115.108</v>
      </c>
      <c r="F88" s="74">
        <f t="shared" si="6"/>
        <v>2587.0115</v>
      </c>
      <c r="G88" s="75">
        <f t="shared" si="7"/>
        <v>146.499999999833</v>
      </c>
      <c r="K88" s="82">
        <f>IF(AND(年报!N$2&lt;=A88,A88&lt;=年报!N$3),1,0)</f>
        <v>0</v>
      </c>
    </row>
    <row r="89" spans="1:11">
      <c r="A89" s="21">
        <f>实测管口高程!A7</f>
        <v>43411</v>
      </c>
      <c r="B89" s="77">
        <f>'DC4-1'!B89</f>
        <v>2581.994</v>
      </c>
      <c r="C89" s="77">
        <f>IF(ISERROR(VLOOKUP(A89,'DC4-1'!$A$4:$Q$1997,5,TRUE)),"",VLOOKUP(A89,'DC4-1'!$A$4:$Q$1997,5,TRUE))</f>
        <v>123.1</v>
      </c>
      <c r="D89" s="74">
        <v>118.071</v>
      </c>
      <c r="E89" s="74">
        <v>118.106</v>
      </c>
      <c r="F89" s="74">
        <f t="shared" si="6"/>
        <v>2587.0055</v>
      </c>
      <c r="G89" s="75">
        <f t="shared" si="7"/>
        <v>152.499999999691</v>
      </c>
      <c r="K89" s="82">
        <f>IF(AND(年报!N$2&lt;=A89,A89&lt;=年报!N$3),1,0)</f>
        <v>0</v>
      </c>
    </row>
    <row r="90" spans="1:11">
      <c r="A90" s="21">
        <f>实测管口高程!A8</f>
        <v>43419</v>
      </c>
      <c r="B90" s="77">
        <f>'DC4-1'!B90</f>
        <v>2581.994</v>
      </c>
      <c r="C90" s="77">
        <f>IF(ISERROR(VLOOKUP(A90,'DC4-1'!$A$4:$Q$1997,5,TRUE)),"",VLOOKUP(A90,'DC4-1'!$A$4:$Q$1997,5,TRUE))</f>
        <v>123.6075</v>
      </c>
      <c r="D90" s="74">
        <v>118.572</v>
      </c>
      <c r="E90" s="74">
        <v>118.606</v>
      </c>
      <c r="F90" s="74">
        <f t="shared" si="6"/>
        <v>2587.0125</v>
      </c>
      <c r="G90" s="75">
        <f t="shared" ref="G90:G95" si="8">($F$2-F90)*1000</f>
        <v>145.499999999629</v>
      </c>
      <c r="K90" s="82">
        <f>IF(AND(年报!N$2&lt;=A90,A90&lt;=年报!N$3),1,0)</f>
        <v>0</v>
      </c>
    </row>
    <row r="91" spans="1:11">
      <c r="A91" s="21">
        <f>实测管口高程!A9</f>
        <v>43425</v>
      </c>
      <c r="B91" s="77">
        <f>'DC4-1'!B91</f>
        <v>2581.994</v>
      </c>
      <c r="C91" s="77">
        <f>IF(ISERROR(VLOOKUP(A91,'DC4-1'!$A$4:$Q$1997,5,TRUE)),"",VLOOKUP(A91,'DC4-1'!$A$4:$Q$1997,5,TRUE))</f>
        <v>126.413</v>
      </c>
      <c r="D91" s="74">
        <v>121.386</v>
      </c>
      <c r="E91" s="74">
        <v>121.419</v>
      </c>
      <c r="F91" s="74">
        <f t="shared" si="6"/>
        <v>2587.0045</v>
      </c>
      <c r="G91" s="75">
        <f t="shared" si="8"/>
        <v>153.499999999894</v>
      </c>
      <c r="K91" s="82">
        <f>IF(AND(年报!N$2&lt;=A91,A91&lt;=年报!N$3),1,0)</f>
        <v>0</v>
      </c>
    </row>
    <row r="92" spans="1:11">
      <c r="A92" s="21">
        <f>实测管口高程!A10</f>
        <v>43431</v>
      </c>
      <c r="B92" s="77">
        <f>'DC4-1'!B92</f>
        <v>2581.994</v>
      </c>
      <c r="C92" s="77">
        <f>IF(ISERROR(VLOOKUP(A92,'DC4-1'!$A$4:$Q$1997,5,TRUE)),"",VLOOKUP(A92,'DC4-1'!$A$4:$Q$1997,5,TRUE))</f>
        <v>126.9635</v>
      </c>
      <c r="D92" s="74">
        <v>121.934</v>
      </c>
      <c r="E92" s="74">
        <v>121.965</v>
      </c>
      <c r="F92" s="74">
        <f t="shared" si="6"/>
        <v>2587.008</v>
      </c>
      <c r="G92" s="75">
        <f t="shared" si="8"/>
        <v>150.000000000091</v>
      </c>
      <c r="K92" s="82">
        <f>IF(AND(年报!N$2&lt;=A92,A92&lt;=年报!N$3),1,0)</f>
        <v>0</v>
      </c>
    </row>
    <row r="93" spans="1:11">
      <c r="A93" s="21">
        <f>实测管口高程!A11</f>
        <v>43441</v>
      </c>
      <c r="B93" s="77">
        <f>'DC4-1'!B93</f>
        <v>2581.994</v>
      </c>
      <c r="C93" s="77">
        <f>IF(ISERROR(VLOOKUP(A93,'DC4-1'!$A$4:$Q$1997,5,TRUE)),"",VLOOKUP(A93,'DC4-1'!$A$4:$Q$1997,5,TRUE))</f>
        <v>129.7375</v>
      </c>
      <c r="D93" s="74">
        <v>124.707</v>
      </c>
      <c r="E93" s="74">
        <v>124.742</v>
      </c>
      <c r="F93" s="74">
        <f t="shared" si="6"/>
        <v>2587.007</v>
      </c>
      <c r="G93" s="75">
        <f t="shared" si="8"/>
        <v>150.999999999385</v>
      </c>
      <c r="K93" s="82">
        <f>IF(AND(年报!N$2&lt;=A93,A93&lt;=年报!N$3),1,0)</f>
        <v>0</v>
      </c>
    </row>
    <row r="94" spans="1:11">
      <c r="A94" s="21">
        <f>实测管口高程!A12</f>
        <v>43445</v>
      </c>
      <c r="B94" s="77">
        <f>'DC4-1'!B94</f>
        <v>2581.994</v>
      </c>
      <c r="C94" s="77">
        <f>IF(ISERROR(VLOOKUP(A94,'DC4-1'!$A$4:$Q$1997,5,TRUE)),"",VLOOKUP(A94,'DC4-1'!$A$4:$Q$1997,5,TRUE))</f>
        <v>129.7125</v>
      </c>
      <c r="D94" s="74">
        <v>124.679</v>
      </c>
      <c r="E94" s="74">
        <v>124.71</v>
      </c>
      <c r="F94" s="74">
        <f t="shared" si="6"/>
        <v>2587.012</v>
      </c>
      <c r="G94" s="75">
        <f t="shared" si="8"/>
        <v>145.999999999731</v>
      </c>
      <c r="K94" s="82">
        <f>IF(AND(年报!N$2&lt;=A94,A94&lt;=年报!N$3),1,0)</f>
        <v>0</v>
      </c>
    </row>
    <row r="95" spans="1:11">
      <c r="A95" s="21">
        <f>实测管口高程!A13</f>
        <v>43455</v>
      </c>
      <c r="B95" s="77">
        <f>'DC4-1'!B95</f>
        <v>2581.994</v>
      </c>
      <c r="C95" s="77">
        <f>IF(ISERROR(VLOOKUP(A95,'DC4-1'!$A$4:$Q$1997,5,TRUE)),"",VLOOKUP(A95,'DC4-1'!$A$4:$Q$1997,5,TRUE))</f>
        <v>133.1545</v>
      </c>
      <c r="D95" s="74">
        <v>128.129</v>
      </c>
      <c r="E95" s="74">
        <v>128.159</v>
      </c>
      <c r="F95" s="74">
        <f t="shared" si="6"/>
        <v>2587.0045</v>
      </c>
      <c r="G95" s="75">
        <f t="shared" si="8"/>
        <v>153.499999999894</v>
      </c>
      <c r="K95" s="82">
        <f>IF(AND(年报!N$2&lt;=A95,A95&lt;=年报!N$3),1,0)</f>
        <v>0</v>
      </c>
    </row>
    <row r="96" spans="1:11">
      <c r="A96" s="21">
        <f>实测管口高程!A14</f>
        <v>43461</v>
      </c>
      <c r="B96" s="77">
        <f>'DC4-1'!B96</f>
        <v>2581.994</v>
      </c>
      <c r="C96" s="77">
        <f>IF(ISERROR(VLOOKUP(A96,'DC4-1'!$A$4:$Q$1997,5,TRUE)),"",VLOOKUP(A96,'DC4-1'!$A$4:$Q$1997,5,TRUE))</f>
        <v>133.1115</v>
      </c>
      <c r="D96" s="74">
        <v>128.086</v>
      </c>
      <c r="E96" s="74">
        <v>128.119</v>
      </c>
      <c r="F96" s="74">
        <f t="shared" si="6"/>
        <v>2587.003</v>
      </c>
      <c r="G96" s="75">
        <f t="shared" ref="G96:G101" si="9">($F$2-F96)*1000</f>
        <v>154.999999999745</v>
      </c>
      <c r="K96" s="82">
        <f>IF(AND(年报!N$2&lt;=A96,A96&lt;=年报!N$3),1,0)</f>
        <v>0</v>
      </c>
    </row>
    <row r="97" spans="1:11">
      <c r="A97" s="21">
        <f>实测管口高程!A15</f>
        <v>43467</v>
      </c>
      <c r="B97" s="77">
        <f>'DC4-1'!B97</f>
        <v>2581.994</v>
      </c>
      <c r="C97" s="77">
        <f>IF(ISERROR(VLOOKUP(A97,'DC4-1'!$A$4:$Q$1997,5,TRUE)),"",VLOOKUP(A97,'DC4-1'!$A$4:$Q$1997,5,TRUE))</f>
        <v>133.082</v>
      </c>
      <c r="D97" s="74">
        <v>128.055</v>
      </c>
      <c r="E97" s="74">
        <v>128.094</v>
      </c>
      <c r="F97" s="74">
        <f t="shared" si="6"/>
        <v>2587.0015</v>
      </c>
      <c r="G97" s="75">
        <f t="shared" si="9"/>
        <v>156.500000000051</v>
      </c>
      <c r="K97" s="82">
        <f>IF(AND(年报!N$2&lt;=A97,A97&lt;=年报!N$3),1,0)</f>
        <v>0</v>
      </c>
    </row>
    <row r="98" spans="1:11">
      <c r="A98" s="21">
        <f>实测管口高程!A16</f>
        <v>43474</v>
      </c>
      <c r="B98" s="77">
        <f>'DC4-1'!B98</f>
        <v>2581.994</v>
      </c>
      <c r="C98" s="77">
        <f>IF(ISERROR(VLOOKUP(A98,'DC4-1'!$A$4:$Q$1997,5,TRUE)),"",VLOOKUP(A98,'DC4-1'!$A$4:$Q$1997,5,TRUE))</f>
        <v>133.648</v>
      </c>
      <c r="D98" s="74">
        <v>128.621</v>
      </c>
      <c r="E98" s="74">
        <v>128.652</v>
      </c>
      <c r="F98" s="74">
        <f t="shared" si="6"/>
        <v>2587.0055</v>
      </c>
      <c r="G98" s="75">
        <f t="shared" si="9"/>
        <v>152.499999999691</v>
      </c>
      <c r="K98" s="82">
        <f>IF(AND(年报!N$2&lt;=A98,A98&lt;=年报!N$3),1,0)</f>
        <v>0</v>
      </c>
    </row>
    <row r="99" spans="1:11">
      <c r="A99" s="21">
        <f>实测管口高程!A17</f>
        <v>43481</v>
      </c>
      <c r="B99" s="77">
        <f>'DC4-1'!B99</f>
        <v>2581.994</v>
      </c>
      <c r="C99" s="77">
        <f>IF(ISERROR(VLOOKUP(A99,'DC4-1'!$A$4:$Q$1997,5,TRUE)),"",VLOOKUP(A99,'DC4-1'!$A$4:$Q$1997,5,TRUE))</f>
        <v>136.348</v>
      </c>
      <c r="D99" s="74">
        <v>131.318</v>
      </c>
      <c r="E99" s="74">
        <v>131.351</v>
      </c>
      <c r="F99" s="74">
        <f t="shared" si="6"/>
        <v>2587.0075</v>
      </c>
      <c r="G99" s="75">
        <f t="shared" si="9"/>
        <v>150.499999999738</v>
      </c>
      <c r="K99" s="82">
        <f>IF(AND(年报!N$2&lt;=A99,A99&lt;=年报!N$3),1,0)</f>
        <v>0</v>
      </c>
    </row>
    <row r="100" spans="1:11">
      <c r="A100" s="21">
        <f>实测管口高程!A18</f>
        <v>43486</v>
      </c>
      <c r="B100" s="77">
        <f>'DC4-1'!B100</f>
        <v>2581.994</v>
      </c>
      <c r="C100" s="77">
        <f>IF(ISERROR(VLOOKUP(A100,'DC4-1'!$A$4:$Q$1997,5,TRUE)),"",VLOOKUP(A100,'DC4-1'!$A$4:$Q$1997,5,TRUE))</f>
        <v>136.3355</v>
      </c>
      <c r="D100" s="74">
        <v>131.305</v>
      </c>
      <c r="E100" s="74">
        <v>131.344</v>
      </c>
      <c r="F100" s="74">
        <f t="shared" si="6"/>
        <v>2587.005</v>
      </c>
      <c r="G100" s="75">
        <f t="shared" si="9"/>
        <v>152.999999999793</v>
      </c>
      <c r="K100" s="82">
        <f>IF(AND(年报!N$2&lt;=A100,A100&lt;=年报!N$3),1,0)</f>
        <v>0</v>
      </c>
    </row>
    <row r="101" spans="1:11">
      <c r="A101" s="21">
        <f>实测管口高程!A19</f>
        <v>43511</v>
      </c>
      <c r="B101" s="77">
        <f>'DC4-1'!B101</f>
        <v>2581.994</v>
      </c>
      <c r="C101" s="77">
        <f>IF(ISERROR(VLOOKUP(A101,'DC4-1'!$A$4:$Q$1997,5,TRUE)),"",VLOOKUP(A101,'DC4-1'!$A$4:$Q$1997,5,TRUE))</f>
        <v>136.2745</v>
      </c>
      <c r="D101" s="74">
        <v>131.245</v>
      </c>
      <c r="E101" s="74">
        <v>131.274</v>
      </c>
      <c r="F101" s="74">
        <f t="shared" si="6"/>
        <v>2587.009</v>
      </c>
      <c r="G101" s="75">
        <f t="shared" si="9"/>
        <v>148.999999999887</v>
      </c>
      <c r="K101" s="82">
        <f>IF(AND(年报!N$2&lt;=A101,A101&lt;=年报!N$3),1,0)</f>
        <v>0</v>
      </c>
    </row>
    <row r="102" spans="1:11">
      <c r="A102" s="21">
        <v>43515</v>
      </c>
      <c r="B102" s="77">
        <f>'DC4-1'!B102</f>
        <v>2581.994</v>
      </c>
      <c r="C102" s="77">
        <f>IF(ISERROR(VLOOKUP(A102,'DC4-1'!$A$4:$Q$1997,5,TRUE)),"",VLOOKUP(A102,'DC4-1'!$A$4:$Q$1997,5,TRUE))</f>
        <v>136.2615</v>
      </c>
      <c r="D102" s="74">
        <v>131.232</v>
      </c>
      <c r="E102" s="74">
        <v>131.271</v>
      </c>
      <c r="F102" s="74">
        <f t="shared" si="6"/>
        <v>2587.004</v>
      </c>
      <c r="G102" s="75">
        <f t="shared" ref="G102:G139" si="10">($F$2-F102)*1000</f>
        <v>153.999999999542</v>
      </c>
      <c r="K102" s="82">
        <f>IF(AND(年报!N$2&lt;=A102,A102&lt;=年报!N$3),1,0)</f>
        <v>0</v>
      </c>
    </row>
    <row r="103" spans="1:11">
      <c r="A103" s="21">
        <v>43524</v>
      </c>
      <c r="B103" s="77">
        <f>'DC4-1'!B103</f>
        <v>2581.994</v>
      </c>
      <c r="C103" s="77">
        <f>IF(ISERROR(VLOOKUP(A103,'DC4-1'!$A$4:$Q$1997,5,TRUE)),"",VLOOKUP(A103,'DC4-1'!$A$4:$Q$1997,5,TRUE))</f>
        <v>138.9745</v>
      </c>
      <c r="D103" s="74">
        <v>133.949</v>
      </c>
      <c r="E103" s="74">
        <v>133.986</v>
      </c>
      <c r="F103" s="74">
        <f t="shared" si="6"/>
        <v>2587.001</v>
      </c>
      <c r="G103" s="75">
        <f t="shared" si="10"/>
        <v>157.000000000153</v>
      </c>
      <c r="K103" s="82">
        <f>IF(AND(年报!N$2&lt;=A103,A103&lt;=年报!N$3),1,0)</f>
        <v>0</v>
      </c>
    </row>
    <row r="104" spans="1:11">
      <c r="A104" s="21">
        <v>43530</v>
      </c>
      <c r="B104" s="77">
        <f>'DC4-1'!B104</f>
        <v>2581.994</v>
      </c>
      <c r="C104" s="77">
        <f>IF(ISERROR(VLOOKUP(A104,'DC4-1'!$A$4:$Q$1997,5,TRUE)),"",VLOOKUP(A104,'DC4-1'!$A$4:$Q$1997,5,TRUE))</f>
        <v>139.525</v>
      </c>
      <c r="D104" s="74">
        <v>134.495</v>
      </c>
      <c r="E104" s="74">
        <v>134.528</v>
      </c>
      <c r="F104" s="74">
        <f t="shared" si="6"/>
        <v>2587.0075</v>
      </c>
      <c r="G104" s="75">
        <f t="shared" si="10"/>
        <v>150.499999999738</v>
      </c>
      <c r="K104" s="82">
        <f>IF(AND(年报!N$2&lt;=A104,A104&lt;=年报!N$3),1,0)</f>
        <v>0</v>
      </c>
    </row>
    <row r="105" spans="1:11">
      <c r="A105" s="21">
        <v>43535</v>
      </c>
      <c r="B105" s="77">
        <f>'DC4-1'!B105</f>
        <v>2581.994</v>
      </c>
      <c r="C105" s="77">
        <f>IF(ISERROR(VLOOKUP(A105,'DC4-1'!$A$4:$Q$1997,5,TRUE)),"",VLOOKUP(A105,'DC4-1'!$A$4:$Q$1997,5,TRUE))</f>
        <v>142.223</v>
      </c>
      <c r="D105" s="74">
        <v>137.199</v>
      </c>
      <c r="E105" s="74">
        <v>137.237</v>
      </c>
      <c r="F105" s="74">
        <f t="shared" si="6"/>
        <v>2586.999</v>
      </c>
      <c r="G105" s="75">
        <f t="shared" si="10"/>
        <v>158.999999999651</v>
      </c>
      <c r="K105" s="82">
        <f>IF(AND(年报!N$2&lt;=A105,A105&lt;=年报!N$3),1,0)</f>
        <v>0</v>
      </c>
    </row>
    <row r="106" spans="1:11">
      <c r="A106" s="21">
        <v>43543</v>
      </c>
      <c r="B106" s="77">
        <f>'DC4-1'!B106</f>
        <v>2581.994</v>
      </c>
      <c r="C106" s="77">
        <f>IF(ISERROR(VLOOKUP(A106,'DC4-1'!$A$4:$Q$1997,5,TRUE)),"",VLOOKUP(A106,'DC4-1'!$A$4:$Q$1997,5,TRUE))</f>
        <v>145.219</v>
      </c>
      <c r="D106" s="74">
        <v>140.197</v>
      </c>
      <c r="E106" s="74">
        <v>140.236</v>
      </c>
      <c r="F106" s="74">
        <f t="shared" si="6"/>
        <v>2586.9965</v>
      </c>
      <c r="G106" s="75">
        <f t="shared" si="10"/>
        <v>161.499999999705</v>
      </c>
      <c r="K106" s="82">
        <f>IF(AND(年报!N$2&lt;=A106,A106&lt;=年报!N$3),1,0)</f>
        <v>0</v>
      </c>
    </row>
    <row r="107" spans="1:11">
      <c r="A107" s="21">
        <v>43561</v>
      </c>
      <c r="B107" s="77">
        <f>'DC4-1'!B107</f>
        <v>2581.994</v>
      </c>
      <c r="C107" s="77">
        <f>IF(ISERROR(VLOOKUP(A107,'DC4-1'!$A$4:$Q$1997,5,TRUE)),"",VLOOKUP(A107,'DC4-1'!$A$4:$Q$1997,5,TRUE))</f>
        <v>148.5795</v>
      </c>
      <c r="D107" s="74">
        <v>143.564</v>
      </c>
      <c r="E107" s="74">
        <v>143.596</v>
      </c>
      <c r="F107" s="74">
        <f t="shared" si="6"/>
        <v>2586.9935</v>
      </c>
      <c r="G107" s="75">
        <f t="shared" si="10"/>
        <v>164.499999999862</v>
      </c>
      <c r="K107" s="82">
        <f>IF(AND(年报!N$2&lt;=A107,A107&lt;=年报!N$3),1,0)</f>
        <v>0</v>
      </c>
    </row>
    <row r="108" spans="1:11">
      <c r="A108" s="21">
        <v>43573</v>
      </c>
      <c r="B108" s="77">
        <f>'DC4-1'!B108</f>
        <v>2581.994</v>
      </c>
      <c r="C108" s="77">
        <f>IF(ISERROR(VLOOKUP(A108,'DC4-1'!$A$4:$Q$1997,5,TRUE)),"",VLOOKUP(A108,'DC4-1'!$A$4:$Q$1997,5,TRUE))</f>
        <v>151.9105</v>
      </c>
      <c r="D108" s="74">
        <v>146.887</v>
      </c>
      <c r="E108" s="74">
        <v>146.921</v>
      </c>
      <c r="F108" s="74">
        <f t="shared" si="6"/>
        <v>2587.0005</v>
      </c>
      <c r="G108" s="75">
        <f t="shared" si="10"/>
        <v>157.4999999998</v>
      </c>
      <c r="K108" s="82">
        <f>IF(AND(年报!N$2&lt;=A108,A108&lt;=年报!N$3),1,0)</f>
        <v>0</v>
      </c>
    </row>
    <row r="109" spans="1:11">
      <c r="A109" s="21">
        <v>43581</v>
      </c>
      <c r="B109" s="77">
        <f>'DC4-1'!B109</f>
        <v>2581.994</v>
      </c>
      <c r="C109" s="77">
        <f>IF(ISERROR(VLOOKUP(A109,'DC4-1'!$A$4:$Q$1997,5,TRUE)),"",VLOOKUP(A109,'DC4-1'!$A$4:$Q$1997,5,TRUE))</f>
        <v>152.473</v>
      </c>
      <c r="D109" s="74">
        <v>147.451</v>
      </c>
      <c r="E109" s="74">
        <v>147.487</v>
      </c>
      <c r="F109" s="74">
        <f t="shared" si="6"/>
        <v>2586.998</v>
      </c>
      <c r="G109" s="75">
        <f t="shared" si="10"/>
        <v>159.999999999854</v>
      </c>
      <c r="K109" s="82">
        <f>IF(AND(年报!N$2&lt;=A109,A109&lt;=年报!N$3),1,0)</f>
        <v>0</v>
      </c>
    </row>
    <row r="110" spans="1:11">
      <c r="A110" s="21">
        <v>43595</v>
      </c>
      <c r="B110" s="77">
        <f>'DC4-1'!B110</f>
        <v>2581.994</v>
      </c>
      <c r="C110" s="77">
        <f>IF(ISERROR(VLOOKUP(A110,'DC4-1'!$A$4:$Q$1997,5,TRUE)),"",VLOOKUP(A110,'DC4-1'!$A$4:$Q$1997,5,TRUE))</f>
        <v>155.1285</v>
      </c>
      <c r="D110" s="74">
        <v>150.114</v>
      </c>
      <c r="E110" s="74">
        <v>150.151</v>
      </c>
      <c r="F110" s="74">
        <f t="shared" si="6"/>
        <v>2586.99</v>
      </c>
      <c r="G110" s="75">
        <f t="shared" si="10"/>
        <v>168.00000000012</v>
      </c>
      <c r="K110" s="82">
        <f>IF(AND(年报!N$2&lt;=A110,A110&lt;=年报!N$3),1,0)</f>
        <v>0</v>
      </c>
    </row>
    <row r="111" spans="1:11">
      <c r="A111" s="21">
        <v>43601</v>
      </c>
      <c r="B111" s="77">
        <f>'DC4-1'!B111</f>
        <v>2581.994</v>
      </c>
      <c r="C111" s="77">
        <f>IF(ISERROR(VLOOKUP(A111,'DC4-1'!$A$4:$Q$1997,5,TRUE)),"",VLOOKUP(A111,'DC4-1'!$A$4:$Q$1997,5,TRUE))</f>
        <v>155.714</v>
      </c>
      <c r="D111" s="74">
        <v>150.694</v>
      </c>
      <c r="E111" s="74">
        <v>150.731</v>
      </c>
      <c r="F111" s="74">
        <f t="shared" si="6"/>
        <v>2586.9955</v>
      </c>
      <c r="G111" s="75">
        <f t="shared" si="10"/>
        <v>162.499999999909</v>
      </c>
      <c r="K111" s="82">
        <f>IF(AND(年报!N$2&lt;=A111,A111&lt;=年报!N$3),1,0)</f>
        <v>0</v>
      </c>
    </row>
    <row r="112" spans="1:11">
      <c r="A112" s="21">
        <v>43608</v>
      </c>
      <c r="B112" s="77">
        <f>'DC4-1'!B112</f>
        <v>2581.994</v>
      </c>
      <c r="C112" s="77">
        <f>IF(ISERROR(VLOOKUP(A112,'DC4-1'!$A$4:$Q$1997,5,TRUE)),"",VLOOKUP(A112,'DC4-1'!$A$4:$Q$1997,5,TRUE))</f>
        <v>158.4695</v>
      </c>
      <c r="D112" s="74">
        <v>153.447</v>
      </c>
      <c r="E112" s="74">
        <v>153.478</v>
      </c>
      <c r="F112" s="74">
        <f t="shared" si="6"/>
        <v>2587.001</v>
      </c>
      <c r="G112" s="75">
        <f t="shared" si="10"/>
        <v>156.999999999698</v>
      </c>
      <c r="K112" s="82">
        <f>IF(AND(年报!N$2&lt;=A112,A112&lt;=年报!N$3),1,0)</f>
        <v>0</v>
      </c>
    </row>
    <row r="113" spans="1:11">
      <c r="A113" s="21">
        <v>43623</v>
      </c>
      <c r="B113" s="77">
        <f>'DC4-1'!B113</f>
        <v>2581.994</v>
      </c>
      <c r="C113" s="77">
        <f>IF(ISERROR(VLOOKUP(A113,'DC4-1'!$A$4:$Q$1997,5,TRUE)),"",VLOOKUP(A113,'DC4-1'!$A$4:$Q$1997,5,TRUE))</f>
        <v>161.5275</v>
      </c>
      <c r="D113" s="74">
        <v>156.508</v>
      </c>
      <c r="E113" s="74">
        <v>156.543</v>
      </c>
      <c r="F113" s="74">
        <f t="shared" si="6"/>
        <v>2586.996</v>
      </c>
      <c r="G113" s="75">
        <f t="shared" si="10"/>
        <v>161.999999999807</v>
      </c>
      <c r="K113" s="82">
        <f>IF(AND(年报!N$2&lt;=A113,A113&lt;=年报!N$3),1,0)</f>
        <v>0</v>
      </c>
    </row>
    <row r="114" spans="1:11">
      <c r="A114" s="21">
        <v>43630</v>
      </c>
      <c r="B114" s="77">
        <f>'DC4-1'!B114</f>
        <v>2581.994</v>
      </c>
      <c r="C114" s="77">
        <f>IF(ISERROR(VLOOKUP(A114,'DC4-1'!$A$4:$Q$1997,5,TRUE)),"",VLOOKUP(A114,'DC4-1'!$A$4:$Q$1997,5,TRUE))</f>
        <v>162.0845</v>
      </c>
      <c r="D114" s="74">
        <v>157.069</v>
      </c>
      <c r="E114" s="74">
        <v>157.109</v>
      </c>
      <c r="F114" s="74">
        <f t="shared" si="6"/>
        <v>2586.9895</v>
      </c>
      <c r="G114" s="75">
        <f t="shared" si="10"/>
        <v>168.499999999767</v>
      </c>
      <c r="K114" s="82">
        <f>IF(AND(年报!N$2&lt;=A114,A114&lt;=年报!N$3),1,0)</f>
        <v>0</v>
      </c>
    </row>
    <row r="115" spans="1:11">
      <c r="A115" s="21">
        <v>43637</v>
      </c>
      <c r="B115" s="77">
        <f>'DC4-1'!B115</f>
        <v>2581.994</v>
      </c>
      <c r="C115" s="77">
        <f>IF(ISERROR(VLOOKUP(A115,'DC4-1'!$A$4:$Q$1997,5,TRUE)),"",VLOOKUP(A115,'DC4-1'!$A$4:$Q$1997,5,TRUE))</f>
        <v>164.839</v>
      </c>
      <c r="D115" s="74">
        <v>159.817</v>
      </c>
      <c r="E115" s="74">
        <v>159.851</v>
      </c>
      <c r="F115" s="74">
        <f t="shared" si="6"/>
        <v>2586.999</v>
      </c>
      <c r="G115" s="75">
        <f t="shared" si="10"/>
        <v>158.999999999651</v>
      </c>
      <c r="K115" s="82">
        <f>IF(AND(年报!N$2&lt;=A115,A115&lt;=年报!N$3),1,0)</f>
        <v>0</v>
      </c>
    </row>
    <row r="116" spans="1:11">
      <c r="A116" s="21">
        <v>43645</v>
      </c>
      <c r="B116" s="77">
        <f>'DC4-1'!B116</f>
        <v>2581.994</v>
      </c>
      <c r="C116" s="77">
        <f>IF(ISERROR(VLOOKUP(A116,'DC4-1'!$A$4:$Q$1997,5,TRUE)),"",VLOOKUP(A116,'DC4-1'!$A$4:$Q$1997,5,TRUE))</f>
        <v>164.7725</v>
      </c>
      <c r="D116" s="74">
        <v>159.754</v>
      </c>
      <c r="E116" s="74">
        <v>159.791</v>
      </c>
      <c r="F116" s="74">
        <f t="shared" si="6"/>
        <v>2586.994</v>
      </c>
      <c r="G116" s="75">
        <f t="shared" si="10"/>
        <v>163.99999999976</v>
      </c>
      <c r="K116" s="82">
        <f>IF(AND(年报!N$2&lt;=A116,A116&lt;=年报!N$3),1,0)</f>
        <v>0</v>
      </c>
    </row>
    <row r="117" spans="1:11">
      <c r="A117" s="21">
        <v>43651</v>
      </c>
      <c r="B117" s="77">
        <f>'DC4-1'!B117</f>
        <v>2581.994</v>
      </c>
      <c r="C117" s="77">
        <f>IF(ISERROR(VLOOKUP(A117,'DC4-1'!$A$4:$Q$1997,5,TRUE)),"",VLOOKUP(A117,'DC4-1'!$A$4:$Q$1997,5,TRUE))</f>
        <v>164.7385</v>
      </c>
      <c r="D117" s="74">
        <v>159.724</v>
      </c>
      <c r="E117" s="74">
        <v>159.761</v>
      </c>
      <c r="F117" s="74">
        <f t="shared" si="6"/>
        <v>2586.99</v>
      </c>
      <c r="G117" s="75">
        <f t="shared" si="10"/>
        <v>167.999999999665</v>
      </c>
      <c r="K117" s="82">
        <f>IF(AND(年报!N$2&lt;=A117,A117&lt;=年报!N$3),1,0)</f>
        <v>0</v>
      </c>
    </row>
    <row r="118" spans="1:11">
      <c r="A118" s="21">
        <v>43660</v>
      </c>
      <c r="B118" s="77">
        <f>'DC4-1'!B118</f>
        <v>2581.994</v>
      </c>
      <c r="C118" s="77">
        <f>IF(ISERROR(VLOOKUP(A118,'DC4-1'!$A$4:$Q$1997,5,TRUE)),"",VLOOKUP(A118,'DC4-1'!$A$4:$Q$1997,5,TRUE))</f>
        <v>164.708</v>
      </c>
      <c r="D118" s="74">
        <v>159.688</v>
      </c>
      <c r="E118" s="74">
        <v>159.72</v>
      </c>
      <c r="F118" s="74">
        <f t="shared" si="6"/>
        <v>2586.998</v>
      </c>
      <c r="G118" s="75">
        <f t="shared" si="10"/>
        <v>159.999999999854</v>
      </c>
      <c r="K118" s="82">
        <f>IF(AND(年报!N$2&lt;=A118,A118&lt;=年报!N$3),1,0)</f>
        <v>0</v>
      </c>
    </row>
    <row r="119" spans="1:11">
      <c r="A119" s="21">
        <v>43665</v>
      </c>
      <c r="B119" s="77">
        <f>'DC4-1'!B119</f>
        <v>2581.994</v>
      </c>
      <c r="C119" s="77">
        <f>IF(ISERROR(VLOOKUP(A119,'DC4-1'!$A$4:$Q$1997,5,TRUE)),"",VLOOKUP(A119,'DC4-1'!$A$4:$Q$1997,5,TRUE))</f>
        <v>164.6945</v>
      </c>
      <c r="D119" s="74">
        <v>159.676</v>
      </c>
      <c r="E119" s="74">
        <v>159.707</v>
      </c>
      <c r="F119" s="74">
        <f t="shared" si="6"/>
        <v>2586.997</v>
      </c>
      <c r="G119" s="75">
        <f t="shared" si="10"/>
        <v>160.999999999603</v>
      </c>
      <c r="K119" s="82">
        <f>IF(AND(年报!N$2&lt;=A119,A119&lt;=年报!N$3),1,0)</f>
        <v>0</v>
      </c>
    </row>
    <row r="120" spans="1:11">
      <c r="A120" s="21">
        <v>43671</v>
      </c>
      <c r="B120" s="77">
        <f>'DC4-1'!B120</f>
        <v>2581.994</v>
      </c>
      <c r="C120" s="77">
        <f>IF(ISERROR(VLOOKUP(A120,'DC4-1'!$A$4:$Q$1997,5,TRUE)),"",VLOOKUP(A120,'DC4-1'!$A$4:$Q$1997,5,TRUE))</f>
        <v>164.674</v>
      </c>
      <c r="D120" s="74">
        <v>159.657</v>
      </c>
      <c r="E120" s="74">
        <v>159.69</v>
      </c>
      <c r="F120" s="74">
        <f t="shared" si="6"/>
        <v>2586.9945</v>
      </c>
      <c r="G120" s="75">
        <f t="shared" si="10"/>
        <v>163.499999999658</v>
      </c>
      <c r="K120" s="82">
        <f>IF(AND(年报!N$2&lt;=A120,A120&lt;=年报!N$3),1,0)</f>
        <v>0</v>
      </c>
    </row>
    <row r="121" spans="1:11">
      <c r="A121" s="21">
        <v>43678</v>
      </c>
      <c r="B121" s="77">
        <f>'DC4-1'!B121</f>
        <v>2581.994</v>
      </c>
      <c r="C121" s="77">
        <f>IF(ISERROR(VLOOKUP(A121,'DC4-1'!$A$4:$Q$1997,5,TRUE)),"",VLOOKUP(A121,'DC4-1'!$A$4:$Q$1997,5,TRUE))</f>
        <v>164.659</v>
      </c>
      <c r="D121" s="74">
        <v>159.641</v>
      </c>
      <c r="E121" s="74">
        <v>159.676</v>
      </c>
      <c r="F121" s="74">
        <f t="shared" si="6"/>
        <v>2586.9945</v>
      </c>
      <c r="G121" s="75">
        <f t="shared" si="10"/>
        <v>163.499999999658</v>
      </c>
      <c r="K121" s="82">
        <f>IF(AND(年报!N$2&lt;=A121,A121&lt;=年报!N$3),1,0)</f>
        <v>0</v>
      </c>
    </row>
    <row r="122" spans="1:11">
      <c r="A122" s="21">
        <v>43686</v>
      </c>
      <c r="B122" s="77">
        <f>'DC4-1'!B122</f>
        <v>2581.994</v>
      </c>
      <c r="C122" s="77">
        <f>IF(ISERROR(VLOOKUP(A122,'DC4-1'!$A$4:$Q$1997,5,TRUE)),"",VLOOKUP(A122,'DC4-1'!$A$4:$Q$1997,5,TRUE))</f>
        <v>164.641</v>
      </c>
      <c r="D122" s="74">
        <v>159.623</v>
      </c>
      <c r="E122" s="74">
        <v>159.659</v>
      </c>
      <c r="F122" s="74">
        <f t="shared" si="6"/>
        <v>2586.994</v>
      </c>
      <c r="G122" s="75">
        <f t="shared" si="10"/>
        <v>163.99999999976</v>
      </c>
      <c r="K122" s="82">
        <f>IF(AND(年报!N$2&lt;=A122,A122&lt;=年报!N$3),1,0)</f>
        <v>0</v>
      </c>
    </row>
    <row r="123" spans="1:11">
      <c r="A123" s="21">
        <v>43693</v>
      </c>
      <c r="B123" s="77">
        <f>'DC4-1'!B123</f>
        <v>2581.994</v>
      </c>
      <c r="C123" s="77">
        <f>IF(ISERROR(VLOOKUP(A123,'DC4-1'!$A$4:$Q$1997,5,TRUE)),"",VLOOKUP(A123,'DC4-1'!$A$4:$Q$1997,5,TRUE))</f>
        <v>165.2045</v>
      </c>
      <c r="D123" s="74">
        <v>160.192</v>
      </c>
      <c r="E123" s="74">
        <v>160.23</v>
      </c>
      <c r="F123" s="74">
        <f t="shared" si="6"/>
        <v>2586.9875</v>
      </c>
      <c r="G123" s="75">
        <f t="shared" si="10"/>
        <v>170.49999999972</v>
      </c>
      <c r="K123" s="82">
        <f>IF(AND(年报!N$2&lt;=A123,A123&lt;=年报!N$3),1,0)</f>
        <v>0</v>
      </c>
    </row>
    <row r="124" spans="1:11">
      <c r="A124" s="21">
        <v>43708</v>
      </c>
      <c r="B124" s="77">
        <f>'DC4-1'!B124</f>
        <v>2581.994</v>
      </c>
      <c r="C124" s="77">
        <f>IF(ISERROR(VLOOKUP(A124,'DC4-1'!$A$4:$Q$1997,5,TRUE)),"",VLOOKUP(A124,'DC4-1'!$A$4:$Q$1997,5,TRUE))</f>
        <v>167.871</v>
      </c>
      <c r="D124" s="74">
        <v>162.871</v>
      </c>
      <c r="E124" s="74">
        <v>162.913</v>
      </c>
      <c r="F124" s="74">
        <f t="shared" si="6"/>
        <v>2586.973</v>
      </c>
      <c r="G124" s="75">
        <f t="shared" si="10"/>
        <v>184.999999999491</v>
      </c>
      <c r="K124" s="82">
        <f>IF(AND(年报!N$2&lt;=A124,A124&lt;=年报!N$3),1,0)</f>
        <v>0</v>
      </c>
    </row>
    <row r="125" spans="1:11">
      <c r="A125" s="21">
        <v>43713</v>
      </c>
      <c r="B125" s="77">
        <f>'DC4-1'!B125</f>
        <v>2581.994</v>
      </c>
      <c r="C125" s="77">
        <f>IF(ISERROR(VLOOKUP(A125,'DC4-1'!$A$4:$Q$1997,5,TRUE)),"",VLOOKUP(A125,'DC4-1'!$A$4:$Q$1997,5,TRUE))</f>
        <v>167.8675</v>
      </c>
      <c r="D125" s="74">
        <v>162.853</v>
      </c>
      <c r="E125" s="74">
        <v>162.882</v>
      </c>
      <c r="F125" s="74">
        <f t="shared" si="6"/>
        <v>2586.994</v>
      </c>
      <c r="G125" s="75">
        <f t="shared" si="10"/>
        <v>163.99999999976</v>
      </c>
      <c r="K125" s="82">
        <f>IF(AND(年报!N$2&lt;=A125,A125&lt;=年报!N$3),1,0)</f>
        <v>0</v>
      </c>
    </row>
    <row r="126" spans="1:11">
      <c r="A126" s="21">
        <v>43722</v>
      </c>
      <c r="B126" s="77">
        <f>'DC4-1'!B126</f>
        <v>2581.994</v>
      </c>
      <c r="C126" s="77">
        <f>IF(ISERROR(VLOOKUP(A126,'DC4-1'!$A$4:$Q$1997,5,TRUE)),"",VLOOKUP(A126,'DC4-1'!$A$4:$Q$1997,5,TRUE))</f>
        <v>168.4295</v>
      </c>
      <c r="D126" s="74">
        <v>163.414</v>
      </c>
      <c r="E126" s="74">
        <v>163.445</v>
      </c>
      <c r="F126" s="74">
        <f t="shared" si="6"/>
        <v>2586.994</v>
      </c>
      <c r="G126" s="75">
        <f t="shared" si="10"/>
        <v>163.99999999976</v>
      </c>
      <c r="K126" s="82">
        <f>IF(AND(年报!N$2&lt;=A126,A126&lt;=年报!N$3),1,0)</f>
        <v>0</v>
      </c>
    </row>
    <row r="127" spans="1:11">
      <c r="A127" s="21">
        <v>43728</v>
      </c>
      <c r="B127" s="77">
        <f>'DC4-1'!B127</f>
        <v>2581.994</v>
      </c>
      <c r="C127" s="77">
        <f>IF(ISERROR(VLOOKUP(A127,'DC4-1'!$A$4:$Q$1997,5,TRUE)),"",VLOOKUP(A127,'DC4-1'!$A$4:$Q$1997,5,TRUE))</f>
        <v>168.4115</v>
      </c>
      <c r="D127" s="74">
        <v>163.401</v>
      </c>
      <c r="E127" s="74">
        <v>163.431</v>
      </c>
      <c r="F127" s="74">
        <f t="shared" si="6"/>
        <v>2586.9895</v>
      </c>
      <c r="G127" s="75">
        <f t="shared" si="10"/>
        <v>168.499999999767</v>
      </c>
      <c r="K127" s="82">
        <f>IF(AND(年报!N$2&lt;=A127,A127&lt;=年报!N$3),1,0)</f>
        <v>0</v>
      </c>
    </row>
    <row r="128" spans="1:11">
      <c r="A128" s="21">
        <v>43742</v>
      </c>
      <c r="B128" s="77">
        <f>'DC4-1'!B128</f>
        <v>2581.994</v>
      </c>
      <c r="C128" s="77">
        <f>IF(ISERROR(VLOOKUP(A128,'DC4-1'!$A$4:$Q$1997,5,TRUE)),"",VLOOKUP(A128,'DC4-1'!$A$4:$Q$1997,5,TRUE))</f>
        <v>171.1225</v>
      </c>
      <c r="D128" s="74">
        <v>166.117</v>
      </c>
      <c r="E128" s="74">
        <v>166.148</v>
      </c>
      <c r="F128" s="74">
        <f t="shared" si="6"/>
        <v>2586.984</v>
      </c>
      <c r="G128" s="75">
        <f t="shared" si="10"/>
        <v>173.999999999978</v>
      </c>
      <c r="K128" s="82">
        <f>IF(AND(年报!N$2&lt;=A128,A128&lt;=年报!N$3),1,0)</f>
        <v>0</v>
      </c>
    </row>
    <row r="129" spans="1:11">
      <c r="A129" s="21">
        <v>43749</v>
      </c>
      <c r="B129" s="77">
        <f>'DC4-1'!B129</f>
        <v>2581.994</v>
      </c>
      <c r="C129" s="77">
        <f>IF(ISERROR(VLOOKUP(A129,'DC4-1'!$A$4:$Q$1997,5,TRUE)),"",VLOOKUP(A129,'DC4-1'!$A$4:$Q$1997,5,TRUE))</f>
        <v>171.085</v>
      </c>
      <c r="D129" s="74">
        <v>166.081</v>
      </c>
      <c r="E129" s="74">
        <v>166.112</v>
      </c>
      <c r="F129" s="74">
        <f t="shared" si="6"/>
        <v>2586.9825</v>
      </c>
      <c r="G129" s="75">
        <f t="shared" si="10"/>
        <v>175.499999999829</v>
      </c>
      <c r="K129" s="82">
        <f>IF(AND(年报!N$2&lt;=A129,A129&lt;=年报!N$3),1,0)</f>
        <v>0</v>
      </c>
    </row>
    <row r="130" spans="1:11">
      <c r="A130" s="21">
        <v>43762</v>
      </c>
      <c r="B130" s="77">
        <f>'DC4-1'!B130</f>
        <v>2581.994</v>
      </c>
      <c r="C130" s="77">
        <f>IF(ISERROR(VLOOKUP(A130,'DC4-1'!$A$4:$Q$1997,5,TRUE)),"",VLOOKUP(A130,'DC4-1'!$A$4:$Q$1997,5,TRUE))</f>
        <v>174.3905</v>
      </c>
      <c r="D130" s="74">
        <v>169.385</v>
      </c>
      <c r="E130" s="74">
        <v>169.413</v>
      </c>
      <c r="F130" s="74">
        <f t="shared" si="6"/>
        <v>2586.9855</v>
      </c>
      <c r="G130" s="75">
        <f t="shared" si="10"/>
        <v>172.499999999673</v>
      </c>
      <c r="K130" s="82">
        <f>IF(AND(年报!N$2&lt;=A130,A130&lt;=年报!N$3),1,0)</f>
        <v>0</v>
      </c>
    </row>
    <row r="131" spans="1:11">
      <c r="A131" s="21">
        <v>43770</v>
      </c>
      <c r="B131" s="77">
        <f>'DC4-1'!B131</f>
        <v>2581.994</v>
      </c>
      <c r="C131" s="77">
        <f>IF(ISERROR(VLOOKUP(A131,'DC4-1'!$A$4:$Q$1997,5,TRUE)),"",VLOOKUP(A131,'DC4-1'!$A$4:$Q$1997,5,TRUE))</f>
        <v>177.4835</v>
      </c>
      <c r="D131" s="74">
        <v>172.477</v>
      </c>
      <c r="E131" s="74">
        <v>172.508</v>
      </c>
      <c r="F131" s="74">
        <f t="shared" si="6"/>
        <v>2586.985</v>
      </c>
      <c r="G131" s="75">
        <f t="shared" si="10"/>
        <v>172.999999999774</v>
      </c>
      <c r="K131" s="82">
        <f>IF(AND(年报!N$2&lt;=A131,A131&lt;=年报!N$3),1,0)</f>
        <v>0</v>
      </c>
    </row>
    <row r="132" spans="1:11">
      <c r="A132" s="21">
        <v>43778</v>
      </c>
      <c r="B132" s="77">
        <f>'DC4-1'!B132</f>
        <v>2581.994</v>
      </c>
      <c r="C132" s="77">
        <f>IF(ISERROR(VLOOKUP(A132,'DC4-1'!$A$4:$Q$1997,5,TRUE)),"",VLOOKUP(A132,'DC4-1'!$A$4:$Q$1997,5,TRUE))</f>
        <v>180.6385</v>
      </c>
      <c r="D132" s="74">
        <v>175.626</v>
      </c>
      <c r="E132" s="74">
        <v>175.657</v>
      </c>
      <c r="F132" s="74">
        <f t="shared" si="6"/>
        <v>2586.991</v>
      </c>
      <c r="G132" s="75">
        <f t="shared" si="10"/>
        <v>166.999999999916</v>
      </c>
      <c r="K132" s="82">
        <f>IF(AND(年报!N$2&lt;=A132,A132&lt;=年报!N$3),1,0)</f>
        <v>0</v>
      </c>
    </row>
    <row r="133" spans="1:11">
      <c r="A133" s="21">
        <v>43791</v>
      </c>
      <c r="B133" s="77">
        <f>'DC4-1'!B133</f>
        <v>2581.994</v>
      </c>
      <c r="C133" s="77">
        <f>IF(ISERROR(VLOOKUP(A133,'DC4-1'!$A$4:$Q$1997,5,TRUE)),"",VLOOKUP(A133,'DC4-1'!$A$4:$Q$1997,5,TRUE))</f>
        <v>184.322</v>
      </c>
      <c r="D133" s="74">
        <v>179.32</v>
      </c>
      <c r="E133" s="74">
        <v>179.351</v>
      </c>
      <c r="F133" s="74">
        <f t="shared" si="6"/>
        <v>2586.9805</v>
      </c>
      <c r="G133" s="75">
        <f t="shared" si="10"/>
        <v>177.499999999782</v>
      </c>
      <c r="K133" s="82">
        <f>IF(AND(年报!N$2&lt;=A133,A133&lt;=年报!N$3),1,0)</f>
        <v>0</v>
      </c>
    </row>
    <row r="134" spans="1:11">
      <c r="A134" s="21">
        <v>43802</v>
      </c>
      <c r="B134" s="77">
        <f>'DC4-1'!B134</f>
        <v>2581.994</v>
      </c>
      <c r="C134" s="77">
        <f>IF(ISERROR(VLOOKUP(A134,'DC4-1'!$A$4:$Q$1997,5,TRUE)),"",VLOOKUP(A134,'DC4-1'!$A$4:$Q$1997,5,TRUE))</f>
        <v>187.01</v>
      </c>
      <c r="D134" s="74">
        <v>182.006</v>
      </c>
      <c r="E134" s="74">
        <v>182.037</v>
      </c>
      <c r="F134" s="74">
        <f t="shared" si="6"/>
        <v>2586.9825</v>
      </c>
      <c r="G134" s="75">
        <f t="shared" si="10"/>
        <v>175.499999999829</v>
      </c>
      <c r="K134" s="82">
        <f>IF(AND(年报!N$2&lt;=A134,A134&lt;=年报!N$3),1,0)</f>
        <v>0</v>
      </c>
    </row>
    <row r="135" spans="1:11">
      <c r="A135" s="21">
        <v>43824</v>
      </c>
      <c r="B135" s="77">
        <f>'DC4-1'!B135</f>
        <v>2581.994</v>
      </c>
      <c r="C135" s="77">
        <f>IF(ISERROR(VLOOKUP(A135,'DC4-1'!$A$4:$Q$1997,5,TRUE)),"",VLOOKUP(A135,'DC4-1'!$A$4:$Q$1997,5,TRUE))</f>
        <v>190.2285</v>
      </c>
      <c r="D135" s="74">
        <v>185.225</v>
      </c>
      <c r="E135" s="74">
        <v>185.253</v>
      </c>
      <c r="F135" s="74">
        <f t="shared" si="6"/>
        <v>2586.9835</v>
      </c>
      <c r="G135" s="75">
        <f t="shared" si="10"/>
        <v>174.499999999625</v>
      </c>
      <c r="K135" s="82">
        <f>IF(AND(年报!N$2&lt;=A135,A135&lt;=年报!N$3),1,0)</f>
        <v>1</v>
      </c>
    </row>
    <row r="136" spans="1:11">
      <c r="A136" s="21">
        <v>43834</v>
      </c>
      <c r="B136" s="77">
        <f>'DC4-1'!B136</f>
        <v>2581.994</v>
      </c>
      <c r="C136" s="77">
        <f>IF(ISERROR(VLOOKUP(A136,'DC4-1'!$A$4:$Q$1997,5,TRUE)),"",VLOOKUP(A136,'DC4-1'!$A$4:$Q$1997,5,TRUE))</f>
        <v>190.2345</v>
      </c>
      <c r="D136" s="74">
        <v>185.23</v>
      </c>
      <c r="E136" s="74">
        <v>185.259</v>
      </c>
      <c r="F136" s="74">
        <f t="shared" si="6"/>
        <v>2586.984</v>
      </c>
      <c r="G136" s="75">
        <f t="shared" si="10"/>
        <v>173.999999999523</v>
      </c>
      <c r="K136" s="82">
        <f>IF(AND(年报!N$2&lt;=A136,A136&lt;=年报!N$3),1,0)</f>
        <v>1</v>
      </c>
    </row>
    <row r="137" spans="1:11">
      <c r="A137" s="21">
        <v>43839</v>
      </c>
      <c r="B137" s="77">
        <f>'DC4-1'!B137</f>
        <v>2581.994</v>
      </c>
      <c r="C137" s="77">
        <f>IF(ISERROR(VLOOKUP(A137,'DC4-1'!$A$4:$Q$1997,5,TRUE)),"",VLOOKUP(A137,'DC4-1'!$A$4:$Q$1997,5,TRUE))</f>
        <v>193.5085</v>
      </c>
      <c r="D137" s="74">
        <v>188.501</v>
      </c>
      <c r="E137" s="74">
        <v>188.535</v>
      </c>
      <c r="F137" s="74">
        <f t="shared" si="6"/>
        <v>2586.9845</v>
      </c>
      <c r="G137" s="75">
        <f t="shared" si="10"/>
        <v>173.499999999876</v>
      </c>
      <c r="K137" s="82">
        <f>IF(AND(年报!N$2&lt;=A137,A137&lt;=年报!N$3),1,0)</f>
        <v>1</v>
      </c>
    </row>
    <row r="138" spans="1:11">
      <c r="A138" s="21">
        <v>43845</v>
      </c>
      <c r="B138" s="77">
        <f>'DC4-1'!B138</f>
        <v>2581.994</v>
      </c>
      <c r="C138" s="77">
        <f>IF(ISERROR(VLOOKUP(A138,'DC4-1'!$A$4:$Q$1997,5,TRUE)),"",VLOOKUP(A138,'DC4-1'!$A$4:$Q$1997,5,TRUE))</f>
        <v>193.499</v>
      </c>
      <c r="D138" s="74">
        <v>188.511</v>
      </c>
      <c r="E138" s="74">
        <v>188.542</v>
      </c>
      <c r="F138" s="74">
        <f t="shared" ref="F138:F188" si="11">(B138+C138)-(D138+E138)/2</f>
        <v>2586.9665</v>
      </c>
      <c r="G138" s="75">
        <f t="shared" si="10"/>
        <v>191.499999999905</v>
      </c>
      <c r="K138" s="82">
        <f>IF(AND(年报!N$2&lt;=A138,A138&lt;=年报!N$3),1,0)</f>
        <v>1</v>
      </c>
    </row>
    <row r="139" spans="1:11">
      <c r="A139" s="21">
        <v>43908</v>
      </c>
      <c r="B139" s="77">
        <f>'DC4-1'!B139</f>
        <v>2581.994</v>
      </c>
      <c r="C139" s="77">
        <f>IF(ISERROR(VLOOKUP(A139,'DC4-1'!$A$4:$Q$1997,5,TRUE)),"",VLOOKUP(A139,'DC4-1'!$A$4:$Q$1997,5,TRUE))</f>
        <v>193.3015</v>
      </c>
      <c r="D139" s="74">
        <v>188.299</v>
      </c>
      <c r="E139" s="74">
        <v>188.333</v>
      </c>
      <c r="F139" s="74">
        <f t="shared" si="11"/>
        <v>2586.9795</v>
      </c>
      <c r="G139" s="75">
        <f t="shared" si="10"/>
        <v>178.499999999531</v>
      </c>
      <c r="K139" s="82">
        <f>IF(AND(年报!N$2&lt;=A139,A139&lt;=年报!N$3),1,0)</f>
        <v>1</v>
      </c>
    </row>
    <row r="140" spans="1:11">
      <c r="A140" s="21">
        <v>43930</v>
      </c>
      <c r="B140" s="77">
        <f>'DC4-1'!B140</f>
        <v>2581.994</v>
      </c>
      <c r="C140" s="77">
        <f>IF(ISERROR(VLOOKUP(A140,'DC4-1'!$A$4:$Q$1997,5,TRUE)),"",VLOOKUP(A140,'DC4-1'!$A$4:$Q$1997,5,TRUE))</f>
        <v>200.2455</v>
      </c>
      <c r="D140" s="74">
        <v>195.248</v>
      </c>
      <c r="E140" s="74">
        <v>195.278</v>
      </c>
      <c r="F140" s="74">
        <f t="shared" si="11"/>
        <v>2586.9765</v>
      </c>
      <c r="G140" s="75">
        <f t="shared" ref="G140" si="12">($F$2-F140)*1000</f>
        <v>181.499999999687</v>
      </c>
      <c r="K140" s="82">
        <f>IF(AND(年报!N$2&lt;=A140,A140&lt;=年报!N$3),1,0)</f>
        <v>1</v>
      </c>
    </row>
    <row r="141" spans="1:11">
      <c r="A141" s="21">
        <v>43938</v>
      </c>
      <c r="B141" s="77">
        <f>'DC4-1'!B141</f>
        <v>2581.994</v>
      </c>
      <c r="C141" s="77">
        <f>IF(ISERROR(VLOOKUP(A141,'DC4-1'!$A$4:$Q$1997,5,TRUE)),"",VLOOKUP(A141,'DC4-1'!$A$4:$Q$1997,5,TRUE))</f>
        <v>203.081</v>
      </c>
      <c r="D141" s="74">
        <v>198.041</v>
      </c>
      <c r="E141" s="74">
        <v>198.075</v>
      </c>
      <c r="F141" s="74">
        <f t="shared" si="11"/>
        <v>2587.017</v>
      </c>
      <c r="G141" s="75">
        <f t="shared" ref="G141" si="13">($F$2-F141)*1000</f>
        <v>140.999999999622</v>
      </c>
      <c r="I141" s="78"/>
      <c r="K141" s="82">
        <f>IF(AND(年报!N$2&lt;=A141,A141&lt;=年报!N$3),1,0)</f>
        <v>1</v>
      </c>
    </row>
    <row r="142" spans="1:11">
      <c r="A142" s="21">
        <v>43942</v>
      </c>
      <c r="B142" s="77">
        <f>'DC4-1'!B142</f>
        <v>2581.994</v>
      </c>
      <c r="C142" s="77">
        <f>IF(ISERROR(VLOOKUP(A142,'DC4-1'!$A$4:$Q$1997,5,TRUE)),"",VLOOKUP(A142,'DC4-1'!$A$4:$Q$1997,5,TRUE))</f>
        <v>203.493</v>
      </c>
      <c r="D142" s="74">
        <v>198.497</v>
      </c>
      <c r="E142" s="74">
        <v>198.528</v>
      </c>
      <c r="F142" s="74">
        <f t="shared" si="11"/>
        <v>2586.9745</v>
      </c>
      <c r="G142" s="75">
        <f t="shared" ref="G142" si="14">($F$2-F142)*1000</f>
        <v>183.49999999964</v>
      </c>
      <c r="K142" s="82">
        <f>IF(AND(年报!N$2&lt;=A142,A142&lt;=年报!N$3),1,0)</f>
        <v>1</v>
      </c>
    </row>
    <row r="143" spans="1:11">
      <c r="A143" s="21">
        <v>43951</v>
      </c>
      <c r="B143" s="77">
        <f>'DC4-1'!B143</f>
        <v>2581.994</v>
      </c>
      <c r="C143" s="77">
        <f>IF(ISERROR(VLOOKUP(A143,'DC4-1'!$A$4:$Q$1997,5,TRUE)),"",VLOOKUP(A143,'DC4-1'!$A$4:$Q$1997,5,TRUE))</f>
        <v>206.1375</v>
      </c>
      <c r="D143" s="74">
        <v>201.149</v>
      </c>
      <c r="E143" s="74">
        <v>201.178</v>
      </c>
      <c r="F143" s="74">
        <f t="shared" si="11"/>
        <v>2586.968</v>
      </c>
      <c r="G143" s="75">
        <f t="shared" ref="G143" si="15">($F$2-F143)*1000</f>
        <v>190.000000000055</v>
      </c>
      <c r="K143" s="82">
        <f>IF(AND(年报!N$2&lt;=A143,A143&lt;=年报!N$3),1,0)</f>
        <v>1</v>
      </c>
    </row>
    <row r="144" spans="1:11">
      <c r="A144" s="21">
        <v>43956</v>
      </c>
      <c r="B144" s="77">
        <f>'DC4-1'!B144</f>
        <v>2581.994</v>
      </c>
      <c r="C144" s="77">
        <f>IF(ISERROR(VLOOKUP(A144,'DC4-1'!$A$4:$Q$1997,5,TRUE)),"",VLOOKUP(A144,'DC4-1'!$A$4:$Q$1997,5,TRUE))</f>
        <v>206.577</v>
      </c>
      <c r="D144" s="74">
        <v>201.579</v>
      </c>
      <c r="E144" s="74">
        <v>201.61</v>
      </c>
      <c r="F144" s="74">
        <f t="shared" si="11"/>
        <v>2586.9765</v>
      </c>
      <c r="G144" s="75">
        <f t="shared" ref="G144" si="16">($F$2-F144)*1000</f>
        <v>181.500000000142</v>
      </c>
      <c r="J144" s="136">
        <f>D140-D139</f>
        <v>6.94899999999998</v>
      </c>
      <c r="K144" s="82">
        <f>IF(AND(年报!N$2&lt;=A144,A144&lt;=年报!N$3),1,0)</f>
        <v>1</v>
      </c>
    </row>
    <row r="145" spans="1:11">
      <c r="A145" s="21">
        <v>43964</v>
      </c>
      <c r="B145" s="77">
        <f>'DC4-1'!B145</f>
        <v>2581.994</v>
      </c>
      <c r="C145" s="77">
        <f>IF(ISERROR(VLOOKUP(A145,'DC4-1'!$A$4:$Q$1997,5,TRUE)),"",VLOOKUP(A145,'DC4-1'!$A$4:$Q$1997,5,TRUE))</f>
        <v>209.16</v>
      </c>
      <c r="D145" s="74">
        <v>204.171</v>
      </c>
      <c r="E145" s="74">
        <v>204.202</v>
      </c>
      <c r="F145" s="74">
        <f t="shared" si="11"/>
        <v>2586.9675</v>
      </c>
      <c r="G145" s="75">
        <f t="shared" ref="G145" si="17">($F$2-F145)*1000</f>
        <v>190.499999999702</v>
      </c>
      <c r="K145" s="82">
        <f>IF(AND(年报!N$2&lt;=A145,A145&lt;=年报!N$3),1,0)</f>
        <v>1</v>
      </c>
    </row>
    <row r="146" spans="1:11">
      <c r="A146" s="21">
        <v>43972</v>
      </c>
      <c r="B146" s="77">
        <f>'DC4-1'!B146</f>
        <v>2581.994</v>
      </c>
      <c r="C146" s="77">
        <f>IF(ISERROR(VLOOKUP(A146,'DC4-1'!$A$4:$Q$1997,5,TRUE)),"",VLOOKUP(A146,'DC4-1'!$A$4:$Q$1997,5,TRUE))</f>
        <v>212.1685</v>
      </c>
      <c r="D146" s="74">
        <v>207.185</v>
      </c>
      <c r="E146" s="74">
        <v>207.216</v>
      </c>
      <c r="F146" s="74">
        <f t="shared" si="11"/>
        <v>2586.962</v>
      </c>
      <c r="G146" s="75">
        <f t="shared" ref="G146" si="18">($F$2-F146)*1000</f>
        <v>195.999999999458</v>
      </c>
      <c r="K146" s="82">
        <f>IF(AND(年报!N$2&lt;=A146,A146&lt;=年报!N$3),1,0)</f>
        <v>1</v>
      </c>
    </row>
    <row r="147" spans="1:11">
      <c r="A147" s="21">
        <v>43980</v>
      </c>
      <c r="B147" s="77">
        <f>'DC4-1'!B147</f>
        <v>2581.994</v>
      </c>
      <c r="C147" s="77">
        <f>IF(ISERROR(VLOOKUP(A147,'DC4-1'!$A$4:$Q$1997,5,TRUE)),"",VLOOKUP(A147,'DC4-1'!$A$4:$Q$1997,5,TRUE))</f>
        <v>212.1675</v>
      </c>
      <c r="D147" s="74">
        <v>207.169</v>
      </c>
      <c r="E147" s="74">
        <v>207.202</v>
      </c>
      <c r="F147" s="74">
        <f t="shared" si="11"/>
        <v>2586.976</v>
      </c>
      <c r="G147" s="75">
        <f t="shared" ref="G147" si="19">($F$2-F147)*1000</f>
        <v>181.999999999789</v>
      </c>
      <c r="K147" s="82">
        <f>IF(AND(年报!N$2&lt;=A147,A147&lt;=年报!N$3),1,0)</f>
        <v>1</v>
      </c>
    </row>
    <row r="148" spans="1:11">
      <c r="A148" s="21">
        <v>43999</v>
      </c>
      <c r="B148" s="77">
        <f>'DC4-1'!B148</f>
        <v>2581.994</v>
      </c>
      <c r="C148" s="77">
        <f>IF(ISERROR(VLOOKUP(A148,'DC4-1'!$A$4:$Q$1997,5,TRUE)),"",VLOOKUP(A148,'DC4-1'!$A$4:$Q$1997,5,TRUE))</f>
        <v>215.368</v>
      </c>
      <c r="D148" s="74">
        <v>210.386</v>
      </c>
      <c r="E148" s="74">
        <v>210.414</v>
      </c>
      <c r="F148" s="74">
        <f t="shared" si="11"/>
        <v>2586.962</v>
      </c>
      <c r="G148" s="75">
        <f t="shared" ref="G148" si="20">($F$2-F148)*1000</f>
        <v>195.999999999913</v>
      </c>
      <c r="K148" s="82">
        <f>IF(AND(年报!N$2&lt;=A148,A148&lt;=年报!N$3),1,0)</f>
        <v>1</v>
      </c>
    </row>
    <row r="149" spans="1:11">
      <c r="A149" s="21">
        <v>44008</v>
      </c>
      <c r="B149" s="77">
        <f>'DC4-1'!B149</f>
        <v>2581.994</v>
      </c>
      <c r="C149" s="77">
        <f>IF(ISERROR(VLOOKUP(A149,'DC4-1'!$A$4:$Q$1997,5,TRUE)),"",VLOOKUP(A149,'DC4-1'!$A$4:$Q$1997,5,TRUE))</f>
        <v>215.364</v>
      </c>
      <c r="D149" s="74">
        <v>210.383</v>
      </c>
      <c r="E149" s="74">
        <v>210.41</v>
      </c>
      <c r="F149" s="74">
        <f t="shared" si="11"/>
        <v>2586.9615</v>
      </c>
      <c r="G149" s="75">
        <f t="shared" ref="G149" si="21">($F$2-F149)*1000</f>
        <v>196.49999999956</v>
      </c>
      <c r="K149" s="82">
        <f>IF(AND(年报!N$2&lt;=A149,A149&lt;=年报!N$3),1,0)</f>
        <v>1</v>
      </c>
    </row>
    <row r="150" spans="1:11">
      <c r="A150" s="21">
        <v>44056</v>
      </c>
      <c r="B150" s="77">
        <f>'DC4-1'!B150</f>
        <v>2581.994</v>
      </c>
      <c r="C150" s="77">
        <f>IF(ISERROR(VLOOKUP(A150,'DC4-1'!$A$4:$Q$1997,5,TRUE)),"",VLOOKUP(A150,'DC4-1'!$A$4:$Q$1997,5,TRUE))</f>
        <v>219.0455</v>
      </c>
      <c r="D150" s="74">
        <v>214.06</v>
      </c>
      <c r="E150" s="74">
        <v>214.091</v>
      </c>
      <c r="F150" s="74">
        <f t="shared" si="11"/>
        <v>2586.964</v>
      </c>
      <c r="G150" s="75">
        <f t="shared" ref="G150" si="22">($F$2-F150)*1000</f>
        <v>193.999999999505</v>
      </c>
      <c r="K150" s="82">
        <f>IF(AND(年报!N$2&lt;=A150,A150&lt;=年报!N$3),1,0)</f>
        <v>1</v>
      </c>
    </row>
    <row r="151" spans="1:11">
      <c r="A151" s="21">
        <v>44062</v>
      </c>
      <c r="B151" s="77">
        <f>'DC4-1'!B151</f>
        <v>2581.994</v>
      </c>
      <c r="C151" s="77">
        <f>IF(ISERROR(VLOOKUP(A151,'DC4-1'!$A$4:$Q$1997,5,TRUE)),"",VLOOKUP(A151,'DC4-1'!$A$4:$Q$1997,5,TRUE))</f>
        <v>218.996</v>
      </c>
      <c r="D151" s="74">
        <v>214.013</v>
      </c>
      <c r="E151" s="74">
        <v>214.045</v>
      </c>
      <c r="F151" s="74">
        <f t="shared" si="11"/>
        <v>2586.961</v>
      </c>
      <c r="G151" s="75">
        <f t="shared" ref="G151" si="23">($F$2-F151)*1000</f>
        <v>196.999999999662</v>
      </c>
      <c r="K151" s="82">
        <f>IF(AND(年报!N$2&lt;=A151,A151&lt;=年报!N$3),1,0)</f>
        <v>1</v>
      </c>
    </row>
    <row r="152" spans="1:11">
      <c r="A152" s="21">
        <v>44070</v>
      </c>
      <c r="B152" s="77">
        <f>'DC4-1'!B152</f>
        <v>2581.994</v>
      </c>
      <c r="C152" s="77">
        <f>IF(ISERROR(VLOOKUP(A152,'DC4-1'!$A$4:$Q$1997,5,TRUE)),"",VLOOKUP(A152,'DC4-1'!$A$4:$Q$1997,5,TRUE))</f>
        <v>222.3115</v>
      </c>
      <c r="D152" s="74">
        <v>217.328</v>
      </c>
      <c r="E152" s="74">
        <v>217.359</v>
      </c>
      <c r="F152" s="74">
        <f t="shared" si="11"/>
        <v>2586.962</v>
      </c>
      <c r="G152" s="75">
        <f t="shared" ref="G152" si="24">($F$2-F152)*1000</f>
        <v>195.999999999913</v>
      </c>
      <c r="K152" s="82">
        <f>IF(AND(年报!N$2&lt;=A152,A152&lt;=年报!N$3),1,0)</f>
        <v>1</v>
      </c>
    </row>
    <row r="153" spans="1:11">
      <c r="A153" s="21">
        <v>44084</v>
      </c>
      <c r="B153" s="77">
        <f>'DC4-1'!B153</f>
        <v>2581.994</v>
      </c>
      <c r="C153" s="77">
        <f>IF(ISERROR(VLOOKUP(A153,'DC4-1'!$A$4:$Q$1997,5,TRUE)),"",VLOOKUP(A153,'DC4-1'!$A$4:$Q$1997,5,TRUE))</f>
        <v>224.9835</v>
      </c>
      <c r="D153" s="74">
        <v>220.022</v>
      </c>
      <c r="E153" s="74">
        <v>220.033</v>
      </c>
      <c r="F153" s="74">
        <f t="shared" si="11"/>
        <v>2586.95</v>
      </c>
      <c r="G153" s="75">
        <f t="shared" ref="G153" si="25">($F$2-F153)*1000</f>
        <v>208.000000000084</v>
      </c>
      <c r="K153" s="82">
        <f>IF(AND(年报!N$2&lt;=A153,A153&lt;=年报!N$3),1,0)</f>
        <v>1</v>
      </c>
    </row>
    <row r="154" spans="1:11">
      <c r="A154" s="21">
        <v>44092</v>
      </c>
      <c r="B154" s="77">
        <f>'DC4-1'!B154</f>
        <v>2581.994</v>
      </c>
      <c r="C154" s="77">
        <f>IF(ISERROR(VLOOKUP(A154,'DC4-1'!$A$4:$Q$1997,5,TRUE)),"",VLOOKUP(A154,'DC4-1'!$A$4:$Q$1997,5,TRUE))</f>
        <v>224.9535</v>
      </c>
      <c r="D154" s="74">
        <v>220</v>
      </c>
      <c r="E154" s="74">
        <v>220.034</v>
      </c>
      <c r="F154" s="74">
        <f t="shared" si="11"/>
        <v>2586.9305</v>
      </c>
      <c r="G154" s="75">
        <f t="shared" ref="G154" si="26">($F$2-F154)*1000</f>
        <v>227.499999999509</v>
      </c>
      <c r="K154" s="82">
        <f>IF(AND(年报!N$2&lt;=A154,A154&lt;=年报!N$3),1,0)</f>
        <v>1</v>
      </c>
    </row>
    <row r="155" spans="1:11">
      <c r="A155" s="21">
        <v>44100</v>
      </c>
      <c r="B155" s="77">
        <f>'DC4-1'!B155</f>
        <v>2581.994</v>
      </c>
      <c r="C155" s="77">
        <f>IF(ISERROR(VLOOKUP(A155,'DC4-1'!$A$4:$Q$1997,5,TRUE)),"",VLOOKUP(A155,'DC4-1'!$A$4:$Q$1997,5,TRUE))</f>
        <v>225.3425</v>
      </c>
      <c r="D155" s="74">
        <v>220.364</v>
      </c>
      <c r="E155" s="74">
        <v>220.395</v>
      </c>
      <c r="F155" s="74">
        <f t="shared" si="11"/>
        <v>2586.957</v>
      </c>
      <c r="G155" s="75">
        <f t="shared" ref="G155" si="27">($F$2-F155)*1000</f>
        <v>200.999999999567</v>
      </c>
      <c r="K155" s="82">
        <f>IF(AND(年报!N$2&lt;=A155,A155&lt;=年报!N$3),1,0)</f>
        <v>1</v>
      </c>
    </row>
    <row r="156" spans="1:11">
      <c r="A156" s="21">
        <v>44114</v>
      </c>
      <c r="B156" s="77">
        <f>'DC4-1'!B156</f>
        <v>2581.994</v>
      </c>
      <c r="C156" s="77">
        <f>IF(ISERROR(VLOOKUP(A156,'DC4-1'!$A$4:$Q$1997,5,TRUE)),"",VLOOKUP(A156,'DC4-1'!$A$4:$Q$1997,5,TRUE))</f>
        <v>228.4075</v>
      </c>
      <c r="D156" s="74">
        <v>223.428</v>
      </c>
      <c r="E156" s="74">
        <v>223.455</v>
      </c>
      <c r="F156" s="74">
        <f t="shared" si="11"/>
        <v>2586.96</v>
      </c>
      <c r="G156" s="75">
        <f t="shared" ref="G156:G188" si="28">($F$2-F156)*1000</f>
        <v>197.999999999865</v>
      </c>
      <c r="K156" s="82">
        <f>IF(AND(年报!N$2&lt;=A156,A156&lt;=年报!N$3),1,0)</f>
        <v>1</v>
      </c>
    </row>
    <row r="157" spans="1:11">
      <c r="A157" s="21">
        <v>44228</v>
      </c>
      <c r="B157" s="77">
        <f>'DC4-1'!B157</f>
        <v>2581.994</v>
      </c>
      <c r="C157" s="77">
        <f>IF(ISERROR(VLOOKUP(A157,'DC4-1'!$A$4:$Q$1997,5,TRUE)),"",VLOOKUP(A157,'DC4-1'!$A$4:$Q$1997,5,TRUE))</f>
        <v>249.8045</v>
      </c>
      <c r="D157" s="74">
        <v>244.826</v>
      </c>
      <c r="E157" s="74">
        <v>244.859</v>
      </c>
      <c r="F157" s="74">
        <f t="shared" si="11"/>
        <v>2586.956</v>
      </c>
      <c r="G157" s="75">
        <f t="shared" si="28"/>
        <v>201.999999999771</v>
      </c>
      <c r="K157" s="82">
        <f>IF(AND(年报!N$2&lt;=A157,A157&lt;=年报!N$3),1,0)</f>
        <v>0</v>
      </c>
    </row>
    <row r="158" spans="1:11">
      <c r="A158" s="21">
        <v>44256</v>
      </c>
      <c r="B158" s="77">
        <f>'DC4-1'!B158</f>
        <v>2581.994</v>
      </c>
      <c r="C158" s="77">
        <f>IF(ISERROR(VLOOKUP(A158,'DC4-1'!$A$4:$Q$1997,5,TRUE)),"",VLOOKUP(A158,'DC4-1'!$A$4:$Q$1997,5,TRUE))</f>
        <v>249.7185</v>
      </c>
      <c r="D158" s="74">
        <v>244.751</v>
      </c>
      <c r="E158" s="74">
        <v>244.783</v>
      </c>
      <c r="F158" s="74">
        <f t="shared" si="11"/>
        <v>2586.9455</v>
      </c>
      <c r="G158" s="75">
        <f t="shared" si="28"/>
        <v>212.499999999636</v>
      </c>
      <c r="K158" s="82">
        <f>IF(AND(年报!N$2&lt;=A158,A158&lt;=年报!N$3),1,0)</f>
        <v>0</v>
      </c>
    </row>
    <row r="159" spans="1:11">
      <c r="A159" s="21">
        <v>44273</v>
      </c>
      <c r="B159" s="77">
        <f>'DC4-1'!B159</f>
        <v>2581.994</v>
      </c>
      <c r="C159" s="77">
        <f>IF(ISERROR(VLOOKUP(A159,'DC4-1'!$A$4:$Q$1997,5,TRUE)),"",VLOOKUP(A159,'DC4-1'!$A$4:$Q$1997,5,TRUE))</f>
        <v>253.0285</v>
      </c>
      <c r="D159" s="74">
        <v>248.053</v>
      </c>
      <c r="E159" s="74">
        <v>248.082</v>
      </c>
      <c r="F159" s="74">
        <f t="shared" si="11"/>
        <v>2586.955</v>
      </c>
      <c r="G159" s="75">
        <f t="shared" si="28"/>
        <v>202.999999999975</v>
      </c>
      <c r="K159" s="82">
        <f>IF(AND(年报!N$2&lt;=A159,A159&lt;=年报!N$3),1,0)</f>
        <v>0</v>
      </c>
    </row>
    <row r="160" spans="1:11">
      <c r="A160" s="21">
        <v>44287</v>
      </c>
      <c r="B160" s="77">
        <f>'DC4-1'!B160</f>
        <v>2581.994</v>
      </c>
      <c r="C160" s="77">
        <f>IF(ISERROR(VLOOKUP(A160,'DC4-1'!$A$4:$Q$1997,5,TRUE)),"",VLOOKUP(A160,'DC4-1'!$A$4:$Q$1997,5,TRUE))</f>
        <v>256.094</v>
      </c>
      <c r="D160" s="74">
        <v>251.126</v>
      </c>
      <c r="E160" s="74">
        <v>251.154</v>
      </c>
      <c r="F160" s="74">
        <f t="shared" si="11"/>
        <v>2586.948</v>
      </c>
      <c r="G160" s="75">
        <f t="shared" si="28"/>
        <v>209.999999999582</v>
      </c>
      <c r="K160" s="82">
        <f>IF(AND(年报!N$2&lt;=A160,A160&lt;=年报!N$3),1,0)</f>
        <v>0</v>
      </c>
    </row>
    <row r="161" spans="1:11">
      <c r="A161" s="21">
        <v>44295</v>
      </c>
      <c r="B161" s="77">
        <f>'DC4-1'!B161</f>
        <v>2581.994</v>
      </c>
      <c r="C161" s="77">
        <f>IF(ISERROR(VLOOKUP(A161,'DC4-1'!$A$4:$Q$1997,5,TRUE)),"",VLOOKUP(A161,'DC4-1'!$A$4:$Q$1997,5,TRUE))</f>
        <v>256.6705</v>
      </c>
      <c r="D161" s="74">
        <v>251.702</v>
      </c>
      <c r="E161" s="74">
        <v>251.73</v>
      </c>
      <c r="F161" s="74">
        <f t="shared" si="11"/>
        <v>2586.9485</v>
      </c>
      <c r="G161" s="75">
        <f t="shared" si="28"/>
        <v>209.49999999948</v>
      </c>
      <c r="K161" s="82">
        <f>IF(AND(年报!N$2&lt;=A161,A161&lt;=年报!N$3),1,0)</f>
        <v>0</v>
      </c>
    </row>
    <row r="162" spans="1:11">
      <c r="A162" s="21">
        <v>44318</v>
      </c>
      <c r="B162" s="77">
        <f>'DC4-1'!B162</f>
        <v>2581.994</v>
      </c>
      <c r="C162" s="77">
        <f>IF(ISERROR(VLOOKUP(A162,'DC4-1'!$A$4:$Q$1997,5,TRUE)),"",VLOOKUP(A162,'DC4-1'!$A$4:$Q$1997,5,TRUE))</f>
        <v>259.476</v>
      </c>
      <c r="D162" s="74">
        <v>254.506</v>
      </c>
      <c r="E162" s="74">
        <v>254.539</v>
      </c>
      <c r="F162" s="74">
        <f t="shared" si="11"/>
        <v>2586.9475</v>
      </c>
      <c r="G162" s="75">
        <f t="shared" si="28"/>
        <v>210.499999999683</v>
      </c>
      <c r="K162" s="82">
        <f>IF(AND(年报!N$2&lt;=A162,A162&lt;=年报!N$3),1,0)</f>
        <v>0</v>
      </c>
    </row>
    <row r="163" spans="1:11">
      <c r="A163" s="21">
        <v>44325</v>
      </c>
      <c r="B163" s="77">
        <f>'DC4-1'!B163</f>
        <v>2581.994</v>
      </c>
      <c r="C163" s="77">
        <f>IF(ISERROR(VLOOKUP(A163,'DC4-1'!$A$4:$Q$1997,5,TRUE)),"",VLOOKUP(A163,'DC4-1'!$A$4:$Q$1997,5,TRUE))</f>
        <v>259.4725</v>
      </c>
      <c r="D163" s="74">
        <v>254.501</v>
      </c>
      <c r="E163" s="74">
        <v>254.538</v>
      </c>
      <c r="F163" s="74">
        <f t="shared" si="11"/>
        <v>2586.947</v>
      </c>
      <c r="G163" s="75">
        <f t="shared" si="28"/>
        <v>210.999999999785</v>
      </c>
      <c r="K163" s="82">
        <f>IF(AND(年报!N$2&lt;=A163,A163&lt;=年报!N$3),1,0)</f>
        <v>0</v>
      </c>
    </row>
    <row r="164" spans="1:11">
      <c r="A164" s="21">
        <v>44333</v>
      </c>
      <c r="B164" s="77">
        <f>'DC4-1'!B164</f>
        <v>2581.994</v>
      </c>
      <c r="C164" s="77">
        <f>IF(ISERROR(VLOOKUP(A164,'DC4-1'!$A$4:$Q$1997,5,TRUE)),"",VLOOKUP(A164,'DC4-1'!$A$4:$Q$1997,5,TRUE))</f>
        <v>259.415</v>
      </c>
      <c r="D164" s="74">
        <v>254.454</v>
      </c>
      <c r="E164" s="74">
        <v>254.48</v>
      </c>
      <c r="F164" s="74">
        <f t="shared" si="11"/>
        <v>2586.942</v>
      </c>
      <c r="G164" s="75">
        <f t="shared" si="28"/>
        <v>215.999999999894</v>
      </c>
      <c r="K164" s="82">
        <f>IF(AND(年报!N$2&lt;=A164,A164&lt;=年报!N$3),1,0)</f>
        <v>0</v>
      </c>
    </row>
    <row r="165" spans="1:11">
      <c r="A165" s="21">
        <v>44345</v>
      </c>
      <c r="B165" s="77">
        <f>'DC4-1'!B165</f>
        <v>2581.994</v>
      </c>
      <c r="C165" s="77">
        <f>IF(ISERROR(VLOOKUP(A165,'DC4-1'!$A$4:$Q$1997,5,TRUE)),"",VLOOKUP(A165,'DC4-1'!$A$4:$Q$1997,5,TRUE))</f>
        <v>259.8015</v>
      </c>
      <c r="D165" s="74">
        <v>254.835</v>
      </c>
      <c r="E165" s="74">
        <v>254.861</v>
      </c>
      <c r="F165" s="74">
        <f t="shared" si="11"/>
        <v>2586.9475</v>
      </c>
      <c r="G165" s="75">
        <f t="shared" si="28"/>
        <v>210.499999999683</v>
      </c>
      <c r="K165" s="82">
        <f>IF(AND(年报!N$2&lt;=A165,A165&lt;=年报!N$3),1,0)</f>
        <v>0</v>
      </c>
    </row>
    <row r="166" spans="1:11">
      <c r="A166" s="21">
        <v>44352</v>
      </c>
      <c r="B166" s="77">
        <f>'DC4-1'!B166</f>
        <v>2581.994</v>
      </c>
      <c r="C166" s="77">
        <f>IF(ISERROR(VLOOKUP(A166,'DC4-1'!$A$4:$Q$1997,5,TRUE)),"",VLOOKUP(A166,'DC4-1'!$A$4:$Q$1997,5,TRUE))</f>
        <v>259.7625</v>
      </c>
      <c r="D166" s="74">
        <v>254.794</v>
      </c>
      <c r="E166" s="74">
        <v>254.821</v>
      </c>
      <c r="F166" s="74">
        <f t="shared" si="11"/>
        <v>2586.949</v>
      </c>
      <c r="G166" s="75">
        <f t="shared" si="28"/>
        <v>208.999999999833</v>
      </c>
      <c r="K166" s="82">
        <f>IF(AND(年报!N$2&lt;=A166,A166&lt;=年报!N$3),1,0)</f>
        <v>0</v>
      </c>
    </row>
    <row r="167" s="83" customFormat="1" spans="1:13">
      <c r="A167" s="84">
        <v>44356</v>
      </c>
      <c r="B167" s="85">
        <f>AVERAGE(B168:B170)</f>
        <v>2581.994</v>
      </c>
      <c r="C167" s="86">
        <f t="shared" ref="C167:G167" si="29">AVERAGE(C168:C170)</f>
        <v>259.74</v>
      </c>
      <c r="D167" s="86">
        <f t="shared" si="29"/>
        <v>254.770666666667</v>
      </c>
      <c r="E167" s="86">
        <f t="shared" si="29"/>
        <v>254.809666666667</v>
      </c>
      <c r="F167" s="86">
        <f t="shared" si="29"/>
        <v>2586.94383333333</v>
      </c>
      <c r="G167" s="87">
        <f t="shared" si="29"/>
        <v>214.166666666188</v>
      </c>
      <c r="H167" s="88" t="s">
        <v>23</v>
      </c>
      <c r="I167" s="88"/>
      <c r="K167" s="89"/>
      <c r="M167" s="90"/>
    </row>
    <row r="168" spans="1:11">
      <c r="A168" s="21">
        <v>44356</v>
      </c>
      <c r="B168" s="77">
        <f>'DC4-1'!B167</f>
        <v>2581.994</v>
      </c>
      <c r="C168" s="77">
        <f>IF(ISERROR(VLOOKUP(A168,'DC4-1'!$A$4:$Q$1997,5,TRUE)),"",VLOOKUP(A168,'DC4-1'!$A$4:$Q$1997,5,TRUE))</f>
        <v>259.74</v>
      </c>
      <c r="D168" s="74">
        <v>254.771</v>
      </c>
      <c r="E168" s="74">
        <v>254.81</v>
      </c>
      <c r="F168" s="74">
        <f t="shared" si="11"/>
        <v>2586.9435</v>
      </c>
      <c r="G168" s="75">
        <f t="shared" si="28"/>
        <v>214.499999999589</v>
      </c>
      <c r="K168" s="82">
        <f>IF(AND(年报!N$2&lt;=A168,A168&lt;=年报!N$3),1,0)</f>
        <v>0</v>
      </c>
    </row>
    <row r="169" spans="1:11">
      <c r="A169" s="21">
        <v>44356</v>
      </c>
      <c r="B169" s="77">
        <f>'DC4-1'!B169</f>
        <v>2581.994</v>
      </c>
      <c r="C169" s="77">
        <f>IF(ISERROR(VLOOKUP(A169,'DC4-1'!$A$4:$Q$1997,5,TRUE)),"",VLOOKUP(A169,'DC4-1'!$A$4:$Q$1997,5,TRUE))</f>
        <v>259.74</v>
      </c>
      <c r="D169" s="74">
        <v>254.771</v>
      </c>
      <c r="E169" s="74">
        <v>254.81</v>
      </c>
      <c r="F169" s="74">
        <f t="shared" si="11"/>
        <v>2586.9435</v>
      </c>
      <c r="G169" s="75">
        <f t="shared" si="28"/>
        <v>214.499999999589</v>
      </c>
      <c r="K169" s="82">
        <f>IF(AND(年报!N$2&lt;=A169,A169&lt;=年报!N$3),1,0)</f>
        <v>0</v>
      </c>
    </row>
    <row r="170" spans="1:11">
      <c r="A170" s="21">
        <v>44356</v>
      </c>
      <c r="B170" s="77">
        <f>'DC4-1'!B170</f>
        <v>2581.994</v>
      </c>
      <c r="C170" s="77">
        <f>IF(ISERROR(VLOOKUP(A170,'DC4-1'!$A$4:$Q$1997,5,TRUE)),"",VLOOKUP(A170,'DC4-1'!$A$4:$Q$1997,5,TRUE))</f>
        <v>259.74</v>
      </c>
      <c r="D170" s="74">
        <v>254.77</v>
      </c>
      <c r="E170" s="74">
        <v>254.809</v>
      </c>
      <c r="F170" s="74">
        <f t="shared" si="11"/>
        <v>2586.9445</v>
      </c>
      <c r="G170" s="75">
        <f t="shared" si="28"/>
        <v>213.499999999385</v>
      </c>
      <c r="K170" s="82">
        <f>IF(AND(年报!N$2&lt;=A170,A170&lt;=年报!N$3),1,0)</f>
        <v>0</v>
      </c>
    </row>
    <row r="171" spans="1:11">
      <c r="A171" s="21">
        <v>44361</v>
      </c>
      <c r="B171" s="77">
        <f>'DC4-1'!B171</f>
        <v>2581.994</v>
      </c>
      <c r="C171" s="77">
        <f>IF(ISERROR(VLOOKUP(A171,'DC4-1'!$A$4:$Q$1997,5,TRUE)),"",VLOOKUP(A171,'DC4-1'!$A$4:$Q$1997,5,TRUE))</f>
        <v>260.884</v>
      </c>
      <c r="D171" s="74">
        <v>255.942</v>
      </c>
      <c r="E171" s="74">
        <v>255.918</v>
      </c>
      <c r="F171" s="74">
        <f t="shared" si="11"/>
        <v>2586.948</v>
      </c>
      <c r="G171" s="75">
        <f t="shared" si="28"/>
        <v>209.999999999582</v>
      </c>
      <c r="K171" s="82">
        <f>IF(AND(年报!N$2&lt;=A171,A171&lt;=年报!N$3),1,0)</f>
        <v>0</v>
      </c>
    </row>
    <row r="172" spans="1:11">
      <c r="A172" s="21">
        <v>44363</v>
      </c>
      <c r="B172" s="77">
        <f>'DC4-1'!B172</f>
        <v>2581.994</v>
      </c>
      <c r="C172" s="77">
        <f>IF(ISERROR(VLOOKUP(A172,'DC4-1'!$A$4:$Q$1997,5,TRUE)),"",VLOOKUP(A172,'DC4-1'!$A$4:$Q$1997,5,TRUE))</f>
        <v>260.87</v>
      </c>
      <c r="D172" s="74">
        <v>255.905</v>
      </c>
      <c r="E172" s="74">
        <v>255.938</v>
      </c>
      <c r="F172" s="74">
        <f t="shared" si="11"/>
        <v>2586.9425</v>
      </c>
      <c r="G172" s="75">
        <f t="shared" si="28"/>
        <v>215.499999999793</v>
      </c>
      <c r="K172" s="82">
        <f>IF(AND(年报!N$2&lt;=A172,A172&lt;=年报!N$3),1,0)</f>
        <v>0</v>
      </c>
    </row>
    <row r="173" spans="1:11">
      <c r="A173" s="21">
        <v>44366</v>
      </c>
      <c r="B173" s="77">
        <f>'DC4-1'!B173</f>
        <v>2581.994</v>
      </c>
      <c r="C173" s="77">
        <f>IF(ISERROR(VLOOKUP(A173,'DC4-1'!$A$4:$Q$1997,5,TRUE)),"",VLOOKUP(A173,'DC4-1'!$A$4:$Q$1997,5,TRUE))</f>
        <v>260.858</v>
      </c>
      <c r="D173" s="74">
        <v>255.89</v>
      </c>
      <c r="E173" s="74">
        <v>255.924</v>
      </c>
      <c r="F173" s="74">
        <f t="shared" si="11"/>
        <v>2586.945</v>
      </c>
      <c r="G173" s="75">
        <f t="shared" si="28"/>
        <v>212.999999999738</v>
      </c>
      <c r="K173" s="82">
        <f>IF(AND(年报!N$2&lt;=A173,A173&lt;=年报!N$3),1,0)</f>
        <v>0</v>
      </c>
    </row>
    <row r="174" spans="1:11">
      <c r="A174" s="21">
        <v>44367</v>
      </c>
      <c r="B174" s="77">
        <f>'DC4-1'!B174</f>
        <v>2581.994</v>
      </c>
      <c r="C174" s="77">
        <f>IF(ISERROR(VLOOKUP(A174,'DC4-1'!$A$4:$Q$1997,5,TRUE)),"",VLOOKUP(A174,'DC4-1'!$A$4:$Q$1997,5,TRUE))</f>
        <v>260.8105</v>
      </c>
      <c r="D174" s="74">
        <v>255.852</v>
      </c>
      <c r="E174" s="74">
        <v>255.886</v>
      </c>
      <c r="F174" s="74">
        <f t="shared" si="11"/>
        <v>2586.9355</v>
      </c>
      <c r="G174" s="75">
        <f t="shared" si="28"/>
        <v>222.499999999854</v>
      </c>
      <c r="K174" s="82">
        <f>IF(AND(年报!N$2&lt;=A174,A174&lt;=年报!N$3),1,0)</f>
        <v>0</v>
      </c>
    </row>
    <row r="175" spans="1:11">
      <c r="A175" s="21">
        <v>44372</v>
      </c>
      <c r="B175" s="77">
        <f>'DC4-1'!B175</f>
        <v>2581.994</v>
      </c>
      <c r="C175" s="77">
        <f>IF(ISERROR(VLOOKUP(A175,'DC4-1'!$A$4:$Q$1997,5,TRUE)),"",VLOOKUP(A175,'DC4-1'!$A$4:$Q$1997,5,TRUE))</f>
        <v>260.8405</v>
      </c>
      <c r="D175" s="74">
        <v>255.877</v>
      </c>
      <c r="E175" s="74">
        <v>255.904</v>
      </c>
      <c r="F175" s="74">
        <f t="shared" si="11"/>
        <v>2586.944</v>
      </c>
      <c r="G175" s="75">
        <f t="shared" si="28"/>
        <v>213.999999999942</v>
      </c>
      <c r="K175" s="82">
        <f>IF(AND(年报!N$2&lt;=A175,A175&lt;=年报!N$3),1,0)</f>
        <v>0</v>
      </c>
    </row>
    <row r="176" spans="1:11">
      <c r="A176" s="21">
        <v>44373</v>
      </c>
      <c r="B176" s="77">
        <f>'DC4-1'!B176</f>
        <v>2581.994</v>
      </c>
      <c r="C176" s="77">
        <f>IF(ISERROR(VLOOKUP(A176,'DC4-1'!$A$4:$Q$1997,5,TRUE)),"",VLOOKUP(A176,'DC4-1'!$A$4:$Q$1997,5,TRUE))</f>
        <v>260.83</v>
      </c>
      <c r="D176" s="74">
        <v>255.868</v>
      </c>
      <c r="E176" s="74">
        <v>255.894</v>
      </c>
      <c r="F176" s="74">
        <f t="shared" si="11"/>
        <v>2586.943</v>
      </c>
      <c r="G176" s="75">
        <f t="shared" si="28"/>
        <v>214.999999999691</v>
      </c>
      <c r="K176" s="82">
        <f>IF(AND(年报!N$2&lt;=A176,A176&lt;=年报!N$3),1,0)</f>
        <v>0</v>
      </c>
    </row>
    <row r="177" spans="1:11">
      <c r="A177" s="21">
        <v>44375</v>
      </c>
      <c r="B177" s="77">
        <f>'DC4-1'!B177</f>
        <v>2581.994</v>
      </c>
      <c r="C177" s="77">
        <f>IF(ISERROR(VLOOKUP(A177,'DC4-1'!$A$4:$Q$1997,5,TRUE)),"",VLOOKUP(A177,'DC4-1'!$A$4:$Q$1997,5,TRUE))</f>
        <v>260.8225</v>
      </c>
      <c r="D177" s="74">
        <v>255.862</v>
      </c>
      <c r="E177" s="74">
        <v>255.888</v>
      </c>
      <c r="F177" s="74">
        <f t="shared" si="11"/>
        <v>2586.9415</v>
      </c>
      <c r="G177" s="75">
        <f t="shared" si="28"/>
        <v>216.499999999996</v>
      </c>
      <c r="K177" s="82">
        <f>IF(AND(年报!N$2&lt;=A177,A177&lt;=年报!N$3),1,0)</f>
        <v>0</v>
      </c>
    </row>
    <row r="178" spans="1:11">
      <c r="A178" s="21">
        <v>44377</v>
      </c>
      <c r="B178" s="77">
        <f>'DC4-1'!B178</f>
        <v>2581.994</v>
      </c>
      <c r="C178" s="77">
        <f>IF(ISERROR(VLOOKUP(A178,'DC4-1'!$A$4:$Q$1997,5,TRUE)),"",VLOOKUP(A178,'DC4-1'!$A$4:$Q$1997,5,TRUE))</f>
        <v>260.8085</v>
      </c>
      <c r="D178" s="74">
        <v>255.84</v>
      </c>
      <c r="E178" s="74">
        <v>255.872</v>
      </c>
      <c r="F178" s="74">
        <f t="shared" si="11"/>
        <v>2586.9465</v>
      </c>
      <c r="G178" s="75">
        <f t="shared" si="28"/>
        <v>211.499999999887</v>
      </c>
      <c r="K178" s="82">
        <f>IF(AND(年报!N$2&lt;=A178,A178&lt;=年报!N$3),1,0)</f>
        <v>0</v>
      </c>
    </row>
    <row r="179" spans="1:11">
      <c r="A179" s="21">
        <v>44380</v>
      </c>
      <c r="B179" s="77">
        <f>'DC4-1'!B179</f>
        <v>2581.994</v>
      </c>
      <c r="C179" s="77">
        <f>IF(ISERROR(VLOOKUP(A179,'DC4-1'!$A$4:$Q$1997,5,TRUE)),"",VLOOKUP(A179,'DC4-1'!$A$4:$Q$1997,5,TRUE))</f>
        <v>260.789</v>
      </c>
      <c r="D179" s="74">
        <v>255.813</v>
      </c>
      <c r="E179" s="74">
        <v>255.852</v>
      </c>
      <c r="F179" s="74">
        <f t="shared" si="11"/>
        <v>2586.9505</v>
      </c>
      <c r="G179" s="75">
        <f t="shared" si="28"/>
        <v>207.499999999527</v>
      </c>
      <c r="K179" s="82">
        <f>IF(AND(年报!N$2&lt;=A179,A179&lt;=年报!N$3),1,0)</f>
        <v>0</v>
      </c>
    </row>
    <row r="180" spans="1:11">
      <c r="A180" s="21">
        <v>44383</v>
      </c>
      <c r="B180" s="77">
        <f>'DC4-1'!B180</f>
        <v>2581.994</v>
      </c>
      <c r="C180" s="77">
        <f>IF(ISERROR(VLOOKUP(A180,'DC4-1'!$A$4:$Q$1997,5,TRUE)),"",VLOOKUP(A180,'DC4-1'!$A$4:$Q$1997,5,TRUE))</f>
        <v>260.794</v>
      </c>
      <c r="D180" s="74">
        <v>255.801</v>
      </c>
      <c r="E180" s="74">
        <v>255.844</v>
      </c>
      <c r="F180" s="74">
        <f t="shared" si="11"/>
        <v>2586.9655</v>
      </c>
      <c r="G180" s="75">
        <f t="shared" si="28"/>
        <v>192.499999999654</v>
      </c>
      <c r="K180" s="82">
        <f>IF(AND(年报!N$2&lt;=A180,A180&lt;=年报!N$3),1,0)</f>
        <v>0</v>
      </c>
    </row>
    <row r="181" spans="1:11">
      <c r="A181" s="21">
        <v>44385</v>
      </c>
      <c r="B181" s="77">
        <f>'DC4-1'!B181</f>
        <v>2581.994</v>
      </c>
      <c r="C181" s="77">
        <f>IF(ISERROR(VLOOKUP(A181,'DC4-1'!$A$4:$Q$1997,5,TRUE)),"",VLOOKUP(A181,'DC4-1'!$A$4:$Q$1997,5,TRUE))</f>
        <v>260.7795</v>
      </c>
      <c r="D181" s="74">
        <v>255.817</v>
      </c>
      <c r="E181" s="74">
        <v>255.84</v>
      </c>
      <c r="F181" s="74">
        <f t="shared" si="11"/>
        <v>2586.945</v>
      </c>
      <c r="G181" s="75">
        <f t="shared" si="28"/>
        <v>212.999999999738</v>
      </c>
      <c r="K181" s="82">
        <f>IF(AND(年报!N$2&lt;=A181,A181&lt;=年报!N$3),1,0)</f>
        <v>0</v>
      </c>
    </row>
    <row r="182" spans="1:11">
      <c r="A182" s="21">
        <v>44387</v>
      </c>
      <c r="B182" s="77">
        <f>'DC4-1'!B182</f>
        <v>2581.994</v>
      </c>
      <c r="C182" s="77">
        <f>IF(ISERROR(VLOOKUP(A182,'DC4-1'!$A$4:$Q$1997,5,TRUE)),"",VLOOKUP(A182,'DC4-1'!$A$4:$Q$1997,5,TRUE))</f>
        <v>260.775</v>
      </c>
      <c r="D182" s="74">
        <v>255.809</v>
      </c>
      <c r="E182" s="74">
        <v>255.835</v>
      </c>
      <c r="F182" s="74">
        <f t="shared" si="11"/>
        <v>2586.947</v>
      </c>
      <c r="G182" s="75">
        <f t="shared" si="28"/>
        <v>210.999999999785</v>
      </c>
      <c r="K182" s="82">
        <f>IF(AND(年报!N$2&lt;=A182,A182&lt;=年报!N$3),1,0)</f>
        <v>0</v>
      </c>
    </row>
    <row r="183" spans="1:11">
      <c r="A183" s="21">
        <v>44390</v>
      </c>
      <c r="B183" s="77">
        <f>'DC4-1'!B183</f>
        <v>2581.994</v>
      </c>
      <c r="C183" s="77">
        <f>IF(ISERROR(VLOOKUP(A183,'DC4-1'!$A$4:$Q$1997,5,TRUE)),"",VLOOKUP(A183,'DC4-1'!$A$4:$Q$1997,5,TRUE))</f>
        <v>260.771</v>
      </c>
      <c r="D183" s="74">
        <v>255.802</v>
      </c>
      <c r="E183" s="74">
        <v>255.838</v>
      </c>
      <c r="F183" s="74">
        <f t="shared" si="11"/>
        <v>2586.945</v>
      </c>
      <c r="G183" s="75">
        <f t="shared" si="28"/>
        <v>212.999999999738</v>
      </c>
      <c r="K183" s="82">
        <f>IF(AND(年报!N$2&lt;=A183,A183&lt;=年报!N$3),1,0)</f>
        <v>0</v>
      </c>
    </row>
    <row r="184" spans="1:11">
      <c r="A184" s="21">
        <v>44397</v>
      </c>
      <c r="B184" s="77">
        <f>'DC4-1'!B184</f>
        <v>2581.994</v>
      </c>
      <c r="C184" s="77">
        <f>IF(ISERROR(VLOOKUP(A184,'DC4-1'!$A$4:$Q$1997,5,TRUE)),"",VLOOKUP(A184,'DC4-1'!$A$4:$Q$1997,5,TRUE))</f>
        <v>262.638</v>
      </c>
      <c r="D184" s="74">
        <v>257.685</v>
      </c>
      <c r="E184" s="74">
        <v>257.71</v>
      </c>
      <c r="F184" s="74">
        <f t="shared" si="11"/>
        <v>2586.9345</v>
      </c>
      <c r="G184" s="75">
        <f t="shared" si="28"/>
        <v>223.499999999603</v>
      </c>
      <c r="K184" s="82">
        <f>IF(AND(年报!N$2&lt;=A184,A184&lt;=年报!N$3),1,0)</f>
        <v>0</v>
      </c>
    </row>
    <row r="185" spans="1:11">
      <c r="A185" s="21">
        <v>44401</v>
      </c>
      <c r="B185" s="77">
        <f>'DC4-1'!B185</f>
        <v>2581.994</v>
      </c>
      <c r="C185" s="77">
        <f>IF(ISERROR(VLOOKUP(A185,'DC4-1'!$A$4:$Q$1997,5,TRUE)),"",VLOOKUP(A185,'DC4-1'!$A$4:$Q$1997,5,TRUE))</f>
        <v>262.635</v>
      </c>
      <c r="D185" s="74">
        <v>257.673</v>
      </c>
      <c r="E185" s="74">
        <v>257.701</v>
      </c>
      <c r="F185" s="74">
        <f t="shared" si="11"/>
        <v>2586.942</v>
      </c>
      <c r="G185" s="75">
        <f t="shared" si="28"/>
        <v>215.999999999894</v>
      </c>
      <c r="K185" s="82">
        <f>IF(AND(年报!N$2&lt;=A185,A185&lt;=年报!N$3),1,0)</f>
        <v>0</v>
      </c>
    </row>
    <row r="186" spans="1:11">
      <c r="A186" s="21">
        <v>44437</v>
      </c>
      <c r="B186" s="77">
        <f>'DC4-1'!B186</f>
        <v>2581.994</v>
      </c>
      <c r="C186" s="77">
        <f>IF(ISERROR(VLOOKUP(A186,'DC4-1'!$A$4:$Q$1997,5,TRUE)),"",VLOOKUP(A186,'DC4-1'!$A$4:$Q$1997,5,TRUE))</f>
        <v>269.265</v>
      </c>
      <c r="D186" s="74">
        <v>264.303</v>
      </c>
      <c r="E186" s="74">
        <v>264.303</v>
      </c>
      <c r="F186" s="74">
        <f t="shared" si="11"/>
        <v>2586.956</v>
      </c>
      <c r="G186" s="75">
        <f t="shared" si="28"/>
        <v>201.999999999771</v>
      </c>
      <c r="K186" s="82">
        <f>IF(AND(年报!N$2&lt;=A186,A186&lt;=年报!N$3),1,0)</f>
        <v>0</v>
      </c>
    </row>
    <row r="187" spans="1:11">
      <c r="A187" s="21">
        <v>44445</v>
      </c>
      <c r="B187" s="77">
        <f>'DC4-1'!B187</f>
        <v>2581.994</v>
      </c>
      <c r="C187" s="77">
        <f>IF(ISERROR(VLOOKUP(A187,'DC4-1'!$A$4:$Q$1997,5,TRUE)),"",VLOOKUP(A187,'DC4-1'!$A$4:$Q$1997,5,TRUE))</f>
        <v>269.7915</v>
      </c>
      <c r="D187" s="74">
        <v>264.828</v>
      </c>
      <c r="E187" s="74">
        <v>264.865</v>
      </c>
      <c r="F187" s="74">
        <f t="shared" si="11"/>
        <v>2586.939</v>
      </c>
      <c r="G187" s="75">
        <f t="shared" si="28"/>
        <v>219.000000000051</v>
      </c>
      <c r="K187" s="82">
        <f>IF(AND(年报!N$2&lt;=A187,A187&lt;=年报!N$3),1,0)</f>
        <v>0</v>
      </c>
    </row>
    <row r="188" spans="1:11">
      <c r="A188" s="21">
        <v>44448</v>
      </c>
      <c r="B188" s="77">
        <f>'DC4-1'!B188</f>
        <v>2581.994</v>
      </c>
      <c r="C188" s="77">
        <f>IF(ISERROR(VLOOKUP(A188,'DC4-1'!$A$4:$Q$1997,5,TRUE)),"",VLOOKUP(A188,'DC4-1'!$A$4:$Q$1997,5,TRUE))</f>
        <v>269.7105</v>
      </c>
      <c r="D188" s="74">
        <v>264.694</v>
      </c>
      <c r="E188" s="74">
        <v>264.81</v>
      </c>
      <c r="F188" s="74">
        <f t="shared" si="11"/>
        <v>2586.9525</v>
      </c>
      <c r="G188" s="75">
        <f t="shared" si="28"/>
        <v>205.499999999574</v>
      </c>
      <c r="K188" s="82">
        <f>IF(AND(年报!N$2&lt;=A188,A188&lt;=年报!N$3),1,0)</f>
        <v>0</v>
      </c>
    </row>
    <row r="189" spans="2:11">
      <c r="B189" s="77"/>
      <c r="C189" s="77" t="str">
        <f>IF(ISERROR(VLOOKUP(A189,'DC4-1'!$A$4:$Q$1997,5,TRUE)),"",VLOOKUP(A189,'DC4-1'!$A$4:$Q$1997,5,TRUE))</f>
        <v/>
      </c>
      <c r="F189" s="74"/>
      <c r="K189" s="82">
        <f>IF(AND(年报!N$2&lt;=A189,A189&lt;=年报!N$3),1,0)</f>
        <v>0</v>
      </c>
    </row>
    <row r="190" spans="2:11">
      <c r="B190" s="77"/>
      <c r="C190" s="77" t="str">
        <f>IF(ISERROR(VLOOKUP(A190,'DC4-1'!$A$4:$Q$1997,5,TRUE)),"",VLOOKUP(A190,'DC4-1'!$A$4:$Q$1997,5,TRUE))</f>
        <v/>
      </c>
      <c r="F190" s="74"/>
      <c r="K190" s="82">
        <f>IF(AND(年报!N$2&lt;=A190,A190&lt;=年报!N$3),1,0)</f>
        <v>0</v>
      </c>
    </row>
    <row r="191" spans="2:11">
      <c r="B191" s="77"/>
      <c r="C191" s="77" t="str">
        <f>IF(ISERROR(VLOOKUP(A191,'DC4-1'!$A$4:$Q$1997,5,TRUE)),"",VLOOKUP(A191,'DC4-1'!$A$4:$Q$1997,5,TRUE))</f>
        <v/>
      </c>
      <c r="F191" s="74"/>
      <c r="K191" s="82">
        <f>IF(AND(年报!N$2&lt;=A191,A191&lt;=年报!N$3),1,0)</f>
        <v>0</v>
      </c>
    </row>
    <row r="192" spans="2:11">
      <c r="B192" s="77"/>
      <c r="C192" s="77" t="str">
        <f>IF(ISERROR(VLOOKUP(A192,'DC4-1'!$A$4:$Q$1997,5,TRUE)),"",VLOOKUP(A192,'DC4-1'!$A$4:$Q$1997,5,TRUE))</f>
        <v/>
      </c>
      <c r="F192" s="74"/>
      <c r="K192" s="82">
        <f>IF(AND(年报!N$2&lt;=A192,A192&lt;=年报!N$3),1,0)</f>
        <v>0</v>
      </c>
    </row>
    <row r="193" spans="2:11">
      <c r="B193" s="77"/>
      <c r="C193" s="77" t="str">
        <f>IF(ISERROR(VLOOKUP(A193,'DC4-1'!$A$4:$Q$1997,5,TRUE)),"",VLOOKUP(A193,'DC4-1'!$A$4:$Q$1997,5,TRUE))</f>
        <v/>
      </c>
      <c r="F193" s="74"/>
      <c r="K193" s="82">
        <f>IF(AND(年报!N$2&lt;=A193,A193&lt;=年报!N$3),1,0)</f>
        <v>0</v>
      </c>
    </row>
    <row r="194" spans="2:11">
      <c r="B194" s="77"/>
      <c r="C194" s="77" t="str">
        <f>IF(ISERROR(VLOOKUP(A194,'DC4-1'!$A$4:$Q$1997,5,TRUE)),"",VLOOKUP(A194,'DC4-1'!$A$4:$Q$1997,5,TRUE))</f>
        <v/>
      </c>
      <c r="F194" s="74"/>
      <c r="K194" s="82">
        <f>IF(AND(年报!N$2&lt;=A194,A194&lt;=年报!N$3),1,0)</f>
        <v>0</v>
      </c>
    </row>
    <row r="195" spans="2:11">
      <c r="B195" s="77"/>
      <c r="C195" s="77" t="str">
        <f>IF(ISERROR(VLOOKUP(A195,'DC4-1'!$A$4:$Q$1997,5,TRUE)),"",VLOOKUP(A195,'DC4-1'!$A$4:$Q$1997,5,TRUE))</f>
        <v/>
      </c>
      <c r="F195" s="74"/>
      <c r="K195" s="82">
        <f>IF(AND(年报!N$2&lt;=A195,A195&lt;=年报!N$3),1,0)</f>
        <v>0</v>
      </c>
    </row>
    <row r="196" spans="2:11">
      <c r="B196" s="77"/>
      <c r="C196" s="77" t="str">
        <f>IF(ISERROR(VLOOKUP(A196,'DC4-1'!$A$4:$Q$1997,5,TRUE)),"",VLOOKUP(A196,'DC4-1'!$A$4:$Q$1997,5,TRUE))</f>
        <v/>
      </c>
      <c r="F196" s="74"/>
      <c r="K196" s="82">
        <f>IF(AND(年报!N$2&lt;=A196,A196&lt;=年报!N$3),1,0)</f>
        <v>0</v>
      </c>
    </row>
    <row r="197" spans="2:11">
      <c r="B197" s="77"/>
      <c r="C197" s="77" t="str">
        <f>IF(ISERROR(VLOOKUP(A197,'DC4-1'!$A$4:$Q$1997,5,TRUE)),"",VLOOKUP(A197,'DC4-1'!$A$4:$Q$1997,5,TRUE))</f>
        <v/>
      </c>
      <c r="F197" s="74"/>
      <c r="K197" s="82">
        <f>IF(AND(年报!N$2&lt;=A197,A197&lt;=年报!N$3),1,0)</f>
        <v>0</v>
      </c>
    </row>
    <row r="198" spans="2:11">
      <c r="B198" s="77"/>
      <c r="C198" s="77" t="str">
        <f>IF(ISERROR(VLOOKUP(A198,'DC4-1'!$A$4:$Q$1997,5,TRUE)),"",VLOOKUP(A198,'DC4-1'!$A$4:$Q$1997,5,TRUE))</f>
        <v/>
      </c>
      <c r="F198" s="74"/>
      <c r="K198" s="82">
        <f>IF(AND(年报!N$2&lt;=A198,A198&lt;=年报!N$3),1,0)</f>
        <v>0</v>
      </c>
    </row>
    <row r="199" spans="2:11">
      <c r="B199" s="77"/>
      <c r="C199" s="77" t="str">
        <f>IF(ISERROR(VLOOKUP(A199,'DC4-1'!$A$4:$Q$1997,5,TRUE)),"",VLOOKUP(A199,'DC4-1'!$A$4:$Q$1997,5,TRUE))</f>
        <v/>
      </c>
      <c r="F199" s="74"/>
      <c r="K199" s="82">
        <f>IF(AND(年报!N$2&lt;=A199,A199&lt;=年报!N$3),1,0)</f>
        <v>0</v>
      </c>
    </row>
    <row r="200" spans="2:11">
      <c r="B200" s="77"/>
      <c r="C200" s="77" t="str">
        <f>IF(ISERROR(VLOOKUP(A200,'DC4-1'!$A$4:$Q$1997,5,TRUE)),"",VLOOKUP(A200,'DC4-1'!$A$4:$Q$1997,5,TRUE))</f>
        <v/>
      </c>
      <c r="F200" s="74"/>
      <c r="K200" s="82">
        <f>IF(AND(年报!N$2&lt;=A200,A200&lt;=年报!N$3),1,0)</f>
        <v>0</v>
      </c>
    </row>
    <row r="201" spans="2:11">
      <c r="B201" s="77"/>
      <c r="C201" s="77" t="str">
        <f>IF(ISERROR(VLOOKUP(A201,'DC4-1'!$A$4:$Q$1997,5,TRUE)),"",VLOOKUP(A201,'DC4-1'!$A$4:$Q$1997,5,TRUE))</f>
        <v/>
      </c>
      <c r="F201" s="74"/>
      <c r="K201" s="82">
        <f>IF(AND(年报!N$2&lt;=A201,A201&lt;=年报!N$3),1,0)</f>
        <v>0</v>
      </c>
    </row>
    <row r="202" spans="2:11">
      <c r="B202" s="77"/>
      <c r="C202" s="77" t="str">
        <f>IF(ISERROR(VLOOKUP(A202,'DC4-1'!$A$4:$Q$1997,5,TRUE)),"",VLOOKUP(A202,'DC4-1'!$A$4:$Q$1997,5,TRUE))</f>
        <v/>
      </c>
      <c r="F202" s="74"/>
      <c r="K202" s="82">
        <f>IF(AND(年报!N$2&lt;=A202,A202&lt;=年报!N$3),1,0)</f>
        <v>0</v>
      </c>
    </row>
    <row r="203" spans="2:11">
      <c r="B203" s="77"/>
      <c r="C203" s="77" t="str">
        <f>IF(ISERROR(VLOOKUP(A203,'DC4-1'!$A$4:$Q$1997,5,TRUE)),"",VLOOKUP(A203,'DC4-1'!$A$4:$Q$1997,5,TRUE))</f>
        <v/>
      </c>
      <c r="F203" s="74"/>
      <c r="K203" s="82">
        <f>IF(AND(年报!N$2&lt;=A203,A203&lt;=年报!N$3),1,0)</f>
        <v>0</v>
      </c>
    </row>
    <row r="204" spans="2:11">
      <c r="B204" s="77"/>
      <c r="C204" s="77" t="str">
        <f>IF(ISERROR(VLOOKUP(A204,'DC4-1'!$A$4:$Q$1997,5,TRUE)),"",VLOOKUP(A204,'DC4-1'!$A$4:$Q$1997,5,TRUE))</f>
        <v/>
      </c>
      <c r="F204" s="74"/>
      <c r="K204" s="82">
        <f>IF(AND(年报!N$2&lt;=A204,A204&lt;=年报!N$3),1,0)</f>
        <v>0</v>
      </c>
    </row>
    <row r="205" spans="2:11">
      <c r="B205" s="77"/>
      <c r="C205" s="77" t="str">
        <f>IF(ISERROR(VLOOKUP(A205,'DC4-1'!$A$4:$Q$1997,5,TRUE)),"",VLOOKUP(A205,'DC4-1'!$A$4:$Q$1997,5,TRUE))</f>
        <v/>
      </c>
      <c r="F205" s="74"/>
      <c r="K205" s="82">
        <f>IF(AND(年报!N$2&lt;=A205,A205&lt;=年报!N$3),1,0)</f>
        <v>0</v>
      </c>
    </row>
    <row r="206" spans="2:11">
      <c r="B206" s="77"/>
      <c r="C206" s="77" t="str">
        <f>IF(ISERROR(VLOOKUP(A206,'DC4-1'!$A$4:$Q$1997,5,TRUE)),"",VLOOKUP(A206,'DC4-1'!$A$4:$Q$1997,5,TRUE))</f>
        <v/>
      </c>
      <c r="F206" s="74"/>
      <c r="K206" s="82">
        <f>IF(AND(年报!N$2&lt;=A206,A206&lt;=年报!N$3),1,0)</f>
        <v>0</v>
      </c>
    </row>
    <row r="207" spans="2:11">
      <c r="B207" s="77"/>
      <c r="C207" s="77" t="str">
        <f>IF(ISERROR(VLOOKUP(A207,'DC4-1'!$A$4:$Q$1997,5,TRUE)),"",VLOOKUP(A207,'DC4-1'!$A$4:$Q$1997,5,TRUE))</f>
        <v/>
      </c>
      <c r="F207" s="74"/>
      <c r="K207" s="82">
        <f>IF(AND(年报!N$2&lt;=A207,A207&lt;=年报!N$3),1,0)</f>
        <v>0</v>
      </c>
    </row>
    <row r="208" spans="2:11">
      <c r="B208" s="77"/>
      <c r="C208" s="77" t="str">
        <f>IF(ISERROR(VLOOKUP(A208,'DC4-1'!$A$4:$Q$1997,5,TRUE)),"",VLOOKUP(A208,'DC4-1'!$A$4:$Q$1997,5,TRUE))</f>
        <v/>
      </c>
      <c r="F208" s="74"/>
      <c r="K208" s="82">
        <f>IF(AND(年报!N$2&lt;=A208,A208&lt;=年报!N$3),1,0)</f>
        <v>0</v>
      </c>
    </row>
    <row r="209" spans="2:11">
      <c r="B209" s="77"/>
      <c r="C209" s="77" t="str">
        <f>IF(ISERROR(VLOOKUP(A209,'DC4-1'!$A$4:$Q$1997,5,TRUE)),"",VLOOKUP(A209,'DC4-1'!$A$4:$Q$1997,5,TRUE))</f>
        <v/>
      </c>
      <c r="F209" s="74"/>
      <c r="K209" s="82">
        <f>IF(AND(年报!N$2&lt;=A209,A209&lt;=年报!N$3),1,0)</f>
        <v>0</v>
      </c>
    </row>
    <row r="210" spans="2:11">
      <c r="B210" s="77"/>
      <c r="C210" s="77" t="str">
        <f>IF(ISERROR(VLOOKUP(A210,'DC4-1'!$A$4:$Q$1997,5,TRUE)),"",VLOOKUP(A210,'DC4-1'!$A$4:$Q$1997,5,TRUE))</f>
        <v/>
      </c>
      <c r="F210" s="74"/>
      <c r="K210" s="82">
        <f>IF(AND(年报!N$2&lt;=A210,A210&lt;=年报!N$3),1,0)</f>
        <v>0</v>
      </c>
    </row>
    <row r="211" spans="2:11">
      <c r="B211" s="77"/>
      <c r="C211" s="77" t="str">
        <f>IF(ISERROR(VLOOKUP(A211,'DC4-1'!$A$4:$Q$1997,5,TRUE)),"",VLOOKUP(A211,'DC4-1'!$A$4:$Q$1997,5,TRUE))</f>
        <v/>
      </c>
      <c r="F211" s="74"/>
      <c r="K211" s="82">
        <f>IF(AND(年报!N$2&lt;=A211,A211&lt;=年报!N$3),1,0)</f>
        <v>0</v>
      </c>
    </row>
    <row r="212" spans="2:11">
      <c r="B212" s="77"/>
      <c r="C212" s="77" t="str">
        <f>IF(ISERROR(VLOOKUP(A212,'DC4-1'!$A$4:$Q$1997,5,TRUE)),"",VLOOKUP(A212,'DC4-1'!$A$4:$Q$1997,5,TRUE))</f>
        <v/>
      </c>
      <c r="F212" s="74"/>
      <c r="K212" s="82">
        <f>IF(AND(年报!N$2&lt;=A212,A212&lt;=年报!N$3),1,0)</f>
        <v>0</v>
      </c>
    </row>
    <row r="213" spans="2:11">
      <c r="B213" s="77"/>
      <c r="C213" s="77" t="str">
        <f>IF(ISERROR(VLOOKUP(A213,'DC4-1'!$A$4:$Q$1997,5,TRUE)),"",VLOOKUP(A213,'DC4-1'!$A$4:$Q$1997,5,TRUE))</f>
        <v/>
      </c>
      <c r="F213" s="74"/>
      <c r="K213" s="82">
        <f>IF(AND(年报!N$2&lt;=A213,A213&lt;=年报!N$3),1,0)</f>
        <v>0</v>
      </c>
    </row>
    <row r="214" spans="2:11">
      <c r="B214" s="77"/>
      <c r="C214" s="77" t="str">
        <f>IF(ISERROR(VLOOKUP(A214,'DC4-1'!$A$4:$Q$1997,5,TRUE)),"",VLOOKUP(A214,'DC4-1'!$A$4:$Q$1997,5,TRUE))</f>
        <v/>
      </c>
      <c r="F214" s="74"/>
      <c r="K214" s="82">
        <f>IF(AND(年报!N$2&lt;=A214,A214&lt;=年报!N$3),1,0)</f>
        <v>0</v>
      </c>
    </row>
    <row r="215" spans="2:11">
      <c r="B215" s="77"/>
      <c r="C215" s="77" t="str">
        <f>IF(ISERROR(VLOOKUP(A215,'DC4-1'!$A$4:$Q$1997,5,TRUE)),"",VLOOKUP(A215,'DC4-1'!$A$4:$Q$1997,5,TRUE))</f>
        <v/>
      </c>
      <c r="F215" s="74"/>
      <c r="K215" s="82">
        <f>IF(AND(年报!N$2&lt;=A215,A215&lt;=年报!N$3),1,0)</f>
        <v>0</v>
      </c>
    </row>
    <row r="216" spans="2:11">
      <c r="B216" s="77"/>
      <c r="C216" s="77" t="str">
        <f>IF(ISERROR(VLOOKUP(A216,'DC4-1'!$A$4:$Q$1997,5,TRUE)),"",VLOOKUP(A216,'DC4-1'!$A$4:$Q$1997,5,TRUE))</f>
        <v/>
      </c>
      <c r="F216" s="74"/>
      <c r="K216" s="82">
        <f>IF(AND(年报!N$2&lt;=A216,A216&lt;=年报!N$3),1,0)</f>
        <v>0</v>
      </c>
    </row>
    <row r="217" spans="2:11">
      <c r="B217" s="77"/>
      <c r="C217" s="77" t="str">
        <f>IF(ISERROR(VLOOKUP(A217,'DC4-1'!$A$4:$Q$1997,5,TRUE)),"",VLOOKUP(A217,'DC4-1'!$A$4:$Q$1997,5,TRUE))</f>
        <v/>
      </c>
      <c r="F217" s="74"/>
      <c r="K217" s="82">
        <f>IF(AND(年报!N$2&lt;=A217,A217&lt;=年报!N$3),1,0)</f>
        <v>0</v>
      </c>
    </row>
    <row r="218" spans="2:11">
      <c r="B218" s="77"/>
      <c r="C218" s="77" t="str">
        <f>IF(ISERROR(VLOOKUP(A218,'DC4-1'!$A$4:$Q$1997,5,TRUE)),"",VLOOKUP(A218,'DC4-1'!$A$4:$Q$1997,5,TRUE))</f>
        <v/>
      </c>
      <c r="F218" s="74"/>
      <c r="K218" s="82">
        <f>IF(AND(年报!N$2&lt;=A218,A218&lt;=年报!N$3),1,0)</f>
        <v>0</v>
      </c>
    </row>
    <row r="219" spans="2:11">
      <c r="B219" s="77"/>
      <c r="C219" s="77" t="str">
        <f>IF(ISERROR(VLOOKUP(A219,'DC4-1'!$A$4:$Q$1997,5,TRUE)),"",VLOOKUP(A219,'DC4-1'!$A$4:$Q$1997,5,TRUE))</f>
        <v/>
      </c>
      <c r="F219" s="74"/>
      <c r="K219" s="82">
        <f>IF(AND(年报!N$2&lt;=A219,A219&lt;=年报!N$3),1,0)</f>
        <v>0</v>
      </c>
    </row>
    <row r="220" spans="2:11">
      <c r="B220" s="77"/>
      <c r="C220" s="77" t="str">
        <f>IF(ISERROR(VLOOKUP(A220,'DC4-1'!$A$4:$Q$1997,5,TRUE)),"",VLOOKUP(A220,'DC4-1'!$A$4:$Q$1997,5,TRUE))</f>
        <v/>
      </c>
      <c r="F220" s="74"/>
      <c r="K220" s="82">
        <f>IF(AND(年报!N$2&lt;=A220,A220&lt;=年报!N$3),1,0)</f>
        <v>0</v>
      </c>
    </row>
    <row r="221" spans="2:11">
      <c r="B221" s="77"/>
      <c r="C221" s="77" t="str">
        <f>IF(ISERROR(VLOOKUP(A221,'DC4-1'!$A$4:$Q$1997,5,TRUE)),"",VLOOKUP(A221,'DC4-1'!$A$4:$Q$1997,5,TRUE))</f>
        <v/>
      </c>
      <c r="F221" s="74"/>
      <c r="K221" s="82">
        <f>IF(AND(年报!N$2&lt;=A221,A221&lt;=年报!N$3),1,0)</f>
        <v>0</v>
      </c>
    </row>
    <row r="222" spans="2:11">
      <c r="B222" s="77"/>
      <c r="C222" s="77" t="str">
        <f>IF(ISERROR(VLOOKUP(A222,'DC4-1'!$A$4:$Q$1997,5,TRUE)),"",VLOOKUP(A222,'DC4-1'!$A$4:$Q$1997,5,TRUE))</f>
        <v/>
      </c>
      <c r="F222" s="74"/>
      <c r="K222" s="82">
        <f>IF(AND(年报!N$2&lt;=A222,A222&lt;=年报!N$3),1,0)</f>
        <v>0</v>
      </c>
    </row>
    <row r="223" spans="2:11">
      <c r="B223" s="77"/>
      <c r="C223" s="77" t="str">
        <f>IF(ISERROR(VLOOKUP(A223,'DC4-1'!$A$4:$Q$1997,5,TRUE)),"",VLOOKUP(A223,'DC4-1'!$A$4:$Q$1997,5,TRUE))</f>
        <v/>
      </c>
      <c r="F223" s="74"/>
      <c r="K223" s="82">
        <f>IF(AND(年报!N$2&lt;=A223,A223&lt;=年报!N$3),1,0)</f>
        <v>0</v>
      </c>
    </row>
    <row r="224" spans="2:11">
      <c r="B224" s="77"/>
      <c r="C224" s="77" t="str">
        <f>IF(ISERROR(VLOOKUP(A224,'DC4-1'!$A$4:$Q$1997,5,TRUE)),"",VLOOKUP(A224,'DC4-1'!$A$4:$Q$1997,5,TRUE))</f>
        <v/>
      </c>
      <c r="F224" s="74"/>
      <c r="K224" s="82">
        <f>IF(AND(年报!N$2&lt;=A224,A224&lt;=年报!N$3),1,0)</f>
        <v>0</v>
      </c>
    </row>
    <row r="225" spans="2:11">
      <c r="B225" s="77"/>
      <c r="C225" s="77" t="str">
        <f>IF(ISERROR(VLOOKUP(A225,'DC4-1'!$A$4:$Q$1997,5,TRUE)),"",VLOOKUP(A225,'DC4-1'!$A$4:$Q$1997,5,TRUE))</f>
        <v/>
      </c>
      <c r="F225" s="74"/>
      <c r="K225" s="82">
        <f>IF(AND(年报!N$2&lt;=A225,A225&lt;=年报!N$3),1,0)</f>
        <v>0</v>
      </c>
    </row>
    <row r="226" spans="2:11">
      <c r="B226" s="77"/>
      <c r="C226" s="77" t="str">
        <f>IF(ISERROR(VLOOKUP(A226,'DC4-1'!$A$4:$Q$1997,5,TRUE)),"",VLOOKUP(A226,'DC4-1'!$A$4:$Q$1997,5,TRUE))</f>
        <v/>
      </c>
      <c r="F226" s="74"/>
      <c r="K226" s="82">
        <f>IF(AND(年报!N$2&lt;=A226,A226&lt;=年报!N$3),1,0)</f>
        <v>0</v>
      </c>
    </row>
    <row r="227" spans="2:11">
      <c r="B227" s="77"/>
      <c r="C227" s="77" t="str">
        <f>IF(ISERROR(VLOOKUP(A227,'DC4-1'!$A$4:$Q$1997,5,TRUE)),"",VLOOKUP(A227,'DC4-1'!$A$4:$Q$1997,5,TRUE))</f>
        <v/>
      </c>
      <c r="F227" s="74"/>
      <c r="K227" s="82">
        <f>IF(AND(年报!N$2&lt;=A227,A227&lt;=年报!N$3),1,0)</f>
        <v>0</v>
      </c>
    </row>
    <row r="228" spans="2:11">
      <c r="B228" s="77"/>
      <c r="C228" s="77" t="str">
        <f>IF(ISERROR(VLOOKUP(A228,'DC4-1'!$A$4:$Q$1997,5,TRUE)),"",VLOOKUP(A228,'DC4-1'!$A$4:$Q$1997,5,TRUE))</f>
        <v/>
      </c>
      <c r="F228" s="74"/>
      <c r="K228" s="82">
        <f>IF(AND(年报!N$2&lt;=A228,A228&lt;=年报!N$3),1,0)</f>
        <v>0</v>
      </c>
    </row>
    <row r="229" spans="2:11">
      <c r="B229" s="77"/>
      <c r="C229" s="77" t="str">
        <f>IF(ISERROR(VLOOKUP(A229,'DC4-1'!$A$4:$Q$1997,5,TRUE)),"",VLOOKUP(A229,'DC4-1'!$A$4:$Q$1997,5,TRUE))</f>
        <v/>
      </c>
      <c r="F229" s="74"/>
      <c r="K229" s="82">
        <f>IF(AND(年报!N$2&lt;=A229,A229&lt;=年报!N$3),1,0)</f>
        <v>0</v>
      </c>
    </row>
    <row r="230" spans="2:11">
      <c r="B230" s="77"/>
      <c r="C230" s="77" t="str">
        <f>IF(ISERROR(VLOOKUP(A230,'DC4-1'!$A$4:$Q$1997,5,TRUE)),"",VLOOKUP(A230,'DC4-1'!$A$4:$Q$1997,5,TRUE))</f>
        <v/>
      </c>
      <c r="F230" s="74"/>
      <c r="K230" s="82">
        <f>IF(AND(年报!N$2&lt;=A230,A230&lt;=年报!N$3),1,0)</f>
        <v>0</v>
      </c>
    </row>
    <row r="231" spans="2:11">
      <c r="B231" s="77"/>
      <c r="C231" s="77" t="str">
        <f>IF(ISERROR(VLOOKUP(A231,'DC4-1'!$A$4:$Q$1997,5,TRUE)),"",VLOOKUP(A231,'DC4-1'!$A$4:$Q$1997,5,TRUE))</f>
        <v/>
      </c>
      <c r="F231" s="74"/>
      <c r="K231" s="82">
        <f>IF(AND(年报!N$2&lt;=A231,A231&lt;=年报!N$3),1,0)</f>
        <v>0</v>
      </c>
    </row>
    <row r="232" spans="2:11">
      <c r="B232" s="77"/>
      <c r="C232" s="77" t="str">
        <f>IF(ISERROR(VLOOKUP(A232,'DC4-1'!$A$4:$Q$1997,5,TRUE)),"",VLOOKUP(A232,'DC4-1'!$A$4:$Q$1997,5,TRUE))</f>
        <v/>
      </c>
      <c r="F232" s="74"/>
      <c r="K232" s="82">
        <f>IF(AND(年报!N$2&lt;=A232,A232&lt;=年报!N$3),1,0)</f>
        <v>0</v>
      </c>
    </row>
    <row r="233" spans="2:11">
      <c r="B233" s="77"/>
      <c r="C233" s="77" t="str">
        <f>IF(ISERROR(VLOOKUP(A233,'DC4-1'!$A$4:$Q$1997,5,TRUE)),"",VLOOKUP(A233,'DC4-1'!$A$4:$Q$1997,5,TRUE))</f>
        <v/>
      </c>
      <c r="F233" s="74"/>
      <c r="K233" s="82">
        <f>IF(AND(年报!N$2&lt;=A233,A233&lt;=年报!N$3),1,0)</f>
        <v>0</v>
      </c>
    </row>
    <row r="234" spans="2:11">
      <c r="B234" s="77"/>
      <c r="C234" s="77" t="str">
        <f>IF(ISERROR(VLOOKUP(A234,'DC4-1'!$A$4:$Q$1997,5,TRUE)),"",VLOOKUP(A234,'DC4-1'!$A$4:$Q$1997,5,TRUE))</f>
        <v/>
      </c>
      <c r="F234" s="74"/>
      <c r="K234" s="82">
        <f>IF(AND(年报!N$2&lt;=A234,A234&lt;=年报!N$3),1,0)</f>
        <v>0</v>
      </c>
    </row>
    <row r="235" spans="2:11">
      <c r="B235" s="77"/>
      <c r="C235" s="77" t="str">
        <f>IF(ISERROR(VLOOKUP(A235,'DC4-1'!$A$4:$Q$1997,5,TRUE)),"",VLOOKUP(A235,'DC4-1'!$A$4:$Q$1997,5,TRUE))</f>
        <v/>
      </c>
      <c r="F235" s="74"/>
      <c r="K235" s="82">
        <f>IF(AND(年报!N$2&lt;=A235,A235&lt;=年报!N$3),1,0)</f>
        <v>0</v>
      </c>
    </row>
    <row r="236" spans="2:11">
      <c r="B236" s="77"/>
      <c r="C236" s="77" t="str">
        <f>IF(ISERROR(VLOOKUP(A236,'DC4-1'!$A$4:$Q$1997,5,TRUE)),"",VLOOKUP(A236,'DC4-1'!$A$4:$Q$1997,5,TRUE))</f>
        <v/>
      </c>
      <c r="F236" s="74"/>
      <c r="K236" s="82">
        <f>IF(AND(年报!N$2&lt;=A236,A236&lt;=年报!N$3),1,0)</f>
        <v>0</v>
      </c>
    </row>
    <row r="237" spans="2:11">
      <c r="B237" s="77"/>
      <c r="C237" s="77" t="str">
        <f>IF(ISERROR(VLOOKUP(A237,'DC4-1'!$A$4:$Q$1997,5,TRUE)),"",VLOOKUP(A237,'DC4-1'!$A$4:$Q$1997,5,TRUE))</f>
        <v/>
      </c>
      <c r="F237" s="74"/>
      <c r="K237" s="82">
        <f>IF(AND(年报!N$2&lt;=A237,A237&lt;=年报!N$3),1,0)</f>
        <v>0</v>
      </c>
    </row>
    <row r="238" spans="2:11">
      <c r="B238" s="77"/>
      <c r="C238" s="77" t="str">
        <f>IF(ISERROR(VLOOKUP(A238,'DC4-1'!$A$4:$Q$1997,5,TRUE)),"",VLOOKUP(A238,'DC4-1'!$A$4:$Q$1997,5,TRUE))</f>
        <v/>
      </c>
      <c r="F238" s="74"/>
      <c r="K238" s="82">
        <f>IF(AND(年报!N$2&lt;=A238,A238&lt;=年报!N$3),1,0)</f>
        <v>0</v>
      </c>
    </row>
    <row r="239" spans="2:11">
      <c r="B239" s="77"/>
      <c r="C239" s="77" t="str">
        <f>IF(ISERROR(VLOOKUP(A239,'DC4-1'!$A$4:$Q$1997,5,TRUE)),"",VLOOKUP(A239,'DC4-1'!$A$4:$Q$1997,5,TRUE))</f>
        <v/>
      </c>
      <c r="F239" s="74"/>
      <c r="K239" s="82">
        <f>IF(AND(年报!N$2&lt;=A239,A239&lt;=年报!N$3),1,0)</f>
        <v>0</v>
      </c>
    </row>
    <row r="240" spans="2:11">
      <c r="B240" s="77"/>
      <c r="C240" s="77" t="str">
        <f>IF(ISERROR(VLOOKUP(A240,'DC4-1'!$A$4:$Q$1997,5,TRUE)),"",VLOOKUP(A240,'DC4-1'!$A$4:$Q$1997,5,TRUE))</f>
        <v/>
      </c>
      <c r="F240" s="74"/>
      <c r="K240" s="82">
        <f>IF(AND(年报!N$2&lt;=A240,A240&lt;=年报!N$3),1,0)</f>
        <v>0</v>
      </c>
    </row>
    <row r="241" spans="2:11">
      <c r="B241" s="77"/>
      <c r="C241" s="77" t="str">
        <f>IF(ISERROR(VLOOKUP(A241,'DC4-1'!$A$4:$Q$1997,5,TRUE)),"",VLOOKUP(A241,'DC4-1'!$A$4:$Q$1997,5,TRUE))</f>
        <v/>
      </c>
      <c r="F241" s="74"/>
      <c r="K241" s="82">
        <f>IF(AND(年报!N$2&lt;=A241,A241&lt;=年报!N$3),1,0)</f>
        <v>0</v>
      </c>
    </row>
    <row r="242" spans="2:11">
      <c r="B242" s="77"/>
      <c r="C242" s="77" t="str">
        <f>IF(ISERROR(VLOOKUP(A242,'DC4-1'!$A$4:$Q$1997,5,TRUE)),"",VLOOKUP(A242,'DC4-1'!$A$4:$Q$1997,5,TRUE))</f>
        <v/>
      </c>
      <c r="F242" s="74"/>
      <c r="K242" s="82">
        <f>IF(AND(年报!N$2&lt;=A242,A242&lt;=年报!N$3),1,0)</f>
        <v>0</v>
      </c>
    </row>
    <row r="243" spans="2:11">
      <c r="B243" s="77"/>
      <c r="C243" s="77" t="str">
        <f>IF(ISERROR(VLOOKUP(A243,'DC4-1'!$A$4:$Q$1997,5,TRUE)),"",VLOOKUP(A243,'DC4-1'!$A$4:$Q$1997,5,TRUE))</f>
        <v/>
      </c>
      <c r="F243" s="74"/>
      <c r="K243" s="82">
        <f>IF(AND(年报!N$2&lt;=A243,A243&lt;=年报!N$3),1,0)</f>
        <v>0</v>
      </c>
    </row>
    <row r="244" spans="2:11">
      <c r="B244" s="77"/>
      <c r="C244" s="77" t="str">
        <f>IF(ISERROR(VLOOKUP(A244,'DC4-1'!$A$4:$Q$1997,5,TRUE)),"",VLOOKUP(A244,'DC4-1'!$A$4:$Q$1997,5,TRUE))</f>
        <v/>
      </c>
      <c r="F244" s="74"/>
      <c r="K244" s="82">
        <f>IF(AND(年报!N$2&lt;=A244,A244&lt;=年报!N$3),1,0)</f>
        <v>0</v>
      </c>
    </row>
    <row r="245" spans="2:11">
      <c r="B245" s="77"/>
      <c r="C245" s="77" t="str">
        <f>IF(ISERROR(VLOOKUP(A245,'DC4-1'!$A$4:$Q$1997,5,TRUE)),"",VLOOKUP(A245,'DC4-1'!$A$4:$Q$1997,5,TRUE))</f>
        <v/>
      </c>
      <c r="F245" s="74"/>
      <c r="K245" s="82">
        <f>IF(AND(年报!N$2&lt;=A245,A245&lt;=年报!N$3),1,0)</f>
        <v>0</v>
      </c>
    </row>
    <row r="246" spans="2:11">
      <c r="B246" s="77"/>
      <c r="C246" s="77" t="str">
        <f>IF(ISERROR(VLOOKUP(A246,'DC4-1'!$A$4:$Q$1997,5,TRUE)),"",VLOOKUP(A246,'DC4-1'!$A$4:$Q$1997,5,TRUE))</f>
        <v/>
      </c>
      <c r="F246" s="74"/>
      <c r="K246" s="82">
        <f>IF(AND(年报!N$2&lt;=A246,A246&lt;=年报!N$3),1,0)</f>
        <v>0</v>
      </c>
    </row>
    <row r="247" spans="2:11">
      <c r="B247" s="77"/>
      <c r="C247" s="77" t="str">
        <f>IF(ISERROR(VLOOKUP(A247,'DC4-1'!$A$4:$Q$1997,5,TRUE)),"",VLOOKUP(A247,'DC4-1'!$A$4:$Q$1997,5,TRUE))</f>
        <v/>
      </c>
      <c r="F247" s="74"/>
      <c r="K247" s="82">
        <f>IF(AND(年报!N$2&lt;=A247,A247&lt;=年报!N$3),1,0)</f>
        <v>0</v>
      </c>
    </row>
    <row r="248" spans="2:11">
      <c r="B248" s="77"/>
      <c r="C248" s="77" t="str">
        <f>IF(ISERROR(VLOOKUP(A248,'DC4-1'!$A$4:$Q$1997,5,TRUE)),"",VLOOKUP(A248,'DC4-1'!$A$4:$Q$1997,5,TRUE))</f>
        <v/>
      </c>
      <c r="F248" s="74"/>
      <c r="K248" s="82">
        <f>IF(AND(年报!N$2&lt;=A248,A248&lt;=年报!N$3),1,0)</f>
        <v>0</v>
      </c>
    </row>
    <row r="249" spans="2:11">
      <c r="B249" s="77"/>
      <c r="C249" s="77" t="str">
        <f>IF(ISERROR(VLOOKUP(A249,'DC4-1'!$A$4:$Q$1997,5,TRUE)),"",VLOOKUP(A249,'DC4-1'!$A$4:$Q$1997,5,TRUE))</f>
        <v/>
      </c>
      <c r="F249" s="74"/>
      <c r="K249" s="82">
        <f>IF(AND(年报!N$2&lt;=A249,A249&lt;=年报!N$3),1,0)</f>
        <v>0</v>
      </c>
    </row>
    <row r="250" spans="2:11">
      <c r="B250" s="77"/>
      <c r="C250" s="77" t="str">
        <f>IF(ISERROR(VLOOKUP(A250,'DC4-1'!$A$4:$Q$1997,5,TRUE)),"",VLOOKUP(A250,'DC4-1'!$A$4:$Q$1997,5,TRUE))</f>
        <v/>
      </c>
      <c r="F250" s="74"/>
      <c r="K250" s="82">
        <f>IF(AND(年报!N$2&lt;=A250,A250&lt;=年报!N$3),1,0)</f>
        <v>0</v>
      </c>
    </row>
    <row r="251" spans="2:11">
      <c r="B251" s="77"/>
      <c r="C251" s="77" t="str">
        <f>IF(ISERROR(VLOOKUP(A251,'DC4-1'!$A$4:$Q$1997,5,TRUE)),"",VLOOKUP(A251,'DC4-1'!$A$4:$Q$1997,5,TRUE))</f>
        <v/>
      </c>
      <c r="F251" s="74"/>
      <c r="K251" s="82">
        <f>IF(AND(年报!N$2&lt;=A251,A251&lt;=年报!N$3),1,0)</f>
        <v>0</v>
      </c>
    </row>
    <row r="252" spans="2:11">
      <c r="B252" s="77"/>
      <c r="C252" s="77" t="str">
        <f>IF(ISERROR(VLOOKUP(A252,'DC4-1'!$A$4:$Q$1997,5,TRUE)),"",VLOOKUP(A252,'DC4-1'!$A$4:$Q$1997,5,TRUE))</f>
        <v/>
      </c>
      <c r="F252" s="74"/>
      <c r="K252" s="82">
        <f>IF(AND(年报!N$2&lt;=A252,A252&lt;=年报!N$3),1,0)</f>
        <v>0</v>
      </c>
    </row>
    <row r="253" spans="2:11">
      <c r="B253" s="77"/>
      <c r="C253" s="77" t="str">
        <f>IF(ISERROR(VLOOKUP(A253,'DC4-1'!$A$4:$Q$1997,5,TRUE)),"",VLOOKUP(A253,'DC4-1'!$A$4:$Q$1997,5,TRUE))</f>
        <v/>
      </c>
      <c r="F253" s="74"/>
      <c r="K253" s="82">
        <f>IF(AND(年报!N$2&lt;=A253,A253&lt;=年报!N$3),1,0)</f>
        <v>0</v>
      </c>
    </row>
    <row r="254" spans="2:11">
      <c r="B254" s="77"/>
      <c r="C254" s="77" t="str">
        <f>IF(ISERROR(VLOOKUP(A254,'DC4-1'!$A$4:$Q$1997,5,TRUE)),"",VLOOKUP(A254,'DC4-1'!$A$4:$Q$1997,5,TRUE))</f>
        <v/>
      </c>
      <c r="F254" s="74"/>
      <c r="K254" s="82">
        <f>IF(AND(年报!N$2&lt;=A254,A254&lt;=年报!N$3),1,0)</f>
        <v>0</v>
      </c>
    </row>
    <row r="255" spans="2:11">
      <c r="B255" s="77"/>
      <c r="C255" s="77" t="str">
        <f>IF(ISERROR(VLOOKUP(A255,'DC4-1'!$A$4:$Q$1997,5,TRUE)),"",VLOOKUP(A255,'DC4-1'!$A$4:$Q$1997,5,TRUE))</f>
        <v/>
      </c>
      <c r="F255" s="74"/>
      <c r="K255" s="82">
        <f>IF(AND(年报!N$2&lt;=A255,A255&lt;=年报!N$3),1,0)</f>
        <v>0</v>
      </c>
    </row>
    <row r="256" spans="2:11">
      <c r="B256" s="77"/>
      <c r="C256" s="77" t="str">
        <f>IF(ISERROR(VLOOKUP(A256,'DC4-1'!$A$4:$Q$1997,5,TRUE)),"",VLOOKUP(A256,'DC4-1'!$A$4:$Q$1997,5,TRUE))</f>
        <v/>
      </c>
      <c r="F256" s="74"/>
      <c r="K256" s="82">
        <f>IF(AND(年报!N$2&lt;=A256,A256&lt;=年报!N$3),1,0)</f>
        <v>0</v>
      </c>
    </row>
    <row r="257" spans="2:11">
      <c r="B257" s="77"/>
      <c r="C257" s="77" t="str">
        <f>IF(ISERROR(VLOOKUP(A257,'DC4-1'!$A$4:$Q$1997,5,TRUE)),"",VLOOKUP(A257,'DC4-1'!$A$4:$Q$1997,5,TRUE))</f>
        <v/>
      </c>
      <c r="F257" s="74"/>
      <c r="K257" s="82">
        <f>IF(AND(年报!N$2&lt;=A257,A257&lt;=年报!N$3),1,0)</f>
        <v>0</v>
      </c>
    </row>
    <row r="258" spans="2:11">
      <c r="B258" s="77"/>
      <c r="C258" s="77" t="str">
        <f>IF(ISERROR(VLOOKUP(A258,'DC4-1'!$A$4:$Q$1997,5,TRUE)),"",VLOOKUP(A258,'DC4-1'!$A$4:$Q$1997,5,TRUE))</f>
        <v/>
      </c>
      <c r="F258" s="74"/>
      <c r="K258" s="82">
        <f>IF(AND(年报!N$2&lt;=A258,A258&lt;=年报!N$3),1,0)</f>
        <v>0</v>
      </c>
    </row>
    <row r="259" spans="2:11">
      <c r="B259" s="77"/>
      <c r="C259" s="77" t="str">
        <f>IF(ISERROR(VLOOKUP(A259,'DC4-1'!$A$4:$Q$1997,5,TRUE)),"",VLOOKUP(A259,'DC4-1'!$A$4:$Q$1997,5,TRUE))</f>
        <v/>
      </c>
      <c r="F259" s="74"/>
      <c r="K259" s="82">
        <f>IF(AND(年报!N$2&lt;=A259,A259&lt;=年报!N$3),1,0)</f>
        <v>0</v>
      </c>
    </row>
    <row r="260" spans="2:11">
      <c r="B260" s="77"/>
      <c r="C260" s="77" t="str">
        <f>IF(ISERROR(VLOOKUP(A260,'DC4-1'!$A$4:$Q$1997,5,TRUE)),"",VLOOKUP(A260,'DC4-1'!$A$4:$Q$1997,5,TRUE))</f>
        <v/>
      </c>
      <c r="F260" s="74"/>
      <c r="K260" s="82">
        <f>IF(AND(年报!N$2&lt;=A260,A260&lt;=年报!N$3),1,0)</f>
        <v>0</v>
      </c>
    </row>
    <row r="261" spans="2:11">
      <c r="B261" s="77"/>
      <c r="C261" s="77" t="str">
        <f>IF(ISERROR(VLOOKUP(A261,'DC4-1'!$A$4:$Q$1997,5,TRUE)),"",VLOOKUP(A261,'DC4-1'!$A$4:$Q$1997,5,TRUE))</f>
        <v/>
      </c>
      <c r="F261" s="74"/>
      <c r="K261" s="82">
        <f>IF(AND(年报!N$2&lt;=A261,A261&lt;=年报!N$3),1,0)</f>
        <v>0</v>
      </c>
    </row>
    <row r="262" spans="2:11">
      <c r="B262" s="77"/>
      <c r="C262" s="77" t="str">
        <f>IF(ISERROR(VLOOKUP(A262,'DC4-1'!$A$4:$Q$1997,5,TRUE)),"",VLOOKUP(A262,'DC4-1'!$A$4:$Q$1997,5,TRUE))</f>
        <v/>
      </c>
      <c r="F262" s="74"/>
      <c r="K262" s="82">
        <f>IF(AND(年报!N$2&lt;=A262,A262&lt;=年报!N$3),1,0)</f>
        <v>0</v>
      </c>
    </row>
    <row r="263" spans="2:11">
      <c r="B263" s="77"/>
      <c r="C263" s="77" t="str">
        <f>IF(ISERROR(VLOOKUP(A263,'DC4-1'!$A$4:$Q$1997,5,TRUE)),"",VLOOKUP(A263,'DC4-1'!$A$4:$Q$1997,5,TRUE))</f>
        <v/>
      </c>
      <c r="F263" s="74"/>
      <c r="K263" s="82">
        <f>IF(AND(年报!N$2&lt;=A263,A263&lt;=年报!N$3),1,0)</f>
        <v>0</v>
      </c>
    </row>
    <row r="264" spans="2:11">
      <c r="B264" s="77"/>
      <c r="C264" s="77" t="str">
        <f>IF(ISERROR(VLOOKUP(A264,'DC4-1'!$A$4:$Q$1997,5,TRUE)),"",VLOOKUP(A264,'DC4-1'!$A$4:$Q$1997,5,TRUE))</f>
        <v/>
      </c>
      <c r="F264" s="74"/>
      <c r="K264" s="82">
        <f>IF(AND(年报!N$2&lt;=A264,A264&lt;=年报!N$3),1,0)</f>
        <v>0</v>
      </c>
    </row>
    <row r="265" spans="2:11">
      <c r="B265" s="77"/>
      <c r="C265" s="77" t="str">
        <f>IF(ISERROR(VLOOKUP(A265,'DC4-1'!$A$4:$Q$1997,5,TRUE)),"",VLOOKUP(A265,'DC4-1'!$A$4:$Q$1997,5,TRUE))</f>
        <v/>
      </c>
      <c r="F265" s="74"/>
      <c r="K265" s="82">
        <f>IF(AND(年报!N$2&lt;=A265,A265&lt;=年报!N$3),1,0)</f>
        <v>0</v>
      </c>
    </row>
    <row r="266" spans="2:11">
      <c r="B266" s="77"/>
      <c r="C266" s="77" t="str">
        <f>IF(ISERROR(VLOOKUP(A266,'DC4-1'!$A$4:$Q$1997,5,TRUE)),"",VLOOKUP(A266,'DC4-1'!$A$4:$Q$1997,5,TRUE))</f>
        <v/>
      </c>
      <c r="F266" s="74"/>
      <c r="K266" s="82">
        <f>IF(AND(年报!N$2&lt;=A266,A266&lt;=年报!N$3),1,0)</f>
        <v>0</v>
      </c>
    </row>
    <row r="267" spans="2:11">
      <c r="B267" s="77"/>
      <c r="C267" s="77" t="str">
        <f>IF(ISERROR(VLOOKUP(A267,'DC4-1'!$A$4:$Q$1997,5,TRUE)),"",VLOOKUP(A267,'DC4-1'!$A$4:$Q$1997,5,TRUE))</f>
        <v/>
      </c>
      <c r="F267" s="74"/>
      <c r="K267" s="82">
        <f>IF(AND(年报!N$2&lt;=A267,A267&lt;=年报!N$3),1,0)</f>
        <v>0</v>
      </c>
    </row>
    <row r="268" spans="2:11">
      <c r="B268" s="77"/>
      <c r="C268" s="77" t="str">
        <f>IF(ISERROR(VLOOKUP(A268,'DC4-1'!$A$4:$Q$1997,5,TRUE)),"",VLOOKUP(A268,'DC4-1'!$A$4:$Q$1997,5,TRUE))</f>
        <v/>
      </c>
      <c r="F268" s="74"/>
      <c r="K268" s="82">
        <f>IF(AND(年报!N$2&lt;=A268,A268&lt;=年报!N$3),1,0)</f>
        <v>0</v>
      </c>
    </row>
    <row r="269" spans="2:11">
      <c r="B269" s="77"/>
      <c r="C269" s="77" t="str">
        <f>IF(ISERROR(VLOOKUP(A269,'DC4-1'!$A$4:$Q$1997,5,TRUE)),"",VLOOKUP(A269,'DC4-1'!$A$4:$Q$1997,5,TRUE))</f>
        <v/>
      </c>
      <c r="F269" s="74"/>
      <c r="K269" s="82">
        <f>IF(AND(年报!N$2&lt;=A269,A269&lt;=年报!N$3),1,0)</f>
        <v>0</v>
      </c>
    </row>
    <row r="270" spans="2:11">
      <c r="B270" s="77"/>
      <c r="C270" s="77" t="str">
        <f>IF(ISERROR(VLOOKUP(A270,'DC4-1'!$A$4:$Q$1997,5,TRUE)),"",VLOOKUP(A270,'DC4-1'!$A$4:$Q$1997,5,TRUE))</f>
        <v/>
      </c>
      <c r="F270" s="74"/>
      <c r="K270" s="82">
        <f>IF(AND(年报!N$2&lt;=A270,A270&lt;=年报!N$3),1,0)</f>
        <v>0</v>
      </c>
    </row>
    <row r="271" spans="2:11">
      <c r="B271" s="77"/>
      <c r="C271" s="77" t="str">
        <f>IF(ISERROR(VLOOKUP(A271,'DC4-1'!$A$4:$Q$1997,5,TRUE)),"",VLOOKUP(A271,'DC4-1'!$A$4:$Q$1997,5,TRUE))</f>
        <v/>
      </c>
      <c r="F271" s="74"/>
      <c r="K271" s="82">
        <f>IF(AND(年报!N$2&lt;=A271,A271&lt;=年报!N$3),1,0)</f>
        <v>0</v>
      </c>
    </row>
    <row r="272" spans="2:11">
      <c r="B272" s="77"/>
      <c r="C272" s="77" t="str">
        <f>IF(ISERROR(VLOOKUP(A272,'DC4-1'!$A$4:$Q$1997,5,TRUE)),"",VLOOKUP(A272,'DC4-1'!$A$4:$Q$1997,5,TRUE))</f>
        <v/>
      </c>
      <c r="F272" s="74"/>
      <c r="K272" s="82">
        <f>IF(AND(年报!N$2&lt;=A272,A272&lt;=年报!N$3),1,0)</f>
        <v>0</v>
      </c>
    </row>
    <row r="273" spans="2:11">
      <c r="B273" s="77"/>
      <c r="C273" s="77" t="str">
        <f>IF(ISERROR(VLOOKUP(A273,'DC4-1'!$A$4:$Q$1997,5,TRUE)),"",VLOOKUP(A273,'DC4-1'!$A$4:$Q$1997,5,TRUE))</f>
        <v/>
      </c>
      <c r="F273" s="74"/>
      <c r="K273" s="82">
        <f>IF(AND(年报!N$2&lt;=A273,A273&lt;=年报!N$3),1,0)</f>
        <v>0</v>
      </c>
    </row>
    <row r="274" spans="2:11">
      <c r="B274" s="77"/>
      <c r="C274" s="77" t="str">
        <f>IF(ISERROR(VLOOKUP(A274,'DC4-1'!$A$4:$Q$1997,5,TRUE)),"",VLOOKUP(A274,'DC4-1'!$A$4:$Q$1997,5,TRUE))</f>
        <v/>
      </c>
      <c r="F274" s="74"/>
      <c r="K274" s="82">
        <f>IF(AND(年报!N$2&lt;=A274,A274&lt;=年报!N$3),1,0)</f>
        <v>0</v>
      </c>
    </row>
    <row r="275" spans="2:11">
      <c r="B275" s="77"/>
      <c r="C275" s="77" t="str">
        <f>IF(ISERROR(VLOOKUP(A275,'DC4-1'!$A$4:$Q$1997,5,TRUE)),"",VLOOKUP(A275,'DC4-1'!$A$4:$Q$1997,5,TRUE))</f>
        <v/>
      </c>
      <c r="F275" s="74"/>
      <c r="K275" s="82">
        <f>IF(AND(年报!N$2&lt;=A275,A275&lt;=年报!N$3),1,0)</f>
        <v>0</v>
      </c>
    </row>
    <row r="276" spans="2:11">
      <c r="B276" s="77"/>
      <c r="C276" s="77" t="str">
        <f>IF(ISERROR(VLOOKUP(A276,'DC4-1'!$A$4:$Q$1997,5,TRUE)),"",VLOOKUP(A276,'DC4-1'!$A$4:$Q$1997,5,TRUE))</f>
        <v/>
      </c>
      <c r="F276" s="74"/>
      <c r="K276" s="82">
        <f>IF(AND(年报!N$2&lt;=A276,A276&lt;=年报!N$3),1,0)</f>
        <v>0</v>
      </c>
    </row>
    <row r="277" spans="2:11">
      <c r="B277" s="77"/>
      <c r="C277" s="77" t="str">
        <f>IF(ISERROR(VLOOKUP(A277,'DC4-1'!$A$4:$Q$1997,5,TRUE)),"",VLOOKUP(A277,'DC4-1'!$A$4:$Q$1997,5,TRUE))</f>
        <v/>
      </c>
      <c r="F277" s="74"/>
      <c r="K277" s="82">
        <f>IF(AND(年报!N$2&lt;=A277,A277&lt;=年报!N$3),1,0)</f>
        <v>0</v>
      </c>
    </row>
    <row r="278" spans="2:11">
      <c r="B278" s="77"/>
      <c r="C278" s="77" t="str">
        <f>IF(ISERROR(VLOOKUP(A278,'DC4-1'!$A$4:$Q$1997,5,TRUE)),"",VLOOKUP(A278,'DC4-1'!$A$4:$Q$1997,5,TRUE))</f>
        <v/>
      </c>
      <c r="F278" s="74"/>
      <c r="K278" s="82">
        <f>IF(AND(年报!N$2&lt;=A278,A278&lt;=年报!N$3),1,0)</f>
        <v>0</v>
      </c>
    </row>
    <row r="279" spans="2:11">
      <c r="B279" s="77"/>
      <c r="C279" s="77" t="str">
        <f>IF(ISERROR(VLOOKUP(A279,'DC4-1'!$A$4:$Q$1997,5,TRUE)),"",VLOOKUP(A279,'DC4-1'!$A$4:$Q$1997,5,TRUE))</f>
        <v/>
      </c>
      <c r="F279" s="74"/>
      <c r="K279" s="82">
        <f>IF(AND(年报!N$2&lt;=A279,A279&lt;=年报!N$3),1,0)</f>
        <v>0</v>
      </c>
    </row>
    <row r="280" spans="2:11">
      <c r="B280" s="77"/>
      <c r="C280" s="77" t="str">
        <f>IF(ISERROR(VLOOKUP(A280,'DC4-1'!$A$4:$Q$1997,5,TRUE)),"",VLOOKUP(A280,'DC4-1'!$A$4:$Q$1997,5,TRUE))</f>
        <v/>
      </c>
      <c r="F280" s="74"/>
      <c r="K280" s="82">
        <f>IF(AND(年报!N$2&lt;=A280,A280&lt;=年报!N$3),1,0)</f>
        <v>0</v>
      </c>
    </row>
    <row r="281" spans="2:11">
      <c r="B281" s="77"/>
      <c r="C281" s="77" t="str">
        <f>IF(ISERROR(VLOOKUP(A281,'DC4-1'!$A$4:$Q$1997,5,TRUE)),"",VLOOKUP(A281,'DC4-1'!$A$4:$Q$1997,5,TRUE))</f>
        <v/>
      </c>
      <c r="F281" s="74"/>
      <c r="K281" s="82">
        <f>IF(AND(年报!N$2&lt;=A281,A281&lt;=年报!N$3),1,0)</f>
        <v>0</v>
      </c>
    </row>
    <row r="282" spans="2:11">
      <c r="B282" s="77"/>
      <c r="C282" s="77" t="str">
        <f>IF(ISERROR(VLOOKUP(A282,'DC4-1'!$A$4:$Q$1997,5,TRUE)),"",VLOOKUP(A282,'DC4-1'!$A$4:$Q$1997,5,TRUE))</f>
        <v/>
      </c>
      <c r="F282" s="74"/>
      <c r="K282" s="82">
        <f>IF(AND(年报!N$2&lt;=A282,A282&lt;=年报!N$3),1,0)</f>
        <v>0</v>
      </c>
    </row>
    <row r="283" spans="2:11">
      <c r="B283" s="77"/>
      <c r="C283" s="77" t="str">
        <f>IF(ISERROR(VLOOKUP(A283,'DC4-1'!$A$4:$Q$1997,5,TRUE)),"",VLOOKUP(A283,'DC4-1'!$A$4:$Q$1997,5,TRUE))</f>
        <v/>
      </c>
      <c r="F283" s="74"/>
      <c r="K283" s="82">
        <f>IF(AND(年报!N$2&lt;=A283,A283&lt;=年报!N$3),1,0)</f>
        <v>0</v>
      </c>
    </row>
    <row r="284" spans="2:11">
      <c r="B284" s="77"/>
      <c r="C284" s="77" t="str">
        <f>IF(ISERROR(VLOOKUP(A284,'DC4-1'!$A$4:$Q$1997,5,TRUE)),"",VLOOKUP(A284,'DC4-1'!$A$4:$Q$1997,5,TRUE))</f>
        <v/>
      </c>
      <c r="F284" s="74"/>
      <c r="K284" s="82">
        <f>IF(AND(年报!N$2&lt;=A284,A284&lt;=年报!N$3),1,0)</f>
        <v>0</v>
      </c>
    </row>
    <row r="285" spans="2:11">
      <c r="B285" s="77"/>
      <c r="C285" s="77" t="str">
        <f>IF(ISERROR(VLOOKUP(A285,'DC4-1'!$A$4:$Q$1997,5,TRUE)),"",VLOOKUP(A285,'DC4-1'!$A$4:$Q$1997,5,TRUE))</f>
        <v/>
      </c>
      <c r="F285" s="74"/>
      <c r="K285" s="82">
        <f>IF(AND(年报!N$2&lt;=A285,A285&lt;=年报!N$3),1,0)</f>
        <v>0</v>
      </c>
    </row>
    <row r="286" spans="2:11">
      <c r="B286" s="77"/>
      <c r="C286" s="77" t="str">
        <f>IF(ISERROR(VLOOKUP(A286,'DC4-1'!$A$4:$Q$1997,5,TRUE)),"",VLOOKUP(A286,'DC4-1'!$A$4:$Q$1997,5,TRUE))</f>
        <v/>
      </c>
      <c r="F286" s="74"/>
      <c r="K286" s="82">
        <f>IF(AND(年报!N$2&lt;=A286,A286&lt;=年报!N$3),1,0)</f>
        <v>0</v>
      </c>
    </row>
    <row r="287" spans="2:11">
      <c r="B287" s="77"/>
      <c r="C287" s="77" t="str">
        <f>IF(ISERROR(VLOOKUP(A287,'DC4-1'!$A$4:$Q$1997,5,TRUE)),"",VLOOKUP(A287,'DC4-1'!$A$4:$Q$1997,5,TRUE))</f>
        <v/>
      </c>
      <c r="F287" s="74"/>
      <c r="K287" s="82">
        <f>IF(AND(年报!N$2&lt;=A287,A287&lt;=年报!N$3),1,0)</f>
        <v>0</v>
      </c>
    </row>
    <row r="288" spans="2:11">
      <c r="B288" s="77"/>
      <c r="C288" s="77" t="str">
        <f>IF(ISERROR(VLOOKUP(A288,'DC4-1'!$A$4:$Q$1997,5,TRUE)),"",VLOOKUP(A288,'DC4-1'!$A$4:$Q$1997,5,TRUE))</f>
        <v/>
      </c>
      <c r="F288" s="74"/>
      <c r="K288" s="82">
        <f>IF(AND(年报!N$2&lt;=A288,A288&lt;=年报!N$3),1,0)</f>
        <v>0</v>
      </c>
    </row>
    <row r="289" spans="2:11">
      <c r="B289" s="77"/>
      <c r="C289" s="77" t="str">
        <f>IF(ISERROR(VLOOKUP(A289,'DC4-1'!$A$4:$Q$1997,5,TRUE)),"",VLOOKUP(A289,'DC4-1'!$A$4:$Q$1997,5,TRUE))</f>
        <v/>
      </c>
      <c r="F289" s="74"/>
      <c r="K289" s="82">
        <f>IF(AND(年报!N$2&lt;=A289,A289&lt;=年报!N$3),1,0)</f>
        <v>0</v>
      </c>
    </row>
    <row r="290" spans="2:11">
      <c r="B290" s="77"/>
      <c r="C290" s="77" t="str">
        <f>IF(ISERROR(VLOOKUP(A290,'DC4-1'!$A$4:$Q$1997,5,TRUE)),"",VLOOKUP(A290,'DC4-1'!$A$4:$Q$1997,5,TRUE))</f>
        <v/>
      </c>
      <c r="F290" s="74"/>
      <c r="K290" s="82">
        <f>IF(AND(年报!N$2&lt;=A290,A290&lt;=年报!N$3),1,0)</f>
        <v>0</v>
      </c>
    </row>
    <row r="291" spans="2:11">
      <c r="B291" s="77"/>
      <c r="C291" s="77" t="str">
        <f>IF(ISERROR(VLOOKUP(A291,'DC4-1'!$A$4:$Q$1997,5,TRUE)),"",VLOOKUP(A291,'DC4-1'!$A$4:$Q$1997,5,TRUE))</f>
        <v/>
      </c>
      <c r="F291" s="74"/>
      <c r="K291" s="82">
        <f>IF(AND(年报!N$2&lt;=A291,A291&lt;=年报!N$3),1,0)</f>
        <v>0</v>
      </c>
    </row>
    <row r="292" spans="2:11">
      <c r="B292" s="77"/>
      <c r="C292" s="77" t="str">
        <f>IF(ISERROR(VLOOKUP(A292,'DC4-1'!$A$4:$Q$1997,5,TRUE)),"",VLOOKUP(A292,'DC4-1'!$A$4:$Q$1997,5,TRUE))</f>
        <v/>
      </c>
      <c r="F292" s="74"/>
      <c r="K292" s="82">
        <f>IF(AND(年报!N$2&lt;=A292,A292&lt;=年报!N$3),1,0)</f>
        <v>0</v>
      </c>
    </row>
    <row r="293" spans="2:11">
      <c r="B293" s="77"/>
      <c r="C293" s="77" t="str">
        <f>IF(ISERROR(VLOOKUP(A293,'DC4-1'!$A$4:$Q$1997,5,TRUE)),"",VLOOKUP(A293,'DC4-1'!$A$4:$Q$1997,5,TRUE))</f>
        <v/>
      </c>
      <c r="F293" s="74"/>
      <c r="K293" s="82">
        <f>IF(AND(年报!N$2&lt;=A293,A293&lt;=年报!N$3),1,0)</f>
        <v>0</v>
      </c>
    </row>
    <row r="294" spans="2:11">
      <c r="B294" s="77"/>
      <c r="C294" s="77" t="str">
        <f>IF(ISERROR(VLOOKUP(A294,'DC4-1'!$A$4:$Q$1997,5,TRUE)),"",VLOOKUP(A294,'DC4-1'!$A$4:$Q$1997,5,TRUE))</f>
        <v/>
      </c>
      <c r="F294" s="74"/>
      <c r="K294" s="82">
        <f>IF(AND(年报!N$2&lt;=A294,A294&lt;=年报!N$3),1,0)</f>
        <v>0</v>
      </c>
    </row>
    <row r="295" spans="2:11">
      <c r="B295" s="77"/>
      <c r="C295" s="77" t="str">
        <f>IF(ISERROR(VLOOKUP(A295,'DC4-1'!$A$4:$Q$1997,5,TRUE)),"",VLOOKUP(A295,'DC4-1'!$A$4:$Q$1997,5,TRUE))</f>
        <v/>
      </c>
      <c r="F295" s="74"/>
      <c r="K295" s="82">
        <f>IF(AND(年报!N$2&lt;=A295,A295&lt;=年报!N$3),1,0)</f>
        <v>0</v>
      </c>
    </row>
    <row r="296" spans="2:11">
      <c r="B296" s="77"/>
      <c r="C296" s="77" t="str">
        <f>IF(ISERROR(VLOOKUP(A296,'DC4-1'!$A$4:$Q$1997,5,TRUE)),"",VLOOKUP(A296,'DC4-1'!$A$4:$Q$1997,5,TRUE))</f>
        <v/>
      </c>
      <c r="F296" s="74"/>
      <c r="K296" s="82">
        <f>IF(AND(年报!N$2&lt;=A296,A296&lt;=年报!N$3),1,0)</f>
        <v>0</v>
      </c>
    </row>
    <row r="297" spans="2:11">
      <c r="B297" s="77"/>
      <c r="C297" s="77" t="str">
        <f>IF(ISERROR(VLOOKUP(A297,'DC4-1'!$A$4:$Q$1997,5,TRUE)),"",VLOOKUP(A297,'DC4-1'!$A$4:$Q$1997,5,TRUE))</f>
        <v/>
      </c>
      <c r="F297" s="74"/>
      <c r="K297" s="82">
        <f>IF(AND(年报!N$2&lt;=A297,A297&lt;=年报!N$3),1,0)</f>
        <v>0</v>
      </c>
    </row>
    <row r="298" spans="2:11">
      <c r="B298" s="77"/>
      <c r="C298" s="77" t="str">
        <f>IF(ISERROR(VLOOKUP(A298,'DC4-1'!$A$4:$Q$1997,5,TRUE)),"",VLOOKUP(A298,'DC4-1'!$A$4:$Q$1997,5,TRUE))</f>
        <v/>
      </c>
      <c r="F298" s="74"/>
      <c r="K298" s="82">
        <f>IF(AND(年报!N$2&lt;=A298,A298&lt;=年报!N$3),1,0)</f>
        <v>0</v>
      </c>
    </row>
    <row r="299" spans="2:11">
      <c r="B299" s="77"/>
      <c r="C299" s="77" t="str">
        <f>IF(ISERROR(VLOOKUP(A299,'DC4-1'!$A$4:$Q$1997,5,TRUE)),"",VLOOKUP(A299,'DC4-1'!$A$4:$Q$1997,5,TRUE))</f>
        <v/>
      </c>
      <c r="F299" s="74"/>
      <c r="K299" s="82">
        <f>IF(AND(年报!N$2&lt;=A299,A299&lt;=年报!N$3),1,0)</f>
        <v>0</v>
      </c>
    </row>
    <row r="300" spans="2:11">
      <c r="B300" s="77"/>
      <c r="C300" s="77" t="str">
        <f>IF(ISERROR(VLOOKUP(A300,'DC4-1'!$A$4:$Q$1997,5,TRUE)),"",VLOOKUP(A300,'DC4-1'!$A$4:$Q$1997,5,TRUE))</f>
        <v/>
      </c>
      <c r="F300" s="74"/>
      <c r="K300" s="82">
        <f>IF(AND(年报!N$2&lt;=A300,A300&lt;=年报!N$3),1,0)</f>
        <v>0</v>
      </c>
    </row>
    <row r="301" spans="2:11">
      <c r="B301" s="77"/>
      <c r="C301" s="77" t="str">
        <f>IF(ISERROR(VLOOKUP(A301,'DC4-1'!$A$4:$Q$1997,5,TRUE)),"",VLOOKUP(A301,'DC4-1'!$A$4:$Q$1997,5,TRUE))</f>
        <v/>
      </c>
      <c r="F301" s="74"/>
      <c r="K301" s="82">
        <f>IF(AND(年报!N$2&lt;=A301,A301&lt;=年报!N$3),1,0)</f>
        <v>0</v>
      </c>
    </row>
    <row r="302" spans="2:11">
      <c r="B302" s="77"/>
      <c r="C302" s="77" t="str">
        <f>IF(ISERROR(VLOOKUP(A302,'DC4-1'!$A$4:$Q$1997,5,TRUE)),"",VLOOKUP(A302,'DC4-1'!$A$4:$Q$1997,5,TRUE))</f>
        <v/>
      </c>
      <c r="F302" s="74"/>
      <c r="K302" s="82">
        <f>IF(AND(年报!N$2&lt;=A302,A302&lt;=年报!N$3),1,0)</f>
        <v>0</v>
      </c>
    </row>
    <row r="303" spans="2:11">
      <c r="B303" s="77"/>
      <c r="C303" s="77" t="str">
        <f>IF(ISERROR(VLOOKUP(A303,'DC4-1'!$A$4:$Q$1997,5,TRUE)),"",VLOOKUP(A303,'DC4-1'!$A$4:$Q$1997,5,TRUE))</f>
        <v/>
      </c>
      <c r="F303" s="74"/>
      <c r="K303" s="82">
        <f>IF(AND(年报!N$2&lt;=A303,A303&lt;=年报!N$3),1,0)</f>
        <v>0</v>
      </c>
    </row>
    <row r="304" spans="2:11">
      <c r="B304" s="77"/>
      <c r="C304" s="77" t="str">
        <f>IF(ISERROR(VLOOKUP(A304,'DC4-1'!$A$4:$Q$1997,5,TRUE)),"",VLOOKUP(A304,'DC4-1'!$A$4:$Q$1997,5,TRUE))</f>
        <v/>
      </c>
      <c r="F304" s="74"/>
      <c r="K304" s="82">
        <f>IF(AND(年报!N$2&lt;=A304,A304&lt;=年报!N$3),1,0)</f>
        <v>0</v>
      </c>
    </row>
    <row r="305" spans="2:11">
      <c r="B305" s="77"/>
      <c r="C305" s="77" t="str">
        <f>IF(ISERROR(VLOOKUP(A305,'DC4-1'!$A$4:$Q$1997,5,TRUE)),"",VLOOKUP(A305,'DC4-1'!$A$4:$Q$1997,5,TRUE))</f>
        <v/>
      </c>
      <c r="F305" s="74"/>
      <c r="K305" s="82">
        <f>IF(AND(年报!N$2&lt;=A305,A305&lt;=年报!N$3),1,0)</f>
        <v>0</v>
      </c>
    </row>
    <row r="306" spans="2:11">
      <c r="B306" s="77"/>
      <c r="C306" s="77" t="str">
        <f>IF(ISERROR(VLOOKUP(A306,'DC4-1'!$A$4:$Q$1997,5,TRUE)),"",VLOOKUP(A306,'DC4-1'!$A$4:$Q$1997,5,TRUE))</f>
        <v/>
      </c>
      <c r="F306" s="74"/>
      <c r="K306" s="82">
        <f>IF(AND(年报!N$2&lt;=A306,A306&lt;=年报!N$3),1,0)</f>
        <v>0</v>
      </c>
    </row>
    <row r="307" spans="2:11">
      <c r="B307" s="77"/>
      <c r="C307" s="77" t="str">
        <f>IF(ISERROR(VLOOKUP(A307,'DC4-1'!$A$4:$Q$1997,5,TRUE)),"",VLOOKUP(A307,'DC4-1'!$A$4:$Q$1997,5,TRUE))</f>
        <v/>
      </c>
      <c r="F307" s="74"/>
      <c r="K307" s="82">
        <f>IF(AND(年报!N$2&lt;=A307,A307&lt;=年报!N$3),1,0)</f>
        <v>0</v>
      </c>
    </row>
    <row r="308" spans="2:11">
      <c r="B308" s="77"/>
      <c r="C308" s="77" t="str">
        <f>IF(ISERROR(VLOOKUP(A308,'DC4-1'!$A$4:$Q$1997,5,TRUE)),"",VLOOKUP(A308,'DC4-1'!$A$4:$Q$1997,5,TRUE))</f>
        <v/>
      </c>
      <c r="F308" s="74"/>
      <c r="K308" s="82">
        <f>IF(AND(年报!N$2&lt;=A308,A308&lt;=年报!N$3),1,0)</f>
        <v>0</v>
      </c>
    </row>
    <row r="309" spans="2:11">
      <c r="B309" s="77"/>
      <c r="C309" s="77" t="str">
        <f>IF(ISERROR(VLOOKUP(A309,'DC4-1'!$A$4:$Q$1997,5,TRUE)),"",VLOOKUP(A309,'DC4-1'!$A$4:$Q$1997,5,TRUE))</f>
        <v/>
      </c>
      <c r="F309" s="74"/>
      <c r="K309" s="82">
        <f>IF(AND(年报!N$2&lt;=A309,A309&lt;=年报!N$3),1,0)</f>
        <v>0</v>
      </c>
    </row>
    <row r="310" spans="2:11">
      <c r="B310" s="77"/>
      <c r="C310" s="77" t="str">
        <f>IF(ISERROR(VLOOKUP(A310,'DC4-1'!$A$4:$Q$1997,5,TRUE)),"",VLOOKUP(A310,'DC4-1'!$A$4:$Q$1997,5,TRUE))</f>
        <v/>
      </c>
      <c r="F310" s="74"/>
      <c r="K310" s="82">
        <f>IF(AND(年报!N$2&lt;=A310,A310&lt;=年报!N$3),1,0)</f>
        <v>0</v>
      </c>
    </row>
    <row r="311" spans="2:11">
      <c r="B311" s="77"/>
      <c r="C311" s="77" t="str">
        <f>IF(ISERROR(VLOOKUP(A311,'DC4-1'!$A$4:$Q$1997,5,TRUE)),"",VLOOKUP(A311,'DC4-1'!$A$4:$Q$1997,5,TRUE))</f>
        <v/>
      </c>
      <c r="F311" s="74"/>
      <c r="K311" s="82">
        <f>IF(AND(年报!N$2&lt;=A311,A311&lt;=年报!N$3),1,0)</f>
        <v>0</v>
      </c>
    </row>
    <row r="312" spans="2:11">
      <c r="B312" s="77"/>
      <c r="C312" s="77" t="str">
        <f>IF(ISERROR(VLOOKUP(A312,'DC4-1'!$A$4:$Q$1997,5,TRUE)),"",VLOOKUP(A312,'DC4-1'!$A$4:$Q$1997,5,TRUE))</f>
        <v/>
      </c>
      <c r="F312" s="74"/>
      <c r="K312" s="82">
        <f>IF(AND(年报!N$2&lt;=A312,A312&lt;=年报!N$3),1,0)</f>
        <v>0</v>
      </c>
    </row>
    <row r="313" spans="2:11">
      <c r="B313" s="77"/>
      <c r="C313" s="77" t="str">
        <f>IF(ISERROR(VLOOKUP(A313,'DC4-1'!$A$4:$Q$1997,5,TRUE)),"",VLOOKUP(A313,'DC4-1'!$A$4:$Q$1997,5,TRUE))</f>
        <v/>
      </c>
      <c r="F313" s="74"/>
      <c r="K313" s="82">
        <f>IF(AND(年报!N$2&lt;=A313,A313&lt;=年报!N$3),1,0)</f>
        <v>0</v>
      </c>
    </row>
    <row r="314" spans="2:11">
      <c r="B314" s="77"/>
      <c r="C314" s="77" t="str">
        <f>IF(ISERROR(VLOOKUP(A314,'DC4-1'!$A$4:$Q$1997,5,TRUE)),"",VLOOKUP(A314,'DC4-1'!$A$4:$Q$1997,5,TRUE))</f>
        <v/>
      </c>
      <c r="F314" s="74"/>
      <c r="K314" s="82">
        <f>IF(AND(年报!N$2&lt;=A314,A314&lt;=年报!N$3),1,0)</f>
        <v>0</v>
      </c>
    </row>
    <row r="315" spans="2:11">
      <c r="B315" s="77"/>
      <c r="C315" s="77" t="str">
        <f>IF(ISERROR(VLOOKUP(A315,'DC4-1'!$A$4:$Q$1997,5,TRUE)),"",VLOOKUP(A315,'DC4-1'!$A$4:$Q$1997,5,TRUE))</f>
        <v/>
      </c>
      <c r="F315" s="74"/>
      <c r="K315" s="82">
        <f>IF(AND(年报!N$2&lt;=A315,A315&lt;=年报!N$3),1,0)</f>
        <v>0</v>
      </c>
    </row>
    <row r="316" spans="2:11">
      <c r="B316" s="77"/>
      <c r="C316" s="77" t="str">
        <f>IF(ISERROR(VLOOKUP(A316,'DC4-1'!$A$4:$Q$1997,5,TRUE)),"",VLOOKUP(A316,'DC4-1'!$A$4:$Q$1997,5,TRUE))</f>
        <v/>
      </c>
      <c r="F316" s="74"/>
      <c r="K316" s="82">
        <f>IF(AND(年报!N$2&lt;=A316,A316&lt;=年报!N$3),1,0)</f>
        <v>0</v>
      </c>
    </row>
    <row r="317" spans="2:11">
      <c r="B317" s="77"/>
      <c r="C317" s="77" t="str">
        <f>IF(ISERROR(VLOOKUP(A317,'DC4-1'!$A$4:$Q$1997,5,TRUE)),"",VLOOKUP(A317,'DC4-1'!$A$4:$Q$1997,5,TRUE))</f>
        <v/>
      </c>
      <c r="F317" s="74"/>
      <c r="K317" s="82">
        <f>IF(AND(年报!N$2&lt;=A317,A317&lt;=年报!N$3),1,0)</f>
        <v>0</v>
      </c>
    </row>
    <row r="318" spans="2:11">
      <c r="B318" s="77"/>
      <c r="C318" s="77" t="str">
        <f>IF(ISERROR(VLOOKUP(A318,'DC4-1'!$A$4:$Q$1997,5,TRUE)),"",VLOOKUP(A318,'DC4-1'!$A$4:$Q$1997,5,TRUE))</f>
        <v/>
      </c>
      <c r="F318" s="74"/>
      <c r="K318" s="82">
        <f>IF(AND(年报!N$2&lt;=A318,A318&lt;=年报!N$3),1,0)</f>
        <v>0</v>
      </c>
    </row>
    <row r="319" spans="2:11">
      <c r="B319" s="77"/>
      <c r="C319" s="77" t="str">
        <f>IF(ISERROR(VLOOKUP(A319,'DC4-1'!$A$4:$Q$1997,5,TRUE)),"",VLOOKUP(A319,'DC4-1'!$A$4:$Q$1997,5,TRUE))</f>
        <v/>
      </c>
      <c r="F319" s="74"/>
      <c r="K319" s="82">
        <f>IF(AND(年报!N$2&lt;=A319,A319&lt;=年报!N$3),1,0)</f>
        <v>0</v>
      </c>
    </row>
    <row r="320" spans="2:11">
      <c r="B320" s="77"/>
      <c r="C320" s="77" t="str">
        <f>IF(ISERROR(VLOOKUP(A320,'DC4-1'!$A$4:$Q$1997,5,TRUE)),"",VLOOKUP(A320,'DC4-1'!$A$4:$Q$1997,5,TRUE))</f>
        <v/>
      </c>
      <c r="F320" s="74"/>
      <c r="K320" s="82">
        <f>IF(AND(年报!N$2&lt;=A320,A320&lt;=年报!N$3),1,0)</f>
        <v>0</v>
      </c>
    </row>
    <row r="321" spans="2:11">
      <c r="B321" s="77"/>
      <c r="C321" s="77" t="str">
        <f>IF(ISERROR(VLOOKUP(A321,'DC4-1'!$A$4:$Q$1997,5,TRUE)),"",VLOOKUP(A321,'DC4-1'!$A$4:$Q$1997,5,TRUE))</f>
        <v/>
      </c>
      <c r="F321" s="74"/>
      <c r="K321" s="82">
        <f>IF(AND(年报!N$2&lt;=A321,A321&lt;=年报!N$3),1,0)</f>
        <v>0</v>
      </c>
    </row>
    <row r="322" spans="2:11">
      <c r="B322" s="77"/>
      <c r="C322" s="77" t="str">
        <f>IF(ISERROR(VLOOKUP(A322,'DC4-1'!$A$4:$Q$1997,5,TRUE)),"",VLOOKUP(A322,'DC4-1'!$A$4:$Q$1997,5,TRUE))</f>
        <v/>
      </c>
      <c r="F322" s="74"/>
      <c r="K322" s="82">
        <f>IF(AND(年报!N$2&lt;=A322,A322&lt;=年报!N$3),1,0)</f>
        <v>0</v>
      </c>
    </row>
    <row r="323" spans="2:11">
      <c r="B323" s="77"/>
      <c r="C323" s="77" t="str">
        <f>IF(ISERROR(VLOOKUP(A323,'DC4-1'!$A$4:$Q$1997,5,TRUE)),"",VLOOKUP(A323,'DC4-1'!$A$4:$Q$1997,5,TRUE))</f>
        <v/>
      </c>
      <c r="F323" s="74"/>
      <c r="K323" s="82">
        <f>IF(AND(年报!N$2&lt;=A323,A323&lt;=年报!N$3),1,0)</f>
        <v>0</v>
      </c>
    </row>
    <row r="324" spans="2:11">
      <c r="B324" s="77"/>
      <c r="C324" s="77" t="str">
        <f>IF(ISERROR(VLOOKUP(A324,'DC4-1'!$A$4:$Q$1997,5,TRUE)),"",VLOOKUP(A324,'DC4-1'!$A$4:$Q$1997,5,TRUE))</f>
        <v/>
      </c>
      <c r="F324" s="74"/>
      <c r="K324" s="82">
        <f>IF(AND(年报!N$2&lt;=A324,A324&lt;=年报!N$3),1,0)</f>
        <v>0</v>
      </c>
    </row>
    <row r="325" spans="2:11">
      <c r="B325" s="77"/>
      <c r="C325" s="77" t="str">
        <f>IF(ISERROR(VLOOKUP(A325,'DC4-1'!$A$4:$Q$1997,5,TRUE)),"",VLOOKUP(A325,'DC4-1'!$A$4:$Q$1997,5,TRUE))</f>
        <v/>
      </c>
      <c r="F325" s="74"/>
      <c r="K325" s="82">
        <f>IF(AND(年报!N$2&lt;=A325,A325&lt;=年报!N$3),1,0)</f>
        <v>0</v>
      </c>
    </row>
    <row r="326" spans="2:11">
      <c r="B326" s="77"/>
      <c r="C326" s="77" t="str">
        <f>IF(ISERROR(VLOOKUP(A326,'DC4-1'!$A$4:$Q$1997,5,TRUE)),"",VLOOKUP(A326,'DC4-1'!$A$4:$Q$1997,5,TRUE))</f>
        <v/>
      </c>
      <c r="F326" s="74"/>
      <c r="K326" s="82">
        <f>IF(AND(年报!N$2&lt;=A326,A326&lt;=年报!N$3),1,0)</f>
        <v>0</v>
      </c>
    </row>
    <row r="327" spans="2:11">
      <c r="B327" s="77"/>
      <c r="C327" s="77" t="str">
        <f>IF(ISERROR(VLOOKUP(A327,'DC4-1'!$A$4:$Q$1997,5,TRUE)),"",VLOOKUP(A327,'DC4-1'!$A$4:$Q$1997,5,TRUE))</f>
        <v/>
      </c>
      <c r="F327" s="74"/>
      <c r="K327" s="82">
        <f>IF(AND(年报!N$2&lt;=A327,A327&lt;=年报!N$3),1,0)</f>
        <v>0</v>
      </c>
    </row>
    <row r="328" spans="2:11">
      <c r="B328" s="77"/>
      <c r="C328" s="77" t="str">
        <f>IF(ISERROR(VLOOKUP(A328,'DC4-1'!$A$4:$Q$1997,5,TRUE)),"",VLOOKUP(A328,'DC4-1'!$A$4:$Q$1997,5,TRUE))</f>
        <v/>
      </c>
      <c r="F328" s="74"/>
      <c r="K328" s="82">
        <f>IF(AND(年报!N$2&lt;=A328,A328&lt;=年报!N$3),1,0)</f>
        <v>0</v>
      </c>
    </row>
    <row r="329" spans="2:11">
      <c r="B329" s="77"/>
      <c r="C329" s="77" t="str">
        <f>IF(ISERROR(VLOOKUP(A329,'DC4-1'!$A$4:$Q$1997,5,TRUE)),"",VLOOKUP(A329,'DC4-1'!$A$4:$Q$1997,5,TRUE))</f>
        <v/>
      </c>
      <c r="F329" s="74"/>
      <c r="K329" s="82">
        <f>IF(AND(年报!N$2&lt;=A329,A329&lt;=年报!N$3),1,0)</f>
        <v>0</v>
      </c>
    </row>
    <row r="330" spans="2:11">
      <c r="B330" s="77"/>
      <c r="C330" s="77" t="str">
        <f>IF(ISERROR(VLOOKUP(A330,'DC4-1'!$A$4:$Q$1997,5,TRUE)),"",VLOOKUP(A330,'DC4-1'!$A$4:$Q$1997,5,TRUE))</f>
        <v/>
      </c>
      <c r="F330" s="74"/>
      <c r="K330" s="82">
        <f>IF(AND(年报!N$2&lt;=A330,A330&lt;=年报!N$3),1,0)</f>
        <v>0</v>
      </c>
    </row>
    <row r="331" spans="2:11">
      <c r="B331" s="77"/>
      <c r="C331" s="77" t="str">
        <f>IF(ISERROR(VLOOKUP(A331,'DC4-1'!$A$4:$Q$1997,5,TRUE)),"",VLOOKUP(A331,'DC4-1'!$A$4:$Q$1997,5,TRUE))</f>
        <v/>
      </c>
      <c r="F331" s="74"/>
      <c r="K331" s="82">
        <f>IF(AND(年报!N$2&lt;=A331,A331&lt;=年报!N$3),1,0)</f>
        <v>0</v>
      </c>
    </row>
    <row r="332" spans="2:11">
      <c r="B332" s="77"/>
      <c r="C332" s="77" t="str">
        <f>IF(ISERROR(VLOOKUP(A332,'DC4-1'!$A$4:$Q$1997,5,TRUE)),"",VLOOKUP(A332,'DC4-1'!$A$4:$Q$1997,5,TRUE))</f>
        <v/>
      </c>
      <c r="F332" s="74"/>
      <c r="K332" s="82">
        <f>IF(AND(年报!N$2&lt;=A332,A332&lt;=年报!N$3),1,0)</f>
        <v>0</v>
      </c>
    </row>
    <row r="333" spans="2:11">
      <c r="B333" s="77"/>
      <c r="C333" s="77" t="str">
        <f>IF(ISERROR(VLOOKUP(A333,'DC4-1'!$A$4:$Q$1997,5,TRUE)),"",VLOOKUP(A333,'DC4-1'!$A$4:$Q$1997,5,TRUE))</f>
        <v/>
      </c>
      <c r="F333" s="74"/>
      <c r="K333" s="82">
        <f>IF(AND(年报!N$2&lt;=A333,A333&lt;=年报!N$3),1,0)</f>
        <v>0</v>
      </c>
    </row>
    <row r="334" spans="2:11">
      <c r="B334" s="77"/>
      <c r="C334" s="77" t="str">
        <f>IF(ISERROR(VLOOKUP(A334,'DC4-1'!$A$4:$Q$1997,5,TRUE)),"",VLOOKUP(A334,'DC4-1'!$A$4:$Q$1997,5,TRUE))</f>
        <v/>
      </c>
      <c r="F334" s="74"/>
      <c r="K334" s="82">
        <f>IF(AND(年报!N$2&lt;=A334,A334&lt;=年报!N$3),1,0)</f>
        <v>0</v>
      </c>
    </row>
    <row r="335" spans="2:11">
      <c r="B335" s="77"/>
      <c r="C335" s="77" t="str">
        <f>IF(ISERROR(VLOOKUP(A335,'DC4-1'!$A$4:$Q$1997,5,TRUE)),"",VLOOKUP(A335,'DC4-1'!$A$4:$Q$1997,5,TRUE))</f>
        <v/>
      </c>
      <c r="F335" s="74"/>
      <c r="K335" s="82">
        <f>IF(AND(年报!N$2&lt;=A335,A335&lt;=年报!N$3),1,0)</f>
        <v>0</v>
      </c>
    </row>
    <row r="336" spans="2:11">
      <c r="B336" s="77"/>
      <c r="C336" s="77" t="str">
        <f>IF(ISERROR(VLOOKUP(A336,'DC4-1'!$A$4:$Q$1997,5,TRUE)),"",VLOOKUP(A336,'DC4-1'!$A$4:$Q$1997,5,TRUE))</f>
        <v/>
      </c>
      <c r="F336" s="74"/>
      <c r="K336" s="82">
        <f>IF(AND(年报!N$2&lt;=A336,A336&lt;=年报!N$3),1,0)</f>
        <v>0</v>
      </c>
    </row>
    <row r="337" spans="2:11">
      <c r="B337" s="77"/>
      <c r="C337" s="77" t="str">
        <f>IF(ISERROR(VLOOKUP(A337,'DC4-1'!$A$4:$Q$1997,5,TRUE)),"",VLOOKUP(A337,'DC4-1'!$A$4:$Q$1997,5,TRUE))</f>
        <v/>
      </c>
      <c r="F337" s="74"/>
      <c r="K337" s="82">
        <f>IF(AND(年报!N$2&lt;=A337,A337&lt;=年报!N$3),1,0)</f>
        <v>0</v>
      </c>
    </row>
    <row r="338" spans="2:11">
      <c r="B338" s="77"/>
      <c r="C338" s="77" t="str">
        <f>IF(ISERROR(VLOOKUP(A338,'DC4-1'!$A$4:$Q$1997,5,TRUE)),"",VLOOKUP(A338,'DC4-1'!$A$4:$Q$1997,5,TRUE))</f>
        <v/>
      </c>
      <c r="F338" s="74"/>
      <c r="K338" s="82">
        <f>IF(AND(年报!N$2&lt;=A338,A338&lt;=年报!N$3),1,0)</f>
        <v>0</v>
      </c>
    </row>
    <row r="339" spans="2:11">
      <c r="B339" s="77"/>
      <c r="C339" s="77" t="str">
        <f>IF(ISERROR(VLOOKUP(A339,'DC4-1'!$A$4:$Q$1997,5,TRUE)),"",VLOOKUP(A339,'DC4-1'!$A$4:$Q$1997,5,TRUE))</f>
        <v/>
      </c>
      <c r="F339" s="74"/>
      <c r="K339" s="82">
        <f>IF(AND(年报!N$2&lt;=A339,A339&lt;=年报!N$3),1,0)</f>
        <v>0</v>
      </c>
    </row>
    <row r="340" spans="2:11">
      <c r="B340" s="77"/>
      <c r="C340" s="77" t="str">
        <f>IF(ISERROR(VLOOKUP(A340,'DC4-1'!$A$4:$Q$1997,5,TRUE)),"",VLOOKUP(A340,'DC4-1'!$A$4:$Q$1997,5,TRUE))</f>
        <v/>
      </c>
      <c r="F340" s="74"/>
      <c r="K340" s="82">
        <f>IF(AND(年报!N$2&lt;=A340,A340&lt;=年报!N$3),1,0)</f>
        <v>0</v>
      </c>
    </row>
    <row r="341" spans="2:11">
      <c r="B341" s="77"/>
      <c r="C341" s="77" t="str">
        <f>IF(ISERROR(VLOOKUP(A341,'DC4-1'!$A$4:$Q$1997,5,TRUE)),"",VLOOKUP(A341,'DC4-1'!$A$4:$Q$1997,5,TRUE))</f>
        <v/>
      </c>
      <c r="F341" s="74"/>
      <c r="K341" s="82">
        <f>IF(AND(年报!N$2&lt;=A341,A341&lt;=年报!N$3),1,0)</f>
        <v>0</v>
      </c>
    </row>
    <row r="342" spans="2:11">
      <c r="B342" s="77"/>
      <c r="C342" s="77" t="str">
        <f>IF(ISERROR(VLOOKUP(A342,'DC4-1'!$A$4:$Q$1997,5,TRUE)),"",VLOOKUP(A342,'DC4-1'!$A$4:$Q$1997,5,TRUE))</f>
        <v/>
      </c>
      <c r="F342" s="74"/>
      <c r="K342" s="82">
        <f>IF(AND(年报!N$2&lt;=A342,A342&lt;=年报!N$3),1,0)</f>
        <v>0</v>
      </c>
    </row>
    <row r="343" spans="2:11">
      <c r="B343" s="77"/>
      <c r="C343" s="77" t="str">
        <f>IF(ISERROR(VLOOKUP(A343,'DC4-1'!$A$4:$Q$1997,5,TRUE)),"",VLOOKUP(A343,'DC4-1'!$A$4:$Q$1997,5,TRUE))</f>
        <v/>
      </c>
      <c r="F343" s="74"/>
      <c r="K343" s="82">
        <f>IF(AND(年报!N$2&lt;=A343,A343&lt;=年报!N$3),1,0)</f>
        <v>0</v>
      </c>
    </row>
    <row r="344" spans="2:11">
      <c r="B344" s="77"/>
      <c r="C344" s="77" t="str">
        <f>IF(ISERROR(VLOOKUP(A344,'DC4-1'!$A$4:$Q$1997,5,TRUE)),"",VLOOKUP(A344,'DC4-1'!$A$4:$Q$1997,5,TRUE))</f>
        <v/>
      </c>
      <c r="F344" s="74"/>
      <c r="K344" s="82">
        <f>IF(AND(年报!N$2&lt;=A344,A344&lt;=年报!N$3),1,0)</f>
        <v>0</v>
      </c>
    </row>
    <row r="345" spans="2:11">
      <c r="B345" s="77"/>
      <c r="C345" s="77" t="str">
        <f>IF(ISERROR(VLOOKUP(A345,'DC4-1'!$A$4:$Q$1997,5,TRUE)),"",VLOOKUP(A345,'DC4-1'!$A$4:$Q$1997,5,TRUE))</f>
        <v/>
      </c>
      <c r="F345" s="74"/>
      <c r="K345" s="82">
        <f>IF(AND(年报!N$2&lt;=A345,A345&lt;=年报!N$3),1,0)</f>
        <v>0</v>
      </c>
    </row>
    <row r="346" spans="2:11">
      <c r="B346" s="77"/>
      <c r="C346" s="77" t="str">
        <f>IF(ISERROR(VLOOKUP(A346,'DC4-1'!$A$4:$Q$1997,5,TRUE)),"",VLOOKUP(A346,'DC4-1'!$A$4:$Q$1997,5,TRUE))</f>
        <v/>
      </c>
      <c r="F346" s="74"/>
      <c r="K346" s="82">
        <f>IF(AND(年报!N$2&lt;=A346,A346&lt;=年报!N$3),1,0)</f>
        <v>0</v>
      </c>
    </row>
    <row r="347" spans="2:11">
      <c r="B347" s="77"/>
      <c r="C347" s="77" t="str">
        <f>IF(ISERROR(VLOOKUP(A347,'DC4-1'!$A$4:$Q$1997,5,TRUE)),"",VLOOKUP(A347,'DC4-1'!$A$4:$Q$1997,5,TRUE))</f>
        <v/>
      </c>
      <c r="F347" s="74"/>
      <c r="K347" s="82">
        <f>IF(AND(年报!N$2&lt;=A347,A347&lt;=年报!N$3),1,0)</f>
        <v>0</v>
      </c>
    </row>
    <row r="348" spans="2:11">
      <c r="B348" s="77"/>
      <c r="C348" s="77" t="str">
        <f>IF(ISERROR(VLOOKUP(A348,'DC4-1'!$A$4:$Q$1997,5,TRUE)),"",VLOOKUP(A348,'DC4-1'!$A$4:$Q$1997,5,TRUE))</f>
        <v/>
      </c>
      <c r="F348" s="74"/>
      <c r="K348" s="82">
        <f>IF(AND(年报!N$2&lt;=A348,A348&lt;=年报!N$3),1,0)</f>
        <v>0</v>
      </c>
    </row>
    <row r="349" spans="2:11">
      <c r="B349" s="77"/>
      <c r="C349" s="77" t="str">
        <f>IF(ISERROR(VLOOKUP(A349,'DC4-1'!$A$4:$Q$1997,5,TRUE)),"",VLOOKUP(A349,'DC4-1'!$A$4:$Q$1997,5,TRUE))</f>
        <v/>
      </c>
      <c r="F349" s="74"/>
      <c r="K349" s="82">
        <f>IF(AND(年报!N$2&lt;=A349,A349&lt;=年报!N$3),1,0)</f>
        <v>0</v>
      </c>
    </row>
    <row r="350" spans="2:11">
      <c r="B350" s="77"/>
      <c r="C350" s="77" t="str">
        <f>IF(ISERROR(VLOOKUP(A350,'DC4-1'!$A$4:$Q$1997,5,TRUE)),"",VLOOKUP(A350,'DC4-1'!$A$4:$Q$1997,5,TRUE))</f>
        <v/>
      </c>
      <c r="F350" s="74"/>
      <c r="K350" s="82">
        <f>IF(AND(年报!N$2&lt;=A350,A350&lt;=年报!N$3),1,0)</f>
        <v>0</v>
      </c>
    </row>
    <row r="351" spans="2:11">
      <c r="B351" s="77"/>
      <c r="C351" s="77" t="str">
        <f>IF(ISERROR(VLOOKUP(A351,'DC4-1'!$A$4:$Q$1997,5,TRUE)),"",VLOOKUP(A351,'DC4-1'!$A$4:$Q$1997,5,TRUE))</f>
        <v/>
      </c>
      <c r="F351" s="74"/>
      <c r="K351" s="82">
        <f>IF(AND(年报!N$2&lt;=A351,A351&lt;=年报!N$3),1,0)</f>
        <v>0</v>
      </c>
    </row>
    <row r="352" spans="2:11">
      <c r="B352" s="77"/>
      <c r="C352" s="77" t="str">
        <f>IF(ISERROR(VLOOKUP(A352,'DC4-1'!$A$4:$Q$1997,5,TRUE)),"",VLOOKUP(A352,'DC4-1'!$A$4:$Q$1997,5,TRUE))</f>
        <v/>
      </c>
      <c r="F352" s="74"/>
      <c r="K352" s="82">
        <f>IF(AND(年报!N$2&lt;=A352,A352&lt;=年报!N$3),1,0)</f>
        <v>0</v>
      </c>
    </row>
    <row r="353" spans="2:11">
      <c r="B353" s="77"/>
      <c r="C353" s="77" t="str">
        <f>IF(ISERROR(VLOOKUP(A353,'DC4-1'!$A$4:$Q$1997,5,TRUE)),"",VLOOKUP(A353,'DC4-1'!$A$4:$Q$1997,5,TRUE))</f>
        <v/>
      </c>
      <c r="F353" s="74"/>
      <c r="K353" s="82">
        <f>IF(AND(年报!N$2&lt;=A353,A353&lt;=年报!N$3),1,0)</f>
        <v>0</v>
      </c>
    </row>
    <row r="354" spans="2:11">
      <c r="B354" s="77"/>
      <c r="C354" s="77" t="str">
        <f>IF(ISERROR(VLOOKUP(A354,'DC4-1'!$A$4:$Q$1997,5,TRUE)),"",VLOOKUP(A354,'DC4-1'!$A$4:$Q$1997,5,TRUE))</f>
        <v/>
      </c>
      <c r="F354" s="74"/>
      <c r="K354" s="82">
        <f>IF(AND(年报!N$2&lt;=A354,A354&lt;=年报!N$3),1,0)</f>
        <v>0</v>
      </c>
    </row>
    <row r="355" spans="2:11">
      <c r="B355" s="77"/>
      <c r="C355" s="77" t="str">
        <f>IF(ISERROR(VLOOKUP(A355,'DC4-1'!$A$4:$Q$1997,5,TRUE)),"",VLOOKUP(A355,'DC4-1'!$A$4:$Q$1997,5,TRUE))</f>
        <v/>
      </c>
      <c r="F355" s="74"/>
      <c r="K355" s="82">
        <f>IF(AND(年报!N$2&lt;=A355,A355&lt;=年报!N$3),1,0)</f>
        <v>0</v>
      </c>
    </row>
    <row r="356" spans="2:11">
      <c r="B356" s="77"/>
      <c r="C356" s="77" t="str">
        <f>IF(ISERROR(VLOOKUP(A356,'DC4-1'!$A$4:$Q$1997,5,TRUE)),"",VLOOKUP(A356,'DC4-1'!$A$4:$Q$1997,5,TRUE))</f>
        <v/>
      </c>
      <c r="F356" s="74"/>
      <c r="K356" s="82">
        <f>IF(AND(年报!N$2&lt;=A356,A356&lt;=年报!N$3),1,0)</f>
        <v>0</v>
      </c>
    </row>
    <row r="357" spans="2:11">
      <c r="B357" s="77"/>
      <c r="C357" s="77" t="str">
        <f>IF(ISERROR(VLOOKUP(A357,'DC4-1'!$A$4:$Q$1997,5,TRUE)),"",VLOOKUP(A357,'DC4-1'!$A$4:$Q$1997,5,TRUE))</f>
        <v/>
      </c>
      <c r="F357" s="74"/>
      <c r="K357" s="82">
        <f>IF(AND(年报!N$2&lt;=A357,A357&lt;=年报!N$3),1,0)</f>
        <v>0</v>
      </c>
    </row>
    <row r="358" spans="2:11">
      <c r="B358" s="77"/>
      <c r="C358" s="77" t="str">
        <f>IF(ISERROR(VLOOKUP(A358,'DC4-1'!$A$4:$Q$1997,5,TRUE)),"",VLOOKUP(A358,'DC4-1'!$A$4:$Q$1997,5,TRUE))</f>
        <v/>
      </c>
      <c r="F358" s="74"/>
      <c r="K358" s="82">
        <f>IF(AND(年报!N$2&lt;=A358,A358&lt;=年报!N$3),1,0)</f>
        <v>0</v>
      </c>
    </row>
    <row r="359" spans="2:11">
      <c r="B359" s="77"/>
      <c r="C359" s="77" t="str">
        <f>IF(ISERROR(VLOOKUP(A359,'DC4-1'!$A$4:$Q$1997,5,TRUE)),"",VLOOKUP(A359,'DC4-1'!$A$4:$Q$1997,5,TRUE))</f>
        <v/>
      </c>
      <c r="F359" s="74"/>
      <c r="K359" s="82">
        <f>IF(AND(年报!N$2&lt;=A359,A359&lt;=年报!N$3),1,0)</f>
        <v>0</v>
      </c>
    </row>
    <row r="360" spans="2:11">
      <c r="B360" s="77"/>
      <c r="C360" s="77" t="str">
        <f>IF(ISERROR(VLOOKUP(A360,'DC4-1'!$A$4:$Q$1997,5,TRUE)),"",VLOOKUP(A360,'DC4-1'!$A$4:$Q$1997,5,TRUE))</f>
        <v/>
      </c>
      <c r="F360" s="74"/>
      <c r="K360" s="82">
        <f>IF(AND(年报!N$2&lt;=A360,A360&lt;=年报!N$3),1,0)</f>
        <v>0</v>
      </c>
    </row>
    <row r="361" spans="2:11">
      <c r="B361" s="77"/>
      <c r="C361" s="77" t="str">
        <f>IF(ISERROR(VLOOKUP(A361,'DC4-1'!$A$4:$Q$1997,5,TRUE)),"",VLOOKUP(A361,'DC4-1'!$A$4:$Q$1997,5,TRUE))</f>
        <v/>
      </c>
      <c r="F361" s="74"/>
      <c r="K361" s="82">
        <f>IF(AND(年报!N$2&lt;=A361,A361&lt;=年报!N$3),1,0)</f>
        <v>0</v>
      </c>
    </row>
    <row r="362" spans="2:11">
      <c r="B362" s="77"/>
      <c r="C362" s="77" t="str">
        <f>IF(ISERROR(VLOOKUP(A362,'DC4-1'!$A$4:$Q$1997,5,TRUE)),"",VLOOKUP(A362,'DC4-1'!$A$4:$Q$1997,5,TRUE))</f>
        <v/>
      </c>
      <c r="F362" s="74"/>
      <c r="K362" s="82">
        <f>IF(AND(年报!N$2&lt;=A362,A362&lt;=年报!N$3),1,0)</f>
        <v>0</v>
      </c>
    </row>
    <row r="363" spans="2:11">
      <c r="B363" s="77"/>
      <c r="C363" s="77" t="str">
        <f>IF(ISERROR(VLOOKUP(A363,'DC4-1'!$A$4:$Q$1997,5,TRUE)),"",VLOOKUP(A363,'DC4-1'!$A$4:$Q$1997,5,TRUE))</f>
        <v/>
      </c>
      <c r="F363" s="74"/>
      <c r="K363" s="82">
        <f>IF(AND(年报!N$2&lt;=A363,A363&lt;=年报!N$3),1,0)</f>
        <v>0</v>
      </c>
    </row>
    <row r="364" spans="2:11">
      <c r="B364" s="77"/>
      <c r="C364" s="77" t="str">
        <f>IF(ISERROR(VLOOKUP(A364,'DC4-1'!$A$4:$Q$1997,5,TRUE)),"",VLOOKUP(A364,'DC4-1'!$A$4:$Q$1997,5,TRUE))</f>
        <v/>
      </c>
      <c r="F364" s="74"/>
      <c r="K364" s="82">
        <f>IF(AND(年报!N$2&lt;=A364,A364&lt;=年报!N$3),1,0)</f>
        <v>0</v>
      </c>
    </row>
    <row r="365" spans="2:11">
      <c r="B365" s="77"/>
      <c r="C365" s="77" t="str">
        <f>IF(ISERROR(VLOOKUP(A365,'DC4-1'!$A$4:$Q$1997,5,TRUE)),"",VLOOKUP(A365,'DC4-1'!$A$4:$Q$1997,5,TRUE))</f>
        <v/>
      </c>
      <c r="F365" s="74"/>
      <c r="K365" s="82">
        <f>IF(AND(年报!N$2&lt;=A365,A365&lt;=年报!N$3),1,0)</f>
        <v>0</v>
      </c>
    </row>
    <row r="366" spans="2:11">
      <c r="B366" s="77"/>
      <c r="C366" s="77" t="str">
        <f>IF(ISERROR(VLOOKUP(A366,'DC4-1'!$A$4:$Q$1997,5,TRUE)),"",VLOOKUP(A366,'DC4-1'!$A$4:$Q$1997,5,TRUE))</f>
        <v/>
      </c>
      <c r="F366" s="74"/>
      <c r="K366" s="82">
        <f>IF(AND(年报!N$2&lt;=A366,A366&lt;=年报!N$3),1,0)</f>
        <v>0</v>
      </c>
    </row>
    <row r="367" spans="2:11">
      <c r="B367" s="77"/>
      <c r="C367" s="77" t="str">
        <f>IF(ISERROR(VLOOKUP(A367,'DC4-1'!$A$4:$Q$1997,5,TRUE)),"",VLOOKUP(A367,'DC4-1'!$A$4:$Q$1997,5,TRUE))</f>
        <v/>
      </c>
      <c r="F367" s="74"/>
      <c r="K367" s="82">
        <f>IF(AND(年报!N$2&lt;=A367,A367&lt;=年报!N$3),1,0)</f>
        <v>0</v>
      </c>
    </row>
    <row r="368" spans="2:11">
      <c r="B368" s="77"/>
      <c r="C368" s="77" t="str">
        <f>IF(ISERROR(VLOOKUP(A368,'DC4-1'!$A$4:$Q$1997,5,TRUE)),"",VLOOKUP(A368,'DC4-1'!$A$4:$Q$1997,5,TRUE))</f>
        <v/>
      </c>
      <c r="F368" s="74"/>
      <c r="K368" s="82">
        <f>IF(AND(年报!N$2&lt;=A368,A368&lt;=年报!N$3),1,0)</f>
        <v>0</v>
      </c>
    </row>
    <row r="369" spans="2:11">
      <c r="B369" s="77"/>
      <c r="C369" s="77" t="str">
        <f>IF(ISERROR(VLOOKUP(A369,'DC4-1'!$A$4:$Q$1997,5,TRUE)),"",VLOOKUP(A369,'DC4-1'!$A$4:$Q$1997,5,TRUE))</f>
        <v/>
      </c>
      <c r="F369" s="74"/>
      <c r="K369" s="82">
        <f>IF(AND(年报!N$2&lt;=A369,A369&lt;=年报!N$3),1,0)</f>
        <v>0</v>
      </c>
    </row>
    <row r="370" spans="2:11">
      <c r="B370" s="77"/>
      <c r="C370" s="77" t="str">
        <f>IF(ISERROR(VLOOKUP(A370,'DC4-1'!$A$4:$Q$1997,5,TRUE)),"",VLOOKUP(A370,'DC4-1'!$A$4:$Q$1997,5,TRUE))</f>
        <v/>
      </c>
      <c r="F370" s="74"/>
      <c r="K370" s="82">
        <f>IF(AND(年报!N$2&lt;=A370,A370&lt;=年报!N$3),1,0)</f>
        <v>0</v>
      </c>
    </row>
    <row r="371" spans="2:11">
      <c r="B371" s="77"/>
      <c r="C371" s="77" t="str">
        <f>IF(ISERROR(VLOOKUP(A371,'DC4-1'!$A$4:$Q$1997,5,TRUE)),"",VLOOKUP(A371,'DC4-1'!$A$4:$Q$1997,5,TRUE))</f>
        <v/>
      </c>
      <c r="F371" s="74"/>
      <c r="K371" s="82">
        <f>IF(AND(年报!N$2&lt;=A371,A371&lt;=年报!N$3),1,0)</f>
        <v>0</v>
      </c>
    </row>
    <row r="372" spans="2:11">
      <c r="B372" s="77"/>
      <c r="C372" s="77" t="str">
        <f>IF(ISERROR(VLOOKUP(A372,'DC4-1'!$A$4:$Q$1997,5,TRUE)),"",VLOOKUP(A372,'DC4-1'!$A$4:$Q$1997,5,TRUE))</f>
        <v/>
      </c>
      <c r="F372" s="74"/>
      <c r="K372" s="82">
        <f>IF(AND(年报!N$2&lt;=A372,A372&lt;=年报!N$3),1,0)</f>
        <v>0</v>
      </c>
    </row>
    <row r="373" spans="2:11">
      <c r="B373" s="77"/>
      <c r="C373" s="77" t="str">
        <f>IF(ISERROR(VLOOKUP(A373,'DC4-1'!$A$4:$Q$1997,5,TRUE)),"",VLOOKUP(A373,'DC4-1'!$A$4:$Q$1997,5,TRUE))</f>
        <v/>
      </c>
      <c r="F373" s="74"/>
      <c r="K373" s="82">
        <f>IF(AND(年报!N$2&lt;=A373,A373&lt;=年报!N$3),1,0)</f>
        <v>0</v>
      </c>
    </row>
    <row r="374" spans="2:11">
      <c r="B374" s="77"/>
      <c r="C374" s="77" t="str">
        <f>IF(ISERROR(VLOOKUP(A374,'DC4-1'!$A$4:$Q$1997,5,TRUE)),"",VLOOKUP(A374,'DC4-1'!$A$4:$Q$1997,5,TRUE))</f>
        <v/>
      </c>
      <c r="F374" s="74"/>
      <c r="K374" s="82">
        <f>IF(AND(年报!N$2&lt;=A374,A374&lt;=年报!N$3),1,0)</f>
        <v>0</v>
      </c>
    </row>
    <row r="375" spans="2:11">
      <c r="B375" s="77"/>
      <c r="C375" s="77" t="str">
        <f>IF(ISERROR(VLOOKUP(A375,'DC4-1'!$A$4:$Q$1997,5,TRUE)),"",VLOOKUP(A375,'DC4-1'!$A$4:$Q$1997,5,TRUE))</f>
        <v/>
      </c>
      <c r="F375" s="74"/>
      <c r="K375" s="82">
        <f>IF(AND(年报!N$2&lt;=A375,A375&lt;=年报!N$3),1,0)</f>
        <v>0</v>
      </c>
    </row>
    <row r="376" spans="2:11">
      <c r="B376" s="77"/>
      <c r="C376" s="77" t="str">
        <f>IF(ISERROR(VLOOKUP(A376,'DC4-1'!$A$4:$Q$1997,5,TRUE)),"",VLOOKUP(A376,'DC4-1'!$A$4:$Q$1997,5,TRUE))</f>
        <v/>
      </c>
      <c r="F376" s="74"/>
      <c r="K376" s="82">
        <f>IF(AND(年报!N$2&lt;=A376,A376&lt;=年报!N$3),1,0)</f>
        <v>0</v>
      </c>
    </row>
    <row r="377" spans="2:11">
      <c r="B377" s="77"/>
      <c r="C377" s="77" t="str">
        <f>IF(ISERROR(VLOOKUP(A377,'DC4-1'!$A$4:$Q$1997,5,TRUE)),"",VLOOKUP(A377,'DC4-1'!$A$4:$Q$1997,5,TRUE))</f>
        <v/>
      </c>
      <c r="F377" s="74"/>
      <c r="K377" s="82">
        <f>IF(AND(年报!N$2&lt;=A377,A377&lt;=年报!N$3),1,0)</f>
        <v>0</v>
      </c>
    </row>
    <row r="378" spans="2:11">
      <c r="B378" s="77"/>
      <c r="C378" s="77" t="str">
        <f>IF(ISERROR(VLOOKUP(A378,'DC4-1'!$A$4:$Q$1997,5,TRUE)),"",VLOOKUP(A378,'DC4-1'!$A$4:$Q$1997,5,TRUE))</f>
        <v/>
      </c>
      <c r="F378" s="74"/>
      <c r="K378" s="82">
        <f>IF(AND(年报!N$2&lt;=A378,A378&lt;=年报!N$3),1,0)</f>
        <v>0</v>
      </c>
    </row>
    <row r="379" spans="2:11">
      <c r="B379" s="77"/>
      <c r="C379" s="77" t="str">
        <f>IF(ISERROR(VLOOKUP(A379,'DC4-1'!$A$4:$Q$1997,5,TRUE)),"",VLOOKUP(A379,'DC4-1'!$A$4:$Q$1997,5,TRUE))</f>
        <v/>
      </c>
      <c r="F379" s="74"/>
      <c r="K379" s="82">
        <f>IF(AND(年报!N$2&lt;=A379,A379&lt;=年报!N$3),1,0)</f>
        <v>0</v>
      </c>
    </row>
    <row r="380" spans="2:11">
      <c r="B380" s="77"/>
      <c r="C380" s="77" t="str">
        <f>IF(ISERROR(VLOOKUP(A380,'DC4-1'!$A$4:$Q$1997,5,TRUE)),"",VLOOKUP(A380,'DC4-1'!$A$4:$Q$1997,5,TRUE))</f>
        <v/>
      </c>
      <c r="F380" s="74"/>
      <c r="K380" s="82">
        <f>IF(AND(年报!N$2&lt;=A380,A380&lt;=年报!N$3),1,0)</f>
        <v>0</v>
      </c>
    </row>
    <row r="381" spans="2:11">
      <c r="B381" s="77"/>
      <c r="C381" s="77" t="str">
        <f>IF(ISERROR(VLOOKUP(A381,'DC4-1'!$A$4:$Q$1997,5,TRUE)),"",VLOOKUP(A381,'DC4-1'!$A$4:$Q$1997,5,TRUE))</f>
        <v/>
      </c>
      <c r="F381" s="74"/>
      <c r="K381" s="82">
        <f>IF(AND(年报!N$2&lt;=A381,A381&lt;=年报!N$3),1,0)</f>
        <v>0</v>
      </c>
    </row>
    <row r="382" spans="2:11">
      <c r="B382" s="77"/>
      <c r="C382" s="77" t="str">
        <f>IF(ISERROR(VLOOKUP(A382,'DC4-1'!$A$4:$Q$1997,5,TRUE)),"",VLOOKUP(A382,'DC4-1'!$A$4:$Q$1997,5,TRUE))</f>
        <v/>
      </c>
      <c r="F382" s="74"/>
      <c r="K382" s="82">
        <f>IF(AND(年报!N$2&lt;=A382,A382&lt;=年报!N$3),1,0)</f>
        <v>0</v>
      </c>
    </row>
    <row r="383" spans="2:11">
      <c r="B383" s="77"/>
      <c r="C383" s="77" t="str">
        <f>IF(ISERROR(VLOOKUP(A383,'DC4-1'!$A$4:$Q$1997,5,TRUE)),"",VLOOKUP(A383,'DC4-1'!$A$4:$Q$1997,5,TRUE))</f>
        <v/>
      </c>
      <c r="F383" s="74"/>
      <c r="K383" s="82">
        <f>IF(AND(年报!N$2&lt;=A383,A383&lt;=年报!N$3),1,0)</f>
        <v>0</v>
      </c>
    </row>
    <row r="384" spans="2:11">
      <c r="B384" s="77"/>
      <c r="C384" s="77" t="str">
        <f>IF(ISERROR(VLOOKUP(A384,'DC4-1'!$A$4:$Q$1997,5,TRUE)),"",VLOOKUP(A384,'DC4-1'!$A$4:$Q$1997,5,TRUE))</f>
        <v/>
      </c>
      <c r="F384" s="74"/>
      <c r="K384" s="82">
        <f>IF(AND(年报!N$2&lt;=A384,A384&lt;=年报!N$3),1,0)</f>
        <v>0</v>
      </c>
    </row>
    <row r="385" spans="2:11">
      <c r="B385" s="77"/>
      <c r="C385" s="77" t="str">
        <f>IF(ISERROR(VLOOKUP(A385,'DC4-1'!$A$4:$Q$1997,5,TRUE)),"",VLOOKUP(A385,'DC4-1'!$A$4:$Q$1997,5,TRUE))</f>
        <v/>
      </c>
      <c r="F385" s="74"/>
      <c r="K385" s="82">
        <f>IF(AND(年报!N$2&lt;=A385,A385&lt;=年报!N$3),1,0)</f>
        <v>0</v>
      </c>
    </row>
    <row r="386" spans="2:11">
      <c r="B386" s="77"/>
      <c r="C386" s="77" t="str">
        <f>IF(ISERROR(VLOOKUP(A386,'DC4-1'!$A$4:$Q$1997,5,TRUE)),"",VLOOKUP(A386,'DC4-1'!$A$4:$Q$1997,5,TRUE))</f>
        <v/>
      </c>
      <c r="F386" s="74"/>
      <c r="K386" s="82">
        <f>IF(AND(年报!N$2&lt;=A386,A386&lt;=年报!N$3),1,0)</f>
        <v>0</v>
      </c>
    </row>
    <row r="387" spans="2:11">
      <c r="B387" s="77"/>
      <c r="C387" s="77" t="str">
        <f>IF(ISERROR(VLOOKUP(A387,'DC4-1'!$A$4:$Q$1997,5,TRUE)),"",VLOOKUP(A387,'DC4-1'!$A$4:$Q$1997,5,TRUE))</f>
        <v/>
      </c>
      <c r="F387" s="74"/>
      <c r="K387" s="82">
        <f>IF(AND(年报!N$2&lt;=A387,A387&lt;=年报!N$3),1,0)</f>
        <v>0</v>
      </c>
    </row>
    <row r="388" spans="2:11">
      <c r="B388" s="77"/>
      <c r="C388" s="77" t="str">
        <f>IF(ISERROR(VLOOKUP(A388,'DC4-1'!$A$4:$Q$1997,5,TRUE)),"",VLOOKUP(A388,'DC4-1'!$A$4:$Q$1997,5,TRUE))</f>
        <v/>
      </c>
      <c r="F388" s="74"/>
      <c r="K388" s="82">
        <f>IF(AND(年报!N$2&lt;=A388,A388&lt;=年报!N$3),1,0)</f>
        <v>0</v>
      </c>
    </row>
    <row r="389" spans="2:11">
      <c r="B389" s="77"/>
      <c r="C389" s="77" t="str">
        <f>IF(ISERROR(VLOOKUP(A389,'DC4-1'!$A$4:$Q$1997,5,TRUE)),"",VLOOKUP(A389,'DC4-1'!$A$4:$Q$1997,5,TRUE))</f>
        <v/>
      </c>
      <c r="F389" s="74"/>
      <c r="K389" s="82">
        <f>IF(AND(年报!N$2&lt;=A389,A389&lt;=年报!N$3),1,0)</f>
        <v>0</v>
      </c>
    </row>
    <row r="390" spans="2:11">
      <c r="B390" s="77"/>
      <c r="C390" s="77" t="str">
        <f>IF(ISERROR(VLOOKUP(A390,'DC4-1'!$A$4:$Q$1997,5,TRUE)),"",VLOOKUP(A390,'DC4-1'!$A$4:$Q$1997,5,TRUE))</f>
        <v/>
      </c>
      <c r="F390" s="74"/>
      <c r="K390" s="82">
        <f>IF(AND(年报!N$2&lt;=A390,A390&lt;=年报!N$3),1,0)</f>
        <v>0</v>
      </c>
    </row>
    <row r="391" spans="2:11">
      <c r="B391" s="77"/>
      <c r="C391" s="77" t="str">
        <f>IF(ISERROR(VLOOKUP(A391,'DC4-1'!$A$4:$Q$1997,5,TRUE)),"",VLOOKUP(A391,'DC4-1'!$A$4:$Q$1997,5,TRUE))</f>
        <v/>
      </c>
      <c r="F391" s="74"/>
      <c r="K391" s="82">
        <f>IF(AND(年报!N$2&lt;=A391,A391&lt;=年报!N$3),1,0)</f>
        <v>0</v>
      </c>
    </row>
    <row r="392" spans="2:11">
      <c r="B392" s="77"/>
      <c r="C392" s="77" t="str">
        <f>IF(ISERROR(VLOOKUP(A392,'DC4-1'!$A$4:$Q$1997,5,TRUE)),"",VLOOKUP(A392,'DC4-1'!$A$4:$Q$1997,5,TRUE))</f>
        <v/>
      </c>
      <c r="F392" s="74"/>
      <c r="K392" s="82">
        <f>IF(AND(年报!N$2&lt;=A392,A392&lt;=年报!N$3),1,0)</f>
        <v>0</v>
      </c>
    </row>
    <row r="393" spans="2:11">
      <c r="B393" s="77"/>
      <c r="C393" s="77" t="str">
        <f>IF(ISERROR(VLOOKUP(A393,'DC4-1'!$A$4:$Q$1997,5,TRUE)),"",VLOOKUP(A393,'DC4-1'!$A$4:$Q$1997,5,TRUE))</f>
        <v/>
      </c>
      <c r="F393" s="74"/>
      <c r="K393" s="82">
        <f>IF(AND(年报!N$2&lt;=A393,A393&lt;=年报!N$3),1,0)</f>
        <v>0</v>
      </c>
    </row>
    <row r="394" spans="2:11">
      <c r="B394" s="77"/>
      <c r="C394" s="77" t="str">
        <f>IF(ISERROR(VLOOKUP(A394,'DC4-1'!$A$4:$Q$1997,5,TRUE)),"",VLOOKUP(A394,'DC4-1'!$A$4:$Q$1997,5,TRUE))</f>
        <v/>
      </c>
      <c r="F394" s="74"/>
      <c r="K394" s="82">
        <f>IF(AND(年报!N$2&lt;=A394,A394&lt;=年报!N$3),1,0)</f>
        <v>0</v>
      </c>
    </row>
    <row r="395" spans="2:11">
      <c r="B395" s="77"/>
      <c r="C395" s="77" t="str">
        <f>IF(ISERROR(VLOOKUP(A395,'DC4-1'!$A$4:$Q$1997,5,TRUE)),"",VLOOKUP(A395,'DC4-1'!$A$4:$Q$1997,5,TRUE))</f>
        <v/>
      </c>
      <c r="F395" s="74"/>
      <c r="K395" s="82">
        <f>IF(AND(年报!N$2&lt;=A395,A395&lt;=年报!N$3),1,0)</f>
        <v>0</v>
      </c>
    </row>
    <row r="396" spans="2:11">
      <c r="B396" s="77"/>
      <c r="C396" s="77" t="str">
        <f>IF(ISERROR(VLOOKUP(A396,'DC4-1'!$A$4:$Q$1997,5,TRUE)),"",VLOOKUP(A396,'DC4-1'!$A$4:$Q$1997,5,TRUE))</f>
        <v/>
      </c>
      <c r="F396" s="74"/>
      <c r="K396" s="82">
        <f>IF(AND(年报!N$2&lt;=A396,A396&lt;=年报!N$3),1,0)</f>
        <v>0</v>
      </c>
    </row>
    <row r="397" spans="2:11">
      <c r="B397" s="77"/>
      <c r="C397" s="77" t="str">
        <f>IF(ISERROR(VLOOKUP(A397,'DC4-1'!$A$4:$Q$1997,5,TRUE)),"",VLOOKUP(A397,'DC4-1'!$A$4:$Q$1997,5,TRUE))</f>
        <v/>
      </c>
      <c r="F397" s="74"/>
      <c r="K397" s="82">
        <f>IF(AND(年报!N$2&lt;=A397,A397&lt;=年报!N$3),1,0)</f>
        <v>0</v>
      </c>
    </row>
    <row r="398" spans="2:11">
      <c r="B398" s="77"/>
      <c r="C398" s="77" t="str">
        <f>IF(ISERROR(VLOOKUP(A398,'DC4-1'!$A$4:$Q$1997,5,TRUE)),"",VLOOKUP(A398,'DC4-1'!$A$4:$Q$1997,5,TRUE))</f>
        <v/>
      </c>
      <c r="F398" s="74"/>
      <c r="K398" s="82">
        <f>IF(AND(年报!N$2&lt;=A398,A398&lt;=年报!N$3),1,0)</f>
        <v>0</v>
      </c>
    </row>
    <row r="399" spans="2:11">
      <c r="B399" s="77"/>
      <c r="C399" s="77" t="str">
        <f>IF(ISERROR(VLOOKUP(A399,'DC4-1'!$A$4:$Q$1997,5,TRUE)),"",VLOOKUP(A399,'DC4-1'!$A$4:$Q$1997,5,TRUE))</f>
        <v/>
      </c>
      <c r="F399" s="74"/>
      <c r="K399" s="82">
        <f>IF(AND(年报!N$2&lt;=A399,A399&lt;=年报!N$3),1,0)</f>
        <v>0</v>
      </c>
    </row>
    <row r="400" spans="2:11">
      <c r="B400" s="77"/>
      <c r="C400" s="77" t="str">
        <f>IF(ISERROR(VLOOKUP(A400,'DC4-1'!$A$4:$Q$1997,5,TRUE)),"",VLOOKUP(A400,'DC4-1'!$A$4:$Q$1997,5,TRUE))</f>
        <v/>
      </c>
      <c r="F400" s="74"/>
      <c r="K400" s="82">
        <f>IF(AND(年报!N$2&lt;=A400,A400&lt;=年报!N$3),1,0)</f>
        <v>0</v>
      </c>
    </row>
    <row r="401" spans="2:11">
      <c r="B401" s="77"/>
      <c r="C401" s="77" t="str">
        <f>IF(ISERROR(VLOOKUP(A401,'DC4-1'!$A$4:$Q$1997,5,TRUE)),"",VLOOKUP(A401,'DC4-1'!$A$4:$Q$1997,5,TRUE))</f>
        <v/>
      </c>
      <c r="F401" s="74"/>
      <c r="K401" s="82">
        <f>IF(AND(年报!N$2&lt;=A401,A401&lt;=年报!N$3),1,0)</f>
        <v>0</v>
      </c>
    </row>
    <row r="402" spans="2:11">
      <c r="B402" s="77"/>
      <c r="C402" s="77" t="str">
        <f>IF(ISERROR(VLOOKUP(A402,'DC4-1'!$A$4:$Q$1997,5,TRUE)),"",VLOOKUP(A402,'DC4-1'!$A$4:$Q$1997,5,TRUE))</f>
        <v/>
      </c>
      <c r="F402" s="74"/>
      <c r="K402" s="82">
        <f>IF(AND(年报!N$2&lt;=A402,A402&lt;=年报!N$3),1,0)</f>
        <v>0</v>
      </c>
    </row>
    <row r="403" spans="2:11">
      <c r="B403" s="77"/>
      <c r="C403" s="77" t="str">
        <f>IF(ISERROR(VLOOKUP(A403,'DC4-1'!$A$4:$Q$1997,5,TRUE)),"",VLOOKUP(A403,'DC4-1'!$A$4:$Q$1997,5,TRUE))</f>
        <v/>
      </c>
      <c r="F403" s="74"/>
      <c r="K403" s="82">
        <f>IF(AND(年报!N$2&lt;=A403,A403&lt;=年报!N$3),1,0)</f>
        <v>0</v>
      </c>
    </row>
    <row r="404" spans="2:11">
      <c r="B404" s="77"/>
      <c r="C404" s="77" t="str">
        <f>IF(ISERROR(VLOOKUP(A404,'DC4-1'!$A$4:$Q$1997,5,TRUE)),"",VLOOKUP(A404,'DC4-1'!$A$4:$Q$1997,5,TRUE))</f>
        <v/>
      </c>
      <c r="F404" s="74"/>
      <c r="K404" s="82">
        <f>IF(AND(年报!N$2&lt;=A404,A404&lt;=年报!N$3),1,0)</f>
        <v>0</v>
      </c>
    </row>
    <row r="405" spans="2:11">
      <c r="B405" s="77"/>
      <c r="C405" s="77" t="str">
        <f>IF(ISERROR(VLOOKUP(A405,'DC4-1'!$A$4:$Q$1997,5,TRUE)),"",VLOOKUP(A405,'DC4-1'!$A$4:$Q$1997,5,TRUE))</f>
        <v/>
      </c>
      <c r="F405" s="74"/>
      <c r="K405" s="82">
        <f>IF(AND(年报!N$2&lt;=A405,A405&lt;=年报!N$3),1,0)</f>
        <v>0</v>
      </c>
    </row>
    <row r="406" spans="2:11">
      <c r="B406" s="77"/>
      <c r="C406" s="77" t="str">
        <f>IF(ISERROR(VLOOKUP(A406,'DC4-1'!$A$4:$Q$1997,5,TRUE)),"",VLOOKUP(A406,'DC4-1'!$A$4:$Q$1997,5,TRUE))</f>
        <v/>
      </c>
      <c r="F406" s="74"/>
      <c r="K406" s="82">
        <f>IF(AND(年报!N$2&lt;=A406,A406&lt;=年报!N$3),1,0)</f>
        <v>0</v>
      </c>
    </row>
    <row r="407" spans="2:11">
      <c r="B407" s="77"/>
      <c r="C407" s="77" t="str">
        <f>IF(ISERROR(VLOOKUP(A407,'DC4-1'!$A$4:$Q$1997,5,TRUE)),"",VLOOKUP(A407,'DC4-1'!$A$4:$Q$1997,5,TRUE))</f>
        <v/>
      </c>
      <c r="F407" s="74"/>
      <c r="K407" s="82">
        <f>IF(AND(年报!N$2&lt;=A407,A407&lt;=年报!N$3),1,0)</f>
        <v>0</v>
      </c>
    </row>
    <row r="408" spans="2:11">
      <c r="B408" s="77"/>
      <c r="C408" s="77" t="str">
        <f>IF(ISERROR(VLOOKUP(A408,'DC4-1'!$A$4:$Q$1997,5,TRUE)),"",VLOOKUP(A408,'DC4-1'!$A$4:$Q$1997,5,TRUE))</f>
        <v/>
      </c>
      <c r="F408" s="74"/>
      <c r="K408" s="82">
        <f>IF(AND(年报!N$2&lt;=A408,A408&lt;=年报!N$3),1,0)</f>
        <v>0</v>
      </c>
    </row>
    <row r="409" spans="2:11">
      <c r="B409" s="77"/>
      <c r="C409" s="77" t="str">
        <f>IF(ISERROR(VLOOKUP(A409,'DC4-1'!$A$4:$Q$1997,5,TRUE)),"",VLOOKUP(A409,'DC4-1'!$A$4:$Q$1997,5,TRUE))</f>
        <v/>
      </c>
      <c r="F409" s="74"/>
      <c r="K409" s="82">
        <f>IF(AND(年报!N$2&lt;=A409,A409&lt;=年报!N$3),1,0)</f>
        <v>0</v>
      </c>
    </row>
    <row r="410" spans="2:11">
      <c r="B410" s="77"/>
      <c r="C410" s="77" t="str">
        <f>IF(ISERROR(VLOOKUP(A410,'DC4-1'!$A$4:$Q$1997,5,TRUE)),"",VLOOKUP(A410,'DC4-1'!$A$4:$Q$1997,5,TRUE))</f>
        <v/>
      </c>
      <c r="F410" s="74"/>
      <c r="K410" s="82">
        <f>IF(AND(年报!N$2&lt;=A410,A410&lt;=年报!N$3),1,0)</f>
        <v>0</v>
      </c>
    </row>
    <row r="411" spans="2:11">
      <c r="B411" s="77"/>
      <c r="C411" s="77" t="str">
        <f>IF(ISERROR(VLOOKUP(A411,'DC4-1'!$A$4:$Q$1997,5,TRUE)),"",VLOOKUP(A411,'DC4-1'!$A$4:$Q$1997,5,TRUE))</f>
        <v/>
      </c>
      <c r="F411" s="74"/>
      <c r="K411" s="82">
        <f>IF(AND(年报!N$2&lt;=A411,A411&lt;=年报!N$3),1,0)</f>
        <v>0</v>
      </c>
    </row>
    <row r="412" spans="2:11">
      <c r="B412" s="77"/>
      <c r="C412" s="77" t="str">
        <f>IF(ISERROR(VLOOKUP(A412,'DC4-1'!$A$4:$Q$1997,5,TRUE)),"",VLOOKUP(A412,'DC4-1'!$A$4:$Q$1997,5,TRUE))</f>
        <v/>
      </c>
      <c r="F412" s="74"/>
      <c r="K412" s="82">
        <f>IF(AND(年报!N$2&lt;=A412,A412&lt;=年报!N$3),1,0)</f>
        <v>0</v>
      </c>
    </row>
    <row r="413" spans="2:11">
      <c r="B413" s="77"/>
      <c r="C413" s="77" t="str">
        <f>IF(ISERROR(VLOOKUP(A413,'DC4-1'!$A$4:$Q$1997,5,TRUE)),"",VLOOKUP(A413,'DC4-1'!$A$4:$Q$1997,5,TRUE))</f>
        <v/>
      </c>
      <c r="F413" s="74"/>
      <c r="K413" s="82">
        <f>IF(AND(年报!N$2&lt;=A413,A413&lt;=年报!N$3),1,0)</f>
        <v>0</v>
      </c>
    </row>
    <row r="414" spans="2:11">
      <c r="B414" s="77"/>
      <c r="C414" s="77" t="str">
        <f>IF(ISERROR(VLOOKUP(A414,'DC4-1'!$A$4:$Q$1997,5,TRUE)),"",VLOOKUP(A414,'DC4-1'!$A$4:$Q$1997,5,TRUE))</f>
        <v/>
      </c>
      <c r="F414" s="74"/>
      <c r="K414" s="82">
        <f>IF(AND(年报!N$2&lt;=A414,A414&lt;=年报!N$3),1,0)</f>
        <v>0</v>
      </c>
    </row>
    <row r="415" spans="2:11">
      <c r="B415" s="77"/>
      <c r="C415" s="77" t="str">
        <f>IF(ISERROR(VLOOKUP(A415,'DC4-1'!$A$4:$Q$1997,5,TRUE)),"",VLOOKUP(A415,'DC4-1'!$A$4:$Q$1997,5,TRUE))</f>
        <v/>
      </c>
      <c r="F415" s="74"/>
      <c r="K415" s="82">
        <f>IF(AND(年报!N$2&lt;=A415,A415&lt;=年报!N$3),1,0)</f>
        <v>0</v>
      </c>
    </row>
    <row r="416" spans="2:11">
      <c r="B416" s="77"/>
      <c r="C416" s="77" t="str">
        <f>IF(ISERROR(VLOOKUP(A416,'DC4-1'!$A$4:$Q$1997,5,TRUE)),"",VLOOKUP(A416,'DC4-1'!$A$4:$Q$1997,5,TRUE))</f>
        <v/>
      </c>
      <c r="F416" s="74"/>
      <c r="K416" s="82">
        <f>IF(AND(年报!N$2&lt;=A416,A416&lt;=年报!N$3),1,0)</f>
        <v>0</v>
      </c>
    </row>
    <row r="417" spans="2:11">
      <c r="B417" s="77"/>
      <c r="C417" s="77" t="str">
        <f>IF(ISERROR(VLOOKUP(A417,'DC4-1'!$A$4:$Q$1997,5,TRUE)),"",VLOOKUP(A417,'DC4-1'!$A$4:$Q$1997,5,TRUE))</f>
        <v/>
      </c>
      <c r="F417" s="74"/>
      <c r="K417" s="82">
        <f>IF(AND(年报!N$2&lt;=A417,A417&lt;=年报!N$3),1,0)</f>
        <v>0</v>
      </c>
    </row>
    <row r="418" spans="2:11">
      <c r="B418" s="77"/>
      <c r="C418" s="77" t="str">
        <f>IF(ISERROR(VLOOKUP(A418,'DC4-1'!$A$4:$Q$1997,5,TRUE)),"",VLOOKUP(A418,'DC4-1'!$A$4:$Q$1997,5,TRUE))</f>
        <v/>
      </c>
      <c r="F418" s="74"/>
      <c r="K418" s="82">
        <f>IF(AND(年报!N$2&lt;=A418,A418&lt;=年报!N$3),1,0)</f>
        <v>0</v>
      </c>
    </row>
    <row r="419" spans="2:11">
      <c r="B419" s="77"/>
      <c r="C419" s="77" t="str">
        <f>IF(ISERROR(VLOOKUP(A419,'DC4-1'!$A$4:$Q$1997,5,TRUE)),"",VLOOKUP(A419,'DC4-1'!$A$4:$Q$1997,5,TRUE))</f>
        <v/>
      </c>
      <c r="F419" s="74"/>
      <c r="K419" s="82">
        <f>IF(AND(年报!N$2&lt;=A419,A419&lt;=年报!N$3),1,0)</f>
        <v>0</v>
      </c>
    </row>
    <row r="420" spans="2:11">
      <c r="B420" s="77"/>
      <c r="C420" s="77" t="str">
        <f>IF(ISERROR(VLOOKUP(A420,'DC4-1'!$A$4:$Q$1997,5,TRUE)),"",VLOOKUP(A420,'DC4-1'!$A$4:$Q$1997,5,TRUE))</f>
        <v/>
      </c>
      <c r="F420" s="74"/>
      <c r="K420" s="82">
        <f>IF(AND(年报!N$2&lt;=A420,A420&lt;=年报!N$3),1,0)</f>
        <v>0</v>
      </c>
    </row>
    <row r="421" spans="2:11">
      <c r="B421" s="77"/>
      <c r="C421" s="77" t="str">
        <f>IF(ISERROR(VLOOKUP(A421,'DC4-1'!$A$4:$Q$1997,5,TRUE)),"",VLOOKUP(A421,'DC4-1'!$A$4:$Q$1997,5,TRUE))</f>
        <v/>
      </c>
      <c r="F421" s="74"/>
      <c r="K421" s="82">
        <f>IF(AND(年报!N$2&lt;=A421,A421&lt;=年报!N$3),1,0)</f>
        <v>0</v>
      </c>
    </row>
    <row r="422" spans="2:11">
      <c r="B422" s="77"/>
      <c r="C422" s="77" t="str">
        <f>IF(ISERROR(VLOOKUP(A422,'DC4-1'!$A$4:$Q$1997,5,TRUE)),"",VLOOKUP(A422,'DC4-1'!$A$4:$Q$1997,5,TRUE))</f>
        <v/>
      </c>
      <c r="F422" s="74"/>
      <c r="K422" s="82">
        <f>IF(AND(年报!N$2&lt;=A422,A422&lt;=年报!N$3),1,0)</f>
        <v>0</v>
      </c>
    </row>
    <row r="423" spans="2:11">
      <c r="B423" s="77"/>
      <c r="C423" s="77" t="str">
        <f>IF(ISERROR(VLOOKUP(A423,'DC4-1'!$A$4:$Q$1997,5,TRUE)),"",VLOOKUP(A423,'DC4-1'!$A$4:$Q$1997,5,TRUE))</f>
        <v/>
      </c>
      <c r="F423" s="74"/>
      <c r="K423" s="82">
        <f>IF(AND(年报!N$2&lt;=A423,A423&lt;=年报!N$3),1,0)</f>
        <v>0</v>
      </c>
    </row>
    <row r="424" spans="2:11">
      <c r="B424" s="77"/>
      <c r="C424" s="77" t="str">
        <f>IF(ISERROR(VLOOKUP(A424,'DC4-1'!$A$4:$Q$1997,5,TRUE)),"",VLOOKUP(A424,'DC4-1'!$A$4:$Q$1997,5,TRUE))</f>
        <v/>
      </c>
      <c r="F424" s="74"/>
      <c r="K424" s="82">
        <f>IF(AND(年报!N$2&lt;=A424,A424&lt;=年报!N$3),1,0)</f>
        <v>0</v>
      </c>
    </row>
    <row r="425" spans="2:11">
      <c r="B425" s="77"/>
      <c r="C425" s="77" t="str">
        <f>IF(ISERROR(VLOOKUP(A425,'DC4-1'!$A$4:$Q$1997,5,TRUE)),"",VLOOKUP(A425,'DC4-1'!$A$4:$Q$1997,5,TRUE))</f>
        <v/>
      </c>
      <c r="F425" s="74"/>
      <c r="K425" s="82">
        <f>IF(AND(年报!N$2&lt;=A425,A425&lt;=年报!N$3),1,0)</f>
        <v>0</v>
      </c>
    </row>
    <row r="426" spans="2:11">
      <c r="B426" s="77"/>
      <c r="C426" s="77" t="str">
        <f>IF(ISERROR(VLOOKUP(A426,'DC4-1'!$A$4:$Q$1997,5,TRUE)),"",VLOOKUP(A426,'DC4-1'!$A$4:$Q$1997,5,TRUE))</f>
        <v/>
      </c>
      <c r="F426" s="74"/>
      <c r="K426" s="82">
        <f>IF(AND(年报!N$2&lt;=A426,A426&lt;=年报!N$3),1,0)</f>
        <v>0</v>
      </c>
    </row>
    <row r="427" spans="2:11">
      <c r="B427" s="77"/>
      <c r="C427" s="77" t="str">
        <f>IF(ISERROR(VLOOKUP(A427,'DC4-1'!$A$4:$Q$1997,5,TRUE)),"",VLOOKUP(A427,'DC4-1'!$A$4:$Q$1997,5,TRUE))</f>
        <v/>
      </c>
      <c r="F427" s="74"/>
      <c r="K427" s="82">
        <f>IF(AND(年报!N$2&lt;=A427,A427&lt;=年报!N$3),1,0)</f>
        <v>0</v>
      </c>
    </row>
    <row r="428" spans="2:11">
      <c r="B428" s="77"/>
      <c r="C428" s="77" t="str">
        <f>IF(ISERROR(VLOOKUP(A428,'DC4-1'!$A$4:$Q$1997,5,TRUE)),"",VLOOKUP(A428,'DC4-1'!$A$4:$Q$1997,5,TRUE))</f>
        <v/>
      </c>
      <c r="F428" s="74"/>
      <c r="K428" s="82">
        <f>IF(AND(年报!N$2&lt;=A428,A428&lt;=年报!N$3),1,0)</f>
        <v>0</v>
      </c>
    </row>
    <row r="429" spans="2:11">
      <c r="B429" s="77"/>
      <c r="C429" s="77" t="str">
        <f>IF(ISERROR(VLOOKUP(A429,'DC4-1'!$A$4:$Q$1997,5,TRUE)),"",VLOOKUP(A429,'DC4-1'!$A$4:$Q$1997,5,TRUE))</f>
        <v/>
      </c>
      <c r="F429" s="74"/>
      <c r="K429" s="82">
        <f>IF(AND(年报!N$2&lt;=A429,A429&lt;=年报!N$3),1,0)</f>
        <v>0</v>
      </c>
    </row>
    <row r="430" spans="2:11">
      <c r="B430" s="77"/>
      <c r="C430" s="77" t="str">
        <f>IF(ISERROR(VLOOKUP(A430,'DC4-1'!$A$4:$Q$1997,5,TRUE)),"",VLOOKUP(A430,'DC4-1'!$A$4:$Q$1997,5,TRUE))</f>
        <v/>
      </c>
      <c r="F430" s="74"/>
      <c r="K430" s="82">
        <f>IF(AND(年报!N$2&lt;=A430,A430&lt;=年报!N$3),1,0)</f>
        <v>0</v>
      </c>
    </row>
    <row r="431" spans="2:11">
      <c r="B431" s="77"/>
      <c r="C431" s="77" t="str">
        <f>IF(ISERROR(VLOOKUP(A431,'DC4-1'!$A$4:$Q$1997,5,TRUE)),"",VLOOKUP(A431,'DC4-1'!$A$4:$Q$1997,5,TRUE))</f>
        <v/>
      </c>
      <c r="F431" s="74"/>
      <c r="K431" s="82">
        <f>IF(AND(年报!N$2&lt;=A431,A431&lt;=年报!N$3),1,0)</f>
        <v>0</v>
      </c>
    </row>
    <row r="432" spans="2:11">
      <c r="B432" s="77"/>
      <c r="C432" s="77" t="str">
        <f>IF(ISERROR(VLOOKUP(A432,'DC4-1'!$A$4:$Q$1997,5,TRUE)),"",VLOOKUP(A432,'DC4-1'!$A$4:$Q$1997,5,TRUE))</f>
        <v/>
      </c>
      <c r="F432" s="74"/>
      <c r="K432" s="82">
        <f>IF(AND(年报!N$2&lt;=A432,A432&lt;=年报!N$3),1,0)</f>
        <v>0</v>
      </c>
    </row>
    <row r="433" spans="2:11">
      <c r="B433" s="77"/>
      <c r="C433" s="77" t="str">
        <f>IF(ISERROR(VLOOKUP(A433,'DC4-1'!$A$4:$Q$1997,5,TRUE)),"",VLOOKUP(A433,'DC4-1'!$A$4:$Q$1997,5,TRUE))</f>
        <v/>
      </c>
      <c r="F433" s="74"/>
      <c r="K433" s="82">
        <f>IF(AND(年报!N$2&lt;=A433,A433&lt;=年报!N$3),1,0)</f>
        <v>0</v>
      </c>
    </row>
    <row r="434" spans="2:11">
      <c r="B434" s="77"/>
      <c r="C434" s="77" t="str">
        <f>IF(ISERROR(VLOOKUP(A434,'DC4-1'!$A$4:$Q$1997,5,TRUE)),"",VLOOKUP(A434,'DC4-1'!$A$4:$Q$1997,5,TRUE))</f>
        <v/>
      </c>
      <c r="F434" s="74"/>
      <c r="K434" s="82">
        <f>IF(AND(年报!N$2&lt;=A434,A434&lt;=年报!N$3),1,0)</f>
        <v>0</v>
      </c>
    </row>
    <row r="435" spans="2:11">
      <c r="B435" s="77"/>
      <c r="C435" s="77" t="str">
        <f>IF(ISERROR(VLOOKUP(A435,'DC4-1'!$A$4:$Q$1997,5,TRUE)),"",VLOOKUP(A435,'DC4-1'!$A$4:$Q$1997,5,TRUE))</f>
        <v/>
      </c>
      <c r="F435" s="74"/>
      <c r="K435" s="82">
        <f>IF(AND(年报!N$2&lt;=A435,A435&lt;=年报!N$3),1,0)</f>
        <v>0</v>
      </c>
    </row>
    <row r="436" spans="2:11">
      <c r="B436" s="77"/>
      <c r="C436" s="77" t="str">
        <f>IF(ISERROR(VLOOKUP(A436,'DC4-1'!$A$4:$Q$1997,5,TRUE)),"",VLOOKUP(A436,'DC4-1'!$A$4:$Q$1997,5,TRUE))</f>
        <v/>
      </c>
      <c r="F436" s="74"/>
      <c r="K436" s="82">
        <f>IF(AND(年报!N$2&lt;=A436,A436&lt;=年报!N$3),1,0)</f>
        <v>0</v>
      </c>
    </row>
    <row r="437" spans="2:11">
      <c r="B437" s="77"/>
      <c r="C437" s="77" t="str">
        <f>IF(ISERROR(VLOOKUP(A437,'DC4-1'!$A$4:$Q$1997,5,TRUE)),"",VLOOKUP(A437,'DC4-1'!$A$4:$Q$1997,5,TRUE))</f>
        <v/>
      </c>
      <c r="F437" s="74"/>
      <c r="K437" s="82">
        <f>IF(AND(年报!N$2&lt;=A437,A437&lt;=年报!N$3),1,0)</f>
        <v>0</v>
      </c>
    </row>
    <row r="438" spans="2:11">
      <c r="B438" s="77"/>
      <c r="C438" s="77" t="str">
        <f>IF(ISERROR(VLOOKUP(A438,'DC4-1'!$A$4:$Q$1997,5,TRUE)),"",VLOOKUP(A438,'DC4-1'!$A$4:$Q$1997,5,TRUE))</f>
        <v/>
      </c>
      <c r="F438" s="74"/>
      <c r="K438" s="82">
        <f>IF(AND(年报!N$2&lt;=A438,A438&lt;=年报!N$3),1,0)</f>
        <v>0</v>
      </c>
    </row>
    <row r="439" spans="2:11">
      <c r="B439" s="77"/>
      <c r="C439" s="77" t="str">
        <f>IF(ISERROR(VLOOKUP(A439,'DC4-1'!$A$4:$Q$1997,5,TRUE)),"",VLOOKUP(A439,'DC4-1'!$A$4:$Q$1997,5,TRUE))</f>
        <v/>
      </c>
      <c r="F439" s="74"/>
      <c r="K439" s="82">
        <f>IF(AND(年报!N$2&lt;=A439,A439&lt;=年报!N$3),1,0)</f>
        <v>0</v>
      </c>
    </row>
    <row r="440" spans="2:11">
      <c r="B440" s="77"/>
      <c r="C440" s="77" t="str">
        <f>IF(ISERROR(VLOOKUP(A440,'DC4-1'!$A$4:$Q$1997,5,TRUE)),"",VLOOKUP(A440,'DC4-1'!$A$4:$Q$1997,5,TRUE))</f>
        <v/>
      </c>
      <c r="F440" s="74"/>
      <c r="K440" s="82">
        <f>IF(AND(年报!N$2&lt;=A440,A440&lt;=年报!N$3),1,0)</f>
        <v>0</v>
      </c>
    </row>
    <row r="441" spans="2:11">
      <c r="B441" s="77"/>
      <c r="C441" s="77" t="str">
        <f>IF(ISERROR(VLOOKUP(A441,'DC4-1'!$A$4:$Q$1997,5,TRUE)),"",VLOOKUP(A441,'DC4-1'!$A$4:$Q$1997,5,TRUE))</f>
        <v/>
      </c>
      <c r="F441" s="74"/>
      <c r="K441" s="82">
        <f>IF(AND(年报!N$2&lt;=A441,A441&lt;=年报!N$3),1,0)</f>
        <v>0</v>
      </c>
    </row>
    <row r="442" spans="2:11">
      <c r="B442" s="77"/>
      <c r="C442" s="77" t="str">
        <f>IF(ISERROR(VLOOKUP(A442,'DC4-1'!$A$4:$Q$1997,5,TRUE)),"",VLOOKUP(A442,'DC4-1'!$A$4:$Q$1997,5,TRUE))</f>
        <v/>
      </c>
      <c r="F442" s="74"/>
      <c r="K442" s="82">
        <f>IF(AND(年报!N$2&lt;=A442,A442&lt;=年报!N$3),1,0)</f>
        <v>0</v>
      </c>
    </row>
    <row r="443" spans="2:11">
      <c r="B443" s="77"/>
      <c r="C443" s="77" t="str">
        <f>IF(ISERROR(VLOOKUP(A443,'DC4-1'!$A$4:$Q$1997,5,TRUE)),"",VLOOKUP(A443,'DC4-1'!$A$4:$Q$1997,5,TRUE))</f>
        <v/>
      </c>
      <c r="F443" s="74"/>
      <c r="K443" s="82">
        <f>IF(AND(年报!N$2&lt;=A443,A443&lt;=年报!N$3),1,0)</f>
        <v>0</v>
      </c>
    </row>
    <row r="444" spans="2:11">
      <c r="B444" s="77"/>
      <c r="C444" s="77" t="str">
        <f>IF(ISERROR(VLOOKUP(A444,'DC4-1'!$A$4:$Q$1997,5,TRUE)),"",VLOOKUP(A444,'DC4-1'!$A$4:$Q$1997,5,TRUE))</f>
        <v/>
      </c>
      <c r="F444" s="74"/>
      <c r="K444" s="82">
        <f>IF(AND(年报!N$2&lt;=A444,A444&lt;=年报!N$3),1,0)</f>
        <v>0</v>
      </c>
    </row>
    <row r="445" spans="2:11">
      <c r="B445" s="77"/>
      <c r="C445" s="77" t="str">
        <f>IF(ISERROR(VLOOKUP(A445,'DC4-1'!$A$4:$Q$1997,5,TRUE)),"",VLOOKUP(A445,'DC4-1'!$A$4:$Q$1997,5,TRUE))</f>
        <v/>
      </c>
      <c r="F445" s="74"/>
      <c r="K445" s="82">
        <f>IF(AND(年报!N$2&lt;=A445,A445&lt;=年报!N$3),1,0)</f>
        <v>0</v>
      </c>
    </row>
    <row r="446" spans="2:11">
      <c r="B446" s="77"/>
      <c r="C446" s="77" t="str">
        <f>IF(ISERROR(VLOOKUP(A446,'DC4-1'!$A$4:$Q$1997,5,TRUE)),"",VLOOKUP(A446,'DC4-1'!$A$4:$Q$1997,5,TRUE))</f>
        <v/>
      </c>
      <c r="F446" s="74"/>
      <c r="K446" s="82">
        <f>IF(AND(年报!N$2&lt;=A446,A446&lt;=年报!N$3),1,0)</f>
        <v>0</v>
      </c>
    </row>
    <row r="447" spans="2:11">
      <c r="B447" s="77"/>
      <c r="C447" s="77" t="str">
        <f>IF(ISERROR(VLOOKUP(A447,'DC4-1'!$A$4:$Q$1997,5,TRUE)),"",VLOOKUP(A447,'DC4-1'!$A$4:$Q$1997,5,TRUE))</f>
        <v/>
      </c>
      <c r="F447" s="74"/>
      <c r="K447" s="82">
        <f>IF(AND(年报!N$2&lt;=A447,A447&lt;=年报!N$3),1,0)</f>
        <v>0</v>
      </c>
    </row>
    <row r="448" spans="2:11">
      <c r="B448" s="77"/>
      <c r="C448" s="77" t="str">
        <f>IF(ISERROR(VLOOKUP(A448,'DC4-1'!$A$4:$Q$1997,5,TRUE)),"",VLOOKUP(A448,'DC4-1'!$A$4:$Q$1997,5,TRUE))</f>
        <v/>
      </c>
      <c r="F448" s="74"/>
      <c r="K448" s="82">
        <f>IF(AND(年报!N$2&lt;=A448,A448&lt;=年报!N$3),1,0)</f>
        <v>0</v>
      </c>
    </row>
    <row r="449" spans="2:11">
      <c r="B449" s="77"/>
      <c r="C449" s="77" t="str">
        <f>IF(ISERROR(VLOOKUP(A449,'DC4-1'!$A$4:$Q$1997,5,TRUE)),"",VLOOKUP(A449,'DC4-1'!$A$4:$Q$1997,5,TRUE))</f>
        <v/>
      </c>
      <c r="F449" s="74"/>
      <c r="K449" s="82">
        <f>IF(AND(年报!N$2&lt;=A449,A449&lt;=年报!N$3),1,0)</f>
        <v>0</v>
      </c>
    </row>
    <row r="450" spans="2:11">
      <c r="B450" s="77"/>
      <c r="C450" s="77" t="str">
        <f>IF(ISERROR(VLOOKUP(A450,'DC4-1'!$A$4:$Q$1997,5,TRUE)),"",VLOOKUP(A450,'DC4-1'!$A$4:$Q$1997,5,TRUE))</f>
        <v/>
      </c>
      <c r="F450" s="74"/>
      <c r="K450" s="82">
        <f>IF(AND(年报!N$2&lt;=A450,A450&lt;=年报!N$3),1,0)</f>
        <v>0</v>
      </c>
    </row>
    <row r="451" spans="2:11">
      <c r="B451" s="77"/>
      <c r="C451" s="77" t="str">
        <f>IF(ISERROR(VLOOKUP(A451,'DC4-1'!$A$4:$Q$1997,5,TRUE)),"",VLOOKUP(A451,'DC4-1'!$A$4:$Q$1997,5,TRUE))</f>
        <v/>
      </c>
      <c r="F451" s="74"/>
      <c r="K451" s="82">
        <f>IF(AND(年报!N$2&lt;=A451,A451&lt;=年报!N$3),1,0)</f>
        <v>0</v>
      </c>
    </row>
    <row r="452" spans="2:11">
      <c r="B452" s="77"/>
      <c r="C452" s="77" t="str">
        <f>IF(ISERROR(VLOOKUP(A452,'DC4-1'!$A$4:$Q$1997,5,TRUE)),"",VLOOKUP(A452,'DC4-1'!$A$4:$Q$1997,5,TRUE))</f>
        <v/>
      </c>
      <c r="F452" s="74"/>
      <c r="K452" s="82">
        <f>IF(AND(年报!N$2&lt;=A452,A452&lt;=年报!N$3),1,0)</f>
        <v>0</v>
      </c>
    </row>
    <row r="453" spans="2:11">
      <c r="B453" s="77"/>
      <c r="C453" s="77" t="str">
        <f>IF(ISERROR(VLOOKUP(A453,'DC4-1'!$A$4:$Q$1997,5,TRUE)),"",VLOOKUP(A453,'DC4-1'!$A$4:$Q$1997,5,TRUE))</f>
        <v/>
      </c>
      <c r="F453" s="74"/>
      <c r="K453" s="82">
        <f>IF(AND(年报!N$2&lt;=A453,A453&lt;=年报!N$3),1,0)</f>
        <v>0</v>
      </c>
    </row>
    <row r="454" spans="2:11">
      <c r="B454" s="77"/>
      <c r="C454" s="77" t="str">
        <f>IF(ISERROR(VLOOKUP(A454,'DC4-1'!$A$4:$Q$1997,5,TRUE)),"",VLOOKUP(A454,'DC4-1'!$A$4:$Q$1997,5,TRUE))</f>
        <v/>
      </c>
      <c r="F454" s="74"/>
      <c r="K454" s="82">
        <f>IF(AND(年报!N$2&lt;=A454,A454&lt;=年报!N$3),1,0)</f>
        <v>0</v>
      </c>
    </row>
    <row r="455" spans="2:11">
      <c r="B455" s="77"/>
      <c r="C455" s="77" t="str">
        <f>IF(ISERROR(VLOOKUP(A455,'DC4-1'!$A$4:$Q$1997,5,TRUE)),"",VLOOKUP(A455,'DC4-1'!$A$4:$Q$1997,5,TRUE))</f>
        <v/>
      </c>
      <c r="F455" s="74"/>
      <c r="K455" s="82">
        <f>IF(AND(年报!N$2&lt;=A455,A455&lt;=年报!N$3),1,0)</f>
        <v>0</v>
      </c>
    </row>
    <row r="456" spans="2:11">
      <c r="B456" s="77"/>
      <c r="C456" s="77" t="str">
        <f>IF(ISERROR(VLOOKUP(A456,'DC4-1'!$A$4:$Q$1997,5,TRUE)),"",VLOOKUP(A456,'DC4-1'!$A$4:$Q$1997,5,TRUE))</f>
        <v/>
      </c>
      <c r="F456" s="74"/>
      <c r="K456" s="82">
        <f>IF(AND(年报!N$2&lt;=A456,A456&lt;=年报!N$3),1,0)</f>
        <v>0</v>
      </c>
    </row>
    <row r="457" spans="2:11">
      <c r="B457" s="77"/>
      <c r="C457" s="77" t="str">
        <f>IF(ISERROR(VLOOKUP(A457,'DC4-1'!$A$4:$Q$1997,5,TRUE)),"",VLOOKUP(A457,'DC4-1'!$A$4:$Q$1997,5,TRUE))</f>
        <v/>
      </c>
      <c r="F457" s="74"/>
      <c r="K457" s="82">
        <f>IF(AND(年报!N$2&lt;=A457,A457&lt;=年报!N$3),1,0)</f>
        <v>0</v>
      </c>
    </row>
    <row r="458" spans="2:11">
      <c r="B458" s="77"/>
      <c r="C458" s="77" t="str">
        <f>IF(ISERROR(VLOOKUP(A458,'DC4-1'!$A$4:$Q$1997,5,TRUE)),"",VLOOKUP(A458,'DC4-1'!$A$4:$Q$1997,5,TRUE))</f>
        <v/>
      </c>
      <c r="F458" s="74"/>
      <c r="K458" s="82">
        <f>IF(AND(年报!N$2&lt;=A458,A458&lt;=年报!N$3),1,0)</f>
        <v>0</v>
      </c>
    </row>
    <row r="459" spans="2:11">
      <c r="B459" s="77"/>
      <c r="C459" s="77" t="str">
        <f>IF(ISERROR(VLOOKUP(A459,'DC4-1'!$A$4:$Q$1997,5,TRUE)),"",VLOOKUP(A459,'DC4-1'!$A$4:$Q$1997,5,TRUE))</f>
        <v/>
      </c>
      <c r="F459" s="74"/>
      <c r="K459" s="82">
        <f>IF(AND(年报!N$2&lt;=A459,A459&lt;=年报!N$3),1,0)</f>
        <v>0</v>
      </c>
    </row>
    <row r="460" spans="2:11">
      <c r="B460" s="77"/>
      <c r="C460" s="77" t="str">
        <f>IF(ISERROR(VLOOKUP(A460,'DC4-1'!$A$4:$Q$1997,5,TRUE)),"",VLOOKUP(A460,'DC4-1'!$A$4:$Q$1997,5,TRUE))</f>
        <v/>
      </c>
      <c r="F460" s="74"/>
      <c r="K460" s="82">
        <f>IF(AND(年报!N$2&lt;=A460,A460&lt;=年报!N$3),1,0)</f>
        <v>0</v>
      </c>
    </row>
    <row r="461" spans="2:11">
      <c r="B461" s="77"/>
      <c r="C461" s="77" t="str">
        <f>IF(ISERROR(VLOOKUP(A461,'DC4-1'!$A$4:$Q$1997,5,TRUE)),"",VLOOKUP(A461,'DC4-1'!$A$4:$Q$1997,5,TRUE))</f>
        <v/>
      </c>
      <c r="F461" s="74"/>
      <c r="K461" s="82">
        <f>IF(AND(年报!N$2&lt;=A461,A461&lt;=年报!N$3),1,0)</f>
        <v>0</v>
      </c>
    </row>
    <row r="462" spans="2:11">
      <c r="B462" s="77"/>
      <c r="C462" s="77" t="str">
        <f>IF(ISERROR(VLOOKUP(A462,'DC4-1'!$A$4:$Q$1997,5,TRUE)),"",VLOOKUP(A462,'DC4-1'!$A$4:$Q$1997,5,TRUE))</f>
        <v/>
      </c>
      <c r="F462" s="74"/>
      <c r="K462" s="82">
        <f>IF(AND(年报!N$2&lt;=A462,A462&lt;=年报!N$3),1,0)</f>
        <v>0</v>
      </c>
    </row>
    <row r="463" spans="2:11">
      <c r="B463" s="77"/>
      <c r="C463" s="77" t="str">
        <f>IF(ISERROR(VLOOKUP(A463,'DC4-1'!$A$4:$Q$1997,5,TRUE)),"",VLOOKUP(A463,'DC4-1'!$A$4:$Q$1997,5,TRUE))</f>
        <v/>
      </c>
      <c r="F463" s="74"/>
      <c r="K463" s="82">
        <f>IF(AND(年报!N$2&lt;=A463,A463&lt;=年报!N$3),1,0)</f>
        <v>0</v>
      </c>
    </row>
    <row r="464" spans="2:11">
      <c r="B464" s="77"/>
      <c r="C464" s="77" t="str">
        <f>IF(ISERROR(VLOOKUP(A464,'DC4-1'!$A$4:$Q$1997,5,TRUE)),"",VLOOKUP(A464,'DC4-1'!$A$4:$Q$1997,5,TRUE))</f>
        <v/>
      </c>
      <c r="F464" s="74"/>
      <c r="K464" s="82">
        <f>IF(AND(年报!N$2&lt;=A464,A464&lt;=年报!N$3),1,0)</f>
        <v>0</v>
      </c>
    </row>
    <row r="465" spans="2:11">
      <c r="B465" s="77"/>
      <c r="C465" s="77" t="str">
        <f>IF(ISERROR(VLOOKUP(A465,'DC4-1'!$A$4:$Q$1997,5,TRUE)),"",VLOOKUP(A465,'DC4-1'!$A$4:$Q$1997,5,TRUE))</f>
        <v/>
      </c>
      <c r="F465" s="74"/>
      <c r="K465" s="82">
        <f>IF(AND(年报!N$2&lt;=A465,A465&lt;=年报!N$3),1,0)</f>
        <v>0</v>
      </c>
    </row>
    <row r="466" spans="2:11">
      <c r="B466" s="77"/>
      <c r="C466" s="77" t="str">
        <f>IF(ISERROR(VLOOKUP(A466,'DC4-1'!$A$4:$Q$1997,5,TRUE)),"",VLOOKUP(A466,'DC4-1'!$A$4:$Q$1997,5,TRUE))</f>
        <v/>
      </c>
      <c r="F466" s="74"/>
      <c r="K466" s="82">
        <f>IF(AND(年报!N$2&lt;=A466,A466&lt;=年报!N$3),1,0)</f>
        <v>0</v>
      </c>
    </row>
    <row r="467" spans="2:11">
      <c r="B467" s="77"/>
      <c r="C467" s="77" t="str">
        <f>IF(ISERROR(VLOOKUP(A467,'DC4-1'!$A$4:$Q$1997,5,TRUE)),"",VLOOKUP(A467,'DC4-1'!$A$4:$Q$1997,5,TRUE))</f>
        <v/>
      </c>
      <c r="F467" s="74"/>
      <c r="K467" s="82">
        <f>IF(AND(年报!N$2&lt;=A467,A467&lt;=年报!N$3),1,0)</f>
        <v>0</v>
      </c>
    </row>
    <row r="468" spans="2:11">
      <c r="B468" s="77"/>
      <c r="C468" s="77" t="str">
        <f>IF(ISERROR(VLOOKUP(A468,'DC4-1'!$A$4:$Q$1997,5,TRUE)),"",VLOOKUP(A468,'DC4-1'!$A$4:$Q$1997,5,TRUE))</f>
        <v/>
      </c>
      <c r="F468" s="74"/>
      <c r="K468" s="82">
        <f>IF(AND(年报!N$2&lt;=A468,A468&lt;=年报!N$3),1,0)</f>
        <v>0</v>
      </c>
    </row>
    <row r="469" spans="2:11">
      <c r="B469" s="77"/>
      <c r="C469" s="77" t="str">
        <f>IF(ISERROR(VLOOKUP(A469,'DC4-1'!$A$4:$Q$1997,5,TRUE)),"",VLOOKUP(A469,'DC4-1'!$A$4:$Q$1997,5,TRUE))</f>
        <v/>
      </c>
      <c r="F469" s="74"/>
      <c r="K469" s="82">
        <f>IF(AND(年报!N$2&lt;=A469,A469&lt;=年报!N$3),1,0)</f>
        <v>0</v>
      </c>
    </row>
    <row r="470" spans="2:11">
      <c r="B470" s="77"/>
      <c r="C470" s="77" t="str">
        <f>IF(ISERROR(VLOOKUP(A470,'DC4-1'!$A$4:$Q$1997,5,TRUE)),"",VLOOKUP(A470,'DC4-1'!$A$4:$Q$1997,5,TRUE))</f>
        <v/>
      </c>
      <c r="F470" s="74"/>
      <c r="K470" s="82">
        <f>IF(AND(年报!N$2&lt;=A470,A470&lt;=年报!N$3),1,0)</f>
        <v>0</v>
      </c>
    </row>
    <row r="471" spans="2:11">
      <c r="B471" s="77"/>
      <c r="C471" s="77" t="str">
        <f>IF(ISERROR(VLOOKUP(A471,'DC4-1'!$A$4:$Q$1997,5,TRUE)),"",VLOOKUP(A471,'DC4-1'!$A$4:$Q$1997,5,TRUE))</f>
        <v/>
      </c>
      <c r="F471" s="74"/>
      <c r="K471" s="82">
        <f>IF(AND(年报!N$2&lt;=A471,A471&lt;=年报!N$3),1,0)</f>
        <v>0</v>
      </c>
    </row>
    <row r="472" spans="2:11">
      <c r="B472" s="77"/>
      <c r="C472" s="77" t="str">
        <f>IF(ISERROR(VLOOKUP(A472,'DC4-1'!$A$4:$Q$1997,5,TRUE)),"",VLOOKUP(A472,'DC4-1'!$A$4:$Q$1997,5,TRUE))</f>
        <v/>
      </c>
      <c r="F472" s="74"/>
      <c r="K472" s="82">
        <f>IF(AND(年报!N$2&lt;=A472,A472&lt;=年报!N$3),1,0)</f>
        <v>0</v>
      </c>
    </row>
    <row r="473" spans="2:11">
      <c r="B473" s="77"/>
      <c r="C473" s="77" t="str">
        <f>IF(ISERROR(VLOOKUP(A473,'DC4-1'!$A$4:$Q$1997,5,TRUE)),"",VLOOKUP(A473,'DC4-1'!$A$4:$Q$1997,5,TRUE))</f>
        <v/>
      </c>
      <c r="F473" s="74"/>
      <c r="K473" s="82">
        <f>IF(AND(年报!N$2&lt;=A473,A473&lt;=年报!N$3),1,0)</f>
        <v>0</v>
      </c>
    </row>
    <row r="474" spans="2:11">
      <c r="B474" s="77"/>
      <c r="C474" s="77" t="str">
        <f>IF(ISERROR(VLOOKUP(A474,'DC4-1'!$A$4:$Q$1997,5,TRUE)),"",VLOOKUP(A474,'DC4-1'!$A$4:$Q$1997,5,TRUE))</f>
        <v/>
      </c>
      <c r="F474" s="74"/>
      <c r="K474" s="82">
        <f>IF(AND(年报!N$2&lt;=A474,A474&lt;=年报!N$3),1,0)</f>
        <v>0</v>
      </c>
    </row>
    <row r="475" spans="2:11">
      <c r="B475" s="77"/>
      <c r="C475" s="77" t="str">
        <f>IF(ISERROR(VLOOKUP(A475,'DC4-1'!$A$4:$Q$1997,5,TRUE)),"",VLOOKUP(A475,'DC4-1'!$A$4:$Q$1997,5,TRUE))</f>
        <v/>
      </c>
      <c r="F475" s="74"/>
      <c r="K475" s="82">
        <f>IF(AND(年报!N$2&lt;=A475,A475&lt;=年报!N$3),1,0)</f>
        <v>0</v>
      </c>
    </row>
    <row r="476" spans="2:11">
      <c r="B476" s="77"/>
      <c r="C476" s="77" t="str">
        <f>IF(ISERROR(VLOOKUP(A476,'DC4-1'!$A$4:$Q$1997,5,TRUE)),"",VLOOKUP(A476,'DC4-1'!$A$4:$Q$1997,5,TRUE))</f>
        <v/>
      </c>
      <c r="F476" s="74"/>
      <c r="K476" s="82">
        <f>IF(AND(年报!N$2&lt;=A476,A476&lt;=年报!N$3),1,0)</f>
        <v>0</v>
      </c>
    </row>
    <row r="477" spans="2:11">
      <c r="B477" s="77"/>
      <c r="C477" s="77" t="str">
        <f>IF(ISERROR(VLOOKUP(A477,'DC4-1'!$A$4:$Q$1997,5,TRUE)),"",VLOOKUP(A477,'DC4-1'!$A$4:$Q$1997,5,TRUE))</f>
        <v/>
      </c>
      <c r="F477" s="74"/>
      <c r="K477" s="82">
        <f>IF(AND(年报!N$2&lt;=A477,A477&lt;=年报!N$3),1,0)</f>
        <v>0</v>
      </c>
    </row>
    <row r="478" spans="2:11">
      <c r="B478" s="77"/>
      <c r="C478" s="77" t="str">
        <f>IF(ISERROR(VLOOKUP(A478,'DC4-1'!$A$4:$Q$1997,5,TRUE)),"",VLOOKUP(A478,'DC4-1'!$A$4:$Q$1997,5,TRUE))</f>
        <v/>
      </c>
      <c r="F478" s="74"/>
      <c r="K478" s="82">
        <f>IF(AND(年报!N$2&lt;=A478,A478&lt;=年报!N$3),1,0)</f>
        <v>0</v>
      </c>
    </row>
    <row r="479" spans="2:11">
      <c r="B479" s="77"/>
      <c r="C479" s="77" t="str">
        <f>IF(ISERROR(VLOOKUP(A479,'DC4-1'!$A$4:$Q$1997,5,TRUE)),"",VLOOKUP(A479,'DC4-1'!$A$4:$Q$1997,5,TRUE))</f>
        <v/>
      </c>
      <c r="F479" s="74"/>
      <c r="K479" s="82">
        <f>IF(AND(年报!N$2&lt;=A479,A479&lt;=年报!N$3),1,0)</f>
        <v>0</v>
      </c>
    </row>
    <row r="480" spans="2:11">
      <c r="B480" s="77"/>
      <c r="C480" s="77" t="str">
        <f>IF(ISERROR(VLOOKUP(A480,'DC4-1'!$A$4:$Q$1997,5,TRUE)),"",VLOOKUP(A480,'DC4-1'!$A$4:$Q$1997,5,TRUE))</f>
        <v/>
      </c>
      <c r="F480" s="74"/>
      <c r="K480" s="82">
        <f>IF(AND(年报!N$2&lt;=A480,A480&lt;=年报!N$3),1,0)</f>
        <v>0</v>
      </c>
    </row>
    <row r="481" spans="2:11">
      <c r="B481" s="77"/>
      <c r="C481" s="77" t="str">
        <f>IF(ISERROR(VLOOKUP(A481,'DC4-1'!$A$4:$Q$1997,5,TRUE)),"",VLOOKUP(A481,'DC4-1'!$A$4:$Q$1997,5,TRUE))</f>
        <v/>
      </c>
      <c r="F481" s="74"/>
      <c r="K481" s="82">
        <f>IF(AND(年报!N$2&lt;=A481,A481&lt;=年报!N$3),1,0)</f>
        <v>0</v>
      </c>
    </row>
    <row r="482" spans="2:11">
      <c r="B482" s="77"/>
      <c r="C482" s="77" t="str">
        <f>IF(ISERROR(VLOOKUP(A482,'DC4-1'!$A$4:$Q$1997,5,TRUE)),"",VLOOKUP(A482,'DC4-1'!$A$4:$Q$1997,5,TRUE))</f>
        <v/>
      </c>
      <c r="F482" s="74"/>
      <c r="K482" s="82">
        <f>IF(AND(年报!N$2&lt;=A482,A482&lt;=年报!N$3),1,0)</f>
        <v>0</v>
      </c>
    </row>
    <row r="483" spans="2:11">
      <c r="B483" s="77"/>
      <c r="C483" s="77" t="str">
        <f>IF(ISERROR(VLOOKUP(A483,'DC4-1'!$A$4:$Q$1997,5,TRUE)),"",VLOOKUP(A483,'DC4-1'!$A$4:$Q$1997,5,TRUE))</f>
        <v/>
      </c>
      <c r="F483" s="74"/>
      <c r="K483" s="82">
        <f>IF(AND(年报!N$2&lt;=A483,A483&lt;=年报!N$3),1,0)</f>
        <v>0</v>
      </c>
    </row>
    <row r="484" spans="2:11">
      <c r="B484" s="77"/>
      <c r="C484" s="77" t="str">
        <f>IF(ISERROR(VLOOKUP(A484,'DC4-1'!$A$4:$Q$1997,5,TRUE)),"",VLOOKUP(A484,'DC4-1'!$A$4:$Q$1997,5,TRUE))</f>
        <v/>
      </c>
      <c r="F484" s="74"/>
      <c r="K484" s="82">
        <f>IF(AND(年报!N$2&lt;=A484,A484&lt;=年报!N$3),1,0)</f>
        <v>0</v>
      </c>
    </row>
    <row r="485" spans="2:11">
      <c r="B485" s="77"/>
      <c r="C485" s="77" t="str">
        <f>IF(ISERROR(VLOOKUP(A485,'DC4-1'!$A$4:$Q$1997,5,TRUE)),"",VLOOKUP(A485,'DC4-1'!$A$4:$Q$1997,5,TRUE))</f>
        <v/>
      </c>
      <c r="F485" s="74"/>
      <c r="K485" s="82">
        <f>IF(AND(年报!N$2&lt;=A485,A485&lt;=年报!N$3),1,0)</f>
        <v>0</v>
      </c>
    </row>
    <row r="486" spans="2:11">
      <c r="B486" s="77"/>
      <c r="C486" s="77" t="str">
        <f>IF(ISERROR(VLOOKUP(A486,'DC4-1'!$A$4:$Q$1997,5,TRUE)),"",VLOOKUP(A486,'DC4-1'!$A$4:$Q$1997,5,TRUE))</f>
        <v/>
      </c>
      <c r="F486" s="74"/>
      <c r="K486" s="82">
        <f>IF(AND(年报!N$2&lt;=A486,A486&lt;=年报!N$3),1,0)</f>
        <v>0</v>
      </c>
    </row>
    <row r="487" spans="2:11">
      <c r="B487" s="77"/>
      <c r="C487" s="77" t="str">
        <f>IF(ISERROR(VLOOKUP(A487,'DC4-1'!$A$4:$Q$1997,5,TRUE)),"",VLOOKUP(A487,'DC4-1'!$A$4:$Q$1997,5,TRUE))</f>
        <v/>
      </c>
      <c r="F487" s="74"/>
      <c r="K487" s="82">
        <f>IF(AND(年报!N$2&lt;=A487,A487&lt;=年报!N$3),1,0)</f>
        <v>0</v>
      </c>
    </row>
    <row r="488" spans="2:11">
      <c r="B488" s="77"/>
      <c r="C488" s="77" t="str">
        <f>IF(ISERROR(VLOOKUP(A488,'DC4-1'!$A$4:$Q$1997,5,TRUE)),"",VLOOKUP(A488,'DC4-1'!$A$4:$Q$1997,5,TRUE))</f>
        <v/>
      </c>
      <c r="F488" s="74"/>
      <c r="K488" s="82">
        <f>IF(AND(年报!N$2&lt;=A488,A488&lt;=年报!N$3),1,0)</f>
        <v>0</v>
      </c>
    </row>
    <row r="489" spans="2:11">
      <c r="B489" s="77"/>
      <c r="C489" s="77" t="str">
        <f>IF(ISERROR(VLOOKUP(A489,'DC4-1'!$A$4:$Q$1997,5,TRUE)),"",VLOOKUP(A489,'DC4-1'!$A$4:$Q$1997,5,TRUE))</f>
        <v/>
      </c>
      <c r="F489" s="74"/>
      <c r="K489" s="82">
        <f>IF(AND(年报!N$2&lt;=A489,A489&lt;=年报!N$3),1,0)</f>
        <v>0</v>
      </c>
    </row>
    <row r="490" spans="2:11">
      <c r="B490" s="77"/>
      <c r="C490" s="77" t="str">
        <f>IF(ISERROR(VLOOKUP(A490,'DC4-1'!$A$4:$Q$1997,5,TRUE)),"",VLOOKUP(A490,'DC4-1'!$A$4:$Q$1997,5,TRUE))</f>
        <v/>
      </c>
      <c r="F490" s="74"/>
      <c r="K490" s="82">
        <f>IF(AND(年报!N$2&lt;=A490,A490&lt;=年报!N$3),1,0)</f>
        <v>0</v>
      </c>
    </row>
    <row r="491" spans="2:11">
      <c r="B491" s="77"/>
      <c r="C491" s="77" t="str">
        <f>IF(ISERROR(VLOOKUP(A491,'DC4-1'!$A$4:$Q$1997,5,TRUE)),"",VLOOKUP(A491,'DC4-1'!$A$4:$Q$1997,5,TRUE))</f>
        <v/>
      </c>
      <c r="F491" s="74"/>
      <c r="K491" s="82">
        <f>IF(AND(年报!N$2&lt;=A491,A491&lt;=年报!N$3),1,0)</f>
        <v>0</v>
      </c>
    </row>
    <row r="492" spans="2:11">
      <c r="B492" s="77"/>
      <c r="C492" s="77" t="str">
        <f>IF(ISERROR(VLOOKUP(A492,'DC4-1'!$A$4:$Q$1997,5,TRUE)),"",VLOOKUP(A492,'DC4-1'!$A$4:$Q$1997,5,TRUE))</f>
        <v/>
      </c>
      <c r="F492" s="74"/>
      <c r="K492" s="82">
        <f>IF(AND(年报!N$2&lt;=A492,A492&lt;=年报!N$3),1,0)</f>
        <v>0</v>
      </c>
    </row>
    <row r="493" spans="2:11">
      <c r="B493" s="77"/>
      <c r="C493" s="77" t="str">
        <f>IF(ISERROR(VLOOKUP(A493,'DC4-1'!$A$4:$Q$1997,5,TRUE)),"",VLOOKUP(A493,'DC4-1'!$A$4:$Q$1997,5,TRUE))</f>
        <v/>
      </c>
      <c r="F493" s="74"/>
      <c r="K493" s="82">
        <f>IF(AND(年报!N$2&lt;=A493,A493&lt;=年报!N$3),1,0)</f>
        <v>0</v>
      </c>
    </row>
    <row r="494" spans="2:11">
      <c r="B494" s="77"/>
      <c r="C494" s="77" t="str">
        <f>IF(ISERROR(VLOOKUP(A494,'DC4-1'!$A$4:$Q$1997,5,TRUE)),"",VLOOKUP(A494,'DC4-1'!$A$4:$Q$1997,5,TRUE))</f>
        <v/>
      </c>
      <c r="F494" s="74"/>
      <c r="K494" s="82">
        <f>IF(AND(年报!N$2&lt;=A494,A494&lt;=年报!N$3),1,0)</f>
        <v>0</v>
      </c>
    </row>
    <row r="495" spans="2:11">
      <c r="B495" s="77"/>
      <c r="C495" s="77" t="str">
        <f>IF(ISERROR(VLOOKUP(A495,'DC4-1'!$A$4:$Q$1997,5,TRUE)),"",VLOOKUP(A495,'DC4-1'!$A$4:$Q$1997,5,TRUE))</f>
        <v/>
      </c>
      <c r="F495" s="74"/>
      <c r="K495" s="82">
        <f>IF(AND(年报!N$2&lt;=A495,A495&lt;=年报!N$3),1,0)</f>
        <v>0</v>
      </c>
    </row>
    <row r="496" spans="2:11">
      <c r="B496" s="77"/>
      <c r="C496" s="77" t="str">
        <f>IF(ISERROR(VLOOKUP(A496,'DC4-1'!$A$4:$Q$1997,5,TRUE)),"",VLOOKUP(A496,'DC4-1'!$A$4:$Q$1997,5,TRUE))</f>
        <v/>
      </c>
      <c r="F496" s="74"/>
      <c r="K496" s="82">
        <f>IF(AND(年报!N$2&lt;=A496,A496&lt;=年报!N$3),1,0)</f>
        <v>0</v>
      </c>
    </row>
    <row r="497" spans="2:11">
      <c r="B497" s="77"/>
      <c r="C497" s="77" t="str">
        <f>IF(ISERROR(VLOOKUP(A497,'DC4-1'!$A$4:$Q$1997,5,TRUE)),"",VLOOKUP(A497,'DC4-1'!$A$4:$Q$1997,5,TRUE))</f>
        <v/>
      </c>
      <c r="F497" s="74"/>
      <c r="K497" s="82">
        <f>IF(AND(年报!N$2&lt;=A497,A497&lt;=年报!N$3),1,0)</f>
        <v>0</v>
      </c>
    </row>
    <row r="498" spans="2:11">
      <c r="B498" s="77"/>
      <c r="C498" s="77" t="str">
        <f>IF(ISERROR(VLOOKUP(A498,'DC4-1'!$A$4:$Q$1997,5,TRUE)),"",VLOOKUP(A498,'DC4-1'!$A$4:$Q$1997,5,TRUE))</f>
        <v/>
      </c>
      <c r="F498" s="74"/>
      <c r="K498" s="82">
        <f>IF(AND(年报!N$2&lt;=A498,A498&lt;=年报!N$3),1,0)</f>
        <v>0</v>
      </c>
    </row>
    <row r="499" spans="2:11">
      <c r="B499" s="77"/>
      <c r="C499" s="77" t="str">
        <f>IF(ISERROR(VLOOKUP(A499,'DC4-1'!$A$4:$Q$1997,5,TRUE)),"",VLOOKUP(A499,'DC4-1'!$A$4:$Q$1997,5,TRUE))</f>
        <v/>
      </c>
      <c r="F499" s="74"/>
      <c r="K499" s="82">
        <f>IF(AND(年报!N$2&lt;=A499,A499&lt;=年报!N$3),1,0)</f>
        <v>0</v>
      </c>
    </row>
    <row r="500" spans="2:11">
      <c r="B500" s="77"/>
      <c r="C500" s="77" t="str">
        <f>IF(ISERROR(VLOOKUP(A500,'DC4-1'!$A$4:$Q$1997,5,TRUE)),"",VLOOKUP(A500,'DC4-1'!$A$4:$Q$1997,5,TRUE))</f>
        <v/>
      </c>
      <c r="F500" s="74"/>
      <c r="K500" s="82">
        <f>IF(AND(年报!N$2&lt;=A500,A500&lt;=年报!N$3),1,0)</f>
        <v>0</v>
      </c>
    </row>
    <row r="501" spans="2:11">
      <c r="B501" s="77"/>
      <c r="C501" s="77" t="str">
        <f>IF(ISERROR(VLOOKUP(A501,'DC4-1'!$A$4:$Q$1997,5,TRUE)),"",VLOOKUP(A501,'DC4-1'!$A$4:$Q$1997,5,TRUE))</f>
        <v/>
      </c>
      <c r="F501" s="74"/>
      <c r="K501" s="82">
        <f>IF(AND(年报!N$2&lt;=A501,A501&lt;=年报!N$3),1,0)</f>
        <v>0</v>
      </c>
    </row>
    <row r="502" spans="2:11">
      <c r="B502" s="77"/>
      <c r="C502" s="77" t="str">
        <f>IF(ISERROR(VLOOKUP(A502,'DC4-1'!$A$4:$Q$1997,5,TRUE)),"",VLOOKUP(A502,'DC4-1'!$A$4:$Q$1997,5,TRUE))</f>
        <v/>
      </c>
      <c r="F502" s="74"/>
      <c r="K502" s="82">
        <f>IF(AND(年报!N$2&lt;=A502,A502&lt;=年报!N$3),1,0)</f>
        <v>0</v>
      </c>
    </row>
    <row r="503" spans="2:11">
      <c r="B503" s="77"/>
      <c r="C503" s="77" t="str">
        <f>IF(ISERROR(VLOOKUP(A503,'DC4-1'!$A$4:$Q$1997,5,TRUE)),"",VLOOKUP(A503,'DC4-1'!$A$4:$Q$1997,5,TRUE))</f>
        <v/>
      </c>
      <c r="F503" s="74"/>
      <c r="K503" s="82">
        <f>IF(AND(年报!N$2&lt;=A503,A503&lt;=年报!N$3),1,0)</f>
        <v>0</v>
      </c>
    </row>
    <row r="504" spans="2:11">
      <c r="B504" s="77"/>
      <c r="C504" s="77" t="str">
        <f>IF(ISERROR(VLOOKUP(A504,'DC4-1'!$A$4:$Q$1997,5,TRUE)),"",VLOOKUP(A504,'DC4-1'!$A$4:$Q$1997,5,TRUE))</f>
        <v/>
      </c>
      <c r="F504" s="74"/>
      <c r="K504" s="82">
        <f>IF(AND(年报!N$2&lt;=A504,A504&lt;=年报!N$3),1,0)</f>
        <v>0</v>
      </c>
    </row>
    <row r="505" spans="2:11">
      <c r="B505" s="77"/>
      <c r="C505" s="77" t="str">
        <f>IF(ISERROR(VLOOKUP(A505,'DC4-1'!$A$4:$Q$1997,5,TRUE)),"",VLOOKUP(A505,'DC4-1'!$A$4:$Q$1997,5,TRUE))</f>
        <v/>
      </c>
      <c r="F505" s="74"/>
      <c r="K505" s="82">
        <f>IF(AND(年报!N$2&lt;=A505,A505&lt;=年报!N$3),1,0)</f>
        <v>0</v>
      </c>
    </row>
    <row r="506" spans="2:11">
      <c r="B506" s="77"/>
      <c r="C506" s="77" t="str">
        <f>IF(ISERROR(VLOOKUP(A506,'DC4-1'!$A$4:$Q$1997,5,TRUE)),"",VLOOKUP(A506,'DC4-1'!$A$4:$Q$1997,5,TRUE))</f>
        <v/>
      </c>
      <c r="F506" s="74"/>
      <c r="K506" s="82">
        <f>IF(AND(年报!N$2&lt;=A506,A506&lt;=年报!N$3),1,0)</f>
        <v>0</v>
      </c>
    </row>
    <row r="507" spans="2:11">
      <c r="B507" s="77"/>
      <c r="C507" s="77" t="str">
        <f>IF(ISERROR(VLOOKUP(A507,'DC4-1'!$A$4:$Q$1997,5,TRUE)),"",VLOOKUP(A507,'DC4-1'!$A$4:$Q$1997,5,TRUE))</f>
        <v/>
      </c>
      <c r="F507" s="74"/>
      <c r="K507" s="82">
        <f>IF(AND(年报!N$2&lt;=A507,A507&lt;=年报!N$3),1,0)</f>
        <v>0</v>
      </c>
    </row>
    <row r="508" spans="2:11">
      <c r="B508" s="77"/>
      <c r="C508" s="77" t="str">
        <f>IF(ISERROR(VLOOKUP(A508,'DC4-1'!$A$4:$Q$1997,5,TRUE)),"",VLOOKUP(A508,'DC4-1'!$A$4:$Q$1997,5,TRUE))</f>
        <v/>
      </c>
      <c r="F508" s="74"/>
      <c r="K508" s="82">
        <f>IF(AND(年报!N$2&lt;=A508,A508&lt;=年报!N$3),1,0)</f>
        <v>0</v>
      </c>
    </row>
    <row r="509" spans="2:11">
      <c r="B509" s="77"/>
      <c r="C509" s="77" t="str">
        <f>IF(ISERROR(VLOOKUP(A509,'DC4-1'!$A$4:$Q$1997,5,TRUE)),"",VLOOKUP(A509,'DC4-1'!$A$4:$Q$1997,5,TRUE))</f>
        <v/>
      </c>
      <c r="F509" s="74"/>
      <c r="K509" s="82">
        <f>IF(AND(年报!N$2&lt;=A509,A509&lt;=年报!N$3),1,0)</f>
        <v>0</v>
      </c>
    </row>
    <row r="510" spans="2:11">
      <c r="B510" s="77"/>
      <c r="C510" s="77" t="str">
        <f>IF(ISERROR(VLOOKUP(A510,'DC4-1'!$A$4:$Q$1997,5,TRUE)),"",VLOOKUP(A510,'DC4-1'!$A$4:$Q$1997,5,TRUE))</f>
        <v/>
      </c>
      <c r="F510" s="74"/>
      <c r="K510" s="82">
        <f>IF(AND(年报!N$2&lt;=A510,A510&lt;=年报!N$3),1,0)</f>
        <v>0</v>
      </c>
    </row>
    <row r="511" spans="2:11">
      <c r="B511" s="77"/>
      <c r="C511" s="77" t="str">
        <f>IF(ISERROR(VLOOKUP(A511,'DC4-1'!$A$4:$Q$1997,5,TRUE)),"",VLOOKUP(A511,'DC4-1'!$A$4:$Q$1997,5,TRUE))</f>
        <v/>
      </c>
      <c r="F511" s="74"/>
      <c r="K511" s="82">
        <f>IF(AND(年报!N$2&lt;=A511,A511&lt;=年报!N$3),1,0)</f>
        <v>0</v>
      </c>
    </row>
    <row r="512" spans="2:11">
      <c r="B512" s="77"/>
      <c r="C512" s="77" t="str">
        <f>IF(ISERROR(VLOOKUP(A512,'DC4-1'!$A$4:$Q$1997,5,TRUE)),"",VLOOKUP(A512,'DC4-1'!$A$4:$Q$1997,5,TRUE))</f>
        <v/>
      </c>
      <c r="F512" s="74"/>
      <c r="K512" s="82">
        <f>IF(AND(年报!N$2&lt;=A512,A512&lt;=年报!N$3),1,0)</f>
        <v>0</v>
      </c>
    </row>
    <row r="513" spans="2:11">
      <c r="B513" s="77"/>
      <c r="C513" s="77" t="str">
        <f>IF(ISERROR(VLOOKUP(A513,'DC4-1'!$A$4:$Q$1997,5,TRUE)),"",VLOOKUP(A513,'DC4-1'!$A$4:$Q$1997,5,TRUE))</f>
        <v/>
      </c>
      <c r="F513" s="74"/>
      <c r="K513" s="82">
        <f>IF(AND(年报!N$2&lt;=A513,A513&lt;=年报!N$3),1,0)</f>
        <v>0</v>
      </c>
    </row>
    <row r="514" spans="2:11">
      <c r="B514" s="77"/>
      <c r="C514" s="77" t="str">
        <f>IF(ISERROR(VLOOKUP(A514,'DC4-1'!$A$4:$Q$1997,5,TRUE)),"",VLOOKUP(A514,'DC4-1'!$A$4:$Q$1997,5,TRUE))</f>
        <v/>
      </c>
      <c r="F514" s="74"/>
      <c r="K514" s="82">
        <f>IF(AND(年报!N$2&lt;=A514,A514&lt;=年报!N$3),1,0)</f>
        <v>0</v>
      </c>
    </row>
    <row r="515" spans="2:11">
      <c r="B515" s="77"/>
      <c r="C515" s="77" t="str">
        <f>IF(ISERROR(VLOOKUP(A515,'DC4-1'!$A$4:$Q$1997,5,TRUE)),"",VLOOKUP(A515,'DC4-1'!$A$4:$Q$1997,5,TRUE))</f>
        <v/>
      </c>
      <c r="F515" s="74"/>
      <c r="K515" s="82">
        <f>IF(AND(年报!N$2&lt;=A515,A515&lt;=年报!N$3),1,0)</f>
        <v>0</v>
      </c>
    </row>
    <row r="516" spans="2:11">
      <c r="B516" s="77"/>
      <c r="C516" s="77" t="str">
        <f>IF(ISERROR(VLOOKUP(A516,'DC4-1'!$A$4:$Q$1997,5,TRUE)),"",VLOOKUP(A516,'DC4-1'!$A$4:$Q$1997,5,TRUE))</f>
        <v/>
      </c>
      <c r="F516" s="74"/>
      <c r="K516" s="82">
        <f>IF(AND(年报!N$2&lt;=A516,A516&lt;=年报!N$3),1,0)</f>
        <v>0</v>
      </c>
    </row>
    <row r="517" spans="2:11">
      <c r="B517" s="77"/>
      <c r="C517" s="77" t="str">
        <f>IF(ISERROR(VLOOKUP(A517,'DC4-1'!$A$4:$Q$1997,5,TRUE)),"",VLOOKUP(A517,'DC4-1'!$A$4:$Q$1997,5,TRUE))</f>
        <v/>
      </c>
      <c r="F517" s="74"/>
      <c r="K517" s="82">
        <f>IF(AND(年报!N$2&lt;=A517,A517&lt;=年报!N$3),1,0)</f>
        <v>0</v>
      </c>
    </row>
    <row r="518" spans="2:11">
      <c r="B518" s="77"/>
      <c r="C518" s="77" t="str">
        <f>IF(ISERROR(VLOOKUP(A518,'DC4-1'!$A$4:$Q$1997,5,TRUE)),"",VLOOKUP(A518,'DC4-1'!$A$4:$Q$1997,5,TRUE))</f>
        <v/>
      </c>
      <c r="F518" s="74"/>
      <c r="K518" s="82">
        <f>IF(AND(年报!N$2&lt;=A518,A518&lt;=年报!N$3),1,0)</f>
        <v>0</v>
      </c>
    </row>
    <row r="519" spans="2:11">
      <c r="B519" s="77"/>
      <c r="C519" s="77" t="str">
        <f>IF(ISERROR(VLOOKUP(A519,'DC4-1'!$A$4:$Q$1997,5,TRUE)),"",VLOOKUP(A519,'DC4-1'!$A$4:$Q$1997,5,TRUE))</f>
        <v/>
      </c>
      <c r="F519" s="74"/>
      <c r="K519" s="82">
        <f>IF(AND(年报!N$2&lt;=A519,A519&lt;=年报!N$3),1,0)</f>
        <v>0</v>
      </c>
    </row>
    <row r="520" spans="2:11">
      <c r="B520" s="77"/>
      <c r="C520" s="77" t="str">
        <f>IF(ISERROR(VLOOKUP(A520,'DC4-1'!$A$4:$Q$1997,5,TRUE)),"",VLOOKUP(A520,'DC4-1'!$A$4:$Q$1997,5,TRUE))</f>
        <v/>
      </c>
      <c r="F520" s="74"/>
      <c r="K520" s="82">
        <f>IF(AND(年报!N$2&lt;=A520,A520&lt;=年报!N$3),1,0)</f>
        <v>0</v>
      </c>
    </row>
    <row r="521" spans="2:11">
      <c r="B521" s="77"/>
      <c r="C521" s="77" t="str">
        <f>IF(ISERROR(VLOOKUP(A521,'DC4-1'!$A$4:$Q$1997,5,TRUE)),"",VLOOKUP(A521,'DC4-1'!$A$4:$Q$1997,5,TRUE))</f>
        <v/>
      </c>
      <c r="F521" s="74"/>
      <c r="K521" s="82">
        <f>IF(AND(年报!N$2&lt;=A521,A521&lt;=年报!N$3),1,0)</f>
        <v>0</v>
      </c>
    </row>
    <row r="522" spans="2:11">
      <c r="B522" s="77"/>
      <c r="C522" s="77" t="str">
        <f>IF(ISERROR(VLOOKUP(A522,'DC4-1'!$A$4:$Q$1997,5,TRUE)),"",VLOOKUP(A522,'DC4-1'!$A$4:$Q$1997,5,TRUE))</f>
        <v/>
      </c>
      <c r="F522" s="74"/>
      <c r="K522" s="82">
        <f>IF(AND(年报!N$2&lt;=A522,A522&lt;=年报!N$3),1,0)</f>
        <v>0</v>
      </c>
    </row>
    <row r="523" spans="2:11">
      <c r="B523" s="77"/>
      <c r="C523" s="77" t="str">
        <f>IF(ISERROR(VLOOKUP(A523,'DC4-1'!$A$4:$Q$1997,5,TRUE)),"",VLOOKUP(A523,'DC4-1'!$A$4:$Q$1997,5,TRUE))</f>
        <v/>
      </c>
      <c r="F523" s="74"/>
      <c r="K523" s="82">
        <f>IF(AND(年报!N$2&lt;=A523,A523&lt;=年报!N$3),1,0)</f>
        <v>0</v>
      </c>
    </row>
    <row r="524" spans="2:11">
      <c r="B524" s="77"/>
      <c r="C524" s="77" t="str">
        <f>IF(ISERROR(VLOOKUP(A524,'DC4-1'!$A$4:$Q$1997,5,TRUE)),"",VLOOKUP(A524,'DC4-1'!$A$4:$Q$1997,5,TRUE))</f>
        <v/>
      </c>
      <c r="F524" s="74"/>
      <c r="K524" s="82">
        <f>IF(AND(年报!N$2&lt;=A524,A524&lt;=年报!N$3),1,0)</f>
        <v>0</v>
      </c>
    </row>
    <row r="525" spans="2:11">
      <c r="B525" s="77"/>
      <c r="C525" s="77" t="str">
        <f>IF(ISERROR(VLOOKUP(A525,'DC4-1'!$A$4:$Q$1997,5,TRUE)),"",VLOOKUP(A525,'DC4-1'!$A$4:$Q$1997,5,TRUE))</f>
        <v/>
      </c>
      <c r="F525" s="74"/>
      <c r="K525" s="82">
        <f>IF(AND(年报!N$2&lt;=A525,A525&lt;=年报!N$3),1,0)</f>
        <v>0</v>
      </c>
    </row>
    <row r="526" spans="2:11">
      <c r="B526" s="77"/>
      <c r="C526" s="77" t="str">
        <f>IF(ISERROR(VLOOKUP(A526,'DC4-1'!$A$4:$Q$1997,5,TRUE)),"",VLOOKUP(A526,'DC4-1'!$A$4:$Q$1997,5,TRUE))</f>
        <v/>
      </c>
      <c r="F526" s="74"/>
      <c r="K526" s="82">
        <f>IF(AND(年报!N$2&lt;=A526,A526&lt;=年报!N$3),1,0)</f>
        <v>0</v>
      </c>
    </row>
    <row r="527" spans="2:11">
      <c r="B527" s="77"/>
      <c r="C527" s="77" t="str">
        <f>IF(ISERROR(VLOOKUP(A527,'DC4-1'!$A$4:$Q$1997,5,TRUE)),"",VLOOKUP(A527,'DC4-1'!$A$4:$Q$1997,5,TRUE))</f>
        <v/>
      </c>
      <c r="F527" s="74"/>
      <c r="K527" s="82">
        <f>IF(AND(年报!N$2&lt;=A527,A527&lt;=年报!N$3),1,0)</f>
        <v>0</v>
      </c>
    </row>
    <row r="528" spans="2:11">
      <c r="B528" s="77"/>
      <c r="C528" s="77" t="str">
        <f>IF(ISERROR(VLOOKUP(A528,'DC4-1'!$A$4:$Q$1997,5,TRUE)),"",VLOOKUP(A528,'DC4-1'!$A$4:$Q$1997,5,TRUE))</f>
        <v/>
      </c>
      <c r="F528" s="74"/>
      <c r="K528" s="82">
        <f>IF(AND(年报!N$2&lt;=A528,A528&lt;=年报!N$3),1,0)</f>
        <v>0</v>
      </c>
    </row>
    <row r="529" spans="2:11">
      <c r="B529" s="77"/>
      <c r="C529" s="77" t="str">
        <f>IF(ISERROR(VLOOKUP(A529,'DC4-1'!$A$4:$Q$1997,5,TRUE)),"",VLOOKUP(A529,'DC4-1'!$A$4:$Q$1997,5,TRUE))</f>
        <v/>
      </c>
      <c r="F529" s="74"/>
      <c r="K529" s="82">
        <f>IF(AND(年报!N$2&lt;=A529,A529&lt;=年报!N$3),1,0)</f>
        <v>0</v>
      </c>
    </row>
    <row r="530" spans="2:11">
      <c r="B530" s="77"/>
      <c r="C530" s="77" t="str">
        <f>IF(ISERROR(VLOOKUP(A530,'DC4-1'!$A$4:$Q$1997,5,TRUE)),"",VLOOKUP(A530,'DC4-1'!$A$4:$Q$1997,5,TRUE))</f>
        <v/>
      </c>
      <c r="F530" s="74"/>
      <c r="K530" s="82">
        <f>IF(AND(年报!N$2&lt;=A530,A530&lt;=年报!N$3),1,0)</f>
        <v>0</v>
      </c>
    </row>
    <row r="531" spans="2:11">
      <c r="B531" s="77"/>
      <c r="C531" s="77" t="str">
        <f>IF(ISERROR(VLOOKUP(A531,'DC4-1'!$A$4:$Q$1997,5,TRUE)),"",VLOOKUP(A531,'DC4-1'!$A$4:$Q$1997,5,TRUE))</f>
        <v/>
      </c>
      <c r="F531" s="74"/>
      <c r="K531" s="82">
        <f>IF(AND(年报!N$2&lt;=A531,A531&lt;=年报!N$3),1,0)</f>
        <v>0</v>
      </c>
    </row>
    <row r="532" spans="2:11">
      <c r="B532" s="77"/>
      <c r="C532" s="77" t="str">
        <f>IF(ISERROR(VLOOKUP(A532,'DC4-1'!$A$4:$Q$1997,5,TRUE)),"",VLOOKUP(A532,'DC4-1'!$A$4:$Q$1997,5,TRUE))</f>
        <v/>
      </c>
      <c r="F532" s="74"/>
      <c r="K532" s="82">
        <f>IF(AND(年报!N$2&lt;=A532,A532&lt;=年报!N$3),1,0)</f>
        <v>0</v>
      </c>
    </row>
    <row r="533" spans="2:11">
      <c r="B533" s="77"/>
      <c r="C533" s="77" t="str">
        <f>IF(ISERROR(VLOOKUP(A533,'DC4-1'!$A$4:$Q$1997,5,TRUE)),"",VLOOKUP(A533,'DC4-1'!$A$4:$Q$1997,5,TRUE))</f>
        <v/>
      </c>
      <c r="F533" s="74"/>
      <c r="K533" s="82">
        <f>IF(AND(年报!N$2&lt;=A533,A533&lt;=年报!N$3),1,0)</f>
        <v>0</v>
      </c>
    </row>
    <row r="534" spans="2:11">
      <c r="B534" s="77"/>
      <c r="C534" s="77" t="str">
        <f>IF(ISERROR(VLOOKUP(A534,'DC4-1'!$A$4:$Q$1997,5,TRUE)),"",VLOOKUP(A534,'DC4-1'!$A$4:$Q$1997,5,TRUE))</f>
        <v/>
      </c>
      <c r="F534" s="74"/>
      <c r="K534" s="82">
        <f>IF(AND(年报!N$2&lt;=A534,A534&lt;=年报!N$3),1,0)</f>
        <v>0</v>
      </c>
    </row>
    <row r="535" spans="2:11">
      <c r="B535" s="77"/>
      <c r="C535" s="77" t="str">
        <f>IF(ISERROR(VLOOKUP(A535,'DC4-1'!$A$4:$Q$1997,5,TRUE)),"",VLOOKUP(A535,'DC4-1'!$A$4:$Q$1997,5,TRUE))</f>
        <v/>
      </c>
      <c r="F535" s="74"/>
      <c r="K535" s="82">
        <f>IF(AND(年报!N$2&lt;=A535,A535&lt;=年报!N$3),1,0)</f>
        <v>0</v>
      </c>
    </row>
    <row r="536" spans="2:11">
      <c r="B536" s="77"/>
      <c r="C536" s="77" t="str">
        <f>IF(ISERROR(VLOOKUP(A536,'DC4-1'!$A$4:$Q$1997,5,TRUE)),"",VLOOKUP(A536,'DC4-1'!$A$4:$Q$1997,5,TRUE))</f>
        <v/>
      </c>
      <c r="F536" s="74"/>
      <c r="K536" s="82">
        <f>IF(AND(年报!N$2&lt;=A536,A536&lt;=年报!N$3),1,0)</f>
        <v>0</v>
      </c>
    </row>
    <row r="537" spans="2:11">
      <c r="B537" s="77"/>
      <c r="C537" s="77" t="str">
        <f>IF(ISERROR(VLOOKUP(A537,'DC4-1'!$A$4:$Q$1997,5,TRUE)),"",VLOOKUP(A537,'DC4-1'!$A$4:$Q$1997,5,TRUE))</f>
        <v/>
      </c>
      <c r="F537" s="74"/>
      <c r="K537" s="82">
        <f>IF(AND(年报!N$2&lt;=A537,A537&lt;=年报!N$3),1,0)</f>
        <v>0</v>
      </c>
    </row>
    <row r="538" spans="2:11">
      <c r="B538" s="77"/>
      <c r="C538" s="77" t="str">
        <f>IF(ISERROR(VLOOKUP(A538,'DC4-1'!$A$4:$Q$1997,5,TRUE)),"",VLOOKUP(A538,'DC4-1'!$A$4:$Q$1997,5,TRUE))</f>
        <v/>
      </c>
      <c r="F538" s="74"/>
      <c r="K538" s="82">
        <f>IF(AND(年报!N$2&lt;=A538,A538&lt;=年报!N$3),1,0)</f>
        <v>0</v>
      </c>
    </row>
    <row r="539" spans="2:11">
      <c r="B539" s="77"/>
      <c r="C539" s="77" t="str">
        <f>IF(ISERROR(VLOOKUP(A539,'DC4-1'!$A$4:$Q$1997,5,TRUE)),"",VLOOKUP(A539,'DC4-1'!$A$4:$Q$1997,5,TRUE))</f>
        <v/>
      </c>
      <c r="F539" s="74"/>
      <c r="K539" s="82">
        <f>IF(AND(年报!N$2&lt;=A539,A539&lt;=年报!N$3),1,0)</f>
        <v>0</v>
      </c>
    </row>
    <row r="540" spans="2:11">
      <c r="B540" s="77"/>
      <c r="C540" s="77" t="str">
        <f>IF(ISERROR(VLOOKUP(A540,'DC4-1'!$A$4:$Q$1997,5,TRUE)),"",VLOOKUP(A540,'DC4-1'!$A$4:$Q$1997,5,TRUE))</f>
        <v/>
      </c>
      <c r="F540" s="74"/>
      <c r="K540" s="82">
        <f>IF(AND(年报!N$2&lt;=A540,A540&lt;=年报!N$3),1,0)</f>
        <v>0</v>
      </c>
    </row>
    <row r="541" spans="2:11">
      <c r="B541" s="77"/>
      <c r="C541" s="77" t="str">
        <f>IF(ISERROR(VLOOKUP(A541,'DC4-1'!$A$4:$Q$1997,5,TRUE)),"",VLOOKUP(A541,'DC4-1'!$A$4:$Q$1997,5,TRUE))</f>
        <v/>
      </c>
      <c r="F541" s="74"/>
      <c r="K541" s="82">
        <f>IF(AND(年报!N$2&lt;=A541,A541&lt;=年报!N$3),1,0)</f>
        <v>0</v>
      </c>
    </row>
    <row r="542" spans="2:11">
      <c r="B542" s="77"/>
      <c r="C542" s="77" t="str">
        <f>IF(ISERROR(VLOOKUP(A542,'DC4-1'!$A$4:$Q$1997,5,TRUE)),"",VLOOKUP(A542,'DC4-1'!$A$4:$Q$1997,5,TRUE))</f>
        <v/>
      </c>
      <c r="F542" s="74"/>
      <c r="K542" s="82">
        <f>IF(AND(年报!N$2&lt;=A542,A542&lt;=年报!N$3),1,0)</f>
        <v>0</v>
      </c>
    </row>
    <row r="543" spans="2:11">
      <c r="B543" s="77"/>
      <c r="C543" s="77" t="str">
        <f>IF(ISERROR(VLOOKUP(A543,'DC4-1'!$A$4:$Q$1997,5,TRUE)),"",VLOOKUP(A543,'DC4-1'!$A$4:$Q$1997,5,TRUE))</f>
        <v/>
      </c>
      <c r="F543" s="74"/>
      <c r="K543" s="82">
        <f>IF(AND(年报!N$2&lt;=A543,A543&lt;=年报!N$3),1,0)</f>
        <v>0</v>
      </c>
    </row>
    <row r="544" spans="2:11">
      <c r="B544" s="77"/>
      <c r="C544" s="77" t="str">
        <f>IF(ISERROR(VLOOKUP(A544,'DC4-1'!$A$4:$Q$1997,5,TRUE)),"",VLOOKUP(A544,'DC4-1'!$A$4:$Q$1997,5,TRUE))</f>
        <v/>
      </c>
      <c r="F544" s="74"/>
      <c r="K544" s="82">
        <f>IF(AND(年报!N$2&lt;=A544,A544&lt;=年报!N$3),1,0)</f>
        <v>0</v>
      </c>
    </row>
    <row r="545" spans="2:11">
      <c r="B545" s="77"/>
      <c r="C545" s="77" t="str">
        <f>IF(ISERROR(VLOOKUP(A545,'DC4-1'!$A$4:$Q$1997,5,TRUE)),"",VLOOKUP(A545,'DC4-1'!$A$4:$Q$1997,5,TRUE))</f>
        <v/>
      </c>
      <c r="F545" s="74"/>
      <c r="K545" s="82">
        <f>IF(AND(年报!N$2&lt;=A545,A545&lt;=年报!N$3),1,0)</f>
        <v>0</v>
      </c>
    </row>
    <row r="546" spans="2:11">
      <c r="B546" s="77"/>
      <c r="C546" s="77" t="str">
        <f>IF(ISERROR(VLOOKUP(A546,'DC4-1'!$A$4:$Q$1997,5,TRUE)),"",VLOOKUP(A546,'DC4-1'!$A$4:$Q$1997,5,TRUE))</f>
        <v/>
      </c>
      <c r="F546" s="74"/>
      <c r="K546" s="82">
        <f>IF(AND(年报!N$2&lt;=A546,A546&lt;=年报!N$3),1,0)</f>
        <v>0</v>
      </c>
    </row>
    <row r="547" spans="2:11">
      <c r="B547" s="77"/>
      <c r="C547" s="77" t="str">
        <f>IF(ISERROR(VLOOKUP(A547,'DC4-1'!$A$4:$Q$1997,5,TRUE)),"",VLOOKUP(A547,'DC4-1'!$A$4:$Q$1997,5,TRUE))</f>
        <v/>
      </c>
      <c r="F547" s="74"/>
      <c r="K547" s="82">
        <f>IF(AND(年报!N$2&lt;=A547,A547&lt;=年报!N$3),1,0)</f>
        <v>0</v>
      </c>
    </row>
    <row r="548" spans="2:11">
      <c r="B548" s="77"/>
      <c r="C548" s="77" t="str">
        <f>IF(ISERROR(VLOOKUP(A548,'DC4-1'!$A$4:$Q$1997,5,TRUE)),"",VLOOKUP(A548,'DC4-1'!$A$4:$Q$1997,5,TRUE))</f>
        <v/>
      </c>
      <c r="F548" s="74"/>
      <c r="K548" s="82">
        <f>IF(AND(年报!N$2&lt;=A548,A548&lt;=年报!N$3),1,0)</f>
        <v>0</v>
      </c>
    </row>
    <row r="549" spans="2:11">
      <c r="B549" s="77"/>
      <c r="C549" s="77" t="str">
        <f>IF(ISERROR(VLOOKUP(A549,'DC4-1'!$A$4:$Q$1997,5,TRUE)),"",VLOOKUP(A549,'DC4-1'!$A$4:$Q$1997,5,TRUE))</f>
        <v/>
      </c>
      <c r="F549" s="74"/>
      <c r="K549" s="82">
        <f>IF(AND(年报!N$2&lt;=A549,A549&lt;=年报!N$3),1,0)</f>
        <v>0</v>
      </c>
    </row>
    <row r="550" spans="2:11">
      <c r="B550" s="77"/>
      <c r="C550" s="77" t="str">
        <f>IF(ISERROR(VLOOKUP(A550,'DC4-1'!$A$4:$Q$1997,5,TRUE)),"",VLOOKUP(A550,'DC4-1'!$A$4:$Q$1997,5,TRUE))</f>
        <v/>
      </c>
      <c r="F550" s="74"/>
      <c r="K550" s="82">
        <f>IF(AND(年报!N$2&lt;=A550,A550&lt;=年报!N$3),1,0)</f>
        <v>0</v>
      </c>
    </row>
    <row r="551" spans="2:11">
      <c r="B551" s="77"/>
      <c r="C551" s="77" t="str">
        <f>IF(ISERROR(VLOOKUP(A551,'DC4-1'!$A$4:$Q$1997,5,TRUE)),"",VLOOKUP(A551,'DC4-1'!$A$4:$Q$1997,5,TRUE))</f>
        <v/>
      </c>
      <c r="F551" s="74"/>
      <c r="K551" s="82">
        <f>IF(AND(年报!N$2&lt;=A551,A551&lt;=年报!N$3),1,0)</f>
        <v>0</v>
      </c>
    </row>
    <row r="552" spans="2:11">
      <c r="B552" s="77"/>
      <c r="C552" s="77" t="str">
        <f>IF(ISERROR(VLOOKUP(A552,'DC4-1'!$A$4:$Q$1997,5,TRUE)),"",VLOOKUP(A552,'DC4-1'!$A$4:$Q$1997,5,TRUE))</f>
        <v/>
      </c>
      <c r="F552" s="74"/>
      <c r="K552" s="82">
        <f>IF(AND(年报!N$2&lt;=A552,A552&lt;=年报!N$3),1,0)</f>
        <v>0</v>
      </c>
    </row>
    <row r="553" spans="2:11">
      <c r="B553" s="77"/>
      <c r="C553" s="77" t="str">
        <f>IF(ISERROR(VLOOKUP(A553,'DC4-1'!$A$4:$Q$1997,5,TRUE)),"",VLOOKUP(A553,'DC4-1'!$A$4:$Q$1997,5,TRUE))</f>
        <v/>
      </c>
      <c r="F553" s="74"/>
      <c r="K553" s="82">
        <f>IF(AND(年报!N$2&lt;=A553,A553&lt;=年报!N$3),1,0)</f>
        <v>0</v>
      </c>
    </row>
    <row r="554" spans="2:11">
      <c r="B554" s="77"/>
      <c r="C554" s="77" t="str">
        <f>IF(ISERROR(VLOOKUP(A554,'DC4-1'!$A$4:$Q$1997,5,TRUE)),"",VLOOKUP(A554,'DC4-1'!$A$4:$Q$1997,5,TRUE))</f>
        <v/>
      </c>
      <c r="F554" s="74"/>
      <c r="K554" s="82">
        <f>IF(AND(年报!N$2&lt;=A554,A554&lt;=年报!N$3),1,0)</f>
        <v>0</v>
      </c>
    </row>
    <row r="555" spans="2:11">
      <c r="B555" s="77"/>
      <c r="C555" s="77" t="str">
        <f>IF(ISERROR(VLOOKUP(A555,'DC4-1'!$A$4:$Q$1997,5,TRUE)),"",VLOOKUP(A555,'DC4-1'!$A$4:$Q$1997,5,TRUE))</f>
        <v/>
      </c>
      <c r="F555" s="74"/>
      <c r="K555" s="82">
        <f>IF(AND(年报!N$2&lt;=A555,A555&lt;=年报!N$3),1,0)</f>
        <v>0</v>
      </c>
    </row>
    <row r="556" spans="2:11">
      <c r="B556" s="77"/>
      <c r="C556" s="77" t="str">
        <f>IF(ISERROR(VLOOKUP(A556,'DC4-1'!$A$4:$Q$1997,5,TRUE)),"",VLOOKUP(A556,'DC4-1'!$A$4:$Q$1997,5,TRUE))</f>
        <v/>
      </c>
      <c r="F556" s="74"/>
      <c r="K556" s="82">
        <f>IF(AND(年报!N$2&lt;=A556,A556&lt;=年报!N$3),1,0)</f>
        <v>0</v>
      </c>
    </row>
    <row r="557" spans="2:11">
      <c r="B557" s="77"/>
      <c r="C557" s="77" t="str">
        <f>IF(ISERROR(VLOOKUP(A557,'DC4-1'!$A$4:$Q$1997,5,TRUE)),"",VLOOKUP(A557,'DC4-1'!$A$4:$Q$1997,5,TRUE))</f>
        <v/>
      </c>
      <c r="F557" s="74"/>
      <c r="K557" s="82">
        <f>IF(AND(年报!N$2&lt;=A557,A557&lt;=年报!N$3),1,0)</f>
        <v>0</v>
      </c>
    </row>
    <row r="558" spans="2:11">
      <c r="B558" s="77"/>
      <c r="C558" s="77" t="str">
        <f>IF(ISERROR(VLOOKUP(A558,'DC4-1'!$A$4:$Q$1997,5,TRUE)),"",VLOOKUP(A558,'DC4-1'!$A$4:$Q$1997,5,TRUE))</f>
        <v/>
      </c>
      <c r="F558" s="74"/>
      <c r="K558" s="82">
        <f>IF(AND(年报!N$2&lt;=A558,A558&lt;=年报!N$3),1,0)</f>
        <v>0</v>
      </c>
    </row>
    <row r="559" spans="2:11">
      <c r="B559" s="77"/>
      <c r="C559" s="77" t="str">
        <f>IF(ISERROR(VLOOKUP(A559,'DC4-1'!$A$4:$Q$1997,5,TRUE)),"",VLOOKUP(A559,'DC4-1'!$A$4:$Q$1997,5,TRUE))</f>
        <v/>
      </c>
      <c r="F559" s="74"/>
      <c r="K559" s="82">
        <f>IF(AND(年报!N$2&lt;=A559,A559&lt;=年报!N$3),1,0)</f>
        <v>0</v>
      </c>
    </row>
    <row r="560" spans="2:11">
      <c r="B560" s="77"/>
      <c r="C560" s="77" t="str">
        <f>IF(ISERROR(VLOOKUP(A560,'DC4-1'!$A$4:$Q$1997,5,TRUE)),"",VLOOKUP(A560,'DC4-1'!$A$4:$Q$1997,5,TRUE))</f>
        <v/>
      </c>
      <c r="F560" s="74"/>
      <c r="K560" s="82">
        <f>IF(AND(年报!N$2&lt;=A560,A560&lt;=年报!N$3),1,0)</f>
        <v>0</v>
      </c>
    </row>
    <row r="561" spans="2:11">
      <c r="B561" s="77"/>
      <c r="C561" s="77" t="str">
        <f>IF(ISERROR(VLOOKUP(A561,'DC4-1'!$A$4:$Q$1997,5,TRUE)),"",VLOOKUP(A561,'DC4-1'!$A$4:$Q$1997,5,TRUE))</f>
        <v/>
      </c>
      <c r="F561" s="74"/>
      <c r="K561" s="82">
        <f>IF(AND(年报!N$2&lt;=A561,A561&lt;=年报!N$3),1,0)</f>
        <v>0</v>
      </c>
    </row>
    <row r="562" spans="2:11">
      <c r="B562" s="77"/>
      <c r="C562" s="77" t="str">
        <f>IF(ISERROR(VLOOKUP(A562,'DC4-1'!$A$4:$Q$1997,5,TRUE)),"",VLOOKUP(A562,'DC4-1'!$A$4:$Q$1997,5,TRUE))</f>
        <v/>
      </c>
      <c r="F562" s="74"/>
      <c r="K562" s="82">
        <f>IF(AND(年报!N$2&lt;=A562,A562&lt;=年报!N$3),1,0)</f>
        <v>0</v>
      </c>
    </row>
    <row r="563" spans="2:11">
      <c r="B563" s="77"/>
      <c r="C563" s="77" t="str">
        <f>IF(ISERROR(VLOOKUP(A563,'DC4-1'!$A$4:$Q$1997,5,TRUE)),"",VLOOKUP(A563,'DC4-1'!$A$4:$Q$1997,5,TRUE))</f>
        <v/>
      </c>
      <c r="F563" s="74"/>
      <c r="K563" s="82">
        <f>IF(AND(年报!N$2&lt;=A563,A563&lt;=年报!N$3),1,0)</f>
        <v>0</v>
      </c>
    </row>
    <row r="564" spans="2:11">
      <c r="B564" s="77"/>
      <c r="C564" s="77" t="str">
        <f>IF(ISERROR(VLOOKUP(A564,'DC4-1'!$A$4:$Q$1997,5,TRUE)),"",VLOOKUP(A564,'DC4-1'!$A$4:$Q$1997,5,TRUE))</f>
        <v/>
      </c>
      <c r="F564" s="74"/>
      <c r="K564" s="82">
        <f>IF(AND(年报!N$2&lt;=A564,A564&lt;=年报!N$3),1,0)</f>
        <v>0</v>
      </c>
    </row>
    <row r="565" spans="2:11">
      <c r="B565" s="77"/>
      <c r="C565" s="77" t="str">
        <f>IF(ISERROR(VLOOKUP(A565,'DC4-1'!$A$4:$Q$1997,5,TRUE)),"",VLOOKUP(A565,'DC4-1'!$A$4:$Q$1997,5,TRUE))</f>
        <v/>
      </c>
      <c r="F565" s="74"/>
      <c r="K565" s="82">
        <f>IF(AND(年报!N$2&lt;=A565,A565&lt;=年报!N$3),1,0)</f>
        <v>0</v>
      </c>
    </row>
    <row r="566" spans="2:11">
      <c r="B566" s="77"/>
      <c r="C566" s="77" t="str">
        <f>IF(ISERROR(VLOOKUP(A566,'DC4-1'!$A$4:$Q$1997,5,TRUE)),"",VLOOKUP(A566,'DC4-1'!$A$4:$Q$1997,5,TRUE))</f>
        <v/>
      </c>
      <c r="F566" s="74"/>
      <c r="K566" s="82">
        <f>IF(AND(年报!N$2&lt;=A566,A566&lt;=年报!N$3),1,0)</f>
        <v>0</v>
      </c>
    </row>
    <row r="567" spans="2:11">
      <c r="B567" s="77"/>
      <c r="C567" s="77" t="str">
        <f>IF(ISERROR(VLOOKUP(A567,'DC4-1'!$A$4:$Q$1997,5,TRUE)),"",VLOOKUP(A567,'DC4-1'!$A$4:$Q$1997,5,TRUE))</f>
        <v/>
      </c>
      <c r="F567" s="74"/>
      <c r="K567" s="82">
        <f>IF(AND(年报!N$2&lt;=A567,A567&lt;=年报!N$3),1,0)</f>
        <v>0</v>
      </c>
    </row>
    <row r="568" spans="2:11">
      <c r="B568" s="77"/>
      <c r="C568" s="77" t="str">
        <f>IF(ISERROR(VLOOKUP(A568,'DC4-1'!$A$4:$Q$1997,5,TRUE)),"",VLOOKUP(A568,'DC4-1'!$A$4:$Q$1997,5,TRUE))</f>
        <v/>
      </c>
      <c r="F568" s="74"/>
      <c r="K568" s="82">
        <f>IF(AND(年报!N$2&lt;=A568,A568&lt;=年报!N$3),1,0)</f>
        <v>0</v>
      </c>
    </row>
    <row r="569" spans="2:11">
      <c r="B569" s="77"/>
      <c r="C569" s="77" t="str">
        <f>IF(ISERROR(VLOOKUP(A569,'DC4-1'!$A$4:$Q$1997,5,TRUE)),"",VLOOKUP(A569,'DC4-1'!$A$4:$Q$1997,5,TRUE))</f>
        <v/>
      </c>
      <c r="F569" s="74"/>
      <c r="K569" s="82">
        <f>IF(AND(年报!N$2&lt;=A569,A569&lt;=年报!N$3),1,0)</f>
        <v>0</v>
      </c>
    </row>
    <row r="570" spans="2:11">
      <c r="B570" s="77"/>
      <c r="C570" s="77" t="str">
        <f>IF(ISERROR(VLOOKUP(A570,'DC4-1'!$A$4:$Q$1997,5,TRUE)),"",VLOOKUP(A570,'DC4-1'!$A$4:$Q$1997,5,TRUE))</f>
        <v/>
      </c>
      <c r="F570" s="74"/>
      <c r="K570" s="82">
        <f>IF(AND(年报!N$2&lt;=A570,A570&lt;=年报!N$3),1,0)</f>
        <v>0</v>
      </c>
    </row>
    <row r="571" spans="2:11">
      <c r="B571" s="77"/>
      <c r="C571" s="77" t="str">
        <f>IF(ISERROR(VLOOKUP(A571,'DC4-1'!$A$4:$Q$1997,5,TRUE)),"",VLOOKUP(A571,'DC4-1'!$A$4:$Q$1997,5,TRUE))</f>
        <v/>
      </c>
      <c r="F571" s="74"/>
      <c r="K571" s="82">
        <f>IF(AND(年报!N$2&lt;=A571,A571&lt;=年报!N$3),1,0)</f>
        <v>0</v>
      </c>
    </row>
    <row r="572" spans="2:11">
      <c r="B572" s="77"/>
      <c r="C572" s="77" t="str">
        <f>IF(ISERROR(VLOOKUP(A572,'DC4-1'!$A$4:$Q$1997,5,TRUE)),"",VLOOKUP(A572,'DC4-1'!$A$4:$Q$1997,5,TRUE))</f>
        <v/>
      </c>
      <c r="F572" s="74"/>
      <c r="K572" s="82">
        <f>IF(AND(年报!N$2&lt;=A572,A572&lt;=年报!N$3),1,0)</f>
        <v>0</v>
      </c>
    </row>
    <row r="573" spans="2:11">
      <c r="B573" s="77"/>
      <c r="C573" s="77" t="str">
        <f>IF(ISERROR(VLOOKUP(A573,'DC4-1'!$A$4:$Q$1997,5,TRUE)),"",VLOOKUP(A573,'DC4-1'!$A$4:$Q$1997,5,TRUE))</f>
        <v/>
      </c>
      <c r="F573" s="74"/>
      <c r="K573" s="82">
        <f>IF(AND(年报!N$2&lt;=A573,A573&lt;=年报!N$3),1,0)</f>
        <v>0</v>
      </c>
    </row>
    <row r="574" spans="2:11">
      <c r="B574" s="77"/>
      <c r="C574" s="77" t="str">
        <f>IF(ISERROR(VLOOKUP(A574,'DC4-1'!$A$4:$Q$1997,5,TRUE)),"",VLOOKUP(A574,'DC4-1'!$A$4:$Q$1997,5,TRUE))</f>
        <v/>
      </c>
      <c r="F574" s="74"/>
      <c r="K574" s="82">
        <f>IF(AND(年报!N$2&lt;=A574,A574&lt;=年报!N$3),1,0)</f>
        <v>0</v>
      </c>
    </row>
    <row r="575" spans="2:11">
      <c r="B575" s="77"/>
      <c r="C575" s="77" t="str">
        <f>IF(ISERROR(VLOOKUP(A575,'DC4-1'!$A$4:$Q$1997,5,TRUE)),"",VLOOKUP(A575,'DC4-1'!$A$4:$Q$1997,5,TRUE))</f>
        <v/>
      </c>
      <c r="F575" s="74"/>
      <c r="K575" s="82">
        <f>IF(AND(年报!N$2&lt;=A575,A575&lt;=年报!N$3),1,0)</f>
        <v>0</v>
      </c>
    </row>
    <row r="576" spans="2:11">
      <c r="B576" s="77"/>
      <c r="C576" s="77" t="str">
        <f>IF(ISERROR(VLOOKUP(A576,'DC4-1'!$A$4:$Q$1997,5,TRUE)),"",VLOOKUP(A576,'DC4-1'!$A$4:$Q$1997,5,TRUE))</f>
        <v/>
      </c>
      <c r="F576" s="74"/>
      <c r="K576" s="82">
        <f>IF(AND(年报!N$2&lt;=A576,A576&lt;=年报!N$3),1,0)</f>
        <v>0</v>
      </c>
    </row>
    <row r="577" spans="2:11">
      <c r="B577" s="77"/>
      <c r="C577" s="77" t="str">
        <f>IF(ISERROR(VLOOKUP(A577,'DC4-1'!$A$4:$Q$1997,5,TRUE)),"",VLOOKUP(A577,'DC4-1'!$A$4:$Q$1997,5,TRUE))</f>
        <v/>
      </c>
      <c r="F577" s="74"/>
      <c r="K577" s="82">
        <f>IF(AND(年报!N$2&lt;=A577,A577&lt;=年报!N$3),1,0)</f>
        <v>0</v>
      </c>
    </row>
    <row r="578" spans="2:11">
      <c r="B578" s="77"/>
      <c r="C578" s="77" t="str">
        <f>IF(ISERROR(VLOOKUP(A578,'DC4-1'!$A$4:$Q$1997,5,TRUE)),"",VLOOKUP(A578,'DC4-1'!$A$4:$Q$1997,5,TRUE))</f>
        <v/>
      </c>
      <c r="F578" s="74"/>
      <c r="K578" s="82">
        <f>IF(AND(年报!N$2&lt;=A578,A578&lt;=年报!N$3),1,0)</f>
        <v>0</v>
      </c>
    </row>
    <row r="579" spans="2:11">
      <c r="B579" s="77"/>
      <c r="C579" s="77" t="str">
        <f>IF(ISERROR(VLOOKUP(A579,'DC4-1'!$A$4:$Q$1997,5,TRUE)),"",VLOOKUP(A579,'DC4-1'!$A$4:$Q$1997,5,TRUE))</f>
        <v/>
      </c>
      <c r="F579" s="74"/>
      <c r="K579" s="82">
        <f>IF(AND(年报!N$2&lt;=A579,A579&lt;=年报!N$3),1,0)</f>
        <v>0</v>
      </c>
    </row>
    <row r="580" spans="2:11">
      <c r="B580" s="77"/>
      <c r="C580" s="77" t="str">
        <f>IF(ISERROR(VLOOKUP(A580,'DC4-1'!$A$4:$Q$1997,5,TRUE)),"",VLOOKUP(A580,'DC4-1'!$A$4:$Q$1997,5,TRUE))</f>
        <v/>
      </c>
      <c r="F580" s="74"/>
      <c r="K580" s="82">
        <f>IF(AND(年报!N$2&lt;=A580,A580&lt;=年报!N$3),1,0)</f>
        <v>0</v>
      </c>
    </row>
    <row r="581" spans="2:11">
      <c r="B581" s="77"/>
      <c r="C581" s="77" t="str">
        <f>IF(ISERROR(VLOOKUP(A581,'DC4-1'!$A$4:$Q$1997,5,TRUE)),"",VLOOKUP(A581,'DC4-1'!$A$4:$Q$1997,5,TRUE))</f>
        <v/>
      </c>
      <c r="F581" s="74"/>
      <c r="K581" s="82">
        <f>IF(AND(年报!N$2&lt;=A581,A581&lt;=年报!N$3),1,0)</f>
        <v>0</v>
      </c>
    </row>
    <row r="582" spans="2:11">
      <c r="B582" s="77"/>
      <c r="C582" s="77" t="str">
        <f>IF(ISERROR(VLOOKUP(A582,'DC4-1'!$A$4:$Q$1997,5,TRUE)),"",VLOOKUP(A582,'DC4-1'!$A$4:$Q$1997,5,TRUE))</f>
        <v/>
      </c>
      <c r="F582" s="74"/>
      <c r="K582" s="82">
        <f>IF(AND(年报!N$2&lt;=A582,A582&lt;=年报!N$3),1,0)</f>
        <v>0</v>
      </c>
    </row>
    <row r="583" spans="2:11">
      <c r="B583" s="77"/>
      <c r="C583" s="77" t="str">
        <f>IF(ISERROR(VLOOKUP(A583,'DC4-1'!$A$4:$Q$1997,5,TRUE)),"",VLOOKUP(A583,'DC4-1'!$A$4:$Q$1997,5,TRUE))</f>
        <v/>
      </c>
      <c r="F583" s="74"/>
      <c r="K583" s="82">
        <f>IF(AND(年报!N$2&lt;=A583,A583&lt;=年报!N$3),1,0)</f>
        <v>0</v>
      </c>
    </row>
    <row r="584" spans="2:11">
      <c r="B584" s="77"/>
      <c r="C584" s="77" t="str">
        <f>IF(ISERROR(VLOOKUP(A584,'DC4-1'!$A$4:$Q$1997,5,TRUE)),"",VLOOKUP(A584,'DC4-1'!$A$4:$Q$1997,5,TRUE))</f>
        <v/>
      </c>
      <c r="F584" s="74"/>
      <c r="K584" s="82">
        <f>IF(AND(年报!N$2&lt;=A584,A584&lt;=年报!N$3),1,0)</f>
        <v>0</v>
      </c>
    </row>
    <row r="585" spans="2:11">
      <c r="B585" s="77"/>
      <c r="C585" s="77" t="str">
        <f>IF(ISERROR(VLOOKUP(A585,'DC4-1'!$A$4:$Q$1997,5,TRUE)),"",VLOOKUP(A585,'DC4-1'!$A$4:$Q$1997,5,TRUE))</f>
        <v/>
      </c>
      <c r="F585" s="74"/>
      <c r="K585" s="82">
        <f>IF(AND(年报!N$2&lt;=A585,A585&lt;=年报!N$3),1,0)</f>
        <v>0</v>
      </c>
    </row>
    <row r="586" spans="2:11">
      <c r="B586" s="77"/>
      <c r="C586" s="77" t="str">
        <f>IF(ISERROR(VLOOKUP(A586,'DC4-1'!$A$4:$Q$1997,5,TRUE)),"",VLOOKUP(A586,'DC4-1'!$A$4:$Q$1997,5,TRUE))</f>
        <v/>
      </c>
      <c r="F586" s="74"/>
      <c r="K586" s="82">
        <f>IF(AND(年报!N$2&lt;=A586,A586&lt;=年报!N$3),1,0)</f>
        <v>0</v>
      </c>
    </row>
    <row r="587" spans="2:11">
      <c r="B587" s="77"/>
      <c r="C587" s="77" t="str">
        <f>IF(ISERROR(VLOOKUP(A587,'DC4-1'!$A$4:$Q$1997,5,TRUE)),"",VLOOKUP(A587,'DC4-1'!$A$4:$Q$1997,5,TRUE))</f>
        <v/>
      </c>
      <c r="F587" s="74"/>
      <c r="K587" s="82">
        <f>IF(AND(年报!N$2&lt;=A587,A587&lt;=年报!N$3),1,0)</f>
        <v>0</v>
      </c>
    </row>
    <row r="588" spans="2:11">
      <c r="B588" s="77"/>
      <c r="C588" s="77" t="str">
        <f>IF(ISERROR(VLOOKUP(A588,'DC4-1'!$A$4:$Q$1997,5,TRUE)),"",VLOOKUP(A588,'DC4-1'!$A$4:$Q$1997,5,TRUE))</f>
        <v/>
      </c>
      <c r="F588" s="74"/>
      <c r="K588" s="82">
        <f>IF(AND(年报!N$2&lt;=A588,A588&lt;=年报!N$3),1,0)</f>
        <v>0</v>
      </c>
    </row>
    <row r="589" spans="2:11">
      <c r="B589" s="77"/>
      <c r="C589" s="77" t="str">
        <f>IF(ISERROR(VLOOKUP(A589,'DC4-1'!$A$4:$Q$1997,5,TRUE)),"",VLOOKUP(A589,'DC4-1'!$A$4:$Q$1997,5,TRUE))</f>
        <v/>
      </c>
      <c r="F589" s="74"/>
      <c r="K589" s="82">
        <f>IF(AND(年报!N$2&lt;=A589,A589&lt;=年报!N$3),1,0)</f>
        <v>0</v>
      </c>
    </row>
    <row r="590" spans="2:11">
      <c r="B590" s="77"/>
      <c r="C590" s="77" t="str">
        <f>IF(ISERROR(VLOOKUP(A590,'DC4-1'!$A$4:$Q$1997,5,TRUE)),"",VLOOKUP(A590,'DC4-1'!$A$4:$Q$1997,5,TRUE))</f>
        <v/>
      </c>
      <c r="F590" s="74"/>
      <c r="K590" s="82">
        <f>IF(AND(年报!N$2&lt;=A590,A590&lt;=年报!N$3),1,0)</f>
        <v>0</v>
      </c>
    </row>
    <row r="591" spans="2:11">
      <c r="B591" s="77"/>
      <c r="C591" s="77" t="str">
        <f>IF(ISERROR(VLOOKUP(A591,'DC4-1'!$A$4:$Q$1997,5,TRUE)),"",VLOOKUP(A591,'DC4-1'!$A$4:$Q$1997,5,TRUE))</f>
        <v/>
      </c>
      <c r="F591" s="74"/>
      <c r="K591" s="82">
        <f>IF(AND(年报!N$2&lt;=A591,A591&lt;=年报!N$3),1,0)</f>
        <v>0</v>
      </c>
    </row>
    <row r="592" spans="2:11">
      <c r="B592" s="77"/>
      <c r="C592" s="77" t="str">
        <f>IF(ISERROR(VLOOKUP(A592,'DC4-1'!$A$4:$Q$1997,5,TRUE)),"",VLOOKUP(A592,'DC4-1'!$A$4:$Q$1997,5,TRUE))</f>
        <v/>
      </c>
      <c r="F592" s="74"/>
      <c r="K592" s="82">
        <f>IF(AND(年报!N$2&lt;=A592,A592&lt;=年报!N$3),1,0)</f>
        <v>0</v>
      </c>
    </row>
    <row r="593" spans="2:11">
      <c r="B593" s="77"/>
      <c r="C593" s="77" t="str">
        <f>IF(ISERROR(VLOOKUP(A593,'DC4-1'!$A$4:$Q$1997,5,TRUE)),"",VLOOKUP(A593,'DC4-1'!$A$4:$Q$1997,5,TRUE))</f>
        <v/>
      </c>
      <c r="F593" s="74"/>
      <c r="K593" s="82">
        <f>IF(AND(年报!N$2&lt;=A593,A593&lt;=年报!N$3),1,0)</f>
        <v>0</v>
      </c>
    </row>
    <row r="594" spans="2:11">
      <c r="B594" s="77"/>
      <c r="C594" s="77" t="str">
        <f>IF(ISERROR(VLOOKUP(A594,'DC4-1'!$A$4:$Q$1997,5,TRUE)),"",VLOOKUP(A594,'DC4-1'!$A$4:$Q$1997,5,TRUE))</f>
        <v/>
      </c>
      <c r="F594" s="74"/>
      <c r="K594" s="82">
        <f>IF(AND(年报!N$2&lt;=A594,A594&lt;=年报!N$3),1,0)</f>
        <v>0</v>
      </c>
    </row>
    <row r="595" spans="2:11">
      <c r="B595" s="77"/>
      <c r="C595" s="77" t="str">
        <f>IF(ISERROR(VLOOKUP(A595,'DC4-1'!$A$4:$Q$1997,5,TRUE)),"",VLOOKUP(A595,'DC4-1'!$A$4:$Q$1997,5,TRUE))</f>
        <v/>
      </c>
      <c r="F595" s="74"/>
      <c r="K595" s="82">
        <f>IF(AND(年报!N$2&lt;=A595,A595&lt;=年报!N$3),1,0)</f>
        <v>0</v>
      </c>
    </row>
    <row r="596" spans="2:11">
      <c r="B596" s="77"/>
      <c r="C596" s="77" t="str">
        <f>IF(ISERROR(VLOOKUP(A596,'DC4-1'!$A$4:$Q$1997,5,TRUE)),"",VLOOKUP(A596,'DC4-1'!$A$4:$Q$1997,5,TRUE))</f>
        <v/>
      </c>
      <c r="F596" s="74"/>
      <c r="K596" s="82">
        <f>IF(AND(年报!N$2&lt;=A596,A596&lt;=年报!N$3),1,0)</f>
        <v>0</v>
      </c>
    </row>
    <row r="597" spans="2:11">
      <c r="B597" s="77"/>
      <c r="C597" s="77" t="str">
        <f>IF(ISERROR(VLOOKUP(A597,'DC4-1'!$A$4:$Q$1997,5,TRUE)),"",VLOOKUP(A597,'DC4-1'!$A$4:$Q$1997,5,TRUE))</f>
        <v/>
      </c>
      <c r="F597" s="74"/>
      <c r="K597" s="82">
        <f>IF(AND(年报!N$2&lt;=A597,A597&lt;=年报!N$3),1,0)</f>
        <v>0</v>
      </c>
    </row>
    <row r="598" spans="2:11">
      <c r="B598" s="77"/>
      <c r="C598" s="77" t="str">
        <f>IF(ISERROR(VLOOKUP(A598,'DC4-1'!$A$4:$Q$1997,5,TRUE)),"",VLOOKUP(A598,'DC4-1'!$A$4:$Q$1997,5,TRUE))</f>
        <v/>
      </c>
      <c r="F598" s="74"/>
      <c r="K598" s="82">
        <f>IF(AND(年报!N$2&lt;=A598,A598&lt;=年报!N$3),1,0)</f>
        <v>0</v>
      </c>
    </row>
    <row r="599" spans="2:11">
      <c r="B599" s="77"/>
      <c r="C599" s="77" t="str">
        <f>IF(ISERROR(VLOOKUP(A599,'DC4-1'!$A$4:$Q$1997,5,TRUE)),"",VLOOKUP(A599,'DC4-1'!$A$4:$Q$1997,5,TRUE))</f>
        <v/>
      </c>
      <c r="F599" s="74"/>
      <c r="K599" s="82">
        <f>IF(AND(年报!N$2&lt;=A599,A599&lt;=年报!N$3),1,0)</f>
        <v>0</v>
      </c>
    </row>
    <row r="600" spans="2:11">
      <c r="B600" s="77"/>
      <c r="C600" s="77" t="str">
        <f>IF(ISERROR(VLOOKUP(A600,'DC4-1'!$A$4:$Q$1997,5,TRUE)),"",VLOOKUP(A600,'DC4-1'!$A$4:$Q$1997,5,TRUE))</f>
        <v/>
      </c>
      <c r="F600" s="74"/>
      <c r="K600" s="82">
        <f>IF(AND(年报!N$2&lt;=A600,A600&lt;=年报!N$3),1,0)</f>
        <v>0</v>
      </c>
    </row>
    <row r="601" spans="2:11">
      <c r="B601" s="77"/>
      <c r="C601" s="77" t="str">
        <f>IF(ISERROR(VLOOKUP(A601,'DC4-1'!$A$4:$Q$1997,5,TRUE)),"",VLOOKUP(A601,'DC4-1'!$A$4:$Q$1997,5,TRUE))</f>
        <v/>
      </c>
      <c r="F601" s="74"/>
      <c r="K601" s="82">
        <f>IF(AND(年报!N$2&lt;=A601,A601&lt;=年报!N$3),1,0)</f>
        <v>0</v>
      </c>
    </row>
    <row r="602" spans="2:11">
      <c r="B602" s="77"/>
      <c r="C602" s="77" t="str">
        <f>IF(ISERROR(VLOOKUP(A602,'DC4-1'!$A$4:$Q$1997,5,TRUE)),"",VLOOKUP(A602,'DC4-1'!$A$4:$Q$1997,5,TRUE))</f>
        <v/>
      </c>
      <c r="F602" s="74"/>
      <c r="K602" s="82">
        <f>IF(AND(年报!N$2&lt;=A602,A602&lt;=年报!N$3),1,0)</f>
        <v>0</v>
      </c>
    </row>
    <row r="603" spans="2:11">
      <c r="B603" s="77"/>
      <c r="C603" s="77" t="str">
        <f>IF(ISERROR(VLOOKUP(A603,'DC4-1'!$A$4:$Q$1997,5,TRUE)),"",VLOOKUP(A603,'DC4-1'!$A$4:$Q$1997,5,TRUE))</f>
        <v/>
      </c>
      <c r="F603" s="74"/>
      <c r="K603" s="82">
        <f>IF(AND(年报!N$2&lt;=A603,A603&lt;=年报!N$3),1,0)</f>
        <v>0</v>
      </c>
    </row>
    <row r="604" spans="2:11">
      <c r="B604" s="77"/>
      <c r="C604" s="77" t="str">
        <f>IF(ISERROR(VLOOKUP(A604,'DC4-1'!$A$4:$Q$1997,5,TRUE)),"",VLOOKUP(A604,'DC4-1'!$A$4:$Q$1997,5,TRUE))</f>
        <v/>
      </c>
      <c r="F604" s="74"/>
      <c r="K604" s="82">
        <f>IF(AND(年报!N$2&lt;=A604,A604&lt;=年报!N$3),1,0)</f>
        <v>0</v>
      </c>
    </row>
    <row r="605" spans="2:11">
      <c r="B605" s="77"/>
      <c r="C605" s="77" t="str">
        <f>IF(ISERROR(VLOOKUP(A605,'DC4-1'!$A$4:$Q$1997,5,TRUE)),"",VLOOKUP(A605,'DC4-1'!$A$4:$Q$1997,5,TRUE))</f>
        <v/>
      </c>
      <c r="F605" s="74"/>
      <c r="K605" s="82">
        <f>IF(AND(年报!N$2&lt;=A605,A605&lt;=年报!N$3),1,0)</f>
        <v>0</v>
      </c>
    </row>
    <row r="606" spans="2:11">
      <c r="B606" s="77"/>
      <c r="C606" s="77" t="str">
        <f>IF(ISERROR(VLOOKUP(A606,'DC4-1'!$A$4:$Q$1997,5,TRUE)),"",VLOOKUP(A606,'DC4-1'!$A$4:$Q$1997,5,TRUE))</f>
        <v/>
      </c>
      <c r="F606" s="74"/>
      <c r="K606" s="82">
        <f>IF(AND(年报!N$2&lt;=A606,A606&lt;=年报!N$3),1,0)</f>
        <v>0</v>
      </c>
    </row>
    <row r="607" spans="2:11">
      <c r="B607" s="77"/>
      <c r="C607" s="77" t="str">
        <f>IF(ISERROR(VLOOKUP(A607,'DC4-1'!$A$4:$Q$1997,5,TRUE)),"",VLOOKUP(A607,'DC4-1'!$A$4:$Q$1997,5,TRUE))</f>
        <v/>
      </c>
      <c r="F607" s="74"/>
      <c r="K607" s="82">
        <f>IF(AND(年报!N$2&lt;=A607,A607&lt;=年报!N$3),1,0)</f>
        <v>0</v>
      </c>
    </row>
    <row r="608" spans="2:11">
      <c r="B608" s="77"/>
      <c r="C608" s="77" t="str">
        <f>IF(ISERROR(VLOOKUP(A608,'DC4-1'!$A$4:$Q$1997,5,TRUE)),"",VLOOKUP(A608,'DC4-1'!$A$4:$Q$1997,5,TRUE))</f>
        <v/>
      </c>
      <c r="F608" s="74"/>
      <c r="K608" s="82">
        <f>IF(AND(年报!N$2&lt;=A608,A608&lt;=年报!N$3),1,0)</f>
        <v>0</v>
      </c>
    </row>
    <row r="609" spans="2:11">
      <c r="B609" s="77"/>
      <c r="C609" s="77" t="str">
        <f>IF(ISERROR(VLOOKUP(A609,'DC4-1'!$A$4:$Q$1997,5,TRUE)),"",VLOOKUP(A609,'DC4-1'!$A$4:$Q$1997,5,TRUE))</f>
        <v/>
      </c>
      <c r="F609" s="74"/>
      <c r="K609" s="82">
        <f>IF(AND(年报!N$2&lt;=A609,A609&lt;=年报!N$3),1,0)</f>
        <v>0</v>
      </c>
    </row>
    <row r="610" spans="2:11">
      <c r="B610" s="77"/>
      <c r="C610" s="77" t="str">
        <f>IF(ISERROR(VLOOKUP(A610,'DC4-1'!$A$4:$Q$1997,5,TRUE)),"",VLOOKUP(A610,'DC4-1'!$A$4:$Q$1997,5,TRUE))</f>
        <v/>
      </c>
      <c r="F610" s="74"/>
      <c r="K610" s="82">
        <f>IF(AND(年报!N$2&lt;=A610,A610&lt;=年报!N$3),1,0)</f>
        <v>0</v>
      </c>
    </row>
    <row r="611" spans="2:11">
      <c r="B611" s="77"/>
      <c r="C611" s="77" t="str">
        <f>IF(ISERROR(VLOOKUP(A611,'DC4-1'!$A$4:$Q$1997,5,TRUE)),"",VLOOKUP(A611,'DC4-1'!$A$4:$Q$1997,5,TRUE))</f>
        <v/>
      </c>
      <c r="F611" s="74"/>
      <c r="K611" s="82">
        <f>IF(AND(年报!N$2&lt;=A611,A611&lt;=年报!N$3),1,0)</f>
        <v>0</v>
      </c>
    </row>
    <row r="612" spans="2:11">
      <c r="B612" s="77"/>
      <c r="C612" s="77" t="str">
        <f>IF(ISERROR(VLOOKUP(A612,'DC4-1'!$A$4:$Q$1997,5,TRUE)),"",VLOOKUP(A612,'DC4-1'!$A$4:$Q$1997,5,TRUE))</f>
        <v/>
      </c>
      <c r="F612" s="74"/>
      <c r="K612" s="82">
        <f>IF(AND(年报!N$2&lt;=A612,A612&lt;=年报!N$3),1,0)</f>
        <v>0</v>
      </c>
    </row>
    <row r="613" spans="2:11">
      <c r="B613" s="77"/>
      <c r="C613" s="77" t="str">
        <f>IF(ISERROR(VLOOKUP(A613,'DC4-1'!$A$4:$Q$1997,5,TRUE)),"",VLOOKUP(A613,'DC4-1'!$A$4:$Q$1997,5,TRUE))</f>
        <v/>
      </c>
      <c r="F613" s="74"/>
      <c r="K613" s="82">
        <f>IF(AND(年报!N$2&lt;=A613,A613&lt;=年报!N$3),1,0)</f>
        <v>0</v>
      </c>
    </row>
    <row r="614" spans="2:11">
      <c r="B614" s="77"/>
      <c r="C614" s="77" t="str">
        <f>IF(ISERROR(VLOOKUP(A614,'DC4-1'!$A$4:$Q$1997,5,TRUE)),"",VLOOKUP(A614,'DC4-1'!$A$4:$Q$1997,5,TRUE))</f>
        <v/>
      </c>
      <c r="F614" s="74"/>
      <c r="K614" s="82">
        <f>IF(AND(年报!N$2&lt;=A614,A614&lt;=年报!N$3),1,0)</f>
        <v>0</v>
      </c>
    </row>
    <row r="615" spans="2:11">
      <c r="B615" s="77"/>
      <c r="C615" s="77" t="str">
        <f>IF(ISERROR(VLOOKUP(A615,'DC4-1'!$A$4:$Q$1997,5,TRUE)),"",VLOOKUP(A615,'DC4-1'!$A$4:$Q$1997,5,TRUE))</f>
        <v/>
      </c>
      <c r="F615" s="74"/>
      <c r="K615" s="82">
        <f>IF(AND(年报!N$2&lt;=A615,A615&lt;=年报!N$3),1,0)</f>
        <v>0</v>
      </c>
    </row>
    <row r="616" spans="2:11">
      <c r="B616" s="77"/>
      <c r="C616" s="77" t="str">
        <f>IF(ISERROR(VLOOKUP(A616,'DC4-1'!$A$4:$Q$1997,5,TRUE)),"",VLOOKUP(A616,'DC4-1'!$A$4:$Q$1997,5,TRUE))</f>
        <v/>
      </c>
      <c r="F616" s="74"/>
      <c r="K616" s="82">
        <f>IF(AND(年报!N$2&lt;=A616,A616&lt;=年报!N$3),1,0)</f>
        <v>0</v>
      </c>
    </row>
    <row r="617" spans="2:11">
      <c r="B617" s="77"/>
      <c r="C617" s="77" t="str">
        <f>IF(ISERROR(VLOOKUP(A617,'DC4-1'!$A$4:$Q$1997,5,TRUE)),"",VLOOKUP(A617,'DC4-1'!$A$4:$Q$1997,5,TRUE))</f>
        <v/>
      </c>
      <c r="F617" s="74"/>
      <c r="K617" s="82">
        <f>IF(AND(年报!N$2&lt;=A617,A617&lt;=年报!N$3),1,0)</f>
        <v>0</v>
      </c>
    </row>
    <row r="618" spans="2:11">
      <c r="B618" s="77"/>
      <c r="C618" s="77" t="str">
        <f>IF(ISERROR(VLOOKUP(A618,'DC4-1'!$A$4:$Q$1997,5,TRUE)),"",VLOOKUP(A618,'DC4-1'!$A$4:$Q$1997,5,TRUE))</f>
        <v/>
      </c>
      <c r="F618" s="74"/>
      <c r="K618" s="82">
        <f>IF(AND(年报!N$2&lt;=A618,A618&lt;=年报!N$3),1,0)</f>
        <v>0</v>
      </c>
    </row>
    <row r="619" spans="2:11">
      <c r="B619" s="77"/>
      <c r="C619" s="77" t="str">
        <f>IF(ISERROR(VLOOKUP(A619,'DC4-1'!$A$4:$Q$1997,5,TRUE)),"",VLOOKUP(A619,'DC4-1'!$A$4:$Q$1997,5,TRUE))</f>
        <v/>
      </c>
      <c r="F619" s="74"/>
      <c r="K619" s="82">
        <f>IF(AND(年报!N$2&lt;=A619,A619&lt;=年报!N$3),1,0)</f>
        <v>0</v>
      </c>
    </row>
    <row r="620" spans="2:11">
      <c r="B620" s="77"/>
      <c r="C620" s="77" t="str">
        <f>IF(ISERROR(VLOOKUP(A620,'DC4-1'!$A$4:$Q$1997,5,TRUE)),"",VLOOKUP(A620,'DC4-1'!$A$4:$Q$1997,5,TRUE))</f>
        <v/>
      </c>
      <c r="F620" s="74"/>
      <c r="K620" s="82">
        <f>IF(AND(年报!N$2&lt;=A620,A620&lt;=年报!N$3),1,0)</f>
        <v>0</v>
      </c>
    </row>
    <row r="621" spans="2:11">
      <c r="B621" s="77"/>
      <c r="C621" s="77" t="str">
        <f>IF(ISERROR(VLOOKUP(A621,'DC4-1'!$A$4:$Q$1997,5,TRUE)),"",VLOOKUP(A621,'DC4-1'!$A$4:$Q$1997,5,TRUE))</f>
        <v/>
      </c>
      <c r="F621" s="74"/>
      <c r="K621" s="82">
        <f>IF(AND(年报!N$2&lt;=A621,A621&lt;=年报!N$3),1,0)</f>
        <v>0</v>
      </c>
    </row>
    <row r="622" spans="2:11">
      <c r="B622" s="77"/>
      <c r="C622" s="77" t="str">
        <f>IF(ISERROR(VLOOKUP(A622,'DC4-1'!$A$4:$Q$1997,5,TRUE)),"",VLOOKUP(A622,'DC4-1'!$A$4:$Q$1997,5,TRUE))</f>
        <v/>
      </c>
      <c r="F622" s="74"/>
      <c r="K622" s="82">
        <f>IF(AND(年报!N$2&lt;=A622,A622&lt;=年报!N$3),1,0)</f>
        <v>0</v>
      </c>
    </row>
    <row r="623" spans="2:11">
      <c r="B623" s="77"/>
      <c r="C623" s="77" t="str">
        <f>IF(ISERROR(VLOOKUP(A623,'DC4-1'!$A$4:$Q$1997,5,TRUE)),"",VLOOKUP(A623,'DC4-1'!$A$4:$Q$1997,5,TRUE))</f>
        <v/>
      </c>
      <c r="F623" s="74"/>
      <c r="K623" s="82">
        <f>IF(AND(年报!N$2&lt;=A623,A623&lt;=年报!N$3),1,0)</f>
        <v>0</v>
      </c>
    </row>
    <row r="624" spans="2:11">
      <c r="B624" s="77"/>
      <c r="C624" s="77" t="str">
        <f>IF(ISERROR(VLOOKUP(A624,'DC4-1'!$A$4:$Q$1997,5,TRUE)),"",VLOOKUP(A624,'DC4-1'!$A$4:$Q$1997,5,TRUE))</f>
        <v/>
      </c>
      <c r="F624" s="74"/>
      <c r="K624" s="82">
        <f>IF(AND(年报!N$2&lt;=A624,A624&lt;=年报!N$3),1,0)</f>
        <v>0</v>
      </c>
    </row>
    <row r="625" spans="2:11">
      <c r="B625" s="77"/>
      <c r="C625" s="77" t="str">
        <f>IF(ISERROR(VLOOKUP(A625,'DC4-1'!$A$4:$Q$1997,5,TRUE)),"",VLOOKUP(A625,'DC4-1'!$A$4:$Q$1997,5,TRUE))</f>
        <v/>
      </c>
      <c r="F625" s="74"/>
      <c r="K625" s="82">
        <f>IF(AND(年报!N$2&lt;=A625,A625&lt;=年报!N$3),1,0)</f>
        <v>0</v>
      </c>
    </row>
    <row r="626" spans="2:11">
      <c r="B626" s="77"/>
      <c r="C626" s="77" t="str">
        <f>IF(ISERROR(VLOOKUP(A626,'DC4-1'!$A$4:$Q$1997,5,TRUE)),"",VLOOKUP(A626,'DC4-1'!$A$4:$Q$1997,5,TRUE))</f>
        <v/>
      </c>
      <c r="F626" s="74"/>
      <c r="K626" s="82">
        <f>IF(AND(年报!N$2&lt;=A626,A626&lt;=年报!N$3),1,0)</f>
        <v>0</v>
      </c>
    </row>
    <row r="627" spans="2:11">
      <c r="B627" s="77"/>
      <c r="C627" s="77" t="str">
        <f>IF(ISERROR(VLOOKUP(A627,'DC4-1'!$A$4:$Q$1997,5,TRUE)),"",VLOOKUP(A627,'DC4-1'!$A$4:$Q$1997,5,TRUE))</f>
        <v/>
      </c>
      <c r="F627" s="74"/>
      <c r="K627" s="82">
        <f>IF(AND(年报!N$2&lt;=A627,A627&lt;=年报!N$3),1,0)</f>
        <v>0</v>
      </c>
    </row>
    <row r="628" spans="2:11">
      <c r="B628" s="77"/>
      <c r="C628" s="77" t="str">
        <f>IF(ISERROR(VLOOKUP(A628,'DC4-1'!$A$4:$Q$1997,5,TRUE)),"",VLOOKUP(A628,'DC4-1'!$A$4:$Q$1997,5,TRUE))</f>
        <v/>
      </c>
      <c r="F628" s="74"/>
      <c r="K628" s="82">
        <f>IF(AND(年报!N$2&lt;=A628,A628&lt;=年报!N$3),1,0)</f>
        <v>0</v>
      </c>
    </row>
    <row r="629" spans="2:11">
      <c r="B629" s="77"/>
      <c r="C629" s="77" t="str">
        <f>IF(ISERROR(VLOOKUP(A629,'DC4-1'!$A$4:$Q$1997,5,TRUE)),"",VLOOKUP(A629,'DC4-1'!$A$4:$Q$1997,5,TRUE))</f>
        <v/>
      </c>
      <c r="F629" s="74"/>
      <c r="K629" s="82">
        <f>IF(AND(年报!N$2&lt;=A629,A629&lt;=年报!N$3),1,0)</f>
        <v>0</v>
      </c>
    </row>
    <row r="630" spans="2:11">
      <c r="B630" s="77"/>
      <c r="C630" s="77" t="str">
        <f>IF(ISERROR(VLOOKUP(A630,'DC4-1'!$A$4:$Q$1997,5,TRUE)),"",VLOOKUP(A630,'DC4-1'!$A$4:$Q$1997,5,TRUE))</f>
        <v/>
      </c>
      <c r="F630" s="74"/>
      <c r="K630" s="82">
        <f>IF(AND(年报!N$2&lt;=A630,A630&lt;=年报!N$3),1,0)</f>
        <v>0</v>
      </c>
    </row>
    <row r="631" spans="2:11">
      <c r="B631" s="77"/>
      <c r="C631" s="77" t="str">
        <f>IF(ISERROR(VLOOKUP(A631,'DC4-1'!$A$4:$Q$1997,5,TRUE)),"",VLOOKUP(A631,'DC4-1'!$A$4:$Q$1997,5,TRUE))</f>
        <v/>
      </c>
      <c r="F631" s="74"/>
      <c r="K631" s="82">
        <f>IF(AND(年报!N$2&lt;=A631,A631&lt;=年报!N$3),1,0)</f>
        <v>0</v>
      </c>
    </row>
    <row r="632" spans="2:11">
      <c r="B632" s="77"/>
      <c r="C632" s="77" t="str">
        <f>IF(ISERROR(VLOOKUP(A632,'DC4-1'!$A$4:$Q$1997,5,TRUE)),"",VLOOKUP(A632,'DC4-1'!$A$4:$Q$1997,5,TRUE))</f>
        <v/>
      </c>
      <c r="F632" s="74"/>
      <c r="K632" s="82">
        <f>IF(AND(年报!N$2&lt;=A632,A632&lt;=年报!N$3),1,0)</f>
        <v>0</v>
      </c>
    </row>
    <row r="633" spans="2:11">
      <c r="B633" s="77"/>
      <c r="C633" s="77" t="str">
        <f>IF(ISERROR(VLOOKUP(A633,'DC4-1'!$A$4:$Q$1997,5,TRUE)),"",VLOOKUP(A633,'DC4-1'!$A$4:$Q$1997,5,TRUE))</f>
        <v/>
      </c>
      <c r="F633" s="74"/>
      <c r="K633" s="82">
        <f>IF(AND(年报!N$2&lt;=A633,A633&lt;=年报!N$3),1,0)</f>
        <v>0</v>
      </c>
    </row>
    <row r="634" spans="2:11">
      <c r="B634" s="77"/>
      <c r="C634" s="77" t="str">
        <f>IF(ISERROR(VLOOKUP(A634,'DC4-1'!$A$4:$Q$1997,5,TRUE)),"",VLOOKUP(A634,'DC4-1'!$A$4:$Q$1997,5,TRUE))</f>
        <v/>
      </c>
      <c r="F634" s="74"/>
      <c r="K634" s="82">
        <f>IF(AND(年报!N$2&lt;=A634,A634&lt;=年报!N$3),1,0)</f>
        <v>0</v>
      </c>
    </row>
    <row r="635" spans="2:11">
      <c r="B635" s="77"/>
      <c r="C635" s="77" t="str">
        <f>IF(ISERROR(VLOOKUP(A635,'DC4-1'!$A$4:$Q$1997,5,TRUE)),"",VLOOKUP(A635,'DC4-1'!$A$4:$Q$1997,5,TRUE))</f>
        <v/>
      </c>
      <c r="F635" s="74"/>
      <c r="K635" s="82">
        <f>IF(AND(年报!N$2&lt;=A635,A635&lt;=年报!N$3),1,0)</f>
        <v>0</v>
      </c>
    </row>
    <row r="636" spans="2:11">
      <c r="B636" s="77"/>
      <c r="C636" s="77" t="str">
        <f>IF(ISERROR(VLOOKUP(A636,'DC4-1'!$A$4:$Q$1997,5,TRUE)),"",VLOOKUP(A636,'DC4-1'!$A$4:$Q$1997,5,TRUE))</f>
        <v/>
      </c>
      <c r="F636" s="74"/>
      <c r="K636" s="82">
        <f>IF(AND(年报!N$2&lt;=A636,A636&lt;=年报!N$3),1,0)</f>
        <v>0</v>
      </c>
    </row>
    <row r="637" spans="2:11">
      <c r="B637" s="77"/>
      <c r="C637" s="77" t="str">
        <f>IF(ISERROR(VLOOKUP(A637,'DC4-1'!$A$4:$Q$1997,5,TRUE)),"",VLOOKUP(A637,'DC4-1'!$A$4:$Q$1997,5,TRUE))</f>
        <v/>
      </c>
      <c r="F637" s="74"/>
      <c r="K637" s="82">
        <f>IF(AND(年报!N$2&lt;=A637,A637&lt;=年报!N$3),1,0)</f>
        <v>0</v>
      </c>
    </row>
    <row r="638" spans="2:11">
      <c r="B638" s="77"/>
      <c r="C638" s="77" t="str">
        <f>IF(ISERROR(VLOOKUP(A638,'DC4-1'!$A$4:$Q$1997,5,TRUE)),"",VLOOKUP(A638,'DC4-1'!$A$4:$Q$1997,5,TRUE))</f>
        <v/>
      </c>
      <c r="F638" s="74"/>
      <c r="K638" s="82">
        <f>IF(AND(年报!N$2&lt;=A638,A638&lt;=年报!N$3),1,0)</f>
        <v>0</v>
      </c>
    </row>
    <row r="639" spans="2:11">
      <c r="B639" s="77"/>
      <c r="C639" s="77" t="str">
        <f>IF(ISERROR(VLOOKUP(A639,'DC4-1'!$A$4:$Q$1997,5,TRUE)),"",VLOOKUP(A639,'DC4-1'!$A$4:$Q$1997,5,TRUE))</f>
        <v/>
      </c>
      <c r="F639" s="74"/>
      <c r="K639" s="82">
        <f>IF(AND(年报!N$2&lt;=A639,A639&lt;=年报!N$3),1,0)</f>
        <v>0</v>
      </c>
    </row>
    <row r="640" spans="2:11">
      <c r="B640" s="77"/>
      <c r="C640" s="77" t="str">
        <f>IF(ISERROR(VLOOKUP(A640,'DC4-1'!$A$4:$Q$1997,5,TRUE)),"",VLOOKUP(A640,'DC4-1'!$A$4:$Q$1997,5,TRUE))</f>
        <v/>
      </c>
      <c r="F640" s="74"/>
      <c r="K640" s="82">
        <f>IF(AND(年报!N$2&lt;=A640,A640&lt;=年报!N$3),1,0)</f>
        <v>0</v>
      </c>
    </row>
    <row r="641" spans="2:11">
      <c r="B641" s="77"/>
      <c r="C641" s="77" t="str">
        <f>IF(ISERROR(VLOOKUP(A641,'DC4-1'!$A$4:$Q$1997,5,TRUE)),"",VLOOKUP(A641,'DC4-1'!$A$4:$Q$1997,5,TRUE))</f>
        <v/>
      </c>
      <c r="F641" s="74"/>
      <c r="K641" s="82">
        <f>IF(AND(年报!N$2&lt;=A641,A641&lt;=年报!N$3),1,0)</f>
        <v>0</v>
      </c>
    </row>
    <row r="642" spans="2:11">
      <c r="B642" s="77"/>
      <c r="C642" s="77" t="str">
        <f>IF(ISERROR(VLOOKUP(A642,'DC4-1'!$A$4:$Q$1997,5,TRUE)),"",VLOOKUP(A642,'DC4-1'!$A$4:$Q$1997,5,TRUE))</f>
        <v/>
      </c>
      <c r="F642" s="74"/>
      <c r="K642" s="82">
        <f>IF(AND(年报!N$2&lt;=A642,A642&lt;=年报!N$3),1,0)</f>
        <v>0</v>
      </c>
    </row>
    <row r="643" spans="2:11">
      <c r="B643" s="77"/>
      <c r="C643" s="77" t="str">
        <f>IF(ISERROR(VLOOKUP(A643,'DC4-1'!$A$4:$Q$1997,5,TRUE)),"",VLOOKUP(A643,'DC4-1'!$A$4:$Q$1997,5,TRUE))</f>
        <v/>
      </c>
      <c r="F643" s="74"/>
      <c r="K643" s="82">
        <f>IF(AND(年报!N$2&lt;=A643,A643&lt;=年报!N$3),1,0)</f>
        <v>0</v>
      </c>
    </row>
    <row r="644" spans="2:11">
      <c r="B644" s="77"/>
      <c r="C644" s="77" t="str">
        <f>IF(ISERROR(VLOOKUP(A644,'DC4-1'!$A$4:$Q$1997,5,TRUE)),"",VLOOKUP(A644,'DC4-1'!$A$4:$Q$1997,5,TRUE))</f>
        <v/>
      </c>
      <c r="F644" s="74"/>
      <c r="K644" s="82">
        <f>IF(AND(年报!N$2&lt;=A644,A644&lt;=年报!N$3),1,0)</f>
        <v>0</v>
      </c>
    </row>
    <row r="645" spans="2:11">
      <c r="B645" s="77"/>
      <c r="C645" s="77" t="str">
        <f>IF(ISERROR(VLOOKUP(A645,'DC4-1'!$A$4:$Q$1997,5,TRUE)),"",VLOOKUP(A645,'DC4-1'!$A$4:$Q$1997,5,TRUE))</f>
        <v/>
      </c>
      <c r="F645" s="74"/>
      <c r="K645" s="82">
        <f>IF(AND(年报!N$2&lt;=A645,A645&lt;=年报!N$3),1,0)</f>
        <v>0</v>
      </c>
    </row>
    <row r="646" spans="2:11">
      <c r="B646" s="77"/>
      <c r="C646" s="77" t="str">
        <f>IF(ISERROR(VLOOKUP(A646,'DC4-1'!$A$4:$Q$1997,5,TRUE)),"",VLOOKUP(A646,'DC4-1'!$A$4:$Q$1997,5,TRUE))</f>
        <v/>
      </c>
      <c r="F646" s="74"/>
      <c r="K646" s="82">
        <f>IF(AND(年报!N$2&lt;=A646,A646&lt;=年报!N$3),1,0)</f>
        <v>0</v>
      </c>
    </row>
    <row r="647" spans="2:11">
      <c r="B647" s="77"/>
      <c r="C647" s="77" t="str">
        <f>IF(ISERROR(VLOOKUP(A647,'DC4-1'!$A$4:$Q$1997,5,TRUE)),"",VLOOKUP(A647,'DC4-1'!$A$4:$Q$1997,5,TRUE))</f>
        <v/>
      </c>
      <c r="F647" s="74"/>
      <c r="K647" s="82">
        <f>IF(AND(年报!N$2&lt;=A647,A647&lt;=年报!N$3),1,0)</f>
        <v>0</v>
      </c>
    </row>
    <row r="648" spans="2:11">
      <c r="B648" s="77"/>
      <c r="C648" s="77" t="str">
        <f>IF(ISERROR(VLOOKUP(A648,'DC4-1'!$A$4:$Q$1997,5,TRUE)),"",VLOOKUP(A648,'DC4-1'!$A$4:$Q$1997,5,TRUE))</f>
        <v/>
      </c>
      <c r="F648" s="74"/>
      <c r="K648" s="82">
        <f>IF(AND(年报!N$2&lt;=A648,A648&lt;=年报!N$3),1,0)</f>
        <v>0</v>
      </c>
    </row>
    <row r="649" spans="2:11">
      <c r="B649" s="77"/>
      <c r="C649" s="77" t="str">
        <f>IF(ISERROR(VLOOKUP(A649,'DC4-1'!$A$4:$Q$1997,5,TRUE)),"",VLOOKUP(A649,'DC4-1'!$A$4:$Q$1997,5,TRUE))</f>
        <v/>
      </c>
      <c r="F649" s="74"/>
      <c r="K649" s="82">
        <f>IF(AND(年报!N$2&lt;=A649,A649&lt;=年报!N$3),1,0)</f>
        <v>0</v>
      </c>
    </row>
    <row r="650" spans="2:11">
      <c r="B650" s="77"/>
      <c r="C650" s="77" t="str">
        <f>IF(ISERROR(VLOOKUP(A650,'DC4-1'!$A$4:$Q$1997,5,TRUE)),"",VLOOKUP(A650,'DC4-1'!$A$4:$Q$1997,5,TRUE))</f>
        <v/>
      </c>
      <c r="F650" s="74"/>
      <c r="K650" s="82">
        <f>IF(AND(年报!N$2&lt;=A650,A650&lt;=年报!N$3),1,0)</f>
        <v>0</v>
      </c>
    </row>
    <row r="651" spans="2:11">
      <c r="B651" s="77"/>
      <c r="C651" s="77" t="str">
        <f>IF(ISERROR(VLOOKUP(A651,'DC4-1'!$A$4:$Q$1997,5,TRUE)),"",VLOOKUP(A651,'DC4-1'!$A$4:$Q$1997,5,TRUE))</f>
        <v/>
      </c>
      <c r="F651" s="74"/>
      <c r="K651" s="82">
        <f>IF(AND(年报!N$2&lt;=A651,A651&lt;=年报!N$3),1,0)</f>
        <v>0</v>
      </c>
    </row>
    <row r="652" spans="2:11">
      <c r="B652" s="77"/>
      <c r="C652" s="77" t="str">
        <f>IF(ISERROR(VLOOKUP(A652,'DC4-1'!$A$4:$Q$1997,5,TRUE)),"",VLOOKUP(A652,'DC4-1'!$A$4:$Q$1997,5,TRUE))</f>
        <v/>
      </c>
      <c r="F652" s="74"/>
      <c r="K652" s="82">
        <f>IF(AND(年报!N$2&lt;=A652,A652&lt;=年报!N$3),1,0)</f>
        <v>0</v>
      </c>
    </row>
    <row r="653" spans="2:11">
      <c r="B653" s="77"/>
      <c r="C653" s="77" t="str">
        <f>IF(ISERROR(VLOOKUP(A653,'DC4-1'!$A$4:$Q$1997,5,TRUE)),"",VLOOKUP(A653,'DC4-1'!$A$4:$Q$1997,5,TRUE))</f>
        <v/>
      </c>
      <c r="F653" s="74"/>
      <c r="K653" s="82">
        <f>IF(AND(年报!N$2&lt;=A653,A653&lt;=年报!N$3),1,0)</f>
        <v>0</v>
      </c>
    </row>
    <row r="654" spans="2:11">
      <c r="B654" s="77"/>
      <c r="C654" s="77" t="str">
        <f>IF(ISERROR(VLOOKUP(A654,'DC4-1'!$A$4:$Q$1997,5,TRUE)),"",VLOOKUP(A654,'DC4-1'!$A$4:$Q$1997,5,TRUE))</f>
        <v/>
      </c>
      <c r="F654" s="74"/>
      <c r="K654" s="82">
        <f>IF(AND(年报!N$2&lt;=A654,A654&lt;=年报!N$3),1,0)</f>
        <v>0</v>
      </c>
    </row>
    <row r="655" spans="2:11">
      <c r="B655" s="77"/>
      <c r="C655" s="77" t="str">
        <f>IF(ISERROR(VLOOKUP(A655,'DC4-1'!$A$4:$Q$1997,5,TRUE)),"",VLOOKUP(A655,'DC4-1'!$A$4:$Q$1997,5,TRUE))</f>
        <v/>
      </c>
      <c r="F655" s="74"/>
      <c r="K655" s="82">
        <f>IF(AND(年报!N$2&lt;=A655,A655&lt;=年报!N$3),1,0)</f>
        <v>0</v>
      </c>
    </row>
    <row r="656" spans="2:11">
      <c r="B656" s="77"/>
      <c r="C656" s="77" t="str">
        <f>IF(ISERROR(VLOOKUP(A656,'DC4-1'!$A$4:$Q$1997,5,TRUE)),"",VLOOKUP(A656,'DC4-1'!$A$4:$Q$1997,5,TRUE))</f>
        <v/>
      </c>
      <c r="F656" s="74"/>
      <c r="K656" s="82">
        <f>IF(AND(年报!N$2&lt;=A656,A656&lt;=年报!N$3),1,0)</f>
        <v>0</v>
      </c>
    </row>
    <row r="657" spans="2:11">
      <c r="B657" s="77"/>
      <c r="C657" s="77" t="str">
        <f>IF(ISERROR(VLOOKUP(A657,'DC4-1'!$A$4:$Q$1997,5,TRUE)),"",VLOOKUP(A657,'DC4-1'!$A$4:$Q$1997,5,TRUE))</f>
        <v/>
      </c>
      <c r="F657" s="74"/>
      <c r="K657" s="82">
        <f>IF(AND(年报!N$2&lt;=A657,A657&lt;=年报!N$3),1,0)</f>
        <v>0</v>
      </c>
    </row>
    <row r="658" spans="2:11">
      <c r="B658" s="77"/>
      <c r="C658" s="77" t="str">
        <f>IF(ISERROR(VLOOKUP(A658,'DC4-1'!$A$4:$Q$1997,5,TRUE)),"",VLOOKUP(A658,'DC4-1'!$A$4:$Q$1997,5,TRUE))</f>
        <v/>
      </c>
      <c r="F658" s="74"/>
      <c r="K658" s="82">
        <f>IF(AND(年报!N$2&lt;=A658,A658&lt;=年报!N$3),1,0)</f>
        <v>0</v>
      </c>
    </row>
    <row r="659" spans="2:11">
      <c r="B659" s="77"/>
      <c r="C659" s="77" t="str">
        <f>IF(ISERROR(VLOOKUP(A659,'DC4-1'!$A$4:$Q$1997,5,TRUE)),"",VLOOKUP(A659,'DC4-1'!$A$4:$Q$1997,5,TRUE))</f>
        <v/>
      </c>
      <c r="F659" s="74"/>
      <c r="K659" s="82">
        <f>IF(AND(年报!N$2&lt;=A659,A659&lt;=年报!N$3),1,0)</f>
        <v>0</v>
      </c>
    </row>
    <row r="660" spans="2:11">
      <c r="B660" s="77"/>
      <c r="C660" s="77" t="str">
        <f>IF(ISERROR(VLOOKUP(A660,'DC4-1'!$A$4:$Q$1997,5,TRUE)),"",VLOOKUP(A660,'DC4-1'!$A$4:$Q$1997,5,TRUE))</f>
        <v/>
      </c>
      <c r="F660" s="74"/>
      <c r="K660" s="82">
        <f>IF(AND(年报!N$2&lt;=A660,A660&lt;=年报!N$3),1,0)</f>
        <v>0</v>
      </c>
    </row>
    <row r="661" spans="2:11">
      <c r="B661" s="77"/>
      <c r="C661" s="77" t="str">
        <f>IF(ISERROR(VLOOKUP(A661,'DC4-1'!$A$4:$Q$1997,5,TRUE)),"",VLOOKUP(A661,'DC4-1'!$A$4:$Q$1997,5,TRUE))</f>
        <v/>
      </c>
      <c r="F661" s="74"/>
      <c r="K661" s="82">
        <f>IF(AND(年报!N$2&lt;=A661,A661&lt;=年报!N$3),1,0)</f>
        <v>0</v>
      </c>
    </row>
    <row r="662" spans="2:11">
      <c r="B662" s="77"/>
      <c r="C662" s="77" t="str">
        <f>IF(ISERROR(VLOOKUP(A662,'DC4-1'!$A$4:$Q$1997,5,TRUE)),"",VLOOKUP(A662,'DC4-1'!$A$4:$Q$1997,5,TRUE))</f>
        <v/>
      </c>
      <c r="F662" s="74"/>
      <c r="K662" s="82">
        <f>IF(AND(年报!N$2&lt;=A662,A662&lt;=年报!N$3),1,0)</f>
        <v>0</v>
      </c>
    </row>
    <row r="663" spans="2:11">
      <c r="B663" s="77"/>
      <c r="C663" s="77" t="str">
        <f>IF(ISERROR(VLOOKUP(A663,'DC4-1'!$A$4:$Q$1997,5,TRUE)),"",VLOOKUP(A663,'DC4-1'!$A$4:$Q$1997,5,TRUE))</f>
        <v/>
      </c>
      <c r="F663" s="74"/>
      <c r="K663" s="82">
        <f>IF(AND(年报!N$2&lt;=A663,A663&lt;=年报!N$3),1,0)</f>
        <v>0</v>
      </c>
    </row>
    <row r="664" spans="2:11">
      <c r="B664" s="77"/>
      <c r="C664" s="77" t="str">
        <f>IF(ISERROR(VLOOKUP(A664,'DC4-1'!$A$4:$Q$1997,5,TRUE)),"",VLOOKUP(A664,'DC4-1'!$A$4:$Q$1997,5,TRUE))</f>
        <v/>
      </c>
      <c r="F664" s="74"/>
      <c r="K664" s="82">
        <f>IF(AND(年报!N$2&lt;=A664,A664&lt;=年报!N$3),1,0)</f>
        <v>0</v>
      </c>
    </row>
    <row r="665" spans="2:11">
      <c r="B665" s="77"/>
      <c r="C665" s="77" t="str">
        <f>IF(ISERROR(VLOOKUP(A665,'DC4-1'!$A$4:$Q$1997,5,TRUE)),"",VLOOKUP(A665,'DC4-1'!$A$4:$Q$1997,5,TRUE))</f>
        <v/>
      </c>
      <c r="F665" s="74"/>
      <c r="K665" s="82">
        <f>IF(AND(年报!N$2&lt;=A665,A665&lt;=年报!N$3),1,0)</f>
        <v>0</v>
      </c>
    </row>
    <row r="666" spans="2:11">
      <c r="B666" s="77"/>
      <c r="C666" s="77" t="str">
        <f>IF(ISERROR(VLOOKUP(A666,'DC4-1'!$A$4:$Q$1997,5,TRUE)),"",VLOOKUP(A666,'DC4-1'!$A$4:$Q$1997,5,TRUE))</f>
        <v/>
      </c>
      <c r="F666" s="74"/>
      <c r="K666" s="82">
        <f>IF(AND(年报!N$2&lt;=A666,A666&lt;=年报!N$3),1,0)</f>
        <v>0</v>
      </c>
    </row>
    <row r="667" spans="2:11">
      <c r="B667" s="77"/>
      <c r="C667" s="77" t="str">
        <f>IF(ISERROR(VLOOKUP(A667,'DC4-1'!$A$4:$Q$1997,5,TRUE)),"",VLOOKUP(A667,'DC4-1'!$A$4:$Q$1997,5,TRUE))</f>
        <v/>
      </c>
      <c r="F667" s="74"/>
      <c r="K667" s="82">
        <f>IF(AND(年报!N$2&lt;=A667,A667&lt;=年报!N$3),1,0)</f>
        <v>0</v>
      </c>
    </row>
    <row r="668" spans="2:11">
      <c r="B668" s="77"/>
      <c r="C668" s="77" t="str">
        <f>IF(ISERROR(VLOOKUP(A668,'DC4-1'!$A$4:$Q$1997,5,TRUE)),"",VLOOKUP(A668,'DC4-1'!$A$4:$Q$1997,5,TRUE))</f>
        <v/>
      </c>
      <c r="F668" s="74"/>
      <c r="K668" s="82">
        <f>IF(AND(年报!N$2&lt;=A668,A668&lt;=年报!N$3),1,0)</f>
        <v>0</v>
      </c>
    </row>
    <row r="669" spans="2:11">
      <c r="B669" s="77"/>
      <c r="C669" s="77" t="str">
        <f>IF(ISERROR(VLOOKUP(A669,'DC4-1'!$A$4:$Q$1997,5,TRUE)),"",VLOOKUP(A669,'DC4-1'!$A$4:$Q$1997,5,TRUE))</f>
        <v/>
      </c>
      <c r="F669" s="74"/>
      <c r="K669" s="82">
        <f>IF(AND(年报!N$2&lt;=A669,A669&lt;=年报!N$3),1,0)</f>
        <v>0</v>
      </c>
    </row>
    <row r="670" spans="2:11">
      <c r="B670" s="77"/>
      <c r="C670" s="77" t="str">
        <f>IF(ISERROR(VLOOKUP(A670,'DC4-1'!$A$4:$Q$1997,5,TRUE)),"",VLOOKUP(A670,'DC4-1'!$A$4:$Q$1997,5,TRUE))</f>
        <v/>
      </c>
      <c r="F670" s="74"/>
      <c r="K670" s="82">
        <f>IF(AND(年报!N$2&lt;=A670,A670&lt;=年报!N$3),1,0)</f>
        <v>0</v>
      </c>
    </row>
    <row r="671" spans="2:11">
      <c r="B671" s="77"/>
      <c r="C671" s="77" t="str">
        <f>IF(ISERROR(VLOOKUP(A671,'DC4-1'!$A$4:$Q$1997,5,TRUE)),"",VLOOKUP(A671,'DC4-1'!$A$4:$Q$1997,5,TRUE))</f>
        <v/>
      </c>
      <c r="F671" s="74"/>
      <c r="K671" s="82">
        <f>IF(AND(年报!N$2&lt;=A671,A671&lt;=年报!N$3),1,0)</f>
        <v>0</v>
      </c>
    </row>
    <row r="672" spans="2:11">
      <c r="B672" s="77"/>
      <c r="C672" s="77" t="str">
        <f>IF(ISERROR(VLOOKUP(A672,'DC4-1'!$A$4:$Q$1997,5,TRUE)),"",VLOOKUP(A672,'DC4-1'!$A$4:$Q$1997,5,TRUE))</f>
        <v/>
      </c>
      <c r="F672" s="74"/>
      <c r="K672" s="82">
        <f>IF(AND(年报!N$2&lt;=A672,A672&lt;=年报!N$3),1,0)</f>
        <v>0</v>
      </c>
    </row>
    <row r="673" spans="2:11">
      <c r="B673" s="77"/>
      <c r="C673" s="77" t="str">
        <f>IF(ISERROR(VLOOKUP(A673,'DC4-1'!$A$4:$Q$1997,5,TRUE)),"",VLOOKUP(A673,'DC4-1'!$A$4:$Q$1997,5,TRUE))</f>
        <v/>
      </c>
      <c r="F673" s="74"/>
      <c r="K673" s="82">
        <f>IF(AND(年报!N$2&lt;=A673,A673&lt;=年报!N$3),1,0)</f>
        <v>0</v>
      </c>
    </row>
    <row r="674" spans="2:11">
      <c r="B674" s="77"/>
      <c r="C674" s="77" t="str">
        <f>IF(ISERROR(VLOOKUP(A674,'DC4-1'!$A$4:$Q$1997,5,TRUE)),"",VLOOKUP(A674,'DC4-1'!$A$4:$Q$1997,5,TRUE))</f>
        <v/>
      </c>
      <c r="F674" s="74"/>
      <c r="K674" s="82">
        <f>IF(AND(年报!N$2&lt;=A674,A674&lt;=年报!N$3),1,0)</f>
        <v>0</v>
      </c>
    </row>
    <row r="675" spans="2:11">
      <c r="B675" s="77"/>
      <c r="C675" s="77" t="str">
        <f>IF(ISERROR(VLOOKUP(A675,'DC4-1'!$A$4:$Q$1997,5,TRUE)),"",VLOOKUP(A675,'DC4-1'!$A$4:$Q$1997,5,TRUE))</f>
        <v/>
      </c>
      <c r="F675" s="74"/>
      <c r="K675" s="82">
        <f>IF(AND(年报!N$2&lt;=A675,A675&lt;=年报!N$3),1,0)</f>
        <v>0</v>
      </c>
    </row>
    <row r="676" spans="2:11">
      <c r="B676" s="77"/>
      <c r="C676" s="77" t="str">
        <f>IF(ISERROR(VLOOKUP(A676,'DC4-1'!$A$4:$Q$1997,5,TRUE)),"",VLOOKUP(A676,'DC4-1'!$A$4:$Q$1997,5,TRUE))</f>
        <v/>
      </c>
      <c r="F676" s="74"/>
      <c r="K676" s="82">
        <f>IF(AND(年报!N$2&lt;=A676,A676&lt;=年报!N$3),1,0)</f>
        <v>0</v>
      </c>
    </row>
    <row r="677" spans="2:11">
      <c r="B677" s="77"/>
      <c r="C677" s="77" t="str">
        <f>IF(ISERROR(VLOOKUP(A677,'DC4-1'!$A$4:$Q$1997,5,TRUE)),"",VLOOKUP(A677,'DC4-1'!$A$4:$Q$1997,5,TRUE))</f>
        <v/>
      </c>
      <c r="F677" s="74"/>
      <c r="K677" s="82">
        <f>IF(AND(年报!N$2&lt;=A677,A677&lt;=年报!N$3),1,0)</f>
        <v>0</v>
      </c>
    </row>
    <row r="678" spans="2:11">
      <c r="B678" s="77"/>
      <c r="C678" s="77" t="str">
        <f>IF(ISERROR(VLOOKUP(A678,'DC4-1'!$A$4:$Q$1997,5,TRUE)),"",VLOOKUP(A678,'DC4-1'!$A$4:$Q$1997,5,TRUE))</f>
        <v/>
      </c>
      <c r="F678" s="74"/>
      <c r="K678" s="82">
        <f>IF(AND(年报!N$2&lt;=A678,A678&lt;=年报!N$3),1,0)</f>
        <v>0</v>
      </c>
    </row>
    <row r="679" spans="2:11">
      <c r="B679" s="77"/>
      <c r="C679" s="77" t="str">
        <f>IF(ISERROR(VLOOKUP(A679,'DC4-1'!$A$4:$Q$1997,5,TRUE)),"",VLOOKUP(A679,'DC4-1'!$A$4:$Q$1997,5,TRUE))</f>
        <v/>
      </c>
      <c r="F679" s="74"/>
      <c r="K679" s="82">
        <f>IF(AND(年报!N$2&lt;=A679,A679&lt;=年报!N$3),1,0)</f>
        <v>0</v>
      </c>
    </row>
    <row r="680" spans="2:11">
      <c r="B680" s="77"/>
      <c r="C680" s="77" t="str">
        <f>IF(ISERROR(VLOOKUP(A680,'DC4-1'!$A$4:$Q$1997,5,TRUE)),"",VLOOKUP(A680,'DC4-1'!$A$4:$Q$1997,5,TRUE))</f>
        <v/>
      </c>
      <c r="F680" s="74"/>
      <c r="K680" s="82">
        <f>IF(AND(年报!N$2&lt;=A680,A680&lt;=年报!N$3),1,0)</f>
        <v>0</v>
      </c>
    </row>
    <row r="681" spans="2:11">
      <c r="B681" s="77"/>
      <c r="C681" s="77" t="str">
        <f>IF(ISERROR(VLOOKUP(A681,'DC4-1'!$A$4:$Q$1997,5,TRUE)),"",VLOOKUP(A681,'DC4-1'!$A$4:$Q$1997,5,TRUE))</f>
        <v/>
      </c>
      <c r="F681" s="74"/>
      <c r="K681" s="82">
        <f>IF(AND(年报!N$2&lt;=A681,A681&lt;=年报!N$3),1,0)</f>
        <v>0</v>
      </c>
    </row>
    <row r="682" spans="2:11">
      <c r="B682" s="77"/>
      <c r="C682" s="77" t="str">
        <f>IF(ISERROR(VLOOKUP(A682,'DC4-1'!$A$4:$Q$1997,5,TRUE)),"",VLOOKUP(A682,'DC4-1'!$A$4:$Q$1997,5,TRUE))</f>
        <v/>
      </c>
      <c r="F682" s="74"/>
      <c r="K682" s="82">
        <f>IF(AND(年报!N$2&lt;=A682,A682&lt;=年报!N$3),1,0)</f>
        <v>0</v>
      </c>
    </row>
    <row r="683" spans="2:11">
      <c r="B683" s="77"/>
      <c r="C683" s="77" t="str">
        <f>IF(ISERROR(VLOOKUP(A683,'DC4-1'!$A$4:$Q$1997,5,TRUE)),"",VLOOKUP(A683,'DC4-1'!$A$4:$Q$1997,5,TRUE))</f>
        <v/>
      </c>
      <c r="F683" s="74"/>
      <c r="K683" s="82">
        <f>IF(AND(年报!N$2&lt;=A683,A683&lt;=年报!N$3),1,0)</f>
        <v>0</v>
      </c>
    </row>
    <row r="684" spans="2:11">
      <c r="B684" s="77"/>
      <c r="C684" s="77" t="str">
        <f>IF(ISERROR(VLOOKUP(A684,'DC4-1'!$A$4:$Q$1997,5,TRUE)),"",VLOOKUP(A684,'DC4-1'!$A$4:$Q$1997,5,TRUE))</f>
        <v/>
      </c>
      <c r="F684" s="74"/>
      <c r="K684" s="82">
        <f>IF(AND(年报!N$2&lt;=A684,A684&lt;=年报!N$3),1,0)</f>
        <v>0</v>
      </c>
    </row>
    <row r="685" spans="2:11">
      <c r="B685" s="77"/>
      <c r="C685" s="77" t="str">
        <f>IF(ISERROR(VLOOKUP(A685,'DC4-1'!$A$4:$Q$1997,5,TRUE)),"",VLOOKUP(A685,'DC4-1'!$A$4:$Q$1997,5,TRUE))</f>
        <v/>
      </c>
      <c r="F685" s="74"/>
      <c r="K685" s="82">
        <f>IF(AND(年报!N$2&lt;=A685,A685&lt;=年报!N$3),1,0)</f>
        <v>0</v>
      </c>
    </row>
    <row r="686" spans="2:11">
      <c r="B686" s="77"/>
      <c r="C686" s="77" t="str">
        <f>IF(ISERROR(VLOOKUP(A686,'DC4-1'!$A$4:$Q$1997,5,TRUE)),"",VLOOKUP(A686,'DC4-1'!$A$4:$Q$1997,5,TRUE))</f>
        <v/>
      </c>
      <c r="F686" s="74"/>
      <c r="K686" s="82">
        <f>IF(AND(年报!N$2&lt;=A686,A686&lt;=年报!N$3),1,0)</f>
        <v>0</v>
      </c>
    </row>
    <row r="687" spans="2:11">
      <c r="B687" s="77"/>
      <c r="C687" s="77" t="str">
        <f>IF(ISERROR(VLOOKUP(A687,'DC4-1'!$A$4:$Q$1997,5,TRUE)),"",VLOOKUP(A687,'DC4-1'!$A$4:$Q$1997,5,TRUE))</f>
        <v/>
      </c>
      <c r="F687" s="74"/>
      <c r="K687" s="82">
        <f>IF(AND(年报!N$2&lt;=A687,A687&lt;=年报!N$3),1,0)</f>
        <v>0</v>
      </c>
    </row>
    <row r="688" spans="2:11">
      <c r="B688" s="77"/>
      <c r="C688" s="77" t="str">
        <f>IF(ISERROR(VLOOKUP(A688,'DC4-1'!$A$4:$Q$1997,5,TRUE)),"",VLOOKUP(A688,'DC4-1'!$A$4:$Q$1997,5,TRUE))</f>
        <v/>
      </c>
      <c r="F688" s="74"/>
      <c r="K688" s="82">
        <f>IF(AND(年报!N$2&lt;=A688,A688&lt;=年报!N$3),1,0)</f>
        <v>0</v>
      </c>
    </row>
    <row r="689" spans="2:11">
      <c r="B689" s="77"/>
      <c r="C689" s="77" t="str">
        <f>IF(ISERROR(VLOOKUP(A689,'DC4-1'!$A$4:$Q$1997,5,TRUE)),"",VLOOKUP(A689,'DC4-1'!$A$4:$Q$1997,5,TRUE))</f>
        <v/>
      </c>
      <c r="F689" s="74"/>
      <c r="K689" s="82">
        <f>IF(AND(年报!N$2&lt;=A689,A689&lt;=年报!N$3),1,0)</f>
        <v>0</v>
      </c>
    </row>
    <row r="690" spans="2:11">
      <c r="B690" s="77"/>
      <c r="C690" s="77" t="str">
        <f>IF(ISERROR(VLOOKUP(A690,'DC4-1'!$A$4:$Q$1997,5,TRUE)),"",VLOOKUP(A690,'DC4-1'!$A$4:$Q$1997,5,TRUE))</f>
        <v/>
      </c>
      <c r="F690" s="74"/>
      <c r="K690" s="82">
        <f>IF(AND(年报!N$2&lt;=A690,A690&lt;=年报!N$3),1,0)</f>
        <v>0</v>
      </c>
    </row>
    <row r="691" spans="2:11">
      <c r="B691" s="77"/>
      <c r="C691" s="77" t="str">
        <f>IF(ISERROR(VLOOKUP(A691,'DC4-1'!$A$4:$Q$1997,5,TRUE)),"",VLOOKUP(A691,'DC4-1'!$A$4:$Q$1997,5,TRUE))</f>
        <v/>
      </c>
      <c r="F691" s="74"/>
      <c r="K691" s="82">
        <f>IF(AND(年报!N$2&lt;=A691,A691&lt;=年报!N$3),1,0)</f>
        <v>0</v>
      </c>
    </row>
    <row r="692" spans="2:11">
      <c r="B692" s="77"/>
      <c r="C692" s="77" t="str">
        <f>IF(ISERROR(VLOOKUP(A692,'DC4-1'!$A$4:$Q$1997,5,TRUE)),"",VLOOKUP(A692,'DC4-1'!$A$4:$Q$1997,5,TRUE))</f>
        <v/>
      </c>
      <c r="F692" s="74"/>
      <c r="K692" s="82">
        <f>IF(AND(年报!N$2&lt;=A692,A692&lt;=年报!N$3),1,0)</f>
        <v>0</v>
      </c>
    </row>
    <row r="693" spans="2:11">
      <c r="B693" s="77"/>
      <c r="C693" s="77" t="str">
        <f>IF(ISERROR(VLOOKUP(A693,'DC4-1'!$A$4:$Q$1997,5,TRUE)),"",VLOOKUP(A693,'DC4-1'!$A$4:$Q$1997,5,TRUE))</f>
        <v/>
      </c>
      <c r="F693" s="74"/>
      <c r="K693" s="82">
        <f>IF(AND(年报!N$2&lt;=A693,A693&lt;=年报!N$3),1,0)</f>
        <v>0</v>
      </c>
    </row>
    <row r="694" spans="2:11">
      <c r="B694" s="77"/>
      <c r="C694" s="77" t="str">
        <f>IF(ISERROR(VLOOKUP(A694,'DC4-1'!$A$4:$Q$1997,5,TRUE)),"",VLOOKUP(A694,'DC4-1'!$A$4:$Q$1997,5,TRUE))</f>
        <v/>
      </c>
      <c r="F694" s="74"/>
      <c r="K694" s="82">
        <f>IF(AND(年报!N$2&lt;=A694,A694&lt;=年报!N$3),1,0)</f>
        <v>0</v>
      </c>
    </row>
    <row r="695" spans="2:11">
      <c r="B695" s="77"/>
      <c r="C695" s="77" t="str">
        <f>IF(ISERROR(VLOOKUP(A695,'DC4-1'!$A$4:$Q$1997,5,TRUE)),"",VLOOKUP(A695,'DC4-1'!$A$4:$Q$1997,5,TRUE))</f>
        <v/>
      </c>
      <c r="F695" s="74"/>
      <c r="K695" s="82">
        <f>IF(AND(年报!N$2&lt;=A695,A695&lt;=年报!N$3),1,0)</f>
        <v>0</v>
      </c>
    </row>
    <row r="696" spans="2:11">
      <c r="B696" s="77"/>
      <c r="C696" s="77" t="str">
        <f>IF(ISERROR(VLOOKUP(A696,'DC4-1'!$A$4:$Q$1997,5,TRUE)),"",VLOOKUP(A696,'DC4-1'!$A$4:$Q$1997,5,TRUE))</f>
        <v/>
      </c>
      <c r="F696" s="74"/>
      <c r="K696" s="82">
        <f>IF(AND(年报!N$2&lt;=A696,A696&lt;=年报!N$3),1,0)</f>
        <v>0</v>
      </c>
    </row>
    <row r="697" spans="2:11">
      <c r="B697" s="77"/>
      <c r="C697" s="77" t="str">
        <f>IF(ISERROR(VLOOKUP(A697,'DC4-1'!$A$4:$Q$1997,5,TRUE)),"",VLOOKUP(A697,'DC4-1'!$A$4:$Q$1997,5,TRUE))</f>
        <v/>
      </c>
      <c r="F697" s="74"/>
      <c r="K697" s="82">
        <f>IF(AND(年报!N$2&lt;=A697,A697&lt;=年报!N$3),1,0)</f>
        <v>0</v>
      </c>
    </row>
    <row r="698" spans="2:11">
      <c r="B698" s="77"/>
      <c r="C698" s="77" t="str">
        <f>IF(ISERROR(VLOOKUP(A698,'DC4-1'!$A$4:$Q$1997,5,TRUE)),"",VLOOKUP(A698,'DC4-1'!$A$4:$Q$1997,5,TRUE))</f>
        <v/>
      </c>
      <c r="F698" s="74"/>
      <c r="K698" s="82">
        <f>IF(AND(年报!N$2&lt;=A698,A698&lt;=年报!N$3),1,0)</f>
        <v>0</v>
      </c>
    </row>
    <row r="699" spans="2:11">
      <c r="B699" s="77"/>
      <c r="C699" s="77" t="str">
        <f>IF(ISERROR(VLOOKUP(A699,'DC4-1'!$A$4:$Q$1997,5,TRUE)),"",VLOOKUP(A699,'DC4-1'!$A$4:$Q$1997,5,TRUE))</f>
        <v/>
      </c>
      <c r="F699" s="74"/>
      <c r="K699" s="82">
        <f>IF(AND(年报!N$2&lt;=A699,A699&lt;=年报!N$3),1,0)</f>
        <v>0</v>
      </c>
    </row>
    <row r="700" spans="2:11">
      <c r="B700" s="77"/>
      <c r="C700" s="77" t="str">
        <f>IF(ISERROR(VLOOKUP(A700,'DC4-1'!$A$4:$Q$1997,5,TRUE)),"",VLOOKUP(A700,'DC4-1'!$A$4:$Q$1997,5,TRUE))</f>
        <v/>
      </c>
      <c r="F700" s="74"/>
      <c r="K700" s="82">
        <f>IF(AND(年报!N$2&lt;=A700,A700&lt;=年报!N$3),1,0)</f>
        <v>0</v>
      </c>
    </row>
    <row r="701" spans="2:11">
      <c r="B701" s="77"/>
      <c r="C701" s="77" t="str">
        <f>IF(ISERROR(VLOOKUP(A701,'DC4-1'!$A$4:$Q$1997,5,TRUE)),"",VLOOKUP(A701,'DC4-1'!$A$4:$Q$1997,5,TRUE))</f>
        <v/>
      </c>
      <c r="F701" s="74"/>
      <c r="K701" s="82">
        <f>IF(AND(年报!N$2&lt;=A701,A701&lt;=年报!N$3),1,0)</f>
        <v>0</v>
      </c>
    </row>
    <row r="702" spans="2:11">
      <c r="B702" s="77"/>
      <c r="C702" s="77" t="str">
        <f>IF(ISERROR(VLOOKUP(A702,'DC4-1'!$A$4:$Q$1997,5,TRUE)),"",VLOOKUP(A702,'DC4-1'!$A$4:$Q$1997,5,TRUE))</f>
        <v/>
      </c>
      <c r="F702" s="74"/>
      <c r="K702" s="82">
        <f>IF(AND(年报!N$2&lt;=A702,A702&lt;=年报!N$3),1,0)</f>
        <v>0</v>
      </c>
    </row>
    <row r="703" spans="2:11">
      <c r="B703" s="77"/>
      <c r="C703" s="77" t="str">
        <f>IF(ISERROR(VLOOKUP(A703,'DC4-1'!$A$4:$Q$1997,5,TRUE)),"",VLOOKUP(A703,'DC4-1'!$A$4:$Q$1997,5,TRUE))</f>
        <v/>
      </c>
      <c r="F703" s="74"/>
      <c r="K703" s="82">
        <f>IF(AND(年报!N$2&lt;=A703,A703&lt;=年报!N$3),1,0)</f>
        <v>0</v>
      </c>
    </row>
    <row r="704" spans="2:11">
      <c r="B704" s="77"/>
      <c r="C704" s="77" t="str">
        <f>IF(ISERROR(VLOOKUP(A704,'DC4-1'!$A$4:$Q$1997,5,TRUE)),"",VLOOKUP(A704,'DC4-1'!$A$4:$Q$1997,5,TRUE))</f>
        <v/>
      </c>
      <c r="F704" s="74"/>
      <c r="K704" s="82">
        <f>IF(AND(年报!N$2&lt;=A704,A704&lt;=年报!N$3),1,0)</f>
        <v>0</v>
      </c>
    </row>
    <row r="705" spans="2:11">
      <c r="B705" s="77"/>
      <c r="C705" s="77" t="str">
        <f>IF(ISERROR(VLOOKUP(A705,'DC4-1'!$A$4:$Q$1997,5,TRUE)),"",VLOOKUP(A705,'DC4-1'!$A$4:$Q$1997,5,TRUE))</f>
        <v/>
      </c>
      <c r="F705" s="74"/>
      <c r="K705" s="82">
        <f>IF(AND(年报!N$2&lt;=A705,A705&lt;=年报!N$3),1,0)</f>
        <v>0</v>
      </c>
    </row>
    <row r="706" spans="2:11">
      <c r="B706" s="77"/>
      <c r="C706" s="77" t="str">
        <f>IF(ISERROR(VLOOKUP(A706,'DC4-1'!$A$4:$Q$1997,5,TRUE)),"",VLOOKUP(A706,'DC4-1'!$A$4:$Q$1997,5,TRUE))</f>
        <v/>
      </c>
      <c r="F706" s="74"/>
      <c r="K706" s="82">
        <f>IF(AND(年报!N$2&lt;=A706,A706&lt;=年报!N$3),1,0)</f>
        <v>0</v>
      </c>
    </row>
    <row r="707" spans="2:11">
      <c r="B707" s="77"/>
      <c r="C707" s="77" t="str">
        <f>IF(ISERROR(VLOOKUP(A707,'DC4-1'!$A$4:$Q$1997,5,TRUE)),"",VLOOKUP(A707,'DC4-1'!$A$4:$Q$1997,5,TRUE))</f>
        <v/>
      </c>
      <c r="F707" s="74"/>
      <c r="K707" s="82">
        <f>IF(AND(年报!N$2&lt;=A707,A707&lt;=年报!N$3),1,0)</f>
        <v>0</v>
      </c>
    </row>
    <row r="708" spans="2:11">
      <c r="B708" s="77"/>
      <c r="C708" s="77" t="str">
        <f>IF(ISERROR(VLOOKUP(A708,'DC4-1'!$A$4:$Q$1997,5,TRUE)),"",VLOOKUP(A708,'DC4-1'!$A$4:$Q$1997,5,TRUE))</f>
        <v/>
      </c>
      <c r="F708" s="74"/>
      <c r="K708" s="82">
        <f>IF(AND(年报!N$2&lt;=A708,A708&lt;=年报!N$3),1,0)</f>
        <v>0</v>
      </c>
    </row>
    <row r="709" spans="2:11">
      <c r="B709" s="77"/>
      <c r="C709" s="77" t="str">
        <f>IF(ISERROR(VLOOKUP(A709,'DC4-1'!$A$4:$Q$1997,5,TRUE)),"",VLOOKUP(A709,'DC4-1'!$A$4:$Q$1997,5,TRUE))</f>
        <v/>
      </c>
      <c r="F709" s="74"/>
      <c r="K709" s="82">
        <f>IF(AND(年报!N$2&lt;=A709,A709&lt;=年报!N$3),1,0)</f>
        <v>0</v>
      </c>
    </row>
    <row r="710" spans="2:11">
      <c r="B710" s="77"/>
      <c r="C710" s="77" t="str">
        <f>IF(ISERROR(VLOOKUP(A710,'DC4-1'!$A$4:$Q$1997,5,TRUE)),"",VLOOKUP(A710,'DC4-1'!$A$4:$Q$1997,5,TRUE))</f>
        <v/>
      </c>
      <c r="F710" s="74"/>
      <c r="K710" s="82">
        <f>IF(AND(年报!N$2&lt;=A710,A710&lt;=年报!N$3),1,0)</f>
        <v>0</v>
      </c>
    </row>
    <row r="711" spans="2:11">
      <c r="B711" s="77"/>
      <c r="C711" s="77" t="str">
        <f>IF(ISERROR(VLOOKUP(A711,'DC4-1'!$A$4:$Q$1997,5,TRUE)),"",VLOOKUP(A711,'DC4-1'!$A$4:$Q$1997,5,TRUE))</f>
        <v/>
      </c>
      <c r="F711" s="74"/>
      <c r="K711" s="82">
        <f>IF(AND(年报!N$2&lt;=A711,A711&lt;=年报!N$3),1,0)</f>
        <v>0</v>
      </c>
    </row>
    <row r="712" spans="2:11">
      <c r="B712" s="77"/>
      <c r="C712" s="77" t="str">
        <f>IF(ISERROR(VLOOKUP(A712,'DC4-1'!$A$4:$Q$1997,5,TRUE)),"",VLOOKUP(A712,'DC4-1'!$A$4:$Q$1997,5,TRUE))</f>
        <v/>
      </c>
      <c r="F712" s="74"/>
      <c r="K712" s="82">
        <f>IF(AND(年报!N$2&lt;=A712,A712&lt;=年报!N$3),1,0)</f>
        <v>0</v>
      </c>
    </row>
    <row r="713" spans="2:11">
      <c r="B713" s="77"/>
      <c r="C713" s="77" t="str">
        <f>IF(ISERROR(VLOOKUP(A713,'DC4-1'!$A$4:$Q$1997,5,TRUE)),"",VLOOKUP(A713,'DC4-1'!$A$4:$Q$1997,5,TRUE))</f>
        <v/>
      </c>
      <c r="F713" s="74"/>
      <c r="K713" s="82">
        <f>IF(AND(年报!N$2&lt;=A713,A713&lt;=年报!N$3),1,0)</f>
        <v>0</v>
      </c>
    </row>
    <row r="714" spans="2:11">
      <c r="B714" s="77"/>
      <c r="C714" s="77" t="str">
        <f>IF(ISERROR(VLOOKUP(A714,'DC4-1'!$A$4:$Q$1997,5,TRUE)),"",VLOOKUP(A714,'DC4-1'!$A$4:$Q$1997,5,TRUE))</f>
        <v/>
      </c>
      <c r="F714" s="74"/>
      <c r="K714" s="82">
        <f>IF(AND(年报!N$2&lt;=A714,A714&lt;=年报!N$3),1,0)</f>
        <v>0</v>
      </c>
    </row>
    <row r="715" spans="2:11">
      <c r="B715" s="77"/>
      <c r="C715" s="77" t="str">
        <f>IF(ISERROR(VLOOKUP(A715,'DC4-1'!$A$4:$Q$1997,5,TRUE)),"",VLOOKUP(A715,'DC4-1'!$A$4:$Q$1997,5,TRUE))</f>
        <v/>
      </c>
      <c r="F715" s="74"/>
      <c r="K715" s="82">
        <f>IF(AND(年报!N$2&lt;=A715,A715&lt;=年报!N$3),1,0)</f>
        <v>0</v>
      </c>
    </row>
    <row r="716" spans="2:11">
      <c r="B716" s="77"/>
      <c r="C716" s="77" t="str">
        <f>IF(ISERROR(VLOOKUP(A716,'DC4-1'!$A$4:$Q$1997,5,TRUE)),"",VLOOKUP(A716,'DC4-1'!$A$4:$Q$1997,5,TRUE))</f>
        <v/>
      </c>
      <c r="F716" s="74"/>
      <c r="K716" s="82">
        <f>IF(AND(年报!N$2&lt;=A716,A716&lt;=年报!N$3),1,0)</f>
        <v>0</v>
      </c>
    </row>
    <row r="717" spans="2:11">
      <c r="B717" s="77"/>
      <c r="C717" s="77" t="str">
        <f>IF(ISERROR(VLOOKUP(A717,'DC4-1'!$A$4:$Q$1997,5,TRUE)),"",VLOOKUP(A717,'DC4-1'!$A$4:$Q$1997,5,TRUE))</f>
        <v/>
      </c>
      <c r="F717" s="74"/>
      <c r="K717" s="82">
        <f>IF(AND(年报!N$2&lt;=A717,A717&lt;=年报!N$3),1,0)</f>
        <v>0</v>
      </c>
    </row>
    <row r="718" spans="2:11">
      <c r="B718" s="77"/>
      <c r="C718" s="77" t="str">
        <f>IF(ISERROR(VLOOKUP(A718,'DC4-1'!$A$4:$Q$1997,5,TRUE)),"",VLOOKUP(A718,'DC4-1'!$A$4:$Q$1997,5,TRUE))</f>
        <v/>
      </c>
      <c r="F718" s="74"/>
      <c r="K718" s="82">
        <f>IF(AND(年报!N$2&lt;=A718,A718&lt;=年报!N$3),1,0)</f>
        <v>0</v>
      </c>
    </row>
    <row r="719" spans="2:11">
      <c r="B719" s="77"/>
      <c r="C719" s="77" t="str">
        <f>IF(ISERROR(VLOOKUP(A719,'DC4-1'!$A$4:$Q$1997,5,TRUE)),"",VLOOKUP(A719,'DC4-1'!$A$4:$Q$1997,5,TRUE))</f>
        <v/>
      </c>
      <c r="F719" s="74"/>
      <c r="K719" s="82">
        <f>IF(AND(年报!N$2&lt;=A719,A719&lt;=年报!N$3),1,0)</f>
        <v>0</v>
      </c>
    </row>
    <row r="720" spans="2:11">
      <c r="B720" s="77"/>
      <c r="C720" s="77" t="str">
        <f>IF(ISERROR(VLOOKUP(A720,'DC4-1'!$A$4:$Q$1997,5,TRUE)),"",VLOOKUP(A720,'DC4-1'!$A$4:$Q$1997,5,TRUE))</f>
        <v/>
      </c>
      <c r="F720" s="74"/>
      <c r="K720" s="82">
        <f>IF(AND(年报!N$2&lt;=A720,A720&lt;=年报!N$3),1,0)</f>
        <v>0</v>
      </c>
    </row>
    <row r="721" spans="2:11">
      <c r="B721" s="77"/>
      <c r="C721" s="77" t="str">
        <f>IF(ISERROR(VLOOKUP(A721,'DC4-1'!$A$4:$Q$1997,5,TRUE)),"",VLOOKUP(A721,'DC4-1'!$A$4:$Q$1997,5,TRUE))</f>
        <v/>
      </c>
      <c r="F721" s="74"/>
      <c r="K721" s="82">
        <f>IF(AND(年报!N$2&lt;=A721,A721&lt;=年报!N$3),1,0)</f>
        <v>0</v>
      </c>
    </row>
    <row r="722" spans="2:11">
      <c r="B722" s="77"/>
      <c r="C722" s="77" t="str">
        <f>IF(ISERROR(VLOOKUP(A722,'DC4-1'!$A$4:$Q$1997,5,TRUE)),"",VLOOKUP(A722,'DC4-1'!$A$4:$Q$1997,5,TRUE))</f>
        <v/>
      </c>
      <c r="F722" s="74"/>
      <c r="K722" s="82">
        <f>IF(AND(年报!N$2&lt;=A722,A722&lt;=年报!N$3),1,0)</f>
        <v>0</v>
      </c>
    </row>
    <row r="723" spans="2:11">
      <c r="B723" s="77"/>
      <c r="C723" s="77" t="str">
        <f>IF(ISERROR(VLOOKUP(A723,'DC4-1'!$A$4:$Q$1997,5,TRUE)),"",VLOOKUP(A723,'DC4-1'!$A$4:$Q$1997,5,TRUE))</f>
        <v/>
      </c>
      <c r="F723" s="74"/>
      <c r="K723" s="82">
        <f>IF(AND(年报!N$2&lt;=A723,A723&lt;=年报!N$3),1,0)</f>
        <v>0</v>
      </c>
    </row>
    <row r="724" spans="2:11">
      <c r="B724" s="77"/>
      <c r="C724" s="77" t="str">
        <f>IF(ISERROR(VLOOKUP(A724,'DC4-1'!$A$4:$Q$1997,5,TRUE)),"",VLOOKUP(A724,'DC4-1'!$A$4:$Q$1997,5,TRUE))</f>
        <v/>
      </c>
      <c r="F724" s="74"/>
      <c r="K724" s="82">
        <f>IF(AND(年报!N$2&lt;=A724,A724&lt;=年报!N$3),1,0)</f>
        <v>0</v>
      </c>
    </row>
    <row r="725" spans="2:11">
      <c r="B725" s="77"/>
      <c r="C725" s="77" t="str">
        <f>IF(ISERROR(VLOOKUP(A725,'DC4-1'!$A$4:$Q$1997,5,TRUE)),"",VLOOKUP(A725,'DC4-1'!$A$4:$Q$1997,5,TRUE))</f>
        <v/>
      </c>
      <c r="F725" s="74"/>
      <c r="K725" s="82">
        <f>IF(AND(年报!N$2&lt;=A725,A725&lt;=年报!N$3),1,0)</f>
        <v>0</v>
      </c>
    </row>
    <row r="726" spans="2:11">
      <c r="B726" s="77"/>
      <c r="C726" s="77" t="str">
        <f>IF(ISERROR(VLOOKUP(A726,'DC4-1'!$A$4:$Q$1997,5,TRUE)),"",VLOOKUP(A726,'DC4-1'!$A$4:$Q$1997,5,TRUE))</f>
        <v/>
      </c>
      <c r="F726" s="74"/>
      <c r="K726" s="82">
        <f>IF(AND(年报!N$2&lt;=A726,A726&lt;=年报!N$3),1,0)</f>
        <v>0</v>
      </c>
    </row>
    <row r="727" spans="2:11">
      <c r="B727" s="77"/>
      <c r="C727" s="77" t="str">
        <f>IF(ISERROR(VLOOKUP(A727,'DC4-1'!$A$4:$Q$1997,5,TRUE)),"",VLOOKUP(A727,'DC4-1'!$A$4:$Q$1997,5,TRUE))</f>
        <v/>
      </c>
      <c r="F727" s="74"/>
      <c r="K727" s="82">
        <f>IF(AND(年报!N$2&lt;=A727,A727&lt;=年报!N$3),1,0)</f>
        <v>0</v>
      </c>
    </row>
    <row r="728" spans="2:11">
      <c r="B728" s="77"/>
      <c r="C728" s="77" t="str">
        <f>IF(ISERROR(VLOOKUP(A728,'DC4-1'!$A$4:$Q$1997,5,TRUE)),"",VLOOKUP(A728,'DC4-1'!$A$4:$Q$1997,5,TRUE))</f>
        <v/>
      </c>
      <c r="F728" s="74"/>
      <c r="K728" s="82">
        <f>IF(AND(年报!N$2&lt;=A728,A728&lt;=年报!N$3),1,0)</f>
        <v>0</v>
      </c>
    </row>
    <row r="729" spans="2:11">
      <c r="B729" s="77"/>
      <c r="C729" s="77" t="str">
        <f>IF(ISERROR(VLOOKUP(A729,'DC4-1'!$A$4:$Q$1997,5,TRUE)),"",VLOOKUP(A729,'DC4-1'!$A$4:$Q$1997,5,TRUE))</f>
        <v/>
      </c>
      <c r="F729" s="74"/>
      <c r="K729" s="82">
        <f>IF(AND(年报!N$2&lt;=A729,A729&lt;=年报!N$3),1,0)</f>
        <v>0</v>
      </c>
    </row>
    <row r="730" spans="2:11">
      <c r="B730" s="77"/>
      <c r="C730" s="77" t="str">
        <f>IF(ISERROR(VLOOKUP(A730,'DC4-1'!$A$4:$Q$1997,5,TRUE)),"",VLOOKUP(A730,'DC4-1'!$A$4:$Q$1997,5,TRUE))</f>
        <v/>
      </c>
      <c r="F730" s="74"/>
      <c r="K730" s="82">
        <f>IF(AND(年报!N$2&lt;=A730,A730&lt;=年报!N$3),1,0)</f>
        <v>0</v>
      </c>
    </row>
    <row r="731" spans="2:11">
      <c r="B731" s="77"/>
      <c r="C731" s="77" t="str">
        <f>IF(ISERROR(VLOOKUP(A731,'DC4-1'!$A$4:$Q$1997,5,TRUE)),"",VLOOKUP(A731,'DC4-1'!$A$4:$Q$1997,5,TRUE))</f>
        <v/>
      </c>
      <c r="F731" s="74"/>
      <c r="K731" s="82">
        <f>IF(AND(年报!N$2&lt;=A731,A731&lt;=年报!N$3),1,0)</f>
        <v>0</v>
      </c>
    </row>
    <row r="732" spans="2:11">
      <c r="B732" s="77"/>
      <c r="C732" s="77" t="str">
        <f>IF(ISERROR(VLOOKUP(A732,'DC4-1'!$A$4:$Q$1997,5,TRUE)),"",VLOOKUP(A732,'DC4-1'!$A$4:$Q$1997,5,TRUE))</f>
        <v/>
      </c>
      <c r="F732" s="74"/>
      <c r="K732" s="82">
        <f>IF(AND(年报!N$2&lt;=A732,A732&lt;=年报!N$3),1,0)</f>
        <v>0</v>
      </c>
    </row>
    <row r="733" spans="2:11">
      <c r="B733" s="77"/>
      <c r="C733" s="77" t="str">
        <f>IF(ISERROR(VLOOKUP(A733,'DC4-1'!$A$4:$Q$1997,5,TRUE)),"",VLOOKUP(A733,'DC4-1'!$A$4:$Q$1997,5,TRUE))</f>
        <v/>
      </c>
      <c r="F733" s="74"/>
      <c r="K733" s="82">
        <f>IF(AND(年报!N$2&lt;=A733,A733&lt;=年报!N$3),1,0)</f>
        <v>0</v>
      </c>
    </row>
    <row r="734" spans="2:11">
      <c r="B734" s="77"/>
      <c r="C734" s="77" t="str">
        <f>IF(ISERROR(VLOOKUP(A734,'DC4-1'!$A$4:$Q$1997,5,TRUE)),"",VLOOKUP(A734,'DC4-1'!$A$4:$Q$1997,5,TRUE))</f>
        <v/>
      </c>
      <c r="F734" s="74"/>
      <c r="K734" s="82">
        <f>IF(AND(年报!N$2&lt;=A734,A734&lt;=年报!N$3),1,0)</f>
        <v>0</v>
      </c>
    </row>
    <row r="735" spans="2:11">
      <c r="B735" s="77"/>
      <c r="C735" s="77" t="str">
        <f>IF(ISERROR(VLOOKUP(A735,'DC4-1'!$A$4:$Q$1997,5,TRUE)),"",VLOOKUP(A735,'DC4-1'!$A$4:$Q$1997,5,TRUE))</f>
        <v/>
      </c>
      <c r="F735" s="74"/>
      <c r="K735" s="82">
        <f>IF(AND(年报!N$2&lt;=A735,A735&lt;=年报!N$3),1,0)</f>
        <v>0</v>
      </c>
    </row>
    <row r="736" spans="2:11">
      <c r="B736" s="77"/>
      <c r="C736" s="77" t="str">
        <f>IF(ISERROR(VLOOKUP(A736,'DC4-1'!$A$4:$Q$1997,5,TRUE)),"",VLOOKUP(A736,'DC4-1'!$A$4:$Q$1997,5,TRUE))</f>
        <v/>
      </c>
      <c r="F736" s="74"/>
      <c r="K736" s="82">
        <f>IF(AND(年报!N$2&lt;=A736,A736&lt;=年报!N$3),1,0)</f>
        <v>0</v>
      </c>
    </row>
    <row r="737" spans="2:11">
      <c r="B737" s="77"/>
      <c r="C737" s="77" t="str">
        <f>IF(ISERROR(VLOOKUP(A737,'DC4-1'!$A$4:$Q$1997,5,TRUE)),"",VLOOKUP(A737,'DC4-1'!$A$4:$Q$1997,5,TRUE))</f>
        <v/>
      </c>
      <c r="F737" s="74"/>
      <c r="K737" s="82">
        <f>IF(AND(年报!N$2&lt;=A737,A737&lt;=年报!N$3),1,0)</f>
        <v>0</v>
      </c>
    </row>
    <row r="738" spans="2:11">
      <c r="B738" s="77"/>
      <c r="C738" s="77" t="str">
        <f>IF(ISERROR(VLOOKUP(A738,'DC4-1'!$A$4:$Q$1997,5,TRUE)),"",VLOOKUP(A738,'DC4-1'!$A$4:$Q$1997,5,TRUE))</f>
        <v/>
      </c>
      <c r="F738" s="74"/>
      <c r="K738" s="82">
        <f>IF(AND(年报!N$2&lt;=A738,A738&lt;=年报!N$3),1,0)</f>
        <v>0</v>
      </c>
    </row>
    <row r="739" spans="2:11">
      <c r="B739" s="77"/>
      <c r="C739" s="77" t="str">
        <f>IF(ISERROR(VLOOKUP(A739,'DC4-1'!$A$4:$Q$1997,5,TRUE)),"",VLOOKUP(A739,'DC4-1'!$A$4:$Q$1997,5,TRUE))</f>
        <v/>
      </c>
      <c r="F739" s="74"/>
      <c r="K739" s="82">
        <f>IF(AND(年报!N$2&lt;=A739,A739&lt;=年报!N$3),1,0)</f>
        <v>0</v>
      </c>
    </row>
    <row r="740" spans="2:11">
      <c r="B740" s="77"/>
      <c r="C740" s="77" t="str">
        <f>IF(ISERROR(VLOOKUP(A740,'DC4-1'!$A$4:$Q$1997,5,TRUE)),"",VLOOKUP(A740,'DC4-1'!$A$4:$Q$1997,5,TRUE))</f>
        <v/>
      </c>
      <c r="F740" s="74"/>
      <c r="K740" s="82">
        <f>IF(AND(年报!N$2&lt;=A740,A740&lt;=年报!N$3),1,0)</f>
        <v>0</v>
      </c>
    </row>
    <row r="741" spans="2:11">
      <c r="B741" s="77"/>
      <c r="C741" s="77" t="str">
        <f>IF(ISERROR(VLOOKUP(A741,'DC4-1'!$A$4:$Q$1997,5,TRUE)),"",VLOOKUP(A741,'DC4-1'!$A$4:$Q$1997,5,TRUE))</f>
        <v/>
      </c>
      <c r="F741" s="74"/>
      <c r="K741" s="82">
        <f>IF(AND(年报!N$2&lt;=A741,A741&lt;=年报!N$3),1,0)</f>
        <v>0</v>
      </c>
    </row>
    <row r="742" spans="2:11">
      <c r="B742" s="77"/>
      <c r="C742" s="77" t="str">
        <f>IF(ISERROR(VLOOKUP(A742,'DC4-1'!$A$4:$Q$1997,5,TRUE)),"",VLOOKUP(A742,'DC4-1'!$A$4:$Q$1997,5,TRUE))</f>
        <v/>
      </c>
      <c r="F742" s="74"/>
      <c r="K742" s="82">
        <f>IF(AND(年报!N$2&lt;=A742,A742&lt;=年报!N$3),1,0)</f>
        <v>0</v>
      </c>
    </row>
    <row r="743" spans="2:11">
      <c r="B743" s="77"/>
      <c r="C743" s="77" t="str">
        <f>IF(ISERROR(VLOOKUP(A743,'DC4-1'!$A$4:$Q$1997,5,TRUE)),"",VLOOKUP(A743,'DC4-1'!$A$4:$Q$1997,5,TRUE))</f>
        <v/>
      </c>
      <c r="F743" s="74"/>
      <c r="K743" s="82">
        <f>IF(AND(年报!N$2&lt;=A743,A743&lt;=年报!N$3),1,0)</f>
        <v>0</v>
      </c>
    </row>
    <row r="744" spans="2:11">
      <c r="B744" s="77"/>
      <c r="C744" s="77" t="str">
        <f>IF(ISERROR(VLOOKUP(A744,'DC4-1'!$A$4:$Q$1997,5,TRUE)),"",VLOOKUP(A744,'DC4-1'!$A$4:$Q$1997,5,TRUE))</f>
        <v/>
      </c>
      <c r="F744" s="74"/>
      <c r="K744" s="82">
        <f>IF(AND(年报!N$2&lt;=A744,A744&lt;=年报!N$3),1,0)</f>
        <v>0</v>
      </c>
    </row>
    <row r="745" spans="2:11">
      <c r="B745" s="77"/>
      <c r="C745" s="77" t="str">
        <f>IF(ISERROR(VLOOKUP(A745,'DC4-1'!$A$4:$Q$1997,5,TRUE)),"",VLOOKUP(A745,'DC4-1'!$A$4:$Q$1997,5,TRUE))</f>
        <v/>
      </c>
      <c r="F745" s="74"/>
      <c r="K745" s="82">
        <f>IF(AND(年报!N$2&lt;=A745,A745&lt;=年报!N$3),1,0)</f>
        <v>0</v>
      </c>
    </row>
    <row r="746" spans="2:11">
      <c r="B746" s="77"/>
      <c r="C746" s="77" t="str">
        <f>IF(ISERROR(VLOOKUP(A746,'DC4-1'!$A$4:$Q$1997,5,TRUE)),"",VLOOKUP(A746,'DC4-1'!$A$4:$Q$1997,5,TRUE))</f>
        <v/>
      </c>
      <c r="F746" s="74"/>
      <c r="K746" s="82">
        <f>IF(AND(年报!N$2&lt;=A746,A746&lt;=年报!N$3),1,0)</f>
        <v>0</v>
      </c>
    </row>
    <row r="747" spans="2:11">
      <c r="B747" s="77"/>
      <c r="C747" s="77" t="str">
        <f>IF(ISERROR(VLOOKUP(A747,'DC4-1'!$A$4:$Q$1997,5,TRUE)),"",VLOOKUP(A747,'DC4-1'!$A$4:$Q$1997,5,TRUE))</f>
        <v/>
      </c>
      <c r="F747" s="74"/>
      <c r="K747" s="82">
        <f>IF(AND(年报!N$2&lt;=A747,A747&lt;=年报!N$3),1,0)</f>
        <v>0</v>
      </c>
    </row>
    <row r="748" spans="2:11">
      <c r="B748" s="77"/>
      <c r="C748" s="77" t="str">
        <f>IF(ISERROR(VLOOKUP(A748,'DC4-1'!$A$4:$Q$1997,5,TRUE)),"",VLOOKUP(A748,'DC4-1'!$A$4:$Q$1997,5,TRUE))</f>
        <v/>
      </c>
      <c r="F748" s="74"/>
      <c r="K748" s="82">
        <f>IF(AND(年报!N$2&lt;=A748,A748&lt;=年报!N$3),1,0)</f>
        <v>0</v>
      </c>
    </row>
    <row r="749" spans="2:11">
      <c r="B749" s="77"/>
      <c r="C749" s="77" t="str">
        <f>IF(ISERROR(VLOOKUP(A749,'DC4-1'!$A$4:$Q$1997,5,TRUE)),"",VLOOKUP(A749,'DC4-1'!$A$4:$Q$1997,5,TRUE))</f>
        <v/>
      </c>
      <c r="F749" s="74"/>
      <c r="K749" s="82">
        <f>IF(AND(年报!N$2&lt;=A749,A749&lt;=年报!N$3),1,0)</f>
        <v>0</v>
      </c>
    </row>
    <row r="750" spans="2:11">
      <c r="B750" s="77"/>
      <c r="C750" s="77" t="str">
        <f>IF(ISERROR(VLOOKUP(A750,'DC4-1'!$A$4:$Q$1997,5,TRUE)),"",VLOOKUP(A750,'DC4-1'!$A$4:$Q$1997,5,TRUE))</f>
        <v/>
      </c>
      <c r="F750" s="74"/>
      <c r="K750" s="82">
        <f>IF(AND(年报!N$2&lt;=A750,A750&lt;=年报!N$3),1,0)</f>
        <v>0</v>
      </c>
    </row>
    <row r="751" spans="2:11">
      <c r="B751" s="77"/>
      <c r="C751" s="77" t="str">
        <f>IF(ISERROR(VLOOKUP(A751,'DC4-1'!$A$4:$Q$1997,5,TRUE)),"",VLOOKUP(A751,'DC4-1'!$A$4:$Q$1997,5,TRUE))</f>
        <v/>
      </c>
      <c r="F751" s="74"/>
      <c r="K751" s="82">
        <f>IF(AND(年报!N$2&lt;=A751,A751&lt;=年报!N$3),1,0)</f>
        <v>0</v>
      </c>
    </row>
    <row r="752" spans="2:11">
      <c r="B752" s="77"/>
      <c r="C752" s="77" t="str">
        <f>IF(ISERROR(VLOOKUP(A752,'DC4-1'!$A$4:$Q$1997,5,TRUE)),"",VLOOKUP(A752,'DC4-1'!$A$4:$Q$1997,5,TRUE))</f>
        <v/>
      </c>
      <c r="F752" s="74"/>
      <c r="K752" s="82">
        <f>IF(AND(年报!N$2&lt;=A752,A752&lt;=年报!N$3),1,0)</f>
        <v>0</v>
      </c>
    </row>
    <row r="753" spans="2:11">
      <c r="B753" s="77"/>
      <c r="C753" s="77" t="str">
        <f>IF(ISERROR(VLOOKUP(A753,'DC4-1'!$A$4:$Q$1997,5,TRUE)),"",VLOOKUP(A753,'DC4-1'!$A$4:$Q$1997,5,TRUE))</f>
        <v/>
      </c>
      <c r="F753" s="74"/>
      <c r="K753" s="82">
        <f>IF(AND(年报!N$2&lt;=A753,A753&lt;=年报!N$3),1,0)</f>
        <v>0</v>
      </c>
    </row>
    <row r="754" spans="2:11">
      <c r="B754" s="77"/>
      <c r="C754" s="77" t="str">
        <f>IF(ISERROR(VLOOKUP(A754,'DC4-1'!$A$4:$Q$1997,5,TRUE)),"",VLOOKUP(A754,'DC4-1'!$A$4:$Q$1997,5,TRUE))</f>
        <v/>
      </c>
      <c r="F754" s="74"/>
      <c r="K754" s="82">
        <f>IF(AND(年报!N$2&lt;=A754,A754&lt;=年报!N$3),1,0)</f>
        <v>0</v>
      </c>
    </row>
    <row r="755" spans="2:11">
      <c r="B755" s="77"/>
      <c r="C755" s="77" t="str">
        <f>IF(ISERROR(VLOOKUP(A755,'DC4-1'!$A$4:$Q$1997,5,TRUE)),"",VLOOKUP(A755,'DC4-1'!$A$4:$Q$1997,5,TRUE))</f>
        <v/>
      </c>
      <c r="F755" s="74"/>
      <c r="K755" s="82">
        <f>IF(AND(年报!N$2&lt;=A755,A755&lt;=年报!N$3),1,0)</f>
        <v>0</v>
      </c>
    </row>
    <row r="756" spans="2:11">
      <c r="B756" s="77"/>
      <c r="C756" s="77" t="str">
        <f>IF(ISERROR(VLOOKUP(A756,'DC4-1'!$A$4:$Q$1997,5,TRUE)),"",VLOOKUP(A756,'DC4-1'!$A$4:$Q$1997,5,TRUE))</f>
        <v/>
      </c>
      <c r="F756" s="74"/>
      <c r="K756" s="82">
        <f>IF(AND(年报!N$2&lt;=A756,A756&lt;=年报!N$3),1,0)</f>
        <v>0</v>
      </c>
    </row>
    <row r="757" spans="2:11">
      <c r="B757" s="77"/>
      <c r="C757" s="77" t="str">
        <f>IF(ISERROR(VLOOKUP(A757,'DC4-1'!$A$4:$Q$1997,5,TRUE)),"",VLOOKUP(A757,'DC4-1'!$A$4:$Q$1997,5,TRUE))</f>
        <v/>
      </c>
      <c r="F757" s="74"/>
      <c r="K757" s="82">
        <f>IF(AND(年报!N$2&lt;=A757,A757&lt;=年报!N$3),1,0)</f>
        <v>0</v>
      </c>
    </row>
    <row r="758" spans="2:11">
      <c r="B758" s="77"/>
      <c r="C758" s="77" t="str">
        <f>IF(ISERROR(VLOOKUP(A758,'DC4-1'!$A$4:$Q$1997,5,TRUE)),"",VLOOKUP(A758,'DC4-1'!$A$4:$Q$1997,5,TRUE))</f>
        <v/>
      </c>
      <c r="F758" s="74"/>
      <c r="K758" s="82">
        <f>IF(AND(年报!N$2&lt;=A758,A758&lt;=年报!N$3),1,0)</f>
        <v>0</v>
      </c>
    </row>
    <row r="759" spans="2:11">
      <c r="B759" s="77"/>
      <c r="C759" s="77" t="str">
        <f>IF(ISERROR(VLOOKUP(A759,'DC4-1'!$A$4:$Q$1997,5,TRUE)),"",VLOOKUP(A759,'DC4-1'!$A$4:$Q$1997,5,TRUE))</f>
        <v/>
      </c>
      <c r="F759" s="74"/>
      <c r="K759" s="82">
        <f>IF(AND(年报!N$2&lt;=A759,A759&lt;=年报!N$3),1,0)</f>
        <v>0</v>
      </c>
    </row>
    <row r="760" spans="2:11">
      <c r="B760" s="77"/>
      <c r="C760" s="77" t="str">
        <f>IF(ISERROR(VLOOKUP(A760,'DC4-1'!$A$4:$Q$1997,5,TRUE)),"",VLOOKUP(A760,'DC4-1'!$A$4:$Q$1997,5,TRUE))</f>
        <v/>
      </c>
      <c r="F760" s="74"/>
      <c r="K760" s="82">
        <f>IF(AND(年报!N$2&lt;=A760,A760&lt;=年报!N$3),1,0)</f>
        <v>0</v>
      </c>
    </row>
    <row r="761" spans="2:11">
      <c r="B761" s="77"/>
      <c r="C761" s="77" t="str">
        <f>IF(ISERROR(VLOOKUP(A761,'DC4-1'!$A$4:$Q$1997,5,TRUE)),"",VLOOKUP(A761,'DC4-1'!$A$4:$Q$1997,5,TRUE))</f>
        <v/>
      </c>
      <c r="F761" s="74"/>
      <c r="K761" s="82">
        <f>IF(AND(年报!N$2&lt;=A761,A761&lt;=年报!N$3),1,0)</f>
        <v>0</v>
      </c>
    </row>
    <row r="762" spans="2:11">
      <c r="B762" s="77"/>
      <c r="C762" s="77" t="str">
        <f>IF(ISERROR(VLOOKUP(A762,'DC4-1'!$A$4:$Q$1997,5,TRUE)),"",VLOOKUP(A762,'DC4-1'!$A$4:$Q$1997,5,TRUE))</f>
        <v/>
      </c>
      <c r="F762" s="74"/>
      <c r="K762" s="82">
        <f>IF(AND(年报!N$2&lt;=A762,A762&lt;=年报!N$3),1,0)</f>
        <v>0</v>
      </c>
    </row>
    <row r="763" spans="2:11">
      <c r="B763" s="77"/>
      <c r="C763" s="77" t="str">
        <f>IF(ISERROR(VLOOKUP(A763,'DC4-1'!$A$4:$Q$1997,5,TRUE)),"",VLOOKUP(A763,'DC4-1'!$A$4:$Q$1997,5,TRUE))</f>
        <v/>
      </c>
      <c r="F763" s="74"/>
      <c r="K763" s="82">
        <f>IF(AND(年报!N$2&lt;=A763,A763&lt;=年报!N$3),1,0)</f>
        <v>0</v>
      </c>
    </row>
    <row r="764" spans="2:11">
      <c r="B764" s="77"/>
      <c r="C764" s="77" t="str">
        <f>IF(ISERROR(VLOOKUP(A764,'DC4-1'!$A$4:$Q$1997,5,TRUE)),"",VLOOKUP(A764,'DC4-1'!$A$4:$Q$1997,5,TRUE))</f>
        <v/>
      </c>
      <c r="F764" s="74"/>
      <c r="K764" s="82">
        <f>IF(AND(年报!N$2&lt;=A764,A764&lt;=年报!N$3),1,0)</f>
        <v>0</v>
      </c>
    </row>
    <row r="765" spans="2:11">
      <c r="B765" s="77"/>
      <c r="C765" s="77" t="str">
        <f>IF(ISERROR(VLOOKUP(A765,'DC4-1'!$A$4:$Q$1997,5,TRUE)),"",VLOOKUP(A765,'DC4-1'!$A$4:$Q$1997,5,TRUE))</f>
        <v/>
      </c>
      <c r="F765" s="74"/>
      <c r="K765" s="82">
        <f>IF(AND(年报!N$2&lt;=A765,A765&lt;=年报!N$3),1,0)</f>
        <v>0</v>
      </c>
    </row>
    <row r="766" spans="2:11">
      <c r="B766" s="77"/>
      <c r="C766" s="77" t="str">
        <f>IF(ISERROR(VLOOKUP(A766,'DC4-1'!$A$4:$Q$1997,5,TRUE)),"",VLOOKUP(A766,'DC4-1'!$A$4:$Q$1997,5,TRUE))</f>
        <v/>
      </c>
      <c r="F766" s="74"/>
      <c r="K766" s="82">
        <f>IF(AND(年报!N$2&lt;=A766,A766&lt;=年报!N$3),1,0)</f>
        <v>0</v>
      </c>
    </row>
    <row r="767" spans="2:11">
      <c r="B767" s="77"/>
      <c r="C767" s="77" t="str">
        <f>IF(ISERROR(VLOOKUP(A767,'DC4-1'!$A$4:$Q$1997,5,TRUE)),"",VLOOKUP(A767,'DC4-1'!$A$4:$Q$1997,5,TRUE))</f>
        <v/>
      </c>
      <c r="F767" s="74"/>
      <c r="K767" s="82">
        <f>IF(AND(年报!N$2&lt;=A767,A767&lt;=年报!N$3),1,0)</f>
        <v>0</v>
      </c>
    </row>
    <row r="768" spans="2:11">
      <c r="B768" s="77"/>
      <c r="C768" s="77" t="str">
        <f>IF(ISERROR(VLOOKUP(A768,'DC4-1'!$A$4:$Q$1997,5,TRUE)),"",VLOOKUP(A768,'DC4-1'!$A$4:$Q$1997,5,TRUE))</f>
        <v/>
      </c>
      <c r="F768" s="74"/>
      <c r="K768" s="82">
        <f>IF(AND(年报!N$2&lt;=A768,A768&lt;=年报!N$3),1,0)</f>
        <v>0</v>
      </c>
    </row>
    <row r="769" spans="2:11">
      <c r="B769" s="77"/>
      <c r="C769" s="77" t="str">
        <f>IF(ISERROR(VLOOKUP(A769,'DC4-1'!$A$4:$Q$1997,5,TRUE)),"",VLOOKUP(A769,'DC4-1'!$A$4:$Q$1997,5,TRUE))</f>
        <v/>
      </c>
      <c r="F769" s="74"/>
      <c r="K769" s="82">
        <f>IF(AND(年报!N$2&lt;=A769,A769&lt;=年报!N$3),1,0)</f>
        <v>0</v>
      </c>
    </row>
    <row r="770" spans="2:11">
      <c r="B770" s="77"/>
      <c r="C770" s="77" t="str">
        <f>IF(ISERROR(VLOOKUP(A770,'DC4-1'!$A$4:$Q$1997,5,TRUE)),"",VLOOKUP(A770,'DC4-1'!$A$4:$Q$1997,5,TRUE))</f>
        <v/>
      </c>
      <c r="F770" s="74"/>
      <c r="K770" s="82">
        <f>IF(AND(年报!N$2&lt;=A770,A770&lt;=年报!N$3),1,0)</f>
        <v>0</v>
      </c>
    </row>
    <row r="771" spans="2:11">
      <c r="B771" s="77"/>
      <c r="C771" s="77" t="str">
        <f>IF(ISERROR(VLOOKUP(A771,'DC4-1'!$A$4:$Q$1997,5,TRUE)),"",VLOOKUP(A771,'DC4-1'!$A$4:$Q$1997,5,TRUE))</f>
        <v/>
      </c>
      <c r="F771" s="74"/>
      <c r="K771" s="82">
        <f>IF(AND(年报!N$2&lt;=A771,A771&lt;=年报!N$3),1,0)</f>
        <v>0</v>
      </c>
    </row>
    <row r="772" spans="2:11">
      <c r="B772" s="77"/>
      <c r="C772" s="77" t="str">
        <f>IF(ISERROR(VLOOKUP(A772,'DC4-1'!$A$4:$Q$1997,5,TRUE)),"",VLOOKUP(A772,'DC4-1'!$A$4:$Q$1997,5,TRUE))</f>
        <v/>
      </c>
      <c r="F772" s="74"/>
      <c r="K772" s="82">
        <f>IF(AND(年报!N$2&lt;=A772,A772&lt;=年报!N$3),1,0)</f>
        <v>0</v>
      </c>
    </row>
    <row r="773" spans="2:11">
      <c r="B773" s="77"/>
      <c r="C773" s="77" t="str">
        <f>IF(ISERROR(VLOOKUP(A773,'DC4-1'!$A$4:$Q$1997,5,TRUE)),"",VLOOKUP(A773,'DC4-1'!$A$4:$Q$1997,5,TRUE))</f>
        <v/>
      </c>
      <c r="F773" s="74"/>
      <c r="K773" s="82">
        <f>IF(AND(年报!N$2&lt;=A773,A773&lt;=年报!N$3),1,0)</f>
        <v>0</v>
      </c>
    </row>
    <row r="774" spans="2:11">
      <c r="B774" s="77"/>
      <c r="C774" s="77" t="str">
        <f>IF(ISERROR(VLOOKUP(A774,'DC4-1'!$A$4:$Q$1997,5,TRUE)),"",VLOOKUP(A774,'DC4-1'!$A$4:$Q$1997,5,TRUE))</f>
        <v/>
      </c>
      <c r="F774" s="74"/>
      <c r="K774" s="82">
        <f>IF(AND(年报!N$2&lt;=A774,A774&lt;=年报!N$3),1,0)</f>
        <v>0</v>
      </c>
    </row>
    <row r="775" spans="2:11">
      <c r="B775" s="77"/>
      <c r="C775" s="77" t="str">
        <f>IF(ISERROR(VLOOKUP(A775,'DC4-1'!$A$4:$Q$1997,5,TRUE)),"",VLOOKUP(A775,'DC4-1'!$A$4:$Q$1997,5,TRUE))</f>
        <v/>
      </c>
      <c r="F775" s="74"/>
      <c r="K775" s="82">
        <f>IF(AND(年报!N$2&lt;=A775,A775&lt;=年报!N$3),1,0)</f>
        <v>0</v>
      </c>
    </row>
    <row r="776" spans="2:11">
      <c r="B776" s="77"/>
      <c r="C776" s="77" t="str">
        <f>IF(ISERROR(VLOOKUP(A776,'DC4-1'!$A$4:$Q$1997,5,TRUE)),"",VLOOKUP(A776,'DC4-1'!$A$4:$Q$1997,5,TRUE))</f>
        <v/>
      </c>
      <c r="F776" s="74"/>
      <c r="K776" s="82">
        <f>IF(AND(年报!N$2&lt;=A776,A776&lt;=年报!N$3),1,0)</f>
        <v>0</v>
      </c>
    </row>
    <row r="777" spans="2:11">
      <c r="B777" s="77"/>
      <c r="C777" s="77" t="str">
        <f>IF(ISERROR(VLOOKUP(A777,'DC4-1'!$A$4:$Q$1997,5,TRUE)),"",VLOOKUP(A777,'DC4-1'!$A$4:$Q$1997,5,TRUE))</f>
        <v/>
      </c>
      <c r="F777" s="74"/>
      <c r="K777" s="82">
        <f>IF(AND(年报!N$2&lt;=A777,A777&lt;=年报!N$3),1,0)</f>
        <v>0</v>
      </c>
    </row>
    <row r="778" spans="2:11">
      <c r="B778" s="77"/>
      <c r="C778" s="77" t="str">
        <f>IF(ISERROR(VLOOKUP(A778,'DC4-1'!$A$4:$Q$1997,5,TRUE)),"",VLOOKUP(A778,'DC4-1'!$A$4:$Q$1997,5,TRUE))</f>
        <v/>
      </c>
      <c r="F778" s="74"/>
      <c r="K778" s="82">
        <f>IF(AND(年报!N$2&lt;=A778,A778&lt;=年报!N$3),1,0)</f>
        <v>0</v>
      </c>
    </row>
    <row r="779" spans="2:11">
      <c r="B779" s="77"/>
      <c r="C779" s="77" t="str">
        <f>IF(ISERROR(VLOOKUP(A779,'DC4-1'!$A$4:$Q$1997,5,TRUE)),"",VLOOKUP(A779,'DC4-1'!$A$4:$Q$1997,5,TRUE))</f>
        <v/>
      </c>
      <c r="F779" s="74"/>
      <c r="K779" s="82">
        <f>IF(AND(年报!N$2&lt;=A779,A779&lt;=年报!N$3),1,0)</f>
        <v>0</v>
      </c>
    </row>
    <row r="780" spans="2:11">
      <c r="B780" s="77"/>
      <c r="C780" s="77" t="str">
        <f>IF(ISERROR(VLOOKUP(A780,'DC4-1'!$A$4:$Q$1997,5,TRUE)),"",VLOOKUP(A780,'DC4-1'!$A$4:$Q$1997,5,TRUE))</f>
        <v/>
      </c>
      <c r="F780" s="74"/>
      <c r="K780" s="82">
        <f>IF(AND(年报!N$2&lt;=A780,A780&lt;=年报!N$3),1,0)</f>
        <v>0</v>
      </c>
    </row>
    <row r="781" spans="2:11">
      <c r="B781" s="77"/>
      <c r="C781" s="77" t="str">
        <f>IF(ISERROR(VLOOKUP(A781,'DC4-1'!$A$4:$Q$1997,5,TRUE)),"",VLOOKUP(A781,'DC4-1'!$A$4:$Q$1997,5,TRUE))</f>
        <v/>
      </c>
      <c r="F781" s="74"/>
      <c r="K781" s="82">
        <f>IF(AND(年报!N$2&lt;=A781,A781&lt;=年报!N$3),1,0)</f>
        <v>0</v>
      </c>
    </row>
    <row r="782" spans="2:11">
      <c r="B782" s="77"/>
      <c r="C782" s="77" t="str">
        <f>IF(ISERROR(VLOOKUP(A782,'DC4-1'!$A$4:$Q$1997,5,TRUE)),"",VLOOKUP(A782,'DC4-1'!$A$4:$Q$1997,5,TRUE))</f>
        <v/>
      </c>
      <c r="F782" s="74"/>
      <c r="K782" s="82">
        <f>IF(AND(年报!N$2&lt;=A782,A782&lt;=年报!N$3),1,0)</f>
        <v>0</v>
      </c>
    </row>
    <row r="783" spans="2:11">
      <c r="B783" s="77"/>
      <c r="C783" s="77" t="str">
        <f>IF(ISERROR(VLOOKUP(A783,'DC4-1'!$A$4:$Q$1997,5,TRUE)),"",VLOOKUP(A783,'DC4-1'!$A$4:$Q$1997,5,TRUE))</f>
        <v/>
      </c>
      <c r="F783" s="74"/>
      <c r="K783" s="82">
        <f>IF(AND(年报!N$2&lt;=A783,A783&lt;=年报!N$3),1,0)</f>
        <v>0</v>
      </c>
    </row>
    <row r="784" spans="2:11">
      <c r="B784" s="77"/>
      <c r="C784" s="77" t="str">
        <f>IF(ISERROR(VLOOKUP(A784,'DC4-1'!$A$4:$Q$1997,5,TRUE)),"",VLOOKUP(A784,'DC4-1'!$A$4:$Q$1997,5,TRUE))</f>
        <v/>
      </c>
      <c r="F784" s="74"/>
      <c r="K784" s="82">
        <f>IF(AND(年报!N$2&lt;=A784,A784&lt;=年报!N$3),1,0)</f>
        <v>0</v>
      </c>
    </row>
    <row r="785" spans="2:11">
      <c r="B785" s="77"/>
      <c r="C785" s="77" t="str">
        <f>IF(ISERROR(VLOOKUP(A785,'DC4-1'!$A$4:$Q$1997,5,TRUE)),"",VLOOKUP(A785,'DC4-1'!$A$4:$Q$1997,5,TRUE))</f>
        <v/>
      </c>
      <c r="F785" s="74"/>
      <c r="K785" s="82">
        <f>IF(AND(年报!N$2&lt;=A785,A785&lt;=年报!N$3),1,0)</f>
        <v>0</v>
      </c>
    </row>
    <row r="786" spans="2:11">
      <c r="B786" s="77"/>
      <c r="C786" s="77" t="str">
        <f>IF(ISERROR(VLOOKUP(A786,'DC4-1'!$A$4:$Q$1997,5,TRUE)),"",VLOOKUP(A786,'DC4-1'!$A$4:$Q$1997,5,TRUE))</f>
        <v/>
      </c>
      <c r="F786" s="74"/>
      <c r="K786" s="82">
        <f>IF(AND(年报!N$2&lt;=A786,A786&lt;=年报!N$3),1,0)</f>
        <v>0</v>
      </c>
    </row>
    <row r="787" spans="2:11">
      <c r="B787" s="77"/>
      <c r="C787" s="77" t="str">
        <f>IF(ISERROR(VLOOKUP(A787,'DC4-1'!$A$4:$Q$1997,5,TRUE)),"",VLOOKUP(A787,'DC4-1'!$A$4:$Q$1997,5,TRUE))</f>
        <v/>
      </c>
      <c r="F787" s="74"/>
      <c r="K787" s="82">
        <f>IF(AND(年报!N$2&lt;=A787,A787&lt;=年报!N$3),1,0)</f>
        <v>0</v>
      </c>
    </row>
    <row r="788" spans="2:11">
      <c r="B788" s="77"/>
      <c r="C788" s="77" t="str">
        <f>IF(ISERROR(VLOOKUP(A788,'DC4-1'!$A$4:$Q$1997,5,TRUE)),"",VLOOKUP(A788,'DC4-1'!$A$4:$Q$1997,5,TRUE))</f>
        <v/>
      </c>
      <c r="F788" s="74"/>
      <c r="K788" s="82">
        <f>IF(AND(年报!N$2&lt;=A788,A788&lt;=年报!N$3),1,0)</f>
        <v>0</v>
      </c>
    </row>
    <row r="789" spans="2:11">
      <c r="B789" s="77"/>
      <c r="C789" s="77" t="str">
        <f>IF(ISERROR(VLOOKUP(A789,'DC4-1'!$A$4:$Q$1997,5,TRUE)),"",VLOOKUP(A789,'DC4-1'!$A$4:$Q$1997,5,TRUE))</f>
        <v/>
      </c>
      <c r="F789" s="74"/>
      <c r="K789" s="82">
        <f>IF(AND(年报!N$2&lt;=A789,A789&lt;=年报!N$3),1,0)</f>
        <v>0</v>
      </c>
    </row>
    <row r="790" spans="2:11">
      <c r="B790" s="77"/>
      <c r="C790" s="77" t="str">
        <f>IF(ISERROR(VLOOKUP(A790,'DC4-1'!$A$4:$Q$1997,5,TRUE)),"",VLOOKUP(A790,'DC4-1'!$A$4:$Q$1997,5,TRUE))</f>
        <v/>
      </c>
      <c r="F790" s="74"/>
      <c r="K790" s="82">
        <f>IF(AND(年报!N$2&lt;=A790,A790&lt;=年报!N$3),1,0)</f>
        <v>0</v>
      </c>
    </row>
    <row r="791" spans="2:11">
      <c r="B791" s="77"/>
      <c r="C791" s="77" t="str">
        <f>IF(ISERROR(VLOOKUP(A791,'DC4-1'!$A$4:$Q$1997,5,TRUE)),"",VLOOKUP(A791,'DC4-1'!$A$4:$Q$1997,5,TRUE))</f>
        <v/>
      </c>
      <c r="F791" s="74"/>
      <c r="K791" s="82">
        <f>IF(AND(年报!N$2&lt;=A791,A791&lt;=年报!N$3),1,0)</f>
        <v>0</v>
      </c>
    </row>
    <row r="792" spans="2:11">
      <c r="B792" s="77"/>
      <c r="C792" s="77" t="str">
        <f>IF(ISERROR(VLOOKUP(A792,'DC4-1'!$A$4:$Q$1997,5,TRUE)),"",VLOOKUP(A792,'DC4-1'!$A$4:$Q$1997,5,TRUE))</f>
        <v/>
      </c>
      <c r="F792" s="74"/>
      <c r="K792" s="82">
        <f>IF(AND(年报!N$2&lt;=A792,A792&lt;=年报!N$3),1,0)</f>
        <v>0</v>
      </c>
    </row>
    <row r="793" spans="2:11">
      <c r="B793" s="77"/>
      <c r="C793" s="77" t="str">
        <f>IF(ISERROR(VLOOKUP(A793,'DC4-1'!$A$4:$Q$1997,5,TRUE)),"",VLOOKUP(A793,'DC4-1'!$A$4:$Q$1997,5,TRUE))</f>
        <v/>
      </c>
      <c r="F793" s="74"/>
      <c r="K793" s="82">
        <f>IF(AND(年报!N$2&lt;=A793,A793&lt;=年报!N$3),1,0)</f>
        <v>0</v>
      </c>
    </row>
    <row r="794" spans="2:11">
      <c r="B794" s="77"/>
      <c r="C794" s="77" t="str">
        <f>IF(ISERROR(VLOOKUP(A794,'DC4-1'!$A$4:$Q$1997,5,TRUE)),"",VLOOKUP(A794,'DC4-1'!$A$4:$Q$1997,5,TRUE))</f>
        <v/>
      </c>
      <c r="F794" s="74"/>
      <c r="K794" s="82">
        <f>IF(AND(年报!N$2&lt;=A794,A794&lt;=年报!N$3),1,0)</f>
        <v>0</v>
      </c>
    </row>
    <row r="795" spans="2:11">
      <c r="B795" s="77"/>
      <c r="C795" s="77" t="str">
        <f>IF(ISERROR(VLOOKUP(A795,'DC4-1'!$A$4:$Q$1997,5,TRUE)),"",VLOOKUP(A795,'DC4-1'!$A$4:$Q$1997,5,TRUE))</f>
        <v/>
      </c>
      <c r="F795" s="74"/>
      <c r="K795" s="82">
        <f>IF(AND(年报!N$2&lt;=A795,A795&lt;=年报!N$3),1,0)</f>
        <v>0</v>
      </c>
    </row>
    <row r="796" spans="2:11">
      <c r="B796" s="77"/>
      <c r="C796" s="77" t="str">
        <f>IF(ISERROR(VLOOKUP(A796,'DC4-1'!$A$4:$Q$1997,5,TRUE)),"",VLOOKUP(A796,'DC4-1'!$A$4:$Q$1997,5,TRUE))</f>
        <v/>
      </c>
      <c r="F796" s="74"/>
      <c r="K796" s="82">
        <f>IF(AND(年报!N$2&lt;=A796,A796&lt;=年报!N$3),1,0)</f>
        <v>0</v>
      </c>
    </row>
    <row r="797" spans="2:11">
      <c r="B797" s="77"/>
      <c r="C797" s="77" t="str">
        <f>IF(ISERROR(VLOOKUP(A797,'DC4-1'!$A$4:$Q$1997,5,TRUE)),"",VLOOKUP(A797,'DC4-1'!$A$4:$Q$1997,5,TRUE))</f>
        <v/>
      </c>
      <c r="F797" s="74"/>
      <c r="K797" s="82">
        <f>IF(AND(年报!N$2&lt;=A797,A797&lt;=年报!N$3),1,0)</f>
        <v>0</v>
      </c>
    </row>
    <row r="798" spans="2:11">
      <c r="B798" s="77"/>
      <c r="C798" s="77" t="str">
        <f>IF(ISERROR(VLOOKUP(A798,'DC4-1'!$A$4:$Q$1997,5,TRUE)),"",VLOOKUP(A798,'DC4-1'!$A$4:$Q$1997,5,TRUE))</f>
        <v/>
      </c>
      <c r="F798" s="74"/>
      <c r="K798" s="82">
        <f>IF(AND(年报!N$2&lt;=A798,A798&lt;=年报!N$3),1,0)</f>
        <v>0</v>
      </c>
    </row>
    <row r="799" spans="2:11">
      <c r="B799" s="77"/>
      <c r="C799" s="77" t="str">
        <f>IF(ISERROR(VLOOKUP(A799,'DC4-1'!$A$4:$Q$1997,5,TRUE)),"",VLOOKUP(A799,'DC4-1'!$A$4:$Q$1997,5,TRUE))</f>
        <v/>
      </c>
      <c r="F799" s="74"/>
      <c r="K799" s="82">
        <f>IF(AND(年报!N$2&lt;=A799,A799&lt;=年报!N$3),1,0)</f>
        <v>0</v>
      </c>
    </row>
    <row r="800" spans="2:11">
      <c r="B800" s="77"/>
      <c r="C800" s="77" t="str">
        <f>IF(ISERROR(VLOOKUP(A800,'DC4-1'!$A$4:$Q$1997,5,TRUE)),"",VLOOKUP(A800,'DC4-1'!$A$4:$Q$1997,5,TRUE))</f>
        <v/>
      </c>
      <c r="F800" s="74"/>
      <c r="K800" s="82">
        <f>IF(AND(年报!N$2&lt;=A800,A800&lt;=年报!N$3),1,0)</f>
        <v>0</v>
      </c>
    </row>
    <row r="801" spans="2:11">
      <c r="B801" s="77"/>
      <c r="C801" s="77" t="str">
        <f>IF(ISERROR(VLOOKUP(A801,'DC4-1'!$A$4:$Q$1997,5,TRUE)),"",VLOOKUP(A801,'DC4-1'!$A$4:$Q$1997,5,TRUE))</f>
        <v/>
      </c>
      <c r="F801" s="74"/>
      <c r="K801" s="82">
        <f>IF(AND(年报!N$2&lt;=A801,A801&lt;=年报!N$3),1,0)</f>
        <v>0</v>
      </c>
    </row>
    <row r="802" spans="2:11">
      <c r="B802" s="77"/>
      <c r="C802" s="77" t="str">
        <f>IF(ISERROR(VLOOKUP(A802,'DC4-1'!$A$4:$Q$1997,5,TRUE)),"",VLOOKUP(A802,'DC4-1'!$A$4:$Q$1997,5,TRUE))</f>
        <v/>
      </c>
      <c r="F802" s="74"/>
      <c r="K802" s="82">
        <f>IF(AND(年报!N$2&lt;=A802,A802&lt;=年报!N$3),1,0)</f>
        <v>0</v>
      </c>
    </row>
    <row r="803" spans="2:11">
      <c r="B803" s="77"/>
      <c r="C803" s="77" t="str">
        <f>IF(ISERROR(VLOOKUP(A803,'DC4-1'!$A$4:$Q$1997,5,TRUE)),"",VLOOKUP(A803,'DC4-1'!$A$4:$Q$1997,5,TRUE))</f>
        <v/>
      </c>
      <c r="F803" s="74"/>
      <c r="K803" s="82">
        <f>IF(AND(年报!N$2&lt;=A803,A803&lt;=年报!N$3),1,0)</f>
        <v>0</v>
      </c>
    </row>
    <row r="804" spans="2:11">
      <c r="B804" s="77"/>
      <c r="C804" s="77" t="str">
        <f>IF(ISERROR(VLOOKUP(A804,'DC4-1'!$A$4:$Q$1997,5,TRUE)),"",VLOOKUP(A804,'DC4-1'!$A$4:$Q$1997,5,TRUE))</f>
        <v/>
      </c>
      <c r="F804" s="74"/>
      <c r="K804" s="82">
        <f>IF(AND(年报!N$2&lt;=A804,A804&lt;=年报!N$3),1,0)</f>
        <v>0</v>
      </c>
    </row>
    <row r="805" spans="2:11">
      <c r="B805" s="77"/>
      <c r="C805" s="77" t="str">
        <f>IF(ISERROR(VLOOKUP(A805,'DC4-1'!$A$4:$Q$1997,5,TRUE)),"",VLOOKUP(A805,'DC4-1'!$A$4:$Q$1997,5,TRUE))</f>
        <v/>
      </c>
      <c r="F805" s="74"/>
      <c r="K805" s="82">
        <f>IF(AND(年报!N$2&lt;=A805,A805&lt;=年报!N$3),1,0)</f>
        <v>0</v>
      </c>
    </row>
    <row r="806" spans="2:11">
      <c r="B806" s="77"/>
      <c r="C806" s="77" t="str">
        <f>IF(ISERROR(VLOOKUP(A806,'DC4-1'!$A$4:$Q$1997,5,TRUE)),"",VLOOKUP(A806,'DC4-1'!$A$4:$Q$1997,5,TRUE))</f>
        <v/>
      </c>
      <c r="F806" s="74"/>
      <c r="K806" s="82">
        <f>IF(AND(年报!N$2&lt;=A806,A806&lt;=年报!N$3),1,0)</f>
        <v>0</v>
      </c>
    </row>
    <row r="807" spans="2:11">
      <c r="B807" s="77"/>
      <c r="C807" s="77" t="str">
        <f>IF(ISERROR(VLOOKUP(A807,'DC4-1'!$A$4:$Q$1997,5,TRUE)),"",VLOOKUP(A807,'DC4-1'!$A$4:$Q$1997,5,TRUE))</f>
        <v/>
      </c>
      <c r="F807" s="74"/>
      <c r="K807" s="82">
        <f>IF(AND(年报!N$2&lt;=A807,A807&lt;=年报!N$3),1,0)</f>
        <v>0</v>
      </c>
    </row>
    <row r="808" spans="2:11">
      <c r="B808" s="77"/>
      <c r="C808" s="77" t="str">
        <f>IF(ISERROR(VLOOKUP(A808,'DC4-1'!$A$4:$Q$1997,5,TRUE)),"",VLOOKUP(A808,'DC4-1'!$A$4:$Q$1997,5,TRUE))</f>
        <v/>
      </c>
      <c r="F808" s="74"/>
      <c r="K808" s="82">
        <f>IF(AND(年报!N$2&lt;=A808,A808&lt;=年报!N$3),1,0)</f>
        <v>0</v>
      </c>
    </row>
    <row r="809" spans="2:11">
      <c r="B809" s="77"/>
      <c r="C809" s="77" t="str">
        <f>IF(ISERROR(VLOOKUP(A809,'DC4-1'!$A$4:$Q$1997,5,TRUE)),"",VLOOKUP(A809,'DC4-1'!$A$4:$Q$1997,5,TRUE))</f>
        <v/>
      </c>
      <c r="F809" s="74"/>
      <c r="K809" s="82">
        <f>IF(AND(年报!N$2&lt;=A809,A809&lt;=年报!N$3),1,0)</f>
        <v>0</v>
      </c>
    </row>
    <row r="810" spans="2:11">
      <c r="B810" s="77"/>
      <c r="C810" s="77" t="str">
        <f>IF(ISERROR(VLOOKUP(A810,'DC4-1'!$A$4:$Q$1997,5,TRUE)),"",VLOOKUP(A810,'DC4-1'!$A$4:$Q$1997,5,TRUE))</f>
        <v/>
      </c>
      <c r="F810" s="74"/>
      <c r="K810" s="82">
        <f>IF(AND(年报!N$2&lt;=A810,A810&lt;=年报!N$3),1,0)</f>
        <v>0</v>
      </c>
    </row>
    <row r="811" spans="2:11">
      <c r="B811" s="77"/>
      <c r="C811" s="77" t="str">
        <f>IF(ISERROR(VLOOKUP(A811,'DC4-1'!$A$4:$Q$1997,5,TRUE)),"",VLOOKUP(A811,'DC4-1'!$A$4:$Q$1997,5,TRUE))</f>
        <v/>
      </c>
      <c r="F811" s="74"/>
      <c r="K811" s="82">
        <f>IF(AND(年报!N$2&lt;=A811,A811&lt;=年报!N$3),1,0)</f>
        <v>0</v>
      </c>
    </row>
    <row r="812" spans="2:11">
      <c r="B812" s="77"/>
      <c r="C812" s="77" t="str">
        <f>IF(ISERROR(VLOOKUP(A812,'DC4-1'!$A$4:$Q$1997,5,TRUE)),"",VLOOKUP(A812,'DC4-1'!$A$4:$Q$1997,5,TRUE))</f>
        <v/>
      </c>
      <c r="F812" s="74"/>
      <c r="K812" s="82">
        <f>IF(AND(年报!N$2&lt;=A812,A812&lt;=年报!N$3),1,0)</f>
        <v>0</v>
      </c>
    </row>
    <row r="813" spans="2:11">
      <c r="B813" s="77"/>
      <c r="C813" s="77" t="str">
        <f>IF(ISERROR(VLOOKUP(A813,'DC4-1'!$A$4:$Q$1997,5,TRUE)),"",VLOOKUP(A813,'DC4-1'!$A$4:$Q$1997,5,TRUE))</f>
        <v/>
      </c>
      <c r="F813" s="74"/>
      <c r="K813" s="82">
        <f>IF(AND(年报!N$2&lt;=A813,A813&lt;=年报!N$3),1,0)</f>
        <v>0</v>
      </c>
    </row>
    <row r="814" spans="2:11">
      <c r="B814" s="77"/>
      <c r="C814" s="77" t="str">
        <f>IF(ISERROR(VLOOKUP(A814,'DC4-1'!$A$4:$Q$1997,5,TRUE)),"",VLOOKUP(A814,'DC4-1'!$A$4:$Q$1997,5,TRUE))</f>
        <v/>
      </c>
      <c r="F814" s="74"/>
      <c r="K814" s="82">
        <f>IF(AND(年报!N$2&lt;=A814,A814&lt;=年报!N$3),1,0)</f>
        <v>0</v>
      </c>
    </row>
    <row r="815" spans="2:11">
      <c r="B815" s="77"/>
      <c r="C815" s="77" t="str">
        <f>IF(ISERROR(VLOOKUP(A815,'DC4-1'!$A$4:$Q$1997,5,TRUE)),"",VLOOKUP(A815,'DC4-1'!$A$4:$Q$1997,5,TRUE))</f>
        <v/>
      </c>
      <c r="F815" s="74"/>
      <c r="K815" s="82">
        <f>IF(AND(年报!N$2&lt;=A815,A815&lt;=年报!N$3),1,0)</f>
        <v>0</v>
      </c>
    </row>
    <row r="816" spans="2:11">
      <c r="B816" s="77"/>
      <c r="C816" s="77" t="str">
        <f>IF(ISERROR(VLOOKUP(A816,'DC4-1'!$A$4:$Q$1997,5,TRUE)),"",VLOOKUP(A816,'DC4-1'!$A$4:$Q$1997,5,TRUE))</f>
        <v/>
      </c>
      <c r="F816" s="74"/>
      <c r="K816" s="82">
        <f>IF(AND(年报!N$2&lt;=A816,A816&lt;=年报!N$3),1,0)</f>
        <v>0</v>
      </c>
    </row>
    <row r="817" spans="2:11">
      <c r="B817" s="77"/>
      <c r="C817" s="77" t="str">
        <f>IF(ISERROR(VLOOKUP(A817,'DC4-1'!$A$4:$Q$1997,5,TRUE)),"",VLOOKUP(A817,'DC4-1'!$A$4:$Q$1997,5,TRUE))</f>
        <v/>
      </c>
      <c r="F817" s="74"/>
      <c r="K817" s="82">
        <f>IF(AND(年报!N$2&lt;=A817,A817&lt;=年报!N$3),1,0)</f>
        <v>0</v>
      </c>
    </row>
    <row r="818" spans="2:11">
      <c r="B818" s="77"/>
      <c r="C818" s="77" t="str">
        <f>IF(ISERROR(VLOOKUP(A818,'DC4-1'!$A$4:$Q$1997,5,TRUE)),"",VLOOKUP(A818,'DC4-1'!$A$4:$Q$1997,5,TRUE))</f>
        <v/>
      </c>
      <c r="F818" s="74"/>
      <c r="K818" s="82">
        <f>IF(AND(年报!N$2&lt;=A818,A818&lt;=年报!N$3),1,0)</f>
        <v>0</v>
      </c>
    </row>
    <row r="819" spans="2:11">
      <c r="B819" s="77"/>
      <c r="C819" s="77" t="str">
        <f>IF(ISERROR(VLOOKUP(A819,'DC4-1'!$A$4:$Q$1997,5,TRUE)),"",VLOOKUP(A819,'DC4-1'!$A$4:$Q$1997,5,TRUE))</f>
        <v/>
      </c>
      <c r="F819" s="74"/>
      <c r="K819" s="82">
        <f>IF(AND(年报!N$2&lt;=A819,A819&lt;=年报!N$3),1,0)</f>
        <v>0</v>
      </c>
    </row>
    <row r="820" spans="2:11">
      <c r="B820" s="77"/>
      <c r="C820" s="77" t="str">
        <f>IF(ISERROR(VLOOKUP(A820,'DC4-1'!$A$4:$Q$1997,5,TRUE)),"",VLOOKUP(A820,'DC4-1'!$A$4:$Q$1997,5,TRUE))</f>
        <v/>
      </c>
      <c r="F820" s="74"/>
      <c r="K820" s="82">
        <f>IF(AND(年报!N$2&lt;=A820,A820&lt;=年报!N$3),1,0)</f>
        <v>0</v>
      </c>
    </row>
    <row r="821" spans="2:11">
      <c r="B821" s="77"/>
      <c r="C821" s="77" t="str">
        <f>IF(ISERROR(VLOOKUP(A821,'DC4-1'!$A$4:$Q$1997,5,TRUE)),"",VLOOKUP(A821,'DC4-1'!$A$4:$Q$1997,5,TRUE))</f>
        <v/>
      </c>
      <c r="F821" s="74"/>
      <c r="K821" s="82">
        <f>IF(AND(年报!N$2&lt;=A821,A821&lt;=年报!N$3),1,0)</f>
        <v>0</v>
      </c>
    </row>
    <row r="822" spans="2:11">
      <c r="B822" s="77"/>
      <c r="C822" s="77" t="str">
        <f>IF(ISERROR(VLOOKUP(A822,'DC4-1'!$A$4:$Q$1997,5,TRUE)),"",VLOOKUP(A822,'DC4-1'!$A$4:$Q$1997,5,TRUE))</f>
        <v/>
      </c>
      <c r="F822" s="74"/>
      <c r="K822" s="82">
        <f>IF(AND(年报!N$2&lt;=A822,A822&lt;=年报!N$3),1,0)</f>
        <v>0</v>
      </c>
    </row>
    <row r="823" spans="2:11">
      <c r="B823" s="77"/>
      <c r="C823" s="77" t="str">
        <f>IF(ISERROR(VLOOKUP(A823,'DC4-1'!$A$4:$Q$1997,5,TRUE)),"",VLOOKUP(A823,'DC4-1'!$A$4:$Q$1997,5,TRUE))</f>
        <v/>
      </c>
      <c r="F823" s="74"/>
      <c r="K823" s="82">
        <f>IF(AND(年报!N$2&lt;=A823,A823&lt;=年报!N$3),1,0)</f>
        <v>0</v>
      </c>
    </row>
    <row r="824" spans="2:11">
      <c r="B824" s="77"/>
      <c r="C824" s="77" t="str">
        <f>IF(ISERROR(VLOOKUP(A824,'DC4-1'!$A$4:$Q$1997,5,TRUE)),"",VLOOKUP(A824,'DC4-1'!$A$4:$Q$1997,5,TRUE))</f>
        <v/>
      </c>
      <c r="F824" s="74"/>
      <c r="K824" s="82">
        <f>IF(AND(年报!N$2&lt;=A824,A824&lt;=年报!N$3),1,0)</f>
        <v>0</v>
      </c>
    </row>
    <row r="825" spans="2:11">
      <c r="B825" s="77"/>
      <c r="C825" s="77" t="str">
        <f>IF(ISERROR(VLOOKUP(A825,'DC4-1'!$A$4:$Q$1997,5,TRUE)),"",VLOOKUP(A825,'DC4-1'!$A$4:$Q$1997,5,TRUE))</f>
        <v/>
      </c>
      <c r="F825" s="74"/>
      <c r="K825" s="82">
        <f>IF(AND(年报!N$2&lt;=A825,A825&lt;=年报!N$3),1,0)</f>
        <v>0</v>
      </c>
    </row>
    <row r="826" spans="2:11">
      <c r="B826" s="77"/>
      <c r="C826" s="77" t="str">
        <f>IF(ISERROR(VLOOKUP(A826,'DC4-1'!$A$4:$Q$1997,5,TRUE)),"",VLOOKUP(A826,'DC4-1'!$A$4:$Q$1997,5,TRUE))</f>
        <v/>
      </c>
      <c r="F826" s="74"/>
      <c r="K826" s="82">
        <f>IF(AND(年报!N$2&lt;=A826,A826&lt;=年报!N$3),1,0)</f>
        <v>0</v>
      </c>
    </row>
    <row r="827" spans="2:11">
      <c r="B827" s="77"/>
      <c r="C827" s="77" t="str">
        <f>IF(ISERROR(VLOOKUP(A827,'DC4-1'!$A$4:$Q$1997,5,TRUE)),"",VLOOKUP(A827,'DC4-1'!$A$4:$Q$1997,5,TRUE))</f>
        <v/>
      </c>
      <c r="F827" s="74"/>
      <c r="K827" s="82">
        <f>IF(AND(年报!N$2&lt;=A827,A827&lt;=年报!N$3),1,0)</f>
        <v>0</v>
      </c>
    </row>
    <row r="828" spans="2:11">
      <c r="B828" s="77"/>
      <c r="C828" s="77" t="str">
        <f>IF(ISERROR(VLOOKUP(A828,'DC4-1'!$A$4:$Q$1997,5,TRUE)),"",VLOOKUP(A828,'DC4-1'!$A$4:$Q$1997,5,TRUE))</f>
        <v/>
      </c>
      <c r="F828" s="74"/>
      <c r="K828" s="82">
        <f>IF(AND(年报!N$2&lt;=A828,A828&lt;=年报!N$3),1,0)</f>
        <v>0</v>
      </c>
    </row>
    <row r="829" spans="2:11">
      <c r="B829" s="77"/>
      <c r="C829" s="77" t="str">
        <f>IF(ISERROR(VLOOKUP(A829,'DC4-1'!$A$4:$Q$1997,5,TRUE)),"",VLOOKUP(A829,'DC4-1'!$A$4:$Q$1997,5,TRUE))</f>
        <v/>
      </c>
      <c r="F829" s="74"/>
      <c r="K829" s="82">
        <f>IF(AND(年报!N$2&lt;=A829,A829&lt;=年报!N$3),1,0)</f>
        <v>0</v>
      </c>
    </row>
    <row r="830" spans="2:11">
      <c r="B830" s="77"/>
      <c r="C830" s="77" t="str">
        <f>IF(ISERROR(VLOOKUP(A830,'DC4-1'!$A$4:$Q$1997,5,TRUE)),"",VLOOKUP(A830,'DC4-1'!$A$4:$Q$1997,5,TRUE))</f>
        <v/>
      </c>
      <c r="F830" s="74"/>
      <c r="K830" s="82">
        <f>IF(AND(年报!N$2&lt;=A830,A830&lt;=年报!N$3),1,0)</f>
        <v>0</v>
      </c>
    </row>
    <row r="831" spans="2:11">
      <c r="B831" s="77"/>
      <c r="C831" s="77" t="str">
        <f>IF(ISERROR(VLOOKUP(A831,'DC4-1'!$A$4:$Q$1997,5,TRUE)),"",VLOOKUP(A831,'DC4-1'!$A$4:$Q$1997,5,TRUE))</f>
        <v/>
      </c>
      <c r="F831" s="74"/>
      <c r="K831" s="82">
        <f>IF(AND(年报!N$2&lt;=A831,A831&lt;=年报!N$3),1,0)</f>
        <v>0</v>
      </c>
    </row>
    <row r="832" spans="2:11">
      <c r="B832" s="77"/>
      <c r="C832" s="77" t="str">
        <f>IF(ISERROR(VLOOKUP(A832,'DC4-1'!$A$4:$Q$1997,5,TRUE)),"",VLOOKUP(A832,'DC4-1'!$A$4:$Q$1997,5,TRUE))</f>
        <v/>
      </c>
      <c r="F832" s="74"/>
      <c r="K832" s="82">
        <f>IF(AND(年报!N$2&lt;=A832,A832&lt;=年报!N$3),1,0)</f>
        <v>0</v>
      </c>
    </row>
    <row r="833" spans="2:11">
      <c r="B833" s="77"/>
      <c r="C833" s="77" t="str">
        <f>IF(ISERROR(VLOOKUP(A833,'DC4-1'!$A$4:$Q$1997,5,TRUE)),"",VLOOKUP(A833,'DC4-1'!$A$4:$Q$1997,5,TRUE))</f>
        <v/>
      </c>
      <c r="F833" s="74"/>
      <c r="K833" s="82">
        <f>IF(AND(年报!N$2&lt;=A833,A833&lt;=年报!N$3),1,0)</f>
        <v>0</v>
      </c>
    </row>
    <row r="834" spans="2:11">
      <c r="B834" s="77"/>
      <c r="C834" s="77" t="str">
        <f>IF(ISERROR(VLOOKUP(A834,'DC4-1'!$A$4:$Q$1997,5,TRUE)),"",VLOOKUP(A834,'DC4-1'!$A$4:$Q$1997,5,TRUE))</f>
        <v/>
      </c>
      <c r="F834" s="74"/>
      <c r="K834" s="82">
        <f>IF(AND(年报!N$2&lt;=A834,A834&lt;=年报!N$3),1,0)</f>
        <v>0</v>
      </c>
    </row>
    <row r="835" spans="2:11">
      <c r="B835" s="77"/>
      <c r="C835" s="77" t="str">
        <f>IF(ISERROR(VLOOKUP(A835,'DC4-1'!$A$4:$Q$1997,5,TRUE)),"",VLOOKUP(A835,'DC4-1'!$A$4:$Q$1997,5,TRUE))</f>
        <v/>
      </c>
      <c r="F835" s="74"/>
      <c r="K835" s="82">
        <f>IF(AND(年报!N$2&lt;=A835,A835&lt;=年报!N$3),1,0)</f>
        <v>0</v>
      </c>
    </row>
    <row r="836" spans="2:11">
      <c r="B836" s="77"/>
      <c r="C836" s="77" t="str">
        <f>IF(ISERROR(VLOOKUP(A836,'DC4-1'!$A$4:$Q$1997,5,TRUE)),"",VLOOKUP(A836,'DC4-1'!$A$4:$Q$1997,5,TRUE))</f>
        <v/>
      </c>
      <c r="F836" s="74"/>
      <c r="K836" s="82">
        <f>IF(AND(年报!N$2&lt;=A836,A836&lt;=年报!N$3),1,0)</f>
        <v>0</v>
      </c>
    </row>
    <row r="837" spans="2:11">
      <c r="B837" s="77"/>
      <c r="C837" s="77" t="str">
        <f>IF(ISERROR(VLOOKUP(A837,'DC4-1'!$A$4:$Q$1997,5,TRUE)),"",VLOOKUP(A837,'DC4-1'!$A$4:$Q$1997,5,TRUE))</f>
        <v/>
      </c>
      <c r="F837" s="74"/>
      <c r="K837" s="82">
        <f>IF(AND(年报!N$2&lt;=A837,A837&lt;=年报!N$3),1,0)</f>
        <v>0</v>
      </c>
    </row>
    <row r="838" spans="2:11">
      <c r="B838" s="77"/>
      <c r="C838" s="77" t="str">
        <f>IF(ISERROR(VLOOKUP(A838,'DC4-1'!$A$4:$Q$1997,5,TRUE)),"",VLOOKUP(A838,'DC4-1'!$A$4:$Q$1997,5,TRUE))</f>
        <v/>
      </c>
      <c r="F838" s="74"/>
      <c r="K838" s="82">
        <f>IF(AND(年报!N$2&lt;=A838,A838&lt;=年报!N$3),1,0)</f>
        <v>0</v>
      </c>
    </row>
    <row r="839" spans="2:11">
      <c r="B839" s="77"/>
      <c r="C839" s="77" t="str">
        <f>IF(ISERROR(VLOOKUP(A839,'DC4-1'!$A$4:$Q$1997,5,TRUE)),"",VLOOKUP(A839,'DC4-1'!$A$4:$Q$1997,5,TRUE))</f>
        <v/>
      </c>
      <c r="F839" s="74"/>
      <c r="K839" s="82">
        <f>IF(AND(年报!N$2&lt;=A839,A839&lt;=年报!N$3),1,0)</f>
        <v>0</v>
      </c>
    </row>
    <row r="840" spans="2:11">
      <c r="B840" s="77"/>
      <c r="C840" s="77" t="str">
        <f>IF(ISERROR(VLOOKUP(A840,'DC4-1'!$A$4:$Q$1997,5,TRUE)),"",VLOOKUP(A840,'DC4-1'!$A$4:$Q$1997,5,TRUE))</f>
        <v/>
      </c>
      <c r="F840" s="74"/>
      <c r="K840" s="82">
        <f>IF(AND(年报!N$2&lt;=A840,A840&lt;=年报!N$3),1,0)</f>
        <v>0</v>
      </c>
    </row>
    <row r="841" spans="2:11">
      <c r="B841" s="77"/>
      <c r="C841" s="77" t="str">
        <f>IF(ISERROR(VLOOKUP(A841,'DC4-1'!$A$4:$Q$1997,5,TRUE)),"",VLOOKUP(A841,'DC4-1'!$A$4:$Q$1997,5,TRUE))</f>
        <v/>
      </c>
      <c r="F841" s="74"/>
      <c r="K841" s="82">
        <f>IF(AND(年报!N$2&lt;=A841,A841&lt;=年报!N$3),1,0)</f>
        <v>0</v>
      </c>
    </row>
    <row r="842" spans="2:11">
      <c r="B842" s="77"/>
      <c r="C842" s="77" t="str">
        <f>IF(ISERROR(VLOOKUP(A842,'DC4-1'!$A$4:$Q$1997,5,TRUE)),"",VLOOKUP(A842,'DC4-1'!$A$4:$Q$1997,5,TRUE))</f>
        <v/>
      </c>
      <c r="F842" s="74"/>
      <c r="K842" s="82">
        <f>IF(AND(年报!N$2&lt;=A842,A842&lt;=年报!N$3),1,0)</f>
        <v>0</v>
      </c>
    </row>
    <row r="843" spans="2:11">
      <c r="B843" s="77"/>
      <c r="C843" s="77" t="str">
        <f>IF(ISERROR(VLOOKUP(A843,'DC4-1'!$A$4:$Q$1997,5,TRUE)),"",VLOOKUP(A843,'DC4-1'!$A$4:$Q$1997,5,TRUE))</f>
        <v/>
      </c>
      <c r="F843" s="74"/>
      <c r="K843" s="82">
        <f>IF(AND(年报!N$2&lt;=A843,A843&lt;=年报!N$3),1,0)</f>
        <v>0</v>
      </c>
    </row>
    <row r="844" spans="2:11">
      <c r="B844" s="77"/>
      <c r="C844" s="77" t="str">
        <f>IF(ISERROR(VLOOKUP(A844,'DC4-1'!$A$4:$Q$1997,5,TRUE)),"",VLOOKUP(A844,'DC4-1'!$A$4:$Q$1997,5,TRUE))</f>
        <v/>
      </c>
      <c r="F844" s="74"/>
      <c r="K844" s="82">
        <f>IF(AND(年报!N$2&lt;=A844,A844&lt;=年报!N$3),1,0)</f>
        <v>0</v>
      </c>
    </row>
    <row r="845" spans="2:11">
      <c r="B845" s="77"/>
      <c r="C845" s="77" t="str">
        <f>IF(ISERROR(VLOOKUP(A845,'DC4-1'!$A$4:$Q$1997,5,TRUE)),"",VLOOKUP(A845,'DC4-1'!$A$4:$Q$1997,5,TRUE))</f>
        <v/>
      </c>
      <c r="F845" s="74"/>
      <c r="K845" s="82">
        <f>IF(AND(年报!N$2&lt;=A845,A845&lt;=年报!N$3),1,0)</f>
        <v>0</v>
      </c>
    </row>
    <row r="846" spans="2:11">
      <c r="B846" s="77"/>
      <c r="C846" s="77" t="str">
        <f>IF(ISERROR(VLOOKUP(A846,'DC4-1'!$A$4:$Q$1997,5,TRUE)),"",VLOOKUP(A846,'DC4-1'!$A$4:$Q$1997,5,TRUE))</f>
        <v/>
      </c>
      <c r="F846" s="74"/>
      <c r="K846" s="82">
        <f>IF(AND(年报!N$2&lt;=A846,A846&lt;=年报!N$3),1,0)</f>
        <v>0</v>
      </c>
    </row>
    <row r="847" spans="2:11">
      <c r="B847" s="77"/>
      <c r="C847" s="77" t="str">
        <f>IF(ISERROR(VLOOKUP(A847,'DC4-1'!$A$4:$Q$1997,5,TRUE)),"",VLOOKUP(A847,'DC4-1'!$A$4:$Q$1997,5,TRUE))</f>
        <v/>
      </c>
      <c r="F847" s="74"/>
      <c r="K847" s="82">
        <f>IF(AND(年报!N$2&lt;=A847,A847&lt;=年报!N$3),1,0)</f>
        <v>0</v>
      </c>
    </row>
    <row r="848" spans="2:11">
      <c r="B848" s="77"/>
      <c r="C848" s="77" t="str">
        <f>IF(ISERROR(VLOOKUP(A848,'DC4-1'!$A$4:$Q$1997,5,TRUE)),"",VLOOKUP(A848,'DC4-1'!$A$4:$Q$1997,5,TRUE))</f>
        <v/>
      </c>
      <c r="F848" s="74"/>
      <c r="K848" s="82">
        <f>IF(AND(年报!N$2&lt;=A848,A848&lt;=年报!N$3),1,0)</f>
        <v>0</v>
      </c>
    </row>
    <row r="849" spans="2:11">
      <c r="B849" s="77"/>
      <c r="C849" s="77" t="str">
        <f>IF(ISERROR(VLOOKUP(A849,'DC4-1'!$A$4:$Q$1997,5,TRUE)),"",VLOOKUP(A849,'DC4-1'!$A$4:$Q$1997,5,TRUE))</f>
        <v/>
      </c>
      <c r="F849" s="74"/>
      <c r="K849" s="82">
        <f>IF(AND(年报!N$2&lt;=A849,A849&lt;=年报!N$3),1,0)</f>
        <v>0</v>
      </c>
    </row>
    <row r="850" spans="2:11">
      <c r="B850" s="77"/>
      <c r="C850" s="77" t="str">
        <f>IF(ISERROR(VLOOKUP(A850,'DC4-1'!$A$4:$Q$1997,5,TRUE)),"",VLOOKUP(A850,'DC4-1'!$A$4:$Q$1997,5,TRUE))</f>
        <v/>
      </c>
      <c r="F850" s="74"/>
      <c r="K850" s="82">
        <f>IF(AND(年报!N$2&lt;=A850,A850&lt;=年报!N$3),1,0)</f>
        <v>0</v>
      </c>
    </row>
    <row r="851" spans="2:11">
      <c r="B851" s="77"/>
      <c r="C851" s="77" t="str">
        <f>IF(ISERROR(VLOOKUP(A851,'DC4-1'!$A$4:$Q$1997,5,TRUE)),"",VLOOKUP(A851,'DC4-1'!$A$4:$Q$1997,5,TRUE))</f>
        <v/>
      </c>
      <c r="F851" s="74"/>
      <c r="K851" s="82">
        <f>IF(AND(年报!N$2&lt;=A851,A851&lt;=年报!N$3),1,0)</f>
        <v>0</v>
      </c>
    </row>
    <row r="852" spans="2:11">
      <c r="B852" s="77"/>
      <c r="C852" s="77" t="str">
        <f>IF(ISERROR(VLOOKUP(A852,'DC4-1'!$A$4:$Q$1997,5,TRUE)),"",VLOOKUP(A852,'DC4-1'!$A$4:$Q$1997,5,TRUE))</f>
        <v/>
      </c>
      <c r="F852" s="74"/>
      <c r="K852" s="82">
        <f>IF(AND(年报!N$2&lt;=A852,A852&lt;=年报!N$3),1,0)</f>
        <v>0</v>
      </c>
    </row>
    <row r="853" spans="2:11">
      <c r="B853" s="77"/>
      <c r="C853" s="77" t="str">
        <f>IF(ISERROR(VLOOKUP(A853,'DC4-1'!$A$4:$Q$1997,5,TRUE)),"",VLOOKUP(A853,'DC4-1'!$A$4:$Q$1997,5,TRUE))</f>
        <v/>
      </c>
      <c r="F853" s="74"/>
      <c r="K853" s="82">
        <f>IF(AND(年报!N$2&lt;=A853,A853&lt;=年报!N$3),1,0)</f>
        <v>0</v>
      </c>
    </row>
    <row r="854" spans="2:11">
      <c r="B854" s="77"/>
      <c r="C854" s="77" t="str">
        <f>IF(ISERROR(VLOOKUP(A854,'DC4-1'!$A$4:$Q$1997,5,TRUE)),"",VLOOKUP(A854,'DC4-1'!$A$4:$Q$1997,5,TRUE))</f>
        <v/>
      </c>
      <c r="F854" s="74"/>
      <c r="K854" s="82">
        <f>IF(AND(年报!N$2&lt;=A854,A854&lt;=年报!N$3),1,0)</f>
        <v>0</v>
      </c>
    </row>
    <row r="855" spans="2:11">
      <c r="B855" s="77"/>
      <c r="C855" s="77" t="str">
        <f>IF(ISERROR(VLOOKUP(A855,'DC4-1'!$A$4:$Q$1997,5,TRUE)),"",VLOOKUP(A855,'DC4-1'!$A$4:$Q$1997,5,TRUE))</f>
        <v/>
      </c>
      <c r="F855" s="74"/>
      <c r="K855" s="82">
        <f>IF(AND(年报!N$2&lt;=A855,A855&lt;=年报!N$3),1,0)</f>
        <v>0</v>
      </c>
    </row>
    <row r="856" spans="2:11">
      <c r="B856" s="77"/>
      <c r="C856" s="77" t="str">
        <f>IF(ISERROR(VLOOKUP(A856,'DC4-1'!$A$4:$Q$1997,5,TRUE)),"",VLOOKUP(A856,'DC4-1'!$A$4:$Q$1997,5,TRUE))</f>
        <v/>
      </c>
      <c r="F856" s="74"/>
      <c r="K856" s="82">
        <f>IF(AND(年报!N$2&lt;=A856,A856&lt;=年报!N$3),1,0)</f>
        <v>0</v>
      </c>
    </row>
    <row r="857" spans="2:11">
      <c r="B857" s="77"/>
      <c r="C857" s="77" t="str">
        <f>IF(ISERROR(VLOOKUP(A857,'DC4-1'!$A$4:$Q$1997,5,TRUE)),"",VLOOKUP(A857,'DC4-1'!$A$4:$Q$1997,5,TRUE))</f>
        <v/>
      </c>
      <c r="F857" s="74"/>
      <c r="K857" s="82">
        <f>IF(AND(年报!N$2&lt;=A857,A857&lt;=年报!N$3),1,0)</f>
        <v>0</v>
      </c>
    </row>
    <row r="858" spans="2:11">
      <c r="B858" s="77"/>
      <c r="C858" s="77" t="str">
        <f>IF(ISERROR(VLOOKUP(A858,'DC4-1'!$A$4:$Q$1997,5,TRUE)),"",VLOOKUP(A858,'DC4-1'!$A$4:$Q$1997,5,TRUE))</f>
        <v/>
      </c>
      <c r="F858" s="74"/>
      <c r="K858" s="82">
        <f>IF(AND(年报!N$2&lt;=A858,A858&lt;=年报!N$3),1,0)</f>
        <v>0</v>
      </c>
    </row>
    <row r="859" spans="2:11">
      <c r="B859" s="77"/>
      <c r="C859" s="77" t="str">
        <f>IF(ISERROR(VLOOKUP(A859,'DC4-1'!$A$4:$Q$1997,5,TRUE)),"",VLOOKUP(A859,'DC4-1'!$A$4:$Q$1997,5,TRUE))</f>
        <v/>
      </c>
      <c r="F859" s="74"/>
      <c r="K859" s="82">
        <f>IF(AND(年报!N$2&lt;=A859,A859&lt;=年报!N$3),1,0)</f>
        <v>0</v>
      </c>
    </row>
    <row r="860" spans="2:11">
      <c r="B860" s="77"/>
      <c r="C860" s="77" t="str">
        <f>IF(ISERROR(VLOOKUP(A860,'DC4-1'!$A$4:$Q$1997,5,TRUE)),"",VLOOKUP(A860,'DC4-1'!$A$4:$Q$1997,5,TRUE))</f>
        <v/>
      </c>
      <c r="F860" s="74"/>
      <c r="K860" s="82">
        <f>IF(AND(年报!N$2&lt;=A860,A860&lt;=年报!N$3),1,0)</f>
        <v>0</v>
      </c>
    </row>
    <row r="861" spans="2:11">
      <c r="B861" s="77"/>
      <c r="C861" s="77" t="str">
        <f>IF(ISERROR(VLOOKUP(A861,'DC4-1'!$A$4:$Q$1997,5,TRUE)),"",VLOOKUP(A861,'DC4-1'!$A$4:$Q$1997,5,TRUE))</f>
        <v/>
      </c>
      <c r="F861" s="74"/>
      <c r="K861" s="82">
        <f>IF(AND(年报!N$2&lt;=A861,A861&lt;=年报!N$3),1,0)</f>
        <v>0</v>
      </c>
    </row>
    <row r="862" spans="2:11">
      <c r="B862" s="77"/>
      <c r="C862" s="77" t="str">
        <f>IF(ISERROR(VLOOKUP(A862,'DC4-1'!$A$4:$Q$1997,5,TRUE)),"",VLOOKUP(A862,'DC4-1'!$A$4:$Q$1997,5,TRUE))</f>
        <v/>
      </c>
      <c r="F862" s="74"/>
      <c r="K862" s="82">
        <f>IF(AND(年报!N$2&lt;=A862,A862&lt;=年报!N$3),1,0)</f>
        <v>0</v>
      </c>
    </row>
    <row r="863" spans="2:11">
      <c r="B863" s="77"/>
      <c r="C863" s="77" t="str">
        <f>IF(ISERROR(VLOOKUP(A863,'DC4-1'!$A$4:$Q$1997,5,TRUE)),"",VLOOKUP(A863,'DC4-1'!$A$4:$Q$1997,5,TRUE))</f>
        <v/>
      </c>
      <c r="F863" s="74"/>
      <c r="K863" s="82">
        <f>IF(AND(年报!N$2&lt;=A863,A863&lt;=年报!N$3),1,0)</f>
        <v>0</v>
      </c>
    </row>
    <row r="864" spans="2:11">
      <c r="B864" s="77"/>
      <c r="C864" s="77" t="str">
        <f>IF(ISERROR(VLOOKUP(A864,'DC4-1'!$A$4:$Q$1997,5,TRUE)),"",VLOOKUP(A864,'DC4-1'!$A$4:$Q$1997,5,TRUE))</f>
        <v/>
      </c>
      <c r="F864" s="74"/>
      <c r="K864" s="82">
        <f>IF(AND(年报!N$2&lt;=A864,A864&lt;=年报!N$3),1,0)</f>
        <v>0</v>
      </c>
    </row>
    <row r="865" spans="2:11">
      <c r="B865" s="77"/>
      <c r="C865" s="77" t="str">
        <f>IF(ISERROR(VLOOKUP(A865,'DC4-1'!$A$4:$Q$1997,5,TRUE)),"",VLOOKUP(A865,'DC4-1'!$A$4:$Q$1997,5,TRUE))</f>
        <v/>
      </c>
      <c r="F865" s="74"/>
      <c r="K865" s="82">
        <f>IF(AND(年报!N$2&lt;=A865,A865&lt;=年报!N$3),1,0)</f>
        <v>0</v>
      </c>
    </row>
    <row r="866" spans="2:11">
      <c r="B866" s="77"/>
      <c r="C866" s="77" t="str">
        <f>IF(ISERROR(VLOOKUP(A866,'DC4-1'!$A$4:$Q$1997,5,TRUE)),"",VLOOKUP(A866,'DC4-1'!$A$4:$Q$1997,5,TRUE))</f>
        <v/>
      </c>
      <c r="F866" s="74"/>
      <c r="K866" s="82">
        <f>IF(AND(年报!N$2&lt;=A866,A866&lt;=年报!N$3),1,0)</f>
        <v>0</v>
      </c>
    </row>
    <row r="867" spans="2:11">
      <c r="B867" s="77"/>
      <c r="C867" s="77" t="str">
        <f>IF(ISERROR(VLOOKUP(A867,'DC4-1'!$A$4:$Q$1997,5,TRUE)),"",VLOOKUP(A867,'DC4-1'!$A$4:$Q$1997,5,TRUE))</f>
        <v/>
      </c>
      <c r="F867" s="74"/>
      <c r="K867" s="82">
        <f>IF(AND(年报!N$2&lt;=A867,A867&lt;=年报!N$3),1,0)</f>
        <v>0</v>
      </c>
    </row>
    <row r="868" spans="2:11">
      <c r="B868" s="77"/>
      <c r="C868" s="77" t="str">
        <f>IF(ISERROR(VLOOKUP(A868,'DC4-1'!$A$4:$Q$1997,5,TRUE)),"",VLOOKUP(A868,'DC4-1'!$A$4:$Q$1997,5,TRUE))</f>
        <v/>
      </c>
      <c r="F868" s="74"/>
      <c r="K868" s="82">
        <f>IF(AND(年报!N$2&lt;=A868,A868&lt;=年报!N$3),1,0)</f>
        <v>0</v>
      </c>
    </row>
    <row r="869" spans="2:11">
      <c r="B869" s="77"/>
      <c r="C869" s="77" t="str">
        <f>IF(ISERROR(VLOOKUP(A869,'DC4-1'!$A$4:$Q$1997,5,TRUE)),"",VLOOKUP(A869,'DC4-1'!$A$4:$Q$1997,5,TRUE))</f>
        <v/>
      </c>
      <c r="F869" s="74"/>
      <c r="K869" s="82">
        <f>IF(AND(年报!N$2&lt;=A869,A869&lt;=年报!N$3),1,0)</f>
        <v>0</v>
      </c>
    </row>
    <row r="870" spans="2:11">
      <c r="B870" s="77"/>
      <c r="C870" s="77" t="str">
        <f>IF(ISERROR(VLOOKUP(A870,'DC4-1'!$A$4:$Q$1997,5,TRUE)),"",VLOOKUP(A870,'DC4-1'!$A$4:$Q$1997,5,TRUE))</f>
        <v/>
      </c>
      <c r="F870" s="74"/>
      <c r="K870" s="82">
        <f>IF(AND(年报!N$2&lt;=A870,A870&lt;=年报!N$3),1,0)</f>
        <v>0</v>
      </c>
    </row>
    <row r="871" spans="2:11">
      <c r="B871" s="77"/>
      <c r="C871" s="77" t="str">
        <f>IF(ISERROR(VLOOKUP(A871,'DC4-1'!$A$4:$Q$1997,5,TRUE)),"",VLOOKUP(A871,'DC4-1'!$A$4:$Q$1997,5,TRUE))</f>
        <v/>
      </c>
      <c r="F871" s="74"/>
      <c r="K871" s="82">
        <f>IF(AND(年报!N$2&lt;=A871,A871&lt;=年报!N$3),1,0)</f>
        <v>0</v>
      </c>
    </row>
    <row r="872" spans="2:11">
      <c r="B872" s="77"/>
      <c r="C872" s="77" t="str">
        <f>IF(ISERROR(VLOOKUP(A872,'DC4-1'!$A$4:$Q$1997,5,TRUE)),"",VLOOKUP(A872,'DC4-1'!$A$4:$Q$1997,5,TRUE))</f>
        <v/>
      </c>
      <c r="F872" s="74"/>
      <c r="K872" s="82">
        <f>IF(AND(年报!N$2&lt;=A872,A872&lt;=年报!N$3),1,0)</f>
        <v>0</v>
      </c>
    </row>
    <row r="873" spans="2:11">
      <c r="B873" s="77"/>
      <c r="C873" s="77" t="str">
        <f>IF(ISERROR(VLOOKUP(A873,'DC4-1'!$A$4:$Q$1997,5,TRUE)),"",VLOOKUP(A873,'DC4-1'!$A$4:$Q$1997,5,TRUE))</f>
        <v/>
      </c>
      <c r="F873" s="74"/>
      <c r="K873" s="82">
        <f>IF(AND(年报!N$2&lt;=A873,A873&lt;=年报!N$3),1,0)</f>
        <v>0</v>
      </c>
    </row>
    <row r="874" spans="2:11">
      <c r="B874" s="77"/>
      <c r="C874" s="77" t="str">
        <f>IF(ISERROR(VLOOKUP(A874,'DC4-1'!$A$4:$Q$1997,5,TRUE)),"",VLOOKUP(A874,'DC4-1'!$A$4:$Q$1997,5,TRUE))</f>
        <v/>
      </c>
      <c r="F874" s="74"/>
      <c r="K874" s="82">
        <f>IF(AND(年报!N$2&lt;=A874,A874&lt;=年报!N$3),1,0)</f>
        <v>0</v>
      </c>
    </row>
    <row r="875" spans="2:11">
      <c r="B875" s="77"/>
      <c r="C875" s="77" t="str">
        <f>IF(ISERROR(VLOOKUP(A875,'DC4-1'!$A$4:$Q$1997,5,TRUE)),"",VLOOKUP(A875,'DC4-1'!$A$4:$Q$1997,5,TRUE))</f>
        <v/>
      </c>
      <c r="F875" s="74"/>
      <c r="K875" s="82">
        <f>IF(AND(年报!N$2&lt;=A875,A875&lt;=年报!N$3),1,0)</f>
        <v>0</v>
      </c>
    </row>
    <row r="876" spans="2:11">
      <c r="B876" s="77"/>
      <c r="C876" s="77" t="str">
        <f>IF(ISERROR(VLOOKUP(A876,'DC4-1'!$A$4:$Q$1997,5,TRUE)),"",VLOOKUP(A876,'DC4-1'!$A$4:$Q$1997,5,TRUE))</f>
        <v/>
      </c>
      <c r="F876" s="74"/>
      <c r="K876" s="82">
        <f>IF(AND(年报!N$2&lt;=A876,A876&lt;=年报!N$3),1,0)</f>
        <v>0</v>
      </c>
    </row>
    <row r="877" spans="2:11">
      <c r="B877" s="77"/>
      <c r="C877" s="77" t="str">
        <f>IF(ISERROR(VLOOKUP(A877,'DC4-1'!$A$4:$Q$1997,5,TRUE)),"",VLOOKUP(A877,'DC4-1'!$A$4:$Q$1997,5,TRUE))</f>
        <v/>
      </c>
      <c r="F877" s="74"/>
      <c r="K877" s="82">
        <f>IF(AND(年报!N$2&lt;=A877,A877&lt;=年报!N$3),1,0)</f>
        <v>0</v>
      </c>
    </row>
    <row r="878" spans="2:11">
      <c r="B878" s="77"/>
      <c r="C878" s="77" t="str">
        <f>IF(ISERROR(VLOOKUP(A878,'DC4-1'!$A$4:$Q$1997,5,TRUE)),"",VLOOKUP(A878,'DC4-1'!$A$4:$Q$1997,5,TRUE))</f>
        <v/>
      </c>
      <c r="F878" s="74"/>
      <c r="K878" s="82">
        <f>IF(AND(年报!N$2&lt;=A878,A878&lt;=年报!N$3),1,0)</f>
        <v>0</v>
      </c>
    </row>
    <row r="879" spans="2:11">
      <c r="B879" s="77"/>
      <c r="C879" s="77" t="str">
        <f>IF(ISERROR(VLOOKUP(A879,'DC4-1'!$A$4:$Q$1997,5,TRUE)),"",VLOOKUP(A879,'DC4-1'!$A$4:$Q$1997,5,TRUE))</f>
        <v/>
      </c>
      <c r="F879" s="74"/>
      <c r="K879" s="82">
        <f>IF(AND(年报!N$2&lt;=A879,A879&lt;=年报!N$3),1,0)</f>
        <v>0</v>
      </c>
    </row>
    <row r="880" spans="2:11">
      <c r="B880" s="77"/>
      <c r="C880" s="77" t="str">
        <f>IF(ISERROR(VLOOKUP(A880,'DC4-1'!$A$4:$Q$1997,5,TRUE)),"",VLOOKUP(A880,'DC4-1'!$A$4:$Q$1997,5,TRUE))</f>
        <v/>
      </c>
      <c r="F880" s="74"/>
      <c r="K880" s="82">
        <f>IF(AND(年报!N$2&lt;=A880,A880&lt;=年报!N$3),1,0)</f>
        <v>0</v>
      </c>
    </row>
    <row r="881" spans="2:11">
      <c r="B881" s="77"/>
      <c r="C881" s="77" t="str">
        <f>IF(ISERROR(VLOOKUP(A881,'DC4-1'!$A$4:$Q$1997,5,TRUE)),"",VLOOKUP(A881,'DC4-1'!$A$4:$Q$1997,5,TRUE))</f>
        <v/>
      </c>
      <c r="F881" s="74"/>
      <c r="K881" s="82">
        <f>IF(AND(年报!N$2&lt;=A881,A881&lt;=年报!N$3),1,0)</f>
        <v>0</v>
      </c>
    </row>
    <row r="882" spans="6:6">
      <c r="F882" s="74"/>
    </row>
    <row r="883" spans="6:6">
      <c r="F883" s="74"/>
    </row>
    <row r="884" spans="6:6">
      <c r="F884" s="74"/>
    </row>
    <row r="885" spans="6:6">
      <c r="F885" s="74"/>
    </row>
    <row r="886" spans="6:6">
      <c r="F886" s="74"/>
    </row>
    <row r="887" spans="6:6">
      <c r="F887" s="74"/>
    </row>
    <row r="888" spans="6:6">
      <c r="F888" s="74"/>
    </row>
    <row r="889" spans="6:6">
      <c r="F889" s="74"/>
    </row>
  </sheetData>
  <mergeCells count="2">
    <mergeCell ref="A1:B1"/>
    <mergeCell ref="A2:B2"/>
  </mergeCells>
  <pageMargins left="0.75" right="0.75" top="1" bottom="1" header="0.5" footer="0.5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9"/>
  <sheetViews>
    <sheetView workbookViewId="0">
      <pane xSplit="1" ySplit="3" topLeftCell="B162" activePane="bottomRight" state="frozen"/>
      <selection/>
      <selection pane="topRight"/>
      <selection pane="bottomLeft"/>
      <selection pane="bottomRight" activeCell="E184" sqref="E184"/>
    </sheetView>
  </sheetViews>
  <sheetFormatPr defaultColWidth="8.75" defaultRowHeight="14.25"/>
  <cols>
    <col min="1" max="1" width="10.375" style="104" customWidth="1"/>
    <col min="2" max="2" width="10.25" style="103" customWidth="1"/>
    <col min="3" max="3" width="9.5" style="103" customWidth="1"/>
    <col min="4" max="5" width="12.375" style="103" customWidth="1"/>
    <col min="6" max="6" width="12.375" style="60" customWidth="1"/>
    <col min="7" max="7" width="11.5" style="101" customWidth="1"/>
    <col min="8" max="8" width="16.75" style="154" customWidth="1"/>
    <col min="9" max="10" width="9" style="154" customWidth="1"/>
    <col min="11" max="11" width="10.625" style="100" customWidth="1"/>
    <col min="12" max="32" width="9" style="154" customWidth="1"/>
    <col min="33" max="16384" width="8.75" style="154"/>
  </cols>
  <sheetData>
    <row r="1" customHeight="1" spans="1:11">
      <c r="A1" s="132" t="s">
        <v>4</v>
      </c>
      <c r="B1" s="147"/>
      <c r="C1" s="148" t="s">
        <v>5</v>
      </c>
      <c r="D1" s="60" t="s">
        <v>6</v>
      </c>
      <c r="E1" s="60" t="s">
        <v>7</v>
      </c>
      <c r="F1" s="101" t="s">
        <v>8</v>
      </c>
      <c r="K1" s="109"/>
    </row>
    <row r="2" ht="12" customHeight="1" spans="1:11">
      <c r="A2" s="132" t="s">
        <v>30</v>
      </c>
      <c r="B2" s="133"/>
      <c r="C2" s="20">
        <v>42740</v>
      </c>
      <c r="D2" s="102" t="s">
        <v>10</v>
      </c>
      <c r="E2" s="102" t="s">
        <v>11</v>
      </c>
      <c r="F2" s="158">
        <v>2592.1396</v>
      </c>
      <c r="G2" s="101" t="s">
        <v>25</v>
      </c>
      <c r="K2" s="110"/>
    </row>
    <row r="3" spans="1:11">
      <c r="A3" s="104" t="s">
        <v>0</v>
      </c>
      <c r="B3" s="103" t="s">
        <v>14</v>
      </c>
      <c r="C3" s="103" t="s">
        <v>17</v>
      </c>
      <c r="D3" s="103" t="s">
        <v>31</v>
      </c>
      <c r="E3" s="103" t="s">
        <v>32</v>
      </c>
      <c r="F3" s="156" t="s">
        <v>28</v>
      </c>
      <c r="G3" s="101" t="s">
        <v>29</v>
      </c>
      <c r="H3" s="154" t="s">
        <v>12</v>
      </c>
      <c r="K3" s="111" t="s">
        <v>20</v>
      </c>
    </row>
    <row r="4" spans="1:11">
      <c r="A4" s="21">
        <f>'DC4-1'!A9</f>
        <v>42752</v>
      </c>
      <c r="B4" s="77">
        <f>'DC4-1'!B4</f>
        <v>2581.994</v>
      </c>
      <c r="C4" s="77">
        <f>IF(ISERROR(VLOOKUP(A4,'DC4-1'!$A$4:$Q$1997,5,TRUE)),"",VLOOKUP(A4,'DC4-1'!$A$4:$Q$1997,5,TRUE))</f>
        <v>12.805</v>
      </c>
      <c r="D4" s="74">
        <v>2.643</v>
      </c>
      <c r="E4" s="74">
        <v>2.684</v>
      </c>
      <c r="F4" s="74">
        <f>(B4+C4)-(D4+E4)/2</f>
        <v>2592.1355</v>
      </c>
      <c r="G4" s="75">
        <f t="shared" ref="G4" si="0">($F$4-F4)*1000</f>
        <v>0</v>
      </c>
      <c r="K4" s="112"/>
    </row>
    <row r="5" spans="1:11">
      <c r="A5" s="21">
        <f>'DC4-1'!A10</f>
        <v>42763</v>
      </c>
      <c r="B5" s="77">
        <f>'DC4-1'!B5</f>
        <v>2581.994</v>
      </c>
      <c r="C5" s="77">
        <f>IF(ISERROR(VLOOKUP(A5,'DC4-1'!$A$4:$Q$1997,5,TRUE)),"",VLOOKUP(A5,'DC4-1'!$A$4:$Q$1997,5,TRUE))</f>
        <v>12.796</v>
      </c>
      <c r="D5" s="74">
        <v>2.662</v>
      </c>
      <c r="E5" s="65">
        <v>2.686</v>
      </c>
      <c r="F5" s="74">
        <f t="shared" ref="F5:F29" si="1">(B5+C5)-(D5+E5)/2</f>
        <v>2592.116</v>
      </c>
      <c r="G5" s="75">
        <f t="shared" ref="G5:G29" si="2">($F$4-F5)*1000</f>
        <v>19.4999999998799</v>
      </c>
      <c r="K5" s="112"/>
    </row>
    <row r="6" spans="1:11">
      <c r="A6" s="21">
        <f>'DC4-1'!A11</f>
        <v>42776</v>
      </c>
      <c r="B6" s="77">
        <f>'DC4-1'!B6</f>
        <v>2581.994</v>
      </c>
      <c r="C6" s="77">
        <f>IF(ISERROR(VLOOKUP(A6,'DC4-1'!$A$4:$Q$1997,5,TRUE)),"",VLOOKUP(A6,'DC4-1'!$A$4:$Q$1997,5,TRUE))</f>
        <v>13.0565</v>
      </c>
      <c r="D6" s="74">
        <v>3.006</v>
      </c>
      <c r="E6" s="65">
        <v>2.895</v>
      </c>
      <c r="F6" s="74">
        <f t="shared" si="1"/>
        <v>2592.1</v>
      </c>
      <c r="G6" s="75">
        <f t="shared" si="2"/>
        <v>35.4999999995016</v>
      </c>
      <c r="K6" s="112"/>
    </row>
    <row r="7" spans="1:11">
      <c r="A7" s="21">
        <f>'DC4-1'!A12</f>
        <v>42791</v>
      </c>
      <c r="B7" s="77">
        <f>'DC4-1'!B7</f>
        <v>2581.994</v>
      </c>
      <c r="C7" s="77">
        <f>IF(ISERROR(VLOOKUP(A7,'DC4-1'!$A$4:$Q$1997,5,TRUE)),"",VLOOKUP(A7,'DC4-1'!$A$4:$Q$1997,5,TRUE))</f>
        <v>16.2005</v>
      </c>
      <c r="D7" s="74">
        <v>6.077</v>
      </c>
      <c r="E7" s="65">
        <v>6.122</v>
      </c>
      <c r="F7" s="74">
        <f t="shared" si="1"/>
        <v>2592.095</v>
      </c>
      <c r="G7" s="75">
        <f t="shared" si="2"/>
        <v>40.4999999996107</v>
      </c>
      <c r="K7" s="112"/>
    </row>
    <row r="8" spans="1:11">
      <c r="A8" s="21">
        <f>'DC4-1'!A13</f>
        <v>42801</v>
      </c>
      <c r="B8" s="77">
        <f>'DC4-1'!B8</f>
        <v>2581.994</v>
      </c>
      <c r="C8" s="77">
        <f>IF(ISERROR(VLOOKUP(A8,'DC4-1'!$A$4:$Q$1997,5,TRUE)),"",VLOOKUP(A8,'DC4-1'!$A$4:$Q$1997,5,TRUE))</f>
        <v>19.6145</v>
      </c>
      <c r="D8" s="74">
        <v>9.511</v>
      </c>
      <c r="E8" s="65">
        <v>9.553</v>
      </c>
      <c r="F8" s="74">
        <f t="shared" si="1"/>
        <v>2592.0765</v>
      </c>
      <c r="G8" s="75">
        <f t="shared" si="2"/>
        <v>58.9999999997417</v>
      </c>
      <c r="K8" s="112"/>
    </row>
    <row r="9" spans="1:11">
      <c r="A9" s="21">
        <f>'DC4-1'!A14</f>
        <v>42809</v>
      </c>
      <c r="B9" s="77">
        <f>'DC4-1'!B9</f>
        <v>2581.994</v>
      </c>
      <c r="C9" s="77">
        <f>IF(ISERROR(VLOOKUP(A9,'DC4-1'!$A$4:$Q$1997,5,TRUE)),"",VLOOKUP(A9,'DC4-1'!$A$4:$Q$1997,5,TRUE))</f>
        <v>23.0625</v>
      </c>
      <c r="D9" s="74">
        <v>12.958</v>
      </c>
      <c r="E9" s="65">
        <v>13.002</v>
      </c>
      <c r="F9" s="74">
        <f t="shared" si="1"/>
        <v>2592.0765</v>
      </c>
      <c r="G9" s="75">
        <f t="shared" si="2"/>
        <v>58.9999999997417</v>
      </c>
      <c r="K9" s="112"/>
    </row>
    <row r="10" spans="1:11">
      <c r="A10" s="21">
        <f>'DC4-1'!A15</f>
        <v>42816</v>
      </c>
      <c r="B10" s="77">
        <f>'DC4-1'!B10</f>
        <v>2581.994</v>
      </c>
      <c r="C10" s="77">
        <f>IF(ISERROR(VLOOKUP(A10,'DC4-1'!$A$4:$Q$1997,5,TRUE)),"",VLOOKUP(A10,'DC4-1'!$A$4:$Q$1997,5,TRUE))</f>
        <v>23.629</v>
      </c>
      <c r="D10" s="74">
        <v>13.561</v>
      </c>
      <c r="E10" s="65">
        <v>13.601</v>
      </c>
      <c r="F10" s="74">
        <f t="shared" si="1"/>
        <v>2592.042</v>
      </c>
      <c r="G10" s="75">
        <f t="shared" si="2"/>
        <v>93.4999999999491</v>
      </c>
      <c r="K10" s="112"/>
    </row>
    <row r="11" spans="1:11">
      <c r="A11" s="21">
        <f>'DC4-1'!A16</f>
        <v>42823</v>
      </c>
      <c r="B11" s="77">
        <f>'DC4-1'!B11</f>
        <v>2581.994</v>
      </c>
      <c r="C11" s="77">
        <f>IF(ISERROR(VLOOKUP(A11,'DC4-1'!$A$4:$Q$1997,5,TRUE)),"",VLOOKUP(A11,'DC4-1'!$A$4:$Q$1997,5,TRUE))</f>
        <v>26.4785</v>
      </c>
      <c r="D11" s="74">
        <v>16.42</v>
      </c>
      <c r="E11" s="65">
        <v>16.465</v>
      </c>
      <c r="F11" s="74">
        <f t="shared" si="1"/>
        <v>2592.03</v>
      </c>
      <c r="G11" s="75">
        <f t="shared" si="2"/>
        <v>105.499999999665</v>
      </c>
      <c r="K11" s="112"/>
    </row>
    <row r="12" spans="1:11">
      <c r="A12" s="21">
        <f>'DC4-1'!A17</f>
        <v>42830</v>
      </c>
      <c r="B12" s="77">
        <f>'DC4-1'!B12</f>
        <v>2581.994</v>
      </c>
      <c r="C12" s="77">
        <f>IF(ISERROR(VLOOKUP(A12,'DC4-1'!$A$4:$Q$1997,5,TRUE)),"",VLOOKUP(A12,'DC4-1'!$A$4:$Q$1997,5,TRUE))</f>
        <v>27.051</v>
      </c>
      <c r="D12" s="74">
        <v>17.007</v>
      </c>
      <c r="E12" s="65">
        <v>17.053</v>
      </c>
      <c r="F12" s="74">
        <f t="shared" si="1"/>
        <v>2592.015</v>
      </c>
      <c r="G12" s="75">
        <f t="shared" si="2"/>
        <v>120.499999999993</v>
      </c>
      <c r="K12" s="112"/>
    </row>
    <row r="13" spans="1:11">
      <c r="A13" s="21">
        <f>'DC4-1'!A18</f>
        <v>42836</v>
      </c>
      <c r="B13" s="77">
        <f>'DC4-1'!B13</f>
        <v>2581.994</v>
      </c>
      <c r="C13" s="77">
        <f>IF(ISERROR(VLOOKUP(A13,'DC4-1'!$A$4:$Q$1997,5,TRUE)),"",VLOOKUP(A13,'DC4-1'!$A$4:$Q$1997,5,TRUE))</f>
        <v>29.921</v>
      </c>
      <c r="D13" s="74">
        <v>19.888</v>
      </c>
      <c r="E13" s="65">
        <v>19.933</v>
      </c>
      <c r="F13" s="74">
        <f t="shared" si="1"/>
        <v>2592.0045</v>
      </c>
      <c r="G13" s="75">
        <f t="shared" si="2"/>
        <v>130.999999999858</v>
      </c>
      <c r="K13" s="112"/>
    </row>
    <row r="14" spans="1:11">
      <c r="A14" s="21">
        <f>'DC4-1'!A19</f>
        <v>42843</v>
      </c>
      <c r="B14" s="77">
        <f>'DC4-1'!B14</f>
        <v>2581.994</v>
      </c>
      <c r="C14" s="77">
        <f>IF(ISERROR(VLOOKUP(A14,'DC4-1'!$A$4:$Q$1997,5,TRUE)),"",VLOOKUP(A14,'DC4-1'!$A$4:$Q$1997,5,TRUE))</f>
        <v>30.505</v>
      </c>
      <c r="D14" s="74">
        <v>20.481</v>
      </c>
      <c r="E14" s="65">
        <v>20.523</v>
      </c>
      <c r="F14" s="74">
        <f t="shared" si="1"/>
        <v>2591.997</v>
      </c>
      <c r="G14" s="75">
        <f t="shared" si="2"/>
        <v>138.499999999567</v>
      </c>
      <c r="K14" s="112"/>
    </row>
    <row r="15" spans="1:11">
      <c r="A15" s="21">
        <f>'DC4-1'!A20</f>
        <v>42857</v>
      </c>
      <c r="B15" s="77">
        <f>'DC4-1'!B15</f>
        <v>2581.994</v>
      </c>
      <c r="C15" s="77">
        <f>IF(ISERROR(VLOOKUP(A15,'DC4-1'!$A$4:$Q$1997,5,TRUE)),"",VLOOKUP(A15,'DC4-1'!$A$4:$Q$1997,5,TRUE))</f>
        <v>33.4075</v>
      </c>
      <c r="D15" s="74">
        <v>23.39</v>
      </c>
      <c r="E15" s="65">
        <v>23.437</v>
      </c>
      <c r="F15" s="74">
        <f t="shared" si="1"/>
        <v>2591.988</v>
      </c>
      <c r="G15" s="75">
        <f t="shared" si="2"/>
        <v>147.500000000036</v>
      </c>
      <c r="K15" s="112"/>
    </row>
    <row r="16" spans="1:11">
      <c r="A16" s="21">
        <f>'DC4-1'!A21</f>
        <v>42874</v>
      </c>
      <c r="B16" s="77">
        <f>'DC4-1'!B16</f>
        <v>2581.994</v>
      </c>
      <c r="C16" s="77">
        <f>IF(ISERROR(VLOOKUP(A16,'DC4-1'!$A$4:$Q$1997,5,TRUE)),"",VLOOKUP(A16,'DC4-1'!$A$4:$Q$1997,5,TRUE))</f>
        <v>36.8145</v>
      </c>
      <c r="D16" s="74">
        <v>26.817</v>
      </c>
      <c r="E16" s="65">
        <v>26.862</v>
      </c>
      <c r="F16" s="74">
        <f t="shared" si="1"/>
        <v>2591.969</v>
      </c>
      <c r="G16" s="75">
        <f t="shared" si="2"/>
        <v>166.499999999814</v>
      </c>
      <c r="K16" s="112"/>
    </row>
    <row r="17" spans="1:11">
      <c r="A17" s="21">
        <f>'DC4-1'!A22</f>
        <v>42881</v>
      </c>
      <c r="B17" s="77">
        <f>'DC4-1'!B17</f>
        <v>2581.994</v>
      </c>
      <c r="C17" s="77">
        <f>IF(ISERROR(VLOOKUP(A17,'DC4-1'!$A$4:$Q$1997,5,TRUE)),"",VLOOKUP(A17,'DC4-1'!$A$4:$Q$1997,5,TRUE))</f>
        <v>36.8095</v>
      </c>
      <c r="D17" s="74">
        <v>26.816</v>
      </c>
      <c r="E17" s="74">
        <v>26.862</v>
      </c>
      <c r="F17" s="74">
        <f t="shared" si="1"/>
        <v>2591.9645</v>
      </c>
      <c r="G17" s="75">
        <f t="shared" si="2"/>
        <v>170.999999999822</v>
      </c>
      <c r="K17" s="112"/>
    </row>
    <row r="18" spans="1:11">
      <c r="A18" s="21">
        <f>'DC4-1'!A23</f>
        <v>42885</v>
      </c>
      <c r="B18" s="77">
        <f>'DC4-1'!B18</f>
        <v>2581.994</v>
      </c>
      <c r="C18" s="77">
        <f>IF(ISERROR(VLOOKUP(A18,'DC4-1'!$A$4:$Q$1997,5,TRUE)),"",VLOOKUP(A18,'DC4-1'!$A$4:$Q$1997,5,TRUE))</f>
        <v>36.8065</v>
      </c>
      <c r="D18" s="74">
        <v>26.814</v>
      </c>
      <c r="E18" s="74">
        <v>26.856</v>
      </c>
      <c r="F18" s="74">
        <f t="shared" si="1"/>
        <v>2591.9655</v>
      </c>
      <c r="G18" s="75">
        <f t="shared" si="2"/>
        <v>169.999999999618</v>
      </c>
      <c r="K18" s="112"/>
    </row>
    <row r="19" spans="1:11">
      <c r="A19" s="21">
        <f>'DC4-1'!A24</f>
        <v>42892</v>
      </c>
      <c r="B19" s="77">
        <f>'DC4-1'!B19</f>
        <v>2581.994</v>
      </c>
      <c r="C19" s="77">
        <f>IF(ISERROR(VLOOKUP(A19,'DC4-1'!$A$4:$Q$1997,5,TRUE)),"",VLOOKUP(A19,'DC4-1'!$A$4:$Q$1997,5,TRUE))</f>
        <v>36.794</v>
      </c>
      <c r="D19" s="74">
        <v>26.806</v>
      </c>
      <c r="E19" s="74">
        <v>26.848</v>
      </c>
      <c r="F19" s="74">
        <f t="shared" si="1"/>
        <v>2591.961</v>
      </c>
      <c r="G19" s="75">
        <f t="shared" si="2"/>
        <v>174.499999999625</v>
      </c>
      <c r="K19" s="112"/>
    </row>
    <row r="20" spans="1:11">
      <c r="A20" s="21">
        <f>'DC4-1'!A25</f>
        <v>42920</v>
      </c>
      <c r="B20" s="77">
        <f>'DC4-1'!B20</f>
        <v>2581.994</v>
      </c>
      <c r="C20" s="77">
        <f>IF(ISERROR(VLOOKUP(A20,'DC4-1'!$A$4:$Q$1997,5,TRUE)),"",VLOOKUP(A20,'DC4-1'!$A$4:$Q$1997,5,TRUE))</f>
        <v>40.273</v>
      </c>
      <c r="D20" s="74">
        <v>30.293</v>
      </c>
      <c r="E20" s="74">
        <v>30.337</v>
      </c>
      <c r="F20" s="74">
        <f t="shared" si="1"/>
        <v>2591.952</v>
      </c>
      <c r="G20" s="75">
        <f t="shared" si="2"/>
        <v>183.49999999964</v>
      </c>
      <c r="K20" s="112"/>
    </row>
    <row r="21" spans="1:11">
      <c r="A21" s="21">
        <f>'DC4-1'!A26</f>
        <v>42929</v>
      </c>
      <c r="B21" s="77">
        <f>'DC4-1'!B21</f>
        <v>2581.994</v>
      </c>
      <c r="C21" s="77">
        <f>IF(ISERROR(VLOOKUP(A21,'DC4-1'!$A$4:$Q$1997,5,TRUE)),"",VLOOKUP(A21,'DC4-1'!$A$4:$Q$1997,5,TRUE))</f>
        <v>40.268</v>
      </c>
      <c r="D21" s="74">
        <v>30.297</v>
      </c>
      <c r="E21" s="74">
        <v>30.329</v>
      </c>
      <c r="F21" s="74">
        <f t="shared" si="1"/>
        <v>2591.949</v>
      </c>
      <c r="G21" s="75">
        <f t="shared" si="2"/>
        <v>186.499999999796</v>
      </c>
      <c r="K21" s="112"/>
    </row>
    <row r="22" spans="1:11">
      <c r="A22" s="21">
        <f>'DC4-1'!A27</f>
        <v>42934</v>
      </c>
      <c r="B22" s="77">
        <f>'DC4-1'!B22</f>
        <v>2581.994</v>
      </c>
      <c r="C22" s="77">
        <f>IF(ISERROR(VLOOKUP(A22,'DC4-1'!$A$4:$Q$1997,5,TRUE)),"",VLOOKUP(A22,'DC4-1'!$A$4:$Q$1997,5,TRUE))</f>
        <v>40.2515</v>
      </c>
      <c r="D22" s="74">
        <v>30.27</v>
      </c>
      <c r="E22" s="74">
        <v>30.326</v>
      </c>
      <c r="F22" s="74">
        <f t="shared" si="1"/>
        <v>2591.9475</v>
      </c>
      <c r="G22" s="75">
        <f t="shared" si="2"/>
        <v>187.999999999647</v>
      </c>
      <c r="K22" s="112"/>
    </row>
    <row r="23" spans="1:11">
      <c r="A23" s="21">
        <f>'DC4-1'!A28</f>
        <v>42941</v>
      </c>
      <c r="B23" s="77">
        <f>'DC4-1'!B23</f>
        <v>2581.994</v>
      </c>
      <c r="C23" s="77">
        <f>IF(ISERROR(VLOOKUP(A23,'DC4-1'!$A$4:$Q$1997,5,TRUE)),"",VLOOKUP(A23,'DC4-1'!$A$4:$Q$1997,5,TRUE))</f>
        <v>40.8215</v>
      </c>
      <c r="D23" s="74">
        <v>30.845</v>
      </c>
      <c r="E23" s="74">
        <v>30.89</v>
      </c>
      <c r="F23" s="74">
        <f t="shared" si="1"/>
        <v>2591.948</v>
      </c>
      <c r="G23" s="75">
        <f t="shared" si="2"/>
        <v>187.499999999545</v>
      </c>
      <c r="K23" s="112"/>
    </row>
    <row r="24" spans="1:11">
      <c r="A24" s="21">
        <f>'DC4-1'!A29</f>
        <v>42955</v>
      </c>
      <c r="B24" s="77">
        <f>'DC4-1'!B24</f>
        <v>2581.994</v>
      </c>
      <c r="C24" s="77">
        <f>IF(ISERROR(VLOOKUP(A24,'DC4-1'!$A$4:$Q$1997,5,TRUE)),"",VLOOKUP(A24,'DC4-1'!$A$4:$Q$1997,5,TRUE))</f>
        <v>43.5775</v>
      </c>
      <c r="D24" s="74">
        <v>33.605</v>
      </c>
      <c r="E24" s="74">
        <v>33.642</v>
      </c>
      <c r="F24" s="74">
        <f t="shared" si="1"/>
        <v>2591.948</v>
      </c>
      <c r="G24" s="75">
        <f t="shared" si="2"/>
        <v>187.5</v>
      </c>
      <c r="K24" s="112"/>
    </row>
    <row r="25" spans="1:11">
      <c r="A25" s="21">
        <f>'DC4-1'!A30</f>
        <v>42961</v>
      </c>
      <c r="B25" s="77">
        <f>'DC4-1'!B25</f>
        <v>2581.994</v>
      </c>
      <c r="C25" s="77">
        <f>IF(ISERROR(VLOOKUP(A25,'DC4-1'!$A$4:$Q$1997,5,TRUE)),"",VLOOKUP(A25,'DC4-1'!$A$4:$Q$1997,5,TRUE))</f>
        <v>43.5635</v>
      </c>
      <c r="D25" s="74">
        <v>33.595</v>
      </c>
      <c r="E25" s="74">
        <v>33.635</v>
      </c>
      <c r="F25" s="74">
        <f t="shared" si="1"/>
        <v>2591.9425</v>
      </c>
      <c r="G25" s="75">
        <f t="shared" si="2"/>
        <v>192.999999999302</v>
      </c>
      <c r="K25" s="112"/>
    </row>
    <row r="26" spans="1:11">
      <c r="A26" s="21">
        <f>'DC4-1'!A31</f>
        <v>42969</v>
      </c>
      <c r="B26" s="77">
        <f>'DC4-1'!B26</f>
        <v>2581.994</v>
      </c>
      <c r="C26" s="77">
        <f>IF(ISERROR(VLOOKUP(A26,'DC4-1'!$A$4:$Q$1997,5,TRUE)),"",VLOOKUP(A26,'DC4-1'!$A$4:$Q$1997,5,TRUE))</f>
        <v>44.123</v>
      </c>
      <c r="D26" s="74">
        <v>34.153</v>
      </c>
      <c r="E26" s="74">
        <v>34.198</v>
      </c>
      <c r="F26" s="74">
        <f t="shared" si="1"/>
        <v>2591.9415</v>
      </c>
      <c r="G26" s="75">
        <f t="shared" si="2"/>
        <v>193.999999999505</v>
      </c>
      <c r="K26" s="112"/>
    </row>
    <row r="27" spans="1:11">
      <c r="A27" s="21">
        <f>'DC4-1'!A32</f>
        <v>42979</v>
      </c>
      <c r="B27" s="77">
        <f>'DC4-1'!B27</f>
        <v>2581.994</v>
      </c>
      <c r="C27" s="77">
        <f>IF(ISERROR(VLOOKUP(A27,'DC4-1'!$A$4:$Q$1997,5,TRUE)),"",VLOOKUP(A27,'DC4-1'!$A$4:$Q$1997,5,TRUE))</f>
        <v>46.81</v>
      </c>
      <c r="D27" s="74">
        <v>36.843</v>
      </c>
      <c r="E27" s="74">
        <v>36.896</v>
      </c>
      <c r="F27" s="74">
        <f t="shared" si="1"/>
        <v>2591.9345</v>
      </c>
      <c r="G27" s="75">
        <f t="shared" si="2"/>
        <v>200.999999999567</v>
      </c>
      <c r="K27" s="112"/>
    </row>
    <row r="28" spans="1:11">
      <c r="A28" s="21">
        <f>'DC4-1'!A33</f>
        <v>42984</v>
      </c>
      <c r="B28" s="77">
        <f>'DC4-1'!B28</f>
        <v>2581.994</v>
      </c>
      <c r="C28" s="77">
        <f>IF(ISERROR(VLOOKUP(A28,'DC4-1'!$A$4:$Q$1997,5,TRUE)),"",VLOOKUP(A28,'DC4-1'!$A$4:$Q$1997,5,TRUE))</f>
        <v>46.8085</v>
      </c>
      <c r="D28" s="74">
        <v>36.839</v>
      </c>
      <c r="E28" s="74">
        <v>36.883</v>
      </c>
      <c r="F28" s="74">
        <f t="shared" si="1"/>
        <v>2591.9415</v>
      </c>
      <c r="G28" s="75">
        <f t="shared" si="2"/>
        <v>193.999999999505</v>
      </c>
      <c r="K28" s="112"/>
    </row>
    <row r="29" spans="1:11">
      <c r="A29" s="21">
        <f>'DC4-1'!A34</f>
        <v>42992</v>
      </c>
      <c r="B29" s="77">
        <f>'DC4-1'!B29</f>
        <v>2581.994</v>
      </c>
      <c r="C29" s="77">
        <f>IF(ISERROR(VLOOKUP(A29,'DC4-1'!$A$4:$Q$1997,5,TRUE)),"",VLOOKUP(A29,'DC4-1'!$A$4:$Q$1997,5,TRUE))</f>
        <v>46.79</v>
      </c>
      <c r="D29" s="74">
        <v>36.827</v>
      </c>
      <c r="E29" s="74">
        <v>36.863</v>
      </c>
      <c r="F29" s="74">
        <f t="shared" si="1"/>
        <v>2591.939</v>
      </c>
      <c r="G29" s="75">
        <f t="shared" si="2"/>
        <v>196.49999999956</v>
      </c>
      <c r="K29" s="112"/>
    </row>
    <row r="30" spans="1:11">
      <c r="A30" s="21">
        <f>'DC4-1'!A35</f>
        <v>42993</v>
      </c>
      <c r="B30" s="77">
        <f>'DC4-1'!B30</f>
        <v>2581.994</v>
      </c>
      <c r="C30" s="77">
        <f>IF(ISERROR(VLOOKUP(A30,'DC4-1'!$A$4:$Q$1997,5,TRUE)),"",VLOOKUP(A30,'DC4-1'!$A$4:$Q$1997,5,TRUE))</f>
        <v>47.203</v>
      </c>
      <c r="D30" s="74"/>
      <c r="E30" s="74"/>
      <c r="F30" s="74"/>
      <c r="G30" s="75"/>
      <c r="K30" s="112"/>
    </row>
    <row r="31" spans="1:11">
      <c r="A31" s="21">
        <f>'DC4-1'!A36</f>
        <v>42997</v>
      </c>
      <c r="B31" s="77">
        <f>'DC4-1'!B31</f>
        <v>2581.994</v>
      </c>
      <c r="C31" s="77">
        <f>IF(ISERROR(VLOOKUP(A31,'DC4-1'!$A$4:$Q$1997,5,TRUE)),"",VLOOKUP(A31,'DC4-1'!$A$4:$Q$1997,5,TRUE))</f>
        <v>49.867</v>
      </c>
      <c r="D31" s="74">
        <v>39.905</v>
      </c>
      <c r="E31" s="74">
        <v>39.943</v>
      </c>
      <c r="F31" s="74">
        <f t="shared" ref="F31:F38" si="3">(B31+C31)-(D31+E31)/2</f>
        <v>2591.937</v>
      </c>
      <c r="G31" s="75">
        <f t="shared" ref="G31:G38" si="4">($F$4-F31)*1000</f>
        <v>198.499999999513</v>
      </c>
      <c r="K31" s="112"/>
    </row>
    <row r="32" spans="1:11">
      <c r="A32" s="21">
        <f>'DC4-1'!A37</f>
        <v>43004</v>
      </c>
      <c r="B32" s="77">
        <f>'DC4-1'!B32</f>
        <v>2581.994</v>
      </c>
      <c r="C32" s="77">
        <f>IF(ISERROR(VLOOKUP(A32,'DC4-1'!$A$4:$Q$1997,5,TRUE)),"",VLOOKUP(A32,'DC4-1'!$A$4:$Q$1997,5,TRUE))</f>
        <v>49.851</v>
      </c>
      <c r="D32" s="74">
        <v>39.885</v>
      </c>
      <c r="E32" s="74">
        <v>39.925</v>
      </c>
      <c r="F32" s="74">
        <f t="shared" si="3"/>
        <v>2591.94</v>
      </c>
      <c r="G32" s="75">
        <f t="shared" si="4"/>
        <v>195.499999999811</v>
      </c>
      <c r="K32" s="112"/>
    </row>
    <row r="33" spans="1:11">
      <c r="A33" s="21">
        <f>'DC4-1'!A38</f>
        <v>43012</v>
      </c>
      <c r="B33" s="77">
        <f>'DC4-1'!B33</f>
        <v>2581.994</v>
      </c>
      <c r="C33" s="77">
        <f>IF(ISERROR(VLOOKUP(A33,'DC4-1'!$A$4:$Q$1997,5,TRUE)),"",VLOOKUP(A33,'DC4-1'!$A$4:$Q$1997,5,TRUE))</f>
        <v>49.7935</v>
      </c>
      <c r="D33" s="74">
        <v>39.829</v>
      </c>
      <c r="E33" s="74">
        <v>39.871</v>
      </c>
      <c r="F33" s="74">
        <f t="shared" si="3"/>
        <v>2591.9375</v>
      </c>
      <c r="G33" s="75">
        <f t="shared" si="4"/>
        <v>197.999999999411</v>
      </c>
      <c r="K33" s="112"/>
    </row>
    <row r="34" spans="1:11">
      <c r="A34" s="21">
        <f>'DC4-1'!A39</f>
        <v>43020</v>
      </c>
      <c r="B34" s="77">
        <f>'DC4-1'!B34</f>
        <v>2581.994</v>
      </c>
      <c r="C34" s="77">
        <f>IF(ISERROR(VLOOKUP(A34,'DC4-1'!$A$4:$Q$1997,5,TRUE)),"",VLOOKUP(A34,'DC4-1'!$A$4:$Q$1997,5,TRUE))</f>
        <v>53.2565</v>
      </c>
      <c r="D34" s="74">
        <v>43.279</v>
      </c>
      <c r="E34" s="74">
        <v>43.337</v>
      </c>
      <c r="F34" s="74">
        <f t="shared" si="3"/>
        <v>2591.9425</v>
      </c>
      <c r="G34" s="75">
        <f t="shared" si="4"/>
        <v>192.999999999756</v>
      </c>
      <c r="K34" s="112"/>
    </row>
    <row r="35" spans="1:11">
      <c r="A35" s="21">
        <f>'DC4-1'!A40</f>
        <v>43028</v>
      </c>
      <c r="B35" s="77">
        <f>'DC4-1'!B35</f>
        <v>2581.994</v>
      </c>
      <c r="C35" s="77">
        <f>IF(ISERROR(VLOOKUP(A35,'DC4-1'!$A$4:$Q$1997,5,TRUE)),"",VLOOKUP(A35,'DC4-1'!$A$4:$Q$1997,5,TRUE))</f>
        <v>56.48</v>
      </c>
      <c r="D35" s="74">
        <v>46.522</v>
      </c>
      <c r="E35" s="74">
        <v>46.562</v>
      </c>
      <c r="F35" s="74">
        <f t="shared" si="3"/>
        <v>2591.932</v>
      </c>
      <c r="G35" s="75">
        <f t="shared" si="4"/>
        <v>203.499999999622</v>
      </c>
      <c r="K35" s="112"/>
    </row>
    <row r="36" spans="1:11">
      <c r="A36" s="21">
        <f>'DC4-1'!A41</f>
        <v>43033</v>
      </c>
      <c r="B36" s="77">
        <f>'DC4-1'!B36</f>
        <v>2581.994</v>
      </c>
      <c r="C36" s="77">
        <f>IF(ISERROR(VLOOKUP(A36,'DC4-1'!$A$4:$Q$1997,5,TRUE)),"",VLOOKUP(A36,'DC4-1'!$A$4:$Q$1997,5,TRUE))</f>
        <v>56.44</v>
      </c>
      <c r="D36" s="74">
        <v>46.48</v>
      </c>
      <c r="E36" s="74">
        <v>46.524</v>
      </c>
      <c r="F36" s="74">
        <f t="shared" si="3"/>
        <v>2591.932</v>
      </c>
      <c r="G36" s="75">
        <f t="shared" si="4"/>
        <v>203.499999999622</v>
      </c>
      <c r="K36" s="112"/>
    </row>
    <row r="37" spans="1:11">
      <c r="A37" s="21">
        <f>'DC4-1'!A42</f>
        <v>43038</v>
      </c>
      <c r="B37" s="77">
        <f>'DC4-1'!B37</f>
        <v>2581.994</v>
      </c>
      <c r="C37" s="77">
        <f>IF(ISERROR(VLOOKUP(A37,'DC4-1'!$A$4:$Q$1997,5,TRUE)),"",VLOOKUP(A37,'DC4-1'!$A$4:$Q$1997,5,TRUE))</f>
        <v>59.8545</v>
      </c>
      <c r="D37" s="74">
        <v>49.899</v>
      </c>
      <c r="E37" s="74">
        <v>49.94</v>
      </c>
      <c r="F37" s="74">
        <f t="shared" si="3"/>
        <v>2591.929</v>
      </c>
      <c r="G37" s="75">
        <f t="shared" si="4"/>
        <v>206.499999999778</v>
      </c>
      <c r="K37" s="112"/>
    </row>
    <row r="38" spans="1:11">
      <c r="A38" s="21">
        <f>'DC4-1'!A43</f>
        <v>43045</v>
      </c>
      <c r="B38" s="77">
        <f>'DC4-1'!B38</f>
        <v>2581.994</v>
      </c>
      <c r="C38" s="77">
        <f>IF(ISERROR(VLOOKUP(A38,'DC4-1'!$A$4:$Q$1997,5,TRUE)),"",VLOOKUP(A38,'DC4-1'!$A$4:$Q$1997,5,TRUE))</f>
        <v>60.412</v>
      </c>
      <c r="D38" s="74">
        <v>50.455</v>
      </c>
      <c r="E38" s="74">
        <v>50.498</v>
      </c>
      <c r="F38" s="74">
        <f t="shared" si="3"/>
        <v>2591.9295</v>
      </c>
      <c r="G38" s="75">
        <f t="shared" si="4"/>
        <v>206.000000000131</v>
      </c>
      <c r="K38" s="112"/>
    </row>
    <row r="39" spans="1:11">
      <c r="A39" s="21">
        <f>'DC4-1'!A44</f>
        <v>43050</v>
      </c>
      <c r="B39" s="77">
        <f>'DC4-1'!B39</f>
        <v>2581.994</v>
      </c>
      <c r="C39" s="77">
        <f>IF(ISERROR(VLOOKUP(A39,'DC4-1'!$A$4:$Q$1997,5,TRUE)),"",VLOOKUP(A39,'DC4-1'!$A$4:$Q$1997,5,TRUE))</f>
        <v>63.11</v>
      </c>
      <c r="D39" s="74"/>
      <c r="E39" s="74"/>
      <c r="F39" s="74"/>
      <c r="G39" s="75"/>
      <c r="K39" s="112"/>
    </row>
    <row r="40" spans="1:11">
      <c r="A40" s="21">
        <f>'DC4-1'!A45</f>
        <v>43055</v>
      </c>
      <c r="B40" s="77">
        <f>'DC4-1'!B40</f>
        <v>2581.994</v>
      </c>
      <c r="C40" s="77">
        <f>IF(ISERROR(VLOOKUP(A40,'DC4-1'!$A$4:$Q$1997,5,TRUE)),"",VLOOKUP(A40,'DC4-1'!$A$4:$Q$1997,5,TRUE))</f>
        <v>63.6015</v>
      </c>
      <c r="D40" s="74">
        <v>53.652</v>
      </c>
      <c r="E40" s="74">
        <v>53.685</v>
      </c>
      <c r="F40" s="74">
        <f t="shared" ref="F40:F41" si="5">(B40+C40)-(D40+E40)/2</f>
        <v>2591.927</v>
      </c>
      <c r="G40" s="75">
        <f t="shared" ref="G40:G41" si="6">($F$4-F40)*1000</f>
        <v>208.499999999731</v>
      </c>
      <c r="K40" s="112">
        <f>IF(AND(年报!N$2&lt;=A40,A40&lt;=年报!N$3),1,0)</f>
        <v>0</v>
      </c>
    </row>
    <row r="41" spans="1:11">
      <c r="A41" s="21">
        <f>'DC4-1'!A46</f>
        <v>43059</v>
      </c>
      <c r="B41" s="77">
        <f>'DC4-1'!B41</f>
        <v>2581.994</v>
      </c>
      <c r="C41" s="77">
        <f>IF(ISERROR(VLOOKUP(A41,'DC4-1'!$A$4:$Q$1997,5,TRUE)),"",VLOOKUP(A41,'DC4-1'!$A$4:$Q$1997,5,TRUE))</f>
        <v>66.3765</v>
      </c>
      <c r="D41" s="74">
        <v>56.424</v>
      </c>
      <c r="E41" s="74">
        <v>56.46</v>
      </c>
      <c r="F41" s="74">
        <f t="shared" si="5"/>
        <v>2591.9285</v>
      </c>
      <c r="G41" s="75">
        <f t="shared" si="6"/>
        <v>206.99999999988</v>
      </c>
      <c r="K41" s="112">
        <f>IF(AND(年报!N$2&lt;=A41,A41&lt;=年报!N$3),1,0)</f>
        <v>0</v>
      </c>
    </row>
    <row r="42" spans="1:11">
      <c r="A42" s="21">
        <f>'DC4-1'!A47</f>
        <v>43063</v>
      </c>
      <c r="B42" s="77">
        <f>'DC4-1'!B42</f>
        <v>2581.994</v>
      </c>
      <c r="C42" s="77">
        <f>IF(ISERROR(VLOOKUP(A42,'DC4-1'!$A$4:$Q$1997,5,TRUE)),"",VLOOKUP(A42,'DC4-1'!$A$4:$Q$1997,5,TRUE))</f>
        <v>66.931</v>
      </c>
      <c r="D42" s="74"/>
      <c r="E42" s="74"/>
      <c r="F42" s="74"/>
      <c r="G42" s="75"/>
      <c r="K42" s="112">
        <f>IF(AND(年报!N$2&lt;=A42,A42&lt;=年报!N$3),1,0)</f>
        <v>0</v>
      </c>
    </row>
    <row r="43" spans="1:11">
      <c r="A43" s="21">
        <f>'DC4-1'!A48</f>
        <v>43067</v>
      </c>
      <c r="B43" s="77">
        <f>'DC4-1'!B43</f>
        <v>2581.994</v>
      </c>
      <c r="C43" s="77">
        <f>IF(ISERROR(VLOOKUP(A43,'DC4-1'!$A$4:$Q$1997,5,TRUE)),"",VLOOKUP(A43,'DC4-1'!$A$4:$Q$1997,5,TRUE))</f>
        <v>69.796</v>
      </c>
      <c r="D43" s="74">
        <v>59.842</v>
      </c>
      <c r="E43" s="74">
        <v>59.874</v>
      </c>
      <c r="F43" s="74">
        <f t="shared" ref="F43:F106" si="7">(B43+C43)-(D43+E43)/2</f>
        <v>2591.932</v>
      </c>
      <c r="G43" s="75">
        <f t="shared" ref="G43:G106" si="8">($F$4-F43)*1000</f>
        <v>203.500000000076</v>
      </c>
      <c r="K43" s="112">
        <f>IF(AND(年报!N$2&lt;=A43,A43&lt;=年报!N$3),1,0)</f>
        <v>0</v>
      </c>
    </row>
    <row r="44" spans="1:11">
      <c r="A44" s="21">
        <f>'DC4-1'!A49</f>
        <v>43073</v>
      </c>
      <c r="B44" s="77">
        <f>'DC4-1'!B44</f>
        <v>2581.994</v>
      </c>
      <c r="C44" s="77">
        <f>IF(ISERROR(VLOOKUP(A44,'DC4-1'!$A$4:$Q$1997,5,TRUE)),"",VLOOKUP(A44,'DC4-1'!$A$4:$Q$1997,5,TRUE))</f>
        <v>69.749</v>
      </c>
      <c r="D44" s="74">
        <v>59.79</v>
      </c>
      <c r="E44" s="74">
        <v>59.834</v>
      </c>
      <c r="F44" s="74">
        <f t="shared" si="7"/>
        <v>2591.931</v>
      </c>
      <c r="G44" s="75">
        <f t="shared" si="8"/>
        <v>204.499999999825</v>
      </c>
      <c r="K44" s="112">
        <f>IF(AND(年报!N$2&lt;=A44,A44&lt;=年报!N$3),1,0)</f>
        <v>0</v>
      </c>
    </row>
    <row r="45" spans="1:11">
      <c r="A45" s="21">
        <f>'DC4-1'!A50</f>
        <v>43094</v>
      </c>
      <c r="B45" s="77">
        <f>'DC4-1'!B45</f>
        <v>2581.994</v>
      </c>
      <c r="C45" s="77">
        <f>IF(ISERROR(VLOOKUP(A45,'DC4-1'!$A$4:$Q$1997,5,TRUE)),"",VLOOKUP(A45,'DC4-1'!$A$4:$Q$1997,5,TRUE))</f>
        <v>73.15</v>
      </c>
      <c r="D45" s="74">
        <v>63.201</v>
      </c>
      <c r="E45" s="74">
        <v>63.234</v>
      </c>
      <c r="F45" s="74">
        <f t="shared" si="7"/>
        <v>2591.9265</v>
      </c>
      <c r="G45" s="75">
        <f t="shared" si="8"/>
        <v>208.999999999833</v>
      </c>
      <c r="K45" s="112">
        <f>IF(AND(年报!N$2&lt;=A45,A45&lt;=年报!N$3),1,0)</f>
        <v>0</v>
      </c>
    </row>
    <row r="46" spans="1:11">
      <c r="A46" s="21">
        <f>'DC4-1'!A51</f>
        <v>43102</v>
      </c>
      <c r="B46" s="77">
        <f>'DC4-1'!B46</f>
        <v>2581.994</v>
      </c>
      <c r="C46" s="77">
        <f>IF(ISERROR(VLOOKUP(A46,'DC4-1'!$A$4:$Q$1997,5,TRUE)),"",VLOOKUP(A46,'DC4-1'!$A$4:$Q$1997,5,TRUE))</f>
        <v>73.5825</v>
      </c>
      <c r="D46" s="74">
        <v>63.63</v>
      </c>
      <c r="E46" s="74">
        <v>63.673</v>
      </c>
      <c r="F46" s="74">
        <f t="shared" si="7"/>
        <v>2591.925</v>
      </c>
      <c r="G46" s="75">
        <f t="shared" si="8"/>
        <v>210.499999999683</v>
      </c>
      <c r="K46" s="112">
        <f>IF(AND(年报!N$2&lt;=A46,A46&lt;=年报!N$3),1,0)</f>
        <v>0</v>
      </c>
    </row>
    <row r="47" spans="1:11">
      <c r="A47" s="21">
        <f>'DC4-1'!A52</f>
        <v>43108</v>
      </c>
      <c r="B47" s="77">
        <f>'DC4-1'!B47</f>
        <v>2581.994</v>
      </c>
      <c r="C47" s="77">
        <f>IF(ISERROR(VLOOKUP(A47,'DC4-1'!$A$4:$Q$1997,5,TRUE)),"",VLOOKUP(A47,'DC4-1'!$A$4:$Q$1997,5,TRUE))</f>
        <v>73.58</v>
      </c>
      <c r="D47" s="74">
        <v>63.623</v>
      </c>
      <c r="E47" s="74">
        <v>63.667</v>
      </c>
      <c r="F47" s="74">
        <f t="shared" si="7"/>
        <v>2591.929</v>
      </c>
      <c r="G47" s="75">
        <f t="shared" si="8"/>
        <v>206.499999999778</v>
      </c>
      <c r="K47" s="112">
        <f>IF(AND(年报!N$2&lt;=A47,A47&lt;=年报!N$3),1,0)</f>
        <v>0</v>
      </c>
    </row>
    <row r="48" spans="1:11">
      <c r="A48" s="21">
        <f>'DC4-1'!A53</f>
        <v>43118</v>
      </c>
      <c r="B48" s="77">
        <f>'DC4-1'!B48</f>
        <v>2581.994</v>
      </c>
      <c r="C48" s="77">
        <f>IF(ISERROR(VLOOKUP(A48,'DC4-1'!$A$4:$Q$1997,5,TRUE)),"",VLOOKUP(A48,'DC4-1'!$A$4:$Q$1997,5,TRUE))</f>
        <v>76.296</v>
      </c>
      <c r="D48" s="74">
        <v>66.344</v>
      </c>
      <c r="E48" s="74">
        <v>66.39</v>
      </c>
      <c r="F48" s="74">
        <f t="shared" si="7"/>
        <v>2591.923</v>
      </c>
      <c r="G48" s="75">
        <f t="shared" si="8"/>
        <v>212.500000000091</v>
      </c>
      <c r="K48" s="112">
        <f>IF(AND(年报!N$2&lt;=A48,A48&lt;=年报!N$3),1,0)</f>
        <v>0</v>
      </c>
    </row>
    <row r="49" spans="1:11">
      <c r="A49" s="21">
        <f>'DC4-1'!A54</f>
        <v>43122</v>
      </c>
      <c r="B49" s="77">
        <f>'DC4-1'!B49</f>
        <v>2581.994</v>
      </c>
      <c r="C49" s="77">
        <f>IF(ISERROR(VLOOKUP(A49,'DC4-1'!$A$4:$Q$1997,5,TRUE)),"",VLOOKUP(A49,'DC4-1'!$A$4:$Q$1997,5,TRUE))</f>
        <v>76.2815</v>
      </c>
      <c r="D49" s="103">
        <v>66.33</v>
      </c>
      <c r="E49" s="103">
        <v>66.376</v>
      </c>
      <c r="F49" s="74">
        <f t="shared" si="7"/>
        <v>2591.9225</v>
      </c>
      <c r="G49" s="75">
        <f t="shared" si="8"/>
        <v>212.999999999738</v>
      </c>
      <c r="K49" s="112">
        <f>IF(AND(年报!N$2&lt;=A49,A49&lt;=年报!N$3),1,0)</f>
        <v>0</v>
      </c>
    </row>
    <row r="50" spans="1:11">
      <c r="A50" s="21">
        <f>'DC4-1'!A55</f>
        <v>43129</v>
      </c>
      <c r="B50" s="77">
        <f>'DC4-1'!B50</f>
        <v>2581.994</v>
      </c>
      <c r="C50" s="77">
        <f>IF(ISERROR(VLOOKUP(A50,'DC4-1'!$A$4:$Q$1997,5,TRUE)),"",VLOOKUP(A50,'DC4-1'!$A$4:$Q$1997,5,TRUE))</f>
        <v>76.8665</v>
      </c>
      <c r="D50" s="103">
        <v>66.91</v>
      </c>
      <c r="E50" s="103">
        <v>66.956</v>
      </c>
      <c r="F50" s="74">
        <f t="shared" si="7"/>
        <v>2591.9275</v>
      </c>
      <c r="G50" s="75">
        <f t="shared" si="8"/>
        <v>207.999999999629</v>
      </c>
      <c r="K50" s="112">
        <f>IF(AND(年报!N$2&lt;=A50,A50&lt;=年报!N$3),1,0)</f>
        <v>0</v>
      </c>
    </row>
    <row r="51" spans="1:11">
      <c r="A51" s="21">
        <f>'DC4-1'!A56</f>
        <v>43144</v>
      </c>
      <c r="B51" s="77">
        <f>'DC4-1'!B51</f>
        <v>2581.994</v>
      </c>
      <c r="C51" s="77">
        <f>IF(ISERROR(VLOOKUP(A51,'DC4-1'!$A$4:$Q$1997,5,TRUE)),"",VLOOKUP(A51,'DC4-1'!$A$4:$Q$1997,5,TRUE))</f>
        <v>79.6435</v>
      </c>
      <c r="D51" s="103">
        <v>69.698</v>
      </c>
      <c r="E51" s="103">
        <v>69.732</v>
      </c>
      <c r="F51" s="74">
        <f t="shared" si="7"/>
        <v>2591.9225</v>
      </c>
      <c r="G51" s="75">
        <f t="shared" si="8"/>
        <v>212.999999999738</v>
      </c>
      <c r="K51" s="112">
        <f>IF(AND(年报!N$2&lt;=A51,A51&lt;=年报!N$3),1,0)</f>
        <v>0</v>
      </c>
    </row>
    <row r="52" spans="1:11">
      <c r="A52" s="21">
        <f>'DC4-1'!A57</f>
        <v>43150</v>
      </c>
      <c r="B52" s="77">
        <f>'DC4-1'!B52</f>
        <v>2581.994</v>
      </c>
      <c r="C52" s="77">
        <f>IF(ISERROR(VLOOKUP(A52,'DC4-1'!$A$4:$Q$1997,5,TRUE)),"",VLOOKUP(A52,'DC4-1'!$A$4:$Q$1997,5,TRUE))</f>
        <v>79.633</v>
      </c>
      <c r="D52" s="103">
        <v>69.684</v>
      </c>
      <c r="E52" s="103">
        <v>69.729</v>
      </c>
      <c r="F52" s="74">
        <f t="shared" si="7"/>
        <v>2591.9205</v>
      </c>
      <c r="G52" s="75">
        <f t="shared" si="8"/>
        <v>214.999999999691</v>
      </c>
      <c r="K52" s="112">
        <f>IF(AND(年报!N$2&lt;=A52,A52&lt;=年报!N$3),1,0)</f>
        <v>0</v>
      </c>
    </row>
    <row r="53" spans="1:11">
      <c r="A53" s="21">
        <f>'DC4-1'!A58</f>
        <v>43163</v>
      </c>
      <c r="B53" s="77">
        <f>'DC4-1'!B53</f>
        <v>2581.994</v>
      </c>
      <c r="C53" s="77">
        <f>IF(ISERROR(VLOOKUP(A53,'DC4-1'!$A$4:$Q$1997,5,TRUE)),"",VLOOKUP(A53,'DC4-1'!$A$4:$Q$1997,5,TRUE))</f>
        <v>83.707</v>
      </c>
      <c r="D53" s="103">
        <v>73.758</v>
      </c>
      <c r="E53" s="103">
        <v>73.802</v>
      </c>
      <c r="F53" s="74">
        <f t="shared" si="7"/>
        <v>2591.921</v>
      </c>
      <c r="G53" s="75">
        <f t="shared" si="8"/>
        <v>214.500000000044</v>
      </c>
      <c r="K53" s="112">
        <f>IF(AND(年报!N$2&lt;=A53,A53&lt;=年报!N$3),1,0)</f>
        <v>0</v>
      </c>
    </row>
    <row r="54" spans="1:11">
      <c r="A54" s="21">
        <f>'DC4-1'!A59</f>
        <v>43173</v>
      </c>
      <c r="B54" s="77">
        <f>'DC4-1'!B54</f>
        <v>2581.994</v>
      </c>
      <c r="C54" s="77">
        <f>IF(ISERROR(VLOOKUP(A54,'DC4-1'!$A$4:$Q$1997,5,TRUE)),"",VLOOKUP(A54,'DC4-1'!$A$4:$Q$1997,5,TRUE))</f>
        <v>86.5</v>
      </c>
      <c r="D54" s="103">
        <v>76.552</v>
      </c>
      <c r="E54" s="103">
        <v>76.597</v>
      </c>
      <c r="F54" s="74">
        <f t="shared" si="7"/>
        <v>2591.9195</v>
      </c>
      <c r="G54" s="75">
        <f t="shared" si="8"/>
        <v>215.999999999894</v>
      </c>
      <c r="K54" s="112">
        <f>IF(AND(年报!N$2&lt;=A54,A54&lt;=年报!N$3),1,0)</f>
        <v>0</v>
      </c>
    </row>
    <row r="55" spans="1:11">
      <c r="A55" s="21">
        <f>'DC4-1'!A60</f>
        <v>43179</v>
      </c>
      <c r="B55" s="77">
        <f>'DC4-1'!B55</f>
        <v>2581.994</v>
      </c>
      <c r="C55" s="77">
        <f>IF(ISERROR(VLOOKUP(A55,'DC4-1'!$A$4:$Q$1997,5,TRUE)),"",VLOOKUP(A55,'DC4-1'!$A$4:$Q$1997,5,TRUE))</f>
        <v>87.0805</v>
      </c>
      <c r="D55" s="103">
        <v>77.131</v>
      </c>
      <c r="E55" s="103">
        <v>77.175</v>
      </c>
      <c r="F55" s="74">
        <f t="shared" si="7"/>
        <v>2591.9215</v>
      </c>
      <c r="G55" s="75">
        <f t="shared" si="8"/>
        <v>213.999999999487</v>
      </c>
      <c r="K55" s="112">
        <f>IF(AND(年报!N$2&lt;=A55,A55&lt;=年报!N$3),1,0)</f>
        <v>0</v>
      </c>
    </row>
    <row r="56" spans="1:11">
      <c r="A56" s="21">
        <f>'DC4-1'!A61</f>
        <v>43186</v>
      </c>
      <c r="B56" s="77">
        <f>'DC4-1'!B56</f>
        <v>2581.994</v>
      </c>
      <c r="C56" s="77">
        <f>IF(ISERROR(VLOOKUP(A56,'DC4-1'!$A$4:$Q$1997,5,TRUE)),"",VLOOKUP(A56,'DC4-1'!$A$4:$Q$1997,5,TRUE))</f>
        <v>89.8975</v>
      </c>
      <c r="D56" s="103">
        <v>79.948</v>
      </c>
      <c r="E56" s="103">
        <v>79.992</v>
      </c>
      <c r="F56" s="74">
        <f t="shared" si="7"/>
        <v>2591.9215</v>
      </c>
      <c r="G56" s="75">
        <f t="shared" si="8"/>
        <v>213.999999999487</v>
      </c>
      <c r="K56" s="112">
        <f>IF(AND(年报!N$2&lt;=A56,A56&lt;=年报!N$3),1,0)</f>
        <v>0</v>
      </c>
    </row>
    <row r="57" spans="1:11">
      <c r="A57" s="21">
        <f>'DC4-1'!A62</f>
        <v>43192</v>
      </c>
      <c r="B57" s="77">
        <f>'DC4-1'!B57</f>
        <v>2581.994</v>
      </c>
      <c r="C57" s="77">
        <f>IF(ISERROR(VLOOKUP(A57,'DC4-1'!$A$4:$Q$1997,5,TRUE)),"",VLOOKUP(A57,'DC4-1'!$A$4:$Q$1997,5,TRUE))</f>
        <v>90.462</v>
      </c>
      <c r="D57" s="103">
        <v>80.514</v>
      </c>
      <c r="E57" s="103">
        <v>80.559</v>
      </c>
      <c r="F57" s="74">
        <f t="shared" si="7"/>
        <v>2591.9195</v>
      </c>
      <c r="G57" s="75">
        <f t="shared" si="8"/>
        <v>215.999999999894</v>
      </c>
      <c r="K57" s="112">
        <f>IF(AND(年报!N$2&lt;=A57,A57&lt;=年报!N$3),1,0)</f>
        <v>0</v>
      </c>
    </row>
    <row r="58" spans="1:11">
      <c r="A58" s="21">
        <f>'DC4-1'!A63</f>
        <v>43200</v>
      </c>
      <c r="B58" s="77">
        <f>'DC4-1'!B58</f>
        <v>2581.994</v>
      </c>
      <c r="C58" s="77">
        <f>IF(ISERROR(VLOOKUP(A58,'DC4-1'!$A$4:$Q$1997,5,TRUE)),"",VLOOKUP(A58,'DC4-1'!$A$4:$Q$1997,5,TRUE))</f>
        <v>93.3465</v>
      </c>
      <c r="D58" s="103">
        <v>83.396</v>
      </c>
      <c r="E58" s="103">
        <v>83.439</v>
      </c>
      <c r="F58" s="74">
        <f t="shared" si="7"/>
        <v>2591.923</v>
      </c>
      <c r="G58" s="75">
        <f t="shared" si="8"/>
        <v>212.499999999636</v>
      </c>
      <c r="K58" s="112">
        <f>IF(AND(年报!N$2&lt;=A58,A58&lt;=年报!N$3),1,0)</f>
        <v>0</v>
      </c>
    </row>
    <row r="59" spans="1:11">
      <c r="A59" s="21">
        <f>'DC4-1'!A64</f>
        <v>43209</v>
      </c>
      <c r="B59" s="77">
        <f>'DC4-1'!B59</f>
        <v>2581.994</v>
      </c>
      <c r="C59" s="77">
        <f>IF(ISERROR(VLOOKUP(A59,'DC4-1'!$A$4:$Q$1997,5,TRUE)),"",VLOOKUP(A59,'DC4-1'!$A$4:$Q$1997,5,TRUE))</f>
        <v>96.7835</v>
      </c>
      <c r="D59" s="103">
        <v>86.837</v>
      </c>
      <c r="E59" s="103">
        <v>86.88</v>
      </c>
      <c r="F59" s="74">
        <f t="shared" si="7"/>
        <v>2591.919</v>
      </c>
      <c r="G59" s="75">
        <f t="shared" si="8"/>
        <v>216.499999999542</v>
      </c>
      <c r="K59" s="112">
        <f>IF(AND(年报!N$2&lt;=A59,A59&lt;=年报!N$3),1,0)</f>
        <v>0</v>
      </c>
    </row>
    <row r="60" spans="1:11">
      <c r="A60" s="21">
        <f>'DC4-1'!A65</f>
        <v>43214</v>
      </c>
      <c r="B60" s="77">
        <f>'DC4-1'!B60</f>
        <v>2581.994</v>
      </c>
      <c r="C60" s="77">
        <f>IF(ISERROR(VLOOKUP(A60,'DC4-1'!$A$4:$Q$1997,5,TRUE)),"",VLOOKUP(A60,'DC4-1'!$A$4:$Q$1997,5,TRUE))</f>
        <v>96.7565</v>
      </c>
      <c r="D60" s="103">
        <v>86.805</v>
      </c>
      <c r="E60" s="103">
        <v>86.855</v>
      </c>
      <c r="F60" s="74">
        <f t="shared" si="7"/>
        <v>2591.9205</v>
      </c>
      <c r="G60" s="75">
        <f t="shared" si="8"/>
        <v>214.999999999691</v>
      </c>
      <c r="K60" s="112">
        <f>IF(AND(年报!N$2&lt;=A60,A60&lt;=年报!N$3),1,0)</f>
        <v>0</v>
      </c>
    </row>
    <row r="61" spans="1:11">
      <c r="A61" s="21">
        <f>'DC4-1'!A66</f>
        <v>43244</v>
      </c>
      <c r="B61" s="77">
        <f>'DC4-1'!B61</f>
        <v>2581.994</v>
      </c>
      <c r="C61" s="77">
        <f>IF(ISERROR(VLOOKUP(A61,'DC4-1'!$A$4:$Q$1997,5,TRUE)),"",VLOOKUP(A61,'DC4-1'!$A$4:$Q$1997,5,TRUE))</f>
        <v>103.4695</v>
      </c>
      <c r="D61" s="103">
        <v>93.534</v>
      </c>
      <c r="E61" s="103">
        <v>93.565</v>
      </c>
      <c r="F61" s="74">
        <f t="shared" si="7"/>
        <v>2591.914</v>
      </c>
      <c r="G61" s="75">
        <f t="shared" si="8"/>
        <v>221.499999999651</v>
      </c>
      <c r="K61" s="112">
        <f>IF(AND(年报!N$2&lt;=A61,A61&lt;=年报!N$3),1,0)</f>
        <v>0</v>
      </c>
    </row>
    <row r="62" spans="1:11">
      <c r="A62" s="21">
        <f>'DC4-1'!A67</f>
        <v>43249</v>
      </c>
      <c r="B62" s="77">
        <f>'DC4-1'!B62</f>
        <v>2581.994</v>
      </c>
      <c r="C62" s="77">
        <f>IF(ISERROR(VLOOKUP(A62,'DC4-1'!$A$4:$Q$1997,5,TRUE)),"",VLOOKUP(A62,'DC4-1'!$A$4:$Q$1997,5,TRUE))</f>
        <v>103.4405</v>
      </c>
      <c r="D62" s="103">
        <v>93.507</v>
      </c>
      <c r="E62" s="103">
        <v>93.536</v>
      </c>
      <c r="F62" s="74">
        <f t="shared" si="7"/>
        <v>2591.913</v>
      </c>
      <c r="G62" s="75">
        <f t="shared" si="8"/>
        <v>222.4999999994</v>
      </c>
      <c r="K62" s="112">
        <f>IF(AND(年报!N$2&lt;=A62,A62&lt;=年报!N$3),1,0)</f>
        <v>0</v>
      </c>
    </row>
    <row r="63" spans="1:11">
      <c r="A63" s="21">
        <f>'DC4-1'!A68</f>
        <v>43255</v>
      </c>
      <c r="B63" s="77">
        <f>'DC4-1'!B63</f>
        <v>2581.994</v>
      </c>
      <c r="C63" s="77">
        <f>IF(ISERROR(VLOOKUP(A63,'DC4-1'!$A$4:$Q$1997,5,TRUE)),"",VLOOKUP(A63,'DC4-1'!$A$4:$Q$1997,5,TRUE))</f>
        <v>104.0365</v>
      </c>
      <c r="D63" s="103">
        <v>94.096</v>
      </c>
      <c r="E63" s="103">
        <v>94.123</v>
      </c>
      <c r="F63" s="74">
        <f t="shared" si="7"/>
        <v>2591.921</v>
      </c>
      <c r="G63" s="75">
        <f t="shared" si="8"/>
        <v>214.499999999589</v>
      </c>
      <c r="K63" s="112">
        <f>IF(AND(年报!N$2&lt;=A63,A63&lt;=年报!N$3),1,0)</f>
        <v>0</v>
      </c>
    </row>
    <row r="64" spans="1:11">
      <c r="A64" s="21">
        <f>'DC4-1'!A69</f>
        <v>43266</v>
      </c>
      <c r="B64" s="77">
        <f>'DC4-1'!B64</f>
        <v>2581.994</v>
      </c>
      <c r="C64" s="77">
        <f>IF(ISERROR(VLOOKUP(A64,'DC4-1'!$A$4:$Q$1997,5,TRUE)),"",VLOOKUP(A64,'DC4-1'!$A$4:$Q$1997,5,TRUE))</f>
        <v>103.991</v>
      </c>
      <c r="D64" s="103">
        <v>94.062</v>
      </c>
      <c r="E64" s="103">
        <v>94.094</v>
      </c>
      <c r="F64" s="74">
        <f t="shared" si="7"/>
        <v>2591.907</v>
      </c>
      <c r="G64" s="75">
        <f t="shared" si="8"/>
        <v>228.499999999713</v>
      </c>
      <c r="K64" s="112">
        <f>IF(AND(年报!N$2&lt;=A64,A64&lt;=年报!N$3),1,0)</f>
        <v>0</v>
      </c>
    </row>
    <row r="65" spans="1:11">
      <c r="A65" s="21">
        <f>'DC4-1'!A70</f>
        <v>43271</v>
      </c>
      <c r="B65" s="77">
        <f>'DC4-1'!B65</f>
        <v>2581.994</v>
      </c>
      <c r="C65" s="77">
        <f>IF(ISERROR(VLOOKUP(A65,'DC4-1'!$A$4:$Q$1997,5,TRUE)),"",VLOOKUP(A65,'DC4-1'!$A$4:$Q$1997,5,TRUE))</f>
        <v>106.859</v>
      </c>
      <c r="D65" s="103">
        <v>96.929</v>
      </c>
      <c r="E65" s="103">
        <v>96.961</v>
      </c>
      <c r="F65" s="74">
        <f t="shared" si="7"/>
        <v>2591.908</v>
      </c>
      <c r="G65" s="75">
        <f t="shared" si="8"/>
        <v>227.499999999964</v>
      </c>
      <c r="K65" s="112">
        <f>IF(AND(年报!N$2&lt;=A65,A65&lt;=年报!N$3),1,0)</f>
        <v>0</v>
      </c>
    </row>
    <row r="66" spans="1:11">
      <c r="A66" s="21">
        <f>'DC4-1'!A71</f>
        <v>43277</v>
      </c>
      <c r="B66" s="77">
        <f>'DC4-1'!B66</f>
        <v>2581.994</v>
      </c>
      <c r="C66" s="77">
        <f>IF(ISERROR(VLOOKUP(A66,'DC4-1'!$A$4:$Q$1997,5,TRUE)),"",VLOOKUP(A66,'DC4-1'!$A$4:$Q$1997,5,TRUE))</f>
        <v>106.828</v>
      </c>
      <c r="D66" s="103">
        <v>96.9</v>
      </c>
      <c r="E66" s="103">
        <v>96.934</v>
      </c>
      <c r="F66" s="74">
        <f t="shared" si="7"/>
        <v>2591.905</v>
      </c>
      <c r="G66" s="75">
        <f t="shared" si="8"/>
        <v>230.499999999665</v>
      </c>
      <c r="K66" s="112">
        <f>IF(AND(年报!N$2&lt;=A66,A66&lt;=年报!N$3),1,0)</f>
        <v>0</v>
      </c>
    </row>
    <row r="67" spans="1:11">
      <c r="A67" s="21">
        <f>'DC4-1'!A72</f>
        <v>43283</v>
      </c>
      <c r="B67" s="77">
        <f>'DC4-1'!B67</f>
        <v>2581.994</v>
      </c>
      <c r="C67" s="77">
        <f>IF(ISERROR(VLOOKUP(A67,'DC4-1'!$A$4:$Q$1997,5,TRUE)),"",VLOOKUP(A67,'DC4-1'!$A$4:$Q$1997,5,TRUE))</f>
        <v>106.806</v>
      </c>
      <c r="D67" s="103">
        <v>96.874</v>
      </c>
      <c r="E67" s="103">
        <v>96.905</v>
      </c>
      <c r="F67" s="74">
        <f t="shared" si="7"/>
        <v>2591.9105</v>
      </c>
      <c r="G67" s="75">
        <f t="shared" si="8"/>
        <v>224.999999999909</v>
      </c>
      <c r="K67" s="112">
        <f>IF(AND(年报!N$2&lt;=A67,A67&lt;=年报!N$3),1,0)</f>
        <v>0</v>
      </c>
    </row>
    <row r="68" spans="1:11">
      <c r="A68" s="21">
        <f>'DC4-1'!A73</f>
        <v>43293</v>
      </c>
      <c r="B68" s="77">
        <f>'DC4-1'!B68</f>
        <v>2581.994</v>
      </c>
      <c r="C68" s="77">
        <f>IF(ISERROR(VLOOKUP(A68,'DC4-1'!$A$4:$Q$1997,5,TRUE)),"",VLOOKUP(A68,'DC4-1'!$A$4:$Q$1997,5,TRUE))</f>
        <v>106.806</v>
      </c>
      <c r="D68" s="103">
        <v>96.872</v>
      </c>
      <c r="E68" s="103">
        <v>96.907</v>
      </c>
      <c r="F68" s="74">
        <f t="shared" si="7"/>
        <v>2591.9105</v>
      </c>
      <c r="G68" s="75">
        <f t="shared" si="8"/>
        <v>224.999999999909</v>
      </c>
      <c r="K68" s="112">
        <f>IF(AND(年报!N$2&lt;=A68,A68&lt;=年报!N$3),1,0)</f>
        <v>0</v>
      </c>
    </row>
    <row r="69" spans="1:11">
      <c r="A69" s="21">
        <f>'DC4-1'!A74</f>
        <v>43297</v>
      </c>
      <c r="B69" s="77">
        <f>'DC4-1'!B69</f>
        <v>2581.994</v>
      </c>
      <c r="C69" s="77">
        <f>IF(ISERROR(VLOOKUP(A69,'DC4-1'!$A$4:$Q$1997,5,TRUE)),"",VLOOKUP(A69,'DC4-1'!$A$4:$Q$1997,5,TRUE))</f>
        <v>106.776</v>
      </c>
      <c r="D69" s="103">
        <v>96.846</v>
      </c>
      <c r="E69" s="103">
        <v>96.877</v>
      </c>
      <c r="F69" s="74">
        <f t="shared" si="7"/>
        <v>2591.9085</v>
      </c>
      <c r="G69" s="75">
        <f t="shared" si="8"/>
        <v>226.999999999862</v>
      </c>
      <c r="K69" s="112">
        <f>IF(AND(年报!N$2&lt;=A69,A69&lt;=年报!N$3),1,0)</f>
        <v>0</v>
      </c>
    </row>
    <row r="70" spans="1:11">
      <c r="A70" s="21">
        <f>'DC4-1'!A75</f>
        <v>43306</v>
      </c>
      <c r="B70" s="77">
        <f>'DC4-1'!B70</f>
        <v>2581.994</v>
      </c>
      <c r="C70" s="77">
        <f>IF(ISERROR(VLOOKUP(A70,'DC4-1'!$A$4:$Q$1997,5,TRUE)),"",VLOOKUP(A70,'DC4-1'!$A$4:$Q$1997,5,TRUE))</f>
        <v>106.768</v>
      </c>
      <c r="D70" s="103">
        <v>96.834</v>
      </c>
      <c r="E70" s="103">
        <v>96.862</v>
      </c>
      <c r="F70" s="74">
        <f t="shared" si="7"/>
        <v>2591.914</v>
      </c>
      <c r="G70" s="75">
        <f t="shared" si="8"/>
        <v>221.499999999651</v>
      </c>
      <c r="K70" s="112">
        <f>IF(AND(年报!N$2&lt;=A70,A70&lt;=年报!N$3),1,0)</f>
        <v>0</v>
      </c>
    </row>
    <row r="71" spans="1:11">
      <c r="A71" s="21">
        <f>'DC4-1'!A76</f>
        <v>43313</v>
      </c>
      <c r="B71" s="77">
        <f>'DC4-1'!B71</f>
        <v>2581.994</v>
      </c>
      <c r="C71" s="77">
        <f>IF(ISERROR(VLOOKUP(A71,'DC4-1'!$A$4:$Q$1997,5,TRUE)),"",VLOOKUP(A71,'DC4-1'!$A$4:$Q$1997,5,TRUE))</f>
        <v>107.389</v>
      </c>
      <c r="D71" s="103">
        <v>97.458</v>
      </c>
      <c r="E71" s="103">
        <v>97.487</v>
      </c>
      <c r="F71" s="74">
        <f t="shared" si="7"/>
        <v>2591.9105</v>
      </c>
      <c r="G71" s="75">
        <f t="shared" si="8"/>
        <v>224.999999999454</v>
      </c>
      <c r="K71" s="112">
        <f>IF(AND(年报!N$2&lt;=A71,A71&lt;=年报!N$3),1,0)</f>
        <v>0</v>
      </c>
    </row>
    <row r="72" spans="1:11">
      <c r="A72" s="21">
        <f>'DC4-1'!A77</f>
        <v>43318</v>
      </c>
      <c r="B72" s="77">
        <f>'DC4-1'!B72</f>
        <v>2581.994</v>
      </c>
      <c r="C72" s="77">
        <f>IF(ISERROR(VLOOKUP(A72,'DC4-1'!$A$4:$Q$1997,5,TRUE)),"",VLOOKUP(A72,'DC4-1'!$A$4:$Q$1997,5,TRUE))</f>
        <v>107.383</v>
      </c>
      <c r="D72" s="103">
        <v>97.451</v>
      </c>
      <c r="E72" s="103">
        <v>97.479</v>
      </c>
      <c r="F72" s="74">
        <f t="shared" si="7"/>
        <v>2591.912</v>
      </c>
      <c r="G72" s="75">
        <f t="shared" si="8"/>
        <v>223.500000000058</v>
      </c>
      <c r="K72" s="112">
        <f>IF(AND(年报!N$2&lt;=A72,A72&lt;=年报!N$3),1,0)</f>
        <v>0</v>
      </c>
    </row>
    <row r="73" spans="1:11">
      <c r="A73" s="21">
        <f>'DC4-1'!A78</f>
        <v>43325</v>
      </c>
      <c r="B73" s="77">
        <f>'DC4-1'!B73</f>
        <v>2581.994</v>
      </c>
      <c r="C73" s="77">
        <f>IF(ISERROR(VLOOKUP(A73,'DC4-1'!$A$4:$Q$1997,5,TRUE)),"",VLOOKUP(A73,'DC4-1'!$A$4:$Q$1997,5,TRUE))</f>
        <v>107.3485</v>
      </c>
      <c r="D73" s="103">
        <v>97.418</v>
      </c>
      <c r="E73" s="103">
        <v>97.45</v>
      </c>
      <c r="F73" s="74">
        <f t="shared" si="7"/>
        <v>2591.9085</v>
      </c>
      <c r="G73" s="75">
        <f t="shared" si="8"/>
        <v>226.999999999862</v>
      </c>
      <c r="K73" s="112">
        <f>IF(AND(年报!N$2&lt;=A73,A73&lt;=年报!N$3),1,0)</f>
        <v>0</v>
      </c>
    </row>
    <row r="74" spans="1:11">
      <c r="A74" s="21">
        <f>'DC4-1'!A79</f>
        <v>43336</v>
      </c>
      <c r="B74" s="77">
        <f>'DC4-1'!B74</f>
        <v>2581.994</v>
      </c>
      <c r="C74" s="77">
        <f>IF(ISERROR(VLOOKUP(A74,'DC4-1'!$A$4:$Q$1997,5,TRUE)),"",VLOOKUP(A74,'DC4-1'!$A$4:$Q$1997,5,TRUE))</f>
        <v>110.2335</v>
      </c>
      <c r="D74" s="103">
        <v>100.304</v>
      </c>
      <c r="E74" s="103">
        <v>100.333</v>
      </c>
      <c r="F74" s="74">
        <f t="shared" si="7"/>
        <v>2591.909</v>
      </c>
      <c r="G74" s="75">
        <f t="shared" si="8"/>
        <v>226.49999999976</v>
      </c>
      <c r="K74" s="112">
        <f>IF(AND(年报!N$2&lt;=A74,A74&lt;=年报!N$3),1,0)</f>
        <v>0</v>
      </c>
    </row>
    <row r="75" spans="1:11">
      <c r="A75" s="21">
        <f>'DC4-1'!A80</f>
        <v>43340</v>
      </c>
      <c r="B75" s="77">
        <f>'DC4-1'!B75</f>
        <v>2581.994</v>
      </c>
      <c r="C75" s="77">
        <f>IF(ISERROR(VLOOKUP(A75,'DC4-1'!$A$4:$Q$1997,5,TRUE)),"",VLOOKUP(A75,'DC4-1'!$A$4:$Q$1997,5,TRUE))</f>
        <v>110.2355</v>
      </c>
      <c r="D75" s="103">
        <v>100.311</v>
      </c>
      <c r="E75" s="103">
        <v>100.344</v>
      </c>
      <c r="F75" s="74">
        <f t="shared" si="7"/>
        <v>2591.902</v>
      </c>
      <c r="G75" s="75">
        <f t="shared" si="8"/>
        <v>233.499999999367</v>
      </c>
      <c r="K75" s="112">
        <f>IF(AND(年报!N$2&lt;=A75,A75&lt;=年报!N$3),1,0)</f>
        <v>0</v>
      </c>
    </row>
    <row r="76" spans="1:11">
      <c r="A76" s="21">
        <f>'DC4-1'!A81</f>
        <v>43346</v>
      </c>
      <c r="B76" s="77">
        <f>'DC4-1'!B76</f>
        <v>2581.994</v>
      </c>
      <c r="C76" s="77">
        <f>IF(ISERROR(VLOOKUP(A76,'DC4-1'!$A$4:$Q$1997,5,TRUE)),"",VLOOKUP(A76,'DC4-1'!$A$4:$Q$1997,5,TRUE))</f>
        <v>110.235</v>
      </c>
      <c r="D76" s="103">
        <v>100.259</v>
      </c>
      <c r="E76" s="103">
        <v>100.286</v>
      </c>
      <c r="F76" s="74">
        <f t="shared" si="7"/>
        <v>2591.9565</v>
      </c>
      <c r="G76" s="75">
        <f t="shared" si="8"/>
        <v>178.999999999633</v>
      </c>
      <c r="K76" s="112">
        <f>IF(AND(年报!N$2&lt;=A76,A76&lt;=年报!N$3),1,0)</f>
        <v>0</v>
      </c>
    </row>
    <row r="77" spans="1:11">
      <c r="A77" s="21">
        <f>'DC4-1'!A82</f>
        <v>43365</v>
      </c>
      <c r="B77" s="77">
        <f>'DC4-1'!B77</f>
        <v>2581.994</v>
      </c>
      <c r="C77" s="77">
        <f>IF(ISERROR(VLOOKUP(A77,'DC4-1'!$A$4:$Q$1997,5,TRUE)),"",VLOOKUP(A77,'DC4-1'!$A$4:$Q$1997,5,TRUE))</f>
        <v>113.665</v>
      </c>
      <c r="D77" s="103">
        <v>103.733</v>
      </c>
      <c r="E77" s="103">
        <v>103.761</v>
      </c>
      <c r="F77" s="74">
        <f t="shared" si="7"/>
        <v>2591.912</v>
      </c>
      <c r="G77" s="75">
        <f t="shared" si="8"/>
        <v>223.499999999603</v>
      </c>
      <c r="K77" s="112">
        <f>IF(AND(年报!N$2&lt;=A77,A77&lt;=年报!N$3),1,0)</f>
        <v>0</v>
      </c>
    </row>
    <row r="78" spans="1:11">
      <c r="A78" s="21">
        <v>43370</v>
      </c>
      <c r="B78" s="77">
        <f>'DC4-1'!B78</f>
        <v>2581.994</v>
      </c>
      <c r="C78" s="77">
        <f>IF(ISERROR(VLOOKUP(A78,'DC4-1'!$A$4:$Q$1997,5,TRUE)),"",VLOOKUP(A78,'DC4-1'!$A$4:$Q$1997,5,TRUE))</f>
        <v>113.648</v>
      </c>
      <c r="D78" s="103">
        <v>103.724</v>
      </c>
      <c r="E78" s="103">
        <v>103.756</v>
      </c>
      <c r="F78" s="74">
        <f t="shared" si="7"/>
        <v>2591.902</v>
      </c>
      <c r="G78" s="75">
        <f t="shared" si="8"/>
        <v>233.499999999822</v>
      </c>
      <c r="K78" s="112">
        <f>IF(AND(年报!N$2&lt;=A78,A78&lt;=年报!N$3),1,0)</f>
        <v>0</v>
      </c>
    </row>
    <row r="79" s="152" customFormat="1" spans="1:11">
      <c r="A79" s="21">
        <f>实测管口高程!A2</f>
        <v>43375</v>
      </c>
      <c r="B79" s="77">
        <f>'DC4-1'!B79</f>
        <v>2581.994</v>
      </c>
      <c r="C79" s="77">
        <f>IF(ISERROR(VLOOKUP(A79,'DC4-1'!$A$4:$Q$1997,5,TRUE)),"",VLOOKUP(A79,'DC4-1'!$A$4:$Q$1997,5,TRUE))</f>
        <v>113.643</v>
      </c>
      <c r="D79" s="74">
        <v>103.718</v>
      </c>
      <c r="E79" s="74">
        <v>103.746</v>
      </c>
      <c r="F79" s="74">
        <f t="shared" si="7"/>
        <v>2591.905</v>
      </c>
      <c r="G79" s="75">
        <f t="shared" si="8"/>
        <v>230.499999999665</v>
      </c>
      <c r="H79" s="78"/>
      <c r="K79" s="82">
        <f>IF(AND(年报!N$2&lt;=A79,A79&lt;=年报!N$3),1,0)</f>
        <v>0</v>
      </c>
    </row>
    <row r="80" spans="1:11">
      <c r="A80" s="106">
        <f>实测管口高程!A3</f>
        <v>43381</v>
      </c>
      <c r="B80" s="77">
        <f>'DC4-1'!B80</f>
        <v>2581.994</v>
      </c>
      <c r="C80" s="77">
        <f>IF(ISERROR(VLOOKUP(A80,'DC4-1'!$A$4:$Q$1997,5,TRUE)),"",VLOOKUP(A80,'DC4-1'!$A$4:$Q$1997,5,TRUE))</f>
        <v>113.635</v>
      </c>
      <c r="D80" s="105">
        <v>103.712</v>
      </c>
      <c r="E80" s="105">
        <v>103.741</v>
      </c>
      <c r="F80" s="74">
        <f t="shared" si="7"/>
        <v>2591.9025</v>
      </c>
      <c r="G80" s="75">
        <f t="shared" si="8"/>
        <v>233.000000000175</v>
      </c>
      <c r="H80" s="155"/>
      <c r="K80" s="112">
        <f>IF(AND(年报!N$2&lt;=A80,A80&lt;=年报!N$3),1,0)</f>
        <v>0</v>
      </c>
    </row>
    <row r="81" spans="1:11">
      <c r="A81" s="106">
        <f>实测管口高程!A4</f>
        <v>43390</v>
      </c>
      <c r="B81" s="77">
        <f>'DC4-1'!B81</f>
        <v>2581.994</v>
      </c>
      <c r="C81" s="77">
        <f>IF(ISERROR(VLOOKUP(A81,'DC4-1'!$A$4:$Q$1997,5,TRUE)),"",VLOOKUP(A81,'DC4-1'!$A$4:$Q$1997,5,TRUE))</f>
        <v>113.6035</v>
      </c>
      <c r="D81" s="105">
        <v>103.677</v>
      </c>
      <c r="E81" s="105">
        <v>103.711</v>
      </c>
      <c r="F81" s="74">
        <f t="shared" si="7"/>
        <v>2591.9035</v>
      </c>
      <c r="G81" s="75">
        <f t="shared" si="8"/>
        <v>231.999999999516</v>
      </c>
      <c r="H81" s="155"/>
      <c r="K81" s="112">
        <f>IF(AND(年报!N$2&lt;=A81,A81&lt;=年报!N$3),1,0)</f>
        <v>0</v>
      </c>
    </row>
    <row r="82" spans="1:11">
      <c r="A82" s="106">
        <f>实测管口高程!A5</f>
        <v>43396</v>
      </c>
      <c r="B82" s="77">
        <f>'DC4-1'!B82</f>
        <v>2581.994</v>
      </c>
      <c r="C82" s="77">
        <f>IF(ISERROR(VLOOKUP(A82,'DC4-1'!$A$4:$Q$1997,5,TRUE)),"",VLOOKUP(A82,'DC4-1'!$A$4:$Q$1997,5,TRUE))</f>
        <v>116.939</v>
      </c>
      <c r="D82" s="105">
        <v>107.012</v>
      </c>
      <c r="E82" s="105">
        <v>107.043</v>
      </c>
      <c r="F82" s="74">
        <f t="shared" si="7"/>
        <v>2591.9055</v>
      </c>
      <c r="G82" s="75">
        <f t="shared" si="8"/>
        <v>230.000000000018</v>
      </c>
      <c r="H82" s="155"/>
      <c r="K82" s="112">
        <f>IF(AND(年报!N$2&lt;=A82,A82&lt;=年报!N$3),1,0)</f>
        <v>0</v>
      </c>
    </row>
    <row r="83" spans="1:11">
      <c r="A83" s="106">
        <f>实测管口高程!A6</f>
        <v>43403</v>
      </c>
      <c r="B83" s="77">
        <f>'DC4-1'!B83</f>
        <v>2581.994</v>
      </c>
      <c r="C83" s="77">
        <f>IF(ISERROR(VLOOKUP(A83,'DC4-1'!$A$4:$Q$1997,5,TRUE)),"",VLOOKUP(A83,'DC4-1'!$A$4:$Q$1997,5,TRUE))</f>
        <v>120.1085</v>
      </c>
      <c r="D83" s="105">
        <v>110.179</v>
      </c>
      <c r="E83" s="105">
        <v>110.21</v>
      </c>
      <c r="F83" s="74">
        <f t="shared" si="7"/>
        <v>2591.908</v>
      </c>
      <c r="G83" s="75">
        <f t="shared" si="8"/>
        <v>227.499999999964</v>
      </c>
      <c r="H83" s="155"/>
      <c r="K83" s="112">
        <f>IF(AND(年报!N$2&lt;=A83,A83&lt;=年报!N$3),1,0)</f>
        <v>0</v>
      </c>
    </row>
    <row r="84" spans="1:11">
      <c r="A84" s="106">
        <f>实测管口高程!A7</f>
        <v>43411</v>
      </c>
      <c r="B84" s="77">
        <f>'DC4-1'!B84</f>
        <v>2581.994</v>
      </c>
      <c r="C84" s="77">
        <f>IF(ISERROR(VLOOKUP(A84,'DC4-1'!$A$4:$Q$1997,5,TRUE)),"",VLOOKUP(A84,'DC4-1'!$A$4:$Q$1997,5,TRUE))</f>
        <v>123.1</v>
      </c>
      <c r="D84" s="105">
        <v>113.171</v>
      </c>
      <c r="E84" s="105">
        <v>113.203</v>
      </c>
      <c r="F84" s="74">
        <f t="shared" si="7"/>
        <v>2591.907</v>
      </c>
      <c r="G84" s="75">
        <f t="shared" si="8"/>
        <v>228.499999999713</v>
      </c>
      <c r="H84" s="155"/>
      <c r="K84" s="112">
        <f>IF(AND(年报!N$2&lt;=A84,A84&lt;=年报!N$3),1,0)</f>
        <v>0</v>
      </c>
    </row>
    <row r="85" spans="1:11">
      <c r="A85" s="106">
        <f>实测管口高程!A8</f>
        <v>43419</v>
      </c>
      <c r="B85" s="77">
        <f>'DC4-1'!B85</f>
        <v>2581.994</v>
      </c>
      <c r="C85" s="77">
        <f>IF(ISERROR(VLOOKUP(A85,'DC4-1'!$A$4:$Q$1997,5,TRUE)),"",VLOOKUP(A85,'DC4-1'!$A$4:$Q$1997,5,TRUE))</f>
        <v>123.6075</v>
      </c>
      <c r="D85" s="105">
        <v>113.684</v>
      </c>
      <c r="E85" s="105">
        <v>113.719</v>
      </c>
      <c r="F85" s="74">
        <f t="shared" si="7"/>
        <v>2591.9</v>
      </c>
      <c r="G85" s="75">
        <f t="shared" si="8"/>
        <v>235.499999999774</v>
      </c>
      <c r="H85" s="155"/>
      <c r="K85" s="112">
        <f>IF(AND(年报!N$2&lt;=A85,A85&lt;=年报!N$3),1,0)</f>
        <v>0</v>
      </c>
    </row>
    <row r="86" spans="1:11">
      <c r="A86" s="106">
        <f>实测管口高程!A9</f>
        <v>43425</v>
      </c>
      <c r="B86" s="77">
        <f>'DC4-1'!B86</f>
        <v>2581.994</v>
      </c>
      <c r="C86" s="77">
        <f>IF(ISERROR(VLOOKUP(A86,'DC4-1'!$A$4:$Q$1997,5,TRUE)),"",VLOOKUP(A86,'DC4-1'!$A$4:$Q$1997,5,TRUE))</f>
        <v>126.413</v>
      </c>
      <c r="D86" s="105">
        <v>116.491</v>
      </c>
      <c r="E86" s="105">
        <v>116.52</v>
      </c>
      <c r="F86" s="74">
        <f t="shared" si="7"/>
        <v>2591.9015</v>
      </c>
      <c r="G86" s="75">
        <f t="shared" si="8"/>
        <v>233.999999999924</v>
      </c>
      <c r="H86" s="155"/>
      <c r="K86" s="112">
        <f>IF(AND(年报!N$2&lt;=A86,A86&lt;=年报!N$3),1,0)</f>
        <v>0</v>
      </c>
    </row>
    <row r="87" spans="1:11">
      <c r="A87" s="106">
        <v>43431</v>
      </c>
      <c r="B87" s="77">
        <f>'DC4-1'!B87</f>
        <v>2581.994</v>
      </c>
      <c r="C87" s="77">
        <f>IF(ISERROR(VLOOKUP(A87,'DC4-1'!$A$4:$Q$1997,5,TRUE)),"",VLOOKUP(A87,'DC4-1'!$A$4:$Q$1997,5,TRUE))</f>
        <v>126.9635</v>
      </c>
      <c r="D87" s="105">
        <v>117.043</v>
      </c>
      <c r="E87" s="105">
        <v>117.078</v>
      </c>
      <c r="F87" s="74">
        <f t="shared" si="7"/>
        <v>2591.897</v>
      </c>
      <c r="G87" s="75">
        <f t="shared" si="8"/>
        <v>238.499999999931</v>
      </c>
      <c r="H87" s="155"/>
      <c r="K87" s="112">
        <f>IF(AND(年报!N$2&lt;=A87,A87&lt;=年报!N$3),1,0)</f>
        <v>0</v>
      </c>
    </row>
    <row r="88" spans="1:11">
      <c r="A88" s="106">
        <f>实测管口高程!A11</f>
        <v>43441</v>
      </c>
      <c r="B88" s="77">
        <f>'DC4-1'!B88</f>
        <v>2581.994</v>
      </c>
      <c r="C88" s="77">
        <f>IF(ISERROR(VLOOKUP(A88,'DC4-1'!$A$4:$Q$1997,5,TRUE)),"",VLOOKUP(A88,'DC4-1'!$A$4:$Q$1997,5,TRUE))</f>
        <v>129.7375</v>
      </c>
      <c r="D88" s="105">
        <v>119.815</v>
      </c>
      <c r="E88" s="105">
        <v>119.848</v>
      </c>
      <c r="F88" s="74">
        <f t="shared" si="7"/>
        <v>2591.9</v>
      </c>
      <c r="G88" s="75">
        <f t="shared" si="8"/>
        <v>235.49999999932</v>
      </c>
      <c r="H88" s="155"/>
      <c r="K88" s="112">
        <f>IF(AND(年报!N$2&lt;=A88,A88&lt;=年报!N$3),1,0)</f>
        <v>0</v>
      </c>
    </row>
    <row r="89" spans="1:11">
      <c r="A89" s="106">
        <f>实测管口高程!A12</f>
        <v>43445</v>
      </c>
      <c r="B89" s="77">
        <f>'DC4-1'!B89</f>
        <v>2581.994</v>
      </c>
      <c r="C89" s="77">
        <f>IF(ISERROR(VLOOKUP(A89,'DC4-1'!$A$4:$Q$1997,5,TRUE)),"",VLOOKUP(A89,'DC4-1'!$A$4:$Q$1997,5,TRUE))</f>
        <v>129.7125</v>
      </c>
      <c r="D89" s="105">
        <v>119.787</v>
      </c>
      <c r="E89" s="105">
        <v>119.818</v>
      </c>
      <c r="F89" s="74">
        <f t="shared" si="7"/>
        <v>2591.904</v>
      </c>
      <c r="G89" s="75">
        <f t="shared" si="8"/>
        <v>231.499999999414</v>
      </c>
      <c r="H89" s="155"/>
      <c r="K89" s="112">
        <f>IF(AND(年报!N$2&lt;=A89,A89&lt;=年报!N$3),1,0)</f>
        <v>0</v>
      </c>
    </row>
    <row r="90" spans="1:11">
      <c r="A90" s="106">
        <f>实测管口高程!A13</f>
        <v>43455</v>
      </c>
      <c r="B90" s="77">
        <f>'DC4-1'!B90</f>
        <v>2581.994</v>
      </c>
      <c r="C90" s="77">
        <f>IF(ISERROR(VLOOKUP(A90,'DC4-1'!$A$4:$Q$1997,5,TRUE)),"",VLOOKUP(A90,'DC4-1'!$A$4:$Q$1997,5,TRUE))</f>
        <v>133.1545</v>
      </c>
      <c r="D90" s="105">
        <v>123.232</v>
      </c>
      <c r="E90" s="105">
        <v>123.264</v>
      </c>
      <c r="F90" s="74">
        <f t="shared" si="7"/>
        <v>2591.9005</v>
      </c>
      <c r="G90" s="75">
        <f t="shared" si="8"/>
        <v>234.999999999673</v>
      </c>
      <c r="H90" s="155"/>
      <c r="K90" s="112">
        <f>IF(AND(年报!N$2&lt;=A90,A90&lt;=年报!N$3),1,0)</f>
        <v>0</v>
      </c>
    </row>
    <row r="91" spans="1:11">
      <c r="A91" s="106">
        <f>实测管口高程!A14</f>
        <v>43461</v>
      </c>
      <c r="B91" s="77">
        <f>'DC4-1'!B91</f>
        <v>2581.994</v>
      </c>
      <c r="C91" s="77">
        <f>IF(ISERROR(VLOOKUP(A91,'DC4-1'!$A$4:$Q$1997,5,TRUE)),"",VLOOKUP(A91,'DC4-1'!$A$4:$Q$1997,5,TRUE))</f>
        <v>133.1115</v>
      </c>
      <c r="D91" s="105">
        <v>123.193</v>
      </c>
      <c r="E91" s="105">
        <v>123.228</v>
      </c>
      <c r="F91" s="74">
        <f t="shared" si="7"/>
        <v>2591.895</v>
      </c>
      <c r="G91" s="75">
        <f t="shared" si="8"/>
        <v>240.499999999884</v>
      </c>
      <c r="H91" s="155"/>
      <c r="K91" s="112">
        <f>IF(AND(年报!N$2&lt;=A91,A91&lt;=年报!N$3),1,0)</f>
        <v>0</v>
      </c>
    </row>
    <row r="92" spans="1:11">
      <c r="A92" s="106">
        <f>实测管口高程!A15</f>
        <v>43467</v>
      </c>
      <c r="B92" s="77">
        <f>'DC4-1'!B92</f>
        <v>2581.994</v>
      </c>
      <c r="C92" s="77">
        <f>IF(ISERROR(VLOOKUP(A92,'DC4-1'!$A$4:$Q$1997,5,TRUE)),"",VLOOKUP(A92,'DC4-1'!$A$4:$Q$1997,5,TRUE))</f>
        <v>133.082</v>
      </c>
      <c r="D92" s="103">
        <v>123.166</v>
      </c>
      <c r="E92" s="103">
        <v>123.197</v>
      </c>
      <c r="F92" s="74">
        <f t="shared" si="7"/>
        <v>2591.8945</v>
      </c>
      <c r="G92" s="75">
        <f t="shared" si="8"/>
        <v>240.999999999985</v>
      </c>
      <c r="K92" s="112">
        <f>IF(AND(年报!N$2&lt;=A92,A92&lt;=年报!N$3),1,0)</f>
        <v>0</v>
      </c>
    </row>
    <row r="93" spans="1:11">
      <c r="A93" s="106">
        <f>实测管口高程!A16</f>
        <v>43474</v>
      </c>
      <c r="B93" s="77">
        <f>'DC4-1'!B93</f>
        <v>2581.994</v>
      </c>
      <c r="C93" s="77">
        <f>IF(ISERROR(VLOOKUP(A93,'DC4-1'!$A$4:$Q$1997,5,TRUE)),"",VLOOKUP(A93,'DC4-1'!$A$4:$Q$1997,5,TRUE))</f>
        <v>133.648</v>
      </c>
      <c r="D93" s="103">
        <v>123.73</v>
      </c>
      <c r="E93" s="103">
        <v>123.761</v>
      </c>
      <c r="F93" s="74">
        <f t="shared" si="7"/>
        <v>2591.8965</v>
      </c>
      <c r="G93" s="75">
        <f t="shared" si="8"/>
        <v>238.999999999578</v>
      </c>
      <c r="K93" s="112">
        <f>IF(AND(年报!N$2&lt;=A93,A93&lt;=年报!N$3),1,0)</f>
        <v>0</v>
      </c>
    </row>
    <row r="94" spans="1:11">
      <c r="A94" s="106">
        <f>实测管口高程!A17</f>
        <v>43481</v>
      </c>
      <c r="B94" s="77">
        <f>'DC4-1'!B94</f>
        <v>2581.994</v>
      </c>
      <c r="C94" s="77">
        <f>IF(ISERROR(VLOOKUP(A94,'DC4-1'!$A$4:$Q$1997,5,TRUE)),"",VLOOKUP(A94,'DC4-1'!$A$4:$Q$1997,5,TRUE))</f>
        <v>136.348</v>
      </c>
      <c r="D94" s="103">
        <v>126.428</v>
      </c>
      <c r="E94" s="103">
        <v>126.46</v>
      </c>
      <c r="F94" s="74">
        <f t="shared" si="7"/>
        <v>2591.898</v>
      </c>
      <c r="G94" s="75">
        <f t="shared" si="8"/>
        <v>237.499999999727</v>
      </c>
      <c r="K94" s="112">
        <f>IF(AND(年报!N$2&lt;=A94,A94&lt;=年报!N$3),1,0)</f>
        <v>0</v>
      </c>
    </row>
    <row r="95" spans="1:11">
      <c r="A95" s="106">
        <f>实测管口高程!A18</f>
        <v>43486</v>
      </c>
      <c r="B95" s="77">
        <f>'DC4-1'!B95</f>
        <v>2581.994</v>
      </c>
      <c r="C95" s="77">
        <f>IF(ISERROR(VLOOKUP(A95,'DC4-1'!$A$4:$Q$1997,5,TRUE)),"",VLOOKUP(A95,'DC4-1'!$A$4:$Q$1997,5,TRUE))</f>
        <v>136.3355</v>
      </c>
      <c r="D95" s="103">
        <v>126.416</v>
      </c>
      <c r="E95" s="103">
        <v>126.451</v>
      </c>
      <c r="F95" s="74">
        <f t="shared" si="7"/>
        <v>2591.896</v>
      </c>
      <c r="G95" s="75">
        <f t="shared" si="8"/>
        <v>239.49999999968</v>
      </c>
      <c r="K95" s="112">
        <f>IF(AND(年报!N$2&lt;=A95,A95&lt;=年报!N$3),1,0)</f>
        <v>0</v>
      </c>
    </row>
    <row r="96" spans="1:11">
      <c r="A96" s="106">
        <f>实测管口高程!A19</f>
        <v>43511</v>
      </c>
      <c r="B96" s="77">
        <f>'DC4-1'!B96</f>
        <v>2581.994</v>
      </c>
      <c r="C96" s="77">
        <f>IF(ISERROR(VLOOKUP(A96,'DC4-1'!$A$4:$Q$1997,5,TRUE)),"",VLOOKUP(A96,'DC4-1'!$A$4:$Q$1997,5,TRUE))</f>
        <v>136.2745</v>
      </c>
      <c r="D96" s="103">
        <v>126.355</v>
      </c>
      <c r="E96" s="103">
        <v>126.387</v>
      </c>
      <c r="F96" s="74">
        <f t="shared" si="7"/>
        <v>2591.8975</v>
      </c>
      <c r="G96" s="75">
        <f t="shared" si="8"/>
        <v>237.999999999829</v>
      </c>
      <c r="K96" s="112">
        <f>IF(AND(年报!N$2&lt;=A96,A96&lt;=年报!N$3),1,0)</f>
        <v>0</v>
      </c>
    </row>
    <row r="97" spans="1:11">
      <c r="A97" s="104">
        <v>43515</v>
      </c>
      <c r="B97" s="77">
        <f>'DC4-1'!B97</f>
        <v>2581.994</v>
      </c>
      <c r="C97" s="77">
        <f>IF(ISERROR(VLOOKUP(A97,'DC4-1'!$A$4:$Q$1997,5,TRUE)),"",VLOOKUP(A97,'DC4-1'!$A$4:$Q$1997,5,TRUE))</f>
        <v>136.2615</v>
      </c>
      <c r="D97" s="103">
        <v>126.349</v>
      </c>
      <c r="E97" s="103">
        <v>126.381</v>
      </c>
      <c r="F97" s="74">
        <f t="shared" si="7"/>
        <v>2591.8905</v>
      </c>
      <c r="G97" s="75">
        <f t="shared" si="8"/>
        <v>244.999999999436</v>
      </c>
      <c r="K97" s="112">
        <f>IF(AND(年报!N$2&lt;=A97,A97&lt;=年报!N$3),1,0)</f>
        <v>0</v>
      </c>
    </row>
    <row r="98" spans="1:11">
      <c r="A98" s="104">
        <v>43524</v>
      </c>
      <c r="B98" s="77">
        <f>'DC4-1'!B98</f>
        <v>2581.994</v>
      </c>
      <c r="C98" s="77">
        <f>IF(ISERROR(VLOOKUP(A98,'DC4-1'!$A$4:$Q$1997,5,TRUE)),"",VLOOKUP(A98,'DC4-1'!$A$4:$Q$1997,5,TRUE))</f>
        <v>138.9745</v>
      </c>
      <c r="D98" s="103">
        <v>129.057</v>
      </c>
      <c r="E98" s="103">
        <v>129.087</v>
      </c>
      <c r="F98" s="74">
        <f t="shared" si="7"/>
        <v>2591.8965</v>
      </c>
      <c r="G98" s="75">
        <f t="shared" si="8"/>
        <v>239.000000000033</v>
      </c>
      <c r="K98" s="112">
        <f>IF(AND(年报!N$2&lt;=A98,A98&lt;=年报!N$3),1,0)</f>
        <v>0</v>
      </c>
    </row>
    <row r="99" spans="1:11">
      <c r="A99" s="104">
        <v>43530</v>
      </c>
      <c r="B99" s="77">
        <f>'DC4-1'!B99</f>
        <v>2581.994</v>
      </c>
      <c r="C99" s="77">
        <f>IF(ISERROR(VLOOKUP(A99,'DC4-1'!$A$4:$Q$1997,5,TRUE)),"",VLOOKUP(A99,'DC4-1'!$A$4:$Q$1997,5,TRUE))</f>
        <v>139.525</v>
      </c>
      <c r="D99" s="103">
        <v>129.606</v>
      </c>
      <c r="E99" s="103">
        <v>129.64</v>
      </c>
      <c r="F99" s="74">
        <f t="shared" si="7"/>
        <v>2591.896</v>
      </c>
      <c r="G99" s="75">
        <f t="shared" si="8"/>
        <v>239.49999999968</v>
      </c>
      <c r="K99" s="112">
        <f>IF(AND(年报!N$2&lt;=A99,A99&lt;=年报!N$3),1,0)</f>
        <v>0</v>
      </c>
    </row>
    <row r="100" spans="1:11">
      <c r="A100" s="104">
        <v>43535</v>
      </c>
      <c r="B100" s="77">
        <f>'DC4-1'!B100</f>
        <v>2581.994</v>
      </c>
      <c r="C100" s="77">
        <f>IF(ISERROR(VLOOKUP(A100,'DC4-1'!$A$4:$Q$1997,5,TRUE)),"",VLOOKUP(A100,'DC4-1'!$A$4:$Q$1997,5,TRUE))</f>
        <v>142.223</v>
      </c>
      <c r="D100" s="103">
        <v>132.307</v>
      </c>
      <c r="E100" s="103">
        <v>132.339</v>
      </c>
      <c r="F100" s="74">
        <f t="shared" si="7"/>
        <v>2591.894</v>
      </c>
      <c r="G100" s="75">
        <f t="shared" si="8"/>
        <v>241.499999999633</v>
      </c>
      <c r="K100" s="112">
        <f>IF(AND(年报!N$2&lt;=A100,A100&lt;=年报!N$3),1,0)</f>
        <v>0</v>
      </c>
    </row>
    <row r="101" spans="1:11">
      <c r="A101" s="104">
        <v>43543</v>
      </c>
      <c r="B101" s="77">
        <f>'DC4-1'!B101</f>
        <v>2581.994</v>
      </c>
      <c r="C101" s="77">
        <f>IF(ISERROR(VLOOKUP(A101,'DC4-1'!$A$4:$Q$1997,5,TRUE)),"",VLOOKUP(A101,'DC4-1'!$A$4:$Q$1997,5,TRUE))</f>
        <v>145.219</v>
      </c>
      <c r="D101" s="103">
        <v>135.308</v>
      </c>
      <c r="E101" s="103">
        <v>135.341</v>
      </c>
      <c r="F101" s="74">
        <f t="shared" si="7"/>
        <v>2591.8885</v>
      </c>
      <c r="G101" s="75">
        <f t="shared" si="8"/>
        <v>246.999999999844</v>
      </c>
      <c r="K101" s="112">
        <f>IF(AND(年报!N$2&lt;=A101,A101&lt;=年报!N$3),1,0)</f>
        <v>0</v>
      </c>
    </row>
    <row r="102" spans="1:11">
      <c r="A102" s="104">
        <v>43561</v>
      </c>
      <c r="B102" s="77">
        <f>'DC4-1'!B102</f>
        <v>2581.994</v>
      </c>
      <c r="C102" s="77">
        <f>IF(ISERROR(VLOOKUP(A102,'DC4-1'!$A$4:$Q$1997,5,TRUE)),"",VLOOKUP(A102,'DC4-1'!$A$4:$Q$1997,5,TRUE))</f>
        <v>148.5795</v>
      </c>
      <c r="D102" s="103">
        <v>138.672</v>
      </c>
      <c r="E102" s="103">
        <v>138.702</v>
      </c>
      <c r="F102" s="74">
        <f t="shared" si="7"/>
        <v>2591.8865</v>
      </c>
      <c r="G102" s="75">
        <f t="shared" si="8"/>
        <v>248.999999999796</v>
      </c>
      <c r="K102" s="112">
        <f>IF(AND(年报!N$2&lt;=A102,A102&lt;=年报!N$3),1,0)</f>
        <v>0</v>
      </c>
    </row>
    <row r="103" spans="1:11">
      <c r="A103" s="104">
        <v>43573</v>
      </c>
      <c r="B103" s="77">
        <f>'DC4-1'!B103</f>
        <v>2581.994</v>
      </c>
      <c r="C103" s="77">
        <f>IF(ISERROR(VLOOKUP(A103,'DC4-1'!$A$4:$Q$1997,5,TRUE)),"",VLOOKUP(A103,'DC4-1'!$A$4:$Q$1997,5,TRUE))</f>
        <v>151.9105</v>
      </c>
      <c r="D103" s="103">
        <v>142</v>
      </c>
      <c r="E103" s="103">
        <v>142.031</v>
      </c>
      <c r="F103" s="74">
        <f t="shared" si="7"/>
        <v>2591.889</v>
      </c>
      <c r="G103" s="75">
        <f t="shared" si="8"/>
        <v>246.499999999742</v>
      </c>
      <c r="K103" s="112">
        <f>IF(AND(年报!N$2&lt;=A103,A103&lt;=年报!N$3),1,0)</f>
        <v>0</v>
      </c>
    </row>
    <row r="104" spans="1:11">
      <c r="A104" s="104">
        <v>43581</v>
      </c>
      <c r="B104" s="77">
        <f>'DC4-1'!B104</f>
        <v>2581.994</v>
      </c>
      <c r="C104" s="77">
        <f>IF(ISERROR(VLOOKUP(A104,'DC4-1'!$A$4:$Q$1997,5,TRUE)),"",VLOOKUP(A104,'DC4-1'!$A$4:$Q$1997,5,TRUE))</f>
        <v>152.473</v>
      </c>
      <c r="D104" s="103">
        <v>142.563</v>
      </c>
      <c r="E104" s="103">
        <v>142.593</v>
      </c>
      <c r="F104" s="74">
        <f t="shared" si="7"/>
        <v>2591.889</v>
      </c>
      <c r="G104" s="75">
        <f t="shared" si="8"/>
        <v>246.499999999742</v>
      </c>
      <c r="K104" s="112">
        <f>IF(AND(年报!N$2&lt;=A104,A104&lt;=年报!N$3),1,0)</f>
        <v>0</v>
      </c>
    </row>
    <row r="105" spans="1:11">
      <c r="A105" s="104">
        <v>43595</v>
      </c>
      <c r="B105" s="77">
        <f>'DC4-1'!B105</f>
        <v>2581.994</v>
      </c>
      <c r="C105" s="77">
        <f>IF(ISERROR(VLOOKUP(A105,'DC4-1'!$A$4:$Q$1997,5,TRUE)),"",VLOOKUP(A105,'DC4-1'!$A$4:$Q$1997,5,TRUE))</f>
        <v>155.1285</v>
      </c>
      <c r="D105" s="103">
        <v>145.225</v>
      </c>
      <c r="E105" s="103">
        <v>145.256</v>
      </c>
      <c r="F105" s="74">
        <f t="shared" si="7"/>
        <v>2591.882</v>
      </c>
      <c r="G105" s="75">
        <f t="shared" si="8"/>
        <v>253.499999999804</v>
      </c>
      <c r="K105" s="112">
        <f>IF(AND(年报!N$2&lt;=A105,A105&lt;=年报!N$3),1,0)</f>
        <v>0</v>
      </c>
    </row>
    <row r="106" spans="1:11">
      <c r="A106" s="104">
        <v>43601</v>
      </c>
      <c r="B106" s="77">
        <f>'DC4-1'!B106</f>
        <v>2581.994</v>
      </c>
      <c r="C106" s="77">
        <f>IF(ISERROR(VLOOKUP(A106,'DC4-1'!$A$4:$Q$1997,5,TRUE)),"",VLOOKUP(A106,'DC4-1'!$A$4:$Q$1997,5,TRUE))</f>
        <v>155.714</v>
      </c>
      <c r="D106" s="103">
        <v>145.805</v>
      </c>
      <c r="E106" s="103">
        <v>145.846</v>
      </c>
      <c r="F106" s="74">
        <f t="shared" si="7"/>
        <v>2591.8825</v>
      </c>
      <c r="G106" s="75">
        <f t="shared" si="8"/>
        <v>252.999999999702</v>
      </c>
      <c r="K106" s="112">
        <f>IF(AND(年报!N$2&lt;=A106,A106&lt;=年报!N$3),1,0)</f>
        <v>0</v>
      </c>
    </row>
    <row r="107" spans="1:11">
      <c r="A107" s="104">
        <v>43608</v>
      </c>
      <c r="B107" s="77">
        <f>'DC4-1'!B107</f>
        <v>2581.994</v>
      </c>
      <c r="C107" s="77">
        <f>IF(ISERROR(VLOOKUP(A107,'DC4-1'!$A$4:$Q$1997,5,TRUE)),"",VLOOKUP(A107,'DC4-1'!$A$4:$Q$1997,5,TRUE))</f>
        <v>158.4695</v>
      </c>
      <c r="D107" s="103">
        <v>148.565</v>
      </c>
      <c r="E107" s="103">
        <v>148.6</v>
      </c>
      <c r="F107" s="74">
        <f t="shared" ref="F107:F183" si="9">(B107+C107)-(D107+E107)/2</f>
        <v>2591.881</v>
      </c>
      <c r="G107" s="75">
        <f t="shared" ref="G107:G183" si="10">($F$4-F107)*1000</f>
        <v>254.499999999553</v>
      </c>
      <c r="K107" s="112">
        <f>IF(AND(年报!N$2&lt;=A107,A107&lt;=年报!N$3),1,0)</f>
        <v>0</v>
      </c>
    </row>
    <row r="108" spans="1:11">
      <c r="A108" s="104">
        <v>43623</v>
      </c>
      <c r="B108" s="77">
        <f>'DC4-1'!B108</f>
        <v>2581.994</v>
      </c>
      <c r="C108" s="77">
        <f>IF(ISERROR(VLOOKUP(A108,'DC4-1'!$A$4:$Q$1997,5,TRUE)),"",VLOOKUP(A108,'DC4-1'!$A$4:$Q$1997,5,TRUE))</f>
        <v>161.5275</v>
      </c>
      <c r="D108" s="103">
        <v>151.621</v>
      </c>
      <c r="E108" s="103">
        <v>151.651</v>
      </c>
      <c r="F108" s="74">
        <f t="shared" si="9"/>
        <v>2591.8855</v>
      </c>
      <c r="G108" s="75">
        <f t="shared" si="10"/>
        <v>249.999999999545</v>
      </c>
      <c r="K108" s="112">
        <f>IF(AND(年报!N$2&lt;=A108,A108&lt;=年报!N$3),1,0)</f>
        <v>0</v>
      </c>
    </row>
    <row r="109" spans="1:11">
      <c r="A109" s="104">
        <v>43630</v>
      </c>
      <c r="B109" s="77">
        <f>'DC4-1'!B109</f>
        <v>2581.994</v>
      </c>
      <c r="C109" s="77">
        <f>IF(ISERROR(VLOOKUP(A109,'DC4-1'!$A$4:$Q$1997,5,TRUE)),"",VLOOKUP(A109,'DC4-1'!$A$4:$Q$1997,5,TRUE))</f>
        <v>162.0845</v>
      </c>
      <c r="D109" s="103">
        <v>152.181</v>
      </c>
      <c r="E109" s="103">
        <v>152.213</v>
      </c>
      <c r="F109" s="74">
        <f t="shared" si="9"/>
        <v>2591.8815</v>
      </c>
      <c r="G109" s="75">
        <f t="shared" si="10"/>
        <v>253.999999999905</v>
      </c>
      <c r="K109" s="112">
        <f>IF(AND(年报!N$2&lt;=A109,A109&lt;=年报!N$3),1,0)</f>
        <v>0</v>
      </c>
    </row>
    <row r="110" spans="1:11">
      <c r="A110" s="104">
        <v>43637</v>
      </c>
      <c r="B110" s="77">
        <f>'DC4-1'!B110</f>
        <v>2581.994</v>
      </c>
      <c r="C110" s="77">
        <f>IF(ISERROR(VLOOKUP(A110,'DC4-1'!$A$4:$Q$1997,5,TRUE)),"",VLOOKUP(A110,'DC4-1'!$A$4:$Q$1997,5,TRUE))</f>
        <v>164.839</v>
      </c>
      <c r="D110" s="103">
        <v>154.935</v>
      </c>
      <c r="E110" s="103">
        <v>154.972</v>
      </c>
      <c r="F110" s="74">
        <f t="shared" si="9"/>
        <v>2591.8795</v>
      </c>
      <c r="G110" s="75">
        <f t="shared" si="10"/>
        <v>255.999999999858</v>
      </c>
      <c r="K110" s="112">
        <f>IF(AND(年报!N$2&lt;=A110,A110&lt;=年报!N$3),1,0)</f>
        <v>0</v>
      </c>
    </row>
    <row r="111" spans="1:11">
      <c r="A111" s="104">
        <v>43645</v>
      </c>
      <c r="B111" s="77">
        <f>'DC4-1'!B111</f>
        <v>2581.994</v>
      </c>
      <c r="C111" s="77">
        <f>IF(ISERROR(VLOOKUP(A111,'DC4-1'!$A$4:$Q$1997,5,TRUE)),"",VLOOKUP(A111,'DC4-1'!$A$4:$Q$1997,5,TRUE))</f>
        <v>164.7725</v>
      </c>
      <c r="D111" s="103">
        <v>154.871</v>
      </c>
      <c r="E111" s="103">
        <v>154.904</v>
      </c>
      <c r="F111" s="74">
        <f t="shared" si="9"/>
        <v>2591.879</v>
      </c>
      <c r="G111" s="75">
        <f t="shared" si="10"/>
        <v>256.499999999505</v>
      </c>
      <c r="K111" s="112">
        <f>IF(AND(年报!N$2&lt;=A111,A111&lt;=年报!N$3),1,0)</f>
        <v>0</v>
      </c>
    </row>
    <row r="112" spans="1:11">
      <c r="A112" s="104">
        <v>43651</v>
      </c>
      <c r="B112" s="77">
        <f>'DC4-1'!B112</f>
        <v>2581.994</v>
      </c>
      <c r="C112" s="77">
        <f>IF(ISERROR(VLOOKUP(A112,'DC4-1'!$A$4:$Q$1997,5,TRUE)),"",VLOOKUP(A112,'DC4-1'!$A$4:$Q$1997,5,TRUE))</f>
        <v>164.7385</v>
      </c>
      <c r="D112" s="103">
        <v>154.835</v>
      </c>
      <c r="E112" s="103">
        <v>154.866</v>
      </c>
      <c r="F112" s="74">
        <f t="shared" si="9"/>
        <v>2591.882</v>
      </c>
      <c r="G112" s="75">
        <f t="shared" si="10"/>
        <v>253.499999999804</v>
      </c>
      <c r="K112" s="112">
        <f>IF(AND(年报!N$2&lt;=A112,A112&lt;=年报!N$3),1,0)</f>
        <v>0</v>
      </c>
    </row>
    <row r="113" spans="1:11">
      <c r="A113" s="104">
        <v>43660</v>
      </c>
      <c r="B113" s="77">
        <f>'DC4-1'!B113</f>
        <v>2581.994</v>
      </c>
      <c r="C113" s="77">
        <f>IF(ISERROR(VLOOKUP(A113,'DC4-1'!$A$4:$Q$1997,5,TRUE)),"",VLOOKUP(A113,'DC4-1'!$A$4:$Q$1997,5,TRUE))</f>
        <v>164.708</v>
      </c>
      <c r="D113" s="103">
        <v>154.81</v>
      </c>
      <c r="E113" s="103">
        <v>154.845</v>
      </c>
      <c r="F113" s="74">
        <f t="shared" si="9"/>
        <v>2591.8745</v>
      </c>
      <c r="G113" s="75">
        <f t="shared" si="10"/>
        <v>260.999999999513</v>
      </c>
      <c r="K113" s="112">
        <f>IF(AND(年报!N$2&lt;=A113,A113&lt;=年报!N$3),1,0)</f>
        <v>0</v>
      </c>
    </row>
    <row r="114" spans="1:11">
      <c r="A114" s="104">
        <v>43665</v>
      </c>
      <c r="B114" s="77">
        <f>'DC4-1'!B114</f>
        <v>2581.994</v>
      </c>
      <c r="C114" s="77">
        <f>IF(ISERROR(VLOOKUP(A114,'DC4-1'!$A$4:$Q$1997,5,TRUE)),"",VLOOKUP(A114,'DC4-1'!$A$4:$Q$1997,5,TRUE))</f>
        <v>164.6945</v>
      </c>
      <c r="D114" s="103">
        <v>154.793</v>
      </c>
      <c r="E114" s="103">
        <v>154.823</v>
      </c>
      <c r="F114" s="74">
        <f t="shared" si="9"/>
        <v>2591.8805</v>
      </c>
      <c r="G114" s="75">
        <f t="shared" si="10"/>
        <v>254.999999999654</v>
      </c>
      <c r="K114" s="112">
        <f>IF(AND(年报!N$2&lt;=A114,A114&lt;=年报!N$3),1,0)</f>
        <v>0</v>
      </c>
    </row>
    <row r="115" spans="1:11">
      <c r="A115" s="104">
        <v>43671</v>
      </c>
      <c r="B115" s="77">
        <f>'DC4-1'!B115</f>
        <v>2581.994</v>
      </c>
      <c r="C115" s="77">
        <f>IF(ISERROR(VLOOKUP(A115,'DC4-1'!$A$4:$Q$1997,5,TRUE)),"",VLOOKUP(A115,'DC4-1'!$A$4:$Q$1997,5,TRUE))</f>
        <v>164.674</v>
      </c>
      <c r="D115" s="103">
        <v>154.778</v>
      </c>
      <c r="E115" s="103">
        <v>154.812</v>
      </c>
      <c r="F115" s="74">
        <f t="shared" si="9"/>
        <v>2591.873</v>
      </c>
      <c r="G115" s="75">
        <f t="shared" si="10"/>
        <v>262.499999999818</v>
      </c>
      <c r="K115" s="112">
        <f>IF(AND(年报!N$2&lt;=A115,A115&lt;=年报!N$3),1,0)</f>
        <v>0</v>
      </c>
    </row>
    <row r="116" spans="1:11">
      <c r="A116" s="104">
        <v>43678</v>
      </c>
      <c r="B116" s="77">
        <f>'DC4-1'!B116</f>
        <v>2581.994</v>
      </c>
      <c r="C116" s="77">
        <f>IF(ISERROR(VLOOKUP(A116,'DC4-1'!$A$4:$Q$1997,5,TRUE)),"",VLOOKUP(A116,'DC4-1'!$A$4:$Q$1997,5,TRUE))</f>
        <v>164.659</v>
      </c>
      <c r="D116" s="103">
        <v>154.761</v>
      </c>
      <c r="E116" s="103">
        <v>154.797</v>
      </c>
      <c r="F116" s="74">
        <f t="shared" si="9"/>
        <v>2591.874</v>
      </c>
      <c r="G116" s="75">
        <f t="shared" si="10"/>
        <v>261.499999999614</v>
      </c>
      <c r="K116" s="112">
        <f>IF(AND(年报!N$2&lt;=A116,A116&lt;=年报!N$3),1,0)</f>
        <v>0</v>
      </c>
    </row>
    <row r="117" spans="1:11">
      <c r="A117" s="104">
        <v>43686</v>
      </c>
      <c r="B117" s="77">
        <f>'DC4-1'!B117</f>
        <v>2581.994</v>
      </c>
      <c r="C117" s="77">
        <f>IF(ISERROR(VLOOKUP(A117,'DC4-1'!$A$4:$Q$1997,5,TRUE)),"",VLOOKUP(A117,'DC4-1'!$A$4:$Q$1997,5,TRUE))</f>
        <v>164.641</v>
      </c>
      <c r="D117" s="103">
        <v>154.741</v>
      </c>
      <c r="E117" s="103">
        <v>154.781</v>
      </c>
      <c r="F117" s="74">
        <f t="shared" si="9"/>
        <v>2591.874</v>
      </c>
      <c r="G117" s="75">
        <f t="shared" si="10"/>
        <v>261.499999999614</v>
      </c>
      <c r="K117" s="112">
        <f>IF(AND(年报!N$2&lt;=A117,A117&lt;=年报!N$3),1,0)</f>
        <v>0</v>
      </c>
    </row>
    <row r="118" spans="1:11">
      <c r="A118" s="104">
        <v>43693</v>
      </c>
      <c r="B118" s="77">
        <f>'DC4-1'!B118</f>
        <v>2581.994</v>
      </c>
      <c r="C118" s="77">
        <f>IF(ISERROR(VLOOKUP(A118,'DC4-1'!$A$4:$Q$1997,5,TRUE)),"",VLOOKUP(A118,'DC4-1'!$A$4:$Q$1997,5,TRUE))</f>
        <v>165.2045</v>
      </c>
      <c r="D118" s="103">
        <v>155.312</v>
      </c>
      <c r="E118" s="103">
        <v>155.35</v>
      </c>
      <c r="F118" s="74">
        <f t="shared" si="9"/>
        <v>2591.8675</v>
      </c>
      <c r="G118" s="75">
        <f t="shared" si="10"/>
        <v>268.000000000029</v>
      </c>
      <c r="K118" s="112">
        <f>IF(AND(年报!N$2&lt;=A118,A118&lt;=年报!N$3),1,0)</f>
        <v>0</v>
      </c>
    </row>
    <row r="119" spans="1:11">
      <c r="A119" s="104">
        <v>43708</v>
      </c>
      <c r="B119" s="77">
        <f>'DC4-1'!B119</f>
        <v>2581.994</v>
      </c>
      <c r="C119" s="77">
        <f>IF(ISERROR(VLOOKUP(A119,'DC4-1'!$A$4:$Q$1997,5,TRUE)),"",VLOOKUP(A119,'DC4-1'!$A$4:$Q$1997,5,TRUE))</f>
        <v>167.871</v>
      </c>
      <c r="D119" s="103">
        <v>157.979</v>
      </c>
      <c r="E119" s="103">
        <v>158.022</v>
      </c>
      <c r="F119" s="74">
        <f t="shared" si="9"/>
        <v>2591.8645</v>
      </c>
      <c r="G119" s="75">
        <f t="shared" si="10"/>
        <v>270.999999999731</v>
      </c>
      <c r="K119" s="112">
        <f>IF(AND(年报!N$2&lt;=A119,A119&lt;=年报!N$3),1,0)</f>
        <v>0</v>
      </c>
    </row>
    <row r="120" spans="1:11">
      <c r="A120" s="104">
        <v>43713</v>
      </c>
      <c r="B120" s="77">
        <f>'DC4-1'!B120</f>
        <v>2581.994</v>
      </c>
      <c r="C120" s="77">
        <f>IF(ISERROR(VLOOKUP(A120,'DC4-1'!$A$4:$Q$1997,5,TRUE)),"",VLOOKUP(A120,'DC4-1'!$A$4:$Q$1997,5,TRUE))</f>
        <v>167.8675</v>
      </c>
      <c r="D120" s="103">
        <v>157.973</v>
      </c>
      <c r="E120" s="103">
        <v>157.984</v>
      </c>
      <c r="F120" s="74">
        <f t="shared" si="9"/>
        <v>2591.883</v>
      </c>
      <c r="G120" s="75">
        <f t="shared" si="10"/>
        <v>252.500000000055</v>
      </c>
      <c r="K120" s="112">
        <f>IF(AND(年报!N$2&lt;=A120,A120&lt;=年报!N$3),1,0)</f>
        <v>0</v>
      </c>
    </row>
    <row r="121" spans="1:11">
      <c r="A121" s="104">
        <v>43722</v>
      </c>
      <c r="B121" s="77">
        <f>'DC4-1'!B121</f>
        <v>2581.994</v>
      </c>
      <c r="C121" s="77">
        <f>IF(ISERROR(VLOOKUP(A121,'DC4-1'!$A$4:$Q$1997,5,TRUE)),"",VLOOKUP(A121,'DC4-1'!$A$4:$Q$1997,5,TRUE))</f>
        <v>168.4295</v>
      </c>
      <c r="D121" s="103">
        <v>158.536</v>
      </c>
      <c r="E121" s="103">
        <v>158.566</v>
      </c>
      <c r="F121" s="74">
        <f t="shared" si="9"/>
        <v>2591.8725</v>
      </c>
      <c r="G121" s="75">
        <f t="shared" si="10"/>
        <v>262.999999999465</v>
      </c>
      <c r="K121" s="112">
        <f>IF(AND(年报!N$2&lt;=A121,A121&lt;=年报!N$3),1,0)</f>
        <v>0</v>
      </c>
    </row>
    <row r="122" spans="1:11">
      <c r="A122" s="104">
        <v>43728</v>
      </c>
      <c r="B122" s="77">
        <f>'DC4-1'!B122</f>
        <v>2581.994</v>
      </c>
      <c r="C122" s="77">
        <f>IF(ISERROR(VLOOKUP(A122,'DC4-1'!$A$4:$Q$1997,5,TRUE)),"",VLOOKUP(A122,'DC4-1'!$A$4:$Q$1997,5,TRUE))</f>
        <v>168.4115</v>
      </c>
      <c r="D122" s="103">
        <v>158.523</v>
      </c>
      <c r="E122" s="103">
        <v>158.551</v>
      </c>
      <c r="F122" s="74">
        <f t="shared" si="9"/>
        <v>2591.8685</v>
      </c>
      <c r="G122" s="75">
        <f t="shared" si="10"/>
        <v>266.999999999371</v>
      </c>
      <c r="K122" s="112">
        <f>IF(AND(年报!N$2&lt;=A122,A122&lt;=年报!N$3),1,0)</f>
        <v>0</v>
      </c>
    </row>
    <row r="123" spans="1:11">
      <c r="A123" s="104">
        <v>43742</v>
      </c>
      <c r="B123" s="77">
        <f>'DC4-1'!B123</f>
        <v>2581.994</v>
      </c>
      <c r="C123" s="77">
        <f>IF(ISERROR(VLOOKUP(A123,'DC4-1'!$A$4:$Q$1997,5,TRUE)),"",VLOOKUP(A123,'DC4-1'!$A$4:$Q$1997,5,TRUE))</f>
        <v>171.1225</v>
      </c>
      <c r="D123" s="103">
        <v>161.233</v>
      </c>
      <c r="E123" s="103">
        <v>161.262</v>
      </c>
      <c r="F123" s="74">
        <f t="shared" si="9"/>
        <v>2591.869</v>
      </c>
      <c r="G123" s="75">
        <f t="shared" si="10"/>
        <v>266.499999999724</v>
      </c>
      <c r="K123" s="112">
        <f>IF(AND(年报!N$2&lt;=A123,A123&lt;=年报!N$3),1,0)</f>
        <v>0</v>
      </c>
    </row>
    <row r="124" spans="1:11">
      <c r="A124" s="104">
        <v>43749</v>
      </c>
      <c r="B124" s="77">
        <f>'DC4-1'!B124</f>
        <v>2581.994</v>
      </c>
      <c r="C124" s="77">
        <f>IF(ISERROR(VLOOKUP(A124,'DC4-1'!$A$4:$Q$1997,5,TRUE)),"",VLOOKUP(A124,'DC4-1'!$A$4:$Q$1997,5,TRUE))</f>
        <v>171.085</v>
      </c>
      <c r="D124" s="103">
        <v>161.199</v>
      </c>
      <c r="E124" s="103">
        <v>161.222</v>
      </c>
      <c r="F124" s="74">
        <f t="shared" si="9"/>
        <v>2591.8685</v>
      </c>
      <c r="G124" s="75">
        <f t="shared" si="10"/>
        <v>266.999999999825</v>
      </c>
      <c r="K124" s="112">
        <f>IF(AND(年报!N$2&lt;=A124,A124&lt;=年报!N$3),1,0)</f>
        <v>0</v>
      </c>
    </row>
    <row r="125" spans="1:11">
      <c r="A125" s="104">
        <v>43762</v>
      </c>
      <c r="B125" s="77">
        <f>'DC4-1'!B125</f>
        <v>2581.994</v>
      </c>
      <c r="C125" s="77">
        <f>IF(ISERROR(VLOOKUP(A125,'DC4-1'!$A$4:$Q$1997,5,TRUE)),"",VLOOKUP(A125,'DC4-1'!$A$4:$Q$1997,5,TRUE))</f>
        <v>174.3905</v>
      </c>
      <c r="D125" s="103">
        <v>164.505</v>
      </c>
      <c r="E125" s="103">
        <v>164.534</v>
      </c>
      <c r="F125" s="74">
        <f t="shared" si="9"/>
        <v>2591.865</v>
      </c>
      <c r="G125" s="75">
        <f t="shared" si="10"/>
        <v>270.499999999629</v>
      </c>
      <c r="K125" s="112">
        <f>IF(AND(年报!N$2&lt;=A125,A125&lt;=年报!N$3),1,0)</f>
        <v>0</v>
      </c>
    </row>
    <row r="126" spans="1:11">
      <c r="A126" s="104">
        <v>43770</v>
      </c>
      <c r="B126" s="77">
        <f>'DC4-1'!B126</f>
        <v>2581.994</v>
      </c>
      <c r="C126" s="77">
        <f>IF(ISERROR(VLOOKUP(A126,'DC4-1'!$A$4:$Q$1997,5,TRUE)),"",VLOOKUP(A126,'DC4-1'!$A$4:$Q$1997,5,TRUE))</f>
        <v>177.4835</v>
      </c>
      <c r="D126" s="103">
        <v>167.602</v>
      </c>
      <c r="E126" s="103">
        <v>167.633</v>
      </c>
      <c r="F126" s="74">
        <f t="shared" si="9"/>
        <v>2591.86</v>
      </c>
      <c r="G126" s="75">
        <f t="shared" si="10"/>
        <v>275.499999999738</v>
      </c>
      <c r="K126" s="112">
        <f>IF(AND(年报!N$2&lt;=A126,A126&lt;=年报!N$3),1,0)</f>
        <v>0</v>
      </c>
    </row>
    <row r="127" spans="1:11">
      <c r="A127" s="104">
        <v>43778</v>
      </c>
      <c r="B127" s="77">
        <f>'DC4-1'!B127</f>
        <v>2581.994</v>
      </c>
      <c r="C127" s="77">
        <f>IF(ISERROR(VLOOKUP(A127,'DC4-1'!$A$4:$Q$1997,5,TRUE)),"",VLOOKUP(A127,'DC4-1'!$A$4:$Q$1997,5,TRUE))</f>
        <v>180.6385</v>
      </c>
      <c r="D127" s="103">
        <v>170.751</v>
      </c>
      <c r="E127" s="103">
        <v>170.784</v>
      </c>
      <c r="F127" s="74">
        <f t="shared" si="9"/>
        <v>2591.865</v>
      </c>
      <c r="G127" s="75">
        <f t="shared" si="10"/>
        <v>270.499999999629</v>
      </c>
      <c r="K127" s="112">
        <f>IF(AND(年报!N$2&lt;=A127,A127&lt;=年报!N$3),1,0)</f>
        <v>0</v>
      </c>
    </row>
    <row r="128" spans="1:11">
      <c r="A128" s="104">
        <v>43791</v>
      </c>
      <c r="B128" s="77">
        <f>'DC4-1'!B128</f>
        <v>2581.994</v>
      </c>
      <c r="C128" s="77">
        <f>IF(ISERROR(VLOOKUP(A128,'DC4-1'!$A$4:$Q$1997,5,TRUE)),"",VLOOKUP(A128,'DC4-1'!$A$4:$Q$1997,5,TRUE))</f>
        <v>184.322</v>
      </c>
      <c r="D128" s="103">
        <v>174.436</v>
      </c>
      <c r="E128" s="103">
        <v>174.463</v>
      </c>
      <c r="F128" s="74">
        <f t="shared" si="9"/>
        <v>2591.8665</v>
      </c>
      <c r="G128" s="75">
        <f t="shared" si="10"/>
        <v>268.999999999778</v>
      </c>
      <c r="K128" s="112">
        <f>IF(AND(年报!N$2&lt;=A128,A128&lt;=年报!N$3),1,0)</f>
        <v>0</v>
      </c>
    </row>
    <row r="129" spans="1:11">
      <c r="A129" s="104">
        <v>43802</v>
      </c>
      <c r="B129" s="77">
        <f>'DC4-1'!B129</f>
        <v>2581.994</v>
      </c>
      <c r="C129" s="77">
        <f>IF(ISERROR(VLOOKUP(A129,'DC4-1'!$A$4:$Q$1997,5,TRUE)),"",VLOOKUP(A129,'DC4-1'!$A$4:$Q$1997,5,TRUE))</f>
        <v>187.01</v>
      </c>
      <c r="D129" s="103">
        <v>177.125</v>
      </c>
      <c r="E129" s="103">
        <v>177.154</v>
      </c>
      <c r="F129" s="74">
        <f t="shared" si="9"/>
        <v>2591.8645</v>
      </c>
      <c r="G129" s="75">
        <f t="shared" si="10"/>
        <v>271.000000000186</v>
      </c>
      <c r="K129" s="112">
        <f>IF(AND(年报!N$2&lt;=A129,A129&lt;=年报!N$3),1,0)</f>
        <v>0</v>
      </c>
    </row>
    <row r="130" spans="1:11">
      <c r="A130" s="104">
        <v>43824</v>
      </c>
      <c r="B130" s="77">
        <f>'DC4-1'!B130</f>
        <v>2581.994</v>
      </c>
      <c r="C130" s="77">
        <f>IF(ISERROR(VLOOKUP(A130,'DC4-1'!$A$4:$Q$1997,5,TRUE)),"",VLOOKUP(A130,'DC4-1'!$A$4:$Q$1997,5,TRUE))</f>
        <v>190.2285</v>
      </c>
      <c r="D130" s="103">
        <v>180.352</v>
      </c>
      <c r="E130" s="103">
        <v>180.382</v>
      </c>
      <c r="F130" s="74">
        <f t="shared" si="9"/>
        <v>2591.8555</v>
      </c>
      <c r="G130" s="75">
        <f t="shared" si="10"/>
        <v>279.999999999745</v>
      </c>
      <c r="K130" s="112">
        <f>IF(AND(年报!N$2&lt;=A130,A130&lt;=年报!N$3),1,0)</f>
        <v>1</v>
      </c>
    </row>
    <row r="131" spans="1:11">
      <c r="A131" s="104">
        <v>43834</v>
      </c>
      <c r="B131" s="77">
        <f>'DC4-1'!B131</f>
        <v>2581.994</v>
      </c>
      <c r="C131" s="77">
        <f>IF(ISERROR(VLOOKUP(A131,'DC4-1'!$A$4:$Q$1997,5,TRUE)),"",VLOOKUP(A131,'DC4-1'!$A$4:$Q$1997,5,TRUE))</f>
        <v>190.2345</v>
      </c>
      <c r="D131" s="103">
        <v>180.355</v>
      </c>
      <c r="E131" s="103">
        <v>180.391</v>
      </c>
      <c r="F131" s="74">
        <f t="shared" si="9"/>
        <v>2591.8555</v>
      </c>
      <c r="G131" s="75">
        <f t="shared" si="10"/>
        <v>279.999999999745</v>
      </c>
      <c r="K131" s="112">
        <f>IF(AND(年报!N$2&lt;=A131,A131&lt;=年报!N$3),1,0)</f>
        <v>1</v>
      </c>
    </row>
    <row r="132" spans="1:11">
      <c r="A132" s="104">
        <v>43839</v>
      </c>
      <c r="B132" s="77">
        <f>'DC4-1'!B132</f>
        <v>2581.994</v>
      </c>
      <c r="C132" s="77">
        <f>IF(ISERROR(VLOOKUP(A132,'DC4-1'!$A$4:$Q$1997,5,TRUE)),"",VLOOKUP(A132,'DC4-1'!$A$4:$Q$1997,5,TRUE))</f>
        <v>193.5085</v>
      </c>
      <c r="D132" s="103">
        <v>183.632</v>
      </c>
      <c r="E132" s="103">
        <v>183.654</v>
      </c>
      <c r="F132" s="74">
        <f t="shared" si="9"/>
        <v>2591.8595</v>
      </c>
      <c r="G132" s="75">
        <f t="shared" si="10"/>
        <v>275.99999999984</v>
      </c>
      <c r="K132" s="112">
        <f>IF(AND(年报!N$2&lt;=A132,A132&lt;=年报!N$3),1,0)</f>
        <v>1</v>
      </c>
    </row>
    <row r="133" spans="1:11">
      <c r="A133" s="104">
        <v>43845</v>
      </c>
      <c r="B133" s="77">
        <f>'DC4-1'!B133</f>
        <v>2581.994</v>
      </c>
      <c r="C133" s="77">
        <f>IF(ISERROR(VLOOKUP(A133,'DC4-1'!$A$4:$Q$1997,5,TRUE)),"",VLOOKUP(A133,'DC4-1'!$A$4:$Q$1997,5,TRUE))</f>
        <v>193.499</v>
      </c>
      <c r="D133" s="103">
        <v>183.642</v>
      </c>
      <c r="E133" s="103">
        <v>183.671</v>
      </c>
      <c r="F133" s="74">
        <f t="shared" si="9"/>
        <v>2591.8365</v>
      </c>
      <c r="G133" s="75">
        <f t="shared" si="10"/>
        <v>298.999999999978</v>
      </c>
      <c r="K133" s="112">
        <f>IF(AND(年报!N$2&lt;=A133,A133&lt;=年报!N$3),1,0)</f>
        <v>1</v>
      </c>
    </row>
    <row r="134" spans="1:11">
      <c r="A134" s="104">
        <v>43908</v>
      </c>
      <c r="B134" s="77">
        <f>'DC4-1'!B134</f>
        <v>2581.994</v>
      </c>
      <c r="C134" s="77">
        <f>IF(ISERROR(VLOOKUP(A134,'DC4-1'!$A$4:$Q$1997,5,TRUE)),"",VLOOKUP(A134,'DC4-1'!$A$4:$Q$1997,5,TRUE))</f>
        <v>193.3015</v>
      </c>
      <c r="D134" s="103">
        <v>183.424</v>
      </c>
      <c r="E134" s="103">
        <v>183.455</v>
      </c>
      <c r="F134" s="74">
        <f t="shared" si="9"/>
        <v>2591.856</v>
      </c>
      <c r="G134" s="75">
        <f t="shared" si="10"/>
        <v>279.499999999643</v>
      </c>
      <c r="K134" s="112">
        <f>IF(AND(年报!N$2&lt;=A134,A134&lt;=年报!N$3),1,0)</f>
        <v>1</v>
      </c>
    </row>
    <row r="135" spans="1:11">
      <c r="A135" s="104">
        <v>43930</v>
      </c>
      <c r="B135" s="77">
        <f>'DC4-1'!B135</f>
        <v>2581.994</v>
      </c>
      <c r="C135" s="77">
        <f>IF(ISERROR(VLOOKUP(A135,'DC4-1'!$A$4:$Q$1997,5,TRUE)),"",VLOOKUP(A135,'DC4-1'!$A$4:$Q$1997,5,TRUE))</f>
        <v>200.2455</v>
      </c>
      <c r="D135" s="103">
        <v>190.368</v>
      </c>
      <c r="E135" s="103">
        <v>190.394</v>
      </c>
      <c r="F135" s="74">
        <f t="shared" si="9"/>
        <v>2591.8585</v>
      </c>
      <c r="G135" s="75">
        <f t="shared" si="10"/>
        <v>276.999999999589</v>
      </c>
      <c r="K135" s="112">
        <f>IF(AND(年报!N$2&lt;=A135,A135&lt;=年报!N$3),1,0)</f>
        <v>1</v>
      </c>
    </row>
    <row r="136" spans="1:11">
      <c r="A136" s="104">
        <v>43938</v>
      </c>
      <c r="B136" s="77">
        <f>'DC4-1'!B136</f>
        <v>2581.994</v>
      </c>
      <c r="C136" s="77">
        <f>IF(ISERROR(VLOOKUP(A136,'DC4-1'!$A$4:$Q$1997,5,TRUE)),"",VLOOKUP(A136,'DC4-1'!$A$4:$Q$1997,5,TRUE))</f>
        <v>203.081</v>
      </c>
      <c r="D136" s="103">
        <v>193.172</v>
      </c>
      <c r="E136" s="103">
        <v>193.201</v>
      </c>
      <c r="F136" s="74">
        <f t="shared" si="9"/>
        <v>2591.8885</v>
      </c>
      <c r="G136" s="75">
        <f t="shared" si="10"/>
        <v>246.999999999389</v>
      </c>
      <c r="K136" s="112">
        <f>IF(AND(年报!N$2&lt;=A136,A136&lt;=年报!N$3),1,0)</f>
        <v>1</v>
      </c>
    </row>
    <row r="137" spans="1:11">
      <c r="A137" s="104">
        <v>43942</v>
      </c>
      <c r="B137" s="77">
        <f>'DC4-1'!B137</f>
        <v>2581.994</v>
      </c>
      <c r="C137" s="77">
        <f>IF(ISERROR(VLOOKUP(A137,'DC4-1'!$A$4:$Q$1997,5,TRUE)),"",VLOOKUP(A137,'DC4-1'!$A$4:$Q$1997,5,TRUE))</f>
        <v>203.493</v>
      </c>
      <c r="D137" s="103">
        <v>193.627</v>
      </c>
      <c r="E137" s="103">
        <v>193.659</v>
      </c>
      <c r="F137" s="74">
        <f t="shared" si="9"/>
        <v>2591.844</v>
      </c>
      <c r="G137" s="75">
        <f t="shared" si="10"/>
        <v>291.499999999814</v>
      </c>
      <c r="K137" s="112">
        <f>IF(AND(年报!N$2&lt;=A137,A137&lt;=年报!N$3),1,0)</f>
        <v>1</v>
      </c>
    </row>
    <row r="138" spans="1:11">
      <c r="A138" s="104">
        <v>43951</v>
      </c>
      <c r="B138" s="77">
        <f>'DC4-1'!B138</f>
        <v>2581.994</v>
      </c>
      <c r="C138" s="77">
        <f>IF(ISERROR(VLOOKUP(A138,'DC4-1'!$A$4:$Q$1997,5,TRUE)),"",VLOOKUP(A138,'DC4-1'!$A$4:$Q$1997,5,TRUE))</f>
        <v>206.1375</v>
      </c>
      <c r="D138" s="103">
        <v>196.286</v>
      </c>
      <c r="E138" s="103">
        <v>196.308</v>
      </c>
      <c r="F138" s="74">
        <f t="shared" si="9"/>
        <v>2591.8345</v>
      </c>
      <c r="G138" s="75">
        <f t="shared" si="10"/>
        <v>300.999999999931</v>
      </c>
      <c r="K138" s="112">
        <f>IF(AND(年报!N$2&lt;=A138,A138&lt;=年报!N$3),1,0)</f>
        <v>1</v>
      </c>
    </row>
    <row r="139" spans="1:11">
      <c r="A139" s="104">
        <v>43956</v>
      </c>
      <c r="B139" s="77">
        <f>'DC4-1'!B139</f>
        <v>2581.994</v>
      </c>
      <c r="C139" s="77">
        <f>IF(ISERROR(VLOOKUP(A139,'DC4-1'!$A$4:$Q$1997,5,TRUE)),"",VLOOKUP(A139,'DC4-1'!$A$4:$Q$1997,5,TRUE))</f>
        <v>206.577</v>
      </c>
      <c r="D139" s="103">
        <v>196.696</v>
      </c>
      <c r="E139" s="103">
        <v>196.733</v>
      </c>
      <c r="F139" s="74">
        <f t="shared" si="9"/>
        <v>2591.8565</v>
      </c>
      <c r="G139" s="75">
        <f t="shared" si="10"/>
        <v>278.999999999996</v>
      </c>
      <c r="K139" s="112">
        <f>IF(AND(年报!N$2&lt;=A139,A139&lt;=年报!N$3),1,0)</f>
        <v>1</v>
      </c>
    </row>
    <row r="140" spans="1:11">
      <c r="A140" s="104">
        <v>43964</v>
      </c>
      <c r="B140" s="77">
        <f>'DC4-1'!B140</f>
        <v>2581.994</v>
      </c>
      <c r="C140" s="77">
        <f>IF(ISERROR(VLOOKUP(A140,'DC4-1'!$A$4:$Q$1997,5,TRUE)),"",VLOOKUP(A140,'DC4-1'!$A$4:$Q$1997,5,TRUE))</f>
        <v>209.16</v>
      </c>
      <c r="D140" s="103">
        <v>199.295</v>
      </c>
      <c r="E140" s="103">
        <v>199.321</v>
      </c>
      <c r="F140" s="74">
        <f t="shared" si="9"/>
        <v>2591.846</v>
      </c>
      <c r="G140" s="75">
        <f t="shared" si="10"/>
        <v>289.499999999862</v>
      </c>
      <c r="K140" s="112">
        <f>IF(AND(年报!N$2&lt;=A140,A140&lt;=年报!N$3),1,0)</f>
        <v>1</v>
      </c>
    </row>
    <row r="141" spans="1:11">
      <c r="A141" s="104">
        <v>43972</v>
      </c>
      <c r="B141" s="77">
        <f>'DC4-1'!B141</f>
        <v>2581.994</v>
      </c>
      <c r="C141" s="77">
        <f>IF(ISERROR(VLOOKUP(A141,'DC4-1'!$A$4:$Q$1997,5,TRUE)),"",VLOOKUP(A141,'DC4-1'!$A$4:$Q$1997,5,TRUE))</f>
        <v>212.1685</v>
      </c>
      <c r="D141" s="103">
        <v>202.308</v>
      </c>
      <c r="E141" s="103">
        <v>202.335</v>
      </c>
      <c r="F141" s="74">
        <f t="shared" si="9"/>
        <v>2591.841</v>
      </c>
      <c r="G141" s="75">
        <f t="shared" si="10"/>
        <v>294.499999999516</v>
      </c>
      <c r="K141" s="112">
        <f>IF(AND(年报!N$2&lt;=A141,A141&lt;=年报!N$3),1,0)</f>
        <v>1</v>
      </c>
    </row>
    <row r="142" spans="1:11">
      <c r="A142" s="104">
        <v>43980</v>
      </c>
      <c r="B142" s="77">
        <f>'DC4-1'!B142</f>
        <v>2581.994</v>
      </c>
      <c r="C142" s="77">
        <f>IF(ISERROR(VLOOKUP(A142,'DC4-1'!$A$4:$Q$1997,5,TRUE)),"",VLOOKUP(A142,'DC4-1'!$A$4:$Q$1997,5,TRUE))</f>
        <v>212.1675</v>
      </c>
      <c r="D142" s="103">
        <v>202.309</v>
      </c>
      <c r="E142" s="103">
        <v>202.334</v>
      </c>
      <c r="F142" s="74">
        <f t="shared" si="9"/>
        <v>2591.84</v>
      </c>
      <c r="G142" s="75">
        <f t="shared" si="10"/>
        <v>295.49999999972</v>
      </c>
      <c r="K142" s="112">
        <f>IF(AND(年报!N$2&lt;=A142,A142&lt;=年报!N$3),1,0)</f>
        <v>1</v>
      </c>
    </row>
    <row r="143" spans="1:11">
      <c r="A143" s="104">
        <v>43999</v>
      </c>
      <c r="B143" s="77">
        <f>'DC4-1'!B143</f>
        <v>2581.994</v>
      </c>
      <c r="C143" s="77">
        <f>IF(ISERROR(VLOOKUP(A143,'DC4-1'!$A$4:$Q$1997,5,TRUE)),"",VLOOKUP(A143,'DC4-1'!$A$4:$Q$1997,5,TRUE))</f>
        <v>215.368</v>
      </c>
      <c r="D143" s="103">
        <v>205.51</v>
      </c>
      <c r="E143" s="103">
        <v>205.542</v>
      </c>
      <c r="F143" s="74">
        <f t="shared" si="9"/>
        <v>2591.836</v>
      </c>
      <c r="G143" s="75">
        <f t="shared" si="10"/>
        <v>299.499999999625</v>
      </c>
      <c r="I143" s="156"/>
      <c r="J143" s="156"/>
      <c r="K143" s="112">
        <f>IF(AND(年报!N$2&lt;=A143,A143&lt;=年报!N$3),1,0)</f>
        <v>1</v>
      </c>
    </row>
    <row r="144" spans="1:11">
      <c r="A144" s="104">
        <v>44008</v>
      </c>
      <c r="B144" s="77">
        <f>'DC4-1'!B144</f>
        <v>2581.994</v>
      </c>
      <c r="C144" s="77">
        <f>IF(ISERROR(VLOOKUP(A144,'DC4-1'!$A$4:$Q$1997,5,TRUE)),"",VLOOKUP(A144,'DC4-1'!$A$4:$Q$1997,5,TRUE))</f>
        <v>215.364</v>
      </c>
      <c r="D144" s="103">
        <v>205.513</v>
      </c>
      <c r="E144" s="103">
        <v>205.544</v>
      </c>
      <c r="F144" s="74">
        <f t="shared" si="9"/>
        <v>2591.8295</v>
      </c>
      <c r="G144" s="75">
        <f t="shared" si="10"/>
        <v>305.999999999585</v>
      </c>
      <c r="K144" s="112">
        <f>IF(AND(年报!N$2&lt;=A144,A144&lt;=年报!N$3),1,0)</f>
        <v>1</v>
      </c>
    </row>
    <row r="145" spans="1:11">
      <c r="A145" s="104">
        <v>44056</v>
      </c>
      <c r="B145" s="77">
        <f>'DC4-1'!B145</f>
        <v>2581.994</v>
      </c>
      <c r="C145" s="77">
        <f>IF(ISERROR(VLOOKUP(A145,'DC4-1'!$A$4:$Q$1997,5,TRUE)),"",VLOOKUP(A145,'DC4-1'!$A$4:$Q$1997,5,TRUE))</f>
        <v>219.0455</v>
      </c>
      <c r="D145" s="103">
        <v>209.199</v>
      </c>
      <c r="E145" s="103">
        <v>209.244</v>
      </c>
      <c r="F145" s="74">
        <f t="shared" si="9"/>
        <v>2591.818</v>
      </c>
      <c r="G145" s="75">
        <f t="shared" si="10"/>
        <v>317.499999999654</v>
      </c>
      <c r="K145" s="112">
        <f>IF(AND(年报!N$2&lt;=A145,A145&lt;=年报!N$3),1,0)</f>
        <v>1</v>
      </c>
    </row>
    <row r="146" spans="1:11">
      <c r="A146" s="104">
        <v>44062</v>
      </c>
      <c r="B146" s="77">
        <f>'DC4-1'!B146</f>
        <v>2581.994</v>
      </c>
      <c r="C146" s="77">
        <f>IF(ISERROR(VLOOKUP(A146,'DC4-1'!$A$4:$Q$1997,5,TRUE)),"",VLOOKUP(A146,'DC4-1'!$A$4:$Q$1997,5,TRUE))</f>
        <v>218.996</v>
      </c>
      <c r="D146" s="103">
        <v>209.143</v>
      </c>
      <c r="E146" s="103">
        <v>209.174</v>
      </c>
      <c r="F146" s="74">
        <f t="shared" si="9"/>
        <v>2591.8315</v>
      </c>
      <c r="G146" s="75">
        <f t="shared" si="10"/>
        <v>303.999999999633</v>
      </c>
      <c r="K146" s="112">
        <f>IF(AND(年报!N$2&lt;=A146,A146&lt;=年报!N$3),1,0)</f>
        <v>1</v>
      </c>
    </row>
    <row r="147" spans="1:11">
      <c r="A147" s="104">
        <v>44070</v>
      </c>
      <c r="B147" s="77">
        <f>'DC4-1'!B147</f>
        <v>2581.994</v>
      </c>
      <c r="C147" s="77">
        <f>IF(ISERROR(VLOOKUP(A147,'DC4-1'!$A$4:$Q$1997,5,TRUE)),"",VLOOKUP(A147,'DC4-1'!$A$4:$Q$1997,5,TRUE))</f>
        <v>222.3115</v>
      </c>
      <c r="D147" s="103">
        <v>212.468</v>
      </c>
      <c r="E147" s="103">
        <v>212.488</v>
      </c>
      <c r="F147" s="74">
        <f t="shared" si="9"/>
        <v>2591.8275</v>
      </c>
      <c r="G147" s="75">
        <f t="shared" si="10"/>
        <v>307.999999999993</v>
      </c>
      <c r="K147" s="112">
        <f>IF(AND(年报!N$2&lt;=A147,A147&lt;=年报!N$3),1,0)</f>
        <v>1</v>
      </c>
    </row>
    <row r="148" spans="1:11">
      <c r="A148" s="104">
        <v>44084</v>
      </c>
      <c r="B148" s="77">
        <f>'DC4-1'!B148</f>
        <v>2581.994</v>
      </c>
      <c r="C148" s="77">
        <f>IF(ISERROR(VLOOKUP(A148,'DC4-1'!$A$4:$Q$1997,5,TRUE)),"",VLOOKUP(A148,'DC4-1'!$A$4:$Q$1997,5,TRUE))</f>
        <v>224.9835</v>
      </c>
      <c r="D148" s="103">
        <v>215.131</v>
      </c>
      <c r="E148" s="103">
        <v>215.163</v>
      </c>
      <c r="F148" s="74">
        <f t="shared" si="9"/>
        <v>2591.8305</v>
      </c>
      <c r="G148" s="75">
        <f t="shared" si="10"/>
        <v>304.999999999836</v>
      </c>
      <c r="K148" s="112">
        <f>IF(AND(年报!N$2&lt;=A148,A148&lt;=年报!N$3),1,0)</f>
        <v>1</v>
      </c>
    </row>
    <row r="149" spans="1:11">
      <c r="A149" s="104">
        <v>44092</v>
      </c>
      <c r="B149" s="77">
        <f>'DC4-1'!B149</f>
        <v>2581.994</v>
      </c>
      <c r="C149" s="77">
        <f>IF(ISERROR(VLOOKUP(A149,'DC4-1'!$A$4:$Q$1997,5,TRUE)),"",VLOOKUP(A149,'DC4-1'!$A$4:$Q$1997,5,TRUE))</f>
        <v>224.9535</v>
      </c>
      <c r="D149" s="103">
        <v>215.119</v>
      </c>
      <c r="E149" s="103">
        <v>215.131</v>
      </c>
      <c r="F149" s="74">
        <f t="shared" si="9"/>
        <v>2591.8225</v>
      </c>
      <c r="G149" s="75">
        <f t="shared" si="10"/>
        <v>312.999999999647</v>
      </c>
      <c r="K149" s="112">
        <f>IF(AND(年报!N$2&lt;=A149,A149&lt;=年报!N$3),1,0)</f>
        <v>1</v>
      </c>
    </row>
    <row r="150" spans="1:11">
      <c r="A150" s="104">
        <v>44100</v>
      </c>
      <c r="B150" s="77">
        <f>'DC4-1'!B150</f>
        <v>2581.994</v>
      </c>
      <c r="C150" s="77">
        <f>IF(ISERROR(VLOOKUP(A150,'DC4-1'!$A$4:$Q$1997,5,TRUE)),"",VLOOKUP(A150,'DC4-1'!$A$4:$Q$1997,5,TRUE))</f>
        <v>225.3425</v>
      </c>
      <c r="D150" s="103">
        <v>215.495</v>
      </c>
      <c r="E150" s="103">
        <v>215.527</v>
      </c>
      <c r="F150" s="74">
        <f t="shared" si="9"/>
        <v>2591.8255</v>
      </c>
      <c r="G150" s="75">
        <f t="shared" si="10"/>
        <v>309.999999999491</v>
      </c>
      <c r="K150" s="112">
        <f>IF(AND(年报!N$2&lt;=A150,A150&lt;=年报!N$3),1,0)</f>
        <v>1</v>
      </c>
    </row>
    <row r="151" spans="1:11">
      <c r="A151" s="104">
        <v>44114</v>
      </c>
      <c r="B151" s="77">
        <f>'DC4-1'!B151</f>
        <v>2581.994</v>
      </c>
      <c r="C151" s="77">
        <f>IF(ISERROR(VLOOKUP(A151,'DC4-1'!$A$4:$Q$1997,5,TRUE)),"",VLOOKUP(A151,'DC4-1'!$A$4:$Q$1997,5,TRUE))</f>
        <v>228.4075</v>
      </c>
      <c r="D151" s="103">
        <v>218.555</v>
      </c>
      <c r="E151" s="103">
        <v>218.59</v>
      </c>
      <c r="F151" s="74">
        <f t="shared" si="9"/>
        <v>2591.829</v>
      </c>
      <c r="G151" s="75">
        <f t="shared" si="10"/>
        <v>306.500000000142</v>
      </c>
      <c r="K151" s="112">
        <f>IF(AND(年报!N$2&lt;=A151,A151&lt;=年报!N$3),1,0)</f>
        <v>1</v>
      </c>
    </row>
    <row r="152" spans="1:11">
      <c r="A152" s="104">
        <v>44228</v>
      </c>
      <c r="B152" s="77">
        <f>'DC4-1'!B152</f>
        <v>2581.994</v>
      </c>
      <c r="C152" s="77">
        <f>IF(ISERROR(VLOOKUP(A152,'DC4-1'!$A$4:$Q$1997,5,TRUE)),"",VLOOKUP(A152,'DC4-1'!$A$4:$Q$1997,5,TRUE))</f>
        <v>249.8045</v>
      </c>
      <c r="D152" s="103">
        <v>239.965</v>
      </c>
      <c r="E152" s="103">
        <v>240.004</v>
      </c>
      <c r="F152" s="103">
        <f t="shared" si="9"/>
        <v>2591.814</v>
      </c>
      <c r="G152" s="101">
        <f t="shared" si="10"/>
        <v>321.49999999956</v>
      </c>
      <c r="K152" s="112">
        <f>IF(AND(年报!N$2&lt;=A152,A152&lt;=年报!N$3),1,0)</f>
        <v>0</v>
      </c>
    </row>
    <row r="153" spans="1:11">
      <c r="A153" s="104">
        <v>44256</v>
      </c>
      <c r="B153" s="77">
        <f>'DC4-1'!B153</f>
        <v>2581.994</v>
      </c>
      <c r="C153" s="77">
        <f>IF(ISERROR(VLOOKUP(A153,'DC4-1'!$A$4:$Q$1997,5,TRUE)),"",VLOOKUP(A153,'DC4-1'!$A$4:$Q$1997,5,TRUE))</f>
        <v>249.7185</v>
      </c>
      <c r="D153" s="103">
        <v>239.881</v>
      </c>
      <c r="E153" s="103">
        <v>239.911</v>
      </c>
      <c r="F153" s="103">
        <f t="shared" si="9"/>
        <v>2591.8165</v>
      </c>
      <c r="G153" s="101">
        <f t="shared" si="10"/>
        <v>318.99999999996</v>
      </c>
      <c r="K153" s="112">
        <f>IF(AND(年报!N$2&lt;=A153,A153&lt;=年报!N$3),1,0)</f>
        <v>0</v>
      </c>
    </row>
    <row r="154" spans="1:11">
      <c r="A154" s="104">
        <v>44273</v>
      </c>
      <c r="B154" s="77">
        <f>'DC4-1'!B154</f>
        <v>2581.994</v>
      </c>
      <c r="C154" s="77">
        <f>IF(ISERROR(VLOOKUP(A154,'DC4-1'!$A$4:$Q$1997,5,TRUE)),"",VLOOKUP(A154,'DC4-1'!$A$4:$Q$1997,5,TRUE))</f>
        <v>253.0285</v>
      </c>
      <c r="D154" s="103">
        <v>243.187</v>
      </c>
      <c r="E154" s="103">
        <v>243.217</v>
      </c>
      <c r="F154" s="103">
        <f t="shared" si="9"/>
        <v>2591.8205</v>
      </c>
      <c r="G154" s="101">
        <f t="shared" si="10"/>
        <v>315.000000000055</v>
      </c>
      <c r="K154" s="112">
        <f>IF(AND(年报!N$2&lt;=A154,A154&lt;=年报!N$3),1,0)</f>
        <v>0</v>
      </c>
    </row>
    <row r="155" spans="1:11">
      <c r="A155" s="104">
        <v>44287</v>
      </c>
      <c r="B155" s="77">
        <f>'DC4-1'!B155</f>
        <v>2581.994</v>
      </c>
      <c r="C155" s="77">
        <f>IF(ISERROR(VLOOKUP(A155,'DC4-1'!$A$4:$Q$1997,5,TRUE)),"",VLOOKUP(A155,'DC4-1'!$A$4:$Q$1997,5,TRUE))</f>
        <v>256.094</v>
      </c>
      <c r="D155" s="103">
        <v>246.26</v>
      </c>
      <c r="E155" s="103">
        <v>246.29</v>
      </c>
      <c r="F155" s="103">
        <f t="shared" si="9"/>
        <v>2591.813</v>
      </c>
      <c r="G155" s="101">
        <f t="shared" si="10"/>
        <v>322.499999999764</v>
      </c>
      <c r="K155" s="112">
        <f>IF(AND(年报!N$2&lt;=A155,A155&lt;=年报!N$3),1,0)</f>
        <v>0</v>
      </c>
    </row>
    <row r="156" spans="1:11">
      <c r="A156" s="104">
        <v>44295</v>
      </c>
      <c r="B156" s="77">
        <f>'DC4-1'!B156</f>
        <v>2581.994</v>
      </c>
      <c r="C156" s="77">
        <f>IF(ISERROR(VLOOKUP(A156,'DC4-1'!$A$4:$Q$1997,5,TRUE)),"",VLOOKUP(A156,'DC4-1'!$A$4:$Q$1997,5,TRUE))</f>
        <v>256.6705</v>
      </c>
      <c r="D156" s="103">
        <v>246.84</v>
      </c>
      <c r="E156" s="103">
        <v>246.869</v>
      </c>
      <c r="F156" s="103">
        <f t="shared" si="9"/>
        <v>2591.81</v>
      </c>
      <c r="G156" s="101">
        <f t="shared" si="10"/>
        <v>325.499999999465</v>
      </c>
      <c r="K156" s="112">
        <f>IF(AND(年报!N$2&lt;=A156,A156&lt;=年报!N$3),1,0)</f>
        <v>0</v>
      </c>
    </row>
    <row r="157" spans="1:11">
      <c r="A157" s="104">
        <v>44318</v>
      </c>
      <c r="B157" s="77">
        <f>'DC4-1'!B157</f>
        <v>2581.994</v>
      </c>
      <c r="C157" s="77">
        <f>IF(ISERROR(VLOOKUP(A157,'DC4-1'!$A$4:$Q$1997,5,TRUE)),"",VLOOKUP(A157,'DC4-1'!$A$4:$Q$1997,5,TRUE))</f>
        <v>259.476</v>
      </c>
      <c r="D157" s="103">
        <v>249.651</v>
      </c>
      <c r="E157" s="103">
        <v>249.681</v>
      </c>
      <c r="F157" s="103">
        <f t="shared" si="9"/>
        <v>2591.804</v>
      </c>
      <c r="G157" s="101">
        <f t="shared" si="10"/>
        <v>331.499999999778</v>
      </c>
      <c r="K157" s="112">
        <f>IF(AND(年报!N$2&lt;=A157,A157&lt;=年报!N$3),1,0)</f>
        <v>0</v>
      </c>
    </row>
    <row r="158" spans="1:11">
      <c r="A158" s="104">
        <v>44325</v>
      </c>
      <c r="B158" s="77">
        <f>'DC4-1'!B158</f>
        <v>2581.994</v>
      </c>
      <c r="C158" s="77">
        <f>IF(ISERROR(VLOOKUP(A158,'DC4-1'!$A$4:$Q$1997,5,TRUE)),"",VLOOKUP(A158,'DC4-1'!$A$4:$Q$1997,5,TRUE))</f>
        <v>259.4725</v>
      </c>
      <c r="D158" s="103">
        <v>249.643</v>
      </c>
      <c r="E158" s="103">
        <v>249.672</v>
      </c>
      <c r="F158" s="103">
        <f t="shared" si="9"/>
        <v>2591.809</v>
      </c>
      <c r="G158" s="101">
        <f t="shared" si="10"/>
        <v>326.499999999669</v>
      </c>
      <c r="K158" s="112">
        <f>IF(AND(年报!N$2&lt;=A158,A158&lt;=年报!N$3),1,0)</f>
        <v>0</v>
      </c>
    </row>
    <row r="159" spans="1:11">
      <c r="A159" s="104">
        <v>44333</v>
      </c>
      <c r="B159" s="77">
        <f>'DC4-1'!B159</f>
        <v>2581.994</v>
      </c>
      <c r="C159" s="77">
        <f>IF(ISERROR(VLOOKUP(A159,'DC4-1'!$A$4:$Q$1997,5,TRUE)),"",VLOOKUP(A159,'DC4-1'!$A$4:$Q$1997,5,TRUE))</f>
        <v>259.415</v>
      </c>
      <c r="D159" s="103">
        <v>249.62</v>
      </c>
      <c r="E159" s="103">
        <v>249.627</v>
      </c>
      <c r="F159" s="103">
        <f t="shared" si="9"/>
        <v>2591.7855</v>
      </c>
      <c r="G159" s="101">
        <f t="shared" si="10"/>
        <v>349.999999999909</v>
      </c>
      <c r="K159" s="112">
        <f>IF(AND(年报!N$2&lt;=A159,A159&lt;=年报!N$3),1,0)</f>
        <v>0</v>
      </c>
    </row>
    <row r="160" spans="1:11">
      <c r="A160" s="104">
        <v>44345</v>
      </c>
      <c r="B160" s="77">
        <f>'DC4-1'!B160</f>
        <v>2581.994</v>
      </c>
      <c r="C160" s="77">
        <f>IF(ISERROR(VLOOKUP(A160,'DC4-1'!$A$4:$Q$1997,5,TRUE)),"",VLOOKUP(A160,'DC4-1'!$A$4:$Q$1997,5,TRUE))</f>
        <v>259.8015</v>
      </c>
      <c r="D160" s="103">
        <v>249.973</v>
      </c>
      <c r="E160" s="103">
        <v>250.001</v>
      </c>
      <c r="F160" s="103">
        <f t="shared" si="9"/>
        <v>2591.8085</v>
      </c>
      <c r="G160" s="101">
        <f t="shared" si="10"/>
        <v>326.999999999771</v>
      </c>
      <c r="K160" s="112">
        <f>IF(AND(年报!N$2&lt;=A160,A160&lt;=年报!N$3),1,0)</f>
        <v>0</v>
      </c>
    </row>
    <row r="161" spans="1:11">
      <c r="A161" s="104">
        <v>44352</v>
      </c>
      <c r="B161" s="77">
        <f>'DC4-1'!B161</f>
        <v>2581.994</v>
      </c>
      <c r="C161" s="77">
        <f>IF(ISERROR(VLOOKUP(A161,'DC4-1'!$A$4:$Q$1997,5,TRUE)),"",VLOOKUP(A161,'DC4-1'!$A$4:$Q$1997,5,TRUE))</f>
        <v>259.7625</v>
      </c>
      <c r="D161" s="103">
        <v>249.93</v>
      </c>
      <c r="E161" s="103">
        <v>249.961</v>
      </c>
      <c r="F161" s="103">
        <f t="shared" si="9"/>
        <v>2591.811</v>
      </c>
      <c r="G161" s="101">
        <f t="shared" si="10"/>
        <v>324.499999999716</v>
      </c>
      <c r="K161" s="112">
        <f>IF(AND(年报!N$2&lt;=A161,A161&lt;=年报!N$3),1,0)</f>
        <v>0</v>
      </c>
    </row>
    <row r="162" s="83" customFormat="1" spans="1:13">
      <c r="A162" s="84">
        <v>44356</v>
      </c>
      <c r="B162" s="85">
        <f>AVERAGE(B163:B165)</f>
        <v>2581.994</v>
      </c>
      <c r="C162" s="86">
        <f t="shared" ref="C162:G162" si="11">AVERAGE(C163:C165)</f>
        <v>259.74</v>
      </c>
      <c r="D162" s="86">
        <f t="shared" si="11"/>
        <v>249.908333333333</v>
      </c>
      <c r="E162" s="86">
        <f t="shared" si="11"/>
        <v>249.937666666667</v>
      </c>
      <c r="F162" s="86">
        <f t="shared" si="11"/>
        <v>2591.811</v>
      </c>
      <c r="G162" s="87">
        <f t="shared" si="11"/>
        <v>324.499999999413</v>
      </c>
      <c r="H162" s="88" t="s">
        <v>23</v>
      </c>
      <c r="I162" s="88"/>
      <c r="K162" s="89"/>
      <c r="M162" s="90"/>
    </row>
    <row r="163" spans="1:11">
      <c r="A163" s="104">
        <v>44356</v>
      </c>
      <c r="B163" s="77">
        <f>'DC4-1'!B162</f>
        <v>2581.994</v>
      </c>
      <c r="C163" s="77">
        <f>IF(ISERROR(VLOOKUP(A163,'DC4-1'!$A$4:$Q$1997,5,TRUE)),"",VLOOKUP(A163,'DC4-1'!$A$4:$Q$1997,5,TRUE))</f>
        <v>259.74</v>
      </c>
      <c r="D163" s="103">
        <v>249.909</v>
      </c>
      <c r="E163" s="103">
        <v>249.938</v>
      </c>
      <c r="F163" s="103">
        <f t="shared" si="9"/>
        <v>2591.8105</v>
      </c>
      <c r="G163" s="101">
        <f t="shared" si="10"/>
        <v>324.999999999363</v>
      </c>
      <c r="K163" s="112">
        <f>IF(AND(年报!N$2&lt;=A163,A163&lt;=年报!N$3),1,0)</f>
        <v>0</v>
      </c>
    </row>
    <row r="164" spans="1:11">
      <c r="A164" s="104">
        <v>44356</v>
      </c>
      <c r="B164" s="77">
        <f>'DC4-1'!B163</f>
        <v>2581.994</v>
      </c>
      <c r="C164" s="77">
        <f>IF(ISERROR(VLOOKUP(A164,'DC4-1'!$A$4:$Q$1997,5,TRUE)),"",VLOOKUP(A164,'DC4-1'!$A$4:$Q$1997,5,TRUE))</f>
        <v>259.74</v>
      </c>
      <c r="D164" s="103">
        <v>249.908</v>
      </c>
      <c r="E164" s="103">
        <v>249.938</v>
      </c>
      <c r="F164" s="103">
        <f t="shared" si="9"/>
        <v>2591.811</v>
      </c>
      <c r="G164" s="101">
        <f t="shared" si="10"/>
        <v>324.499999999261</v>
      </c>
      <c r="K164" s="112">
        <f>IF(AND(年报!N$2&lt;=A164,A164&lt;=年报!N$3),1,0)</f>
        <v>0</v>
      </c>
    </row>
    <row r="165" spans="1:11">
      <c r="A165" s="104">
        <v>44356</v>
      </c>
      <c r="B165" s="77">
        <f>'DC4-1'!B164</f>
        <v>2581.994</v>
      </c>
      <c r="C165" s="77">
        <f>IF(ISERROR(VLOOKUP(A165,'DC4-1'!$A$4:$Q$1997,5,TRUE)),"",VLOOKUP(A165,'DC4-1'!$A$4:$Q$1997,5,TRUE))</f>
        <v>259.74</v>
      </c>
      <c r="D165" s="103">
        <v>249.908</v>
      </c>
      <c r="E165" s="103">
        <v>249.937</v>
      </c>
      <c r="F165" s="103">
        <f t="shared" si="9"/>
        <v>2591.8115</v>
      </c>
      <c r="G165" s="101">
        <f t="shared" si="10"/>
        <v>323.999999999614</v>
      </c>
      <c r="K165" s="112">
        <f>IF(AND(年报!N$2&lt;=A165,A165&lt;=年报!N$3),1,0)</f>
        <v>0</v>
      </c>
    </row>
    <row r="166" spans="1:11">
      <c r="A166" s="104">
        <v>44361</v>
      </c>
      <c r="B166" s="77">
        <f>'DC4-1'!B165</f>
        <v>2581.994</v>
      </c>
      <c r="C166" s="77">
        <f>IF(ISERROR(VLOOKUP(A166,'DC4-1'!$A$4:$Q$1997,5,TRUE)),"",VLOOKUP(A166,'DC4-1'!$A$4:$Q$1997,5,TRUE))</f>
        <v>260.884</v>
      </c>
      <c r="D166" s="103">
        <v>251.052</v>
      </c>
      <c r="E166" s="103">
        <v>251.087</v>
      </c>
      <c r="F166" s="103">
        <f t="shared" si="9"/>
        <v>2591.8085</v>
      </c>
      <c r="G166" s="101">
        <f t="shared" si="10"/>
        <v>326.999999999771</v>
      </c>
      <c r="K166" s="112">
        <f>IF(AND(年报!N$2&lt;=A166,A166&lt;=年报!N$3),1,0)</f>
        <v>0</v>
      </c>
    </row>
    <row r="167" spans="1:11">
      <c r="A167" s="104">
        <v>44363</v>
      </c>
      <c r="B167" s="77">
        <f>'DC4-1'!B166</f>
        <v>2581.994</v>
      </c>
      <c r="C167" s="77">
        <f>IF(ISERROR(VLOOKUP(A167,'DC4-1'!$A$4:$Q$1997,5,TRUE)),"",VLOOKUP(A167,'DC4-1'!$A$4:$Q$1997,5,TRUE))</f>
        <v>260.87</v>
      </c>
      <c r="D167" s="103">
        <v>251.042</v>
      </c>
      <c r="E167" s="103">
        <v>251.072</v>
      </c>
      <c r="F167" s="103">
        <f t="shared" si="9"/>
        <v>2591.807</v>
      </c>
      <c r="G167" s="101">
        <f t="shared" si="10"/>
        <v>328.500000000076</v>
      </c>
      <c r="K167" s="112">
        <f>IF(AND(年报!N$2&lt;=A167,A167&lt;=年报!N$3),1,0)</f>
        <v>0</v>
      </c>
    </row>
    <row r="168" spans="1:11">
      <c r="A168" s="104">
        <v>44366</v>
      </c>
      <c r="B168" s="77">
        <f>'DC4-1'!B167</f>
        <v>2581.994</v>
      </c>
      <c r="C168" s="77">
        <f>IF(ISERROR(VLOOKUP(A168,'DC4-1'!$A$4:$Q$1997,5,TRUE)),"",VLOOKUP(A168,'DC4-1'!$A$4:$Q$1997,5,TRUE))</f>
        <v>260.858</v>
      </c>
      <c r="D168" s="103">
        <v>251.031</v>
      </c>
      <c r="E168" s="103">
        <v>251.058</v>
      </c>
      <c r="F168" s="103">
        <f t="shared" si="9"/>
        <v>2591.8075</v>
      </c>
      <c r="G168" s="101">
        <f t="shared" si="10"/>
        <v>327.99999999952</v>
      </c>
      <c r="K168" s="112">
        <f>IF(AND(年报!N$2&lt;=A168,A168&lt;=年报!N$3),1,0)</f>
        <v>0</v>
      </c>
    </row>
    <row r="169" spans="1:11">
      <c r="A169" s="104">
        <v>44367</v>
      </c>
      <c r="B169" s="77">
        <f>'DC4-1'!B168</f>
        <v>2581.994</v>
      </c>
      <c r="C169" s="77">
        <f>IF(ISERROR(VLOOKUP(A169,'DC4-1'!$A$4:$Q$1997,5,TRUE)),"",VLOOKUP(A169,'DC4-1'!$A$4:$Q$1997,5,TRUE))</f>
        <v>260.8105</v>
      </c>
      <c r="D169" s="103">
        <v>251.001</v>
      </c>
      <c r="E169" s="103">
        <v>251.015</v>
      </c>
      <c r="F169" s="103">
        <f t="shared" si="9"/>
        <v>2591.7965</v>
      </c>
      <c r="G169" s="101">
        <f t="shared" si="10"/>
        <v>338.999999999487</v>
      </c>
      <c r="K169" s="112">
        <f>IF(AND(年报!N$2&lt;=A169,A169&lt;=年报!N$3),1,0)</f>
        <v>0</v>
      </c>
    </row>
    <row r="170" spans="1:11">
      <c r="A170" s="104">
        <v>44372</v>
      </c>
      <c r="B170" s="77">
        <f>'DC4-1'!B169</f>
        <v>2581.994</v>
      </c>
      <c r="C170" s="77">
        <f>IF(ISERROR(VLOOKUP(A170,'DC4-1'!$A$4:$Q$1997,5,TRUE)),"",VLOOKUP(A170,'DC4-1'!$A$4:$Q$1997,5,TRUE))</f>
        <v>260.8405</v>
      </c>
      <c r="D170" s="103">
        <v>251.032</v>
      </c>
      <c r="E170" s="103">
        <v>251.047</v>
      </c>
      <c r="F170" s="103">
        <f t="shared" si="9"/>
        <v>2591.795</v>
      </c>
      <c r="G170" s="101">
        <f t="shared" si="10"/>
        <v>340.499999999793</v>
      </c>
      <c r="K170" s="112">
        <f>IF(AND(年报!N$2&lt;=A170,A170&lt;=年报!N$3),1,0)</f>
        <v>0</v>
      </c>
    </row>
    <row r="171" spans="1:11">
      <c r="A171" s="104">
        <v>44373</v>
      </c>
      <c r="B171" s="77">
        <f>'DC4-1'!B170</f>
        <v>2581.994</v>
      </c>
      <c r="C171" s="77">
        <f>IF(ISERROR(VLOOKUP(A171,'DC4-1'!$A$4:$Q$1997,5,TRUE)),"",VLOOKUP(A171,'DC4-1'!$A$4:$Q$1997,5,TRUE))</f>
        <v>260.83</v>
      </c>
      <c r="D171" s="103">
        <v>251.023</v>
      </c>
      <c r="E171" s="103">
        <v>251.036</v>
      </c>
      <c r="F171" s="103">
        <f t="shared" si="9"/>
        <v>2591.7945</v>
      </c>
      <c r="G171" s="101">
        <f t="shared" si="10"/>
        <v>340.999999999894</v>
      </c>
      <c r="K171" s="112">
        <f>IF(AND(年报!N$2&lt;=A171,A171&lt;=年报!N$3),1,0)</f>
        <v>0</v>
      </c>
    </row>
    <row r="172" spans="1:11">
      <c r="A172" s="104">
        <v>44375</v>
      </c>
      <c r="B172" s="77">
        <f>'DC4-1'!B171</f>
        <v>2581.994</v>
      </c>
      <c r="C172" s="77">
        <f>IF(ISERROR(VLOOKUP(A172,'DC4-1'!$A$4:$Q$1997,5,TRUE)),"",VLOOKUP(A172,'DC4-1'!$A$4:$Q$1997,5,TRUE))</f>
        <v>260.8225</v>
      </c>
      <c r="D172" s="103">
        <v>251.017</v>
      </c>
      <c r="E172" s="103">
        <v>251.032</v>
      </c>
      <c r="F172" s="103">
        <f t="shared" si="9"/>
        <v>2591.792</v>
      </c>
      <c r="G172" s="101">
        <f t="shared" si="10"/>
        <v>343.499999999949</v>
      </c>
      <c r="K172" s="112">
        <f>IF(AND(年报!N$2&lt;=A172,A172&lt;=年报!N$3),1,0)</f>
        <v>0</v>
      </c>
    </row>
    <row r="173" spans="1:11">
      <c r="A173" s="104">
        <v>44377</v>
      </c>
      <c r="B173" s="77">
        <f>'DC4-1'!B172</f>
        <v>2581.994</v>
      </c>
      <c r="C173" s="77">
        <f>IF(ISERROR(VLOOKUP(A173,'DC4-1'!$A$4:$Q$1997,5,TRUE)),"",VLOOKUP(A173,'DC4-1'!$A$4:$Q$1997,5,TRUE))</f>
        <v>260.8085</v>
      </c>
      <c r="D173" s="103">
        <v>250.98</v>
      </c>
      <c r="E173" s="103">
        <v>251.008</v>
      </c>
      <c r="F173" s="103">
        <f t="shared" si="9"/>
        <v>2591.8085</v>
      </c>
      <c r="G173" s="101">
        <f t="shared" si="10"/>
        <v>326.999999999771</v>
      </c>
      <c r="K173" s="112">
        <f>IF(AND(年报!N$2&lt;=A173,A173&lt;=年报!N$3),1,0)</f>
        <v>0</v>
      </c>
    </row>
    <row r="174" spans="1:11">
      <c r="A174" s="104">
        <v>44380</v>
      </c>
      <c r="B174" s="77">
        <f>'DC4-1'!B173</f>
        <v>2581.994</v>
      </c>
      <c r="C174" s="77">
        <f>IF(ISERROR(VLOOKUP(A174,'DC4-1'!$A$4:$Q$1997,5,TRUE)),"",VLOOKUP(A174,'DC4-1'!$A$4:$Q$1997,5,TRUE))</f>
        <v>260.789</v>
      </c>
      <c r="D174" s="103">
        <v>250.959</v>
      </c>
      <c r="E174" s="103">
        <v>250.989</v>
      </c>
      <c r="F174" s="103">
        <f t="shared" si="9"/>
        <v>2591.809</v>
      </c>
      <c r="G174" s="101">
        <f t="shared" si="10"/>
        <v>326.499999999669</v>
      </c>
      <c r="K174" s="112">
        <f>IF(AND(年报!N$2&lt;=A174,A174&lt;=年报!N$3),1,0)</f>
        <v>0</v>
      </c>
    </row>
    <row r="175" spans="1:11">
      <c r="A175" s="104">
        <v>44383</v>
      </c>
      <c r="B175" s="77">
        <f>'DC4-1'!B174</f>
        <v>2581.994</v>
      </c>
      <c r="C175" s="77">
        <f>IF(ISERROR(VLOOKUP(A175,'DC4-1'!$A$4:$Q$1997,5,TRUE)),"",VLOOKUP(A175,'DC4-1'!$A$4:$Q$1997,5,TRUE))</f>
        <v>260.794</v>
      </c>
      <c r="D175" s="103">
        <v>250.957</v>
      </c>
      <c r="E175" s="103">
        <v>250.996</v>
      </c>
      <c r="F175" s="103">
        <f t="shared" si="9"/>
        <v>2591.8115</v>
      </c>
      <c r="G175" s="101">
        <f t="shared" si="10"/>
        <v>324.000000000069</v>
      </c>
      <c r="K175" s="112">
        <f>IF(AND(年报!N$2&lt;=A175,A175&lt;=年报!N$3),1,0)</f>
        <v>0</v>
      </c>
    </row>
    <row r="176" spans="1:11">
      <c r="A176" s="104">
        <v>44385</v>
      </c>
      <c r="B176" s="77">
        <f>'DC4-1'!B175</f>
        <v>2581.994</v>
      </c>
      <c r="C176" s="77">
        <f>IF(ISERROR(VLOOKUP(A176,'DC4-1'!$A$4:$Q$1997,5,TRUE)),"",VLOOKUP(A176,'DC4-1'!$A$4:$Q$1997,5,TRUE))</f>
        <v>260.7795</v>
      </c>
      <c r="D176" s="103">
        <v>250.98</v>
      </c>
      <c r="E176" s="103">
        <v>250.944</v>
      </c>
      <c r="F176" s="103">
        <f t="shared" si="9"/>
        <v>2591.8115</v>
      </c>
      <c r="G176" s="101">
        <f t="shared" si="10"/>
        <v>323.999999999614</v>
      </c>
      <c r="K176" s="112">
        <f>IF(AND(年报!N$2&lt;=A176,A176&lt;=年报!N$3),1,0)</f>
        <v>0</v>
      </c>
    </row>
    <row r="177" spans="1:11">
      <c r="A177" s="104">
        <v>44387</v>
      </c>
      <c r="B177" s="77">
        <f>'DC4-1'!B176</f>
        <v>2581.994</v>
      </c>
      <c r="C177" s="77">
        <f>IF(ISERROR(VLOOKUP(A177,'DC4-1'!$A$4:$Q$1997,5,TRUE)),"",VLOOKUP(A177,'DC4-1'!$A$4:$Q$1997,5,TRUE))</f>
        <v>260.775</v>
      </c>
      <c r="D177" s="103">
        <v>250.946</v>
      </c>
      <c r="E177" s="103">
        <v>250.981</v>
      </c>
      <c r="F177" s="103">
        <f t="shared" si="9"/>
        <v>2591.8055</v>
      </c>
      <c r="G177" s="101">
        <f t="shared" si="10"/>
        <v>329.999999999472</v>
      </c>
      <c r="K177" s="112">
        <f>IF(AND(年报!N$2&lt;=A177,A177&lt;=年报!N$3),1,0)</f>
        <v>0</v>
      </c>
    </row>
    <row r="178" spans="1:11">
      <c r="A178" s="104">
        <v>44390</v>
      </c>
      <c r="B178" s="77">
        <f>'DC4-1'!B177</f>
        <v>2581.994</v>
      </c>
      <c r="C178" s="77">
        <f>IF(ISERROR(VLOOKUP(A178,'DC4-1'!$A$4:$Q$1997,5,TRUE)),"",VLOOKUP(A178,'DC4-1'!$A$4:$Q$1997,5,TRUE))</f>
        <v>260.771</v>
      </c>
      <c r="D178" s="103">
        <v>250.947</v>
      </c>
      <c r="E178" s="103">
        <v>250.979</v>
      </c>
      <c r="F178" s="103">
        <f t="shared" si="9"/>
        <v>2591.802</v>
      </c>
      <c r="G178" s="101">
        <f t="shared" si="10"/>
        <v>333.499999999731</v>
      </c>
      <c r="K178" s="112">
        <f>IF(AND(年报!N$2&lt;=A178,A178&lt;=年报!N$3),1,0)</f>
        <v>0</v>
      </c>
    </row>
    <row r="179" spans="1:11">
      <c r="A179" s="104">
        <v>44397</v>
      </c>
      <c r="B179" s="77">
        <f>'DC4-1'!B178</f>
        <v>2581.994</v>
      </c>
      <c r="C179" s="77">
        <f>IF(ISERROR(VLOOKUP(A179,'DC4-1'!$A$4:$Q$1997,5,TRUE)),"",VLOOKUP(A179,'DC4-1'!$A$4:$Q$1997,5,TRUE))</f>
        <v>262.638</v>
      </c>
      <c r="D179" s="103">
        <v>252.813</v>
      </c>
      <c r="E179" s="103">
        <v>252.845</v>
      </c>
      <c r="F179" s="103">
        <f t="shared" si="9"/>
        <v>2591.803</v>
      </c>
      <c r="G179" s="101">
        <f t="shared" si="10"/>
        <v>332.499999999982</v>
      </c>
      <c r="K179" s="112">
        <f>IF(AND(年报!N$2&lt;=A179,A179&lt;=年报!N$3),1,0)</f>
        <v>0</v>
      </c>
    </row>
    <row r="180" spans="1:11">
      <c r="A180" s="104">
        <v>44401</v>
      </c>
      <c r="B180" s="77">
        <f>'DC4-1'!B179</f>
        <v>2581.994</v>
      </c>
      <c r="C180" s="77">
        <f>IF(ISERROR(VLOOKUP(A180,'DC4-1'!$A$4:$Q$1997,5,TRUE)),"",VLOOKUP(A180,'DC4-1'!$A$4:$Q$1997,5,TRUE))</f>
        <v>262.635</v>
      </c>
      <c r="D180" s="103">
        <v>252.813</v>
      </c>
      <c r="E180" s="103">
        <v>252.836</v>
      </c>
      <c r="F180" s="103">
        <f t="shared" si="9"/>
        <v>2591.8045</v>
      </c>
      <c r="G180" s="101">
        <f t="shared" si="10"/>
        <v>331.000000000131</v>
      </c>
      <c r="K180" s="112">
        <f>IF(AND(年报!N$2&lt;=A180,A180&lt;=年报!N$3),1,0)</f>
        <v>0</v>
      </c>
    </row>
    <row r="181" spans="1:11">
      <c r="A181" s="104">
        <v>44437</v>
      </c>
      <c r="B181" s="77">
        <f>'DC4-1'!B180</f>
        <v>2581.994</v>
      </c>
      <c r="C181" s="77">
        <f>IF(ISERROR(VLOOKUP(A181,'DC4-1'!$A$4:$Q$1997,5,TRUE)),"",VLOOKUP(A181,'DC4-1'!$A$4:$Q$1997,5,TRUE))</f>
        <v>269.265</v>
      </c>
      <c r="D181" s="103">
        <v>259.436</v>
      </c>
      <c r="E181" s="103">
        <v>259.471</v>
      </c>
      <c r="F181" s="103">
        <f t="shared" si="9"/>
        <v>2591.8055</v>
      </c>
      <c r="G181" s="101">
        <f t="shared" si="10"/>
        <v>329.999999999927</v>
      </c>
      <c r="K181" s="112">
        <f>IF(AND(年报!N$2&lt;=A181,A181&lt;=年报!N$3),1,0)</f>
        <v>0</v>
      </c>
    </row>
    <row r="182" spans="1:11">
      <c r="A182" s="104">
        <v>44445</v>
      </c>
      <c r="B182" s="77">
        <f>'DC4-1'!B181</f>
        <v>2581.994</v>
      </c>
      <c r="C182" s="77">
        <f>IF(ISERROR(VLOOKUP(A182,'DC4-1'!$A$4:$Q$1997,5,TRUE)),"",VLOOKUP(A182,'DC4-1'!$A$4:$Q$1997,5,TRUE))</f>
        <v>269.7915</v>
      </c>
      <c r="D182" s="103">
        <v>259.975</v>
      </c>
      <c r="E182" s="103">
        <v>260</v>
      </c>
      <c r="F182" s="103">
        <f t="shared" si="9"/>
        <v>2591.798</v>
      </c>
      <c r="G182" s="101">
        <f t="shared" si="10"/>
        <v>337.500000000091</v>
      </c>
      <c r="K182" s="112">
        <f>IF(AND(年报!N$2&lt;=A182,A182&lt;=年报!N$3),1,0)</f>
        <v>0</v>
      </c>
    </row>
    <row r="183" spans="1:11">
      <c r="A183" s="104">
        <v>44448</v>
      </c>
      <c r="B183" s="77">
        <f>'DC4-1'!B182</f>
        <v>2581.994</v>
      </c>
      <c r="C183" s="77">
        <f>IF(ISERROR(VLOOKUP(A183,'DC4-1'!$A$4:$Q$1997,5,TRUE)),"",VLOOKUP(A183,'DC4-1'!$A$4:$Q$1997,5,TRUE))</f>
        <v>269.7105</v>
      </c>
      <c r="D183" s="103">
        <v>259.833</v>
      </c>
      <c r="E183" s="103">
        <v>259.944</v>
      </c>
      <c r="F183" s="103">
        <f t="shared" si="9"/>
        <v>2591.816</v>
      </c>
      <c r="G183" s="101">
        <f t="shared" si="10"/>
        <v>319.499999999607</v>
      </c>
      <c r="K183" s="112">
        <f>IF(AND(年报!N$2&lt;=A183,A183&lt;=年报!N$3),1,0)</f>
        <v>0</v>
      </c>
    </row>
    <row r="184" spans="6:11">
      <c r="F184" s="103"/>
      <c r="K184" s="112">
        <f>IF(AND(年报!N$2&lt;=A184,A184&lt;=年报!N$3),1,0)</f>
        <v>0</v>
      </c>
    </row>
    <row r="185" spans="6:11">
      <c r="F185" s="103"/>
      <c r="K185" s="112">
        <f>IF(AND(年报!N$2&lt;=A185,A185&lt;=年报!N$3),1,0)</f>
        <v>0</v>
      </c>
    </row>
    <row r="186" spans="6:11">
      <c r="F186" s="103"/>
      <c r="K186" s="112">
        <f>IF(AND(年报!N$2&lt;=A186,A186&lt;=年报!N$3),1,0)</f>
        <v>0</v>
      </c>
    </row>
    <row r="187" spans="6:11">
      <c r="F187" s="103"/>
      <c r="K187" s="112">
        <f>IF(AND(年报!N$2&lt;=A187,A187&lt;=年报!N$3),1,0)</f>
        <v>0</v>
      </c>
    </row>
    <row r="188" spans="6:11">
      <c r="F188" s="103"/>
      <c r="K188" s="112">
        <f>IF(AND(年报!N$2&lt;=A188,A188&lt;=年报!N$3),1,0)</f>
        <v>0</v>
      </c>
    </row>
    <row r="189" spans="6:11">
      <c r="F189" s="103"/>
      <c r="K189" s="112">
        <f>IF(AND(年报!N$2&lt;=A189,A189&lt;=年报!N$3),1,0)</f>
        <v>0</v>
      </c>
    </row>
    <row r="190" spans="6:11">
      <c r="F190" s="103"/>
      <c r="K190" s="112">
        <f>IF(AND(年报!N$2&lt;=A190,A190&lt;=年报!N$3),1,0)</f>
        <v>0</v>
      </c>
    </row>
    <row r="191" spans="6:11">
      <c r="F191" s="103"/>
      <c r="K191" s="112">
        <f>IF(AND(年报!N$2&lt;=A191,A191&lt;=年报!N$3),1,0)</f>
        <v>0</v>
      </c>
    </row>
    <row r="192" spans="6:11">
      <c r="F192" s="103"/>
      <c r="K192" s="112">
        <f>IF(AND(年报!N$2&lt;=A192,A192&lt;=年报!N$3),1,0)</f>
        <v>0</v>
      </c>
    </row>
    <row r="193" spans="6:11">
      <c r="F193" s="103"/>
      <c r="K193" s="112">
        <f>IF(AND(年报!N$2&lt;=A193,A193&lt;=年报!N$3),1,0)</f>
        <v>0</v>
      </c>
    </row>
    <row r="194" spans="6:11">
      <c r="F194" s="103"/>
      <c r="K194" s="112">
        <f>IF(AND(年报!N$2&lt;=A194,A194&lt;=年报!N$3),1,0)</f>
        <v>0</v>
      </c>
    </row>
    <row r="195" spans="6:11">
      <c r="F195" s="103"/>
      <c r="K195" s="112">
        <f>IF(AND(年报!N$2&lt;=A195,A195&lt;=年报!N$3),1,0)</f>
        <v>0</v>
      </c>
    </row>
    <row r="196" spans="6:11">
      <c r="F196" s="103"/>
      <c r="K196" s="112">
        <f>IF(AND(年报!N$2&lt;=A196,A196&lt;=年报!N$3),1,0)</f>
        <v>0</v>
      </c>
    </row>
    <row r="197" spans="6:11">
      <c r="F197" s="103"/>
      <c r="K197" s="112">
        <f>IF(AND(年报!N$2&lt;=A197,A197&lt;=年报!N$3),1,0)</f>
        <v>0</v>
      </c>
    </row>
    <row r="198" spans="6:11">
      <c r="F198" s="103"/>
      <c r="K198" s="112">
        <f>IF(AND(年报!N$2&lt;=A198,A198&lt;=年报!N$3),1,0)</f>
        <v>0</v>
      </c>
    </row>
    <row r="199" spans="6:11">
      <c r="F199" s="103"/>
      <c r="K199" s="112">
        <f>IF(AND(年报!N$2&lt;=A199,A199&lt;=年报!N$3),1,0)</f>
        <v>0</v>
      </c>
    </row>
    <row r="200" spans="6:11">
      <c r="F200" s="103"/>
      <c r="K200" s="112">
        <f>IF(AND(年报!N$2&lt;=A200,A200&lt;=年报!N$3),1,0)</f>
        <v>0</v>
      </c>
    </row>
    <row r="201" spans="6:11">
      <c r="F201" s="103"/>
      <c r="K201" s="112">
        <f>IF(AND(年报!N$2&lt;=A201,A201&lt;=年报!N$3),1,0)</f>
        <v>0</v>
      </c>
    </row>
    <row r="202" spans="6:11">
      <c r="F202" s="103"/>
      <c r="K202" s="112">
        <f>IF(AND(年报!N$2&lt;=A202,A202&lt;=年报!N$3),1,0)</f>
        <v>0</v>
      </c>
    </row>
    <row r="203" spans="6:11">
      <c r="F203" s="103"/>
      <c r="K203" s="112">
        <f>IF(AND(年报!N$2&lt;=A203,A203&lt;=年报!N$3),1,0)</f>
        <v>0</v>
      </c>
    </row>
    <row r="204" spans="6:11">
      <c r="F204" s="103"/>
      <c r="K204" s="112">
        <f>IF(AND(年报!N$2&lt;=A204,A204&lt;=年报!N$3),1,0)</f>
        <v>0</v>
      </c>
    </row>
    <row r="205" spans="6:11">
      <c r="F205" s="103"/>
      <c r="K205" s="112">
        <f>IF(AND(年报!N$2&lt;=A205,A205&lt;=年报!N$3),1,0)</f>
        <v>0</v>
      </c>
    </row>
    <row r="206" spans="6:11">
      <c r="F206" s="103"/>
      <c r="K206" s="112">
        <f>IF(AND(年报!N$2&lt;=A206,A206&lt;=年报!N$3),1,0)</f>
        <v>0</v>
      </c>
    </row>
    <row r="207" spans="6:11">
      <c r="F207" s="103"/>
      <c r="K207" s="112">
        <f>IF(AND(年报!N$2&lt;=A207,A207&lt;=年报!N$3),1,0)</f>
        <v>0</v>
      </c>
    </row>
    <row r="208" spans="6:11">
      <c r="F208" s="103"/>
      <c r="K208" s="112">
        <f>IF(AND(年报!N$2&lt;=A208,A208&lt;=年报!N$3),1,0)</f>
        <v>0</v>
      </c>
    </row>
    <row r="209" spans="6:11">
      <c r="F209" s="103"/>
      <c r="K209" s="112">
        <f>IF(AND(年报!N$2&lt;=A209,A209&lt;=年报!N$3),1,0)</f>
        <v>0</v>
      </c>
    </row>
    <row r="210" spans="6:11">
      <c r="F210" s="103"/>
      <c r="K210" s="112">
        <f>IF(AND(年报!N$2&lt;=A210,A210&lt;=年报!N$3),1,0)</f>
        <v>0</v>
      </c>
    </row>
    <row r="211" spans="6:11">
      <c r="F211" s="103"/>
      <c r="K211" s="112">
        <f>IF(AND(年报!N$2&lt;=A211,A211&lt;=年报!N$3),1,0)</f>
        <v>0</v>
      </c>
    </row>
    <row r="212" spans="6:11">
      <c r="F212" s="103"/>
      <c r="K212" s="112">
        <f>IF(AND(年报!N$2&lt;=A212,A212&lt;=年报!N$3),1,0)</f>
        <v>0</v>
      </c>
    </row>
    <row r="213" spans="6:11">
      <c r="F213" s="103"/>
      <c r="K213" s="112">
        <f>IF(AND(年报!N$2&lt;=A213,A213&lt;=年报!N$3),1,0)</f>
        <v>0</v>
      </c>
    </row>
    <row r="214" spans="6:11">
      <c r="F214" s="103"/>
      <c r="K214" s="112">
        <f>IF(AND(年报!N$2&lt;=A214,A214&lt;=年报!N$3),1,0)</f>
        <v>0</v>
      </c>
    </row>
    <row r="215" spans="6:11">
      <c r="F215" s="103"/>
      <c r="K215" s="112">
        <f>IF(AND(年报!N$2&lt;=A215,A215&lt;=年报!N$3),1,0)</f>
        <v>0</v>
      </c>
    </row>
    <row r="216" spans="6:11">
      <c r="F216" s="103"/>
      <c r="K216" s="112">
        <f>IF(AND(年报!N$2&lt;=A216,A216&lt;=年报!N$3),1,0)</f>
        <v>0</v>
      </c>
    </row>
    <row r="217" spans="6:11">
      <c r="F217" s="103"/>
      <c r="K217" s="112">
        <f>IF(AND(年报!N$2&lt;=A217,A217&lt;=年报!N$3),1,0)</f>
        <v>0</v>
      </c>
    </row>
    <row r="218" spans="6:11">
      <c r="F218" s="103"/>
      <c r="K218" s="112">
        <f>IF(AND(年报!N$2&lt;=A218,A218&lt;=年报!N$3),1,0)</f>
        <v>0</v>
      </c>
    </row>
    <row r="219" spans="6:11">
      <c r="F219" s="103"/>
      <c r="K219" s="112">
        <f>IF(AND(年报!N$2&lt;=A219,A219&lt;=年报!N$3),1,0)</f>
        <v>0</v>
      </c>
    </row>
    <row r="220" spans="6:11">
      <c r="F220" s="103"/>
      <c r="K220" s="112">
        <f>IF(AND(年报!N$2&lt;=A220,A220&lt;=年报!N$3),1,0)</f>
        <v>0</v>
      </c>
    </row>
    <row r="221" spans="6:11">
      <c r="F221" s="103"/>
      <c r="K221" s="112">
        <f>IF(AND(年报!N$2&lt;=A221,A221&lt;=年报!N$3),1,0)</f>
        <v>0</v>
      </c>
    </row>
    <row r="222" spans="6:11">
      <c r="F222" s="103"/>
      <c r="K222" s="112">
        <f>IF(AND(年报!N$2&lt;=A222,A222&lt;=年报!N$3),1,0)</f>
        <v>0</v>
      </c>
    </row>
    <row r="223" spans="6:11">
      <c r="F223" s="103"/>
      <c r="K223" s="112">
        <f>IF(AND(年报!N$2&lt;=A223,A223&lt;=年报!N$3),1,0)</f>
        <v>0</v>
      </c>
    </row>
    <row r="224" spans="6:11">
      <c r="F224" s="103"/>
      <c r="K224" s="112">
        <f>IF(AND(年报!N$2&lt;=A224,A224&lt;=年报!N$3),1,0)</f>
        <v>0</v>
      </c>
    </row>
    <row r="225" spans="6:11">
      <c r="F225" s="103"/>
      <c r="K225" s="112">
        <f>IF(AND(年报!N$2&lt;=A225,A225&lt;=年报!N$3),1,0)</f>
        <v>0</v>
      </c>
    </row>
    <row r="226" spans="6:11">
      <c r="F226" s="103"/>
      <c r="K226" s="112">
        <f>IF(AND(年报!N$2&lt;=A226,A226&lt;=年报!N$3),1,0)</f>
        <v>0</v>
      </c>
    </row>
    <row r="227" spans="6:11">
      <c r="F227" s="103"/>
      <c r="K227" s="112">
        <f>IF(AND(年报!N$2&lt;=A227,A227&lt;=年报!N$3),1,0)</f>
        <v>0</v>
      </c>
    </row>
    <row r="228" spans="6:11">
      <c r="F228" s="103"/>
      <c r="K228" s="112">
        <f>IF(AND(年报!N$2&lt;=A228,A228&lt;=年报!N$3),1,0)</f>
        <v>0</v>
      </c>
    </row>
    <row r="229" spans="6:11">
      <c r="F229" s="103"/>
      <c r="K229" s="112">
        <f>IF(AND(年报!N$2&lt;=A229,A229&lt;=年报!N$3),1,0)</f>
        <v>0</v>
      </c>
    </row>
    <row r="230" spans="6:11">
      <c r="F230" s="103"/>
      <c r="K230" s="112">
        <f>IF(AND(年报!N$2&lt;=A230,A230&lt;=年报!N$3),1,0)</f>
        <v>0</v>
      </c>
    </row>
    <row r="231" spans="6:11">
      <c r="F231" s="103"/>
      <c r="K231" s="112">
        <f>IF(AND(年报!N$2&lt;=A231,A231&lt;=年报!N$3),1,0)</f>
        <v>0</v>
      </c>
    </row>
    <row r="232" spans="6:11">
      <c r="F232" s="103"/>
      <c r="K232" s="112">
        <f>IF(AND(年报!N$2&lt;=A232,A232&lt;=年报!N$3),1,0)</f>
        <v>0</v>
      </c>
    </row>
    <row r="233" spans="6:11">
      <c r="F233" s="103"/>
      <c r="K233" s="112">
        <f>IF(AND(年报!N$2&lt;=A233,A233&lt;=年报!N$3),1,0)</f>
        <v>0</v>
      </c>
    </row>
    <row r="234" spans="6:11">
      <c r="F234" s="103"/>
      <c r="K234" s="112">
        <f>IF(AND(年报!N$2&lt;=A234,A234&lt;=年报!N$3),1,0)</f>
        <v>0</v>
      </c>
    </row>
    <row r="235" spans="6:11">
      <c r="F235" s="103"/>
      <c r="K235" s="112">
        <f>IF(AND(年报!N$2&lt;=A235,A235&lt;=年报!N$3),1,0)</f>
        <v>0</v>
      </c>
    </row>
    <row r="236" spans="6:11">
      <c r="F236" s="103"/>
      <c r="K236" s="112">
        <f>IF(AND(年报!N$2&lt;=A236,A236&lt;=年报!N$3),1,0)</f>
        <v>0</v>
      </c>
    </row>
    <row r="237" spans="6:11">
      <c r="F237" s="103"/>
      <c r="K237" s="112">
        <f>IF(AND(年报!N$2&lt;=A237,A237&lt;=年报!N$3),1,0)</f>
        <v>0</v>
      </c>
    </row>
    <row r="238" spans="6:11">
      <c r="F238" s="103"/>
      <c r="K238" s="112">
        <f>IF(AND(年报!N$2&lt;=A238,A238&lt;=年报!N$3),1,0)</f>
        <v>0</v>
      </c>
    </row>
    <row r="239" spans="6:11">
      <c r="F239" s="103"/>
      <c r="K239" s="112">
        <f>IF(AND(年报!N$2&lt;=A239,A239&lt;=年报!N$3),1,0)</f>
        <v>0</v>
      </c>
    </row>
    <row r="240" spans="6:11">
      <c r="F240" s="103"/>
      <c r="K240" s="112">
        <f>IF(AND(年报!N$2&lt;=A240,A240&lt;=年报!N$3),1,0)</f>
        <v>0</v>
      </c>
    </row>
    <row r="241" spans="6:11">
      <c r="F241" s="103"/>
      <c r="K241" s="112">
        <f>IF(AND(年报!N$2&lt;=A241,A241&lt;=年报!N$3),1,0)</f>
        <v>0</v>
      </c>
    </row>
    <row r="242" spans="6:11">
      <c r="F242" s="103"/>
      <c r="K242" s="112">
        <f>IF(AND(年报!N$2&lt;=A242,A242&lt;=年报!N$3),1,0)</f>
        <v>0</v>
      </c>
    </row>
    <row r="243" spans="6:11">
      <c r="F243" s="103"/>
      <c r="K243" s="112">
        <f>IF(AND(年报!N$2&lt;=A243,A243&lt;=年报!N$3),1,0)</f>
        <v>0</v>
      </c>
    </row>
    <row r="244" spans="6:11">
      <c r="F244" s="103"/>
      <c r="K244" s="112">
        <f>IF(AND(年报!N$2&lt;=A244,A244&lt;=年报!N$3),1,0)</f>
        <v>0</v>
      </c>
    </row>
    <row r="245" spans="6:11">
      <c r="F245" s="103"/>
      <c r="K245" s="112">
        <f>IF(AND(年报!N$2&lt;=A245,A245&lt;=年报!N$3),1,0)</f>
        <v>0</v>
      </c>
    </row>
    <row r="246" spans="6:11">
      <c r="F246" s="103"/>
      <c r="K246" s="112">
        <f>IF(AND(年报!N$2&lt;=A246,A246&lt;=年报!N$3),1,0)</f>
        <v>0</v>
      </c>
    </row>
    <row r="247" spans="6:11">
      <c r="F247" s="103"/>
      <c r="K247" s="112">
        <f>IF(AND(年报!N$2&lt;=A247,A247&lt;=年报!N$3),1,0)</f>
        <v>0</v>
      </c>
    </row>
    <row r="248" spans="6:11">
      <c r="F248" s="103"/>
      <c r="K248" s="112">
        <f>IF(AND(年报!N$2&lt;=A248,A248&lt;=年报!N$3),1,0)</f>
        <v>0</v>
      </c>
    </row>
    <row r="249" spans="6:11">
      <c r="F249" s="103"/>
      <c r="K249" s="112">
        <f>IF(AND(年报!N$2&lt;=A249,A249&lt;=年报!N$3),1,0)</f>
        <v>0</v>
      </c>
    </row>
    <row r="250" spans="6:11">
      <c r="F250" s="103"/>
      <c r="K250" s="112">
        <f>IF(AND(年报!N$2&lt;=A250,A250&lt;=年报!N$3),1,0)</f>
        <v>0</v>
      </c>
    </row>
    <row r="251" spans="6:11">
      <c r="F251" s="103"/>
      <c r="K251" s="112">
        <f>IF(AND(年报!N$2&lt;=A251,A251&lt;=年报!N$3),1,0)</f>
        <v>0</v>
      </c>
    </row>
    <row r="252" spans="6:11">
      <c r="F252" s="103"/>
      <c r="K252" s="112">
        <f>IF(AND(年报!N$2&lt;=A252,A252&lt;=年报!N$3),1,0)</f>
        <v>0</v>
      </c>
    </row>
    <row r="253" spans="6:11">
      <c r="F253" s="103"/>
      <c r="K253" s="112">
        <f>IF(AND(年报!N$2&lt;=A253,A253&lt;=年报!N$3),1,0)</f>
        <v>0</v>
      </c>
    </row>
    <row r="254" spans="6:11">
      <c r="F254" s="103"/>
      <c r="K254" s="112">
        <f>IF(AND(年报!N$2&lt;=A254,A254&lt;=年报!N$3),1,0)</f>
        <v>0</v>
      </c>
    </row>
    <row r="255" spans="6:11">
      <c r="F255" s="103"/>
      <c r="K255" s="112">
        <f>IF(AND(年报!N$2&lt;=A255,A255&lt;=年报!N$3),1,0)</f>
        <v>0</v>
      </c>
    </row>
    <row r="256" spans="6:11">
      <c r="F256" s="103"/>
      <c r="K256" s="112">
        <f>IF(AND(年报!N$2&lt;=A256,A256&lt;=年报!N$3),1,0)</f>
        <v>0</v>
      </c>
    </row>
    <row r="257" spans="6:11">
      <c r="F257" s="103"/>
      <c r="K257" s="112">
        <f>IF(AND(年报!N$2&lt;=A257,A257&lt;=年报!N$3),1,0)</f>
        <v>0</v>
      </c>
    </row>
    <row r="258" spans="6:11">
      <c r="F258" s="103"/>
      <c r="K258" s="112">
        <f>IF(AND(年报!N$2&lt;=A258,A258&lt;=年报!N$3),1,0)</f>
        <v>0</v>
      </c>
    </row>
    <row r="259" spans="6:11">
      <c r="F259" s="103"/>
      <c r="K259" s="112">
        <f>IF(AND(年报!N$2&lt;=A259,A259&lt;=年报!N$3),1,0)</f>
        <v>0</v>
      </c>
    </row>
    <row r="260" spans="6:11">
      <c r="F260" s="103"/>
      <c r="K260" s="112">
        <f>IF(AND(年报!N$2&lt;=A260,A260&lt;=年报!N$3),1,0)</f>
        <v>0</v>
      </c>
    </row>
    <row r="261" spans="6:11">
      <c r="F261" s="103"/>
      <c r="K261" s="112">
        <f>IF(AND(年报!N$2&lt;=A261,A261&lt;=年报!N$3),1,0)</f>
        <v>0</v>
      </c>
    </row>
    <row r="262" spans="6:11">
      <c r="F262" s="103"/>
      <c r="K262" s="112">
        <f>IF(AND(年报!N$2&lt;=A262,A262&lt;=年报!N$3),1,0)</f>
        <v>0</v>
      </c>
    </row>
    <row r="263" spans="6:11">
      <c r="F263" s="103"/>
      <c r="K263" s="112">
        <f>IF(AND(年报!N$2&lt;=A263,A263&lt;=年报!N$3),1,0)</f>
        <v>0</v>
      </c>
    </row>
    <row r="264" spans="6:11">
      <c r="F264" s="103"/>
      <c r="K264" s="112">
        <f>IF(AND(年报!N$2&lt;=A264,A264&lt;=年报!N$3),1,0)</f>
        <v>0</v>
      </c>
    </row>
    <row r="265" spans="6:11">
      <c r="F265" s="103"/>
      <c r="K265" s="112">
        <f>IF(AND(年报!N$2&lt;=A265,A265&lt;=年报!N$3),1,0)</f>
        <v>0</v>
      </c>
    </row>
    <row r="266" spans="6:11">
      <c r="F266" s="103"/>
      <c r="K266" s="112">
        <f>IF(AND(年报!N$2&lt;=A266,A266&lt;=年报!N$3),1,0)</f>
        <v>0</v>
      </c>
    </row>
    <row r="267" spans="6:11">
      <c r="F267" s="103"/>
      <c r="K267" s="112">
        <f>IF(AND(年报!N$2&lt;=A267,A267&lt;=年报!N$3),1,0)</f>
        <v>0</v>
      </c>
    </row>
    <row r="268" spans="6:11">
      <c r="F268" s="103"/>
      <c r="K268" s="112">
        <f>IF(AND(年报!N$2&lt;=A268,A268&lt;=年报!N$3),1,0)</f>
        <v>0</v>
      </c>
    </row>
    <row r="269" spans="6:11">
      <c r="F269" s="103"/>
      <c r="K269" s="112">
        <f>IF(AND(年报!N$2&lt;=A269,A269&lt;=年报!N$3),1,0)</f>
        <v>0</v>
      </c>
    </row>
    <row r="270" spans="6:11">
      <c r="F270" s="103"/>
      <c r="K270" s="112">
        <f>IF(AND(年报!N$2&lt;=A270,A270&lt;=年报!N$3),1,0)</f>
        <v>0</v>
      </c>
    </row>
    <row r="271" spans="6:11">
      <c r="F271" s="103"/>
      <c r="K271" s="112">
        <f>IF(AND(年报!N$2&lt;=A271,A271&lt;=年报!N$3),1,0)</f>
        <v>0</v>
      </c>
    </row>
    <row r="272" spans="6:11">
      <c r="F272" s="103"/>
      <c r="K272" s="112">
        <f>IF(AND(年报!N$2&lt;=A272,A272&lt;=年报!N$3),1,0)</f>
        <v>0</v>
      </c>
    </row>
    <row r="273" spans="6:11">
      <c r="F273" s="103"/>
      <c r="K273" s="112">
        <f>IF(AND(年报!N$2&lt;=A273,A273&lt;=年报!N$3),1,0)</f>
        <v>0</v>
      </c>
    </row>
    <row r="274" spans="6:11">
      <c r="F274" s="103"/>
      <c r="K274" s="112">
        <f>IF(AND(年报!N$2&lt;=A274,A274&lt;=年报!N$3),1,0)</f>
        <v>0</v>
      </c>
    </row>
    <row r="275" spans="6:11">
      <c r="F275" s="103"/>
      <c r="K275" s="112">
        <f>IF(AND(年报!N$2&lt;=A275,A275&lt;=年报!N$3),1,0)</f>
        <v>0</v>
      </c>
    </row>
    <row r="276" spans="6:11">
      <c r="F276" s="103"/>
      <c r="K276" s="112">
        <f>IF(AND(年报!N$2&lt;=A276,A276&lt;=年报!N$3),1,0)</f>
        <v>0</v>
      </c>
    </row>
    <row r="277" spans="6:11">
      <c r="F277" s="103"/>
      <c r="K277" s="112">
        <f>IF(AND(年报!N$2&lt;=A277,A277&lt;=年报!N$3),1,0)</f>
        <v>0</v>
      </c>
    </row>
    <row r="278" spans="6:11">
      <c r="F278" s="103"/>
      <c r="K278" s="112">
        <f>IF(AND(年报!N$2&lt;=A278,A278&lt;=年报!N$3),1,0)</f>
        <v>0</v>
      </c>
    </row>
    <row r="279" spans="6:11">
      <c r="F279" s="103"/>
      <c r="K279" s="112">
        <f>IF(AND(年报!N$2&lt;=A279,A279&lt;=年报!N$3),1,0)</f>
        <v>0</v>
      </c>
    </row>
    <row r="280" spans="6:11">
      <c r="F280" s="103"/>
      <c r="K280" s="112">
        <f>IF(AND(年报!N$2&lt;=A280,A280&lt;=年报!N$3),1,0)</f>
        <v>0</v>
      </c>
    </row>
    <row r="281" spans="6:11">
      <c r="F281" s="103"/>
      <c r="K281" s="112">
        <f>IF(AND(年报!N$2&lt;=A281,A281&lt;=年报!N$3),1,0)</f>
        <v>0</v>
      </c>
    </row>
    <row r="282" spans="6:11">
      <c r="F282" s="103"/>
      <c r="K282" s="112">
        <f>IF(AND(年报!N$2&lt;=A282,A282&lt;=年报!N$3),1,0)</f>
        <v>0</v>
      </c>
    </row>
    <row r="283" spans="6:11">
      <c r="F283" s="103"/>
      <c r="K283" s="112">
        <f>IF(AND(年报!N$2&lt;=A283,A283&lt;=年报!N$3),1,0)</f>
        <v>0</v>
      </c>
    </row>
    <row r="284" spans="6:11">
      <c r="F284" s="103"/>
      <c r="K284" s="112">
        <f>IF(AND(年报!N$2&lt;=A284,A284&lt;=年报!N$3),1,0)</f>
        <v>0</v>
      </c>
    </row>
    <row r="285" spans="6:11">
      <c r="F285" s="103"/>
      <c r="K285" s="112">
        <f>IF(AND(年报!N$2&lt;=A285,A285&lt;=年报!N$3),1,0)</f>
        <v>0</v>
      </c>
    </row>
    <row r="286" spans="6:11">
      <c r="F286" s="103"/>
      <c r="K286" s="112">
        <f>IF(AND(年报!N$2&lt;=A286,A286&lt;=年报!N$3),1,0)</f>
        <v>0</v>
      </c>
    </row>
    <row r="287" spans="6:11">
      <c r="F287" s="103"/>
      <c r="K287" s="112">
        <f>IF(AND(年报!N$2&lt;=A287,A287&lt;=年报!N$3),1,0)</f>
        <v>0</v>
      </c>
    </row>
    <row r="288" spans="6:11">
      <c r="F288" s="103"/>
      <c r="K288" s="112">
        <f>IF(AND(年报!N$2&lt;=A288,A288&lt;=年报!N$3),1,0)</f>
        <v>0</v>
      </c>
    </row>
    <row r="289" spans="6:11">
      <c r="F289" s="103"/>
      <c r="K289" s="112">
        <f>IF(AND(年报!N$2&lt;=A289,A289&lt;=年报!N$3),1,0)</f>
        <v>0</v>
      </c>
    </row>
    <row r="290" spans="6:11">
      <c r="F290" s="103"/>
      <c r="K290" s="112">
        <f>IF(AND(年报!N$2&lt;=A290,A290&lt;=年报!N$3),1,0)</f>
        <v>0</v>
      </c>
    </row>
    <row r="291" spans="6:11">
      <c r="F291" s="103"/>
      <c r="K291" s="112">
        <f>IF(AND(年报!N$2&lt;=A291,A291&lt;=年报!N$3),1,0)</f>
        <v>0</v>
      </c>
    </row>
    <row r="292" spans="6:11">
      <c r="F292" s="103"/>
      <c r="K292" s="112">
        <f>IF(AND(年报!N$2&lt;=A292,A292&lt;=年报!N$3),1,0)</f>
        <v>0</v>
      </c>
    </row>
    <row r="293" spans="6:11">
      <c r="F293" s="103"/>
      <c r="K293" s="112">
        <f>IF(AND(年报!N$2&lt;=A293,A293&lt;=年报!N$3),1,0)</f>
        <v>0</v>
      </c>
    </row>
    <row r="294" spans="6:11">
      <c r="F294" s="103"/>
      <c r="K294" s="112">
        <f>IF(AND(年报!N$2&lt;=A294,A294&lt;=年报!N$3),1,0)</f>
        <v>0</v>
      </c>
    </row>
    <row r="295" spans="6:11">
      <c r="F295" s="103"/>
      <c r="K295" s="112">
        <f>IF(AND(年报!N$2&lt;=A295,A295&lt;=年报!N$3),1,0)</f>
        <v>0</v>
      </c>
    </row>
    <row r="296" spans="6:11">
      <c r="F296" s="103"/>
      <c r="K296" s="112">
        <f>IF(AND(年报!N$2&lt;=A296,A296&lt;=年报!N$3),1,0)</f>
        <v>0</v>
      </c>
    </row>
    <row r="297" spans="6:11">
      <c r="F297" s="103"/>
      <c r="K297" s="112">
        <f>IF(AND(年报!N$2&lt;=A297,A297&lt;=年报!N$3),1,0)</f>
        <v>0</v>
      </c>
    </row>
    <row r="298" spans="6:11">
      <c r="F298" s="103"/>
      <c r="K298" s="112">
        <f>IF(AND(年报!N$2&lt;=A298,A298&lt;=年报!N$3),1,0)</f>
        <v>0</v>
      </c>
    </row>
    <row r="299" spans="6:11">
      <c r="F299" s="103"/>
      <c r="K299" s="112">
        <f>IF(AND(年报!N$2&lt;=A299,A299&lt;=年报!N$3),1,0)</f>
        <v>0</v>
      </c>
    </row>
    <row r="300" spans="6:11">
      <c r="F300" s="103"/>
      <c r="K300" s="112">
        <f>IF(AND(年报!N$2&lt;=A300,A300&lt;=年报!N$3),1,0)</f>
        <v>0</v>
      </c>
    </row>
    <row r="301" spans="6:11">
      <c r="F301" s="103"/>
      <c r="K301" s="112">
        <f>IF(AND(年报!N$2&lt;=A301,A301&lt;=年报!N$3),1,0)</f>
        <v>0</v>
      </c>
    </row>
    <row r="302" spans="6:11">
      <c r="F302" s="103"/>
      <c r="K302" s="112">
        <f>IF(AND(年报!N$2&lt;=A302,A302&lt;=年报!N$3),1,0)</f>
        <v>0</v>
      </c>
    </row>
    <row r="303" spans="6:11">
      <c r="F303" s="103"/>
      <c r="K303" s="112">
        <f>IF(AND(年报!N$2&lt;=A303,A303&lt;=年报!N$3),1,0)</f>
        <v>0</v>
      </c>
    </row>
    <row r="304" spans="6:11">
      <c r="F304" s="103"/>
      <c r="K304" s="112">
        <f>IF(AND(年报!N$2&lt;=A304,A304&lt;=年报!N$3),1,0)</f>
        <v>0</v>
      </c>
    </row>
    <row r="305" spans="6:11">
      <c r="F305" s="103"/>
      <c r="K305" s="112">
        <f>IF(AND(年报!N$2&lt;=A305,A305&lt;=年报!N$3),1,0)</f>
        <v>0</v>
      </c>
    </row>
    <row r="306" spans="6:11">
      <c r="F306" s="103"/>
      <c r="K306" s="112">
        <f>IF(AND(年报!N$2&lt;=A306,A306&lt;=年报!N$3),1,0)</f>
        <v>0</v>
      </c>
    </row>
    <row r="307" spans="6:11">
      <c r="F307" s="103"/>
      <c r="K307" s="112">
        <f>IF(AND(年报!N$2&lt;=A307,A307&lt;=年报!N$3),1,0)</f>
        <v>0</v>
      </c>
    </row>
    <row r="308" spans="6:11">
      <c r="F308" s="103"/>
      <c r="K308" s="112">
        <f>IF(AND(年报!N$2&lt;=A308,A308&lt;=年报!N$3),1,0)</f>
        <v>0</v>
      </c>
    </row>
    <row r="309" spans="6:11">
      <c r="F309" s="103"/>
      <c r="K309" s="112">
        <f>IF(AND(年报!N$2&lt;=A309,A309&lt;=年报!N$3),1,0)</f>
        <v>0</v>
      </c>
    </row>
    <row r="310" spans="6:11">
      <c r="F310" s="103"/>
      <c r="K310" s="112">
        <f>IF(AND(年报!N$2&lt;=A310,A310&lt;=年报!N$3),1,0)</f>
        <v>0</v>
      </c>
    </row>
    <row r="311" spans="6:11">
      <c r="F311" s="103"/>
      <c r="K311" s="112">
        <f>IF(AND(年报!N$2&lt;=A311,A311&lt;=年报!N$3),1,0)</f>
        <v>0</v>
      </c>
    </row>
    <row r="312" spans="6:11">
      <c r="F312" s="103"/>
      <c r="K312" s="112">
        <f>IF(AND(年报!N$2&lt;=A312,A312&lt;=年报!N$3),1,0)</f>
        <v>0</v>
      </c>
    </row>
    <row r="313" spans="6:11">
      <c r="F313" s="103"/>
      <c r="K313" s="112">
        <f>IF(AND(年报!N$2&lt;=A313,A313&lt;=年报!N$3),1,0)</f>
        <v>0</v>
      </c>
    </row>
    <row r="314" spans="6:11">
      <c r="F314" s="103"/>
      <c r="K314" s="112">
        <f>IF(AND(年报!N$2&lt;=A314,A314&lt;=年报!N$3),1,0)</f>
        <v>0</v>
      </c>
    </row>
    <row r="315" spans="6:11">
      <c r="F315" s="103"/>
      <c r="K315" s="112">
        <f>IF(AND(年报!N$2&lt;=A315,A315&lt;=年报!N$3),1,0)</f>
        <v>0</v>
      </c>
    </row>
    <row r="316" spans="6:11">
      <c r="F316" s="103"/>
      <c r="K316" s="112">
        <f>IF(AND(年报!N$2&lt;=A316,A316&lt;=年报!N$3),1,0)</f>
        <v>0</v>
      </c>
    </row>
    <row r="317" spans="6:11">
      <c r="F317" s="103"/>
      <c r="K317" s="112">
        <f>IF(AND(年报!N$2&lt;=A317,A317&lt;=年报!N$3),1,0)</f>
        <v>0</v>
      </c>
    </row>
    <row r="318" spans="6:11">
      <c r="F318" s="103"/>
      <c r="K318" s="112">
        <f>IF(AND(年报!N$2&lt;=A318,A318&lt;=年报!N$3),1,0)</f>
        <v>0</v>
      </c>
    </row>
    <row r="319" spans="6:11">
      <c r="F319" s="103"/>
      <c r="K319" s="112">
        <f>IF(AND(年报!N$2&lt;=A319,A319&lt;=年报!N$3),1,0)</f>
        <v>0</v>
      </c>
    </row>
    <row r="320" spans="6:11">
      <c r="F320" s="103"/>
      <c r="K320" s="112">
        <f>IF(AND(年报!N$2&lt;=A320,A320&lt;=年报!N$3),1,0)</f>
        <v>0</v>
      </c>
    </row>
    <row r="321" spans="6:11">
      <c r="F321" s="103"/>
      <c r="K321" s="112">
        <f>IF(AND(年报!N$2&lt;=A321,A321&lt;=年报!N$3),1,0)</f>
        <v>0</v>
      </c>
    </row>
    <row r="322" spans="6:11">
      <c r="F322" s="103"/>
      <c r="K322" s="112">
        <f>IF(AND(年报!N$2&lt;=A322,A322&lt;=年报!N$3),1,0)</f>
        <v>0</v>
      </c>
    </row>
    <row r="323" spans="6:11">
      <c r="F323" s="103"/>
      <c r="K323" s="112">
        <f>IF(AND(年报!N$2&lt;=A323,A323&lt;=年报!N$3),1,0)</f>
        <v>0</v>
      </c>
    </row>
    <row r="324" spans="6:11">
      <c r="F324" s="103"/>
      <c r="K324" s="112">
        <f>IF(AND(年报!N$2&lt;=A324,A324&lt;=年报!N$3),1,0)</f>
        <v>0</v>
      </c>
    </row>
    <row r="325" spans="6:11">
      <c r="F325" s="103"/>
      <c r="K325" s="112">
        <f>IF(AND(年报!N$2&lt;=A325,A325&lt;=年报!N$3),1,0)</f>
        <v>0</v>
      </c>
    </row>
    <row r="326" spans="6:11">
      <c r="F326" s="103"/>
      <c r="K326" s="112">
        <f>IF(AND(年报!N$2&lt;=A326,A326&lt;=年报!N$3),1,0)</f>
        <v>0</v>
      </c>
    </row>
    <row r="327" spans="6:11">
      <c r="F327" s="103"/>
      <c r="K327" s="112">
        <f>IF(AND(年报!N$2&lt;=A327,A327&lt;=年报!N$3),1,0)</f>
        <v>0</v>
      </c>
    </row>
    <row r="328" spans="6:11">
      <c r="F328" s="103"/>
      <c r="K328" s="112">
        <f>IF(AND(年报!N$2&lt;=A328,A328&lt;=年报!N$3),1,0)</f>
        <v>0</v>
      </c>
    </row>
    <row r="329" spans="6:11">
      <c r="F329" s="103"/>
      <c r="K329" s="112">
        <f>IF(AND(年报!N$2&lt;=A329,A329&lt;=年报!N$3),1,0)</f>
        <v>0</v>
      </c>
    </row>
    <row r="330" spans="6:11">
      <c r="F330" s="103"/>
      <c r="K330" s="112">
        <f>IF(AND(年报!N$2&lt;=A330,A330&lt;=年报!N$3),1,0)</f>
        <v>0</v>
      </c>
    </row>
    <row r="331" spans="6:11">
      <c r="F331" s="103"/>
      <c r="K331" s="112">
        <f>IF(AND(年报!N$2&lt;=A331,A331&lt;=年报!N$3),1,0)</f>
        <v>0</v>
      </c>
    </row>
    <row r="332" spans="6:11">
      <c r="F332" s="103"/>
      <c r="K332" s="112">
        <f>IF(AND(年报!N$2&lt;=A332,A332&lt;=年报!N$3),1,0)</f>
        <v>0</v>
      </c>
    </row>
    <row r="333" spans="6:11">
      <c r="F333" s="103"/>
      <c r="K333" s="112">
        <f>IF(AND(年报!N$2&lt;=A333,A333&lt;=年报!N$3),1,0)</f>
        <v>0</v>
      </c>
    </row>
    <row r="334" spans="6:11">
      <c r="F334" s="103"/>
      <c r="K334" s="112">
        <f>IF(AND(年报!N$2&lt;=A334,A334&lt;=年报!N$3),1,0)</f>
        <v>0</v>
      </c>
    </row>
    <row r="335" spans="6:11">
      <c r="F335" s="103"/>
      <c r="K335" s="112">
        <f>IF(AND(年报!N$2&lt;=A335,A335&lt;=年报!N$3),1,0)</f>
        <v>0</v>
      </c>
    </row>
    <row r="336" spans="6:11">
      <c r="F336" s="103"/>
      <c r="K336" s="112">
        <f>IF(AND(年报!N$2&lt;=A336,A336&lt;=年报!N$3),1,0)</f>
        <v>0</v>
      </c>
    </row>
    <row r="337" spans="6:11">
      <c r="F337" s="103"/>
      <c r="K337" s="112">
        <f>IF(AND(年报!N$2&lt;=A337,A337&lt;=年报!N$3),1,0)</f>
        <v>0</v>
      </c>
    </row>
    <row r="338" spans="6:11">
      <c r="F338" s="103"/>
      <c r="K338" s="112">
        <f>IF(AND(年报!N$2&lt;=A338,A338&lt;=年报!N$3),1,0)</f>
        <v>0</v>
      </c>
    </row>
    <row r="339" spans="6:11">
      <c r="F339" s="103"/>
      <c r="K339" s="112">
        <f>IF(AND(年报!N$2&lt;=A339,A339&lt;=年报!N$3),1,0)</f>
        <v>0</v>
      </c>
    </row>
    <row r="340" spans="6:11">
      <c r="F340" s="103"/>
      <c r="K340" s="112">
        <f>IF(AND(年报!N$2&lt;=A340,A340&lt;=年报!N$3),1,0)</f>
        <v>0</v>
      </c>
    </row>
    <row r="341" spans="6:11">
      <c r="F341" s="103"/>
      <c r="K341" s="112">
        <f>IF(AND(年报!N$2&lt;=A341,A341&lt;=年报!N$3),1,0)</f>
        <v>0</v>
      </c>
    </row>
    <row r="342" spans="6:11">
      <c r="F342" s="103"/>
      <c r="K342" s="112">
        <f>IF(AND(年报!N$2&lt;=A342,A342&lt;=年报!N$3),1,0)</f>
        <v>0</v>
      </c>
    </row>
    <row r="343" spans="6:11">
      <c r="F343" s="103"/>
      <c r="K343" s="112">
        <f>IF(AND(年报!N$2&lt;=A343,A343&lt;=年报!N$3),1,0)</f>
        <v>0</v>
      </c>
    </row>
    <row r="344" spans="6:11">
      <c r="F344" s="103"/>
      <c r="K344" s="112">
        <f>IF(AND(年报!N$2&lt;=A344,A344&lt;=年报!N$3),1,0)</f>
        <v>0</v>
      </c>
    </row>
    <row r="345" spans="6:11">
      <c r="F345" s="103"/>
      <c r="K345" s="112">
        <f>IF(AND(年报!N$2&lt;=A345,A345&lt;=年报!N$3),1,0)</f>
        <v>0</v>
      </c>
    </row>
    <row r="346" spans="6:11">
      <c r="F346" s="103"/>
      <c r="K346" s="112">
        <f>IF(AND(年报!N$2&lt;=A346,A346&lt;=年报!N$3),1,0)</f>
        <v>0</v>
      </c>
    </row>
    <row r="347" spans="6:11">
      <c r="F347" s="103"/>
      <c r="K347" s="112">
        <f>IF(AND(年报!N$2&lt;=A347,A347&lt;=年报!N$3),1,0)</f>
        <v>0</v>
      </c>
    </row>
    <row r="348" spans="6:11">
      <c r="F348" s="103"/>
      <c r="K348" s="112">
        <f>IF(AND(年报!N$2&lt;=A348,A348&lt;=年报!N$3),1,0)</f>
        <v>0</v>
      </c>
    </row>
    <row r="349" spans="6:11">
      <c r="F349" s="103"/>
      <c r="K349" s="112">
        <f>IF(AND(年报!N$2&lt;=A349,A349&lt;=年报!N$3),1,0)</f>
        <v>0</v>
      </c>
    </row>
    <row r="350" spans="6:11">
      <c r="F350" s="103"/>
      <c r="K350" s="112">
        <f>IF(AND(年报!N$2&lt;=A350,A350&lt;=年报!N$3),1,0)</f>
        <v>0</v>
      </c>
    </row>
    <row r="351" spans="6:11">
      <c r="F351" s="103"/>
      <c r="K351" s="112">
        <f>IF(AND(年报!N$2&lt;=A351,A351&lt;=年报!N$3),1,0)</f>
        <v>0</v>
      </c>
    </row>
    <row r="352" spans="6:11">
      <c r="F352" s="103"/>
      <c r="K352" s="112">
        <f>IF(AND(年报!N$2&lt;=A352,A352&lt;=年报!N$3),1,0)</f>
        <v>0</v>
      </c>
    </row>
    <row r="353" spans="6:11">
      <c r="F353" s="103"/>
      <c r="K353" s="112">
        <f>IF(AND(年报!N$2&lt;=A353,A353&lt;=年报!N$3),1,0)</f>
        <v>0</v>
      </c>
    </row>
    <row r="354" spans="6:11">
      <c r="F354" s="103"/>
      <c r="K354" s="112">
        <f>IF(AND(年报!N$2&lt;=A354,A354&lt;=年报!N$3),1,0)</f>
        <v>0</v>
      </c>
    </row>
    <row r="355" spans="6:11">
      <c r="F355" s="103"/>
      <c r="K355" s="112">
        <f>IF(AND(年报!N$2&lt;=A355,A355&lt;=年报!N$3),1,0)</f>
        <v>0</v>
      </c>
    </row>
    <row r="356" spans="6:11">
      <c r="F356" s="103"/>
      <c r="K356" s="112">
        <f>IF(AND(年报!N$2&lt;=A356,A356&lt;=年报!N$3),1,0)</f>
        <v>0</v>
      </c>
    </row>
    <row r="357" spans="6:11">
      <c r="F357" s="103"/>
      <c r="K357" s="112">
        <f>IF(AND(年报!N$2&lt;=A357,A357&lt;=年报!N$3),1,0)</f>
        <v>0</v>
      </c>
    </row>
    <row r="358" spans="6:11">
      <c r="F358" s="103"/>
      <c r="K358" s="112">
        <f>IF(AND(年报!N$2&lt;=A358,A358&lt;=年报!N$3),1,0)</f>
        <v>0</v>
      </c>
    </row>
    <row r="359" spans="6:11">
      <c r="F359" s="103"/>
      <c r="K359" s="112">
        <f>IF(AND(年报!N$2&lt;=A359,A359&lt;=年报!N$3),1,0)</f>
        <v>0</v>
      </c>
    </row>
    <row r="360" spans="6:11">
      <c r="F360" s="103"/>
      <c r="K360" s="112">
        <f>IF(AND(年报!N$2&lt;=A360,A360&lt;=年报!N$3),1,0)</f>
        <v>0</v>
      </c>
    </row>
    <row r="361" spans="6:11">
      <c r="F361" s="103"/>
      <c r="K361" s="112">
        <f>IF(AND(年报!N$2&lt;=A361,A361&lt;=年报!N$3),1,0)</f>
        <v>0</v>
      </c>
    </row>
    <row r="362" spans="6:11">
      <c r="F362" s="103"/>
      <c r="K362" s="112">
        <f>IF(AND(年报!N$2&lt;=A362,A362&lt;=年报!N$3),1,0)</f>
        <v>0</v>
      </c>
    </row>
    <row r="363" spans="6:11">
      <c r="F363" s="103"/>
      <c r="K363" s="112">
        <f>IF(AND(年报!N$2&lt;=A363,A363&lt;=年报!N$3),1,0)</f>
        <v>0</v>
      </c>
    </row>
    <row r="364" spans="6:11">
      <c r="F364" s="103"/>
      <c r="K364" s="112">
        <f>IF(AND(年报!N$2&lt;=A364,A364&lt;=年报!N$3),1,0)</f>
        <v>0</v>
      </c>
    </row>
    <row r="365" spans="6:11">
      <c r="F365" s="103"/>
      <c r="K365" s="112">
        <f>IF(AND(年报!N$2&lt;=A365,A365&lt;=年报!N$3),1,0)</f>
        <v>0</v>
      </c>
    </row>
    <row r="366" spans="6:11">
      <c r="F366" s="103"/>
      <c r="K366" s="112">
        <f>IF(AND(年报!N$2&lt;=A366,A366&lt;=年报!N$3),1,0)</f>
        <v>0</v>
      </c>
    </row>
    <row r="367" spans="6:11">
      <c r="F367" s="103"/>
      <c r="K367" s="112">
        <f>IF(AND(年报!N$2&lt;=A367,A367&lt;=年报!N$3),1,0)</f>
        <v>0</v>
      </c>
    </row>
    <row r="368" spans="6:11">
      <c r="F368" s="103"/>
      <c r="K368" s="112">
        <f>IF(AND(年报!N$2&lt;=A368,A368&lt;=年报!N$3),1,0)</f>
        <v>0</v>
      </c>
    </row>
    <row r="369" spans="6:11">
      <c r="F369" s="103"/>
      <c r="K369" s="112">
        <f>IF(AND(年报!N$2&lt;=A369,A369&lt;=年报!N$3),1,0)</f>
        <v>0</v>
      </c>
    </row>
    <row r="370" spans="6:11">
      <c r="F370" s="103"/>
      <c r="K370" s="112">
        <f>IF(AND(年报!N$2&lt;=A370,A370&lt;=年报!N$3),1,0)</f>
        <v>0</v>
      </c>
    </row>
    <row r="371" spans="6:11">
      <c r="F371" s="103"/>
      <c r="K371" s="112">
        <f>IF(AND(年报!N$2&lt;=A371,A371&lt;=年报!N$3),1,0)</f>
        <v>0</v>
      </c>
    </row>
    <row r="372" spans="6:11">
      <c r="F372" s="103"/>
      <c r="K372" s="112">
        <f>IF(AND(年报!N$2&lt;=A372,A372&lt;=年报!N$3),1,0)</f>
        <v>0</v>
      </c>
    </row>
    <row r="373" spans="6:11">
      <c r="F373" s="103"/>
      <c r="K373" s="112">
        <f>IF(AND(年报!N$2&lt;=A373,A373&lt;=年报!N$3),1,0)</f>
        <v>0</v>
      </c>
    </row>
    <row r="374" spans="6:11">
      <c r="F374" s="103"/>
      <c r="K374" s="112">
        <f>IF(AND(年报!N$2&lt;=A374,A374&lt;=年报!N$3),1,0)</f>
        <v>0</v>
      </c>
    </row>
    <row r="375" spans="6:11">
      <c r="F375" s="103"/>
      <c r="K375" s="112">
        <f>IF(AND(年报!N$2&lt;=A375,A375&lt;=年报!N$3),1,0)</f>
        <v>0</v>
      </c>
    </row>
    <row r="376" spans="6:11">
      <c r="F376" s="103"/>
      <c r="K376" s="112">
        <f>IF(AND(年报!N$2&lt;=A376,A376&lt;=年报!N$3),1,0)</f>
        <v>0</v>
      </c>
    </row>
    <row r="377" spans="6:11">
      <c r="F377" s="103"/>
      <c r="K377" s="112">
        <f>IF(AND(年报!N$2&lt;=A377,A377&lt;=年报!N$3),1,0)</f>
        <v>0</v>
      </c>
    </row>
    <row r="378" spans="6:11">
      <c r="F378" s="103"/>
      <c r="K378" s="112">
        <f>IF(AND(年报!N$2&lt;=A378,A378&lt;=年报!N$3),1,0)</f>
        <v>0</v>
      </c>
    </row>
    <row r="379" spans="6:11">
      <c r="F379" s="103"/>
      <c r="K379" s="112">
        <f>IF(AND(年报!N$2&lt;=A379,A379&lt;=年报!N$3),1,0)</f>
        <v>0</v>
      </c>
    </row>
    <row r="380" spans="6:11">
      <c r="F380" s="103"/>
      <c r="K380" s="112">
        <f>IF(AND(年报!N$2&lt;=A380,A380&lt;=年报!N$3),1,0)</f>
        <v>0</v>
      </c>
    </row>
    <row r="381" spans="6:11">
      <c r="F381" s="103"/>
      <c r="K381" s="112">
        <f>IF(AND(年报!N$2&lt;=A381,A381&lt;=年报!N$3),1,0)</f>
        <v>0</v>
      </c>
    </row>
    <row r="382" spans="6:11">
      <c r="F382" s="103"/>
      <c r="K382" s="112">
        <f>IF(AND(年报!N$2&lt;=A382,A382&lt;=年报!N$3),1,0)</f>
        <v>0</v>
      </c>
    </row>
    <row r="383" spans="6:11">
      <c r="F383" s="103"/>
      <c r="K383" s="112">
        <f>IF(AND(年报!N$2&lt;=A383,A383&lt;=年报!N$3),1,0)</f>
        <v>0</v>
      </c>
    </row>
    <row r="384" spans="6:11">
      <c r="F384" s="103"/>
      <c r="K384" s="112">
        <f>IF(AND(年报!N$2&lt;=A384,A384&lt;=年报!N$3),1,0)</f>
        <v>0</v>
      </c>
    </row>
    <row r="385" spans="6:11">
      <c r="F385" s="103"/>
      <c r="K385" s="112">
        <f>IF(AND(年报!N$2&lt;=A385,A385&lt;=年报!N$3),1,0)</f>
        <v>0</v>
      </c>
    </row>
    <row r="386" spans="6:11">
      <c r="F386" s="103"/>
      <c r="K386" s="112">
        <f>IF(AND(年报!N$2&lt;=A386,A386&lt;=年报!N$3),1,0)</f>
        <v>0</v>
      </c>
    </row>
    <row r="387" spans="6:11">
      <c r="F387" s="103"/>
      <c r="K387" s="112">
        <f>IF(AND(年报!N$2&lt;=A387,A387&lt;=年报!N$3),1,0)</f>
        <v>0</v>
      </c>
    </row>
    <row r="388" spans="6:11">
      <c r="F388" s="103"/>
      <c r="K388" s="112">
        <f>IF(AND(年报!N$2&lt;=A388,A388&lt;=年报!N$3),1,0)</f>
        <v>0</v>
      </c>
    </row>
    <row r="389" spans="6:11">
      <c r="F389" s="103"/>
      <c r="K389" s="112">
        <f>IF(AND(年报!N$2&lt;=A389,A389&lt;=年报!N$3),1,0)</f>
        <v>0</v>
      </c>
    </row>
    <row r="390" spans="6:11">
      <c r="F390" s="103"/>
      <c r="K390" s="112">
        <f>IF(AND(年报!N$2&lt;=A390,A390&lt;=年报!N$3),1,0)</f>
        <v>0</v>
      </c>
    </row>
    <row r="391" spans="6:11">
      <c r="F391" s="103"/>
      <c r="K391" s="112">
        <f>IF(AND(年报!N$2&lt;=A391,A391&lt;=年报!N$3),1,0)</f>
        <v>0</v>
      </c>
    </row>
    <row r="392" spans="6:11">
      <c r="F392" s="103"/>
      <c r="K392" s="112">
        <f>IF(AND(年报!N$2&lt;=A392,A392&lt;=年报!N$3),1,0)</f>
        <v>0</v>
      </c>
    </row>
    <row r="393" spans="6:11">
      <c r="F393" s="103"/>
      <c r="K393" s="112">
        <f>IF(AND(年报!N$2&lt;=A393,A393&lt;=年报!N$3),1,0)</f>
        <v>0</v>
      </c>
    </row>
    <row r="394" spans="6:11">
      <c r="F394" s="103"/>
      <c r="K394" s="112">
        <f>IF(AND(年报!N$2&lt;=A394,A394&lt;=年报!N$3),1,0)</f>
        <v>0</v>
      </c>
    </row>
    <row r="395" spans="6:11">
      <c r="F395" s="103"/>
      <c r="K395" s="112">
        <f>IF(AND(年报!N$2&lt;=A395,A395&lt;=年报!N$3),1,0)</f>
        <v>0</v>
      </c>
    </row>
    <row r="396" spans="6:11">
      <c r="F396" s="103"/>
      <c r="K396" s="112">
        <f>IF(AND(年报!N$2&lt;=A396,A396&lt;=年报!N$3),1,0)</f>
        <v>0</v>
      </c>
    </row>
    <row r="397" spans="6:11">
      <c r="F397" s="103"/>
      <c r="K397" s="112">
        <f>IF(AND(年报!N$2&lt;=A397,A397&lt;=年报!N$3),1,0)</f>
        <v>0</v>
      </c>
    </row>
    <row r="398" spans="6:11">
      <c r="F398" s="103"/>
      <c r="K398" s="112">
        <f>IF(AND(年报!N$2&lt;=A398,A398&lt;=年报!N$3),1,0)</f>
        <v>0</v>
      </c>
    </row>
    <row r="399" spans="6:11">
      <c r="F399" s="103"/>
      <c r="K399" s="112">
        <f>IF(AND(年报!N$2&lt;=A399,A399&lt;=年报!N$3),1,0)</f>
        <v>0</v>
      </c>
    </row>
    <row r="400" spans="6:11">
      <c r="F400" s="103"/>
      <c r="K400" s="112">
        <f>IF(AND(年报!N$2&lt;=A400,A400&lt;=年报!N$3),1,0)</f>
        <v>0</v>
      </c>
    </row>
    <row r="401" spans="6:11">
      <c r="F401" s="103"/>
      <c r="K401" s="112">
        <f>IF(AND(年报!N$2&lt;=A401,A401&lt;=年报!N$3),1,0)</f>
        <v>0</v>
      </c>
    </row>
    <row r="402" spans="6:11">
      <c r="F402" s="103"/>
      <c r="K402" s="112">
        <f>IF(AND(年报!N$2&lt;=A402,A402&lt;=年报!N$3),1,0)</f>
        <v>0</v>
      </c>
    </row>
    <row r="403" spans="6:11">
      <c r="F403" s="103"/>
      <c r="K403" s="112">
        <f>IF(AND(年报!N$2&lt;=A403,A403&lt;=年报!N$3),1,0)</f>
        <v>0</v>
      </c>
    </row>
    <row r="404" spans="6:11">
      <c r="F404" s="103"/>
      <c r="K404" s="112">
        <f>IF(AND(年报!N$2&lt;=A404,A404&lt;=年报!N$3),1,0)</f>
        <v>0</v>
      </c>
    </row>
    <row r="405" spans="6:11">
      <c r="F405" s="103"/>
      <c r="K405" s="112">
        <f>IF(AND(年报!N$2&lt;=A405,A405&lt;=年报!N$3),1,0)</f>
        <v>0</v>
      </c>
    </row>
    <row r="406" spans="6:11">
      <c r="F406" s="103"/>
      <c r="K406" s="112">
        <f>IF(AND(年报!N$2&lt;=A406,A406&lt;=年报!N$3),1,0)</f>
        <v>0</v>
      </c>
    </row>
    <row r="407" spans="6:11">
      <c r="F407" s="103"/>
      <c r="K407" s="112">
        <f>IF(AND(年报!N$2&lt;=A407,A407&lt;=年报!N$3),1,0)</f>
        <v>0</v>
      </c>
    </row>
    <row r="408" spans="6:11">
      <c r="F408" s="103"/>
      <c r="K408" s="112">
        <f>IF(AND(年报!N$2&lt;=A408,A408&lt;=年报!N$3),1,0)</f>
        <v>0</v>
      </c>
    </row>
    <row r="409" spans="6:11">
      <c r="F409" s="103"/>
      <c r="K409" s="112">
        <f>IF(AND(年报!N$2&lt;=A409,A409&lt;=年报!N$3),1,0)</f>
        <v>0</v>
      </c>
    </row>
    <row r="410" spans="6:11">
      <c r="F410" s="103"/>
      <c r="K410" s="112">
        <f>IF(AND(年报!N$2&lt;=A410,A410&lt;=年报!N$3),1,0)</f>
        <v>0</v>
      </c>
    </row>
    <row r="411" spans="6:11">
      <c r="F411" s="103"/>
      <c r="K411" s="112">
        <f>IF(AND(年报!N$2&lt;=A411,A411&lt;=年报!N$3),1,0)</f>
        <v>0</v>
      </c>
    </row>
    <row r="412" spans="6:11">
      <c r="F412" s="103"/>
      <c r="K412" s="112">
        <f>IF(AND(年报!N$2&lt;=A412,A412&lt;=年报!N$3),1,0)</f>
        <v>0</v>
      </c>
    </row>
    <row r="413" spans="6:11">
      <c r="F413" s="103"/>
      <c r="K413" s="112">
        <f>IF(AND(年报!N$2&lt;=A413,A413&lt;=年报!N$3),1,0)</f>
        <v>0</v>
      </c>
    </row>
    <row r="414" spans="6:11">
      <c r="F414" s="103"/>
      <c r="K414" s="112">
        <f>IF(AND(年报!N$2&lt;=A414,A414&lt;=年报!N$3),1,0)</f>
        <v>0</v>
      </c>
    </row>
    <row r="415" spans="6:11">
      <c r="F415" s="103"/>
      <c r="K415" s="112">
        <f>IF(AND(年报!N$2&lt;=A415,A415&lt;=年报!N$3),1,0)</f>
        <v>0</v>
      </c>
    </row>
    <row r="416" spans="6:11">
      <c r="F416" s="103"/>
      <c r="K416" s="112">
        <f>IF(AND(年报!N$2&lt;=A416,A416&lt;=年报!N$3),1,0)</f>
        <v>0</v>
      </c>
    </row>
    <row r="417" spans="6:11">
      <c r="F417" s="103"/>
      <c r="K417" s="112">
        <f>IF(AND(年报!N$2&lt;=A417,A417&lt;=年报!N$3),1,0)</f>
        <v>0</v>
      </c>
    </row>
    <row r="418" spans="6:11">
      <c r="F418" s="103"/>
      <c r="K418" s="112">
        <f>IF(AND(年报!N$2&lt;=A418,A418&lt;=年报!N$3),1,0)</f>
        <v>0</v>
      </c>
    </row>
    <row r="419" spans="6:11">
      <c r="F419" s="103"/>
      <c r="K419" s="112">
        <f>IF(AND(年报!N$2&lt;=A419,A419&lt;=年报!N$3),1,0)</f>
        <v>0</v>
      </c>
    </row>
    <row r="420" spans="6:11">
      <c r="F420" s="103"/>
      <c r="K420" s="112">
        <f>IF(AND(年报!N$2&lt;=A420,A420&lt;=年报!N$3),1,0)</f>
        <v>0</v>
      </c>
    </row>
    <row r="421" spans="6:11">
      <c r="F421" s="103"/>
      <c r="K421" s="112">
        <f>IF(AND(年报!N$2&lt;=A421,A421&lt;=年报!N$3),1,0)</f>
        <v>0</v>
      </c>
    </row>
    <row r="422" spans="6:11">
      <c r="F422" s="103"/>
      <c r="K422" s="112">
        <f>IF(AND(年报!N$2&lt;=A422,A422&lt;=年报!N$3),1,0)</f>
        <v>0</v>
      </c>
    </row>
    <row r="423" spans="6:11">
      <c r="F423" s="103"/>
      <c r="K423" s="112">
        <f>IF(AND(年报!N$2&lt;=A423,A423&lt;=年报!N$3),1,0)</f>
        <v>0</v>
      </c>
    </row>
    <row r="424" spans="6:11">
      <c r="F424" s="103"/>
      <c r="K424" s="112">
        <f>IF(AND(年报!N$2&lt;=A424,A424&lt;=年报!N$3),1,0)</f>
        <v>0</v>
      </c>
    </row>
    <row r="425" spans="6:11">
      <c r="F425" s="103"/>
      <c r="K425" s="112">
        <f>IF(AND(年报!N$2&lt;=A425,A425&lt;=年报!N$3),1,0)</f>
        <v>0</v>
      </c>
    </row>
    <row r="426" spans="6:11">
      <c r="F426" s="103"/>
      <c r="K426" s="112">
        <f>IF(AND(年报!N$2&lt;=A426,A426&lt;=年报!N$3),1,0)</f>
        <v>0</v>
      </c>
    </row>
    <row r="427" spans="6:11">
      <c r="F427" s="103"/>
      <c r="K427" s="112">
        <f>IF(AND(年报!N$2&lt;=A427,A427&lt;=年报!N$3),1,0)</f>
        <v>0</v>
      </c>
    </row>
    <row r="428" spans="6:11">
      <c r="F428" s="103"/>
      <c r="K428" s="112">
        <f>IF(AND(年报!N$2&lt;=A428,A428&lt;=年报!N$3),1,0)</f>
        <v>0</v>
      </c>
    </row>
    <row r="429" spans="6:11">
      <c r="F429" s="103"/>
      <c r="K429" s="112">
        <f>IF(AND(年报!N$2&lt;=A429,A429&lt;=年报!N$3),1,0)</f>
        <v>0</v>
      </c>
    </row>
    <row r="430" spans="6:11">
      <c r="F430" s="103"/>
      <c r="K430" s="112">
        <f>IF(AND(年报!N$2&lt;=A430,A430&lt;=年报!N$3),1,0)</f>
        <v>0</v>
      </c>
    </row>
    <row r="431" spans="6:11">
      <c r="F431" s="103"/>
      <c r="K431" s="112">
        <f>IF(AND(年报!N$2&lt;=A431,A431&lt;=年报!N$3),1,0)</f>
        <v>0</v>
      </c>
    </row>
    <row r="432" spans="6:11">
      <c r="F432" s="103"/>
      <c r="K432" s="112">
        <f>IF(AND(年报!N$2&lt;=A432,A432&lt;=年报!N$3),1,0)</f>
        <v>0</v>
      </c>
    </row>
    <row r="433" spans="6:11">
      <c r="F433" s="103"/>
      <c r="K433" s="112">
        <f>IF(AND(年报!N$2&lt;=A433,A433&lt;=年报!N$3),1,0)</f>
        <v>0</v>
      </c>
    </row>
    <row r="434" spans="6:11">
      <c r="F434" s="103"/>
      <c r="K434" s="112">
        <f>IF(AND(年报!N$2&lt;=A434,A434&lt;=年报!N$3),1,0)</f>
        <v>0</v>
      </c>
    </row>
    <row r="435" spans="6:11">
      <c r="F435" s="103"/>
      <c r="K435" s="112">
        <f>IF(AND(年报!N$2&lt;=A435,A435&lt;=年报!N$3),1,0)</f>
        <v>0</v>
      </c>
    </row>
    <row r="436" spans="6:11">
      <c r="F436" s="103"/>
      <c r="K436" s="112">
        <f>IF(AND(年报!N$2&lt;=A436,A436&lt;=年报!N$3),1,0)</f>
        <v>0</v>
      </c>
    </row>
    <row r="437" spans="6:11">
      <c r="F437" s="103"/>
      <c r="K437" s="112">
        <f>IF(AND(年报!N$2&lt;=A437,A437&lt;=年报!N$3),1,0)</f>
        <v>0</v>
      </c>
    </row>
    <row r="438" spans="6:11">
      <c r="F438" s="103"/>
      <c r="K438" s="112">
        <f>IF(AND(年报!N$2&lt;=A438,A438&lt;=年报!N$3),1,0)</f>
        <v>0</v>
      </c>
    </row>
    <row r="439" spans="6:11">
      <c r="F439" s="103"/>
      <c r="K439" s="112">
        <f>IF(AND(年报!N$2&lt;=A439,A439&lt;=年报!N$3),1,0)</f>
        <v>0</v>
      </c>
    </row>
    <row r="440" spans="6:11">
      <c r="F440" s="103"/>
      <c r="K440" s="112">
        <f>IF(AND(年报!N$2&lt;=A440,A440&lt;=年报!N$3),1,0)</f>
        <v>0</v>
      </c>
    </row>
    <row r="441" spans="6:11">
      <c r="F441" s="103"/>
      <c r="K441" s="112">
        <f>IF(AND(年报!N$2&lt;=A441,A441&lt;=年报!N$3),1,0)</f>
        <v>0</v>
      </c>
    </row>
    <row r="442" spans="6:11">
      <c r="F442" s="103"/>
      <c r="K442" s="112">
        <f>IF(AND(年报!N$2&lt;=A442,A442&lt;=年报!N$3),1,0)</f>
        <v>0</v>
      </c>
    </row>
    <row r="443" spans="6:11">
      <c r="F443" s="103"/>
      <c r="K443" s="112">
        <f>IF(AND(年报!N$2&lt;=A443,A443&lt;=年报!N$3),1,0)</f>
        <v>0</v>
      </c>
    </row>
    <row r="444" spans="6:11">
      <c r="F444" s="103"/>
      <c r="K444" s="112">
        <f>IF(AND(年报!N$2&lt;=A444,A444&lt;=年报!N$3),1,0)</f>
        <v>0</v>
      </c>
    </row>
    <row r="445" spans="6:11">
      <c r="F445" s="103"/>
      <c r="K445" s="112">
        <f>IF(AND(年报!N$2&lt;=A445,A445&lt;=年报!N$3),1,0)</f>
        <v>0</v>
      </c>
    </row>
    <row r="446" spans="6:11">
      <c r="F446" s="103"/>
      <c r="K446" s="112">
        <f>IF(AND(年报!N$2&lt;=A446,A446&lt;=年报!N$3),1,0)</f>
        <v>0</v>
      </c>
    </row>
    <row r="447" spans="6:11">
      <c r="F447" s="103"/>
      <c r="K447" s="112">
        <f>IF(AND(年报!N$2&lt;=A447,A447&lt;=年报!N$3),1,0)</f>
        <v>0</v>
      </c>
    </row>
    <row r="448" spans="6:11">
      <c r="F448" s="103"/>
      <c r="K448" s="112">
        <f>IF(AND(年报!N$2&lt;=A448,A448&lt;=年报!N$3),1,0)</f>
        <v>0</v>
      </c>
    </row>
    <row r="449" spans="6:11">
      <c r="F449" s="103"/>
      <c r="K449" s="112">
        <f>IF(AND(年报!N$2&lt;=A449,A449&lt;=年报!N$3),1,0)</f>
        <v>0</v>
      </c>
    </row>
    <row r="450" spans="6:11">
      <c r="F450" s="103"/>
      <c r="K450" s="112">
        <f>IF(AND(年报!N$2&lt;=A450,A450&lt;=年报!N$3),1,0)</f>
        <v>0</v>
      </c>
    </row>
    <row r="451" spans="6:11">
      <c r="F451" s="103"/>
      <c r="K451" s="112">
        <f>IF(AND(年报!N$2&lt;=A451,A451&lt;=年报!N$3),1,0)</f>
        <v>0</v>
      </c>
    </row>
    <row r="452" spans="6:11">
      <c r="F452" s="103"/>
      <c r="K452" s="112">
        <f>IF(AND(年报!N$2&lt;=A452,A452&lt;=年报!N$3),1,0)</f>
        <v>0</v>
      </c>
    </row>
    <row r="453" spans="6:11">
      <c r="F453" s="103"/>
      <c r="K453" s="112">
        <f>IF(AND(年报!N$2&lt;=A453,A453&lt;=年报!N$3),1,0)</f>
        <v>0</v>
      </c>
    </row>
    <row r="454" spans="6:11">
      <c r="F454" s="103"/>
      <c r="K454" s="112">
        <f>IF(AND(年报!N$2&lt;=A454,A454&lt;=年报!N$3),1,0)</f>
        <v>0</v>
      </c>
    </row>
    <row r="455" spans="6:11">
      <c r="F455" s="103"/>
      <c r="K455" s="112">
        <f>IF(AND(年报!N$2&lt;=A455,A455&lt;=年报!N$3),1,0)</f>
        <v>0</v>
      </c>
    </row>
    <row r="456" spans="6:11">
      <c r="F456" s="103"/>
      <c r="K456" s="112">
        <f>IF(AND(年报!N$2&lt;=A456,A456&lt;=年报!N$3),1,0)</f>
        <v>0</v>
      </c>
    </row>
    <row r="457" spans="6:11">
      <c r="F457" s="103"/>
      <c r="K457" s="112">
        <f>IF(AND(年报!N$2&lt;=A457,A457&lt;=年报!N$3),1,0)</f>
        <v>0</v>
      </c>
    </row>
    <row r="458" spans="6:11">
      <c r="F458" s="103"/>
      <c r="K458" s="112">
        <f>IF(AND(年报!N$2&lt;=A458,A458&lt;=年报!N$3),1,0)</f>
        <v>0</v>
      </c>
    </row>
    <row r="459" spans="6:11">
      <c r="F459" s="103"/>
      <c r="K459" s="112">
        <f>IF(AND(年报!N$2&lt;=A459,A459&lt;=年报!N$3),1,0)</f>
        <v>0</v>
      </c>
    </row>
    <row r="460" spans="6:11">
      <c r="F460" s="103"/>
      <c r="K460" s="112">
        <f>IF(AND(年报!N$2&lt;=A460,A460&lt;=年报!N$3),1,0)</f>
        <v>0</v>
      </c>
    </row>
    <row r="461" spans="6:11">
      <c r="F461" s="103"/>
      <c r="K461" s="112">
        <f>IF(AND(年报!N$2&lt;=A461,A461&lt;=年报!N$3),1,0)</f>
        <v>0</v>
      </c>
    </row>
    <row r="462" spans="6:11">
      <c r="F462" s="103"/>
      <c r="K462" s="112">
        <f>IF(AND(年报!N$2&lt;=A462,A462&lt;=年报!N$3),1,0)</f>
        <v>0</v>
      </c>
    </row>
    <row r="463" spans="6:11">
      <c r="F463" s="103"/>
      <c r="K463" s="112">
        <f>IF(AND(年报!N$2&lt;=A463,A463&lt;=年报!N$3),1,0)</f>
        <v>0</v>
      </c>
    </row>
    <row r="464" spans="6:11">
      <c r="F464" s="103"/>
      <c r="K464" s="112">
        <f>IF(AND(年报!N$2&lt;=A464,A464&lt;=年报!N$3),1,0)</f>
        <v>0</v>
      </c>
    </row>
    <row r="465" spans="6:11">
      <c r="F465" s="103"/>
      <c r="K465" s="112">
        <f>IF(AND(年报!N$2&lt;=A465,A465&lt;=年报!N$3),1,0)</f>
        <v>0</v>
      </c>
    </row>
    <row r="466" spans="6:11">
      <c r="F466" s="103"/>
      <c r="K466" s="112">
        <f>IF(AND(年报!N$2&lt;=A466,A466&lt;=年报!N$3),1,0)</f>
        <v>0</v>
      </c>
    </row>
    <row r="467" spans="6:11">
      <c r="F467" s="103"/>
      <c r="K467" s="112">
        <f>IF(AND(年报!N$2&lt;=A467,A467&lt;=年报!N$3),1,0)</f>
        <v>0</v>
      </c>
    </row>
    <row r="468" spans="6:11">
      <c r="F468" s="103"/>
      <c r="K468" s="112">
        <f>IF(AND(年报!N$2&lt;=A468,A468&lt;=年报!N$3),1,0)</f>
        <v>0</v>
      </c>
    </row>
    <row r="469" spans="6:11">
      <c r="F469" s="103"/>
      <c r="K469" s="112">
        <f>IF(AND(年报!N$2&lt;=A469,A469&lt;=年报!N$3),1,0)</f>
        <v>0</v>
      </c>
    </row>
    <row r="470" spans="6:11">
      <c r="F470" s="103"/>
      <c r="K470" s="112">
        <f>IF(AND(年报!N$2&lt;=A470,A470&lt;=年报!N$3),1,0)</f>
        <v>0</v>
      </c>
    </row>
    <row r="471" spans="6:11">
      <c r="F471" s="103"/>
      <c r="K471" s="112">
        <f>IF(AND(年报!N$2&lt;=A471,A471&lt;=年报!N$3),1,0)</f>
        <v>0</v>
      </c>
    </row>
    <row r="472" spans="6:11">
      <c r="F472" s="103"/>
      <c r="K472" s="112">
        <f>IF(AND(年报!N$2&lt;=A472,A472&lt;=年报!N$3),1,0)</f>
        <v>0</v>
      </c>
    </row>
    <row r="473" spans="6:11">
      <c r="F473" s="103"/>
      <c r="K473" s="112">
        <f>IF(AND(年报!N$2&lt;=A473,A473&lt;=年报!N$3),1,0)</f>
        <v>0</v>
      </c>
    </row>
    <row r="474" spans="6:11">
      <c r="F474" s="103"/>
      <c r="K474" s="112">
        <f>IF(AND(年报!N$2&lt;=A474,A474&lt;=年报!N$3),1,0)</f>
        <v>0</v>
      </c>
    </row>
    <row r="475" spans="6:11">
      <c r="F475" s="103"/>
      <c r="K475" s="112">
        <f>IF(AND(年报!N$2&lt;=A475,A475&lt;=年报!N$3),1,0)</f>
        <v>0</v>
      </c>
    </row>
    <row r="476" spans="6:11">
      <c r="F476" s="103"/>
      <c r="K476" s="112">
        <f>IF(AND(年报!N$2&lt;=A476,A476&lt;=年报!N$3),1,0)</f>
        <v>0</v>
      </c>
    </row>
    <row r="477" spans="6:11">
      <c r="F477" s="103"/>
      <c r="K477" s="112">
        <f>IF(AND(年报!N$2&lt;=A477,A477&lt;=年报!N$3),1,0)</f>
        <v>0</v>
      </c>
    </row>
    <row r="478" spans="6:11">
      <c r="F478" s="103"/>
      <c r="K478" s="112">
        <f>IF(AND(年报!N$2&lt;=A478,A478&lt;=年报!N$3),1,0)</f>
        <v>0</v>
      </c>
    </row>
    <row r="479" spans="6:11">
      <c r="F479" s="103"/>
      <c r="K479" s="112">
        <f>IF(AND(年报!N$2&lt;=A479,A479&lt;=年报!N$3),1,0)</f>
        <v>0</v>
      </c>
    </row>
    <row r="480" spans="6:11">
      <c r="F480" s="103"/>
      <c r="K480" s="112">
        <f>IF(AND(年报!N$2&lt;=A480,A480&lt;=年报!N$3),1,0)</f>
        <v>0</v>
      </c>
    </row>
    <row r="481" spans="6:11">
      <c r="F481" s="103"/>
      <c r="K481" s="112">
        <f>IF(AND(年报!N$2&lt;=A481,A481&lt;=年报!N$3),1,0)</f>
        <v>0</v>
      </c>
    </row>
    <row r="482" spans="6:11">
      <c r="F482" s="103"/>
      <c r="K482" s="112">
        <f>IF(AND(年报!N$2&lt;=A482,A482&lt;=年报!N$3),1,0)</f>
        <v>0</v>
      </c>
    </row>
    <row r="483" spans="6:11">
      <c r="F483" s="103"/>
      <c r="K483" s="112">
        <f>IF(AND(年报!N$2&lt;=A483,A483&lt;=年报!N$3),1,0)</f>
        <v>0</v>
      </c>
    </row>
    <row r="484" spans="6:11">
      <c r="F484" s="103"/>
      <c r="K484" s="112">
        <f>IF(AND(年报!N$2&lt;=A484,A484&lt;=年报!N$3),1,0)</f>
        <v>0</v>
      </c>
    </row>
    <row r="485" spans="6:11">
      <c r="F485" s="103"/>
      <c r="K485" s="112">
        <f>IF(AND(年报!N$2&lt;=A485,A485&lt;=年报!N$3),1,0)</f>
        <v>0</v>
      </c>
    </row>
    <row r="486" spans="6:11">
      <c r="F486" s="103"/>
      <c r="K486" s="112">
        <f>IF(AND(年报!N$2&lt;=A486,A486&lt;=年报!N$3),1,0)</f>
        <v>0</v>
      </c>
    </row>
    <row r="487" spans="6:11">
      <c r="F487" s="103"/>
      <c r="K487" s="112">
        <f>IF(AND(年报!N$2&lt;=A487,A487&lt;=年报!N$3),1,0)</f>
        <v>0</v>
      </c>
    </row>
    <row r="488" spans="6:11">
      <c r="F488" s="103"/>
      <c r="K488" s="112">
        <f>IF(AND(年报!N$2&lt;=A488,A488&lt;=年报!N$3),1,0)</f>
        <v>0</v>
      </c>
    </row>
    <row r="489" spans="6:11">
      <c r="F489" s="103"/>
      <c r="K489" s="112">
        <f>IF(AND(年报!N$2&lt;=A489,A489&lt;=年报!N$3),1,0)</f>
        <v>0</v>
      </c>
    </row>
    <row r="490" spans="6:11">
      <c r="F490" s="103"/>
      <c r="K490" s="112">
        <f>IF(AND(年报!N$2&lt;=A490,A490&lt;=年报!N$3),1,0)</f>
        <v>0</v>
      </c>
    </row>
    <row r="491" spans="6:11">
      <c r="F491" s="103"/>
      <c r="K491" s="112">
        <f>IF(AND(年报!N$2&lt;=A491,A491&lt;=年报!N$3),1,0)</f>
        <v>0</v>
      </c>
    </row>
    <row r="492" spans="6:11">
      <c r="F492" s="103"/>
      <c r="K492" s="112">
        <f>IF(AND(年报!N$2&lt;=A492,A492&lt;=年报!N$3),1,0)</f>
        <v>0</v>
      </c>
    </row>
    <row r="493" spans="6:11">
      <c r="F493" s="103"/>
      <c r="K493" s="112">
        <f>IF(AND(年报!N$2&lt;=A493,A493&lt;=年报!N$3),1,0)</f>
        <v>0</v>
      </c>
    </row>
    <row r="494" spans="6:11">
      <c r="F494" s="103"/>
      <c r="K494" s="112">
        <f>IF(AND(年报!N$2&lt;=A494,A494&lt;=年报!N$3),1,0)</f>
        <v>0</v>
      </c>
    </row>
    <row r="495" spans="6:11">
      <c r="F495" s="103"/>
      <c r="K495" s="112">
        <f>IF(AND(年报!N$2&lt;=A495,A495&lt;=年报!N$3),1,0)</f>
        <v>0</v>
      </c>
    </row>
    <row r="496" spans="6:11">
      <c r="F496" s="103"/>
      <c r="K496" s="112">
        <f>IF(AND(年报!N$2&lt;=A496,A496&lt;=年报!N$3),1,0)</f>
        <v>0</v>
      </c>
    </row>
    <row r="497" spans="6:11">
      <c r="F497" s="103"/>
      <c r="K497" s="112">
        <f>IF(AND(年报!N$2&lt;=A497,A497&lt;=年报!N$3),1,0)</f>
        <v>0</v>
      </c>
    </row>
    <row r="498" spans="6:11">
      <c r="F498" s="103"/>
      <c r="K498" s="112">
        <f>IF(AND(年报!N$2&lt;=A498,A498&lt;=年报!N$3),1,0)</f>
        <v>0</v>
      </c>
    </row>
    <row r="499" spans="6:11">
      <c r="F499" s="103"/>
      <c r="K499" s="112">
        <f>IF(AND(年报!N$2&lt;=A499,A499&lt;=年报!N$3),1,0)</f>
        <v>0</v>
      </c>
    </row>
    <row r="500" spans="6:11">
      <c r="F500" s="103"/>
      <c r="K500" s="112">
        <f>IF(AND(年报!N$2&lt;=A500,A500&lt;=年报!N$3),1,0)</f>
        <v>0</v>
      </c>
    </row>
    <row r="501" spans="6:11">
      <c r="F501" s="103"/>
      <c r="K501" s="112">
        <f>IF(AND(年报!N$2&lt;=A501,A501&lt;=年报!N$3),1,0)</f>
        <v>0</v>
      </c>
    </row>
    <row r="502" spans="6:11">
      <c r="F502" s="103"/>
      <c r="K502" s="112">
        <f>IF(AND(年报!N$2&lt;=A502,A502&lt;=年报!N$3),1,0)</f>
        <v>0</v>
      </c>
    </row>
    <row r="503" spans="6:11">
      <c r="F503" s="103"/>
      <c r="K503" s="112">
        <f>IF(AND(年报!N$2&lt;=A503,A503&lt;=年报!N$3),1,0)</f>
        <v>0</v>
      </c>
    </row>
    <row r="504" spans="6:11">
      <c r="F504" s="103"/>
      <c r="K504" s="112">
        <f>IF(AND(年报!N$2&lt;=A504,A504&lt;=年报!N$3),1,0)</f>
        <v>0</v>
      </c>
    </row>
    <row r="505" spans="6:11">
      <c r="F505" s="103"/>
      <c r="K505" s="112">
        <f>IF(AND(年报!N$2&lt;=A505,A505&lt;=年报!N$3),1,0)</f>
        <v>0</v>
      </c>
    </row>
    <row r="506" spans="6:11">
      <c r="F506" s="103"/>
      <c r="K506" s="112">
        <f>IF(AND(年报!N$2&lt;=A506,A506&lt;=年报!N$3),1,0)</f>
        <v>0</v>
      </c>
    </row>
    <row r="507" spans="6:11">
      <c r="F507" s="103"/>
      <c r="K507" s="112">
        <f>IF(AND(年报!N$2&lt;=A507,A507&lt;=年报!N$3),1,0)</f>
        <v>0</v>
      </c>
    </row>
    <row r="508" spans="6:11">
      <c r="F508" s="103"/>
      <c r="K508" s="112">
        <f>IF(AND(年报!N$2&lt;=A508,A508&lt;=年报!N$3),1,0)</f>
        <v>0</v>
      </c>
    </row>
    <row r="509" spans="6:11">
      <c r="F509" s="103"/>
      <c r="K509" s="112">
        <f>IF(AND(年报!N$2&lt;=A509,A509&lt;=年报!N$3),1,0)</f>
        <v>0</v>
      </c>
    </row>
    <row r="510" spans="6:11">
      <c r="F510" s="103"/>
      <c r="K510" s="112">
        <f>IF(AND(年报!N$2&lt;=A510,A510&lt;=年报!N$3),1,0)</f>
        <v>0</v>
      </c>
    </row>
    <row r="511" spans="6:11">
      <c r="F511" s="103"/>
      <c r="K511" s="112">
        <f>IF(AND(年报!N$2&lt;=A511,A511&lt;=年报!N$3),1,0)</f>
        <v>0</v>
      </c>
    </row>
    <row r="512" spans="6:11">
      <c r="F512" s="103"/>
      <c r="K512" s="112">
        <f>IF(AND(年报!N$2&lt;=A512,A512&lt;=年报!N$3),1,0)</f>
        <v>0</v>
      </c>
    </row>
    <row r="513" spans="6:11">
      <c r="F513" s="103"/>
      <c r="K513" s="112">
        <f>IF(AND(年报!N$2&lt;=A513,A513&lt;=年报!N$3),1,0)</f>
        <v>0</v>
      </c>
    </row>
    <row r="514" spans="6:11">
      <c r="F514" s="103"/>
      <c r="K514" s="112">
        <f>IF(AND(年报!N$2&lt;=A514,A514&lt;=年报!N$3),1,0)</f>
        <v>0</v>
      </c>
    </row>
    <row r="515" spans="6:11">
      <c r="F515" s="103"/>
      <c r="K515" s="112">
        <f>IF(AND(年报!N$2&lt;=A515,A515&lt;=年报!N$3),1,0)</f>
        <v>0</v>
      </c>
    </row>
    <row r="516" spans="6:11">
      <c r="F516" s="103"/>
      <c r="K516" s="112">
        <f>IF(AND(年报!N$2&lt;=A516,A516&lt;=年报!N$3),1,0)</f>
        <v>0</v>
      </c>
    </row>
    <row r="517" spans="6:11">
      <c r="F517" s="103"/>
      <c r="K517" s="112">
        <f>IF(AND(年报!N$2&lt;=A517,A517&lt;=年报!N$3),1,0)</f>
        <v>0</v>
      </c>
    </row>
    <row r="518" spans="6:11">
      <c r="F518" s="103"/>
      <c r="K518" s="112">
        <f>IF(AND(年报!N$2&lt;=A518,A518&lt;=年报!N$3),1,0)</f>
        <v>0</v>
      </c>
    </row>
    <row r="519" spans="6:11">
      <c r="F519" s="103"/>
      <c r="K519" s="112">
        <f>IF(AND(年报!N$2&lt;=A519,A519&lt;=年报!N$3),1,0)</f>
        <v>0</v>
      </c>
    </row>
    <row r="520" spans="6:11">
      <c r="F520" s="103"/>
      <c r="K520" s="112">
        <f>IF(AND(年报!N$2&lt;=A520,A520&lt;=年报!N$3),1,0)</f>
        <v>0</v>
      </c>
    </row>
    <row r="521" spans="6:11">
      <c r="F521" s="103"/>
      <c r="K521" s="112">
        <f>IF(AND(年报!N$2&lt;=A521,A521&lt;=年报!N$3),1,0)</f>
        <v>0</v>
      </c>
    </row>
    <row r="522" spans="6:11">
      <c r="F522" s="103"/>
      <c r="K522" s="112">
        <f>IF(AND(年报!N$2&lt;=A522,A522&lt;=年报!N$3),1,0)</f>
        <v>0</v>
      </c>
    </row>
    <row r="523" spans="6:11">
      <c r="F523" s="103"/>
      <c r="K523" s="112">
        <f>IF(AND(年报!N$2&lt;=A523,A523&lt;=年报!N$3),1,0)</f>
        <v>0</v>
      </c>
    </row>
    <row r="524" spans="6:11">
      <c r="F524" s="103"/>
      <c r="K524" s="112">
        <f>IF(AND(年报!N$2&lt;=A524,A524&lt;=年报!N$3),1,0)</f>
        <v>0</v>
      </c>
    </row>
    <row r="525" spans="6:11">
      <c r="F525" s="103"/>
      <c r="K525" s="112">
        <f>IF(AND(年报!N$2&lt;=A525,A525&lt;=年报!N$3),1,0)</f>
        <v>0</v>
      </c>
    </row>
    <row r="526" spans="6:11">
      <c r="F526" s="103"/>
      <c r="K526" s="112">
        <f>IF(AND(年报!N$2&lt;=A526,A526&lt;=年报!N$3),1,0)</f>
        <v>0</v>
      </c>
    </row>
    <row r="527" spans="6:11">
      <c r="F527" s="103"/>
      <c r="K527" s="112">
        <f>IF(AND(年报!N$2&lt;=A527,A527&lt;=年报!N$3),1,0)</f>
        <v>0</v>
      </c>
    </row>
    <row r="528" spans="6:11">
      <c r="F528" s="103"/>
      <c r="K528" s="112">
        <f>IF(AND(年报!N$2&lt;=A528,A528&lt;=年报!N$3),1,0)</f>
        <v>0</v>
      </c>
    </row>
    <row r="529" spans="6:11">
      <c r="F529" s="103"/>
      <c r="K529" s="112">
        <f>IF(AND(年报!N$2&lt;=A529,A529&lt;=年报!N$3),1,0)</f>
        <v>0</v>
      </c>
    </row>
    <row r="530" spans="6:11">
      <c r="F530" s="103"/>
      <c r="K530" s="112">
        <f>IF(AND(年报!N$2&lt;=A530,A530&lt;=年报!N$3),1,0)</f>
        <v>0</v>
      </c>
    </row>
    <row r="531" spans="6:11">
      <c r="F531" s="103"/>
      <c r="K531" s="112">
        <f>IF(AND(年报!N$2&lt;=A531,A531&lt;=年报!N$3),1,0)</f>
        <v>0</v>
      </c>
    </row>
    <row r="532" spans="6:11">
      <c r="F532" s="103"/>
      <c r="K532" s="112">
        <f>IF(AND(年报!N$2&lt;=A532,A532&lt;=年报!N$3),1,0)</f>
        <v>0</v>
      </c>
    </row>
    <row r="533" spans="6:11">
      <c r="F533" s="103"/>
      <c r="K533" s="112">
        <f>IF(AND(年报!N$2&lt;=A533,A533&lt;=年报!N$3),1,0)</f>
        <v>0</v>
      </c>
    </row>
    <row r="534" spans="6:11">
      <c r="F534" s="103"/>
      <c r="K534" s="112">
        <f>IF(AND(年报!N$2&lt;=A534,A534&lt;=年报!N$3),1,0)</f>
        <v>0</v>
      </c>
    </row>
    <row r="535" spans="6:11">
      <c r="F535" s="103"/>
      <c r="K535" s="112">
        <f>IF(AND(年报!N$2&lt;=A535,A535&lt;=年报!N$3),1,0)</f>
        <v>0</v>
      </c>
    </row>
    <row r="536" spans="6:11">
      <c r="F536" s="103"/>
      <c r="K536" s="112">
        <f>IF(AND(年报!N$2&lt;=A536,A536&lt;=年报!N$3),1,0)</f>
        <v>0</v>
      </c>
    </row>
    <row r="537" spans="6:11">
      <c r="F537" s="103"/>
      <c r="K537" s="112">
        <f>IF(AND(年报!N$2&lt;=A537,A537&lt;=年报!N$3),1,0)</f>
        <v>0</v>
      </c>
    </row>
    <row r="538" spans="6:11">
      <c r="F538" s="103"/>
      <c r="K538" s="112">
        <f>IF(AND(年报!N$2&lt;=A538,A538&lt;=年报!N$3),1,0)</f>
        <v>0</v>
      </c>
    </row>
    <row r="539" spans="6:11">
      <c r="F539" s="103"/>
      <c r="K539" s="112">
        <f>IF(AND(年报!N$2&lt;=A539,A539&lt;=年报!N$3),1,0)</f>
        <v>0</v>
      </c>
    </row>
    <row r="540" spans="6:11">
      <c r="F540" s="103"/>
      <c r="K540" s="112">
        <f>IF(AND(年报!N$2&lt;=A540,A540&lt;=年报!N$3),1,0)</f>
        <v>0</v>
      </c>
    </row>
    <row r="541" spans="6:11">
      <c r="F541" s="103"/>
      <c r="K541" s="112">
        <f>IF(AND(年报!N$2&lt;=A541,A541&lt;=年报!N$3),1,0)</f>
        <v>0</v>
      </c>
    </row>
    <row r="542" spans="6:11">
      <c r="F542" s="103"/>
      <c r="K542" s="112">
        <f>IF(AND(年报!N$2&lt;=A542,A542&lt;=年报!N$3),1,0)</f>
        <v>0</v>
      </c>
    </row>
    <row r="543" spans="6:11">
      <c r="F543" s="103"/>
      <c r="K543" s="112">
        <f>IF(AND(年报!N$2&lt;=A543,A543&lt;=年报!N$3),1,0)</f>
        <v>0</v>
      </c>
    </row>
    <row r="544" spans="6:11">
      <c r="F544" s="103"/>
      <c r="K544" s="112">
        <f>IF(AND(年报!N$2&lt;=A544,A544&lt;=年报!N$3),1,0)</f>
        <v>0</v>
      </c>
    </row>
    <row r="545" spans="6:11">
      <c r="F545" s="103"/>
      <c r="K545" s="112">
        <f>IF(AND(年报!N$2&lt;=A545,A545&lt;=年报!N$3),1,0)</f>
        <v>0</v>
      </c>
    </row>
    <row r="546" spans="6:11">
      <c r="F546" s="103"/>
      <c r="K546" s="112">
        <f>IF(AND(年报!N$2&lt;=A546,A546&lt;=年报!N$3),1,0)</f>
        <v>0</v>
      </c>
    </row>
    <row r="547" spans="6:11">
      <c r="F547" s="103"/>
      <c r="K547" s="112">
        <f>IF(AND(年报!N$2&lt;=A547,A547&lt;=年报!N$3),1,0)</f>
        <v>0</v>
      </c>
    </row>
    <row r="548" spans="6:11">
      <c r="F548" s="103"/>
      <c r="K548" s="112">
        <f>IF(AND(年报!N$2&lt;=A548,A548&lt;=年报!N$3),1,0)</f>
        <v>0</v>
      </c>
    </row>
    <row r="549" spans="6:11">
      <c r="F549" s="103"/>
      <c r="K549" s="112">
        <f>IF(AND(年报!N$2&lt;=A549,A549&lt;=年报!N$3),1,0)</f>
        <v>0</v>
      </c>
    </row>
    <row r="550" spans="6:11">
      <c r="F550" s="103"/>
      <c r="K550" s="112">
        <f>IF(AND(年报!N$2&lt;=A550,A550&lt;=年报!N$3),1,0)</f>
        <v>0</v>
      </c>
    </row>
    <row r="551" spans="6:11">
      <c r="F551" s="103"/>
      <c r="K551" s="112">
        <f>IF(AND(年报!N$2&lt;=A551,A551&lt;=年报!N$3),1,0)</f>
        <v>0</v>
      </c>
    </row>
    <row r="552" spans="6:11">
      <c r="F552" s="103"/>
      <c r="K552" s="112">
        <f>IF(AND(年报!N$2&lt;=A552,A552&lt;=年报!N$3),1,0)</f>
        <v>0</v>
      </c>
    </row>
    <row r="553" spans="6:11">
      <c r="F553" s="103"/>
      <c r="K553" s="112">
        <f>IF(AND(年报!N$2&lt;=A553,A553&lt;=年报!N$3),1,0)</f>
        <v>0</v>
      </c>
    </row>
    <row r="554" spans="6:11">
      <c r="F554" s="103"/>
      <c r="K554" s="112">
        <f>IF(AND(年报!N$2&lt;=A554,A554&lt;=年报!N$3),1,0)</f>
        <v>0</v>
      </c>
    </row>
    <row r="555" spans="6:11">
      <c r="F555" s="103"/>
      <c r="K555" s="112">
        <f>IF(AND(年报!N$2&lt;=A555,A555&lt;=年报!N$3),1,0)</f>
        <v>0</v>
      </c>
    </row>
    <row r="556" spans="6:11">
      <c r="F556" s="103"/>
      <c r="K556" s="112">
        <f>IF(AND(年报!N$2&lt;=A556,A556&lt;=年报!N$3),1,0)</f>
        <v>0</v>
      </c>
    </row>
    <row r="557" spans="6:11">
      <c r="F557" s="103"/>
      <c r="K557" s="112">
        <f>IF(AND(年报!N$2&lt;=A557,A557&lt;=年报!N$3),1,0)</f>
        <v>0</v>
      </c>
    </row>
    <row r="558" spans="6:11">
      <c r="F558" s="103"/>
      <c r="K558" s="112">
        <f>IF(AND(年报!N$2&lt;=A558,A558&lt;=年报!N$3),1,0)</f>
        <v>0</v>
      </c>
    </row>
    <row r="559" spans="6:11">
      <c r="F559" s="103"/>
      <c r="K559" s="112">
        <f>IF(AND(年报!N$2&lt;=A559,A559&lt;=年报!N$3),1,0)</f>
        <v>0</v>
      </c>
    </row>
    <row r="560" spans="6:11">
      <c r="F560" s="103"/>
      <c r="K560" s="112">
        <f>IF(AND(年报!N$2&lt;=A560,A560&lt;=年报!N$3),1,0)</f>
        <v>0</v>
      </c>
    </row>
    <row r="561" spans="6:11">
      <c r="F561" s="103"/>
      <c r="K561" s="112">
        <f>IF(AND(年报!N$2&lt;=A561,A561&lt;=年报!N$3),1,0)</f>
        <v>0</v>
      </c>
    </row>
    <row r="562" spans="6:11">
      <c r="F562" s="103"/>
      <c r="K562" s="112">
        <f>IF(AND(年报!N$2&lt;=A562,A562&lt;=年报!N$3),1,0)</f>
        <v>0</v>
      </c>
    </row>
    <row r="563" spans="6:11">
      <c r="F563" s="103"/>
      <c r="K563" s="112">
        <f>IF(AND(年报!N$2&lt;=A563,A563&lt;=年报!N$3),1,0)</f>
        <v>0</v>
      </c>
    </row>
    <row r="564" spans="6:11">
      <c r="F564" s="103"/>
      <c r="K564" s="112">
        <f>IF(AND(年报!N$2&lt;=A564,A564&lt;=年报!N$3),1,0)</f>
        <v>0</v>
      </c>
    </row>
    <row r="565" spans="6:11">
      <c r="F565" s="103"/>
      <c r="K565" s="112">
        <f>IF(AND(年报!N$2&lt;=A565,A565&lt;=年报!N$3),1,0)</f>
        <v>0</v>
      </c>
    </row>
    <row r="566" spans="6:11">
      <c r="F566" s="103"/>
      <c r="K566" s="112">
        <f>IF(AND(年报!N$2&lt;=A566,A566&lt;=年报!N$3),1,0)</f>
        <v>0</v>
      </c>
    </row>
    <row r="567" spans="6:11">
      <c r="F567" s="103"/>
      <c r="K567" s="112">
        <f>IF(AND(年报!N$2&lt;=A567,A567&lt;=年报!N$3),1,0)</f>
        <v>0</v>
      </c>
    </row>
    <row r="568" spans="6:11">
      <c r="F568" s="103"/>
      <c r="K568" s="112">
        <f>IF(AND(年报!N$2&lt;=A568,A568&lt;=年报!N$3),1,0)</f>
        <v>0</v>
      </c>
    </row>
    <row r="569" spans="6:11">
      <c r="F569" s="103"/>
      <c r="K569" s="112">
        <f>IF(AND(年报!N$2&lt;=A569,A569&lt;=年报!N$3),1,0)</f>
        <v>0</v>
      </c>
    </row>
    <row r="570" spans="6:11">
      <c r="F570" s="103"/>
      <c r="K570" s="112">
        <f>IF(AND(年报!N$2&lt;=A570,A570&lt;=年报!N$3),1,0)</f>
        <v>0</v>
      </c>
    </row>
    <row r="571" spans="6:11">
      <c r="F571" s="103"/>
      <c r="K571" s="112">
        <f>IF(AND(年报!N$2&lt;=A571,A571&lt;=年报!N$3),1,0)</f>
        <v>0</v>
      </c>
    </row>
    <row r="572" spans="6:11">
      <c r="F572" s="103"/>
      <c r="K572" s="112">
        <f>IF(AND(年报!N$2&lt;=A572,A572&lt;=年报!N$3),1,0)</f>
        <v>0</v>
      </c>
    </row>
    <row r="573" spans="6:11">
      <c r="F573" s="103"/>
      <c r="K573" s="112">
        <f>IF(AND(年报!N$2&lt;=A573,A573&lt;=年报!N$3),1,0)</f>
        <v>0</v>
      </c>
    </row>
    <row r="574" spans="6:11">
      <c r="F574" s="103"/>
      <c r="K574" s="112">
        <f>IF(AND(年报!N$2&lt;=A574,A574&lt;=年报!N$3),1,0)</f>
        <v>0</v>
      </c>
    </row>
    <row r="575" spans="6:11">
      <c r="F575" s="103"/>
      <c r="K575" s="112">
        <f>IF(AND(年报!N$2&lt;=A575,A575&lt;=年报!N$3),1,0)</f>
        <v>0</v>
      </c>
    </row>
    <row r="576" spans="6:11">
      <c r="F576" s="103"/>
      <c r="K576" s="112">
        <f>IF(AND(年报!N$2&lt;=A576,A576&lt;=年报!N$3),1,0)</f>
        <v>0</v>
      </c>
    </row>
    <row r="577" spans="6:11">
      <c r="F577" s="103"/>
      <c r="K577" s="112">
        <f>IF(AND(年报!N$2&lt;=A577,A577&lt;=年报!N$3),1,0)</f>
        <v>0</v>
      </c>
    </row>
    <row r="578" spans="6:11">
      <c r="F578" s="103"/>
      <c r="K578" s="112">
        <f>IF(AND(年报!N$2&lt;=A578,A578&lt;=年报!N$3),1,0)</f>
        <v>0</v>
      </c>
    </row>
    <row r="579" spans="6:11">
      <c r="F579" s="103"/>
      <c r="K579" s="112">
        <f>IF(AND(年报!N$2&lt;=A579,A579&lt;=年报!N$3),1,0)</f>
        <v>0</v>
      </c>
    </row>
    <row r="580" spans="6:11">
      <c r="F580" s="103"/>
      <c r="K580" s="112">
        <f>IF(AND(年报!N$2&lt;=A580,A580&lt;=年报!N$3),1,0)</f>
        <v>0</v>
      </c>
    </row>
    <row r="581" spans="6:11">
      <c r="F581" s="103"/>
      <c r="K581" s="112">
        <f>IF(AND(年报!N$2&lt;=A581,A581&lt;=年报!N$3),1,0)</f>
        <v>0</v>
      </c>
    </row>
    <row r="582" spans="6:11">
      <c r="F582" s="103"/>
      <c r="K582" s="112">
        <f>IF(AND(年报!N$2&lt;=A582,A582&lt;=年报!N$3),1,0)</f>
        <v>0</v>
      </c>
    </row>
    <row r="583" spans="6:11">
      <c r="F583" s="103"/>
      <c r="K583" s="112">
        <f>IF(AND(年报!N$2&lt;=A583,A583&lt;=年报!N$3),1,0)</f>
        <v>0</v>
      </c>
    </row>
    <row r="584" spans="6:11">
      <c r="F584" s="103"/>
      <c r="K584" s="112">
        <f>IF(AND(年报!N$2&lt;=A584,A584&lt;=年报!N$3),1,0)</f>
        <v>0</v>
      </c>
    </row>
    <row r="585" spans="6:11">
      <c r="F585" s="103"/>
      <c r="K585" s="112">
        <f>IF(AND(年报!N$2&lt;=A585,A585&lt;=年报!N$3),1,0)</f>
        <v>0</v>
      </c>
    </row>
    <row r="586" spans="6:11">
      <c r="F586" s="103"/>
      <c r="K586" s="112">
        <f>IF(AND(年报!N$2&lt;=A586,A586&lt;=年报!N$3),1,0)</f>
        <v>0</v>
      </c>
    </row>
    <row r="587" spans="6:11">
      <c r="F587" s="103"/>
      <c r="K587" s="112">
        <f>IF(AND(年报!N$2&lt;=A587,A587&lt;=年报!N$3),1,0)</f>
        <v>0</v>
      </c>
    </row>
    <row r="588" spans="6:11">
      <c r="F588" s="103"/>
      <c r="K588" s="112">
        <f>IF(AND(年报!N$2&lt;=A588,A588&lt;=年报!N$3),1,0)</f>
        <v>0</v>
      </c>
    </row>
    <row r="589" spans="6:11">
      <c r="F589" s="103"/>
      <c r="K589" s="112">
        <f>IF(AND(年报!N$2&lt;=A589,A589&lt;=年报!N$3),1,0)</f>
        <v>0</v>
      </c>
    </row>
    <row r="590" spans="6:11">
      <c r="F590" s="103"/>
      <c r="K590" s="112">
        <f>IF(AND(年报!N$2&lt;=A590,A590&lt;=年报!N$3),1,0)</f>
        <v>0</v>
      </c>
    </row>
    <row r="591" spans="6:11">
      <c r="F591" s="103"/>
      <c r="K591" s="112">
        <f>IF(AND(年报!N$2&lt;=A591,A591&lt;=年报!N$3),1,0)</f>
        <v>0</v>
      </c>
    </row>
    <row r="592" spans="6:11">
      <c r="F592" s="103"/>
      <c r="K592" s="112">
        <f>IF(AND(年报!N$2&lt;=A592,A592&lt;=年报!N$3),1,0)</f>
        <v>0</v>
      </c>
    </row>
    <row r="593" spans="6:11">
      <c r="F593" s="103"/>
      <c r="K593" s="112">
        <f>IF(AND(年报!N$2&lt;=A593,A593&lt;=年报!N$3),1,0)</f>
        <v>0</v>
      </c>
    </row>
    <row r="594" spans="6:11">
      <c r="F594" s="103"/>
      <c r="K594" s="112">
        <f>IF(AND(年报!N$2&lt;=A594,A594&lt;=年报!N$3),1,0)</f>
        <v>0</v>
      </c>
    </row>
    <row r="595" spans="6:11">
      <c r="F595" s="103"/>
      <c r="K595" s="112">
        <f>IF(AND(年报!N$2&lt;=A595,A595&lt;=年报!N$3),1,0)</f>
        <v>0</v>
      </c>
    </row>
    <row r="596" spans="6:11">
      <c r="F596" s="103"/>
      <c r="K596" s="112">
        <f>IF(AND(年报!N$2&lt;=A596,A596&lt;=年报!N$3),1,0)</f>
        <v>0</v>
      </c>
    </row>
    <row r="597" spans="6:11">
      <c r="F597" s="103"/>
      <c r="K597" s="112">
        <f>IF(AND(年报!N$2&lt;=A597,A597&lt;=年报!N$3),1,0)</f>
        <v>0</v>
      </c>
    </row>
    <row r="598" spans="6:11">
      <c r="F598" s="103"/>
      <c r="K598" s="112">
        <f>IF(AND(年报!N$2&lt;=A598,A598&lt;=年报!N$3),1,0)</f>
        <v>0</v>
      </c>
    </row>
    <row r="599" spans="6:11">
      <c r="F599" s="103"/>
      <c r="K599" s="112">
        <f>IF(AND(年报!N$2&lt;=A599,A599&lt;=年报!N$3),1,0)</f>
        <v>0</v>
      </c>
    </row>
    <row r="600" spans="6:11">
      <c r="F600" s="103"/>
      <c r="K600" s="112">
        <f>IF(AND(年报!N$2&lt;=A600,A600&lt;=年报!N$3),1,0)</f>
        <v>0</v>
      </c>
    </row>
    <row r="601" spans="6:11">
      <c r="F601" s="103"/>
      <c r="K601" s="112">
        <f>IF(AND(年报!N$2&lt;=A601,A601&lt;=年报!N$3),1,0)</f>
        <v>0</v>
      </c>
    </row>
    <row r="602" spans="6:11">
      <c r="F602" s="103"/>
      <c r="K602" s="112">
        <f>IF(AND(年报!N$2&lt;=A602,A602&lt;=年报!N$3),1,0)</f>
        <v>0</v>
      </c>
    </row>
    <row r="603" spans="6:11">
      <c r="F603" s="103"/>
      <c r="K603" s="112">
        <f>IF(AND(年报!N$2&lt;=A603,A603&lt;=年报!N$3),1,0)</f>
        <v>0</v>
      </c>
    </row>
    <row r="604" spans="6:11">
      <c r="F604" s="103"/>
      <c r="K604" s="112">
        <f>IF(AND(年报!N$2&lt;=A604,A604&lt;=年报!N$3),1,0)</f>
        <v>0</v>
      </c>
    </row>
    <row r="605" spans="6:11">
      <c r="F605" s="103"/>
      <c r="K605" s="112">
        <f>IF(AND(年报!N$2&lt;=A605,A605&lt;=年报!N$3),1,0)</f>
        <v>0</v>
      </c>
    </row>
    <row r="606" spans="6:11">
      <c r="F606" s="103"/>
      <c r="K606" s="112">
        <f>IF(AND(年报!N$2&lt;=A606,A606&lt;=年报!N$3),1,0)</f>
        <v>0</v>
      </c>
    </row>
    <row r="607" spans="6:11">
      <c r="F607" s="103"/>
      <c r="K607" s="112">
        <f>IF(AND(年报!N$2&lt;=A607,A607&lt;=年报!N$3),1,0)</f>
        <v>0</v>
      </c>
    </row>
    <row r="608" spans="6:11">
      <c r="F608" s="103"/>
      <c r="K608" s="112">
        <f>IF(AND(年报!N$2&lt;=A608,A608&lt;=年报!N$3),1,0)</f>
        <v>0</v>
      </c>
    </row>
    <row r="609" spans="6:11">
      <c r="F609" s="103"/>
      <c r="K609" s="112">
        <f>IF(AND(年报!N$2&lt;=A609,A609&lt;=年报!N$3),1,0)</f>
        <v>0</v>
      </c>
    </row>
    <row r="610" spans="6:11">
      <c r="F610" s="103"/>
      <c r="K610" s="112">
        <f>IF(AND(年报!N$2&lt;=A610,A610&lt;=年报!N$3),1,0)</f>
        <v>0</v>
      </c>
    </row>
    <row r="611" spans="6:11">
      <c r="F611" s="103"/>
      <c r="K611" s="112">
        <f>IF(AND(年报!N$2&lt;=A611,A611&lt;=年报!N$3),1,0)</f>
        <v>0</v>
      </c>
    </row>
    <row r="612" spans="6:11">
      <c r="F612" s="103"/>
      <c r="K612" s="112">
        <f>IF(AND(年报!N$2&lt;=A612,A612&lt;=年报!N$3),1,0)</f>
        <v>0</v>
      </c>
    </row>
    <row r="613" spans="6:11">
      <c r="F613" s="103"/>
      <c r="K613" s="112">
        <f>IF(AND(年报!N$2&lt;=A613,A613&lt;=年报!N$3),1,0)</f>
        <v>0</v>
      </c>
    </row>
    <row r="614" spans="6:11">
      <c r="F614" s="103"/>
      <c r="K614" s="112">
        <f>IF(AND(年报!N$2&lt;=A614,A614&lt;=年报!N$3),1,0)</f>
        <v>0</v>
      </c>
    </row>
    <row r="615" spans="6:11">
      <c r="F615" s="103"/>
      <c r="K615" s="112">
        <f>IF(AND(年报!N$2&lt;=A615,A615&lt;=年报!N$3),1,0)</f>
        <v>0</v>
      </c>
    </row>
    <row r="616" spans="6:11">
      <c r="F616" s="103"/>
      <c r="K616" s="112">
        <f>IF(AND(年报!N$2&lt;=A616,A616&lt;=年报!N$3),1,0)</f>
        <v>0</v>
      </c>
    </row>
    <row r="617" spans="6:11">
      <c r="F617" s="103"/>
      <c r="K617" s="112">
        <f>IF(AND(年报!N$2&lt;=A617,A617&lt;=年报!N$3),1,0)</f>
        <v>0</v>
      </c>
    </row>
    <row r="618" spans="6:11">
      <c r="F618" s="103"/>
      <c r="K618" s="112">
        <f>IF(AND(年报!N$2&lt;=A618,A618&lt;=年报!N$3),1,0)</f>
        <v>0</v>
      </c>
    </row>
    <row r="619" spans="6:11">
      <c r="F619" s="103"/>
      <c r="K619" s="112">
        <f>IF(AND(年报!N$2&lt;=A619,A619&lt;=年报!N$3),1,0)</f>
        <v>0</v>
      </c>
    </row>
    <row r="620" spans="6:11">
      <c r="F620" s="103"/>
      <c r="K620" s="112">
        <f>IF(AND(年报!N$2&lt;=A620,A620&lt;=年报!N$3),1,0)</f>
        <v>0</v>
      </c>
    </row>
    <row r="621" spans="6:11">
      <c r="F621" s="103"/>
      <c r="K621" s="112">
        <f>IF(AND(年报!N$2&lt;=A621,A621&lt;=年报!N$3),1,0)</f>
        <v>0</v>
      </c>
    </row>
    <row r="622" spans="6:11">
      <c r="F622" s="103"/>
      <c r="K622" s="112">
        <f>IF(AND(年报!N$2&lt;=A622,A622&lt;=年报!N$3),1,0)</f>
        <v>0</v>
      </c>
    </row>
    <row r="623" spans="6:11">
      <c r="F623" s="103"/>
      <c r="K623" s="112">
        <f>IF(AND(年报!N$2&lt;=A623,A623&lt;=年报!N$3),1,0)</f>
        <v>0</v>
      </c>
    </row>
    <row r="624" spans="6:11">
      <c r="F624" s="103"/>
      <c r="K624" s="112">
        <f>IF(AND(年报!N$2&lt;=A624,A624&lt;=年报!N$3),1,0)</f>
        <v>0</v>
      </c>
    </row>
    <row r="625" spans="6:11">
      <c r="F625" s="103"/>
      <c r="K625" s="112">
        <f>IF(AND(年报!N$2&lt;=A625,A625&lt;=年报!N$3),1,0)</f>
        <v>0</v>
      </c>
    </row>
    <row r="626" spans="6:11">
      <c r="F626" s="103"/>
      <c r="K626" s="112">
        <f>IF(AND(年报!N$2&lt;=A626,A626&lt;=年报!N$3),1,0)</f>
        <v>0</v>
      </c>
    </row>
    <row r="627" spans="6:11">
      <c r="F627" s="103"/>
      <c r="K627" s="112">
        <f>IF(AND(年报!N$2&lt;=A627,A627&lt;=年报!N$3),1,0)</f>
        <v>0</v>
      </c>
    </row>
    <row r="628" spans="6:11">
      <c r="F628" s="103"/>
      <c r="K628" s="112">
        <f>IF(AND(年报!N$2&lt;=A628,A628&lt;=年报!N$3),1,0)</f>
        <v>0</v>
      </c>
    </row>
    <row r="629" spans="6:11">
      <c r="F629" s="103"/>
      <c r="K629" s="112">
        <f>IF(AND(年报!N$2&lt;=A629,A629&lt;=年报!N$3),1,0)</f>
        <v>0</v>
      </c>
    </row>
    <row r="630" spans="6:11">
      <c r="F630" s="103"/>
      <c r="K630" s="112">
        <f>IF(AND(年报!N$2&lt;=A630,A630&lt;=年报!N$3),1,0)</f>
        <v>0</v>
      </c>
    </row>
    <row r="631" spans="6:11">
      <c r="F631" s="103"/>
      <c r="K631" s="112">
        <f>IF(AND(年报!N$2&lt;=A631,A631&lt;=年报!N$3),1,0)</f>
        <v>0</v>
      </c>
    </row>
    <row r="632" spans="6:11">
      <c r="F632" s="103"/>
      <c r="K632" s="112">
        <f>IF(AND(年报!N$2&lt;=A632,A632&lt;=年报!N$3),1,0)</f>
        <v>0</v>
      </c>
    </row>
    <row r="633" spans="6:11">
      <c r="F633" s="103"/>
      <c r="K633" s="112">
        <f>IF(AND(年报!N$2&lt;=A633,A633&lt;=年报!N$3),1,0)</f>
        <v>0</v>
      </c>
    </row>
    <row r="634" spans="6:11">
      <c r="F634" s="103"/>
      <c r="K634" s="112">
        <f>IF(AND(年报!N$2&lt;=A634,A634&lt;=年报!N$3),1,0)</f>
        <v>0</v>
      </c>
    </row>
    <row r="635" spans="6:11">
      <c r="F635" s="103"/>
      <c r="K635" s="112">
        <f>IF(AND(年报!N$2&lt;=A635,A635&lt;=年报!N$3),1,0)</f>
        <v>0</v>
      </c>
    </row>
    <row r="636" spans="6:11">
      <c r="F636" s="103"/>
      <c r="K636" s="112">
        <f>IF(AND(年报!N$2&lt;=A636,A636&lt;=年报!N$3),1,0)</f>
        <v>0</v>
      </c>
    </row>
    <row r="637" spans="6:11">
      <c r="F637" s="103"/>
      <c r="K637" s="112">
        <f>IF(AND(年报!N$2&lt;=A637,A637&lt;=年报!N$3),1,0)</f>
        <v>0</v>
      </c>
    </row>
    <row r="638" spans="6:11">
      <c r="F638" s="103"/>
      <c r="K638" s="112">
        <f>IF(AND(年报!N$2&lt;=A638,A638&lt;=年报!N$3),1,0)</f>
        <v>0</v>
      </c>
    </row>
    <row r="639" spans="6:11">
      <c r="F639" s="103"/>
      <c r="K639" s="112">
        <f>IF(AND(年报!N$2&lt;=A639,A639&lt;=年报!N$3),1,0)</f>
        <v>0</v>
      </c>
    </row>
    <row r="640" spans="6:11">
      <c r="F640" s="103"/>
      <c r="K640" s="112">
        <f>IF(AND(年报!N$2&lt;=A640,A640&lt;=年报!N$3),1,0)</f>
        <v>0</v>
      </c>
    </row>
    <row r="641" spans="6:11">
      <c r="F641" s="103"/>
      <c r="K641" s="112">
        <f>IF(AND(年报!N$2&lt;=A641,A641&lt;=年报!N$3),1,0)</f>
        <v>0</v>
      </c>
    </row>
    <row r="642" spans="6:11">
      <c r="F642" s="103"/>
      <c r="K642" s="112">
        <f>IF(AND(年报!N$2&lt;=A642,A642&lt;=年报!N$3),1,0)</f>
        <v>0</v>
      </c>
    </row>
    <row r="643" spans="6:11">
      <c r="F643" s="103"/>
      <c r="K643" s="112">
        <f>IF(AND(年报!N$2&lt;=A643,A643&lt;=年报!N$3),1,0)</f>
        <v>0</v>
      </c>
    </row>
    <row r="644" spans="6:11">
      <c r="F644" s="103"/>
      <c r="K644" s="112">
        <f>IF(AND(年报!N$2&lt;=A644,A644&lt;=年报!N$3),1,0)</f>
        <v>0</v>
      </c>
    </row>
    <row r="645" spans="6:11">
      <c r="F645" s="103"/>
      <c r="K645" s="112">
        <f>IF(AND(年报!N$2&lt;=A645,A645&lt;=年报!N$3),1,0)</f>
        <v>0</v>
      </c>
    </row>
    <row r="646" spans="6:11">
      <c r="F646" s="103"/>
      <c r="K646" s="112">
        <f>IF(AND(年报!N$2&lt;=A646,A646&lt;=年报!N$3),1,0)</f>
        <v>0</v>
      </c>
    </row>
    <row r="647" spans="6:11">
      <c r="F647" s="103"/>
      <c r="K647" s="112">
        <f>IF(AND(年报!N$2&lt;=A647,A647&lt;=年报!N$3),1,0)</f>
        <v>0</v>
      </c>
    </row>
    <row r="648" spans="6:11">
      <c r="F648" s="103"/>
      <c r="K648" s="112">
        <f>IF(AND(年报!N$2&lt;=A648,A648&lt;=年报!N$3),1,0)</f>
        <v>0</v>
      </c>
    </row>
    <row r="649" spans="6:11">
      <c r="F649" s="103"/>
      <c r="K649" s="112">
        <f>IF(AND(年报!N$2&lt;=A649,A649&lt;=年报!N$3),1,0)</f>
        <v>0</v>
      </c>
    </row>
    <row r="650" spans="6:11">
      <c r="F650" s="103"/>
      <c r="K650" s="112">
        <f>IF(AND(年报!N$2&lt;=A650,A650&lt;=年报!N$3),1,0)</f>
        <v>0</v>
      </c>
    </row>
    <row r="651" spans="6:11">
      <c r="F651" s="103"/>
      <c r="K651" s="112">
        <f>IF(AND(年报!N$2&lt;=A651,A651&lt;=年报!N$3),1,0)</f>
        <v>0</v>
      </c>
    </row>
    <row r="652" spans="6:11">
      <c r="F652" s="103"/>
      <c r="K652" s="112">
        <f>IF(AND(年报!N$2&lt;=A652,A652&lt;=年报!N$3),1,0)</f>
        <v>0</v>
      </c>
    </row>
    <row r="653" spans="6:11">
      <c r="F653" s="103"/>
      <c r="K653" s="112">
        <f>IF(AND(年报!N$2&lt;=A653,A653&lt;=年报!N$3),1,0)</f>
        <v>0</v>
      </c>
    </row>
    <row r="654" spans="6:11">
      <c r="F654" s="103"/>
      <c r="K654" s="112">
        <f>IF(AND(年报!N$2&lt;=A654,A654&lt;=年报!N$3),1,0)</f>
        <v>0</v>
      </c>
    </row>
    <row r="655" spans="6:11">
      <c r="F655" s="103"/>
      <c r="K655" s="112">
        <f>IF(AND(年报!N$2&lt;=A655,A655&lt;=年报!N$3),1,0)</f>
        <v>0</v>
      </c>
    </row>
    <row r="656" spans="6:11">
      <c r="F656" s="103"/>
      <c r="K656" s="112">
        <f>IF(AND(年报!N$2&lt;=A656,A656&lt;=年报!N$3),1,0)</f>
        <v>0</v>
      </c>
    </row>
    <row r="657" spans="6:11">
      <c r="F657" s="103"/>
      <c r="K657" s="112">
        <f>IF(AND(年报!N$2&lt;=A657,A657&lt;=年报!N$3),1,0)</f>
        <v>0</v>
      </c>
    </row>
    <row r="658" spans="6:11">
      <c r="F658" s="103"/>
      <c r="K658" s="112">
        <f>IF(AND(年报!N$2&lt;=A658,A658&lt;=年报!N$3),1,0)</f>
        <v>0</v>
      </c>
    </row>
    <row r="659" spans="6:11">
      <c r="F659" s="103"/>
      <c r="K659" s="112">
        <f>IF(AND(年报!N$2&lt;=A659,A659&lt;=年报!N$3),1,0)</f>
        <v>0</v>
      </c>
    </row>
    <row r="660" spans="6:11">
      <c r="F660" s="103"/>
      <c r="K660" s="112">
        <f>IF(AND(年报!N$2&lt;=A660,A660&lt;=年报!N$3),1,0)</f>
        <v>0</v>
      </c>
    </row>
    <row r="661" spans="6:11">
      <c r="F661" s="103"/>
      <c r="K661" s="112">
        <f>IF(AND(年报!N$2&lt;=A661,A661&lt;=年报!N$3),1,0)</f>
        <v>0</v>
      </c>
    </row>
    <row r="662" spans="6:11">
      <c r="F662" s="103"/>
      <c r="K662" s="112">
        <f>IF(AND(年报!N$2&lt;=A662,A662&lt;=年报!N$3),1,0)</f>
        <v>0</v>
      </c>
    </row>
    <row r="663" spans="6:11">
      <c r="F663" s="103"/>
      <c r="K663" s="112">
        <f>IF(AND(年报!N$2&lt;=A663,A663&lt;=年报!N$3),1,0)</f>
        <v>0</v>
      </c>
    </row>
    <row r="664" spans="6:11">
      <c r="F664" s="103"/>
      <c r="K664" s="112">
        <f>IF(AND(年报!N$2&lt;=A664,A664&lt;=年报!N$3),1,0)</f>
        <v>0</v>
      </c>
    </row>
    <row r="665" spans="6:11">
      <c r="F665" s="103"/>
      <c r="K665" s="112">
        <f>IF(AND(年报!N$2&lt;=A665,A665&lt;=年报!N$3),1,0)</f>
        <v>0</v>
      </c>
    </row>
    <row r="666" spans="6:11">
      <c r="F666" s="103"/>
      <c r="K666" s="112">
        <f>IF(AND(年报!N$2&lt;=A666,A666&lt;=年报!N$3),1,0)</f>
        <v>0</v>
      </c>
    </row>
    <row r="667" spans="6:11">
      <c r="F667" s="103"/>
      <c r="K667" s="112">
        <f>IF(AND(年报!N$2&lt;=A667,A667&lt;=年报!N$3),1,0)</f>
        <v>0</v>
      </c>
    </row>
    <row r="668" spans="6:11">
      <c r="F668" s="103"/>
      <c r="K668" s="112">
        <f>IF(AND(年报!N$2&lt;=A668,A668&lt;=年报!N$3),1,0)</f>
        <v>0</v>
      </c>
    </row>
    <row r="669" spans="6:11">
      <c r="F669" s="103"/>
      <c r="K669" s="112">
        <f>IF(AND(年报!N$2&lt;=A669,A669&lt;=年报!N$3),1,0)</f>
        <v>0</v>
      </c>
    </row>
    <row r="670" spans="6:11">
      <c r="F670" s="103"/>
      <c r="K670" s="112">
        <f>IF(AND(年报!N$2&lt;=A670,A670&lt;=年报!N$3),1,0)</f>
        <v>0</v>
      </c>
    </row>
    <row r="671" spans="6:11">
      <c r="F671" s="103"/>
      <c r="K671" s="112">
        <f>IF(AND(年报!N$2&lt;=A671,A671&lt;=年报!N$3),1,0)</f>
        <v>0</v>
      </c>
    </row>
    <row r="672" spans="6:11">
      <c r="F672" s="103"/>
      <c r="K672" s="112">
        <f>IF(AND(年报!N$2&lt;=A672,A672&lt;=年报!N$3),1,0)</f>
        <v>0</v>
      </c>
    </row>
    <row r="673" spans="6:11">
      <c r="F673" s="103"/>
      <c r="K673" s="112">
        <f>IF(AND(年报!N$2&lt;=A673,A673&lt;=年报!N$3),1,0)</f>
        <v>0</v>
      </c>
    </row>
    <row r="674" spans="6:11">
      <c r="F674" s="103"/>
      <c r="K674" s="112">
        <f>IF(AND(年报!N$2&lt;=A674,A674&lt;=年报!N$3),1,0)</f>
        <v>0</v>
      </c>
    </row>
    <row r="675" spans="6:11">
      <c r="F675" s="103"/>
      <c r="K675" s="112">
        <f>IF(AND(年报!N$2&lt;=A675,A675&lt;=年报!N$3),1,0)</f>
        <v>0</v>
      </c>
    </row>
    <row r="676" spans="6:11">
      <c r="F676" s="103"/>
      <c r="K676" s="112">
        <f>IF(AND(年报!N$2&lt;=A676,A676&lt;=年报!N$3),1,0)</f>
        <v>0</v>
      </c>
    </row>
    <row r="677" spans="6:11">
      <c r="F677" s="103"/>
      <c r="K677" s="112">
        <f>IF(AND(年报!N$2&lt;=A677,A677&lt;=年报!N$3),1,0)</f>
        <v>0</v>
      </c>
    </row>
    <row r="678" spans="6:11">
      <c r="F678" s="103"/>
      <c r="K678" s="112">
        <f>IF(AND(年报!N$2&lt;=A678,A678&lt;=年报!N$3),1,0)</f>
        <v>0</v>
      </c>
    </row>
    <row r="679" spans="6:11">
      <c r="F679" s="103"/>
      <c r="K679" s="112">
        <f>IF(AND(年报!N$2&lt;=A679,A679&lt;=年报!N$3),1,0)</f>
        <v>0</v>
      </c>
    </row>
    <row r="680" spans="6:11">
      <c r="F680" s="103"/>
      <c r="K680" s="112">
        <f>IF(AND(年报!N$2&lt;=A680,A680&lt;=年报!N$3),1,0)</f>
        <v>0</v>
      </c>
    </row>
    <row r="681" spans="6:11">
      <c r="F681" s="103"/>
      <c r="K681" s="112">
        <f>IF(AND(年报!N$2&lt;=A681,A681&lt;=年报!N$3),1,0)</f>
        <v>0</v>
      </c>
    </row>
    <row r="682" spans="6:11">
      <c r="F682" s="103"/>
      <c r="K682" s="112">
        <f>IF(AND(年报!N$2&lt;=A682,A682&lt;=年报!N$3),1,0)</f>
        <v>0</v>
      </c>
    </row>
    <row r="683" spans="6:11">
      <c r="F683" s="103"/>
      <c r="K683" s="112">
        <f>IF(AND(年报!N$2&lt;=A683,A683&lt;=年报!N$3),1,0)</f>
        <v>0</v>
      </c>
    </row>
    <row r="684" spans="6:11">
      <c r="F684" s="103"/>
      <c r="K684" s="112">
        <f>IF(AND(年报!N$2&lt;=A684,A684&lt;=年报!N$3),1,0)</f>
        <v>0</v>
      </c>
    </row>
    <row r="685" spans="6:11">
      <c r="F685" s="103"/>
      <c r="K685" s="112">
        <f>IF(AND(年报!N$2&lt;=A685,A685&lt;=年报!N$3),1,0)</f>
        <v>0</v>
      </c>
    </row>
    <row r="686" spans="6:11">
      <c r="F686" s="103"/>
      <c r="K686" s="112">
        <f>IF(AND(年报!N$2&lt;=A686,A686&lt;=年报!N$3),1,0)</f>
        <v>0</v>
      </c>
    </row>
    <row r="687" spans="6:11">
      <c r="F687" s="103"/>
      <c r="K687" s="112">
        <f>IF(AND(年报!N$2&lt;=A687,A687&lt;=年报!N$3),1,0)</f>
        <v>0</v>
      </c>
    </row>
    <row r="688" spans="6:11">
      <c r="F688" s="103"/>
      <c r="K688" s="112">
        <f>IF(AND(年报!N$2&lt;=A688,A688&lt;=年报!N$3),1,0)</f>
        <v>0</v>
      </c>
    </row>
    <row r="689" spans="6:11">
      <c r="F689" s="103"/>
      <c r="K689" s="112">
        <f>IF(AND(年报!N$2&lt;=A689,A689&lt;=年报!N$3),1,0)</f>
        <v>0</v>
      </c>
    </row>
    <row r="690" spans="6:11">
      <c r="F690" s="103"/>
      <c r="K690" s="112">
        <f>IF(AND(年报!N$2&lt;=A690,A690&lt;=年报!N$3),1,0)</f>
        <v>0</v>
      </c>
    </row>
    <row r="691" spans="6:11">
      <c r="F691" s="103"/>
      <c r="K691" s="112">
        <f>IF(AND(年报!N$2&lt;=A691,A691&lt;=年报!N$3),1,0)</f>
        <v>0</v>
      </c>
    </row>
    <row r="692" spans="6:11">
      <c r="F692" s="103"/>
      <c r="K692" s="112">
        <f>IF(AND(年报!N$2&lt;=A692,A692&lt;=年报!N$3),1,0)</f>
        <v>0</v>
      </c>
    </row>
    <row r="693" spans="6:11">
      <c r="F693" s="103"/>
      <c r="K693" s="112">
        <f>IF(AND(年报!N$2&lt;=A693,A693&lt;=年报!N$3),1,0)</f>
        <v>0</v>
      </c>
    </row>
    <row r="694" spans="6:11">
      <c r="F694" s="103"/>
      <c r="K694" s="112">
        <f>IF(AND(年报!N$2&lt;=A694,A694&lt;=年报!N$3),1,0)</f>
        <v>0</v>
      </c>
    </row>
    <row r="695" spans="6:11">
      <c r="F695" s="103"/>
      <c r="K695" s="112">
        <f>IF(AND(年报!N$2&lt;=A695,A695&lt;=年报!N$3),1,0)</f>
        <v>0</v>
      </c>
    </row>
    <row r="696" spans="6:11">
      <c r="F696" s="103"/>
      <c r="K696" s="112">
        <f>IF(AND(年报!N$2&lt;=A696,A696&lt;=年报!N$3),1,0)</f>
        <v>0</v>
      </c>
    </row>
    <row r="697" spans="6:11">
      <c r="F697" s="103"/>
      <c r="K697" s="112">
        <f>IF(AND(年报!N$2&lt;=A697,A697&lt;=年报!N$3),1,0)</f>
        <v>0</v>
      </c>
    </row>
    <row r="698" spans="6:11">
      <c r="F698" s="103"/>
      <c r="K698" s="112">
        <f>IF(AND(年报!N$2&lt;=A698,A698&lt;=年报!N$3),1,0)</f>
        <v>0</v>
      </c>
    </row>
    <row r="699" spans="6:11">
      <c r="F699" s="103"/>
      <c r="K699" s="112">
        <f>IF(AND(年报!N$2&lt;=A699,A699&lt;=年报!N$3),1,0)</f>
        <v>0</v>
      </c>
    </row>
    <row r="700" spans="6:11">
      <c r="F700" s="103"/>
      <c r="K700" s="112">
        <f>IF(AND(年报!N$2&lt;=A700,A700&lt;=年报!N$3),1,0)</f>
        <v>0</v>
      </c>
    </row>
    <row r="701" spans="6:11">
      <c r="F701" s="103"/>
      <c r="K701" s="112">
        <f>IF(AND(年报!N$2&lt;=A701,A701&lt;=年报!N$3),1,0)</f>
        <v>0</v>
      </c>
    </row>
    <row r="702" spans="6:11">
      <c r="F702" s="103"/>
      <c r="K702" s="112">
        <f>IF(AND(年报!N$2&lt;=A702,A702&lt;=年报!N$3),1,0)</f>
        <v>0</v>
      </c>
    </row>
    <row r="703" spans="6:11">
      <c r="F703" s="103"/>
      <c r="K703" s="112">
        <f>IF(AND(年报!N$2&lt;=A703,A703&lt;=年报!N$3),1,0)</f>
        <v>0</v>
      </c>
    </row>
    <row r="704" spans="6:11">
      <c r="F704" s="103"/>
      <c r="K704" s="112">
        <f>IF(AND(年报!N$2&lt;=A704,A704&lt;=年报!N$3),1,0)</f>
        <v>0</v>
      </c>
    </row>
    <row r="705" spans="6:11">
      <c r="F705" s="103"/>
      <c r="K705" s="112">
        <f>IF(AND(年报!N$2&lt;=A705,A705&lt;=年报!N$3),1,0)</f>
        <v>0</v>
      </c>
    </row>
    <row r="706" spans="6:11">
      <c r="F706" s="103"/>
      <c r="K706" s="112">
        <f>IF(AND(年报!N$2&lt;=A706,A706&lt;=年报!N$3),1,0)</f>
        <v>0</v>
      </c>
    </row>
    <row r="707" spans="6:11">
      <c r="F707" s="103"/>
      <c r="K707" s="112">
        <f>IF(AND(年报!N$2&lt;=A707,A707&lt;=年报!N$3),1,0)</f>
        <v>0</v>
      </c>
    </row>
    <row r="708" spans="6:11">
      <c r="F708" s="103"/>
      <c r="K708" s="112">
        <f>IF(AND(年报!N$2&lt;=A708,A708&lt;=年报!N$3),1,0)</f>
        <v>0</v>
      </c>
    </row>
    <row r="709" spans="6:11">
      <c r="F709" s="103"/>
      <c r="K709" s="112">
        <f>IF(AND(年报!N$2&lt;=A709,A709&lt;=年报!N$3),1,0)</f>
        <v>0</v>
      </c>
    </row>
    <row r="710" spans="6:11">
      <c r="F710" s="103"/>
      <c r="K710" s="112">
        <f>IF(AND(年报!N$2&lt;=A710,A710&lt;=年报!N$3),1,0)</f>
        <v>0</v>
      </c>
    </row>
    <row r="711" spans="6:11">
      <c r="F711" s="103"/>
      <c r="K711" s="112">
        <f>IF(AND(年报!N$2&lt;=A711,A711&lt;=年报!N$3),1,0)</f>
        <v>0</v>
      </c>
    </row>
    <row r="712" spans="6:11">
      <c r="F712" s="103"/>
      <c r="K712" s="112">
        <f>IF(AND(年报!N$2&lt;=A712,A712&lt;=年报!N$3),1,0)</f>
        <v>0</v>
      </c>
    </row>
    <row r="713" spans="6:11">
      <c r="F713" s="103"/>
      <c r="K713" s="112">
        <f>IF(AND(年报!N$2&lt;=A713,A713&lt;=年报!N$3),1,0)</f>
        <v>0</v>
      </c>
    </row>
    <row r="714" spans="6:11">
      <c r="F714" s="103"/>
      <c r="K714" s="112">
        <f>IF(AND(年报!N$2&lt;=A714,A714&lt;=年报!N$3),1,0)</f>
        <v>0</v>
      </c>
    </row>
    <row r="715" spans="6:11">
      <c r="F715" s="103"/>
      <c r="K715" s="112">
        <f>IF(AND(年报!N$2&lt;=A715,A715&lt;=年报!N$3),1,0)</f>
        <v>0</v>
      </c>
    </row>
    <row r="716" spans="6:11">
      <c r="F716" s="103"/>
      <c r="K716" s="112">
        <f>IF(AND(年报!N$2&lt;=A716,A716&lt;=年报!N$3),1,0)</f>
        <v>0</v>
      </c>
    </row>
    <row r="717" spans="6:11">
      <c r="F717" s="103"/>
      <c r="K717" s="112">
        <f>IF(AND(年报!N$2&lt;=A717,A717&lt;=年报!N$3),1,0)</f>
        <v>0</v>
      </c>
    </row>
    <row r="718" spans="6:11">
      <c r="F718" s="103"/>
      <c r="K718" s="112">
        <f>IF(AND(年报!N$2&lt;=A718,A718&lt;=年报!N$3),1,0)</f>
        <v>0</v>
      </c>
    </row>
    <row r="719" spans="6:11">
      <c r="F719" s="103"/>
      <c r="K719" s="112">
        <f>IF(AND(年报!N$2&lt;=A719,A719&lt;=年报!N$3),1,0)</f>
        <v>0</v>
      </c>
    </row>
    <row r="720" spans="6:11">
      <c r="F720" s="103"/>
      <c r="K720" s="112">
        <f>IF(AND(年报!N$2&lt;=A720,A720&lt;=年报!N$3),1,0)</f>
        <v>0</v>
      </c>
    </row>
    <row r="721" spans="6:11">
      <c r="F721" s="103"/>
      <c r="K721" s="112">
        <f>IF(AND(年报!N$2&lt;=A721,A721&lt;=年报!N$3),1,0)</f>
        <v>0</v>
      </c>
    </row>
    <row r="722" spans="6:11">
      <c r="F722" s="103"/>
      <c r="K722" s="112">
        <f>IF(AND(年报!N$2&lt;=A722,A722&lt;=年报!N$3),1,0)</f>
        <v>0</v>
      </c>
    </row>
    <row r="723" spans="6:11">
      <c r="F723" s="103"/>
      <c r="K723" s="112">
        <f>IF(AND(年报!N$2&lt;=A723,A723&lt;=年报!N$3),1,0)</f>
        <v>0</v>
      </c>
    </row>
    <row r="724" spans="6:11">
      <c r="F724" s="103"/>
      <c r="K724" s="112">
        <f>IF(AND(年报!N$2&lt;=A724,A724&lt;=年报!N$3),1,0)</f>
        <v>0</v>
      </c>
    </row>
    <row r="725" spans="6:11">
      <c r="F725" s="103"/>
      <c r="K725" s="112">
        <f>IF(AND(年报!N$2&lt;=A725,A725&lt;=年报!N$3),1,0)</f>
        <v>0</v>
      </c>
    </row>
    <row r="726" spans="6:11">
      <c r="F726" s="103"/>
      <c r="K726" s="112">
        <f>IF(AND(年报!N$2&lt;=A726,A726&lt;=年报!N$3),1,0)</f>
        <v>0</v>
      </c>
    </row>
    <row r="727" spans="6:11">
      <c r="F727" s="103"/>
      <c r="K727" s="112">
        <f>IF(AND(年报!N$2&lt;=A727,A727&lt;=年报!N$3),1,0)</f>
        <v>0</v>
      </c>
    </row>
    <row r="728" spans="6:11">
      <c r="F728" s="103"/>
      <c r="K728" s="112">
        <f>IF(AND(年报!N$2&lt;=A728,A728&lt;=年报!N$3),1,0)</f>
        <v>0</v>
      </c>
    </row>
    <row r="729" spans="6:11">
      <c r="F729" s="103"/>
      <c r="K729" s="112">
        <f>IF(AND(年报!N$2&lt;=A729,A729&lt;=年报!N$3),1,0)</f>
        <v>0</v>
      </c>
    </row>
    <row r="730" spans="6:11">
      <c r="F730" s="103"/>
      <c r="K730" s="112">
        <f>IF(AND(年报!N$2&lt;=A730,A730&lt;=年报!N$3),1,0)</f>
        <v>0</v>
      </c>
    </row>
    <row r="731" spans="6:11">
      <c r="F731" s="103"/>
      <c r="K731" s="112">
        <f>IF(AND(年报!N$2&lt;=A731,A731&lt;=年报!N$3),1,0)</f>
        <v>0</v>
      </c>
    </row>
    <row r="732" spans="6:11">
      <c r="F732" s="103"/>
      <c r="K732" s="112">
        <f>IF(AND(年报!N$2&lt;=A732,A732&lt;=年报!N$3),1,0)</f>
        <v>0</v>
      </c>
    </row>
    <row r="733" spans="6:11">
      <c r="F733" s="103"/>
      <c r="K733" s="112">
        <f>IF(AND(年报!N$2&lt;=A733,A733&lt;=年报!N$3),1,0)</f>
        <v>0</v>
      </c>
    </row>
    <row r="734" spans="6:11">
      <c r="F734" s="103"/>
      <c r="K734" s="112">
        <f>IF(AND(年报!N$2&lt;=A734,A734&lt;=年报!N$3),1,0)</f>
        <v>0</v>
      </c>
    </row>
    <row r="735" spans="6:11">
      <c r="F735" s="103"/>
      <c r="K735" s="112">
        <f>IF(AND(年报!N$2&lt;=A735,A735&lt;=年报!N$3),1,0)</f>
        <v>0</v>
      </c>
    </row>
    <row r="736" spans="6:11">
      <c r="F736" s="103"/>
      <c r="K736" s="112">
        <f>IF(AND(年报!N$2&lt;=A736,A736&lt;=年报!N$3),1,0)</f>
        <v>0</v>
      </c>
    </row>
    <row r="737" spans="6:11">
      <c r="F737" s="103"/>
      <c r="K737" s="112">
        <f>IF(AND(年报!N$2&lt;=A737,A737&lt;=年报!N$3),1,0)</f>
        <v>0</v>
      </c>
    </row>
    <row r="738" spans="6:11">
      <c r="F738" s="103"/>
      <c r="K738" s="112">
        <f>IF(AND(年报!N$2&lt;=A738,A738&lt;=年报!N$3),1,0)</f>
        <v>0</v>
      </c>
    </row>
    <row r="739" spans="6:11">
      <c r="F739" s="103"/>
      <c r="K739" s="112">
        <f>IF(AND(年报!N$2&lt;=A739,A739&lt;=年报!N$3),1,0)</f>
        <v>0</v>
      </c>
    </row>
    <row r="740" spans="6:11">
      <c r="F740" s="103"/>
      <c r="K740" s="112">
        <f>IF(AND(年报!N$2&lt;=A740,A740&lt;=年报!N$3),1,0)</f>
        <v>0</v>
      </c>
    </row>
    <row r="741" spans="6:11">
      <c r="F741" s="103"/>
      <c r="K741" s="112">
        <f>IF(AND(年报!N$2&lt;=A741,A741&lt;=年报!N$3),1,0)</f>
        <v>0</v>
      </c>
    </row>
    <row r="742" spans="6:11">
      <c r="F742" s="103"/>
      <c r="K742" s="112">
        <f>IF(AND(年报!N$2&lt;=A742,A742&lt;=年报!N$3),1,0)</f>
        <v>0</v>
      </c>
    </row>
    <row r="743" spans="6:11">
      <c r="F743" s="103"/>
      <c r="K743" s="112">
        <f>IF(AND(年报!N$2&lt;=A743,A743&lt;=年报!N$3),1,0)</f>
        <v>0</v>
      </c>
    </row>
    <row r="744" spans="6:11">
      <c r="F744" s="103"/>
      <c r="K744" s="112">
        <f>IF(AND(年报!N$2&lt;=A744,A744&lt;=年报!N$3),1,0)</f>
        <v>0</v>
      </c>
    </row>
    <row r="745" spans="6:11">
      <c r="F745" s="103"/>
      <c r="K745" s="112">
        <f>IF(AND(年报!N$2&lt;=A745,A745&lt;=年报!N$3),1,0)</f>
        <v>0</v>
      </c>
    </row>
    <row r="746" spans="6:11">
      <c r="F746" s="103"/>
      <c r="K746" s="112">
        <f>IF(AND(年报!N$2&lt;=A746,A746&lt;=年报!N$3),1,0)</f>
        <v>0</v>
      </c>
    </row>
    <row r="747" spans="6:11">
      <c r="F747" s="103"/>
      <c r="K747" s="112">
        <f>IF(AND(年报!N$2&lt;=A747,A747&lt;=年报!N$3),1,0)</f>
        <v>0</v>
      </c>
    </row>
    <row r="748" spans="6:11">
      <c r="F748" s="103"/>
      <c r="K748" s="112">
        <f>IF(AND(年报!N$2&lt;=A748,A748&lt;=年报!N$3),1,0)</f>
        <v>0</v>
      </c>
    </row>
    <row r="749" spans="6:11">
      <c r="F749" s="103"/>
      <c r="K749" s="112">
        <f>IF(AND(年报!N$2&lt;=A749,A749&lt;=年报!N$3),1,0)</f>
        <v>0</v>
      </c>
    </row>
    <row r="750" spans="6:11">
      <c r="F750" s="103"/>
      <c r="K750" s="112">
        <f>IF(AND(年报!N$2&lt;=A750,A750&lt;=年报!N$3),1,0)</f>
        <v>0</v>
      </c>
    </row>
    <row r="751" spans="6:11">
      <c r="F751" s="103"/>
      <c r="K751" s="112">
        <f>IF(AND(年报!N$2&lt;=A751,A751&lt;=年报!N$3),1,0)</f>
        <v>0</v>
      </c>
    </row>
    <row r="752" spans="6:11">
      <c r="F752" s="103"/>
      <c r="K752" s="112">
        <f>IF(AND(年报!N$2&lt;=A752,A752&lt;=年报!N$3),1,0)</f>
        <v>0</v>
      </c>
    </row>
    <row r="753" spans="6:11">
      <c r="F753" s="103"/>
      <c r="K753" s="112">
        <f>IF(AND(年报!N$2&lt;=A753,A753&lt;=年报!N$3),1,0)</f>
        <v>0</v>
      </c>
    </row>
    <row r="754" spans="6:11">
      <c r="F754" s="103"/>
      <c r="K754" s="112">
        <f>IF(AND(年报!N$2&lt;=A754,A754&lt;=年报!N$3),1,0)</f>
        <v>0</v>
      </c>
    </row>
    <row r="755" spans="6:11">
      <c r="F755" s="103"/>
      <c r="K755" s="112">
        <f>IF(AND(年报!N$2&lt;=A755,A755&lt;=年报!N$3),1,0)</f>
        <v>0</v>
      </c>
    </row>
    <row r="756" spans="6:11">
      <c r="F756" s="103"/>
      <c r="K756" s="112">
        <f>IF(AND(年报!N$2&lt;=A756,A756&lt;=年报!N$3),1,0)</f>
        <v>0</v>
      </c>
    </row>
    <row r="757" spans="6:11">
      <c r="F757" s="103"/>
      <c r="K757" s="112">
        <f>IF(AND(年报!N$2&lt;=A757,A757&lt;=年报!N$3),1,0)</f>
        <v>0</v>
      </c>
    </row>
    <row r="758" spans="6:11">
      <c r="F758" s="103"/>
      <c r="K758" s="112">
        <f>IF(AND(年报!N$2&lt;=A758,A758&lt;=年报!N$3),1,0)</f>
        <v>0</v>
      </c>
    </row>
    <row r="759" spans="6:11">
      <c r="F759" s="103"/>
      <c r="K759" s="112">
        <f>IF(AND(年报!N$2&lt;=A759,A759&lt;=年报!N$3),1,0)</f>
        <v>0</v>
      </c>
    </row>
    <row r="760" spans="6:11">
      <c r="F760" s="103"/>
      <c r="K760" s="112">
        <f>IF(AND(年报!N$2&lt;=A760,A760&lt;=年报!N$3),1,0)</f>
        <v>0</v>
      </c>
    </row>
    <row r="761" spans="6:11">
      <c r="F761" s="103"/>
      <c r="K761" s="112">
        <f>IF(AND(年报!N$2&lt;=A761,A761&lt;=年报!N$3),1,0)</f>
        <v>0</v>
      </c>
    </row>
    <row r="762" spans="6:11">
      <c r="F762" s="103"/>
      <c r="K762" s="112">
        <f>IF(AND(年报!N$2&lt;=A762,A762&lt;=年报!N$3),1,0)</f>
        <v>0</v>
      </c>
    </row>
    <row r="763" spans="6:11">
      <c r="F763" s="103"/>
      <c r="K763" s="112">
        <f>IF(AND(年报!N$2&lt;=A763,A763&lt;=年报!N$3),1,0)</f>
        <v>0</v>
      </c>
    </row>
    <row r="764" spans="6:11">
      <c r="F764" s="103"/>
      <c r="K764" s="112">
        <f>IF(AND(年报!N$2&lt;=A764,A764&lt;=年报!N$3),1,0)</f>
        <v>0</v>
      </c>
    </row>
    <row r="765" spans="6:11">
      <c r="F765" s="103"/>
      <c r="K765" s="112">
        <f>IF(AND(年报!N$2&lt;=A765,A765&lt;=年报!N$3),1,0)</f>
        <v>0</v>
      </c>
    </row>
    <row r="766" spans="6:11">
      <c r="F766" s="103"/>
      <c r="K766" s="112">
        <f>IF(AND(年报!N$2&lt;=A766,A766&lt;=年报!N$3),1,0)</f>
        <v>0</v>
      </c>
    </row>
    <row r="767" spans="6:11">
      <c r="F767" s="103"/>
      <c r="K767" s="112">
        <f>IF(AND(年报!N$2&lt;=A767,A767&lt;=年报!N$3),1,0)</f>
        <v>0</v>
      </c>
    </row>
    <row r="768" spans="6:11">
      <c r="F768" s="103"/>
      <c r="K768" s="112">
        <f>IF(AND(年报!N$2&lt;=A768,A768&lt;=年报!N$3),1,0)</f>
        <v>0</v>
      </c>
    </row>
    <row r="769" spans="6:11">
      <c r="F769" s="103"/>
      <c r="K769" s="112">
        <f>IF(AND(年报!N$2&lt;=A769,A769&lt;=年报!N$3),1,0)</f>
        <v>0</v>
      </c>
    </row>
    <row r="770" spans="6:11">
      <c r="F770" s="103"/>
      <c r="K770" s="112">
        <f>IF(AND(年报!N$2&lt;=A770,A770&lt;=年报!N$3),1,0)</f>
        <v>0</v>
      </c>
    </row>
    <row r="771" spans="6:11">
      <c r="F771" s="103"/>
      <c r="K771" s="112">
        <f>IF(AND(年报!N$2&lt;=A771,A771&lt;=年报!N$3),1,0)</f>
        <v>0</v>
      </c>
    </row>
    <row r="772" spans="6:11">
      <c r="F772" s="103"/>
      <c r="K772" s="112">
        <f>IF(AND(年报!N$2&lt;=A772,A772&lt;=年报!N$3),1,0)</f>
        <v>0</v>
      </c>
    </row>
    <row r="773" spans="6:11">
      <c r="F773" s="103"/>
      <c r="K773" s="112">
        <f>IF(AND(年报!N$2&lt;=A773,A773&lt;=年报!N$3),1,0)</f>
        <v>0</v>
      </c>
    </row>
    <row r="774" spans="6:11">
      <c r="F774" s="103"/>
      <c r="K774" s="112">
        <f>IF(AND(年报!N$2&lt;=A774,A774&lt;=年报!N$3),1,0)</f>
        <v>0</v>
      </c>
    </row>
    <row r="775" spans="6:11">
      <c r="F775" s="103"/>
      <c r="K775" s="112">
        <f>IF(AND(年报!N$2&lt;=A775,A775&lt;=年报!N$3),1,0)</f>
        <v>0</v>
      </c>
    </row>
    <row r="776" spans="6:11">
      <c r="F776" s="103"/>
      <c r="K776" s="112">
        <f>IF(AND(年报!N$2&lt;=A776,A776&lt;=年报!N$3),1,0)</f>
        <v>0</v>
      </c>
    </row>
    <row r="777" spans="6:11">
      <c r="F777" s="103"/>
      <c r="K777" s="112">
        <f>IF(AND(年报!N$2&lt;=A777,A777&lt;=年报!N$3),1,0)</f>
        <v>0</v>
      </c>
    </row>
    <row r="778" spans="6:11">
      <c r="F778" s="103"/>
      <c r="K778" s="112">
        <f>IF(AND(年报!N$2&lt;=A778,A778&lt;=年报!N$3),1,0)</f>
        <v>0</v>
      </c>
    </row>
    <row r="779" spans="6:11">
      <c r="F779" s="103"/>
      <c r="K779" s="112">
        <f>IF(AND(年报!N$2&lt;=A779,A779&lt;=年报!N$3),1,0)</f>
        <v>0</v>
      </c>
    </row>
    <row r="780" spans="6:11">
      <c r="F780" s="103"/>
      <c r="K780" s="112">
        <f>IF(AND(年报!N$2&lt;=A780,A780&lt;=年报!N$3),1,0)</f>
        <v>0</v>
      </c>
    </row>
    <row r="781" spans="6:11">
      <c r="F781" s="103"/>
      <c r="K781" s="112">
        <f>IF(AND(年报!N$2&lt;=A781,A781&lt;=年报!N$3),1,0)</f>
        <v>0</v>
      </c>
    </row>
    <row r="782" spans="6:11">
      <c r="F782" s="103"/>
      <c r="K782" s="112">
        <f>IF(AND(年报!N$2&lt;=A782,A782&lt;=年报!N$3),1,0)</f>
        <v>0</v>
      </c>
    </row>
    <row r="783" spans="6:11">
      <c r="F783" s="103"/>
      <c r="K783" s="112">
        <f>IF(AND(年报!N$2&lt;=A783,A783&lt;=年报!N$3),1,0)</f>
        <v>0</v>
      </c>
    </row>
    <row r="784" spans="6:11">
      <c r="F784" s="103"/>
      <c r="K784" s="112">
        <f>IF(AND(年报!N$2&lt;=A784,A784&lt;=年报!N$3),1,0)</f>
        <v>0</v>
      </c>
    </row>
    <row r="785" spans="6:11">
      <c r="F785" s="103"/>
      <c r="K785" s="112">
        <f>IF(AND(年报!N$2&lt;=A785,A785&lt;=年报!N$3),1,0)</f>
        <v>0</v>
      </c>
    </row>
    <row r="786" spans="6:11">
      <c r="F786" s="103"/>
      <c r="K786" s="112">
        <f>IF(AND(年报!N$2&lt;=A786,A786&lt;=年报!N$3),1,0)</f>
        <v>0</v>
      </c>
    </row>
    <row r="787" spans="6:11">
      <c r="F787" s="103"/>
      <c r="K787" s="112">
        <f>IF(AND(年报!N$2&lt;=A787,A787&lt;=年报!N$3),1,0)</f>
        <v>0</v>
      </c>
    </row>
    <row r="788" spans="6:11">
      <c r="F788" s="103"/>
      <c r="K788" s="112">
        <f>IF(AND(年报!N$2&lt;=A788,A788&lt;=年报!N$3),1,0)</f>
        <v>0</v>
      </c>
    </row>
    <row r="789" spans="6:11">
      <c r="F789" s="103"/>
      <c r="K789" s="112">
        <f>IF(AND(年报!N$2&lt;=A789,A789&lt;=年报!N$3),1,0)</f>
        <v>0</v>
      </c>
    </row>
    <row r="790" spans="6:11">
      <c r="F790" s="103"/>
      <c r="K790" s="112">
        <f>IF(AND(年报!N$2&lt;=A790,A790&lt;=年报!N$3),1,0)</f>
        <v>0</v>
      </c>
    </row>
    <row r="791" spans="6:11">
      <c r="F791" s="103"/>
      <c r="K791" s="112">
        <f>IF(AND(年报!N$2&lt;=A791,A791&lt;=年报!N$3),1,0)</f>
        <v>0</v>
      </c>
    </row>
    <row r="792" spans="6:11">
      <c r="F792" s="103"/>
      <c r="K792" s="112">
        <f>IF(AND(年报!N$2&lt;=A792,A792&lt;=年报!N$3),1,0)</f>
        <v>0</v>
      </c>
    </row>
    <row r="793" spans="6:11">
      <c r="F793" s="103"/>
      <c r="K793" s="112">
        <f>IF(AND(年报!N$2&lt;=A793,A793&lt;=年报!N$3),1,0)</f>
        <v>0</v>
      </c>
    </row>
    <row r="794" spans="6:11">
      <c r="F794" s="103"/>
      <c r="K794" s="112">
        <f>IF(AND(年报!N$2&lt;=A794,A794&lt;=年报!N$3),1,0)</f>
        <v>0</v>
      </c>
    </row>
    <row r="795" spans="6:11">
      <c r="F795" s="103"/>
      <c r="K795" s="112">
        <f>IF(AND(年报!N$2&lt;=A795,A795&lt;=年报!N$3),1,0)</f>
        <v>0</v>
      </c>
    </row>
    <row r="796" spans="6:11">
      <c r="F796" s="103"/>
      <c r="K796" s="112">
        <f>IF(AND(年报!N$2&lt;=A796,A796&lt;=年报!N$3),1,0)</f>
        <v>0</v>
      </c>
    </row>
    <row r="797" spans="6:11">
      <c r="F797" s="103"/>
      <c r="K797" s="112">
        <f>IF(AND(年报!N$2&lt;=A797,A797&lt;=年报!N$3),1,0)</f>
        <v>0</v>
      </c>
    </row>
    <row r="798" spans="6:11">
      <c r="F798" s="103"/>
      <c r="K798" s="112">
        <f>IF(AND(年报!N$2&lt;=A798,A798&lt;=年报!N$3),1,0)</f>
        <v>0</v>
      </c>
    </row>
    <row r="799" spans="6:11">
      <c r="F799" s="103"/>
      <c r="K799" s="112">
        <f>IF(AND(年报!N$2&lt;=A799,A799&lt;=年报!N$3),1,0)</f>
        <v>0</v>
      </c>
    </row>
    <row r="800" spans="6:11">
      <c r="F800" s="103"/>
      <c r="K800" s="112">
        <f>IF(AND(年报!N$2&lt;=A800,A800&lt;=年报!N$3),1,0)</f>
        <v>0</v>
      </c>
    </row>
    <row r="801" spans="6:11">
      <c r="F801" s="103"/>
      <c r="K801" s="112">
        <f>IF(AND(年报!N$2&lt;=A801,A801&lt;=年报!N$3),1,0)</f>
        <v>0</v>
      </c>
    </row>
    <row r="802" spans="6:11">
      <c r="F802" s="103"/>
      <c r="K802" s="112">
        <f>IF(AND(年报!N$2&lt;=A802,A802&lt;=年报!N$3),1,0)</f>
        <v>0</v>
      </c>
    </row>
    <row r="803" spans="6:11">
      <c r="F803" s="103"/>
      <c r="K803" s="112">
        <f>IF(AND(年报!N$2&lt;=A803,A803&lt;=年报!N$3),1,0)</f>
        <v>0</v>
      </c>
    </row>
    <row r="804" spans="6:11">
      <c r="F804" s="103"/>
      <c r="K804" s="112">
        <f>IF(AND(年报!N$2&lt;=A804,A804&lt;=年报!N$3),1,0)</f>
        <v>0</v>
      </c>
    </row>
    <row r="805" spans="6:11">
      <c r="F805" s="103"/>
      <c r="K805" s="112">
        <f>IF(AND(年报!N$2&lt;=A805,A805&lt;=年报!N$3),1,0)</f>
        <v>0</v>
      </c>
    </row>
    <row r="806" spans="6:11">
      <c r="F806" s="103"/>
      <c r="K806" s="112">
        <f>IF(AND(年报!N$2&lt;=A806,A806&lt;=年报!N$3),1,0)</f>
        <v>0</v>
      </c>
    </row>
    <row r="807" spans="6:11">
      <c r="F807" s="103"/>
      <c r="K807" s="112">
        <f>IF(AND(年报!N$2&lt;=A807,A807&lt;=年报!N$3),1,0)</f>
        <v>0</v>
      </c>
    </row>
    <row r="808" spans="6:11">
      <c r="F808" s="103"/>
      <c r="K808" s="112">
        <f>IF(AND(年报!N$2&lt;=A808,A808&lt;=年报!N$3),1,0)</f>
        <v>0</v>
      </c>
    </row>
    <row r="809" spans="6:11">
      <c r="F809" s="103"/>
      <c r="K809" s="112">
        <f>IF(AND(年报!N$2&lt;=A809,A809&lt;=年报!N$3),1,0)</f>
        <v>0</v>
      </c>
    </row>
    <row r="810" spans="6:11">
      <c r="F810" s="103"/>
      <c r="K810" s="112">
        <f>IF(AND(年报!N$2&lt;=A810,A810&lt;=年报!N$3),1,0)</f>
        <v>0</v>
      </c>
    </row>
    <row r="811" spans="6:11">
      <c r="F811" s="103"/>
      <c r="K811" s="112">
        <f>IF(AND(年报!N$2&lt;=A811,A811&lt;=年报!N$3),1,0)</f>
        <v>0</v>
      </c>
    </row>
    <row r="812" spans="6:11">
      <c r="F812" s="103"/>
      <c r="K812" s="112">
        <f>IF(AND(年报!N$2&lt;=A812,A812&lt;=年报!N$3),1,0)</f>
        <v>0</v>
      </c>
    </row>
    <row r="813" spans="6:11">
      <c r="F813" s="103"/>
      <c r="K813" s="112">
        <f>IF(AND(年报!N$2&lt;=A813,A813&lt;=年报!N$3),1,0)</f>
        <v>0</v>
      </c>
    </row>
    <row r="814" spans="6:11">
      <c r="F814" s="103"/>
      <c r="K814" s="112">
        <f>IF(AND(年报!N$2&lt;=A814,A814&lt;=年报!N$3),1,0)</f>
        <v>0</v>
      </c>
    </row>
    <row r="815" spans="6:11">
      <c r="F815" s="103"/>
      <c r="K815" s="112">
        <f>IF(AND(年报!N$2&lt;=A815,A815&lt;=年报!N$3),1,0)</f>
        <v>0</v>
      </c>
    </row>
    <row r="816" spans="6:11">
      <c r="F816" s="103"/>
      <c r="K816" s="112">
        <f>IF(AND(年报!N$2&lt;=A816,A816&lt;=年报!N$3),1,0)</f>
        <v>0</v>
      </c>
    </row>
    <row r="817" spans="6:11">
      <c r="F817" s="103"/>
      <c r="K817" s="112">
        <f>IF(AND(年报!N$2&lt;=A817,A817&lt;=年报!N$3),1,0)</f>
        <v>0</v>
      </c>
    </row>
    <row r="818" spans="6:11">
      <c r="F818" s="103"/>
      <c r="K818" s="112">
        <f>IF(AND(年报!N$2&lt;=A818,A818&lt;=年报!N$3),1,0)</f>
        <v>0</v>
      </c>
    </row>
    <row r="819" spans="6:11">
      <c r="F819" s="103"/>
      <c r="K819" s="112">
        <f>IF(AND(年报!N$2&lt;=A819,A819&lt;=年报!N$3),1,0)</f>
        <v>0</v>
      </c>
    </row>
    <row r="820" spans="6:11">
      <c r="F820" s="103"/>
      <c r="K820" s="112">
        <f>IF(AND(年报!N$2&lt;=A820,A820&lt;=年报!N$3),1,0)</f>
        <v>0</v>
      </c>
    </row>
    <row r="821" spans="6:11">
      <c r="F821" s="103"/>
      <c r="K821" s="112">
        <f>IF(AND(年报!N$2&lt;=A821,A821&lt;=年报!N$3),1,0)</f>
        <v>0</v>
      </c>
    </row>
    <row r="822" spans="6:11">
      <c r="F822" s="103"/>
      <c r="K822" s="112">
        <f>IF(AND(年报!N$2&lt;=A822,A822&lt;=年报!N$3),1,0)</f>
        <v>0</v>
      </c>
    </row>
    <row r="823" spans="6:11">
      <c r="F823" s="103"/>
      <c r="K823" s="112">
        <f>IF(AND(年报!N$2&lt;=A823,A823&lt;=年报!N$3),1,0)</f>
        <v>0</v>
      </c>
    </row>
    <row r="824" spans="6:11">
      <c r="F824" s="103"/>
      <c r="K824" s="112">
        <f>IF(AND(年报!N$2&lt;=A824,A824&lt;=年报!N$3),1,0)</f>
        <v>0</v>
      </c>
    </row>
    <row r="825" spans="6:11">
      <c r="F825" s="103"/>
      <c r="K825" s="112">
        <f>IF(AND(年报!N$2&lt;=A825,A825&lt;=年报!N$3),1,0)</f>
        <v>0</v>
      </c>
    </row>
    <row r="826" spans="6:11">
      <c r="F826" s="103"/>
      <c r="K826" s="112">
        <f>IF(AND(年报!N$2&lt;=A826,A826&lt;=年报!N$3),1,0)</f>
        <v>0</v>
      </c>
    </row>
    <row r="827" spans="6:11">
      <c r="F827" s="103"/>
      <c r="K827" s="112">
        <f>IF(AND(年报!N$2&lt;=A827,A827&lt;=年报!N$3),1,0)</f>
        <v>0</v>
      </c>
    </row>
    <row r="828" spans="6:11">
      <c r="F828" s="103"/>
      <c r="K828" s="112">
        <f>IF(AND(年报!N$2&lt;=A828,A828&lt;=年报!N$3),1,0)</f>
        <v>0</v>
      </c>
    </row>
    <row r="829" spans="6:11">
      <c r="F829" s="103"/>
      <c r="K829" s="112">
        <f>IF(AND(年报!N$2&lt;=A829,A829&lt;=年报!N$3),1,0)</f>
        <v>0</v>
      </c>
    </row>
    <row r="830" spans="6:11">
      <c r="F830" s="103"/>
      <c r="K830" s="112">
        <f>IF(AND(年报!N$2&lt;=A830,A830&lt;=年报!N$3),1,0)</f>
        <v>0</v>
      </c>
    </row>
    <row r="831" spans="6:11">
      <c r="F831" s="103"/>
      <c r="K831" s="112">
        <f>IF(AND(年报!N$2&lt;=A831,A831&lt;=年报!N$3),1,0)</f>
        <v>0</v>
      </c>
    </row>
    <row r="832" spans="6:11">
      <c r="F832" s="103"/>
      <c r="K832" s="112">
        <f>IF(AND(年报!N$2&lt;=A832,A832&lt;=年报!N$3),1,0)</f>
        <v>0</v>
      </c>
    </row>
    <row r="833" spans="6:11">
      <c r="F833" s="103"/>
      <c r="K833" s="112">
        <f>IF(AND(年报!N$2&lt;=A833,A833&lt;=年报!N$3),1,0)</f>
        <v>0</v>
      </c>
    </row>
    <row r="834" spans="6:11">
      <c r="F834" s="103"/>
      <c r="K834" s="112">
        <f>IF(AND(年报!N$2&lt;=A834,A834&lt;=年报!N$3),1,0)</f>
        <v>0</v>
      </c>
    </row>
    <row r="835" spans="6:11">
      <c r="F835" s="103"/>
      <c r="K835" s="112">
        <f>IF(AND(年报!N$2&lt;=A835,A835&lt;=年报!N$3),1,0)</f>
        <v>0</v>
      </c>
    </row>
    <row r="836" spans="6:11">
      <c r="F836" s="103"/>
      <c r="K836" s="112">
        <f>IF(AND(年报!N$2&lt;=A836,A836&lt;=年报!N$3),1,0)</f>
        <v>0</v>
      </c>
    </row>
    <row r="837" spans="6:11">
      <c r="F837" s="103"/>
      <c r="K837" s="112">
        <f>IF(AND(年报!N$2&lt;=A837,A837&lt;=年报!N$3),1,0)</f>
        <v>0</v>
      </c>
    </row>
    <row r="838" spans="6:11">
      <c r="F838" s="103"/>
      <c r="K838" s="112">
        <f>IF(AND(年报!N$2&lt;=A838,A838&lt;=年报!N$3),1,0)</f>
        <v>0</v>
      </c>
    </row>
    <row r="839" spans="6:11">
      <c r="F839" s="103"/>
      <c r="K839" s="112">
        <f>IF(AND(年报!N$2&lt;=A839,A839&lt;=年报!N$3),1,0)</f>
        <v>0</v>
      </c>
    </row>
    <row r="840" spans="6:11">
      <c r="F840" s="103"/>
      <c r="K840" s="112">
        <f>IF(AND(年报!N$2&lt;=A840,A840&lt;=年报!N$3),1,0)</f>
        <v>0</v>
      </c>
    </row>
    <row r="841" spans="6:11">
      <c r="F841" s="103"/>
      <c r="K841" s="112">
        <f>IF(AND(年报!N$2&lt;=A841,A841&lt;=年报!N$3),1,0)</f>
        <v>0</v>
      </c>
    </row>
    <row r="842" spans="6:11">
      <c r="F842" s="103"/>
      <c r="K842" s="112">
        <f>IF(AND(年报!N$2&lt;=A842,A842&lt;=年报!N$3),1,0)</f>
        <v>0</v>
      </c>
    </row>
    <row r="843" spans="6:11">
      <c r="F843" s="103"/>
      <c r="K843" s="112">
        <f>IF(AND(年报!N$2&lt;=A843,A843&lt;=年报!N$3),1,0)</f>
        <v>0</v>
      </c>
    </row>
    <row r="844" spans="6:11">
      <c r="F844" s="103"/>
      <c r="K844" s="112">
        <f>IF(AND(年报!N$2&lt;=A844,A844&lt;=年报!N$3),1,0)</f>
        <v>0</v>
      </c>
    </row>
    <row r="845" spans="6:11">
      <c r="F845" s="103"/>
      <c r="K845" s="112">
        <f>IF(AND(年报!N$2&lt;=A845,A845&lt;=年报!N$3),1,0)</f>
        <v>0</v>
      </c>
    </row>
    <row r="846" spans="6:11">
      <c r="F846" s="103"/>
      <c r="K846" s="112">
        <f>IF(AND(年报!N$2&lt;=A846,A846&lt;=年报!N$3),1,0)</f>
        <v>0</v>
      </c>
    </row>
    <row r="847" spans="6:11">
      <c r="F847" s="103"/>
      <c r="K847" s="112">
        <f>IF(AND(年报!N$2&lt;=A847,A847&lt;=年报!N$3),1,0)</f>
        <v>0</v>
      </c>
    </row>
    <row r="848" spans="6:11">
      <c r="F848" s="103"/>
      <c r="K848" s="112">
        <f>IF(AND(年报!N$2&lt;=A848,A848&lt;=年报!N$3),1,0)</f>
        <v>0</v>
      </c>
    </row>
    <row r="849" spans="6:11">
      <c r="F849" s="103"/>
      <c r="K849" s="112">
        <f>IF(AND(年报!N$2&lt;=A849,A849&lt;=年报!N$3),1,0)</f>
        <v>0</v>
      </c>
    </row>
    <row r="850" spans="6:11">
      <c r="F850" s="103"/>
      <c r="K850" s="112">
        <f>IF(AND(年报!N$2&lt;=A850,A850&lt;=年报!N$3),1,0)</f>
        <v>0</v>
      </c>
    </row>
    <row r="851" spans="6:11">
      <c r="F851" s="103"/>
      <c r="K851" s="112">
        <f>IF(AND(年报!N$2&lt;=A851,A851&lt;=年报!N$3),1,0)</f>
        <v>0</v>
      </c>
    </row>
    <row r="852" spans="6:11">
      <c r="F852" s="103"/>
      <c r="K852" s="112">
        <f>IF(AND(年报!N$2&lt;=A852,A852&lt;=年报!N$3),1,0)</f>
        <v>0</v>
      </c>
    </row>
    <row r="853" spans="6:11">
      <c r="F853" s="103"/>
      <c r="K853" s="112">
        <f>IF(AND(年报!N$2&lt;=A853,A853&lt;=年报!N$3),1,0)</f>
        <v>0</v>
      </c>
    </row>
    <row r="854" spans="6:11">
      <c r="F854" s="103"/>
      <c r="K854" s="112">
        <f>IF(AND(年报!N$2&lt;=A854,A854&lt;=年报!N$3),1,0)</f>
        <v>0</v>
      </c>
    </row>
    <row r="855" spans="6:11">
      <c r="F855" s="103"/>
      <c r="K855" s="112">
        <f>IF(AND(年报!N$2&lt;=A855,A855&lt;=年报!N$3),1,0)</f>
        <v>0</v>
      </c>
    </row>
    <row r="856" spans="6:11">
      <c r="F856" s="103"/>
      <c r="K856" s="112">
        <f>IF(AND(年报!N$2&lt;=A856,A856&lt;=年报!N$3),1,0)</f>
        <v>0</v>
      </c>
    </row>
    <row r="857" spans="6:11">
      <c r="F857" s="103"/>
      <c r="K857" s="112">
        <f>IF(AND(年报!N$2&lt;=A857,A857&lt;=年报!N$3),1,0)</f>
        <v>0</v>
      </c>
    </row>
    <row r="858" spans="6:11">
      <c r="F858" s="103"/>
      <c r="K858" s="112">
        <f>IF(AND(年报!N$2&lt;=A858,A858&lt;=年报!N$3),1,0)</f>
        <v>0</v>
      </c>
    </row>
    <row r="859" spans="6:11">
      <c r="F859" s="103"/>
      <c r="K859" s="112">
        <f>IF(AND(年报!N$2&lt;=A859,A859&lt;=年报!N$3),1,0)</f>
        <v>0</v>
      </c>
    </row>
    <row r="860" spans="6:11">
      <c r="F860" s="103"/>
      <c r="K860" s="112">
        <f>IF(AND(年报!N$2&lt;=A860,A860&lt;=年报!N$3),1,0)</f>
        <v>0</v>
      </c>
    </row>
    <row r="861" spans="6:11">
      <c r="F861" s="103"/>
      <c r="K861" s="112">
        <f>IF(AND(年报!N$2&lt;=A861,A861&lt;=年报!N$3),1,0)</f>
        <v>0</v>
      </c>
    </row>
    <row r="862" spans="6:11">
      <c r="F862" s="103"/>
      <c r="K862" s="112">
        <f>IF(AND(年报!N$2&lt;=A862,A862&lt;=年报!N$3),1,0)</f>
        <v>0</v>
      </c>
    </row>
    <row r="863" spans="6:11">
      <c r="F863" s="103"/>
      <c r="K863" s="112">
        <f>IF(AND(年报!N$2&lt;=A863,A863&lt;=年报!N$3),1,0)</f>
        <v>0</v>
      </c>
    </row>
    <row r="864" spans="6:11">
      <c r="F864" s="103"/>
      <c r="K864" s="112">
        <f>IF(AND(年报!N$2&lt;=A864,A864&lt;=年报!N$3),1,0)</f>
        <v>0</v>
      </c>
    </row>
    <row r="865" spans="6:11">
      <c r="F865" s="103"/>
      <c r="K865" s="112">
        <f>IF(AND(年报!N$2&lt;=A865,A865&lt;=年报!N$3),1,0)</f>
        <v>0</v>
      </c>
    </row>
    <row r="866" spans="6:11">
      <c r="F866" s="103"/>
      <c r="K866" s="112">
        <f>IF(AND(年报!N$2&lt;=A866,A866&lt;=年报!N$3),1,0)</f>
        <v>0</v>
      </c>
    </row>
    <row r="867" spans="6:11">
      <c r="F867" s="103"/>
      <c r="K867" s="112">
        <f>IF(AND(年报!N$2&lt;=A867,A867&lt;=年报!N$3),1,0)</f>
        <v>0</v>
      </c>
    </row>
    <row r="868" spans="6:11">
      <c r="F868" s="103"/>
      <c r="K868" s="112">
        <f>IF(AND(年报!N$2&lt;=A868,A868&lt;=年报!N$3),1,0)</f>
        <v>0</v>
      </c>
    </row>
    <row r="869" spans="6:11">
      <c r="F869" s="103"/>
      <c r="K869" s="112">
        <f>IF(AND(年报!N$2&lt;=A869,A869&lt;=年报!N$3),1,0)</f>
        <v>0</v>
      </c>
    </row>
    <row r="870" spans="6:11">
      <c r="F870" s="103"/>
      <c r="K870" s="112">
        <f>IF(AND(年报!N$2&lt;=A870,A870&lt;=年报!N$3),1,0)</f>
        <v>0</v>
      </c>
    </row>
    <row r="871" spans="6:11">
      <c r="F871" s="103"/>
      <c r="K871" s="112">
        <f>IF(AND(年报!N$2&lt;=A871,A871&lt;=年报!N$3),1,0)</f>
        <v>0</v>
      </c>
    </row>
    <row r="872" spans="6:11">
      <c r="F872" s="103"/>
      <c r="K872" s="112">
        <f>IF(AND(年报!N$2&lt;=A872,A872&lt;=年报!N$3),1,0)</f>
        <v>0</v>
      </c>
    </row>
    <row r="873" spans="6:11">
      <c r="F873" s="103"/>
      <c r="K873" s="112">
        <f>IF(AND(年报!N$2&lt;=A873,A873&lt;=年报!N$3),1,0)</f>
        <v>0</v>
      </c>
    </row>
    <row r="874" spans="6:11">
      <c r="F874" s="103"/>
      <c r="K874" s="112">
        <f>IF(AND(年报!N$2&lt;=A874,A874&lt;=年报!N$3),1,0)</f>
        <v>0</v>
      </c>
    </row>
    <row r="875" spans="6:11">
      <c r="F875" s="103"/>
      <c r="K875" s="112">
        <f>IF(AND(年报!N$2&lt;=A875,A875&lt;=年报!N$3),1,0)</f>
        <v>0</v>
      </c>
    </row>
    <row r="876" spans="6:11">
      <c r="F876" s="103"/>
      <c r="K876" s="112">
        <f>IF(AND(年报!N$2&lt;=A876,A876&lt;=年报!N$3),1,0)</f>
        <v>0</v>
      </c>
    </row>
    <row r="877" spans="6:11">
      <c r="F877" s="103"/>
      <c r="K877" s="112">
        <f>IF(AND(年报!N$2&lt;=A877,A877&lt;=年报!N$3),1,0)</f>
        <v>0</v>
      </c>
    </row>
    <row r="878" spans="6:11">
      <c r="F878" s="103"/>
      <c r="K878" s="112">
        <f>IF(AND(年报!N$2&lt;=A878,A878&lt;=年报!N$3),1,0)</f>
        <v>0</v>
      </c>
    </row>
    <row r="879" spans="6:11">
      <c r="F879" s="103"/>
      <c r="K879" s="112">
        <f>IF(AND(年报!N$2&lt;=A879,A879&lt;=年报!N$3),1,0)</f>
        <v>0</v>
      </c>
    </row>
    <row r="880" spans="6:11">
      <c r="F880" s="103"/>
      <c r="K880" s="112">
        <f>IF(AND(年报!N$2&lt;=A880,A880&lt;=年报!N$3),1,0)</f>
        <v>0</v>
      </c>
    </row>
    <row r="881" spans="6:11">
      <c r="F881" s="103"/>
      <c r="K881" s="112">
        <f>IF(AND(年报!N$2&lt;=A881,A881&lt;=年报!N$3),1,0)</f>
        <v>0</v>
      </c>
    </row>
    <row r="882" spans="6:6">
      <c r="F882" s="103"/>
    </row>
    <row r="883" spans="6:6">
      <c r="F883" s="103"/>
    </row>
    <row r="884" spans="6:6">
      <c r="F884" s="103"/>
    </row>
    <row r="885" spans="6:6">
      <c r="F885" s="103"/>
    </row>
    <row r="886" spans="6:6">
      <c r="F886" s="103"/>
    </row>
    <row r="887" spans="6:6">
      <c r="F887" s="103"/>
    </row>
    <row r="888" spans="6:6">
      <c r="F888" s="103"/>
    </row>
    <row r="889" spans="6:6">
      <c r="F889" s="103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9"/>
  <sheetViews>
    <sheetView workbookViewId="0">
      <pane xSplit="1" ySplit="3" topLeftCell="B162" activePane="bottomRight" state="frozen"/>
      <selection/>
      <selection pane="topRight"/>
      <selection pane="bottomLeft"/>
      <selection pane="bottomRight" activeCell="E181" sqref="E181"/>
    </sheetView>
  </sheetViews>
  <sheetFormatPr defaultColWidth="8.75" defaultRowHeight="14.25"/>
  <cols>
    <col min="1" max="1" width="10.375" style="21" customWidth="1"/>
    <col min="2" max="2" width="10.25" style="74" customWidth="1"/>
    <col min="3" max="3" width="9.5" style="74" customWidth="1"/>
    <col min="4" max="5" width="12.375" style="74" customWidth="1"/>
    <col min="6" max="6" width="12.375" style="65" customWidth="1"/>
    <col min="7" max="7" width="11.5" style="75" customWidth="1"/>
    <col min="8" max="8" width="16.75" style="152" customWidth="1"/>
    <col min="9" max="10" width="9" style="152" customWidth="1"/>
    <col min="11" max="11" width="10.625" style="64" customWidth="1"/>
    <col min="12" max="32" width="9" style="152" customWidth="1"/>
    <col min="33" max="16384" width="8.75" style="152"/>
  </cols>
  <sheetData>
    <row r="1" customHeight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K1" s="79"/>
    </row>
    <row r="2" ht="12" customHeight="1" spans="1:11">
      <c r="A2" s="141" t="s">
        <v>33</v>
      </c>
      <c r="B2" s="144"/>
      <c r="C2" s="69">
        <v>42789</v>
      </c>
      <c r="D2" s="70" t="s">
        <v>10</v>
      </c>
      <c r="E2" s="70" t="s">
        <v>11</v>
      </c>
      <c r="F2" s="77">
        <v>2596.792</v>
      </c>
      <c r="G2" s="75" t="s">
        <v>25</v>
      </c>
      <c r="K2" s="80"/>
    </row>
    <row r="3" spans="1:11">
      <c r="A3" s="21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H3" s="152" t="s">
        <v>12</v>
      </c>
      <c r="K3" s="81" t="s">
        <v>20</v>
      </c>
    </row>
    <row r="4" spans="1:11">
      <c r="A4" s="21">
        <f>'DC4-1'!A12</f>
        <v>42791</v>
      </c>
      <c r="B4" s="77">
        <f>'DC4-1'!B4</f>
        <v>2581.994</v>
      </c>
      <c r="C4" s="77">
        <f>IF(ISERROR(VLOOKUP(A4,'DC4-1'!$A$4:$Q$1997,5,TRUE)),"",VLOOKUP(A4,'DC4-1'!$A$4:$Q$1997,5,TRUE))</f>
        <v>16.2005</v>
      </c>
      <c r="D4" s="74">
        <v>1.379</v>
      </c>
      <c r="E4" s="74">
        <v>1.419</v>
      </c>
      <c r="F4" s="74">
        <f>(B4+C4)-(D4+E4)/2</f>
        <v>2596.7955</v>
      </c>
      <c r="G4" s="75">
        <f t="shared" ref="G4" si="0">($F$4-F4)*1000</f>
        <v>0</v>
      </c>
      <c r="K4" s="82"/>
    </row>
    <row r="5" spans="1:11">
      <c r="A5" s="21">
        <f>'DC4-1'!A13</f>
        <v>42801</v>
      </c>
      <c r="B5" s="77">
        <f>'DC4-1'!B5</f>
        <v>2581.994</v>
      </c>
      <c r="C5" s="77">
        <f>IF(ISERROR(VLOOKUP(A5,'DC4-1'!$A$4:$Q$1997,5,TRUE)),"",VLOOKUP(A5,'DC4-1'!$A$4:$Q$1997,5,TRUE))</f>
        <v>19.6145</v>
      </c>
      <c r="D5" s="74">
        <v>4.816</v>
      </c>
      <c r="E5" s="65">
        <v>4.859</v>
      </c>
      <c r="F5" s="74">
        <f t="shared" ref="F5:F26" si="1">(B5+C5)-(D5+E5)/2</f>
        <v>2596.771</v>
      </c>
      <c r="G5" s="75">
        <f t="shared" ref="G5:G26" si="2">($F$4-F5)*1000</f>
        <v>24.4999999999891</v>
      </c>
      <c r="K5" s="82"/>
    </row>
    <row r="6" spans="1:11">
      <c r="A6" s="21">
        <f>'DC4-1'!A14</f>
        <v>42809</v>
      </c>
      <c r="B6" s="77">
        <f>'DC4-1'!B6</f>
        <v>2581.994</v>
      </c>
      <c r="C6" s="77">
        <f>IF(ISERROR(VLOOKUP(A6,'DC4-1'!$A$4:$Q$1997,5,TRUE)),"",VLOOKUP(A6,'DC4-1'!$A$4:$Q$1997,5,TRUE))</f>
        <v>23.0625</v>
      </c>
      <c r="D6" s="74">
        <v>8.274</v>
      </c>
      <c r="E6" s="65">
        <v>8.318</v>
      </c>
      <c r="F6" s="74">
        <f t="shared" si="1"/>
        <v>2596.7605</v>
      </c>
      <c r="G6" s="75">
        <f t="shared" si="2"/>
        <v>34.9999999998545</v>
      </c>
      <c r="K6" s="82"/>
    </row>
    <row r="7" spans="1:11">
      <c r="A7" s="21">
        <f>'DC4-1'!A15</f>
        <v>42816</v>
      </c>
      <c r="B7" s="77">
        <f>'DC4-1'!B7</f>
        <v>2581.994</v>
      </c>
      <c r="C7" s="77">
        <f>IF(ISERROR(VLOOKUP(A7,'DC4-1'!$A$4:$Q$1997,5,TRUE)),"",VLOOKUP(A7,'DC4-1'!$A$4:$Q$1997,5,TRUE))</f>
        <v>23.629</v>
      </c>
      <c r="D7" s="74">
        <v>8.882</v>
      </c>
      <c r="E7" s="65">
        <v>8.923</v>
      </c>
      <c r="F7" s="74">
        <f t="shared" si="1"/>
        <v>2596.7205</v>
      </c>
      <c r="G7" s="75">
        <f t="shared" si="2"/>
        <v>75.0000000002728</v>
      </c>
      <c r="K7" s="82"/>
    </row>
    <row r="8" spans="1:11">
      <c r="A8" s="21">
        <f>'DC4-1'!A16</f>
        <v>42823</v>
      </c>
      <c r="B8" s="77">
        <f>'DC4-1'!B8</f>
        <v>2581.994</v>
      </c>
      <c r="C8" s="77">
        <f>IF(ISERROR(VLOOKUP(A8,'DC4-1'!$A$4:$Q$1997,5,TRUE)),"",VLOOKUP(A8,'DC4-1'!$A$4:$Q$1997,5,TRUE))</f>
        <v>26.4785</v>
      </c>
      <c r="D8" s="74">
        <v>11.744</v>
      </c>
      <c r="E8" s="65">
        <v>11.789</v>
      </c>
      <c r="F8" s="74">
        <f t="shared" si="1"/>
        <v>2596.706</v>
      </c>
      <c r="G8" s="75">
        <f t="shared" si="2"/>
        <v>89.5000000000437</v>
      </c>
      <c r="K8" s="82"/>
    </row>
    <row r="9" spans="1:11">
      <c r="A9" s="21">
        <f>'DC4-1'!A17</f>
        <v>42830</v>
      </c>
      <c r="B9" s="77">
        <f>'DC4-1'!B9</f>
        <v>2581.994</v>
      </c>
      <c r="C9" s="77">
        <f>IF(ISERROR(VLOOKUP(A9,'DC4-1'!$A$4:$Q$1997,5,TRUE)),"",VLOOKUP(A9,'DC4-1'!$A$4:$Q$1997,5,TRUE))</f>
        <v>27.051</v>
      </c>
      <c r="D9" s="74">
        <v>12.335</v>
      </c>
      <c r="E9" s="65">
        <v>12.383</v>
      </c>
      <c r="F9" s="74">
        <f t="shared" si="1"/>
        <v>2596.686</v>
      </c>
      <c r="G9" s="75">
        <f t="shared" si="2"/>
        <v>109.500000000025</v>
      </c>
      <c r="K9" s="82"/>
    </row>
    <row r="10" spans="1:11">
      <c r="A10" s="21">
        <f>'DC4-1'!A18</f>
        <v>42836</v>
      </c>
      <c r="B10" s="77">
        <f>'DC4-1'!B10</f>
        <v>2581.994</v>
      </c>
      <c r="C10" s="77">
        <f>IF(ISERROR(VLOOKUP(A10,'DC4-1'!$A$4:$Q$1997,5,TRUE)),"",VLOOKUP(A10,'DC4-1'!$A$4:$Q$1997,5,TRUE))</f>
        <v>29.921</v>
      </c>
      <c r="D10" s="74">
        <v>15.218</v>
      </c>
      <c r="E10" s="65">
        <v>15.266</v>
      </c>
      <c r="F10" s="74">
        <f t="shared" si="1"/>
        <v>2596.673</v>
      </c>
      <c r="G10" s="75">
        <f t="shared" si="2"/>
        <v>122.5000000004</v>
      </c>
      <c r="K10" s="82"/>
    </row>
    <row r="11" spans="1:11">
      <c r="A11" s="21">
        <f>'DC4-1'!A19</f>
        <v>42843</v>
      </c>
      <c r="B11" s="77">
        <f>'DC4-1'!B11</f>
        <v>2581.994</v>
      </c>
      <c r="C11" s="77">
        <f>IF(ISERROR(VLOOKUP(A11,'DC4-1'!$A$4:$Q$1997,5,TRUE)),"",VLOOKUP(A11,'DC4-1'!$A$4:$Q$1997,5,TRUE))</f>
        <v>30.505</v>
      </c>
      <c r="D11" s="74">
        <v>15.813</v>
      </c>
      <c r="E11" s="65">
        <v>15.855</v>
      </c>
      <c r="F11" s="74">
        <f t="shared" si="1"/>
        <v>2596.665</v>
      </c>
      <c r="G11" s="75">
        <f t="shared" si="2"/>
        <v>130.499999999756</v>
      </c>
      <c r="K11" s="82"/>
    </row>
    <row r="12" spans="1:11">
      <c r="A12" s="21">
        <f>'DC4-1'!A20</f>
        <v>42857</v>
      </c>
      <c r="B12" s="77">
        <f>'DC4-1'!B12</f>
        <v>2581.994</v>
      </c>
      <c r="C12" s="77">
        <f>IF(ISERROR(VLOOKUP(A12,'DC4-1'!$A$4:$Q$1997,5,TRUE)),"",VLOOKUP(A12,'DC4-1'!$A$4:$Q$1997,5,TRUE))</f>
        <v>33.4075</v>
      </c>
      <c r="D12" s="74">
        <v>18.725</v>
      </c>
      <c r="E12" s="65">
        <v>18.772</v>
      </c>
      <c r="F12" s="74">
        <f t="shared" si="1"/>
        <v>2596.653</v>
      </c>
      <c r="G12" s="75">
        <f t="shared" si="2"/>
        <v>142.500000000382</v>
      </c>
      <c r="K12" s="82"/>
    </row>
    <row r="13" spans="1:11">
      <c r="A13" s="21">
        <f>'DC4-1'!A21</f>
        <v>42874</v>
      </c>
      <c r="B13" s="77">
        <f>'DC4-1'!B13</f>
        <v>2581.994</v>
      </c>
      <c r="C13" s="77">
        <f>IF(ISERROR(VLOOKUP(A13,'DC4-1'!$A$4:$Q$1997,5,TRUE)),"",VLOOKUP(A13,'DC4-1'!$A$4:$Q$1997,5,TRUE))</f>
        <v>36.8145</v>
      </c>
      <c r="D13" s="74">
        <v>22.158</v>
      </c>
      <c r="E13" s="65">
        <v>22.203</v>
      </c>
      <c r="F13" s="74">
        <f t="shared" si="1"/>
        <v>2596.628</v>
      </c>
      <c r="G13" s="75">
        <f t="shared" si="2"/>
        <v>167.500000000018</v>
      </c>
      <c r="K13" s="82"/>
    </row>
    <row r="14" spans="1:11">
      <c r="A14" s="21">
        <f>'DC4-1'!A22</f>
        <v>42881</v>
      </c>
      <c r="B14" s="77">
        <f>'DC4-1'!B14</f>
        <v>2581.994</v>
      </c>
      <c r="C14" s="77">
        <f>IF(ISERROR(VLOOKUP(A14,'DC4-1'!$A$4:$Q$1997,5,TRUE)),"",VLOOKUP(A14,'DC4-1'!$A$4:$Q$1997,5,TRUE))</f>
        <v>36.8095</v>
      </c>
      <c r="D14" s="74">
        <v>22.155</v>
      </c>
      <c r="E14" s="65">
        <v>22.205</v>
      </c>
      <c r="F14" s="74">
        <f t="shared" si="1"/>
        <v>2596.6235</v>
      </c>
      <c r="G14" s="75">
        <f t="shared" si="2"/>
        <v>172.000000000025</v>
      </c>
      <c r="K14" s="82"/>
    </row>
    <row r="15" spans="1:11">
      <c r="A15" s="21">
        <f>'DC4-1'!A23</f>
        <v>42885</v>
      </c>
      <c r="B15" s="77">
        <f>'DC4-1'!B15</f>
        <v>2581.994</v>
      </c>
      <c r="C15" s="77">
        <f>IF(ISERROR(VLOOKUP(A15,'DC4-1'!$A$4:$Q$1997,5,TRUE)),"",VLOOKUP(A15,'DC4-1'!$A$4:$Q$1997,5,TRUE))</f>
        <v>36.8065</v>
      </c>
      <c r="D15" s="74">
        <v>22.155</v>
      </c>
      <c r="E15" s="65">
        <v>22.198</v>
      </c>
      <c r="F15" s="74">
        <f t="shared" si="1"/>
        <v>2596.624</v>
      </c>
      <c r="G15" s="75">
        <f t="shared" si="2"/>
        <v>171.499999999924</v>
      </c>
      <c r="K15" s="82"/>
    </row>
    <row r="16" spans="1:11">
      <c r="A16" s="21">
        <f>'DC4-1'!A24</f>
        <v>42892</v>
      </c>
      <c r="B16" s="77">
        <f>'DC4-1'!B16</f>
        <v>2581.994</v>
      </c>
      <c r="C16" s="77">
        <f>IF(ISERROR(VLOOKUP(A16,'DC4-1'!$A$4:$Q$1997,5,TRUE)),"",VLOOKUP(A16,'DC4-1'!$A$4:$Q$1997,5,TRUE))</f>
        <v>36.794</v>
      </c>
      <c r="D16" s="74">
        <v>22.146</v>
      </c>
      <c r="E16" s="65">
        <v>22.189</v>
      </c>
      <c r="F16" s="74">
        <f t="shared" si="1"/>
        <v>2596.6205</v>
      </c>
      <c r="G16" s="75">
        <f t="shared" si="2"/>
        <v>175.000000000182</v>
      </c>
      <c r="K16" s="82"/>
    </row>
    <row r="17" spans="1:11">
      <c r="A17" s="21">
        <f>'DC4-1'!A25</f>
        <v>42920</v>
      </c>
      <c r="B17" s="77">
        <f>'DC4-1'!B17</f>
        <v>2581.994</v>
      </c>
      <c r="C17" s="77">
        <f>IF(ISERROR(VLOOKUP(A17,'DC4-1'!$A$4:$Q$1997,5,TRUE)),"",VLOOKUP(A17,'DC4-1'!$A$4:$Q$1997,5,TRUE))</f>
        <v>40.273</v>
      </c>
      <c r="D17" s="74">
        <v>25.641</v>
      </c>
      <c r="E17" s="74">
        <v>25.689</v>
      </c>
      <c r="F17" s="74">
        <f t="shared" si="1"/>
        <v>2596.602</v>
      </c>
      <c r="G17" s="75">
        <f t="shared" si="2"/>
        <v>193.499999999858</v>
      </c>
      <c r="K17" s="82"/>
    </row>
    <row r="18" spans="1:11">
      <c r="A18" s="21">
        <f>'DC4-1'!A26</f>
        <v>42929</v>
      </c>
      <c r="B18" s="77">
        <f>'DC4-1'!B18</f>
        <v>2581.994</v>
      </c>
      <c r="C18" s="77">
        <f>IF(ISERROR(VLOOKUP(A18,'DC4-1'!$A$4:$Q$1997,5,TRUE)),"",VLOOKUP(A18,'DC4-1'!$A$4:$Q$1997,5,TRUE))</f>
        <v>40.268</v>
      </c>
      <c r="D18" s="74">
        <v>25.635</v>
      </c>
      <c r="E18" s="74">
        <v>25.687</v>
      </c>
      <c r="F18" s="74">
        <f t="shared" si="1"/>
        <v>2596.601</v>
      </c>
      <c r="G18" s="75">
        <f t="shared" si="2"/>
        <v>194.500000000062</v>
      </c>
      <c r="K18" s="82"/>
    </row>
    <row r="19" spans="1:11">
      <c r="A19" s="21">
        <f>'DC4-1'!A27</f>
        <v>42934</v>
      </c>
      <c r="B19" s="77">
        <f>'DC4-1'!B19</f>
        <v>2581.994</v>
      </c>
      <c r="C19" s="77">
        <f>IF(ISERROR(VLOOKUP(A19,'DC4-1'!$A$4:$Q$1997,5,TRUE)),"",VLOOKUP(A19,'DC4-1'!$A$4:$Q$1997,5,TRUE))</f>
        <v>40.2515</v>
      </c>
      <c r="D19" s="74">
        <v>25.626</v>
      </c>
      <c r="E19" s="74">
        <v>25.671</v>
      </c>
      <c r="F19" s="74">
        <f t="shared" si="1"/>
        <v>2596.597</v>
      </c>
      <c r="G19" s="75">
        <f t="shared" si="2"/>
        <v>198.499999999967</v>
      </c>
      <c r="K19" s="82"/>
    </row>
    <row r="20" spans="1:11">
      <c r="A20" s="21">
        <f>'DC4-1'!A28</f>
        <v>42941</v>
      </c>
      <c r="B20" s="77">
        <f>'DC4-1'!B20</f>
        <v>2581.994</v>
      </c>
      <c r="C20" s="77">
        <f>IF(ISERROR(VLOOKUP(A20,'DC4-1'!$A$4:$Q$1997,5,TRUE)),"",VLOOKUP(A20,'DC4-1'!$A$4:$Q$1997,5,TRUE))</f>
        <v>40.8215</v>
      </c>
      <c r="D20" s="74">
        <v>26.199</v>
      </c>
      <c r="E20" s="74">
        <v>26.243</v>
      </c>
      <c r="F20" s="74">
        <f t="shared" si="1"/>
        <v>2596.5945</v>
      </c>
      <c r="G20" s="75">
        <f t="shared" si="2"/>
        <v>201.000000000022</v>
      </c>
      <c r="K20" s="82"/>
    </row>
    <row r="21" spans="1:11">
      <c r="A21" s="21">
        <f>'DC4-1'!A29</f>
        <v>42955</v>
      </c>
      <c r="B21" s="77">
        <f>'DC4-1'!B21</f>
        <v>2581.994</v>
      </c>
      <c r="C21" s="77">
        <f>IF(ISERROR(VLOOKUP(A21,'DC4-1'!$A$4:$Q$1997,5,TRUE)),"",VLOOKUP(A21,'DC4-1'!$A$4:$Q$1997,5,TRUE))</f>
        <v>43.5775</v>
      </c>
      <c r="D21" s="74">
        <v>28.969</v>
      </c>
      <c r="E21" s="74">
        <v>29.012</v>
      </c>
      <c r="F21" s="74">
        <f t="shared" si="1"/>
        <v>2596.581</v>
      </c>
      <c r="G21" s="75">
        <f t="shared" si="2"/>
        <v>214.500000000044</v>
      </c>
      <c r="K21" s="82"/>
    </row>
    <row r="22" spans="1:11">
      <c r="A22" s="21">
        <f>'DC4-1'!A30</f>
        <v>42961</v>
      </c>
      <c r="B22" s="77">
        <f>'DC4-1'!B22</f>
        <v>2581.994</v>
      </c>
      <c r="C22" s="77">
        <f>IF(ISERROR(VLOOKUP(A22,'DC4-1'!$A$4:$Q$1997,5,TRUE)),"",VLOOKUP(A22,'DC4-1'!$A$4:$Q$1997,5,TRUE))</f>
        <v>43.5635</v>
      </c>
      <c r="D22" s="74">
        <v>28.955</v>
      </c>
      <c r="E22" s="74">
        <v>28.995</v>
      </c>
      <c r="F22" s="74">
        <f t="shared" si="1"/>
        <v>2596.5825</v>
      </c>
      <c r="G22" s="75">
        <f t="shared" si="2"/>
        <v>212.999999999738</v>
      </c>
      <c r="K22" s="82"/>
    </row>
    <row r="23" spans="1:11">
      <c r="A23" s="21">
        <f>'DC4-1'!A31</f>
        <v>42969</v>
      </c>
      <c r="B23" s="77">
        <f>'DC4-1'!B23</f>
        <v>2581.994</v>
      </c>
      <c r="C23" s="77">
        <f>IF(ISERROR(VLOOKUP(A23,'DC4-1'!$A$4:$Q$1997,5,TRUE)),"",VLOOKUP(A23,'DC4-1'!$A$4:$Q$1997,5,TRUE))</f>
        <v>44.123</v>
      </c>
      <c r="D23" s="74">
        <v>29.511</v>
      </c>
      <c r="E23" s="74">
        <v>29.555</v>
      </c>
      <c r="F23" s="74">
        <f t="shared" si="1"/>
        <v>2596.584</v>
      </c>
      <c r="G23" s="75">
        <f t="shared" si="2"/>
        <v>211.499999999887</v>
      </c>
      <c r="K23" s="82"/>
    </row>
    <row r="24" spans="1:11">
      <c r="A24" s="21">
        <f>'DC4-1'!A32</f>
        <v>42979</v>
      </c>
      <c r="B24" s="77">
        <f>'DC4-1'!B24</f>
        <v>2581.994</v>
      </c>
      <c r="C24" s="77">
        <f>IF(ISERROR(VLOOKUP(A24,'DC4-1'!$A$4:$Q$1997,5,TRUE)),"",VLOOKUP(A24,'DC4-1'!$A$4:$Q$1997,5,TRUE))</f>
        <v>46.81</v>
      </c>
      <c r="D24" s="74">
        <v>32.201</v>
      </c>
      <c r="E24" s="74">
        <v>32.245</v>
      </c>
      <c r="F24" s="74">
        <f t="shared" si="1"/>
        <v>2596.581</v>
      </c>
      <c r="G24" s="75">
        <f t="shared" si="2"/>
        <v>214.500000000044</v>
      </c>
      <c r="K24" s="82"/>
    </row>
    <row r="25" spans="1:11">
      <c r="A25" s="21">
        <f>'DC4-1'!A33</f>
        <v>42984</v>
      </c>
      <c r="B25" s="77">
        <f>'DC4-1'!B25</f>
        <v>2581.994</v>
      </c>
      <c r="C25" s="77">
        <f>IF(ISERROR(VLOOKUP(A25,'DC4-1'!$A$4:$Q$1997,5,TRUE)),"",VLOOKUP(A25,'DC4-1'!$A$4:$Q$1997,5,TRUE))</f>
        <v>46.8085</v>
      </c>
      <c r="D25" s="74">
        <v>32.197</v>
      </c>
      <c r="E25" s="74">
        <v>32.24</v>
      </c>
      <c r="F25" s="74">
        <f t="shared" si="1"/>
        <v>2596.584</v>
      </c>
      <c r="G25" s="75">
        <f t="shared" si="2"/>
        <v>211.499999999887</v>
      </c>
      <c r="K25" s="82"/>
    </row>
    <row r="26" spans="1:11">
      <c r="A26" s="21">
        <f>'DC4-1'!A34</f>
        <v>42992</v>
      </c>
      <c r="B26" s="77">
        <f>'DC4-1'!B26</f>
        <v>2581.994</v>
      </c>
      <c r="C26" s="77">
        <f>IF(ISERROR(VLOOKUP(A26,'DC4-1'!$A$4:$Q$1997,5,TRUE)),"",VLOOKUP(A26,'DC4-1'!$A$4:$Q$1997,5,TRUE))</f>
        <v>46.79</v>
      </c>
      <c r="D26" s="74">
        <v>32.183</v>
      </c>
      <c r="E26" s="74">
        <v>32.221</v>
      </c>
      <c r="F26" s="74">
        <f t="shared" si="1"/>
        <v>2596.582</v>
      </c>
      <c r="G26" s="75">
        <f t="shared" si="2"/>
        <v>213.49999999984</v>
      </c>
      <c r="K26" s="82"/>
    </row>
    <row r="27" spans="1:11">
      <c r="A27" s="21">
        <f>'DC4-1'!A35</f>
        <v>42993</v>
      </c>
      <c r="B27" s="77">
        <f>'DC4-1'!B27</f>
        <v>2581.994</v>
      </c>
      <c r="C27" s="77">
        <f>IF(ISERROR(VLOOKUP(A27,'DC4-1'!$A$4:$Q$1997,5,TRUE)),"",VLOOKUP(A27,'DC4-1'!$A$4:$Q$1997,5,TRUE))</f>
        <v>47.203</v>
      </c>
      <c r="F27" s="74"/>
      <c r="K27" s="82"/>
    </row>
    <row r="28" spans="1:11">
      <c r="A28" s="21">
        <f>'DC4-1'!A36</f>
        <v>42997</v>
      </c>
      <c r="B28" s="77">
        <f>'DC4-1'!B28</f>
        <v>2581.994</v>
      </c>
      <c r="C28" s="77">
        <f>IF(ISERROR(VLOOKUP(A28,'DC4-1'!$A$4:$Q$1997,5,TRUE)),"",VLOOKUP(A28,'DC4-1'!$A$4:$Q$1997,5,TRUE))</f>
        <v>49.867</v>
      </c>
      <c r="D28" s="74">
        <v>35.3</v>
      </c>
      <c r="E28" s="74">
        <v>35.27</v>
      </c>
      <c r="F28" s="74">
        <f t="shared" ref="F28:F35" si="3">(B28+C28)-(D28+E28)/2</f>
        <v>2596.576</v>
      </c>
      <c r="G28" s="75">
        <f t="shared" ref="G28:G35" si="4">($F$4-F28)*1000</f>
        <v>219.499999999698</v>
      </c>
      <c r="K28" s="82"/>
    </row>
    <row r="29" spans="1:11">
      <c r="A29" s="21">
        <f>'DC4-1'!A37</f>
        <v>43004</v>
      </c>
      <c r="B29" s="77">
        <f>'DC4-1'!B29</f>
        <v>2581.994</v>
      </c>
      <c r="C29" s="77">
        <f>IF(ISERROR(VLOOKUP(A29,'DC4-1'!$A$4:$Q$1997,5,TRUE)),"",VLOOKUP(A29,'DC4-1'!$A$4:$Q$1997,5,TRUE))</f>
        <v>49.851</v>
      </c>
      <c r="D29" s="74">
        <v>35.246</v>
      </c>
      <c r="E29" s="74">
        <v>35.286</v>
      </c>
      <c r="F29" s="74">
        <f t="shared" si="3"/>
        <v>2596.579</v>
      </c>
      <c r="G29" s="75">
        <f t="shared" si="4"/>
        <v>216.499999999996</v>
      </c>
      <c r="K29" s="82"/>
    </row>
    <row r="30" spans="1:11">
      <c r="A30" s="21">
        <f>'DC4-1'!A38</f>
        <v>43012</v>
      </c>
      <c r="B30" s="77">
        <f>'DC4-1'!B30</f>
        <v>2581.994</v>
      </c>
      <c r="C30" s="77">
        <f>IF(ISERROR(VLOOKUP(A30,'DC4-1'!$A$4:$Q$1997,5,TRUE)),"",VLOOKUP(A30,'DC4-1'!$A$4:$Q$1997,5,TRUE))</f>
        <v>49.7935</v>
      </c>
      <c r="D30" s="74">
        <v>35.188</v>
      </c>
      <c r="E30" s="74">
        <v>35.23</v>
      </c>
      <c r="F30" s="74">
        <f t="shared" si="3"/>
        <v>2596.5785</v>
      </c>
      <c r="G30" s="75">
        <f t="shared" si="4"/>
        <v>216.999999999643</v>
      </c>
      <c r="K30" s="82"/>
    </row>
    <row r="31" spans="1:11">
      <c r="A31" s="21">
        <f>'DC4-1'!A39</f>
        <v>43020</v>
      </c>
      <c r="B31" s="77">
        <f>'DC4-1'!B31</f>
        <v>2581.994</v>
      </c>
      <c r="C31" s="77">
        <f>IF(ISERROR(VLOOKUP(A31,'DC4-1'!$A$4:$Q$1997,5,TRUE)),"",VLOOKUP(A31,'DC4-1'!$A$4:$Q$1997,5,TRUE))</f>
        <v>53.2565</v>
      </c>
      <c r="D31" s="74">
        <v>38.656</v>
      </c>
      <c r="E31" s="74">
        <v>38.699</v>
      </c>
      <c r="F31" s="74">
        <f t="shared" si="3"/>
        <v>2596.573</v>
      </c>
      <c r="G31" s="75">
        <f t="shared" si="4"/>
        <v>222.499999999854</v>
      </c>
      <c r="K31" s="82"/>
    </row>
    <row r="32" spans="1:11">
      <c r="A32" s="21">
        <f>'DC4-1'!A40</f>
        <v>43028</v>
      </c>
      <c r="B32" s="77">
        <f>'DC4-1'!B32</f>
        <v>2581.994</v>
      </c>
      <c r="C32" s="77">
        <f>IF(ISERROR(VLOOKUP(A32,'DC4-1'!$A$4:$Q$1997,5,TRUE)),"",VLOOKUP(A32,'DC4-1'!$A$4:$Q$1997,5,TRUE))</f>
        <v>56.48</v>
      </c>
      <c r="D32" s="74">
        <v>41.882</v>
      </c>
      <c r="E32" s="74">
        <v>41.892</v>
      </c>
      <c r="F32" s="74">
        <f t="shared" si="3"/>
        <v>2596.587</v>
      </c>
      <c r="G32" s="75">
        <f t="shared" si="4"/>
        <v>208.500000000186</v>
      </c>
      <c r="K32" s="82"/>
    </row>
    <row r="33" spans="1:11">
      <c r="A33" s="21">
        <f>'DC4-1'!A41</f>
        <v>43033</v>
      </c>
      <c r="B33" s="77">
        <f>'DC4-1'!B33</f>
        <v>2581.994</v>
      </c>
      <c r="C33" s="77">
        <f>IF(ISERROR(VLOOKUP(A33,'DC4-1'!$A$4:$Q$1997,5,TRUE)),"",VLOOKUP(A33,'DC4-1'!$A$4:$Q$1997,5,TRUE))</f>
        <v>56.44</v>
      </c>
      <c r="D33" s="74">
        <v>41.843</v>
      </c>
      <c r="E33" s="74">
        <v>41.887</v>
      </c>
      <c r="F33" s="74">
        <f t="shared" si="3"/>
        <v>2596.569</v>
      </c>
      <c r="G33" s="75">
        <f t="shared" si="4"/>
        <v>226.49999999976</v>
      </c>
      <c r="K33" s="82"/>
    </row>
    <row r="34" spans="1:11">
      <c r="A34" s="21">
        <f>'DC4-1'!A42</f>
        <v>43038</v>
      </c>
      <c r="B34" s="77">
        <f>'DC4-1'!B34</f>
        <v>2581.994</v>
      </c>
      <c r="C34" s="77">
        <f>IF(ISERROR(VLOOKUP(A34,'DC4-1'!$A$4:$Q$1997,5,TRUE)),"",VLOOKUP(A34,'DC4-1'!$A$4:$Q$1997,5,TRUE))</f>
        <v>59.8545</v>
      </c>
      <c r="D34" s="74">
        <v>45.258</v>
      </c>
      <c r="E34" s="74">
        <v>45.301</v>
      </c>
      <c r="F34" s="74">
        <f t="shared" si="3"/>
        <v>2596.569</v>
      </c>
      <c r="G34" s="75">
        <f t="shared" si="4"/>
        <v>226.500000000215</v>
      </c>
      <c r="K34" s="82"/>
    </row>
    <row r="35" spans="1:11">
      <c r="A35" s="21">
        <f>'DC4-1'!A43</f>
        <v>43045</v>
      </c>
      <c r="B35" s="77">
        <f>'DC4-1'!B35</f>
        <v>2581.994</v>
      </c>
      <c r="C35" s="77">
        <f>IF(ISERROR(VLOOKUP(A35,'DC4-1'!$A$4:$Q$1997,5,TRUE)),"",VLOOKUP(A35,'DC4-1'!$A$4:$Q$1997,5,TRUE))</f>
        <v>60.412</v>
      </c>
      <c r="D35" s="74">
        <v>45.818</v>
      </c>
      <c r="E35" s="74">
        <v>45.861</v>
      </c>
      <c r="F35" s="74">
        <f t="shared" si="3"/>
        <v>2596.5665</v>
      </c>
      <c r="G35" s="75">
        <f t="shared" si="4"/>
        <v>229.000000000269</v>
      </c>
      <c r="K35" s="82"/>
    </row>
    <row r="36" spans="1:11">
      <c r="A36" s="21">
        <f>'DC4-1'!A44</f>
        <v>43050</v>
      </c>
      <c r="B36" s="77">
        <f>'DC4-1'!B36</f>
        <v>2581.994</v>
      </c>
      <c r="C36" s="77">
        <f>IF(ISERROR(VLOOKUP(A36,'DC4-1'!$A$4:$Q$1997,5,TRUE)),"",VLOOKUP(A36,'DC4-1'!$A$4:$Q$1997,5,TRUE))</f>
        <v>63.11</v>
      </c>
      <c r="F36" s="74"/>
      <c r="K36" s="82"/>
    </row>
    <row r="37" spans="1:11">
      <c r="A37" s="21">
        <f>'DC4-1'!A45</f>
        <v>43055</v>
      </c>
      <c r="B37" s="77">
        <f>'DC4-1'!B37</f>
        <v>2581.994</v>
      </c>
      <c r="C37" s="77">
        <f>IF(ISERROR(VLOOKUP(A37,'DC4-1'!$A$4:$Q$1997,5,TRUE)),"",VLOOKUP(A37,'DC4-1'!$A$4:$Q$1997,5,TRUE))</f>
        <v>63.6015</v>
      </c>
      <c r="D37" s="74">
        <v>49.012</v>
      </c>
      <c r="E37" s="74">
        <v>49.048</v>
      </c>
      <c r="F37" s="74">
        <f t="shared" ref="F37:F38" si="5">(B37+C37)-(D37+E37)/2</f>
        <v>2596.5655</v>
      </c>
      <c r="G37" s="75">
        <f t="shared" ref="G37:G38" si="6">($F$4-F37)*1000</f>
        <v>230.000000000018</v>
      </c>
      <c r="K37" s="82"/>
    </row>
    <row r="38" spans="1:11">
      <c r="A38" s="21">
        <f>'DC4-1'!A46</f>
        <v>43059</v>
      </c>
      <c r="B38" s="77">
        <f>'DC4-1'!B38</f>
        <v>2581.994</v>
      </c>
      <c r="C38" s="77">
        <f>IF(ISERROR(VLOOKUP(A38,'DC4-1'!$A$4:$Q$1997,5,TRUE)),"",VLOOKUP(A38,'DC4-1'!$A$4:$Q$1997,5,TRUE))</f>
        <v>66.3765</v>
      </c>
      <c r="D38" s="74">
        <v>51.788</v>
      </c>
      <c r="E38" s="74">
        <v>51.822</v>
      </c>
      <c r="F38" s="74">
        <f t="shared" si="5"/>
        <v>2596.5655</v>
      </c>
      <c r="G38" s="75">
        <f t="shared" si="6"/>
        <v>230.000000000018</v>
      </c>
      <c r="K38" s="82"/>
    </row>
    <row r="39" spans="1:11">
      <c r="A39" s="21">
        <f>'DC4-1'!A47</f>
        <v>43063</v>
      </c>
      <c r="B39" s="77">
        <f>'DC4-1'!B39</f>
        <v>2581.994</v>
      </c>
      <c r="C39" s="77">
        <f>IF(ISERROR(VLOOKUP(A39,'DC4-1'!$A$4:$Q$1997,5,TRUE)),"",VLOOKUP(A39,'DC4-1'!$A$4:$Q$1997,5,TRUE))</f>
        <v>66.931</v>
      </c>
      <c r="F39" s="74"/>
      <c r="K39" s="82"/>
    </row>
    <row r="40" spans="1:11">
      <c r="A40" s="21">
        <f>'DC4-1'!A48</f>
        <v>43067</v>
      </c>
      <c r="B40" s="77">
        <f>'DC4-1'!B40</f>
        <v>2581.994</v>
      </c>
      <c r="C40" s="77">
        <f>IF(ISERROR(VLOOKUP(A40,'DC4-1'!$A$4:$Q$1997,5,TRUE)),"",VLOOKUP(A40,'DC4-1'!$A$4:$Q$1997,5,TRUE))</f>
        <v>69.796</v>
      </c>
      <c r="D40" s="74">
        <v>55.209</v>
      </c>
      <c r="E40" s="74">
        <v>55.241</v>
      </c>
      <c r="F40" s="74">
        <f t="shared" ref="F40:F103" si="7">(B40+C40)-(D40+E40)/2</f>
        <v>2596.565</v>
      </c>
      <c r="G40" s="75">
        <f t="shared" ref="G40:G103" si="8">($F$4-F40)*1000</f>
        <v>230.50000000012</v>
      </c>
      <c r="K40" s="82">
        <f>IF(AND(年报!N$2&lt;=A40,A40&lt;=年报!N$3),1,0)</f>
        <v>0</v>
      </c>
    </row>
    <row r="41" spans="1:11">
      <c r="A41" s="21">
        <f>'DC4-1'!A49</f>
        <v>43073</v>
      </c>
      <c r="B41" s="77">
        <f>'DC4-1'!B41</f>
        <v>2581.994</v>
      </c>
      <c r="C41" s="77">
        <f>IF(ISERROR(VLOOKUP(A41,'DC4-1'!$A$4:$Q$1997,5,TRUE)),"",VLOOKUP(A41,'DC4-1'!$A$4:$Q$1997,5,TRUE))</f>
        <v>69.749</v>
      </c>
      <c r="D41" s="74">
        <v>55.158</v>
      </c>
      <c r="E41" s="74">
        <v>55.202</v>
      </c>
      <c r="F41" s="74">
        <f t="shared" si="7"/>
        <v>2596.563</v>
      </c>
      <c r="G41" s="75">
        <f t="shared" si="8"/>
        <v>232.500000000073</v>
      </c>
      <c r="K41" s="82">
        <f>IF(AND(年报!N$2&lt;=A41,A41&lt;=年报!N$3),1,0)</f>
        <v>0</v>
      </c>
    </row>
    <row r="42" spans="1:11">
      <c r="A42" s="21">
        <f>'DC4-1'!A50</f>
        <v>43094</v>
      </c>
      <c r="B42" s="77">
        <f>'DC4-1'!B42</f>
        <v>2581.994</v>
      </c>
      <c r="C42" s="77">
        <f>IF(ISERROR(VLOOKUP(A42,'DC4-1'!$A$4:$Q$1997,5,TRUE)),"",VLOOKUP(A42,'DC4-1'!$A$4:$Q$1997,5,TRUE))</f>
        <v>73.15</v>
      </c>
      <c r="D42" s="74">
        <v>58.568</v>
      </c>
      <c r="E42" s="74">
        <v>58.602</v>
      </c>
      <c r="F42" s="74">
        <f t="shared" si="7"/>
        <v>2596.559</v>
      </c>
      <c r="G42" s="75">
        <f t="shared" si="8"/>
        <v>236.499999999978</v>
      </c>
      <c r="K42" s="82">
        <f>IF(AND(年报!N$2&lt;=A42,A42&lt;=年报!N$3),1,0)</f>
        <v>0</v>
      </c>
    </row>
    <row r="43" spans="1:11">
      <c r="A43" s="21">
        <f>'DC4-1'!A51</f>
        <v>43102</v>
      </c>
      <c r="B43" s="77">
        <f>'DC4-1'!B43</f>
        <v>2581.994</v>
      </c>
      <c r="C43" s="77">
        <f>IF(ISERROR(VLOOKUP(A43,'DC4-1'!$A$4:$Q$1997,5,TRUE)),"",VLOOKUP(A43,'DC4-1'!$A$4:$Q$1997,5,TRUE))</f>
        <v>73.5825</v>
      </c>
      <c r="D43" s="74">
        <v>59</v>
      </c>
      <c r="E43" s="74">
        <v>59.042</v>
      </c>
      <c r="F43" s="74">
        <f t="shared" si="7"/>
        <v>2596.5555</v>
      </c>
      <c r="G43" s="75">
        <f t="shared" si="8"/>
        <v>240.000000000236</v>
      </c>
      <c r="K43" s="82">
        <f>IF(AND(年报!N$2&lt;=A43,A43&lt;=年报!N$3),1,0)</f>
        <v>0</v>
      </c>
    </row>
    <row r="44" spans="1:11">
      <c r="A44" s="21">
        <f>'DC4-1'!A52</f>
        <v>43108</v>
      </c>
      <c r="B44" s="77">
        <f>'DC4-1'!B44</f>
        <v>2581.994</v>
      </c>
      <c r="C44" s="77">
        <f>IF(ISERROR(VLOOKUP(A44,'DC4-1'!$A$4:$Q$1997,5,TRUE)),"",VLOOKUP(A44,'DC4-1'!$A$4:$Q$1997,5,TRUE))</f>
        <v>73.58</v>
      </c>
      <c r="D44" s="74">
        <v>58.991</v>
      </c>
      <c r="E44" s="74">
        <v>59.038</v>
      </c>
      <c r="F44" s="74">
        <f t="shared" si="7"/>
        <v>2596.5595</v>
      </c>
      <c r="G44" s="75">
        <f t="shared" si="8"/>
        <v>235.999999999876</v>
      </c>
      <c r="K44" s="82">
        <f>IF(AND(年报!N$2&lt;=A44,A44&lt;=年报!N$3),1,0)</f>
        <v>0</v>
      </c>
    </row>
    <row r="45" spans="1:11">
      <c r="A45" s="21">
        <f>'DC4-1'!A53</f>
        <v>43118</v>
      </c>
      <c r="B45" s="77">
        <f>'DC4-1'!B45</f>
        <v>2581.994</v>
      </c>
      <c r="C45" s="77">
        <f>IF(ISERROR(VLOOKUP(A45,'DC4-1'!$A$4:$Q$1997,5,TRUE)),"",VLOOKUP(A45,'DC4-1'!$A$4:$Q$1997,5,TRUE))</f>
        <v>76.296</v>
      </c>
      <c r="D45" s="74">
        <v>61.714</v>
      </c>
      <c r="E45" s="74">
        <v>61.761</v>
      </c>
      <c r="F45" s="74">
        <f t="shared" si="7"/>
        <v>2596.5525</v>
      </c>
      <c r="G45" s="75">
        <f t="shared" si="8"/>
        <v>243.000000000393</v>
      </c>
      <c r="K45" s="82">
        <f>IF(AND(年报!N$2&lt;=A45,A45&lt;=年报!N$3),1,0)</f>
        <v>0</v>
      </c>
    </row>
    <row r="46" spans="1:11">
      <c r="A46" s="21">
        <f>'DC4-1'!A54</f>
        <v>43122</v>
      </c>
      <c r="B46" s="77">
        <f>'DC4-1'!B46</f>
        <v>2581.994</v>
      </c>
      <c r="C46" s="77">
        <f>IF(ISERROR(VLOOKUP(A46,'DC4-1'!$A$4:$Q$1997,5,TRUE)),"",VLOOKUP(A46,'DC4-1'!$A$4:$Q$1997,5,TRUE))</f>
        <v>76.2815</v>
      </c>
      <c r="D46" s="74">
        <v>61.705</v>
      </c>
      <c r="E46" s="74">
        <v>61.745</v>
      </c>
      <c r="F46" s="74">
        <f t="shared" si="7"/>
        <v>2596.5505</v>
      </c>
      <c r="G46" s="75">
        <f t="shared" si="8"/>
        <v>244.999999999891</v>
      </c>
      <c r="K46" s="82">
        <f>IF(AND(年报!N$2&lt;=A46,A46&lt;=年报!N$3),1,0)</f>
        <v>0</v>
      </c>
    </row>
    <row r="47" spans="1:11">
      <c r="A47" s="21">
        <f>'DC4-1'!A55</f>
        <v>43129</v>
      </c>
      <c r="B47" s="77">
        <f>'DC4-1'!B47</f>
        <v>2581.994</v>
      </c>
      <c r="C47" s="77">
        <f>IF(ISERROR(VLOOKUP(A47,'DC4-1'!$A$4:$Q$1997,5,TRUE)),"",VLOOKUP(A47,'DC4-1'!$A$4:$Q$1997,5,TRUE))</f>
        <v>76.8665</v>
      </c>
      <c r="D47" s="74">
        <v>62.282</v>
      </c>
      <c r="E47" s="74">
        <v>62.328</v>
      </c>
      <c r="F47" s="74">
        <f t="shared" si="7"/>
        <v>2596.5555</v>
      </c>
      <c r="G47" s="75">
        <f t="shared" si="8"/>
        <v>239.999999999782</v>
      </c>
      <c r="K47" s="82">
        <f>IF(AND(年报!N$2&lt;=A47,A47&lt;=年报!N$3),1,0)</f>
        <v>0</v>
      </c>
    </row>
    <row r="48" spans="1:11">
      <c r="A48" s="21">
        <f>'DC4-1'!A56</f>
        <v>43144</v>
      </c>
      <c r="B48" s="77">
        <f>'DC4-1'!B48</f>
        <v>2581.994</v>
      </c>
      <c r="C48" s="77">
        <f>IF(ISERROR(VLOOKUP(A48,'DC4-1'!$A$4:$Q$1997,5,TRUE)),"",VLOOKUP(A48,'DC4-1'!$A$4:$Q$1997,5,TRUE))</f>
        <v>79.6435</v>
      </c>
      <c r="D48" s="74">
        <v>65.069</v>
      </c>
      <c r="E48" s="74">
        <v>65.104</v>
      </c>
      <c r="F48" s="74">
        <f t="shared" si="7"/>
        <v>2596.551</v>
      </c>
      <c r="G48" s="75">
        <f t="shared" si="8"/>
        <v>244.499999999789</v>
      </c>
      <c r="K48" s="82">
        <f>IF(AND(年报!N$2&lt;=A48,A48&lt;=年报!N$3),1,0)</f>
        <v>0</v>
      </c>
    </row>
    <row r="49" spans="1:11">
      <c r="A49" s="21">
        <f>'DC4-1'!A57</f>
        <v>43150</v>
      </c>
      <c r="B49" s="77">
        <f>'DC4-1'!B49</f>
        <v>2581.994</v>
      </c>
      <c r="C49" s="77">
        <f>IF(ISERROR(VLOOKUP(A49,'DC4-1'!$A$4:$Q$1997,5,TRUE)),"",VLOOKUP(A49,'DC4-1'!$A$4:$Q$1997,5,TRUE))</f>
        <v>79.633</v>
      </c>
      <c r="D49" s="74">
        <v>65.055</v>
      </c>
      <c r="E49" s="74">
        <v>65.101</v>
      </c>
      <c r="F49" s="74">
        <f t="shared" si="7"/>
        <v>2596.549</v>
      </c>
      <c r="G49" s="75">
        <f t="shared" si="8"/>
        <v>246.500000000196</v>
      </c>
      <c r="K49" s="82">
        <f>IF(AND(年报!N$2&lt;=A49,A49&lt;=年报!N$3),1,0)</f>
        <v>0</v>
      </c>
    </row>
    <row r="50" spans="1:11">
      <c r="A50" s="21">
        <f>'DC4-1'!A58</f>
        <v>43163</v>
      </c>
      <c r="B50" s="77">
        <f>'DC4-1'!B50</f>
        <v>2581.994</v>
      </c>
      <c r="C50" s="77">
        <f>IF(ISERROR(VLOOKUP(A50,'DC4-1'!$A$4:$Q$1997,5,TRUE)),"",VLOOKUP(A50,'DC4-1'!$A$4:$Q$1997,5,TRUE))</f>
        <v>83.707</v>
      </c>
      <c r="D50" s="74">
        <v>69.132</v>
      </c>
      <c r="E50" s="74">
        <v>69.179</v>
      </c>
      <c r="F50" s="74">
        <f t="shared" si="7"/>
        <v>2596.5455</v>
      </c>
      <c r="G50" s="75">
        <f t="shared" si="8"/>
        <v>250</v>
      </c>
      <c r="K50" s="82">
        <f>IF(AND(年报!N$2&lt;=A50,A50&lt;=年报!N$3),1,0)</f>
        <v>0</v>
      </c>
    </row>
    <row r="51" spans="1:11">
      <c r="A51" s="21">
        <f>'DC4-1'!A59</f>
        <v>43173</v>
      </c>
      <c r="B51" s="77">
        <f>'DC4-1'!B51</f>
        <v>2581.994</v>
      </c>
      <c r="C51" s="77">
        <f>IF(ISERROR(VLOOKUP(A51,'DC4-1'!$A$4:$Q$1997,5,TRUE)),"",VLOOKUP(A51,'DC4-1'!$A$4:$Q$1997,5,TRUE))</f>
        <v>86.5</v>
      </c>
      <c r="D51" s="74">
        <v>71.928</v>
      </c>
      <c r="E51" s="74">
        <v>71.968</v>
      </c>
      <c r="F51" s="74">
        <f t="shared" si="7"/>
        <v>2596.546</v>
      </c>
      <c r="G51" s="75">
        <f t="shared" si="8"/>
        <v>249.499999999898</v>
      </c>
      <c r="K51" s="82">
        <f>IF(AND(年报!N$2&lt;=A51,A51&lt;=年报!N$3),1,0)</f>
        <v>0</v>
      </c>
    </row>
    <row r="52" spans="1:11">
      <c r="A52" s="21">
        <f>'DC4-1'!A60</f>
        <v>43179</v>
      </c>
      <c r="B52" s="77">
        <f>'DC4-1'!B52</f>
        <v>2581.994</v>
      </c>
      <c r="C52" s="77">
        <f>IF(ISERROR(VLOOKUP(A52,'DC4-1'!$A$4:$Q$1997,5,TRUE)),"",VLOOKUP(A52,'DC4-1'!$A$4:$Q$1997,5,TRUE))</f>
        <v>87.0805</v>
      </c>
      <c r="D52" s="74">
        <v>72.505</v>
      </c>
      <c r="E52" s="74">
        <v>72.548</v>
      </c>
      <c r="F52" s="74">
        <f t="shared" si="7"/>
        <v>2596.548</v>
      </c>
      <c r="G52" s="75">
        <f t="shared" si="8"/>
        <v>247.499999999945</v>
      </c>
      <c r="K52" s="82">
        <f>IF(AND(年报!N$2&lt;=A52,A52&lt;=年报!N$3),1,0)</f>
        <v>0</v>
      </c>
    </row>
    <row r="53" spans="1:11">
      <c r="A53" s="21">
        <f>'DC4-1'!A61</f>
        <v>43186</v>
      </c>
      <c r="B53" s="77">
        <f>'DC4-1'!B53</f>
        <v>2581.994</v>
      </c>
      <c r="C53" s="77">
        <f>IF(ISERROR(VLOOKUP(A53,'DC4-1'!$A$4:$Q$1997,5,TRUE)),"",VLOOKUP(A53,'DC4-1'!$A$4:$Q$1997,5,TRUE))</f>
        <v>89.8975</v>
      </c>
      <c r="D53" s="74">
        <v>75.323</v>
      </c>
      <c r="E53" s="74">
        <v>75.37</v>
      </c>
      <c r="F53" s="74">
        <f t="shared" si="7"/>
        <v>2596.545</v>
      </c>
      <c r="G53" s="75">
        <f t="shared" si="8"/>
        <v>250.500000000102</v>
      </c>
      <c r="K53" s="82">
        <f>IF(AND(年报!N$2&lt;=A53,A53&lt;=年报!N$3),1,0)</f>
        <v>0</v>
      </c>
    </row>
    <row r="54" spans="1:11">
      <c r="A54" s="21">
        <f>'DC4-1'!A62</f>
        <v>43192</v>
      </c>
      <c r="B54" s="77">
        <f>'DC4-1'!B54</f>
        <v>2581.994</v>
      </c>
      <c r="C54" s="77">
        <f>IF(ISERROR(VLOOKUP(A54,'DC4-1'!$A$4:$Q$1997,5,TRUE)),"",VLOOKUP(A54,'DC4-1'!$A$4:$Q$1997,5,TRUE))</f>
        <v>90.462</v>
      </c>
      <c r="D54" s="74">
        <v>75.892</v>
      </c>
      <c r="E54" s="74">
        <v>75.934</v>
      </c>
      <c r="F54" s="74">
        <f t="shared" si="7"/>
        <v>2596.543</v>
      </c>
      <c r="G54" s="75">
        <f t="shared" si="8"/>
        <v>252.500000000055</v>
      </c>
      <c r="K54" s="82">
        <f>IF(AND(年报!N$2&lt;=A54,A54&lt;=年报!N$3),1,0)</f>
        <v>0</v>
      </c>
    </row>
    <row r="55" spans="1:11">
      <c r="A55" s="21">
        <f>'DC4-1'!A63</f>
        <v>43200</v>
      </c>
      <c r="B55" s="77">
        <f>'DC4-1'!B55</f>
        <v>2581.994</v>
      </c>
      <c r="C55" s="77">
        <f>IF(ISERROR(VLOOKUP(A55,'DC4-1'!$A$4:$Q$1997,5,TRUE)),"",VLOOKUP(A55,'DC4-1'!$A$4:$Q$1997,5,TRUE))</f>
        <v>93.3465</v>
      </c>
      <c r="D55" s="74">
        <v>78.771</v>
      </c>
      <c r="E55" s="74">
        <v>78.816</v>
      </c>
      <c r="F55" s="74">
        <f t="shared" si="7"/>
        <v>2596.547</v>
      </c>
      <c r="G55" s="75">
        <f t="shared" si="8"/>
        <v>248.499999999694</v>
      </c>
      <c r="K55" s="82">
        <f>IF(AND(年报!N$2&lt;=A55,A55&lt;=年报!N$3),1,0)</f>
        <v>0</v>
      </c>
    </row>
    <row r="56" spans="1:11">
      <c r="A56" s="21">
        <f>'DC4-1'!A64</f>
        <v>43209</v>
      </c>
      <c r="B56" s="77">
        <f>'DC4-1'!B56</f>
        <v>2581.994</v>
      </c>
      <c r="C56" s="77">
        <f>IF(ISERROR(VLOOKUP(A56,'DC4-1'!$A$4:$Q$1997,5,TRUE)),"",VLOOKUP(A56,'DC4-1'!$A$4:$Q$1997,5,TRUE))</f>
        <v>96.7835</v>
      </c>
      <c r="D56" s="74">
        <v>82.212</v>
      </c>
      <c r="E56" s="74">
        <v>82.255</v>
      </c>
      <c r="F56" s="74">
        <f t="shared" si="7"/>
        <v>2596.544</v>
      </c>
      <c r="G56" s="75">
        <f t="shared" si="8"/>
        <v>251.499999999851</v>
      </c>
      <c r="K56" s="82">
        <f>IF(AND(年报!N$2&lt;=A56,A56&lt;=年报!N$3),1,0)</f>
        <v>0</v>
      </c>
    </row>
    <row r="57" spans="1:11">
      <c r="A57" s="21">
        <f>'DC4-1'!A65</f>
        <v>43214</v>
      </c>
      <c r="B57" s="77">
        <f>'DC4-1'!B57</f>
        <v>2581.994</v>
      </c>
      <c r="C57" s="77">
        <f>IF(ISERROR(VLOOKUP(A57,'DC4-1'!$A$4:$Q$1997,5,TRUE)),"",VLOOKUP(A57,'DC4-1'!$A$4:$Q$1997,5,TRUE))</f>
        <v>96.7565</v>
      </c>
      <c r="D57" s="74">
        <v>82.183</v>
      </c>
      <c r="E57" s="74">
        <v>82.253</v>
      </c>
      <c r="F57" s="74">
        <f t="shared" si="7"/>
        <v>2596.5325</v>
      </c>
      <c r="G57" s="75">
        <f t="shared" si="8"/>
        <v>262.99999999992</v>
      </c>
      <c r="K57" s="82">
        <f>IF(AND(年报!N$2&lt;=A57,A57&lt;=年报!N$3),1,0)</f>
        <v>0</v>
      </c>
    </row>
    <row r="58" spans="1:11">
      <c r="A58" s="21">
        <f>'DC4-1'!A66</f>
        <v>43244</v>
      </c>
      <c r="B58" s="77">
        <f>'DC4-1'!B58</f>
        <v>2581.994</v>
      </c>
      <c r="C58" s="77">
        <f>IF(ISERROR(VLOOKUP(A58,'DC4-1'!$A$4:$Q$1997,5,TRUE)),"",VLOOKUP(A58,'DC4-1'!$A$4:$Q$1997,5,TRUE))</f>
        <v>103.4695</v>
      </c>
      <c r="D58" s="74">
        <v>88.914</v>
      </c>
      <c r="E58" s="74">
        <v>88.945</v>
      </c>
      <c r="F58" s="74">
        <f t="shared" si="7"/>
        <v>2596.534</v>
      </c>
      <c r="G58" s="75">
        <f t="shared" si="8"/>
        <v>261.500000000069</v>
      </c>
      <c r="K58" s="82">
        <f>IF(AND(年报!N$2&lt;=A58,A58&lt;=年报!N$3),1,0)</f>
        <v>0</v>
      </c>
    </row>
    <row r="59" spans="1:11">
      <c r="A59" s="21">
        <f>'DC4-1'!A67</f>
        <v>43249</v>
      </c>
      <c r="B59" s="77">
        <f>'DC4-1'!B59</f>
        <v>2581.994</v>
      </c>
      <c r="C59" s="77">
        <f>IF(ISERROR(VLOOKUP(A59,'DC4-1'!$A$4:$Q$1997,5,TRUE)),"",VLOOKUP(A59,'DC4-1'!$A$4:$Q$1997,5,TRUE))</f>
        <v>103.4405</v>
      </c>
      <c r="D59" s="74">
        <v>88.894</v>
      </c>
      <c r="E59" s="74">
        <v>88.923</v>
      </c>
      <c r="F59" s="74">
        <f t="shared" si="7"/>
        <v>2596.526</v>
      </c>
      <c r="G59" s="75">
        <f t="shared" si="8"/>
        <v>269.49999999988</v>
      </c>
      <c r="K59" s="82">
        <f>IF(AND(年报!N$2&lt;=A59,A59&lt;=年报!N$3),1,0)</f>
        <v>0</v>
      </c>
    </row>
    <row r="60" spans="1:11">
      <c r="A60" s="21">
        <f>'DC4-1'!A68</f>
        <v>43255</v>
      </c>
      <c r="B60" s="77">
        <f>'DC4-1'!B60</f>
        <v>2581.994</v>
      </c>
      <c r="C60" s="77">
        <f>IF(ISERROR(VLOOKUP(A60,'DC4-1'!$A$4:$Q$1997,5,TRUE)),"",VLOOKUP(A60,'DC4-1'!$A$4:$Q$1997,5,TRUE))</f>
        <v>104.0365</v>
      </c>
      <c r="D60" s="74">
        <v>89.479</v>
      </c>
      <c r="E60" s="74">
        <v>89.509</v>
      </c>
      <c r="F60" s="74">
        <f t="shared" si="7"/>
        <v>2596.5365</v>
      </c>
      <c r="G60" s="75">
        <f t="shared" si="8"/>
        <v>259.000000000015</v>
      </c>
      <c r="K60" s="82">
        <f>IF(AND(年报!N$2&lt;=A60,A60&lt;=年报!N$3),1,0)</f>
        <v>0</v>
      </c>
    </row>
    <row r="61" spans="1:11">
      <c r="A61" s="21">
        <f>'DC4-1'!A69</f>
        <v>43266</v>
      </c>
      <c r="B61" s="77">
        <f>'DC4-1'!B61</f>
        <v>2581.994</v>
      </c>
      <c r="C61" s="77">
        <f>IF(ISERROR(VLOOKUP(A61,'DC4-1'!$A$4:$Q$1997,5,TRUE)),"",VLOOKUP(A61,'DC4-1'!$A$4:$Q$1997,5,TRUE))</f>
        <v>103.991</v>
      </c>
      <c r="D61" s="74">
        <v>89.438</v>
      </c>
      <c r="E61" s="74">
        <v>89.467</v>
      </c>
      <c r="F61" s="74">
        <f t="shared" si="7"/>
        <v>2596.5325</v>
      </c>
      <c r="G61" s="75">
        <f t="shared" si="8"/>
        <v>262.99999999992</v>
      </c>
      <c r="K61" s="82">
        <f>IF(AND(年报!N$2&lt;=A61,A61&lt;=年报!N$3),1,0)</f>
        <v>0</v>
      </c>
    </row>
    <row r="62" spans="1:11">
      <c r="A62" s="21">
        <f>'DC4-1'!A70</f>
        <v>43271</v>
      </c>
      <c r="B62" s="77">
        <f>'DC4-1'!B62</f>
        <v>2581.994</v>
      </c>
      <c r="C62" s="77">
        <f>IF(ISERROR(VLOOKUP(A62,'DC4-1'!$A$4:$Q$1997,5,TRUE)),"",VLOOKUP(A62,'DC4-1'!$A$4:$Q$1997,5,TRUE))</f>
        <v>106.859</v>
      </c>
      <c r="D62" s="74">
        <v>92.307</v>
      </c>
      <c r="E62" s="74">
        <v>92.339</v>
      </c>
      <c r="F62" s="74">
        <f t="shared" si="7"/>
        <v>2596.53</v>
      </c>
      <c r="G62" s="75">
        <f t="shared" si="8"/>
        <v>265.499999999975</v>
      </c>
      <c r="K62" s="82">
        <f>IF(AND(年报!N$2&lt;=A62,A62&lt;=年报!N$3),1,0)</f>
        <v>0</v>
      </c>
    </row>
    <row r="63" spans="1:11">
      <c r="A63" s="21">
        <f>'DC4-1'!A71</f>
        <v>43277</v>
      </c>
      <c r="B63" s="77">
        <f>'DC4-1'!B63</f>
        <v>2581.994</v>
      </c>
      <c r="C63" s="77">
        <f>IF(ISERROR(VLOOKUP(A63,'DC4-1'!$A$4:$Q$1997,5,TRUE)),"",VLOOKUP(A63,'DC4-1'!$A$4:$Q$1997,5,TRUE))</f>
        <v>106.828</v>
      </c>
      <c r="D63" s="74">
        <v>92.278</v>
      </c>
      <c r="E63" s="74">
        <v>92.308</v>
      </c>
      <c r="F63" s="74">
        <f t="shared" si="7"/>
        <v>2596.529</v>
      </c>
      <c r="G63" s="75">
        <f t="shared" si="8"/>
        <v>266.500000000178</v>
      </c>
      <c r="K63" s="82">
        <f>IF(AND(年报!N$2&lt;=A63,A63&lt;=年报!N$3),1,0)</f>
        <v>0</v>
      </c>
    </row>
    <row r="64" spans="1:11">
      <c r="A64" s="21">
        <f>'DC4-1'!A72</f>
        <v>43283</v>
      </c>
      <c r="B64" s="77">
        <f>'DC4-1'!B64</f>
        <v>2581.994</v>
      </c>
      <c r="C64" s="77">
        <f>IF(ISERROR(VLOOKUP(A64,'DC4-1'!$A$4:$Q$1997,5,TRUE)),"",VLOOKUP(A64,'DC4-1'!$A$4:$Q$1997,5,TRUE))</f>
        <v>106.806</v>
      </c>
      <c r="D64" s="74">
        <v>92.256</v>
      </c>
      <c r="E64" s="74">
        <v>92.285</v>
      </c>
      <c r="F64" s="74">
        <f t="shared" si="7"/>
        <v>2596.5295</v>
      </c>
      <c r="G64" s="75">
        <f t="shared" si="8"/>
        <v>266.000000000076</v>
      </c>
      <c r="K64" s="82">
        <f>IF(AND(年报!N$2&lt;=A64,A64&lt;=年报!N$3),1,0)</f>
        <v>0</v>
      </c>
    </row>
    <row r="65" spans="1:11">
      <c r="A65" s="21">
        <f>'DC4-1'!A73</f>
        <v>43293</v>
      </c>
      <c r="B65" s="77">
        <f>'DC4-1'!B65</f>
        <v>2581.994</v>
      </c>
      <c r="C65" s="77">
        <f>IF(ISERROR(VLOOKUP(A65,'DC4-1'!$A$4:$Q$1997,5,TRUE)),"",VLOOKUP(A65,'DC4-1'!$A$4:$Q$1997,5,TRUE))</f>
        <v>106.806</v>
      </c>
      <c r="D65" s="74">
        <v>92.256</v>
      </c>
      <c r="E65" s="74">
        <v>92.291</v>
      </c>
      <c r="F65" s="74">
        <f t="shared" si="7"/>
        <v>2596.5265</v>
      </c>
      <c r="G65" s="75">
        <f t="shared" si="8"/>
        <v>268.999999999778</v>
      </c>
      <c r="K65" s="82">
        <f>IF(AND(年报!N$2&lt;=A65,A65&lt;=年报!N$3),1,0)</f>
        <v>0</v>
      </c>
    </row>
    <row r="66" spans="1:11">
      <c r="A66" s="21">
        <f>'DC4-1'!A74</f>
        <v>43297</v>
      </c>
      <c r="B66" s="77">
        <f>'DC4-1'!B66</f>
        <v>2581.994</v>
      </c>
      <c r="C66" s="77">
        <f>IF(ISERROR(VLOOKUP(A66,'DC4-1'!$A$4:$Q$1997,5,TRUE)),"",VLOOKUP(A66,'DC4-1'!$A$4:$Q$1997,5,TRUE))</f>
        <v>106.776</v>
      </c>
      <c r="D66" s="74">
        <v>92.227</v>
      </c>
      <c r="E66" s="74">
        <v>92.255</v>
      </c>
      <c r="F66" s="74">
        <f t="shared" si="7"/>
        <v>2596.529</v>
      </c>
      <c r="G66" s="75">
        <f t="shared" si="8"/>
        <v>266.500000000178</v>
      </c>
      <c r="K66" s="82">
        <f>IF(AND(年报!N$2&lt;=A66,A66&lt;=年报!N$3),1,0)</f>
        <v>0</v>
      </c>
    </row>
    <row r="67" spans="1:11">
      <c r="A67" s="21">
        <f>'DC4-1'!A75</f>
        <v>43306</v>
      </c>
      <c r="B67" s="77">
        <f>'DC4-1'!B67</f>
        <v>2581.994</v>
      </c>
      <c r="C67" s="77">
        <f>IF(ISERROR(VLOOKUP(A67,'DC4-1'!$A$4:$Q$1997,5,TRUE)),"",VLOOKUP(A67,'DC4-1'!$A$4:$Q$1997,5,TRUE))</f>
        <v>106.768</v>
      </c>
      <c r="D67" s="74">
        <v>92.215</v>
      </c>
      <c r="E67" s="74">
        <v>92.244</v>
      </c>
      <c r="F67" s="74">
        <f t="shared" si="7"/>
        <v>2596.5325</v>
      </c>
      <c r="G67" s="75">
        <f t="shared" si="8"/>
        <v>262.99999999992</v>
      </c>
      <c r="K67" s="82">
        <f>IF(AND(年报!N$2&lt;=A67,A67&lt;=年报!N$3),1,0)</f>
        <v>0</v>
      </c>
    </row>
    <row r="68" spans="1:11">
      <c r="A68" s="21">
        <f>'DC4-1'!A76</f>
        <v>43313</v>
      </c>
      <c r="B68" s="77">
        <f>'DC4-1'!B68</f>
        <v>2581.994</v>
      </c>
      <c r="C68" s="77">
        <f>IF(ISERROR(VLOOKUP(A68,'DC4-1'!$A$4:$Q$1997,5,TRUE)),"",VLOOKUP(A68,'DC4-1'!$A$4:$Q$1997,5,TRUE))</f>
        <v>107.389</v>
      </c>
      <c r="D68" s="74">
        <v>92.839</v>
      </c>
      <c r="E68" s="74">
        <v>92.869</v>
      </c>
      <c r="F68" s="74">
        <f t="shared" si="7"/>
        <v>2596.529</v>
      </c>
      <c r="G68" s="75">
        <f t="shared" si="8"/>
        <v>266.499999999724</v>
      </c>
      <c r="K68" s="82">
        <f>IF(AND(年报!N$2&lt;=A68,A68&lt;=年报!N$3),1,0)</f>
        <v>0</v>
      </c>
    </row>
    <row r="69" spans="1:11">
      <c r="A69" s="21">
        <f>'DC4-1'!A77</f>
        <v>43318</v>
      </c>
      <c r="B69" s="77">
        <f>'DC4-1'!B69</f>
        <v>2581.994</v>
      </c>
      <c r="C69" s="77">
        <f>IF(ISERROR(VLOOKUP(A69,'DC4-1'!$A$4:$Q$1997,5,TRUE)),"",VLOOKUP(A69,'DC4-1'!$A$4:$Q$1997,5,TRUE))</f>
        <v>107.383</v>
      </c>
      <c r="D69" s="74">
        <v>92.833</v>
      </c>
      <c r="E69" s="74">
        <v>92.862</v>
      </c>
      <c r="F69" s="74">
        <f t="shared" si="7"/>
        <v>2596.5295</v>
      </c>
      <c r="G69" s="75">
        <f t="shared" si="8"/>
        <v>266.000000000076</v>
      </c>
      <c r="K69" s="82">
        <f>IF(AND(年报!N$2&lt;=A69,A69&lt;=年报!N$3),1,0)</f>
        <v>0</v>
      </c>
    </row>
    <row r="70" spans="1:11">
      <c r="A70" s="21">
        <f>'DC4-1'!A78</f>
        <v>43325</v>
      </c>
      <c r="B70" s="77">
        <f>'DC4-1'!B70</f>
        <v>2581.994</v>
      </c>
      <c r="C70" s="77">
        <f>IF(ISERROR(VLOOKUP(A70,'DC4-1'!$A$4:$Q$1997,5,TRUE)),"",VLOOKUP(A70,'DC4-1'!$A$4:$Q$1997,5,TRUE))</f>
        <v>107.3485</v>
      </c>
      <c r="D70" s="74">
        <v>92.8</v>
      </c>
      <c r="E70" s="74">
        <v>92.829</v>
      </c>
      <c r="F70" s="74">
        <f t="shared" si="7"/>
        <v>2596.528</v>
      </c>
      <c r="G70" s="75">
        <f t="shared" si="8"/>
        <v>267.499999999927</v>
      </c>
      <c r="K70" s="82">
        <f>IF(AND(年报!N$2&lt;=A70,A70&lt;=年报!N$3),1,0)</f>
        <v>0</v>
      </c>
    </row>
    <row r="71" spans="1:11">
      <c r="A71" s="21">
        <f>'DC4-1'!A79</f>
        <v>43336</v>
      </c>
      <c r="B71" s="77">
        <f>'DC4-1'!B71</f>
        <v>2581.994</v>
      </c>
      <c r="C71" s="77">
        <f>IF(ISERROR(VLOOKUP(A71,'DC4-1'!$A$4:$Q$1997,5,TRUE)),"",VLOOKUP(A71,'DC4-1'!$A$4:$Q$1997,5,TRUE))</f>
        <v>110.2335</v>
      </c>
      <c r="D71" s="74">
        <v>95.69</v>
      </c>
      <c r="E71" s="74">
        <v>95.719</v>
      </c>
      <c r="F71" s="74">
        <f t="shared" si="7"/>
        <v>2596.523</v>
      </c>
      <c r="G71" s="75">
        <f t="shared" si="8"/>
        <v>272.500000000036</v>
      </c>
      <c r="K71" s="82">
        <f>IF(AND(年报!N$2&lt;=A71,A71&lt;=年报!N$3),1,0)</f>
        <v>0</v>
      </c>
    </row>
    <row r="72" spans="1:11">
      <c r="A72" s="21">
        <f>'DC4-1'!A80</f>
        <v>43340</v>
      </c>
      <c r="B72" s="77">
        <f>'DC4-1'!B72</f>
        <v>2581.994</v>
      </c>
      <c r="C72" s="77">
        <f>IF(ISERROR(VLOOKUP(A72,'DC4-1'!$A$4:$Q$1997,5,TRUE)),"",VLOOKUP(A72,'DC4-1'!$A$4:$Q$1997,5,TRUE))</f>
        <v>110.2355</v>
      </c>
      <c r="D72" s="74">
        <v>95.693</v>
      </c>
      <c r="E72" s="74">
        <v>95.72</v>
      </c>
      <c r="F72" s="74">
        <f t="shared" si="7"/>
        <v>2596.523</v>
      </c>
      <c r="G72" s="75">
        <f t="shared" si="8"/>
        <v>272.500000000036</v>
      </c>
      <c r="K72" s="82">
        <f>IF(AND(年报!N$2&lt;=A72,A72&lt;=年报!N$3),1,0)</f>
        <v>0</v>
      </c>
    </row>
    <row r="73" spans="1:11">
      <c r="A73" s="21">
        <f>'DC4-1'!A81</f>
        <v>43346</v>
      </c>
      <c r="B73" s="77">
        <f>'DC4-1'!B73</f>
        <v>2581.994</v>
      </c>
      <c r="C73" s="77">
        <f>IF(ISERROR(VLOOKUP(A73,'DC4-1'!$A$4:$Q$1997,5,TRUE)),"",VLOOKUP(A73,'DC4-1'!$A$4:$Q$1997,5,TRUE))</f>
        <v>110.235</v>
      </c>
      <c r="D73" s="74">
        <v>95.642</v>
      </c>
      <c r="E73" s="74">
        <v>95.671</v>
      </c>
      <c r="F73" s="74">
        <f t="shared" si="7"/>
        <v>2596.5725</v>
      </c>
      <c r="G73" s="75">
        <f t="shared" si="8"/>
        <v>222.999999999956</v>
      </c>
      <c r="K73" s="82">
        <f>IF(AND(年报!N$2&lt;=A73,A73&lt;=年报!N$3),1,0)</f>
        <v>0</v>
      </c>
    </row>
    <row r="74" spans="1:11">
      <c r="A74" s="21">
        <f>'DC4-1'!A82</f>
        <v>43365</v>
      </c>
      <c r="B74" s="77">
        <f>'DC4-1'!B74</f>
        <v>2581.994</v>
      </c>
      <c r="C74" s="77">
        <f>IF(ISERROR(VLOOKUP(A74,'DC4-1'!$A$4:$Q$1997,5,TRUE)),"",VLOOKUP(A74,'DC4-1'!$A$4:$Q$1997,5,TRUE))</f>
        <v>113.665</v>
      </c>
      <c r="D74" s="74">
        <v>99.118</v>
      </c>
      <c r="E74" s="74">
        <v>99.148</v>
      </c>
      <c r="F74" s="74">
        <f t="shared" si="7"/>
        <v>2596.526</v>
      </c>
      <c r="G74" s="75">
        <f t="shared" si="8"/>
        <v>269.49999999988</v>
      </c>
      <c r="K74" s="82">
        <f>IF(AND(年报!N$2&lt;=A74,A74&lt;=年报!N$3),1,0)</f>
        <v>0</v>
      </c>
    </row>
    <row r="75" spans="1:11">
      <c r="A75" s="21">
        <v>43370</v>
      </c>
      <c r="B75" s="77">
        <f>'DC4-1'!B75</f>
        <v>2581.994</v>
      </c>
      <c r="C75" s="77">
        <f>IF(ISERROR(VLOOKUP(A75,'DC4-1'!$A$4:$Q$1997,5,TRUE)),"",VLOOKUP(A75,'DC4-1'!$A$4:$Q$1997,5,TRUE))</f>
        <v>113.648</v>
      </c>
      <c r="D75" s="74">
        <v>99.108</v>
      </c>
      <c r="E75" s="74">
        <v>99.137</v>
      </c>
      <c r="F75" s="74">
        <f t="shared" si="7"/>
        <v>2596.5195</v>
      </c>
      <c r="G75" s="75">
        <f t="shared" si="8"/>
        <v>275.99999999984</v>
      </c>
      <c r="K75" s="82">
        <f>IF(AND(年报!N$2&lt;=A75,A75&lt;=年报!N$3),1,0)</f>
        <v>0</v>
      </c>
    </row>
    <row r="76" spans="1:11">
      <c r="A76" s="21">
        <f>实测管口高程!A2</f>
        <v>43375</v>
      </c>
      <c r="B76" s="77">
        <f>'DC4-1'!B76</f>
        <v>2581.994</v>
      </c>
      <c r="C76" s="77">
        <f>IF(ISERROR(VLOOKUP(A76,'DC4-1'!$A$4:$Q$1997,5,TRUE)),"",VLOOKUP(A76,'DC4-1'!$A$4:$Q$1997,5,TRUE))</f>
        <v>113.643</v>
      </c>
      <c r="D76" s="74">
        <v>99.105</v>
      </c>
      <c r="E76" s="74">
        <v>99.136</v>
      </c>
      <c r="F76" s="74">
        <f t="shared" si="7"/>
        <v>2596.5165</v>
      </c>
      <c r="G76" s="75">
        <f t="shared" si="8"/>
        <v>278.999999999996</v>
      </c>
      <c r="H76" s="78"/>
      <c r="K76" s="82">
        <f>IF(AND(年报!N$2&lt;=A76,A76&lt;=年报!N$3),1,0)</f>
        <v>0</v>
      </c>
    </row>
    <row r="77" spans="1:11">
      <c r="A77" s="21">
        <f>实测管口高程!A3</f>
        <v>43381</v>
      </c>
      <c r="B77" s="77">
        <f>'DC4-1'!B77</f>
        <v>2581.994</v>
      </c>
      <c r="C77" s="77">
        <f>IF(ISERROR(VLOOKUP(A77,'DC4-1'!$A$4:$Q$1997,5,TRUE)),"",VLOOKUP(A77,'DC4-1'!$A$4:$Q$1997,5,TRUE))</f>
        <v>113.635</v>
      </c>
      <c r="D77" s="74">
        <v>99.098</v>
      </c>
      <c r="E77" s="74">
        <v>99.13</v>
      </c>
      <c r="F77" s="74">
        <f t="shared" si="7"/>
        <v>2596.515</v>
      </c>
      <c r="G77" s="75">
        <f t="shared" si="8"/>
        <v>280.500000000302</v>
      </c>
      <c r="K77" s="82">
        <f>IF(AND(年报!N$2&lt;=A77,A77&lt;=年报!N$3),1,0)</f>
        <v>0</v>
      </c>
    </row>
    <row r="78" spans="1:11">
      <c r="A78" s="21">
        <f>实测管口高程!A4</f>
        <v>43390</v>
      </c>
      <c r="B78" s="77">
        <f>'DC4-1'!B78</f>
        <v>2581.994</v>
      </c>
      <c r="C78" s="77">
        <f>IF(ISERROR(VLOOKUP(A78,'DC4-1'!$A$4:$Q$1997,5,TRUE)),"",VLOOKUP(A78,'DC4-1'!$A$4:$Q$1997,5,TRUE))</f>
        <v>113.6035</v>
      </c>
      <c r="D78" s="74">
        <v>99.063</v>
      </c>
      <c r="E78" s="74">
        <v>99.094</v>
      </c>
      <c r="F78" s="74">
        <f t="shared" si="7"/>
        <v>2596.519</v>
      </c>
      <c r="G78" s="75">
        <f t="shared" si="8"/>
        <v>276.499999999942</v>
      </c>
      <c r="K78" s="82">
        <f>IF(AND(年报!N$2&lt;=A78,A78&lt;=年报!N$3),1,0)</f>
        <v>0</v>
      </c>
    </row>
    <row r="79" spans="1:11">
      <c r="A79" s="21">
        <f>实测管口高程!A5</f>
        <v>43396</v>
      </c>
      <c r="B79" s="77">
        <f>'DC4-1'!B79</f>
        <v>2581.994</v>
      </c>
      <c r="C79" s="77">
        <f>IF(ISERROR(VLOOKUP(A79,'DC4-1'!$A$4:$Q$1997,5,TRUE)),"",VLOOKUP(A79,'DC4-1'!$A$4:$Q$1997,5,TRUE))</f>
        <v>116.939</v>
      </c>
      <c r="D79" s="74">
        <v>102.403</v>
      </c>
      <c r="E79" s="74">
        <v>102.431</v>
      </c>
      <c r="F79" s="74">
        <f t="shared" si="7"/>
        <v>2596.516</v>
      </c>
      <c r="G79" s="75">
        <f t="shared" si="8"/>
        <v>279.500000000098</v>
      </c>
      <c r="K79" s="82">
        <f>IF(AND(年报!N$2&lt;=A79,A79&lt;=年报!N$3),1,0)</f>
        <v>0</v>
      </c>
    </row>
    <row r="80" spans="1:11">
      <c r="A80" s="21">
        <f>实测管口高程!A6</f>
        <v>43403</v>
      </c>
      <c r="B80" s="77">
        <f>'DC4-1'!B80</f>
        <v>2581.994</v>
      </c>
      <c r="C80" s="77">
        <f>IF(ISERROR(VLOOKUP(A80,'DC4-1'!$A$4:$Q$1997,5,TRUE)),"",VLOOKUP(A80,'DC4-1'!$A$4:$Q$1997,5,TRUE))</f>
        <v>120.1085</v>
      </c>
      <c r="D80" s="74">
        <v>105.567</v>
      </c>
      <c r="E80" s="74">
        <v>105.599</v>
      </c>
      <c r="F80" s="74">
        <f t="shared" si="7"/>
        <v>2596.5195</v>
      </c>
      <c r="G80" s="75">
        <f t="shared" si="8"/>
        <v>276.000000000295</v>
      </c>
      <c r="K80" s="82">
        <f>IF(AND(年报!N$2&lt;=A80,A80&lt;=年报!N$3),1,0)</f>
        <v>0</v>
      </c>
    </row>
    <row r="81" spans="1:11">
      <c r="A81" s="21">
        <f>实测管口高程!A7</f>
        <v>43411</v>
      </c>
      <c r="B81" s="77">
        <f>'DC4-1'!B81</f>
        <v>2581.994</v>
      </c>
      <c r="C81" s="77">
        <f>IF(ISERROR(VLOOKUP(A81,'DC4-1'!$A$4:$Q$1997,5,TRUE)),"",VLOOKUP(A81,'DC4-1'!$A$4:$Q$1997,5,TRUE))</f>
        <v>123.1</v>
      </c>
      <c r="D81" s="74">
        <v>108.56</v>
      </c>
      <c r="E81" s="74">
        <v>108.592</v>
      </c>
      <c r="F81" s="74">
        <f t="shared" si="7"/>
        <v>2596.518</v>
      </c>
      <c r="G81" s="75">
        <f t="shared" si="8"/>
        <v>277.500000000146</v>
      </c>
      <c r="K81" s="82">
        <f>IF(AND(年报!N$2&lt;=A81,A81&lt;=年报!N$3),1,0)</f>
        <v>0</v>
      </c>
    </row>
    <row r="82" spans="1:11">
      <c r="A82" s="21">
        <f>实测管口高程!A8</f>
        <v>43419</v>
      </c>
      <c r="B82" s="77">
        <f>'DC4-1'!B82</f>
        <v>2581.994</v>
      </c>
      <c r="C82" s="77">
        <f>IF(ISERROR(VLOOKUP(A82,'DC4-1'!$A$4:$Q$1997,5,TRUE)),"",VLOOKUP(A82,'DC4-1'!$A$4:$Q$1997,5,TRUE))</f>
        <v>123.6075</v>
      </c>
      <c r="D82" s="74">
        <v>109.074</v>
      </c>
      <c r="E82" s="74">
        <v>109.104</v>
      </c>
      <c r="F82" s="74">
        <f t="shared" si="7"/>
        <v>2596.5125</v>
      </c>
      <c r="G82" s="75">
        <f t="shared" si="8"/>
        <v>282.999999999902</v>
      </c>
      <c r="K82" s="82">
        <f>IF(AND(年报!N$2&lt;=A82,A82&lt;=年报!N$3),1,0)</f>
        <v>0</v>
      </c>
    </row>
    <row r="83" spans="1:11">
      <c r="A83" s="21">
        <f>实测管口高程!A9</f>
        <v>43425</v>
      </c>
      <c r="B83" s="77">
        <f>'DC4-1'!B83</f>
        <v>2581.994</v>
      </c>
      <c r="C83" s="77">
        <f>IF(ISERROR(VLOOKUP(A83,'DC4-1'!$A$4:$Q$1997,5,TRUE)),"",VLOOKUP(A83,'DC4-1'!$A$4:$Q$1997,5,TRUE))</f>
        <v>126.413</v>
      </c>
      <c r="D83" s="74">
        <v>111.883</v>
      </c>
      <c r="E83" s="74">
        <v>111.911</v>
      </c>
      <c r="F83" s="74">
        <f t="shared" si="7"/>
        <v>2596.51</v>
      </c>
      <c r="G83" s="75">
        <f t="shared" si="8"/>
        <v>285.499999999956</v>
      </c>
      <c r="K83" s="82">
        <f>IF(AND(年报!N$2&lt;=A83,A83&lt;=年报!N$3),1,0)</f>
        <v>0</v>
      </c>
    </row>
    <row r="84" spans="1:11">
      <c r="A84" s="21">
        <f>实测管口高程!A10</f>
        <v>43431</v>
      </c>
      <c r="B84" s="77">
        <f>'DC4-1'!B84</f>
        <v>2581.994</v>
      </c>
      <c r="C84" s="77">
        <f>IF(ISERROR(VLOOKUP(A84,'DC4-1'!$A$4:$Q$1997,5,TRUE)),"",VLOOKUP(A84,'DC4-1'!$A$4:$Q$1997,5,TRUE))</f>
        <v>126.9635</v>
      </c>
      <c r="D84" s="74">
        <v>112.434</v>
      </c>
      <c r="E84" s="74">
        <v>112.467</v>
      </c>
      <c r="F84" s="74">
        <f t="shared" si="7"/>
        <v>2596.507</v>
      </c>
      <c r="G84" s="75">
        <f t="shared" si="8"/>
        <v>288.500000000113</v>
      </c>
      <c r="K84" s="82">
        <f>IF(AND(年报!N$2&lt;=A84,A84&lt;=年报!N$3),1,0)</f>
        <v>0</v>
      </c>
    </row>
    <row r="85" spans="1:11">
      <c r="A85" s="21">
        <f>实测管口高程!A11</f>
        <v>43441</v>
      </c>
      <c r="B85" s="77">
        <f>'DC4-1'!B85</f>
        <v>2581.994</v>
      </c>
      <c r="C85" s="77">
        <f>IF(ISERROR(VLOOKUP(A85,'DC4-1'!$A$4:$Q$1997,5,TRUE)),"",VLOOKUP(A85,'DC4-1'!$A$4:$Q$1997,5,TRUE))</f>
        <v>129.7375</v>
      </c>
      <c r="D85" s="74">
        <v>115.203</v>
      </c>
      <c r="E85" s="74">
        <v>115.234</v>
      </c>
      <c r="F85" s="74">
        <f t="shared" si="7"/>
        <v>2596.513</v>
      </c>
      <c r="G85" s="75">
        <f t="shared" si="8"/>
        <v>282.4999999998</v>
      </c>
      <c r="K85" s="82">
        <f>IF(AND(年报!N$2&lt;=A85,A85&lt;=年报!N$3),1,0)</f>
        <v>0</v>
      </c>
    </row>
    <row r="86" spans="1:11">
      <c r="A86" s="21">
        <f>实测管口高程!A12</f>
        <v>43445</v>
      </c>
      <c r="B86" s="77">
        <f>'DC4-1'!B86</f>
        <v>2581.994</v>
      </c>
      <c r="C86" s="77">
        <f>IF(ISERROR(VLOOKUP(A86,'DC4-1'!$A$4:$Q$1997,5,TRUE)),"",VLOOKUP(A86,'DC4-1'!$A$4:$Q$1997,5,TRUE))</f>
        <v>129.7125</v>
      </c>
      <c r="D86" s="74">
        <v>115.179</v>
      </c>
      <c r="E86" s="74">
        <v>115.21</v>
      </c>
      <c r="F86" s="74">
        <f t="shared" si="7"/>
        <v>2596.512</v>
      </c>
      <c r="G86" s="75">
        <f t="shared" si="8"/>
        <v>283.500000000004</v>
      </c>
      <c r="K86" s="82">
        <f>IF(AND(年报!N$2&lt;=A86,A86&lt;=年报!N$3),1,0)</f>
        <v>0</v>
      </c>
    </row>
    <row r="87" spans="1:11">
      <c r="A87" s="21">
        <f>实测管口高程!A13</f>
        <v>43455</v>
      </c>
      <c r="B87" s="77">
        <f>'DC4-1'!B87</f>
        <v>2581.994</v>
      </c>
      <c r="C87" s="77">
        <f>IF(ISERROR(VLOOKUP(A87,'DC4-1'!$A$4:$Q$1997,5,TRUE)),"",VLOOKUP(A87,'DC4-1'!$A$4:$Q$1997,5,TRUE))</f>
        <v>133.1545</v>
      </c>
      <c r="D87" s="74">
        <v>118.624</v>
      </c>
      <c r="E87" s="74">
        <v>118.659</v>
      </c>
      <c r="F87" s="74">
        <f t="shared" si="7"/>
        <v>2596.507</v>
      </c>
      <c r="G87" s="75">
        <f t="shared" si="8"/>
        <v>288.500000000113</v>
      </c>
      <c r="K87" s="82">
        <f>IF(AND(年报!N$2&lt;=A87,A87&lt;=年报!N$3),1,0)</f>
        <v>0</v>
      </c>
    </row>
    <row r="88" spans="1:11">
      <c r="A88" s="21">
        <f>实测管口高程!A14</f>
        <v>43461</v>
      </c>
      <c r="B88" s="77">
        <f>'DC4-1'!B88</f>
        <v>2581.994</v>
      </c>
      <c r="C88" s="77">
        <f>IF(ISERROR(VLOOKUP(A88,'DC4-1'!$A$4:$Q$1997,5,TRUE)),"",VLOOKUP(A88,'DC4-1'!$A$4:$Q$1997,5,TRUE))</f>
        <v>133.1115</v>
      </c>
      <c r="D88" s="74">
        <v>118.584</v>
      </c>
      <c r="E88" s="74">
        <v>118.612</v>
      </c>
      <c r="F88" s="74">
        <f t="shared" si="7"/>
        <v>2596.5075</v>
      </c>
      <c r="G88" s="75">
        <f t="shared" si="8"/>
        <v>288.000000000011</v>
      </c>
      <c r="K88" s="82">
        <f>IF(AND(年报!N$2&lt;=A88,A88&lt;=年报!N$3),1,0)</f>
        <v>0</v>
      </c>
    </row>
    <row r="89" spans="1:11">
      <c r="A89" s="21">
        <f>实测管口高程!A15</f>
        <v>43467</v>
      </c>
      <c r="B89" s="77">
        <f>'DC4-1'!B89</f>
        <v>2581.994</v>
      </c>
      <c r="C89" s="77">
        <f>IF(ISERROR(VLOOKUP(A89,'DC4-1'!$A$4:$Q$1997,5,TRUE)),"",VLOOKUP(A89,'DC4-1'!$A$4:$Q$1997,5,TRUE))</f>
        <v>133.082</v>
      </c>
      <c r="D89" s="74">
        <v>118.553</v>
      </c>
      <c r="E89" s="74">
        <v>118.586</v>
      </c>
      <c r="F89" s="74">
        <f t="shared" si="7"/>
        <v>2596.5065</v>
      </c>
      <c r="G89" s="75">
        <f t="shared" si="8"/>
        <v>289.000000000215</v>
      </c>
      <c r="K89" s="82">
        <f>IF(AND(年报!N$2&lt;=A89,A89&lt;=年报!N$3),1,0)</f>
        <v>0</v>
      </c>
    </row>
    <row r="90" spans="1:11">
      <c r="A90" s="21">
        <f>实测管口高程!A16</f>
        <v>43474</v>
      </c>
      <c r="B90" s="77">
        <f>'DC4-1'!B90</f>
        <v>2581.994</v>
      </c>
      <c r="C90" s="77">
        <f>IF(ISERROR(VLOOKUP(A90,'DC4-1'!$A$4:$Q$1997,5,TRUE)),"",VLOOKUP(A90,'DC4-1'!$A$4:$Q$1997,5,TRUE))</f>
        <v>133.648</v>
      </c>
      <c r="D90" s="74">
        <v>119.125</v>
      </c>
      <c r="E90" s="74">
        <v>119.16</v>
      </c>
      <c r="F90" s="74">
        <f t="shared" si="7"/>
        <v>2596.4995</v>
      </c>
      <c r="G90" s="75">
        <f t="shared" si="8"/>
        <v>295.999999999822</v>
      </c>
      <c r="K90" s="82">
        <f>IF(AND(年报!N$2&lt;=A90,A90&lt;=年报!N$3),1,0)</f>
        <v>0</v>
      </c>
    </row>
    <row r="91" spans="1:11">
      <c r="A91" s="21">
        <f>实测管口高程!A17</f>
        <v>43481</v>
      </c>
      <c r="B91" s="77">
        <f>'DC4-1'!B91</f>
        <v>2581.994</v>
      </c>
      <c r="C91" s="77">
        <f>IF(ISERROR(VLOOKUP(A91,'DC4-1'!$A$4:$Q$1997,5,TRUE)),"",VLOOKUP(A91,'DC4-1'!$A$4:$Q$1997,5,TRUE))</f>
        <v>136.348</v>
      </c>
      <c r="D91" s="74">
        <v>121.823</v>
      </c>
      <c r="E91" s="74">
        <v>121.853</v>
      </c>
      <c r="F91" s="74">
        <f t="shared" si="7"/>
        <v>2596.504</v>
      </c>
      <c r="G91" s="75">
        <f t="shared" si="8"/>
        <v>291.500000000269</v>
      </c>
      <c r="K91" s="82">
        <f>IF(AND(年报!N$2&lt;=A91,A91&lt;=年报!N$3),1,0)</f>
        <v>0</v>
      </c>
    </row>
    <row r="92" spans="1:11">
      <c r="A92" s="21">
        <f>实测管口高程!A18</f>
        <v>43486</v>
      </c>
      <c r="B92" s="77">
        <f>'DC4-1'!B92</f>
        <v>2581.994</v>
      </c>
      <c r="C92" s="77">
        <f>IF(ISERROR(VLOOKUP(A92,'DC4-1'!$A$4:$Q$1997,5,TRUE)),"",VLOOKUP(A92,'DC4-1'!$A$4:$Q$1997,5,TRUE))</f>
        <v>136.3355</v>
      </c>
      <c r="D92" s="74">
        <v>121.803</v>
      </c>
      <c r="E92" s="74">
        <v>121.835</v>
      </c>
      <c r="F92" s="74">
        <f t="shared" si="7"/>
        <v>2596.5105</v>
      </c>
      <c r="G92" s="75">
        <f t="shared" si="8"/>
        <v>284.999999999854</v>
      </c>
      <c r="K92" s="82">
        <f>IF(AND(年报!N$2&lt;=A92,A92&lt;=年报!N$3),1,0)</f>
        <v>0</v>
      </c>
    </row>
    <row r="93" spans="1:11">
      <c r="A93" s="21">
        <f>实测管口高程!A19</f>
        <v>43511</v>
      </c>
      <c r="B93" s="77">
        <f>'DC4-1'!B93</f>
        <v>2581.994</v>
      </c>
      <c r="C93" s="77">
        <f>IF(ISERROR(VLOOKUP(A93,'DC4-1'!$A$4:$Q$1997,5,TRUE)),"",VLOOKUP(A93,'DC4-1'!$A$4:$Q$1997,5,TRUE))</f>
        <v>136.2745</v>
      </c>
      <c r="D93" s="74">
        <v>121.752</v>
      </c>
      <c r="E93" s="74">
        <v>121.781</v>
      </c>
      <c r="F93" s="74">
        <f t="shared" si="7"/>
        <v>2596.502</v>
      </c>
      <c r="G93" s="75">
        <f t="shared" si="8"/>
        <v>293.500000000222</v>
      </c>
      <c r="K93" s="82">
        <f>IF(AND(年报!N$2&lt;=A93,A93&lt;=年报!N$3),1,0)</f>
        <v>0</v>
      </c>
    </row>
    <row r="94" spans="1:11">
      <c r="A94" s="21">
        <v>43515</v>
      </c>
      <c r="B94" s="77">
        <f>'DC4-1'!B94</f>
        <v>2581.994</v>
      </c>
      <c r="C94" s="77">
        <f>IF(ISERROR(VLOOKUP(A94,'DC4-1'!$A$4:$Q$1997,5,TRUE)),"",VLOOKUP(A94,'DC4-1'!$A$4:$Q$1997,5,TRUE))</f>
        <v>136.2615</v>
      </c>
      <c r="D94" s="74">
        <v>121.744</v>
      </c>
      <c r="E94" s="74">
        <v>121.775</v>
      </c>
      <c r="F94" s="74">
        <f t="shared" si="7"/>
        <v>2596.496</v>
      </c>
      <c r="G94" s="75">
        <f t="shared" si="8"/>
        <v>299.50000000008</v>
      </c>
      <c r="K94" s="82">
        <f>IF(AND(年报!N$2&lt;=A94,A94&lt;=年报!N$3),1,0)</f>
        <v>0</v>
      </c>
    </row>
    <row r="95" spans="1:11">
      <c r="A95" s="21">
        <v>43524</v>
      </c>
      <c r="B95" s="77">
        <f>'DC4-1'!B95</f>
        <v>2581.994</v>
      </c>
      <c r="C95" s="77">
        <f>IF(ISERROR(VLOOKUP(A95,'DC4-1'!$A$4:$Q$1997,5,TRUE)),"",VLOOKUP(A95,'DC4-1'!$A$4:$Q$1997,5,TRUE))</f>
        <v>138.9745</v>
      </c>
      <c r="D95" s="74">
        <v>124.454</v>
      </c>
      <c r="E95" s="74">
        <v>124.488</v>
      </c>
      <c r="F95" s="74">
        <f t="shared" si="7"/>
        <v>2596.4975</v>
      </c>
      <c r="G95" s="75">
        <f t="shared" si="8"/>
        <v>298.000000000229</v>
      </c>
      <c r="K95" s="82">
        <f>IF(AND(年报!N$2&lt;=A95,A95&lt;=年报!N$3),1,0)</f>
        <v>0</v>
      </c>
    </row>
    <row r="96" spans="1:11">
      <c r="A96" s="21">
        <v>43530</v>
      </c>
      <c r="B96" s="77">
        <f>'DC4-1'!B96</f>
        <v>2581.994</v>
      </c>
      <c r="C96" s="77">
        <f>IF(ISERROR(VLOOKUP(A96,'DC4-1'!$A$4:$Q$1997,5,TRUE)),"",VLOOKUP(A96,'DC4-1'!$A$4:$Q$1997,5,TRUE))</f>
        <v>139.525</v>
      </c>
      <c r="D96" s="74">
        <v>125.003</v>
      </c>
      <c r="E96" s="74">
        <v>125.032</v>
      </c>
      <c r="F96" s="74">
        <f t="shared" si="7"/>
        <v>2596.5015</v>
      </c>
      <c r="G96" s="75">
        <f t="shared" si="8"/>
        <v>293.999999999869</v>
      </c>
      <c r="K96" s="82">
        <f>IF(AND(年报!N$2&lt;=A96,A96&lt;=年报!N$3),1,0)</f>
        <v>0</v>
      </c>
    </row>
    <row r="97" spans="1:11">
      <c r="A97" s="21">
        <v>43535</v>
      </c>
      <c r="B97" s="77">
        <f>'DC4-1'!B97</f>
        <v>2581.994</v>
      </c>
      <c r="C97" s="77">
        <f>IF(ISERROR(VLOOKUP(A97,'DC4-1'!$A$4:$Q$1997,5,TRUE)),"",VLOOKUP(A97,'DC4-1'!$A$4:$Q$1997,5,TRUE))</f>
        <v>142.223</v>
      </c>
      <c r="D97" s="74">
        <v>127.705</v>
      </c>
      <c r="E97" s="74">
        <v>127.734</v>
      </c>
      <c r="F97" s="74">
        <f t="shared" si="7"/>
        <v>2596.4975</v>
      </c>
      <c r="G97" s="75">
        <f t="shared" si="8"/>
        <v>298.000000000229</v>
      </c>
      <c r="K97" s="82">
        <f>IF(AND(年报!N$2&lt;=A97,A97&lt;=年报!N$3),1,0)</f>
        <v>0</v>
      </c>
    </row>
    <row r="98" spans="1:11">
      <c r="A98" s="21">
        <v>43543</v>
      </c>
      <c r="B98" s="77">
        <f>'DC4-1'!B98</f>
        <v>2581.994</v>
      </c>
      <c r="C98" s="77">
        <f>IF(ISERROR(VLOOKUP(A98,'DC4-1'!$A$4:$Q$1997,5,TRUE)),"",VLOOKUP(A98,'DC4-1'!$A$4:$Q$1997,5,TRUE))</f>
        <v>145.219</v>
      </c>
      <c r="D98" s="74">
        <v>130.703</v>
      </c>
      <c r="E98" s="74">
        <v>130.737</v>
      </c>
      <c r="F98" s="74">
        <f t="shared" si="7"/>
        <v>2596.493</v>
      </c>
      <c r="G98" s="75">
        <f t="shared" si="8"/>
        <v>302.499999999782</v>
      </c>
      <c r="K98" s="82">
        <f>IF(AND(年报!N$2&lt;=A98,A98&lt;=年报!N$3),1,0)</f>
        <v>0</v>
      </c>
    </row>
    <row r="99" spans="1:11">
      <c r="A99" s="21">
        <v>43561</v>
      </c>
      <c r="B99" s="77">
        <f>'DC4-1'!B99</f>
        <v>2581.994</v>
      </c>
      <c r="C99" s="77">
        <f>IF(ISERROR(VLOOKUP(A99,'DC4-1'!$A$4:$Q$1997,5,TRUE)),"",VLOOKUP(A99,'DC4-1'!$A$4:$Q$1997,5,TRUE))</f>
        <v>148.5795</v>
      </c>
      <c r="D99" s="74">
        <v>134.071</v>
      </c>
      <c r="E99" s="74">
        <v>134.105</v>
      </c>
      <c r="F99" s="74">
        <f t="shared" si="7"/>
        <v>2596.4855</v>
      </c>
      <c r="G99" s="75">
        <f t="shared" si="8"/>
        <v>310.0000000004</v>
      </c>
      <c r="K99" s="82">
        <f>IF(AND(年报!N$2&lt;=A99,A99&lt;=年报!N$3),1,0)</f>
        <v>0</v>
      </c>
    </row>
    <row r="100" spans="1:11">
      <c r="A100" s="21">
        <v>43573</v>
      </c>
      <c r="B100" s="77">
        <f>'DC4-1'!B100</f>
        <v>2581.994</v>
      </c>
      <c r="C100" s="77">
        <f>IF(ISERROR(VLOOKUP(A100,'DC4-1'!$A$4:$Q$1997,5,TRUE)),"",VLOOKUP(A100,'DC4-1'!$A$4:$Q$1997,5,TRUE))</f>
        <v>151.9105</v>
      </c>
      <c r="D100" s="74">
        <v>137.398</v>
      </c>
      <c r="E100" s="74">
        <v>137.432</v>
      </c>
      <c r="F100" s="74">
        <f t="shared" si="7"/>
        <v>2596.4895</v>
      </c>
      <c r="G100" s="75">
        <f t="shared" si="8"/>
        <v>306.00000000004</v>
      </c>
      <c r="K100" s="82">
        <f>IF(AND(年报!N$2&lt;=A100,A100&lt;=年报!N$3),1,0)</f>
        <v>0</v>
      </c>
    </row>
    <row r="101" spans="1:11">
      <c r="A101" s="21">
        <v>43581</v>
      </c>
      <c r="B101" s="77">
        <f>'DC4-1'!B101</f>
        <v>2581.994</v>
      </c>
      <c r="C101" s="77">
        <f>IF(ISERROR(VLOOKUP(A101,'DC4-1'!$A$4:$Q$1997,5,TRUE)),"",VLOOKUP(A101,'DC4-1'!$A$4:$Q$1997,5,TRUE))</f>
        <v>152.473</v>
      </c>
      <c r="D101" s="74">
        <v>137.959</v>
      </c>
      <c r="E101" s="74">
        <v>137.991</v>
      </c>
      <c r="F101" s="74">
        <f t="shared" si="7"/>
        <v>2596.492</v>
      </c>
      <c r="G101" s="75">
        <f t="shared" si="8"/>
        <v>303.499999999985</v>
      </c>
      <c r="K101" s="82">
        <f>IF(AND(年报!N$2&lt;=A101,A101&lt;=年报!N$3),1,0)</f>
        <v>0</v>
      </c>
    </row>
    <row r="102" spans="1:11">
      <c r="A102" s="21">
        <v>43595</v>
      </c>
      <c r="B102" s="77">
        <f>'DC4-1'!B102</f>
        <v>2581.994</v>
      </c>
      <c r="C102" s="77">
        <f>IF(ISERROR(VLOOKUP(A102,'DC4-1'!$A$4:$Q$1997,5,TRUE)),"",VLOOKUP(A102,'DC4-1'!$A$4:$Q$1997,5,TRUE))</f>
        <v>155.1285</v>
      </c>
      <c r="D102" s="74">
        <v>140.624</v>
      </c>
      <c r="E102" s="74">
        <v>140.653</v>
      </c>
      <c r="F102" s="74">
        <f t="shared" si="7"/>
        <v>2596.484</v>
      </c>
      <c r="G102" s="75">
        <f t="shared" si="8"/>
        <v>311.500000000251</v>
      </c>
      <c r="K102" s="82">
        <f>IF(AND(年报!N$2&lt;=A102,A102&lt;=年报!N$3),1,0)</f>
        <v>0</v>
      </c>
    </row>
    <row r="103" spans="1:11">
      <c r="A103" s="21">
        <v>43601</v>
      </c>
      <c r="B103" s="77">
        <f>'DC4-1'!B103</f>
        <v>2581.994</v>
      </c>
      <c r="C103" s="77">
        <f>IF(ISERROR(VLOOKUP(A103,'DC4-1'!$A$4:$Q$1997,5,TRUE)),"",VLOOKUP(A103,'DC4-1'!$A$4:$Q$1997,5,TRUE))</f>
        <v>155.714</v>
      </c>
      <c r="D103" s="74">
        <v>141.203</v>
      </c>
      <c r="E103" s="74">
        <v>141.233</v>
      </c>
      <c r="F103" s="74">
        <f t="shared" si="7"/>
        <v>2596.49</v>
      </c>
      <c r="G103" s="75">
        <f t="shared" si="8"/>
        <v>305.499999999938</v>
      </c>
      <c r="K103" s="82">
        <f>IF(AND(年报!N$2&lt;=A103,A103&lt;=年报!N$3),1,0)</f>
        <v>0</v>
      </c>
    </row>
    <row r="104" spans="1:11">
      <c r="A104" s="21">
        <v>43608</v>
      </c>
      <c r="B104" s="77">
        <f>'DC4-1'!B104</f>
        <v>2581.994</v>
      </c>
      <c r="C104" s="77">
        <f>IF(ISERROR(VLOOKUP(A104,'DC4-1'!$A$4:$Q$1997,5,TRUE)),"",VLOOKUP(A104,'DC4-1'!$A$4:$Q$1997,5,TRUE))</f>
        <v>158.4695</v>
      </c>
      <c r="D104" s="74">
        <v>143.966</v>
      </c>
      <c r="E104" s="74">
        <v>144.007</v>
      </c>
      <c r="F104" s="74">
        <f t="shared" ref="F104:F163" si="9">(B104+C104)-(D104+E104)/2</f>
        <v>2596.477</v>
      </c>
      <c r="G104" s="75">
        <f t="shared" ref="G104:G163" si="10">($F$4-F104)*1000</f>
        <v>318.499999999858</v>
      </c>
      <c r="K104" s="82">
        <f>IF(AND(年报!N$2&lt;=A104,A104&lt;=年报!N$3),1,0)</f>
        <v>0</v>
      </c>
    </row>
    <row r="105" spans="1:11">
      <c r="A105" s="21">
        <v>43623</v>
      </c>
      <c r="B105" s="77">
        <f>'DC4-1'!B105</f>
        <v>2581.994</v>
      </c>
      <c r="C105" s="77">
        <f>IF(ISERROR(VLOOKUP(A105,'DC4-1'!$A$4:$Q$1997,5,TRUE)),"",VLOOKUP(A105,'DC4-1'!$A$4:$Q$1997,5,TRUE))</f>
        <v>161.5275</v>
      </c>
      <c r="D105" s="74">
        <v>147.023</v>
      </c>
      <c r="E105" s="74">
        <v>147.05</v>
      </c>
      <c r="F105" s="74">
        <f t="shared" si="9"/>
        <v>2596.485</v>
      </c>
      <c r="G105" s="75">
        <f t="shared" si="10"/>
        <v>310.500000000047</v>
      </c>
      <c r="K105" s="82">
        <f>IF(AND(年报!N$2&lt;=A105,A105&lt;=年报!N$3),1,0)</f>
        <v>0</v>
      </c>
    </row>
    <row r="106" spans="1:11">
      <c r="A106" s="21">
        <v>43630</v>
      </c>
      <c r="B106" s="77">
        <f>'DC4-1'!B106</f>
        <v>2581.994</v>
      </c>
      <c r="C106" s="77">
        <f>IF(ISERROR(VLOOKUP(A106,'DC4-1'!$A$4:$Q$1997,5,TRUE)),"",VLOOKUP(A106,'DC4-1'!$A$4:$Q$1997,5,TRUE))</f>
        <v>162.0845</v>
      </c>
      <c r="D106" s="74">
        <v>147.585</v>
      </c>
      <c r="E106" s="74">
        <v>147.62</v>
      </c>
      <c r="F106" s="74">
        <f t="shared" si="9"/>
        <v>2596.476</v>
      </c>
      <c r="G106" s="75">
        <f t="shared" si="10"/>
        <v>319.500000000062</v>
      </c>
      <c r="K106" s="82">
        <f>IF(AND(年报!N$2&lt;=A106,A106&lt;=年报!N$3),1,0)</f>
        <v>0</v>
      </c>
    </row>
    <row r="107" spans="1:11">
      <c r="A107" s="21">
        <v>43637</v>
      </c>
      <c r="B107" s="77">
        <f>'DC4-1'!B107</f>
        <v>2581.994</v>
      </c>
      <c r="C107" s="77">
        <f>IF(ISERROR(VLOOKUP(A107,'DC4-1'!$A$4:$Q$1997,5,TRUE)),"",VLOOKUP(A107,'DC4-1'!$A$4:$Q$1997,5,TRUE))</f>
        <v>164.839</v>
      </c>
      <c r="D107" s="74">
        <v>150.335</v>
      </c>
      <c r="E107" s="74">
        <v>150.366</v>
      </c>
      <c r="F107" s="74">
        <f t="shared" si="9"/>
        <v>2596.4825</v>
      </c>
      <c r="G107" s="75">
        <f t="shared" si="10"/>
        <v>313.000000000102</v>
      </c>
      <c r="K107" s="82">
        <f>IF(AND(年报!N$2&lt;=A107,A107&lt;=年报!N$3),1,0)</f>
        <v>0</v>
      </c>
    </row>
    <row r="108" spans="1:11">
      <c r="A108" s="21">
        <v>43645</v>
      </c>
      <c r="B108" s="77">
        <f>'DC4-1'!B108</f>
        <v>2581.994</v>
      </c>
      <c r="C108" s="77">
        <f>IF(ISERROR(VLOOKUP(A108,'DC4-1'!$A$4:$Q$1997,5,TRUE)),"",VLOOKUP(A108,'DC4-1'!$A$4:$Q$1997,5,TRUE))</f>
        <v>164.7725</v>
      </c>
      <c r="D108" s="74">
        <v>150.271</v>
      </c>
      <c r="E108" s="74">
        <v>150.296</v>
      </c>
      <c r="F108" s="74">
        <f t="shared" si="9"/>
        <v>2596.483</v>
      </c>
      <c r="G108" s="75">
        <f t="shared" si="10"/>
        <v>312.5</v>
      </c>
      <c r="K108" s="82">
        <f>IF(AND(年报!N$2&lt;=A108,A108&lt;=年报!N$3),1,0)</f>
        <v>0</v>
      </c>
    </row>
    <row r="109" spans="1:11">
      <c r="A109" s="21">
        <v>43651</v>
      </c>
      <c r="B109" s="77">
        <f>'DC4-1'!B109</f>
        <v>2581.994</v>
      </c>
      <c r="C109" s="77">
        <f>IF(ISERROR(VLOOKUP(A109,'DC4-1'!$A$4:$Q$1997,5,TRUE)),"",VLOOKUP(A109,'DC4-1'!$A$4:$Q$1997,5,TRUE))</f>
        <v>164.7385</v>
      </c>
      <c r="D109" s="74">
        <v>150.243</v>
      </c>
      <c r="E109" s="74">
        <v>150.276</v>
      </c>
      <c r="F109" s="74">
        <f t="shared" si="9"/>
        <v>2596.473</v>
      </c>
      <c r="G109" s="75">
        <f t="shared" si="10"/>
        <v>322.500000000218</v>
      </c>
      <c r="K109" s="82">
        <f>IF(AND(年报!N$2&lt;=A109,A109&lt;=年报!N$3),1,0)</f>
        <v>0</v>
      </c>
    </row>
    <row r="110" spans="1:11">
      <c r="A110" s="21">
        <v>43660</v>
      </c>
      <c r="B110" s="77">
        <f>'DC4-1'!B110</f>
        <v>2581.994</v>
      </c>
      <c r="C110" s="77">
        <f>IF(ISERROR(VLOOKUP(A110,'DC4-1'!$A$4:$Q$1997,5,TRUE)),"",VLOOKUP(A110,'DC4-1'!$A$4:$Q$1997,5,TRUE))</f>
        <v>164.708</v>
      </c>
      <c r="D110" s="74">
        <v>150.207</v>
      </c>
      <c r="E110" s="74">
        <v>150.239</v>
      </c>
      <c r="F110" s="74">
        <f t="shared" si="9"/>
        <v>2596.479</v>
      </c>
      <c r="G110" s="75">
        <f t="shared" si="10"/>
        <v>316.499999999905</v>
      </c>
      <c r="K110" s="82">
        <f>IF(AND(年报!N$2&lt;=A110,A110&lt;=年报!N$3),1,0)</f>
        <v>0</v>
      </c>
    </row>
    <row r="111" spans="1:11">
      <c r="A111" s="21">
        <v>43665</v>
      </c>
      <c r="B111" s="77">
        <f>'DC4-1'!B111</f>
        <v>2581.994</v>
      </c>
      <c r="C111" s="77">
        <f>IF(ISERROR(VLOOKUP(A111,'DC4-1'!$A$4:$Q$1997,5,TRUE)),"",VLOOKUP(A111,'DC4-1'!$A$4:$Q$1997,5,TRUE))</f>
        <v>164.6945</v>
      </c>
      <c r="D111" s="74">
        <v>150.196</v>
      </c>
      <c r="E111" s="74">
        <v>150.224</v>
      </c>
      <c r="F111" s="74">
        <f t="shared" si="9"/>
        <v>2596.4785</v>
      </c>
      <c r="G111" s="75">
        <f t="shared" si="10"/>
        <v>317.000000000007</v>
      </c>
      <c r="K111" s="82">
        <f>IF(AND(年报!N$2&lt;=A111,A111&lt;=年报!N$3),1,0)</f>
        <v>0</v>
      </c>
    </row>
    <row r="112" spans="1:11">
      <c r="A112" s="21">
        <v>43671</v>
      </c>
      <c r="B112" s="77">
        <f>'DC4-1'!B112</f>
        <v>2581.994</v>
      </c>
      <c r="C112" s="77">
        <f>IF(ISERROR(VLOOKUP(A112,'DC4-1'!$A$4:$Q$1997,5,TRUE)),"",VLOOKUP(A112,'DC4-1'!$A$4:$Q$1997,5,TRUE))</f>
        <v>164.674</v>
      </c>
      <c r="D112" s="74">
        <v>150.179</v>
      </c>
      <c r="E112" s="74">
        <v>150.208</v>
      </c>
      <c r="F112" s="74">
        <f t="shared" si="9"/>
        <v>2596.4745</v>
      </c>
      <c r="G112" s="75">
        <f t="shared" si="10"/>
        <v>320.999999999913</v>
      </c>
      <c r="K112" s="82">
        <f>IF(AND(年报!N$2&lt;=A112,A112&lt;=年报!N$3),1,0)</f>
        <v>0</v>
      </c>
    </row>
    <row r="113" spans="1:11">
      <c r="A113" s="21">
        <v>43678</v>
      </c>
      <c r="B113" s="77">
        <f>'DC4-1'!B113</f>
        <v>2581.994</v>
      </c>
      <c r="C113" s="77">
        <f>IF(ISERROR(VLOOKUP(A113,'DC4-1'!$A$4:$Q$1997,5,TRUE)),"",VLOOKUP(A113,'DC4-1'!$A$4:$Q$1997,5,TRUE))</f>
        <v>164.659</v>
      </c>
      <c r="D113" s="74">
        <v>150.161</v>
      </c>
      <c r="E113" s="74">
        <v>150.194</v>
      </c>
      <c r="F113" s="74">
        <f t="shared" si="9"/>
        <v>2596.4755</v>
      </c>
      <c r="G113" s="75">
        <f t="shared" si="10"/>
        <v>319.999999999709</v>
      </c>
      <c r="K113" s="82">
        <f>IF(AND(年报!N$2&lt;=A113,A113&lt;=年报!N$3),1,0)</f>
        <v>0</v>
      </c>
    </row>
    <row r="114" spans="1:11">
      <c r="A114" s="21">
        <v>43686</v>
      </c>
      <c r="B114" s="77">
        <f>'DC4-1'!B114</f>
        <v>2581.994</v>
      </c>
      <c r="C114" s="77">
        <f>IF(ISERROR(VLOOKUP(A114,'DC4-1'!$A$4:$Q$1997,5,TRUE)),"",VLOOKUP(A114,'DC4-1'!$A$4:$Q$1997,5,TRUE))</f>
        <v>164.641</v>
      </c>
      <c r="D114" s="74">
        <v>150.142</v>
      </c>
      <c r="E114" s="74">
        <v>150.178</v>
      </c>
      <c r="F114" s="74">
        <f t="shared" si="9"/>
        <v>2596.475</v>
      </c>
      <c r="G114" s="75">
        <f t="shared" si="10"/>
        <v>320.499999999811</v>
      </c>
      <c r="K114" s="82">
        <f>IF(AND(年报!N$2&lt;=A114,A114&lt;=年报!N$3),1,0)</f>
        <v>0</v>
      </c>
    </row>
    <row r="115" spans="1:11">
      <c r="A115" s="21">
        <v>43693</v>
      </c>
      <c r="B115" s="77">
        <f>'DC4-1'!B115</f>
        <v>2581.994</v>
      </c>
      <c r="C115" s="77">
        <f>IF(ISERROR(VLOOKUP(A115,'DC4-1'!$A$4:$Q$1997,5,TRUE)),"",VLOOKUP(A115,'DC4-1'!$A$4:$Q$1997,5,TRUE))</f>
        <v>165.2045</v>
      </c>
      <c r="D115" s="74">
        <v>150.713</v>
      </c>
      <c r="E115" s="74">
        <v>150.753</v>
      </c>
      <c r="F115" s="74">
        <f t="shared" si="9"/>
        <v>2596.4655</v>
      </c>
      <c r="G115" s="75">
        <f t="shared" si="10"/>
        <v>330.000000000382</v>
      </c>
      <c r="K115" s="82">
        <f>IF(AND(年报!N$2&lt;=A115,A115&lt;=年报!N$3),1,0)</f>
        <v>0</v>
      </c>
    </row>
    <row r="116" spans="1:11">
      <c r="A116" s="21">
        <v>43708</v>
      </c>
      <c r="B116" s="77">
        <f>'DC4-1'!B116</f>
        <v>2581.994</v>
      </c>
      <c r="C116" s="77">
        <f>IF(ISERROR(VLOOKUP(A116,'DC4-1'!$A$4:$Q$1997,5,TRUE)),"",VLOOKUP(A116,'DC4-1'!$A$4:$Q$1997,5,TRUE))</f>
        <v>167.871</v>
      </c>
      <c r="D116" s="74">
        <v>153.383</v>
      </c>
      <c r="E116" s="74">
        <v>153.422</v>
      </c>
      <c r="F116" s="74">
        <f t="shared" si="9"/>
        <v>2596.4625</v>
      </c>
      <c r="G116" s="75">
        <f t="shared" si="10"/>
        <v>333.000000000084</v>
      </c>
      <c r="K116" s="82">
        <f>IF(AND(年报!N$2&lt;=A116,A116&lt;=年报!N$3),1,0)</f>
        <v>0</v>
      </c>
    </row>
    <row r="117" spans="1:11">
      <c r="A117" s="21">
        <v>43713</v>
      </c>
      <c r="B117" s="77">
        <f>'DC4-1'!B117</f>
        <v>2581.994</v>
      </c>
      <c r="C117" s="77">
        <f>IF(ISERROR(VLOOKUP(A117,'DC4-1'!$A$4:$Q$1997,5,TRUE)),"",VLOOKUP(A117,'DC4-1'!$A$4:$Q$1997,5,TRUE))</f>
        <v>167.8675</v>
      </c>
      <c r="D117" s="74">
        <v>153.38</v>
      </c>
      <c r="E117" s="74">
        <v>153.41</v>
      </c>
      <c r="F117" s="74">
        <f t="shared" si="9"/>
        <v>2596.4665</v>
      </c>
      <c r="G117" s="75">
        <f t="shared" si="10"/>
        <v>329.000000000178</v>
      </c>
      <c r="K117" s="82">
        <f>IF(AND(年报!N$2&lt;=A117,A117&lt;=年报!N$3),1,0)</f>
        <v>0</v>
      </c>
    </row>
    <row r="118" spans="1:11">
      <c r="A118" s="21">
        <v>43722</v>
      </c>
      <c r="B118" s="77">
        <f>'DC4-1'!B118</f>
        <v>2581.994</v>
      </c>
      <c r="C118" s="77">
        <f>IF(ISERROR(VLOOKUP(A118,'DC4-1'!$A$4:$Q$1997,5,TRUE)),"",VLOOKUP(A118,'DC4-1'!$A$4:$Q$1997,5,TRUE))</f>
        <v>168.4295</v>
      </c>
      <c r="D118" s="74">
        <v>153.942</v>
      </c>
      <c r="E118" s="74">
        <v>153.972</v>
      </c>
      <c r="F118" s="74">
        <f t="shared" si="9"/>
        <v>2596.4665</v>
      </c>
      <c r="G118" s="75">
        <f t="shared" si="10"/>
        <v>328.999999999724</v>
      </c>
      <c r="K118" s="82">
        <f>IF(AND(年报!N$2&lt;=A118,A118&lt;=年报!N$3),1,0)</f>
        <v>0</v>
      </c>
    </row>
    <row r="119" spans="1:11">
      <c r="A119" s="21">
        <v>43728</v>
      </c>
      <c r="B119" s="77">
        <f>'DC4-1'!B119</f>
        <v>2581.994</v>
      </c>
      <c r="C119" s="77">
        <f>IF(ISERROR(VLOOKUP(A119,'DC4-1'!$A$4:$Q$1997,5,TRUE)),"",VLOOKUP(A119,'DC4-1'!$A$4:$Q$1997,5,TRUE))</f>
        <v>168.4115</v>
      </c>
      <c r="D119" s="74">
        <v>153.924</v>
      </c>
      <c r="E119" s="74">
        <v>153.952</v>
      </c>
      <c r="F119" s="74">
        <f t="shared" si="9"/>
        <v>2596.4675</v>
      </c>
      <c r="G119" s="75">
        <f t="shared" si="10"/>
        <v>327.999999999975</v>
      </c>
      <c r="K119" s="82">
        <f>IF(AND(年报!N$2&lt;=A119,A119&lt;=年报!N$3),1,0)</f>
        <v>0</v>
      </c>
    </row>
    <row r="120" spans="1:11">
      <c r="A120" s="21">
        <v>43742</v>
      </c>
      <c r="B120" s="77">
        <f>'DC4-1'!B120</f>
        <v>2581.994</v>
      </c>
      <c r="C120" s="77">
        <f>IF(ISERROR(VLOOKUP(A120,'DC4-1'!$A$4:$Q$1997,5,TRUE)),"",VLOOKUP(A120,'DC4-1'!$A$4:$Q$1997,5,TRUE))</f>
        <v>171.1225</v>
      </c>
      <c r="D120" s="74">
        <v>156.637</v>
      </c>
      <c r="E120" s="74">
        <v>156.666</v>
      </c>
      <c r="F120" s="74">
        <f t="shared" si="9"/>
        <v>2596.465</v>
      </c>
      <c r="G120" s="75">
        <f t="shared" si="10"/>
        <v>330.500000000029</v>
      </c>
      <c r="K120" s="82">
        <f>IF(AND(年报!N$2&lt;=A120,A120&lt;=年报!N$3),1,0)</f>
        <v>0</v>
      </c>
    </row>
    <row r="121" spans="1:11">
      <c r="A121" s="21">
        <v>43749</v>
      </c>
      <c r="B121" s="77">
        <f>'DC4-1'!B121</f>
        <v>2581.994</v>
      </c>
      <c r="C121" s="77">
        <f>IF(ISERROR(VLOOKUP(A121,'DC4-1'!$A$4:$Q$1997,5,TRUE)),"",VLOOKUP(A121,'DC4-1'!$A$4:$Q$1997,5,TRUE))</f>
        <v>171.085</v>
      </c>
      <c r="D121" s="74">
        <v>156.604</v>
      </c>
      <c r="E121" s="74">
        <v>156.626</v>
      </c>
      <c r="F121" s="74">
        <f t="shared" si="9"/>
        <v>2596.464</v>
      </c>
      <c r="G121" s="75">
        <f t="shared" si="10"/>
        <v>331.500000000233</v>
      </c>
      <c r="K121" s="82">
        <f>IF(AND(年报!N$2&lt;=A121,A121&lt;=年报!N$3),1,0)</f>
        <v>0</v>
      </c>
    </row>
    <row r="122" spans="1:11">
      <c r="A122" s="21">
        <v>43762</v>
      </c>
      <c r="B122" s="77">
        <f>'DC4-1'!B122</f>
        <v>2581.994</v>
      </c>
      <c r="C122" s="77">
        <f>IF(ISERROR(VLOOKUP(A122,'DC4-1'!$A$4:$Q$1997,5,TRUE)),"",VLOOKUP(A122,'DC4-1'!$A$4:$Q$1997,5,TRUE))</f>
        <v>174.3905</v>
      </c>
      <c r="D122" s="74">
        <v>159.907</v>
      </c>
      <c r="E122" s="74">
        <v>159.939</v>
      </c>
      <c r="F122" s="74">
        <f t="shared" si="9"/>
        <v>2596.4615</v>
      </c>
      <c r="G122" s="75">
        <f t="shared" si="10"/>
        <v>333.999999999833</v>
      </c>
      <c r="K122" s="82">
        <f>IF(AND(年报!N$2&lt;=A122,A122&lt;=年报!N$3),1,0)</f>
        <v>0</v>
      </c>
    </row>
    <row r="123" spans="1:11">
      <c r="A123" s="21">
        <v>43770</v>
      </c>
      <c r="B123" s="77">
        <f>'DC4-1'!B123</f>
        <v>2581.994</v>
      </c>
      <c r="C123" s="77">
        <f>IF(ISERROR(VLOOKUP(A123,'DC4-1'!$A$4:$Q$1997,5,TRUE)),"",VLOOKUP(A123,'DC4-1'!$A$4:$Q$1997,5,TRUE))</f>
        <v>177.4835</v>
      </c>
      <c r="D123" s="74">
        <v>163.003</v>
      </c>
      <c r="E123" s="74">
        <v>163.03</v>
      </c>
      <c r="F123" s="74">
        <f t="shared" si="9"/>
        <v>2596.461</v>
      </c>
      <c r="G123" s="75">
        <f t="shared" si="10"/>
        <v>334.500000000389</v>
      </c>
      <c r="K123" s="82">
        <f>IF(AND(年报!N$2&lt;=A123,A123&lt;=年报!N$3),1,0)</f>
        <v>0</v>
      </c>
    </row>
    <row r="124" spans="1:11">
      <c r="A124" s="21">
        <v>43778</v>
      </c>
      <c r="B124" s="77">
        <f>'DC4-1'!B124</f>
        <v>2581.994</v>
      </c>
      <c r="C124" s="77">
        <f>IF(ISERROR(VLOOKUP(A124,'DC4-1'!$A$4:$Q$1997,5,TRUE)),"",VLOOKUP(A124,'DC4-1'!$A$4:$Q$1997,5,TRUE))</f>
        <v>180.6385</v>
      </c>
      <c r="D124" s="74">
        <v>166.159</v>
      </c>
      <c r="E124" s="74">
        <v>166.188</v>
      </c>
      <c r="F124" s="74">
        <f t="shared" si="9"/>
        <v>2596.459</v>
      </c>
      <c r="G124" s="75">
        <f t="shared" si="10"/>
        <v>336.499999999887</v>
      </c>
      <c r="K124" s="82">
        <f>IF(AND(年报!N$2&lt;=A124,A124&lt;=年报!N$3),1,0)</f>
        <v>0</v>
      </c>
    </row>
    <row r="125" spans="1:11">
      <c r="A125" s="21">
        <v>43791</v>
      </c>
      <c r="B125" s="77">
        <f>'DC4-1'!B125</f>
        <v>2581.994</v>
      </c>
      <c r="C125" s="77">
        <f>IF(ISERROR(VLOOKUP(A125,'DC4-1'!$A$4:$Q$1997,5,TRUE)),"",VLOOKUP(A125,'DC4-1'!$A$4:$Q$1997,5,TRUE))</f>
        <v>184.322</v>
      </c>
      <c r="D125" s="74">
        <v>169.851</v>
      </c>
      <c r="E125" s="74">
        <v>169.878</v>
      </c>
      <c r="F125" s="74">
        <f t="shared" si="9"/>
        <v>2596.4515</v>
      </c>
      <c r="G125" s="75">
        <f t="shared" si="10"/>
        <v>344.000000000051</v>
      </c>
      <c r="K125" s="82">
        <f>IF(AND(年报!N$2&lt;=A125,A125&lt;=年报!N$3),1,0)</f>
        <v>0</v>
      </c>
    </row>
    <row r="126" spans="1:11">
      <c r="A126" s="21">
        <v>43802</v>
      </c>
      <c r="B126" s="77">
        <f>'DC4-1'!B126</f>
        <v>2581.994</v>
      </c>
      <c r="C126" s="77">
        <f>IF(ISERROR(VLOOKUP(A126,'DC4-1'!$A$4:$Q$1997,5,TRUE)),"",VLOOKUP(A126,'DC4-1'!$A$4:$Q$1997,5,TRUE))</f>
        <v>187.01</v>
      </c>
      <c r="D126" s="74">
        <v>172.531</v>
      </c>
      <c r="E126" s="74">
        <v>172.561</v>
      </c>
      <c r="F126" s="74">
        <f t="shared" si="9"/>
        <v>2596.458</v>
      </c>
      <c r="G126" s="75">
        <f t="shared" si="10"/>
        <v>337.500000000091</v>
      </c>
      <c r="K126" s="82">
        <f>IF(AND(年报!N$2&lt;=A126,A126&lt;=年报!N$3),1,0)</f>
        <v>0</v>
      </c>
    </row>
    <row r="127" spans="1:11">
      <c r="A127" s="21">
        <v>43824</v>
      </c>
      <c r="B127" s="77">
        <f>'DC4-1'!B127</f>
        <v>2581.994</v>
      </c>
      <c r="C127" s="77">
        <f>IF(ISERROR(VLOOKUP(A127,'DC4-1'!$A$4:$Q$1997,5,TRUE)),"",VLOOKUP(A127,'DC4-1'!$A$4:$Q$1997,5,TRUE))</f>
        <v>190.2285</v>
      </c>
      <c r="D127" s="74">
        <v>175.753</v>
      </c>
      <c r="E127" s="74">
        <v>175.784</v>
      </c>
      <c r="F127" s="74">
        <f t="shared" si="9"/>
        <v>2596.454</v>
      </c>
      <c r="G127" s="75">
        <f t="shared" si="10"/>
        <v>341.499999999996</v>
      </c>
      <c r="K127" s="82">
        <f>IF(AND(年报!N$2&lt;=A127,A127&lt;=年报!N$3),1,0)</f>
        <v>1</v>
      </c>
    </row>
    <row r="128" spans="1:11">
      <c r="A128" s="21">
        <v>43834</v>
      </c>
      <c r="B128" s="77">
        <f>'DC4-1'!B128</f>
        <v>2581.994</v>
      </c>
      <c r="C128" s="77">
        <f>IF(ISERROR(VLOOKUP(A128,'DC4-1'!$A$4:$Q$1997,5,TRUE)),"",VLOOKUP(A128,'DC4-1'!$A$4:$Q$1997,5,TRUE))</f>
        <v>190.2345</v>
      </c>
      <c r="D128" s="74">
        <v>175.759</v>
      </c>
      <c r="E128" s="74">
        <v>175.791</v>
      </c>
      <c r="F128" s="74">
        <f t="shared" si="9"/>
        <v>2596.4535</v>
      </c>
      <c r="G128" s="75">
        <f t="shared" si="10"/>
        <v>342.000000000098</v>
      </c>
      <c r="K128" s="82">
        <f>IF(AND(年报!N$2&lt;=A128,A128&lt;=年报!N$3),1,0)</f>
        <v>1</v>
      </c>
    </row>
    <row r="129" spans="1:11">
      <c r="A129" s="21">
        <v>43839</v>
      </c>
      <c r="B129" s="77">
        <f>'DC4-1'!B129</f>
        <v>2581.994</v>
      </c>
      <c r="C129" s="77">
        <f>IF(ISERROR(VLOOKUP(A129,'DC4-1'!$A$4:$Q$1997,5,TRUE)),"",VLOOKUP(A129,'DC4-1'!$A$4:$Q$1997,5,TRUE))</f>
        <v>193.5085</v>
      </c>
      <c r="D129" s="74">
        <v>179.033</v>
      </c>
      <c r="E129" s="74">
        <v>179.06</v>
      </c>
      <c r="F129" s="74">
        <f t="shared" si="9"/>
        <v>2596.456</v>
      </c>
      <c r="G129" s="75">
        <f t="shared" si="10"/>
        <v>339.500000000044</v>
      </c>
      <c r="K129" s="82">
        <f>IF(AND(年报!N$2&lt;=A129,A129&lt;=年报!N$3),1,0)</f>
        <v>1</v>
      </c>
    </row>
    <row r="130" spans="1:11">
      <c r="A130" s="21">
        <v>43845</v>
      </c>
      <c r="B130" s="77">
        <f>'DC4-1'!B130</f>
        <v>2581.994</v>
      </c>
      <c r="C130" s="77">
        <f>IF(ISERROR(VLOOKUP(A130,'DC4-1'!$A$4:$Q$1997,5,TRUE)),"",VLOOKUP(A130,'DC4-1'!$A$4:$Q$1997,5,TRUE))</f>
        <v>193.499</v>
      </c>
      <c r="D130" s="74">
        <v>179.042</v>
      </c>
      <c r="E130" s="74">
        <v>179.074</v>
      </c>
      <c r="F130" s="74">
        <f t="shared" si="9"/>
        <v>2596.435</v>
      </c>
      <c r="G130" s="75">
        <f t="shared" si="10"/>
        <v>360.500000000229</v>
      </c>
      <c r="K130" s="82">
        <f>IF(AND(年报!N$2&lt;=A130,A130&lt;=年报!N$3),1,0)</f>
        <v>1</v>
      </c>
    </row>
    <row r="131" spans="1:11">
      <c r="A131" s="21">
        <v>43908</v>
      </c>
      <c r="B131" s="77">
        <f>'DC4-1'!B131</f>
        <v>2581.994</v>
      </c>
      <c r="C131" s="77">
        <f>IF(ISERROR(VLOOKUP(A131,'DC4-1'!$A$4:$Q$1997,5,TRUE)),"",VLOOKUP(A131,'DC4-1'!$A$4:$Q$1997,5,TRUE))</f>
        <v>193.3015</v>
      </c>
      <c r="D131" s="74">
        <v>178.834</v>
      </c>
      <c r="E131" s="74">
        <v>178.865</v>
      </c>
      <c r="F131" s="74">
        <f t="shared" si="9"/>
        <v>2596.446</v>
      </c>
      <c r="G131" s="75">
        <f t="shared" si="10"/>
        <v>349.499999999807</v>
      </c>
      <c r="K131" s="82">
        <f>IF(AND(年报!N$2&lt;=A131,A131&lt;=年报!N$3),1,0)</f>
        <v>1</v>
      </c>
    </row>
    <row r="132" spans="1:11">
      <c r="A132" s="21">
        <v>43930</v>
      </c>
      <c r="B132" s="77">
        <f>'DC4-1'!B132</f>
        <v>2581.994</v>
      </c>
      <c r="C132" s="77">
        <f>IF(ISERROR(VLOOKUP(A132,'DC4-1'!$A$4:$Q$1997,5,TRUE)),"",VLOOKUP(A132,'DC4-1'!$A$4:$Q$1997,5,TRUE))</f>
        <v>200.2455</v>
      </c>
      <c r="D132" s="74">
        <v>185.78</v>
      </c>
      <c r="E132" s="74">
        <v>185.804</v>
      </c>
      <c r="F132" s="74">
        <f t="shared" si="9"/>
        <v>2596.4475</v>
      </c>
      <c r="G132" s="75">
        <f t="shared" si="10"/>
        <v>347.999999999956</v>
      </c>
      <c r="K132" s="82">
        <f>IF(AND(年报!N$2&lt;=A132,A132&lt;=年报!N$3),1,0)</f>
        <v>1</v>
      </c>
    </row>
    <row r="133" spans="1:11">
      <c r="A133" s="21">
        <v>43938</v>
      </c>
      <c r="B133" s="77">
        <f>'DC4-1'!B133</f>
        <v>2581.994</v>
      </c>
      <c r="C133" s="77">
        <f>IF(ISERROR(VLOOKUP(A133,'DC4-1'!$A$4:$Q$1997,5,TRUE)),"",VLOOKUP(A133,'DC4-1'!$A$4:$Q$1997,5,TRUE))</f>
        <v>203.081</v>
      </c>
      <c r="D133" s="74">
        <v>188.577</v>
      </c>
      <c r="E133" s="74">
        <v>188.61</v>
      </c>
      <c r="F133" s="74">
        <f t="shared" si="9"/>
        <v>2596.4815</v>
      </c>
      <c r="G133" s="75">
        <f t="shared" si="10"/>
        <v>313.999999999851</v>
      </c>
      <c r="K133" s="82">
        <f>IF(AND(年报!N$2&lt;=A133,A133&lt;=年报!N$3),1,0)</f>
        <v>1</v>
      </c>
    </row>
    <row r="134" spans="1:11">
      <c r="A134" s="21">
        <v>43942</v>
      </c>
      <c r="B134" s="77">
        <f>'DC4-1'!B134</f>
        <v>2581.994</v>
      </c>
      <c r="C134" s="77">
        <f>IF(ISERROR(VLOOKUP(A134,'DC4-1'!$A$4:$Q$1997,5,TRUE)),"",VLOOKUP(A134,'DC4-1'!$A$4:$Q$1997,5,TRUE))</f>
        <v>203.493</v>
      </c>
      <c r="D134" s="74">
        <v>189.035</v>
      </c>
      <c r="E134" s="74">
        <v>189.065</v>
      </c>
      <c r="F134" s="74">
        <f t="shared" si="9"/>
        <v>2596.437</v>
      </c>
      <c r="G134" s="75">
        <f t="shared" si="10"/>
        <v>358.500000000276</v>
      </c>
      <c r="K134" s="82">
        <f>IF(AND(年报!N$2&lt;=A134,A134&lt;=年报!N$3),1,0)</f>
        <v>1</v>
      </c>
    </row>
    <row r="135" spans="1:11">
      <c r="A135" s="21">
        <v>43951</v>
      </c>
      <c r="B135" s="77">
        <f>'DC4-1'!B135</f>
        <v>2581.994</v>
      </c>
      <c r="C135" s="77">
        <f>IF(ISERROR(VLOOKUP(A135,'DC4-1'!$A$4:$Q$1997,5,TRUE)),"",VLOOKUP(A135,'DC4-1'!$A$4:$Q$1997,5,TRUE))</f>
        <v>206.1375</v>
      </c>
      <c r="D135" s="74">
        <v>191.691</v>
      </c>
      <c r="E135" s="74">
        <v>191.718</v>
      </c>
      <c r="F135" s="74">
        <f t="shared" si="9"/>
        <v>2596.427</v>
      </c>
      <c r="G135" s="75">
        <f t="shared" si="10"/>
        <v>368.50000000004</v>
      </c>
      <c r="K135" s="82">
        <f>IF(AND(年报!N$2&lt;=A135,A135&lt;=年报!N$3),1,0)</f>
        <v>1</v>
      </c>
    </row>
    <row r="136" spans="1:11">
      <c r="A136" s="21">
        <v>43956</v>
      </c>
      <c r="B136" s="77">
        <f>'DC4-1'!B136</f>
        <v>2581.994</v>
      </c>
      <c r="C136" s="77">
        <f>IF(ISERROR(VLOOKUP(A136,'DC4-1'!$A$4:$Q$1997,5,TRUE)),"",VLOOKUP(A136,'DC4-1'!$A$4:$Q$1997,5,TRUE))</f>
        <v>206.577</v>
      </c>
      <c r="D136" s="74">
        <v>192.114</v>
      </c>
      <c r="E136" s="74">
        <v>192.142</v>
      </c>
      <c r="F136" s="74">
        <f t="shared" si="9"/>
        <v>2596.443</v>
      </c>
      <c r="G136" s="75">
        <f t="shared" si="10"/>
        <v>352.500000000418</v>
      </c>
      <c r="K136" s="82">
        <f>IF(AND(年报!N$2&lt;=A136,A136&lt;=年报!N$3),1,0)</f>
        <v>1</v>
      </c>
    </row>
    <row r="137" spans="1:11">
      <c r="A137" s="21">
        <v>43964</v>
      </c>
      <c r="B137" s="77">
        <f>'DC4-1'!B137</f>
        <v>2581.994</v>
      </c>
      <c r="C137" s="77">
        <f>IF(ISERROR(VLOOKUP(A137,'DC4-1'!$A$4:$Q$1997,5,TRUE)),"",VLOOKUP(A137,'DC4-1'!$A$4:$Q$1997,5,TRUE))</f>
        <v>209.16</v>
      </c>
      <c r="D137" s="74">
        <v>194.705</v>
      </c>
      <c r="E137" s="74">
        <v>194.734</v>
      </c>
      <c r="F137" s="74">
        <f t="shared" si="9"/>
        <v>2596.4345</v>
      </c>
      <c r="G137" s="75">
        <f t="shared" si="10"/>
        <v>361.000000000331</v>
      </c>
      <c r="I137" s="136"/>
      <c r="K137" s="82">
        <f>IF(AND(年报!N$2&lt;=A137,A137&lt;=年报!N$3),1,0)</f>
        <v>1</v>
      </c>
    </row>
    <row r="138" spans="1:11">
      <c r="A138" s="21">
        <v>43972</v>
      </c>
      <c r="B138" s="77">
        <f>'DC4-1'!B138</f>
        <v>2581.994</v>
      </c>
      <c r="C138" s="77">
        <f>IF(ISERROR(VLOOKUP(A138,'DC4-1'!$A$4:$Q$1997,5,TRUE)),"",VLOOKUP(A138,'DC4-1'!$A$4:$Q$1997,5,TRUE))</f>
        <v>212.1685</v>
      </c>
      <c r="D138" s="74">
        <v>197.721</v>
      </c>
      <c r="E138" s="74">
        <v>197.745</v>
      </c>
      <c r="F138" s="74">
        <f t="shared" si="9"/>
        <v>2596.4295</v>
      </c>
      <c r="G138" s="75">
        <f t="shared" si="10"/>
        <v>365.999999999985</v>
      </c>
      <c r="K138" s="82">
        <f>IF(AND(年报!N$2&lt;=A138,A138&lt;=年报!N$3),1,0)</f>
        <v>1</v>
      </c>
    </row>
    <row r="139" spans="1:11">
      <c r="A139" s="21">
        <v>43980</v>
      </c>
      <c r="B139" s="77">
        <f>'DC4-1'!B139</f>
        <v>2581.994</v>
      </c>
      <c r="C139" s="77">
        <f>IF(ISERROR(VLOOKUP(A139,'DC4-1'!$A$4:$Q$1997,5,TRUE)),"",VLOOKUP(A139,'DC4-1'!$A$4:$Q$1997,5,TRUE))</f>
        <v>212.1675</v>
      </c>
      <c r="D139" s="74">
        <v>197.708</v>
      </c>
      <c r="E139" s="74">
        <v>197.731</v>
      </c>
      <c r="F139" s="74">
        <f t="shared" si="9"/>
        <v>2596.442</v>
      </c>
      <c r="G139" s="75">
        <f t="shared" si="10"/>
        <v>353.500000000167</v>
      </c>
      <c r="K139" s="82">
        <f>IF(AND(年报!N$2&lt;=A139,A139&lt;=年报!N$3),1,0)</f>
        <v>1</v>
      </c>
    </row>
    <row r="140" spans="1:11">
      <c r="A140" s="21">
        <v>43999</v>
      </c>
      <c r="B140" s="77">
        <f>'DC4-1'!B140</f>
        <v>2581.994</v>
      </c>
      <c r="C140" s="77">
        <f>IF(ISERROR(VLOOKUP(A140,'DC4-1'!$A$4:$Q$1997,5,TRUE)),"",VLOOKUP(A140,'DC4-1'!$A$4:$Q$1997,5,TRUE))</f>
        <v>215.368</v>
      </c>
      <c r="D140" s="74">
        <v>200.91</v>
      </c>
      <c r="E140" s="74">
        <v>200.955</v>
      </c>
      <c r="F140" s="74">
        <f t="shared" si="9"/>
        <v>2596.4295</v>
      </c>
      <c r="G140" s="75">
        <f t="shared" si="10"/>
        <v>365.999999999985</v>
      </c>
      <c r="K140" s="82">
        <f>IF(AND(年报!N$2&lt;=A140,A140&lt;=年报!N$3),1,0)</f>
        <v>1</v>
      </c>
    </row>
    <row r="141" spans="1:11">
      <c r="A141" s="21">
        <v>44008</v>
      </c>
      <c r="B141" s="77">
        <f>'DC4-1'!B141</f>
        <v>2581.994</v>
      </c>
      <c r="C141" s="77">
        <f>IF(ISERROR(VLOOKUP(A141,'DC4-1'!$A$4:$Q$1997,5,TRUE)),"",VLOOKUP(A141,'DC4-1'!$A$4:$Q$1997,5,TRUE))</f>
        <v>215.364</v>
      </c>
      <c r="D141" s="74">
        <v>200.908</v>
      </c>
      <c r="E141" s="74">
        <v>200.953</v>
      </c>
      <c r="F141" s="74">
        <f t="shared" si="9"/>
        <v>2596.4275</v>
      </c>
      <c r="G141" s="75">
        <f t="shared" si="10"/>
        <v>367.999999999938</v>
      </c>
      <c r="K141" s="82">
        <f>IF(AND(年报!N$2&lt;=A141,A141&lt;=年报!N$3),1,0)</f>
        <v>1</v>
      </c>
    </row>
    <row r="142" spans="1:11">
      <c r="A142" s="21">
        <v>44056</v>
      </c>
      <c r="B142" s="77">
        <f>'DC4-1'!B142</f>
        <v>2581.994</v>
      </c>
      <c r="C142" s="77">
        <f>IF(ISERROR(VLOOKUP(A142,'DC4-1'!$A$4:$Q$1997,5,TRUE)),"",VLOOKUP(A142,'DC4-1'!$A$4:$Q$1997,5,TRUE))</f>
        <v>219.0455</v>
      </c>
      <c r="D142" s="74">
        <v>204.606</v>
      </c>
      <c r="E142" s="74">
        <v>204.635</v>
      </c>
      <c r="F142" s="74">
        <f t="shared" si="9"/>
        <v>2596.419</v>
      </c>
      <c r="G142" s="75">
        <f t="shared" si="10"/>
        <v>376.499999999851</v>
      </c>
      <c r="K142" s="82">
        <f>IF(AND(年报!N$2&lt;=A142,A142&lt;=年报!N$3),1,0)</f>
        <v>1</v>
      </c>
    </row>
    <row r="143" spans="1:11">
      <c r="A143" s="21">
        <v>44062</v>
      </c>
      <c r="B143" s="77">
        <f>'DC4-1'!B143</f>
        <v>2581.994</v>
      </c>
      <c r="C143" s="77">
        <f>IF(ISERROR(VLOOKUP(A143,'DC4-1'!$A$4:$Q$1997,5,TRUE)),"",VLOOKUP(A143,'DC4-1'!$A$4:$Q$1997,5,TRUE))</f>
        <v>218.996</v>
      </c>
      <c r="D143" s="74">
        <v>204.558</v>
      </c>
      <c r="E143" s="74">
        <v>204.588</v>
      </c>
      <c r="F143" s="74">
        <f t="shared" si="9"/>
        <v>2596.417</v>
      </c>
      <c r="G143" s="75">
        <f t="shared" si="10"/>
        <v>378.499999999804</v>
      </c>
      <c r="K143" s="82">
        <f>IF(AND(年报!N$2&lt;=A143,A143&lt;=年报!N$3),1,0)</f>
        <v>1</v>
      </c>
    </row>
    <row r="144" spans="1:11">
      <c r="A144" s="21">
        <v>44070</v>
      </c>
      <c r="B144" s="77">
        <f>'DC4-1'!B144</f>
        <v>2581.994</v>
      </c>
      <c r="C144" s="77">
        <f>IF(ISERROR(VLOOKUP(A144,'DC4-1'!$A$4:$Q$1997,5,TRUE)),"",VLOOKUP(A144,'DC4-1'!$A$4:$Q$1997,5,TRUE))</f>
        <v>222.3115</v>
      </c>
      <c r="D144" s="74">
        <v>207.875</v>
      </c>
      <c r="E144" s="74">
        <v>207.913</v>
      </c>
      <c r="F144" s="74">
        <f t="shared" si="9"/>
        <v>2596.4115</v>
      </c>
      <c r="G144" s="75">
        <f t="shared" si="10"/>
        <v>384.000000000015</v>
      </c>
      <c r="K144" s="82">
        <f>IF(AND(年报!N$2&lt;=A144,A144&lt;=年报!N$3),1,0)</f>
        <v>1</v>
      </c>
    </row>
    <row r="145" spans="1:11">
      <c r="A145" s="21">
        <v>44084</v>
      </c>
      <c r="B145" s="77">
        <f>'DC4-1'!B145</f>
        <v>2581.994</v>
      </c>
      <c r="C145" s="77">
        <f>IF(ISERROR(VLOOKUP(A145,'DC4-1'!$A$4:$Q$1997,5,TRUE)),"",VLOOKUP(A145,'DC4-1'!$A$4:$Q$1997,5,TRUE))</f>
        <v>224.9835</v>
      </c>
      <c r="D145" s="74">
        <v>210.55</v>
      </c>
      <c r="E145" s="74">
        <v>210.579</v>
      </c>
      <c r="F145" s="74">
        <f t="shared" si="9"/>
        <v>2596.413</v>
      </c>
      <c r="G145" s="75">
        <f t="shared" si="10"/>
        <v>382.500000000164</v>
      </c>
      <c r="K145" s="82">
        <f>IF(AND(年报!N$2&lt;=A145,A145&lt;=年报!N$3),1,0)</f>
        <v>1</v>
      </c>
    </row>
    <row r="146" spans="1:11">
      <c r="A146" s="21">
        <v>44092</v>
      </c>
      <c r="B146" s="77">
        <f>'DC4-1'!B146</f>
        <v>2581.994</v>
      </c>
      <c r="C146" s="77">
        <f>IF(ISERROR(VLOOKUP(A146,'DC4-1'!$A$4:$Q$1997,5,TRUE)),"",VLOOKUP(A146,'DC4-1'!$A$4:$Q$1997,5,TRUE))</f>
        <v>224.9535</v>
      </c>
      <c r="D146" s="74">
        <v>210.531</v>
      </c>
      <c r="E146" s="74">
        <v>210.57</v>
      </c>
      <c r="F146" s="74">
        <f t="shared" si="9"/>
        <v>2596.397</v>
      </c>
      <c r="G146" s="75">
        <f t="shared" si="10"/>
        <v>398.499999999785</v>
      </c>
      <c r="K146" s="82">
        <f>IF(AND(年报!N$2&lt;=A146,A146&lt;=年报!N$3),1,0)</f>
        <v>1</v>
      </c>
    </row>
    <row r="147" spans="1:11">
      <c r="A147" s="21">
        <v>44100</v>
      </c>
      <c r="B147" s="77">
        <f>'DC4-1'!B147</f>
        <v>2581.994</v>
      </c>
      <c r="C147" s="77">
        <f>IF(ISERROR(VLOOKUP(A147,'DC4-1'!$A$4:$Q$1997,5,TRUE)),"",VLOOKUP(A147,'DC4-1'!$A$4:$Q$1997,5,TRUE))</f>
        <v>225.3425</v>
      </c>
      <c r="D147" s="74">
        <v>210.915</v>
      </c>
      <c r="E147" s="74">
        <v>210.941</v>
      </c>
      <c r="F147" s="74">
        <f t="shared" si="9"/>
        <v>2596.4085</v>
      </c>
      <c r="G147" s="75">
        <f t="shared" si="10"/>
        <v>386.999999999716</v>
      </c>
      <c r="K147" s="82">
        <f>IF(AND(年报!N$2&lt;=A147,A147&lt;=年报!N$3),1,0)</f>
        <v>1</v>
      </c>
    </row>
    <row r="148" spans="1:11">
      <c r="A148" s="21">
        <v>44114</v>
      </c>
      <c r="B148" s="77">
        <f>'DC4-1'!B148</f>
        <v>2581.994</v>
      </c>
      <c r="C148" s="77">
        <f>IF(ISERROR(VLOOKUP(A148,'DC4-1'!$A$4:$Q$1997,5,TRUE)),"",VLOOKUP(A148,'DC4-1'!$A$4:$Q$1997,5,TRUE))</f>
        <v>228.4075</v>
      </c>
      <c r="D148" s="74">
        <v>213.975</v>
      </c>
      <c r="E148" s="74">
        <v>214.008</v>
      </c>
      <c r="F148" s="74">
        <f t="shared" si="9"/>
        <v>2596.41</v>
      </c>
      <c r="G148" s="75">
        <f t="shared" si="10"/>
        <v>385.50000000032</v>
      </c>
      <c r="K148" s="82">
        <f>IF(AND(年报!N$2&lt;=A148,A148&lt;=年报!N$3),1,0)</f>
        <v>1</v>
      </c>
    </row>
    <row r="149" spans="1:11">
      <c r="A149" s="21">
        <v>44228</v>
      </c>
      <c r="B149" s="77">
        <f>'DC4-1'!B149</f>
        <v>2581.994</v>
      </c>
      <c r="C149" s="77">
        <f>IF(ISERROR(VLOOKUP(A149,'DC4-1'!$A$4:$Q$1997,5,TRUE)),"",VLOOKUP(A149,'DC4-1'!$A$4:$Q$1997,5,TRUE))</f>
        <v>249.8045</v>
      </c>
      <c r="D149" s="74">
        <v>235.38</v>
      </c>
      <c r="E149" s="74">
        <v>235.43</v>
      </c>
      <c r="F149" s="74">
        <f t="shared" si="9"/>
        <v>2596.3935</v>
      </c>
      <c r="G149" s="75">
        <f t="shared" si="10"/>
        <v>402.000000000044</v>
      </c>
      <c r="K149" s="82">
        <f>IF(AND(年报!N$2&lt;=A149,A149&lt;=年报!N$3),1,0)</f>
        <v>0</v>
      </c>
    </row>
    <row r="150" spans="1:11">
      <c r="A150" s="21">
        <v>44256</v>
      </c>
      <c r="B150" s="77">
        <f>'DC4-1'!B150</f>
        <v>2581.994</v>
      </c>
      <c r="C150" s="77">
        <f>IF(ISERROR(VLOOKUP(A150,'DC4-1'!$A$4:$Q$1997,5,TRUE)),"",VLOOKUP(A150,'DC4-1'!$A$4:$Q$1997,5,TRUE))</f>
        <v>249.7185</v>
      </c>
      <c r="D150" s="74">
        <v>235.301</v>
      </c>
      <c r="E150" s="74">
        <v>235.326</v>
      </c>
      <c r="F150" s="74">
        <f t="shared" si="9"/>
        <v>2596.399</v>
      </c>
      <c r="G150" s="75">
        <f t="shared" si="10"/>
        <v>396.499999999833</v>
      </c>
      <c r="K150" s="82">
        <f>IF(AND(年报!N$2&lt;=A150,A150&lt;=年报!N$3),1,0)</f>
        <v>0</v>
      </c>
    </row>
    <row r="151" spans="1:11">
      <c r="A151" s="21">
        <v>44273</v>
      </c>
      <c r="B151" s="77">
        <f>'DC4-1'!B151</f>
        <v>2581.994</v>
      </c>
      <c r="C151" s="77">
        <f>IF(ISERROR(VLOOKUP(A151,'DC4-1'!$A$4:$Q$1997,5,TRUE)),"",VLOOKUP(A151,'DC4-1'!$A$4:$Q$1997,5,TRUE))</f>
        <v>253.0285</v>
      </c>
      <c r="D151" s="74">
        <v>238.609</v>
      </c>
      <c r="E151" s="74">
        <v>238.657</v>
      </c>
      <c r="F151" s="74">
        <f t="shared" si="9"/>
        <v>2596.3895</v>
      </c>
      <c r="G151" s="75">
        <f t="shared" si="10"/>
        <v>405.999999999949</v>
      </c>
      <c r="K151" s="82">
        <f>IF(AND(年报!N$2&lt;=A151,A151&lt;=年报!N$3),1,0)</f>
        <v>0</v>
      </c>
    </row>
    <row r="152" spans="1:11">
      <c r="A152" s="21">
        <v>44287</v>
      </c>
      <c r="B152" s="77">
        <f>'DC4-1'!B152</f>
        <v>2581.994</v>
      </c>
      <c r="C152" s="77">
        <f>IF(ISERROR(VLOOKUP(A152,'DC4-1'!$A$4:$Q$1997,5,TRUE)),"",VLOOKUP(A152,'DC4-1'!$A$4:$Q$1997,5,TRUE))</f>
        <v>256.094</v>
      </c>
      <c r="D152" s="74">
        <v>241.68</v>
      </c>
      <c r="E152" s="74">
        <v>241.706</v>
      </c>
      <c r="F152" s="74">
        <f t="shared" si="9"/>
        <v>2596.395</v>
      </c>
      <c r="G152" s="75">
        <f t="shared" si="10"/>
        <v>400.499999999738</v>
      </c>
      <c r="K152" s="82">
        <f>IF(AND(年报!N$2&lt;=A152,A152&lt;=年报!N$3),1,0)</f>
        <v>0</v>
      </c>
    </row>
    <row r="153" spans="1:11">
      <c r="A153" s="21">
        <v>44295</v>
      </c>
      <c r="B153" s="77">
        <f>'DC4-1'!B153</f>
        <v>2581.994</v>
      </c>
      <c r="C153" s="77">
        <f>IF(ISERROR(VLOOKUP(A153,'DC4-1'!$A$4:$Q$1997,5,TRUE)),"",VLOOKUP(A153,'DC4-1'!$A$4:$Q$1997,5,TRUE))</f>
        <v>256.6705</v>
      </c>
      <c r="D153" s="74">
        <v>242.26</v>
      </c>
      <c r="E153" s="74">
        <v>242.284</v>
      </c>
      <c r="F153" s="74">
        <f t="shared" si="9"/>
        <v>2596.3925</v>
      </c>
      <c r="G153" s="75">
        <f t="shared" si="10"/>
        <v>402.999999999793</v>
      </c>
      <c r="K153" s="82">
        <f>IF(AND(年报!N$2&lt;=A153,A153&lt;=年报!N$3),1,0)</f>
        <v>0</v>
      </c>
    </row>
    <row r="154" spans="1:11">
      <c r="A154" s="21">
        <v>44318</v>
      </c>
      <c r="B154" s="77">
        <f>'DC4-1'!B154</f>
        <v>2581.994</v>
      </c>
      <c r="C154" s="77">
        <f>IF(ISERROR(VLOOKUP(A154,'DC4-1'!$A$4:$Q$1997,5,TRUE)),"",VLOOKUP(A154,'DC4-1'!$A$4:$Q$1997,5,TRUE))</f>
        <v>259.476</v>
      </c>
      <c r="D154" s="74">
        <v>245.071</v>
      </c>
      <c r="E154" s="74">
        <v>245.099</v>
      </c>
      <c r="F154" s="74">
        <f t="shared" si="9"/>
        <v>2596.385</v>
      </c>
      <c r="G154" s="75">
        <f t="shared" si="10"/>
        <v>410.499999999956</v>
      </c>
      <c r="K154" s="82">
        <f>IF(AND(年报!N$2&lt;=A154,A154&lt;=年报!N$3),1,0)</f>
        <v>0</v>
      </c>
    </row>
    <row r="155" spans="1:11">
      <c r="A155" s="21">
        <v>44325</v>
      </c>
      <c r="B155" s="77">
        <f>'DC4-1'!B155</f>
        <v>2581.994</v>
      </c>
      <c r="C155" s="77">
        <f>IF(ISERROR(VLOOKUP(A155,'DC4-1'!$A$4:$Q$1997,5,TRUE)),"",VLOOKUP(A155,'DC4-1'!$A$4:$Q$1997,5,TRUE))</f>
        <v>259.4725</v>
      </c>
      <c r="D155" s="74">
        <v>245.067</v>
      </c>
      <c r="E155" s="74">
        <v>245.094</v>
      </c>
      <c r="F155" s="74">
        <f t="shared" si="9"/>
        <v>2596.386</v>
      </c>
      <c r="G155" s="75">
        <f t="shared" si="10"/>
        <v>409.500000000207</v>
      </c>
      <c r="K155" s="82">
        <f>IF(AND(年报!N$2&lt;=A155,A155&lt;=年报!N$3),1,0)</f>
        <v>0</v>
      </c>
    </row>
    <row r="156" spans="1:11">
      <c r="A156" s="21">
        <v>44333</v>
      </c>
      <c r="B156" s="77">
        <f>'DC4-1'!B156</f>
        <v>2581.994</v>
      </c>
      <c r="C156" s="77">
        <f>IF(ISERROR(VLOOKUP(A156,'DC4-1'!$A$4:$Q$1997,5,TRUE)),"",VLOOKUP(A156,'DC4-1'!$A$4:$Q$1997,5,TRUE))</f>
        <v>259.415</v>
      </c>
      <c r="D156" s="74">
        <v>245.013</v>
      </c>
      <c r="E156" s="74">
        <v>245.043</v>
      </c>
      <c r="F156" s="74">
        <f t="shared" si="9"/>
        <v>2596.381</v>
      </c>
      <c r="G156" s="75">
        <f t="shared" si="10"/>
        <v>414.499999999862</v>
      </c>
      <c r="K156" s="82">
        <f>IF(AND(年报!N$2&lt;=A156,A156&lt;=年报!N$3),1,0)</f>
        <v>0</v>
      </c>
    </row>
    <row r="157" spans="1:11">
      <c r="A157" s="21">
        <v>44345</v>
      </c>
      <c r="B157" s="77">
        <f>'DC4-1'!B157</f>
        <v>2581.994</v>
      </c>
      <c r="C157" s="77">
        <f>IF(ISERROR(VLOOKUP(A157,'DC4-1'!$A$4:$Q$1997,5,TRUE)),"",VLOOKUP(A157,'DC4-1'!$A$4:$Q$1997,5,TRUE))</f>
        <v>259.8015</v>
      </c>
      <c r="D157" s="74">
        <v>245.39</v>
      </c>
      <c r="E157" s="74">
        <v>245.422</v>
      </c>
      <c r="F157" s="74">
        <f t="shared" si="9"/>
        <v>2596.3895</v>
      </c>
      <c r="G157" s="75">
        <f t="shared" si="10"/>
        <v>405.999999999949</v>
      </c>
      <c r="K157" s="82">
        <f>IF(AND(年报!N$2&lt;=A157,A157&lt;=年报!N$3),1,0)</f>
        <v>0</v>
      </c>
    </row>
    <row r="158" spans="1:11">
      <c r="A158" s="21">
        <v>44352</v>
      </c>
      <c r="B158" s="77">
        <f>'DC4-1'!B158</f>
        <v>2581.994</v>
      </c>
      <c r="C158" s="77">
        <f>IF(ISERROR(VLOOKUP(A158,'DC4-1'!$A$4:$Q$1997,5,TRUE)),"",VLOOKUP(A158,'DC4-1'!$A$4:$Q$1997,5,TRUE))</f>
        <v>259.7625</v>
      </c>
      <c r="D158" s="74">
        <v>245.342</v>
      </c>
      <c r="E158" s="74">
        <v>245.379</v>
      </c>
      <c r="F158" s="74">
        <f t="shared" si="9"/>
        <v>2596.396</v>
      </c>
      <c r="G158" s="75">
        <f t="shared" si="10"/>
        <v>399.500000000444</v>
      </c>
      <c r="K158" s="82">
        <f>IF(AND(年报!N$2&lt;=A158,A158&lt;=年报!N$3),1,0)</f>
        <v>0</v>
      </c>
    </row>
    <row r="159" s="83" customFormat="1" spans="1:13">
      <c r="A159" s="84">
        <v>44356</v>
      </c>
      <c r="B159" s="85">
        <f>AVERAGE(B160:B162)</f>
        <v>2581.994</v>
      </c>
      <c r="C159" s="86">
        <f t="shared" ref="C159:G159" si="11">AVERAGE(C160:C162)</f>
        <v>259.74</v>
      </c>
      <c r="D159" s="86">
        <f t="shared" si="11"/>
        <v>245.331666666667</v>
      </c>
      <c r="E159" s="86">
        <f t="shared" si="11"/>
        <v>245.351333333333</v>
      </c>
      <c r="F159" s="86">
        <f t="shared" si="11"/>
        <v>2596.3925</v>
      </c>
      <c r="G159" s="87">
        <f t="shared" si="11"/>
        <v>402.999999999793</v>
      </c>
      <c r="H159" s="88" t="s">
        <v>23</v>
      </c>
      <c r="I159" s="88"/>
      <c r="K159" s="89"/>
      <c r="M159" s="90"/>
    </row>
    <row r="160" spans="1:11">
      <c r="A160" s="21">
        <v>44356</v>
      </c>
      <c r="B160" s="77">
        <f>'DC4-1'!B159</f>
        <v>2581.994</v>
      </c>
      <c r="C160" s="77">
        <f>IF(ISERROR(VLOOKUP(A160,'DC4-1'!$A$4:$Q$1997,5,TRUE)),"",VLOOKUP(A160,'DC4-1'!$A$4:$Q$1997,5,TRUE))</f>
        <v>259.74</v>
      </c>
      <c r="D160" s="74">
        <v>245.331</v>
      </c>
      <c r="E160" s="74">
        <v>245.351</v>
      </c>
      <c r="F160" s="74">
        <f t="shared" si="9"/>
        <v>2596.393</v>
      </c>
      <c r="G160" s="75">
        <f t="shared" si="10"/>
        <v>402.499999999691</v>
      </c>
      <c r="K160" s="82">
        <f>IF(AND(年报!N$2&lt;=A160,A160&lt;=年报!N$3),1,0)</f>
        <v>0</v>
      </c>
    </row>
    <row r="161" spans="1:11">
      <c r="A161" s="21">
        <v>44356</v>
      </c>
      <c r="B161" s="77">
        <f>'DC4-1'!B160</f>
        <v>2581.994</v>
      </c>
      <c r="C161" s="77">
        <f>IF(ISERROR(VLOOKUP(A161,'DC4-1'!$A$4:$Q$1997,5,TRUE)),"",VLOOKUP(A161,'DC4-1'!$A$4:$Q$1997,5,TRUE))</f>
        <v>259.74</v>
      </c>
      <c r="D161" s="74">
        <v>245.332</v>
      </c>
      <c r="E161" s="74">
        <v>245.351</v>
      </c>
      <c r="F161" s="74">
        <f t="shared" si="9"/>
        <v>2596.3925</v>
      </c>
      <c r="G161" s="75">
        <f t="shared" si="10"/>
        <v>402.999999999793</v>
      </c>
      <c r="K161" s="82">
        <f>IF(AND(年报!N$2&lt;=A161,A161&lt;=年报!N$3),1,0)</f>
        <v>0</v>
      </c>
    </row>
    <row r="162" spans="1:11">
      <c r="A162" s="21">
        <v>44356</v>
      </c>
      <c r="B162" s="77">
        <f>'DC4-1'!B161</f>
        <v>2581.994</v>
      </c>
      <c r="C162" s="77">
        <f>IF(ISERROR(VLOOKUP(A162,'DC4-1'!$A$4:$Q$1997,5,TRUE)),"",VLOOKUP(A162,'DC4-1'!$A$4:$Q$1997,5,TRUE))</f>
        <v>259.74</v>
      </c>
      <c r="D162" s="74">
        <v>245.332</v>
      </c>
      <c r="E162" s="74">
        <v>245.352</v>
      </c>
      <c r="F162" s="74">
        <f t="shared" si="9"/>
        <v>2596.392</v>
      </c>
      <c r="G162" s="75">
        <f t="shared" si="10"/>
        <v>403.499999999894</v>
      </c>
      <c r="K162" s="82">
        <f>IF(AND(年报!N$2&lt;=A162,A162&lt;=年报!N$3),1,0)</f>
        <v>0</v>
      </c>
    </row>
    <row r="163" spans="1:11">
      <c r="A163" s="21">
        <v>44361</v>
      </c>
      <c r="B163" s="77">
        <f>'DC4-1'!B162</f>
        <v>2581.994</v>
      </c>
      <c r="C163" s="77">
        <f>IF(ISERROR(VLOOKUP(A163,'DC4-1'!$A$4:$Q$1997,5,TRUE)),"",VLOOKUP(A163,'DC4-1'!$A$4:$Q$1997,5,TRUE))</f>
        <v>260.884</v>
      </c>
      <c r="D163" s="74">
        <v>246.476</v>
      </c>
      <c r="E163" s="74">
        <v>246.503</v>
      </c>
      <c r="F163" s="74">
        <f t="shared" si="9"/>
        <v>2596.3885</v>
      </c>
      <c r="G163" s="75">
        <f t="shared" si="10"/>
        <v>407.000000000153</v>
      </c>
      <c r="K163" s="82">
        <f>IF(AND(年报!N$2&lt;=A163,A163&lt;=年报!N$3),1,0)</f>
        <v>0</v>
      </c>
    </row>
    <row r="164" spans="1:11">
      <c r="A164" s="21">
        <v>44363</v>
      </c>
      <c r="B164" s="77">
        <f>'DC4-1'!B163</f>
        <v>2581.994</v>
      </c>
      <c r="C164" s="77">
        <f>IF(ISERROR(VLOOKUP(A164,'DC4-1'!$A$4:$Q$1997,5,TRUE)),"",VLOOKUP(A164,'DC4-1'!$A$4:$Q$1997,5,TRUE))</f>
        <v>260.87</v>
      </c>
      <c r="D164" s="74">
        <v>246.465</v>
      </c>
      <c r="E164" s="74">
        <v>246.494</v>
      </c>
      <c r="F164" s="74">
        <f t="shared" ref="F164:F180" si="12">(B164+C164)-(D164+E164)/2</f>
        <v>2596.3845</v>
      </c>
      <c r="G164" s="75">
        <f t="shared" ref="G164:G180" si="13">($F$4-F164)*1000</f>
        <v>411.000000000058</v>
      </c>
      <c r="K164" s="82">
        <f>IF(AND(年报!N$2&lt;=A164,A164&lt;=年报!N$3),1,0)</f>
        <v>0</v>
      </c>
    </row>
    <row r="165" spans="1:11">
      <c r="A165" s="21">
        <v>44366</v>
      </c>
      <c r="B165" s="77">
        <f>'DC4-1'!B164</f>
        <v>2581.994</v>
      </c>
      <c r="C165" s="77">
        <f>IF(ISERROR(VLOOKUP(A165,'DC4-1'!$A$4:$Q$1997,5,TRUE)),"",VLOOKUP(A165,'DC4-1'!$A$4:$Q$1997,5,TRUE))</f>
        <v>260.858</v>
      </c>
      <c r="D165" s="74">
        <v>246.45</v>
      </c>
      <c r="E165" s="74">
        <v>246.482</v>
      </c>
      <c r="F165" s="74">
        <f t="shared" si="12"/>
        <v>2596.386</v>
      </c>
      <c r="G165" s="75">
        <f t="shared" si="13"/>
        <v>409.499999999753</v>
      </c>
      <c r="K165" s="82">
        <f>IF(AND(年报!N$2&lt;=A165,A165&lt;=年报!N$3),1,0)</f>
        <v>0</v>
      </c>
    </row>
    <row r="166" spans="1:11">
      <c r="A166" s="21">
        <v>44367</v>
      </c>
      <c r="B166" s="77">
        <f>'DC4-1'!B165</f>
        <v>2581.994</v>
      </c>
      <c r="C166" s="77">
        <f>IF(ISERROR(VLOOKUP(A166,'DC4-1'!$A$4:$Q$1997,5,TRUE)),"",VLOOKUP(A166,'DC4-1'!$A$4:$Q$1997,5,TRUE))</f>
        <v>260.8105</v>
      </c>
      <c r="D166" s="74">
        <v>246.397</v>
      </c>
      <c r="E166" s="74">
        <v>246.432</v>
      </c>
      <c r="F166" s="74">
        <f t="shared" si="12"/>
        <v>2596.39</v>
      </c>
      <c r="G166" s="75">
        <f t="shared" si="13"/>
        <v>405.499999999847</v>
      </c>
      <c r="K166" s="82">
        <f>IF(AND(年报!N$2&lt;=A166,A166&lt;=年报!N$3),1,0)</f>
        <v>0</v>
      </c>
    </row>
    <row r="167" spans="1:11">
      <c r="A167" s="21">
        <v>44372</v>
      </c>
      <c r="B167" s="77">
        <f>'DC4-1'!B166</f>
        <v>2581.994</v>
      </c>
      <c r="C167" s="77">
        <f>IF(ISERROR(VLOOKUP(A167,'DC4-1'!$A$4:$Q$1997,5,TRUE)),"",VLOOKUP(A167,'DC4-1'!$A$4:$Q$1997,5,TRUE))</f>
        <v>260.8405</v>
      </c>
      <c r="D167" s="74">
        <v>246.431</v>
      </c>
      <c r="E167" s="74">
        <v>246.468</v>
      </c>
      <c r="F167" s="74">
        <f t="shared" si="12"/>
        <v>2596.385</v>
      </c>
      <c r="G167" s="75">
        <f t="shared" si="13"/>
        <v>410.500000000411</v>
      </c>
      <c r="K167" s="82">
        <f>IF(AND(年报!N$2&lt;=A167,A167&lt;=年报!N$3),1,0)</f>
        <v>0</v>
      </c>
    </row>
    <row r="168" spans="1:11">
      <c r="A168" s="21">
        <v>44373</v>
      </c>
      <c r="B168" s="77">
        <f>'DC4-1'!B167</f>
        <v>2581.994</v>
      </c>
      <c r="C168" s="77">
        <f>IF(ISERROR(VLOOKUP(A168,'DC4-1'!$A$4:$Q$1997,5,TRUE)),"",VLOOKUP(A168,'DC4-1'!$A$4:$Q$1997,5,TRUE))</f>
        <v>260.83</v>
      </c>
      <c r="D168" s="74">
        <v>246.421</v>
      </c>
      <c r="E168" s="74">
        <v>246.457</v>
      </c>
      <c r="F168" s="74">
        <f t="shared" si="12"/>
        <v>2596.385</v>
      </c>
      <c r="G168" s="75">
        <f t="shared" si="13"/>
        <v>410.499999999956</v>
      </c>
      <c r="K168" s="82">
        <f>IF(AND(年报!N$2&lt;=A168,A168&lt;=年报!N$3),1,0)</f>
        <v>0</v>
      </c>
    </row>
    <row r="169" spans="1:11">
      <c r="A169" s="21">
        <v>44375</v>
      </c>
      <c r="B169" s="77">
        <f>'DC4-1'!B168</f>
        <v>2581.994</v>
      </c>
      <c r="C169" s="77">
        <f>IF(ISERROR(VLOOKUP(A169,'DC4-1'!$A$4:$Q$1997,5,TRUE)),"",VLOOKUP(A169,'DC4-1'!$A$4:$Q$1997,5,TRUE))</f>
        <v>260.8225</v>
      </c>
      <c r="D169" s="74">
        <v>246.414</v>
      </c>
      <c r="E169" s="74">
        <v>246.451</v>
      </c>
      <c r="F169" s="74">
        <f t="shared" si="12"/>
        <v>2596.384</v>
      </c>
      <c r="G169" s="75">
        <f t="shared" si="13"/>
        <v>411.50000000016</v>
      </c>
      <c r="K169" s="82">
        <f>IF(AND(年报!N$2&lt;=A169,A169&lt;=年报!N$3),1,0)</f>
        <v>0</v>
      </c>
    </row>
    <row r="170" spans="1:11">
      <c r="A170" s="21">
        <v>44377</v>
      </c>
      <c r="B170" s="77">
        <f>'DC4-1'!B169</f>
        <v>2581.994</v>
      </c>
      <c r="C170" s="77">
        <f>IF(ISERROR(VLOOKUP(A170,'DC4-1'!$A$4:$Q$1997,5,TRUE)),"",VLOOKUP(A170,'DC4-1'!$A$4:$Q$1997,5,TRUE))</f>
        <v>260.8085</v>
      </c>
      <c r="D170" s="74">
        <v>246.403</v>
      </c>
      <c r="E170" s="74">
        <v>246.434</v>
      </c>
      <c r="F170" s="74">
        <f t="shared" si="12"/>
        <v>2596.384</v>
      </c>
      <c r="G170" s="75">
        <f t="shared" si="13"/>
        <v>411.50000000016</v>
      </c>
      <c r="K170" s="82">
        <f>IF(AND(年报!N$2&lt;=A170,A170&lt;=年报!N$3),1,0)</f>
        <v>0</v>
      </c>
    </row>
    <row r="171" spans="1:11">
      <c r="A171" s="21">
        <v>44380</v>
      </c>
      <c r="B171" s="77">
        <f>'DC4-1'!B170</f>
        <v>2581.994</v>
      </c>
      <c r="C171" s="77">
        <f>IF(ISERROR(VLOOKUP(A171,'DC4-1'!$A$4:$Q$1997,5,TRUE)),"",VLOOKUP(A171,'DC4-1'!$A$4:$Q$1997,5,TRUE))</f>
        <v>260.789</v>
      </c>
      <c r="D171" s="74">
        <v>246.379</v>
      </c>
      <c r="E171" s="74">
        <v>246.401</v>
      </c>
      <c r="F171" s="74">
        <f t="shared" si="12"/>
        <v>2596.393</v>
      </c>
      <c r="G171" s="75">
        <f t="shared" si="13"/>
        <v>402.499999999691</v>
      </c>
      <c r="K171" s="82">
        <f>IF(AND(年报!N$2&lt;=A171,A171&lt;=年报!N$3),1,0)</f>
        <v>0</v>
      </c>
    </row>
    <row r="172" spans="1:11">
      <c r="A172" s="21">
        <v>44383</v>
      </c>
      <c r="B172" s="77">
        <f>'DC4-1'!B171</f>
        <v>2581.994</v>
      </c>
      <c r="C172" s="77">
        <f>IF(ISERROR(VLOOKUP(A172,'DC4-1'!$A$4:$Q$1997,5,TRUE)),"",VLOOKUP(A172,'DC4-1'!$A$4:$Q$1997,5,TRUE))</f>
        <v>260.794</v>
      </c>
      <c r="D172" s="74">
        <v>246.366</v>
      </c>
      <c r="E172" s="74">
        <v>246.401</v>
      </c>
      <c r="F172" s="74">
        <f t="shared" si="12"/>
        <v>2596.4045</v>
      </c>
      <c r="G172" s="75">
        <f t="shared" si="13"/>
        <v>391.000000000076</v>
      </c>
      <c r="K172" s="82">
        <f>IF(AND(年报!N$2&lt;=A172,A172&lt;=年报!N$3),1,0)</f>
        <v>0</v>
      </c>
    </row>
    <row r="173" spans="1:11">
      <c r="A173" s="21">
        <v>44385</v>
      </c>
      <c r="B173" s="77">
        <f>'DC4-1'!B172</f>
        <v>2581.994</v>
      </c>
      <c r="C173" s="77">
        <f>IF(ISERROR(VLOOKUP(A173,'DC4-1'!$A$4:$Q$1997,5,TRUE)),"",VLOOKUP(A173,'DC4-1'!$A$4:$Q$1997,5,TRUE))</f>
        <v>260.7795</v>
      </c>
      <c r="D173" s="74">
        <v>246.373</v>
      </c>
      <c r="E173" s="74">
        <v>246.398</v>
      </c>
      <c r="F173" s="74">
        <f t="shared" si="12"/>
        <v>2596.388</v>
      </c>
      <c r="G173" s="75">
        <f t="shared" si="13"/>
        <v>407.4999999998</v>
      </c>
      <c r="K173" s="82">
        <f>IF(AND(年报!N$2&lt;=A173,A173&lt;=年报!N$3),1,0)</f>
        <v>0</v>
      </c>
    </row>
    <row r="174" spans="1:11">
      <c r="A174" s="21">
        <v>44387</v>
      </c>
      <c r="B174" s="77">
        <f>'DC4-1'!B173</f>
        <v>2581.994</v>
      </c>
      <c r="C174" s="77">
        <f>IF(ISERROR(VLOOKUP(A174,'DC4-1'!$A$4:$Q$1997,5,TRUE)),"",VLOOKUP(A174,'DC4-1'!$A$4:$Q$1997,5,TRUE))</f>
        <v>260.775</v>
      </c>
      <c r="D174" s="74">
        <v>246.365</v>
      </c>
      <c r="E174" s="74">
        <v>246.393</v>
      </c>
      <c r="F174" s="74">
        <f t="shared" si="12"/>
        <v>2596.39</v>
      </c>
      <c r="G174" s="75">
        <f t="shared" si="13"/>
        <v>405.499999999847</v>
      </c>
      <c r="K174" s="82">
        <f>IF(AND(年报!N$2&lt;=A174,A174&lt;=年报!N$3),1,0)</f>
        <v>0</v>
      </c>
    </row>
    <row r="175" spans="1:11">
      <c r="A175" s="21">
        <v>44390</v>
      </c>
      <c r="B175" s="77">
        <f>'DC4-1'!B174</f>
        <v>2581.994</v>
      </c>
      <c r="C175" s="77">
        <f>IF(ISERROR(VLOOKUP(A175,'DC4-1'!$A$4:$Q$1997,5,TRUE)),"",VLOOKUP(A175,'DC4-1'!$A$4:$Q$1997,5,TRUE))</f>
        <v>260.771</v>
      </c>
      <c r="D175" s="74">
        <v>246.372</v>
      </c>
      <c r="E175" s="74">
        <v>246.401</v>
      </c>
      <c r="F175" s="74">
        <f t="shared" si="12"/>
        <v>2596.3785</v>
      </c>
      <c r="G175" s="75">
        <f t="shared" si="13"/>
        <v>416.999999999916</v>
      </c>
      <c r="K175" s="82">
        <f>IF(AND(年报!N$2&lt;=A175,A175&lt;=年报!N$3),1,0)</f>
        <v>0</v>
      </c>
    </row>
    <row r="176" spans="1:11">
      <c r="A176" s="21">
        <v>44397</v>
      </c>
      <c r="B176" s="77">
        <f>'DC4-1'!B175</f>
        <v>2581.994</v>
      </c>
      <c r="C176" s="77">
        <f>IF(ISERROR(VLOOKUP(A176,'DC4-1'!$A$4:$Q$1997,5,TRUE)),"",VLOOKUP(A176,'DC4-1'!$A$4:$Q$1997,5,TRUE))</f>
        <v>262.638</v>
      </c>
      <c r="D176" s="74">
        <v>248.25</v>
      </c>
      <c r="E176" s="74">
        <v>248.272</v>
      </c>
      <c r="F176" s="74">
        <f t="shared" si="12"/>
        <v>2596.371</v>
      </c>
      <c r="G176" s="75">
        <f t="shared" si="13"/>
        <v>424.50000000008</v>
      </c>
      <c r="K176" s="82">
        <f>IF(AND(年报!N$2&lt;=A176,A176&lt;=年报!N$3),1,0)</f>
        <v>0</v>
      </c>
    </row>
    <row r="177" spans="1:11">
      <c r="A177" s="21">
        <v>44401</v>
      </c>
      <c r="B177" s="77">
        <f>'DC4-1'!B176</f>
        <v>2581.994</v>
      </c>
      <c r="C177" s="77">
        <f>IF(ISERROR(VLOOKUP(A177,'DC4-1'!$A$4:$Q$1997,5,TRUE)),"",VLOOKUP(A177,'DC4-1'!$A$4:$Q$1997,5,TRUE))</f>
        <v>262.635</v>
      </c>
      <c r="D177" s="74">
        <v>248.235</v>
      </c>
      <c r="E177" s="74">
        <v>248.256</v>
      </c>
      <c r="F177" s="74">
        <f t="shared" si="12"/>
        <v>2596.3835</v>
      </c>
      <c r="G177" s="75">
        <f t="shared" si="13"/>
        <v>412.000000000262</v>
      </c>
      <c r="K177" s="82">
        <f>IF(AND(年报!N$2&lt;=A177,A177&lt;=年报!N$3),1,0)</f>
        <v>0</v>
      </c>
    </row>
    <row r="178" spans="1:11">
      <c r="A178" s="21">
        <v>44437</v>
      </c>
      <c r="B178" s="77">
        <f>'DC4-1'!B177</f>
        <v>2581.994</v>
      </c>
      <c r="C178" s="77">
        <f>IF(ISERROR(VLOOKUP(A178,'DC4-1'!$A$4:$Q$1997,5,TRUE)),"",VLOOKUP(A178,'DC4-1'!$A$4:$Q$1997,5,TRUE))</f>
        <v>269.265</v>
      </c>
      <c r="D178" s="74">
        <v>254.864</v>
      </c>
      <c r="E178" s="74">
        <v>254.889</v>
      </c>
      <c r="F178" s="74">
        <f t="shared" si="12"/>
        <v>2596.3825</v>
      </c>
      <c r="G178" s="75">
        <f t="shared" si="13"/>
        <v>413.000000000011</v>
      </c>
      <c r="K178" s="82">
        <f>IF(AND(年报!N$2&lt;=A178,A178&lt;=年报!N$3),1,0)</f>
        <v>0</v>
      </c>
    </row>
    <row r="179" spans="1:11">
      <c r="A179" s="21">
        <v>44445</v>
      </c>
      <c r="B179" s="77">
        <f>'DC4-1'!B178</f>
        <v>2581.994</v>
      </c>
      <c r="C179" s="77">
        <f>IF(ISERROR(VLOOKUP(A179,'DC4-1'!$A$4:$Q$1997,5,TRUE)),"",VLOOKUP(A179,'DC4-1'!$A$4:$Q$1997,5,TRUE))</f>
        <v>269.7915</v>
      </c>
      <c r="D179" s="74">
        <v>255.397</v>
      </c>
      <c r="E179" s="74">
        <v>255.418</v>
      </c>
      <c r="F179" s="74">
        <f t="shared" si="12"/>
        <v>2596.378</v>
      </c>
      <c r="G179" s="75">
        <f t="shared" si="13"/>
        <v>417.500000000018</v>
      </c>
      <c r="K179" s="82">
        <f>IF(AND(年报!N$2&lt;=A179,A179&lt;=年报!N$3),1,0)</f>
        <v>0</v>
      </c>
    </row>
    <row r="180" spans="1:11">
      <c r="A180" s="21">
        <v>44448</v>
      </c>
      <c r="B180" s="77">
        <f>'DC4-1'!B179</f>
        <v>2581.994</v>
      </c>
      <c r="C180" s="77">
        <f>IF(ISERROR(VLOOKUP(A180,'DC4-1'!$A$4:$Q$1997,5,TRUE)),"",VLOOKUP(A180,'DC4-1'!$A$4:$Q$1997,5,TRUE))</f>
        <v>269.7105</v>
      </c>
      <c r="D180" s="74">
        <v>255.257</v>
      </c>
      <c r="E180" s="74">
        <v>255.37</v>
      </c>
      <c r="F180" s="74">
        <f t="shared" si="12"/>
        <v>2596.391</v>
      </c>
      <c r="G180" s="75">
        <f t="shared" si="13"/>
        <v>404.500000000098</v>
      </c>
      <c r="K180" s="82">
        <f>IF(AND(年报!N$2&lt;=A180,A180&lt;=年报!N$3),1,0)</f>
        <v>0</v>
      </c>
    </row>
    <row r="181" spans="6:11">
      <c r="F181" s="74"/>
      <c r="K181" s="82">
        <f>IF(AND(年报!N$2&lt;=A181,A181&lt;=年报!N$3),1,0)</f>
        <v>0</v>
      </c>
    </row>
    <row r="182" spans="6:11">
      <c r="F182" s="74"/>
      <c r="K182" s="82">
        <f>IF(AND(年报!N$2&lt;=A182,A182&lt;=年报!N$3),1,0)</f>
        <v>0</v>
      </c>
    </row>
    <row r="183" spans="6:11">
      <c r="F183" s="74"/>
      <c r="K183" s="82">
        <f>IF(AND(年报!N$2&lt;=A183,A183&lt;=年报!N$3),1,0)</f>
        <v>0</v>
      </c>
    </row>
    <row r="184" spans="6:11">
      <c r="F184" s="74"/>
      <c r="K184" s="82">
        <f>IF(AND(年报!N$2&lt;=A184,A184&lt;=年报!N$3),1,0)</f>
        <v>0</v>
      </c>
    </row>
    <row r="185" spans="6:11">
      <c r="F185" s="74"/>
      <c r="K185" s="82">
        <f>IF(AND(年报!N$2&lt;=A185,A185&lt;=年报!N$3),1,0)</f>
        <v>0</v>
      </c>
    </row>
    <row r="186" spans="6:11">
      <c r="F186" s="74"/>
      <c r="K186" s="82">
        <f>IF(AND(年报!N$2&lt;=A186,A186&lt;=年报!N$3),1,0)</f>
        <v>0</v>
      </c>
    </row>
    <row r="187" spans="6:11">
      <c r="F187" s="74"/>
      <c r="K187" s="82">
        <f>IF(AND(年报!N$2&lt;=A187,A187&lt;=年报!N$3),1,0)</f>
        <v>0</v>
      </c>
    </row>
    <row r="188" spans="6:11">
      <c r="F188" s="74"/>
      <c r="K188" s="82">
        <f>IF(AND(年报!N$2&lt;=A188,A188&lt;=年报!N$3),1,0)</f>
        <v>0</v>
      </c>
    </row>
    <row r="189" spans="6:11">
      <c r="F189" s="74"/>
      <c r="K189" s="82">
        <f>IF(AND(年报!N$2&lt;=A189,A189&lt;=年报!N$3),1,0)</f>
        <v>0</v>
      </c>
    </row>
    <row r="190" spans="6:11">
      <c r="F190" s="74"/>
      <c r="K190" s="82">
        <f>IF(AND(年报!N$2&lt;=A190,A190&lt;=年报!N$3),1,0)</f>
        <v>0</v>
      </c>
    </row>
    <row r="191" spans="6:11">
      <c r="F191" s="74"/>
      <c r="K191" s="82">
        <f>IF(AND(年报!N$2&lt;=A191,A191&lt;=年报!N$3),1,0)</f>
        <v>0</v>
      </c>
    </row>
    <row r="192" spans="6:11">
      <c r="F192" s="74"/>
      <c r="K192" s="82">
        <f>IF(AND(年报!N$2&lt;=A192,A192&lt;=年报!N$3),1,0)</f>
        <v>0</v>
      </c>
    </row>
    <row r="193" spans="6:11">
      <c r="F193" s="74"/>
      <c r="K193" s="82">
        <f>IF(AND(年报!N$2&lt;=A193,A193&lt;=年报!N$3),1,0)</f>
        <v>0</v>
      </c>
    </row>
    <row r="194" spans="6:11">
      <c r="F194" s="74"/>
      <c r="K194" s="82">
        <f>IF(AND(年报!N$2&lt;=A194,A194&lt;=年报!N$3),1,0)</f>
        <v>0</v>
      </c>
    </row>
    <row r="195" spans="6:11">
      <c r="F195" s="74"/>
      <c r="K195" s="82">
        <f>IF(AND(年报!N$2&lt;=A195,A195&lt;=年报!N$3),1,0)</f>
        <v>0</v>
      </c>
    </row>
    <row r="196" spans="6:11">
      <c r="F196" s="74"/>
      <c r="K196" s="82">
        <f>IF(AND(年报!N$2&lt;=A196,A196&lt;=年报!N$3),1,0)</f>
        <v>0</v>
      </c>
    </row>
    <row r="197" spans="6:11">
      <c r="F197" s="74"/>
      <c r="K197" s="82">
        <f>IF(AND(年报!N$2&lt;=A197,A197&lt;=年报!N$3),1,0)</f>
        <v>0</v>
      </c>
    </row>
    <row r="198" spans="6:11">
      <c r="F198" s="74"/>
      <c r="K198" s="82">
        <f>IF(AND(年报!N$2&lt;=A198,A198&lt;=年报!N$3),1,0)</f>
        <v>0</v>
      </c>
    </row>
    <row r="199" spans="6:11">
      <c r="F199" s="74"/>
      <c r="K199" s="82">
        <f>IF(AND(年报!N$2&lt;=A199,A199&lt;=年报!N$3),1,0)</f>
        <v>0</v>
      </c>
    </row>
    <row r="200" spans="6:11">
      <c r="F200" s="74"/>
      <c r="K200" s="82">
        <f>IF(AND(年报!N$2&lt;=A200,A200&lt;=年报!N$3),1,0)</f>
        <v>0</v>
      </c>
    </row>
    <row r="201" spans="6:11">
      <c r="F201" s="74"/>
      <c r="K201" s="82">
        <f>IF(AND(年报!N$2&lt;=A201,A201&lt;=年报!N$3),1,0)</f>
        <v>0</v>
      </c>
    </row>
    <row r="202" spans="6:11">
      <c r="F202" s="74"/>
      <c r="K202" s="82">
        <f>IF(AND(年报!N$2&lt;=A202,A202&lt;=年报!N$3),1,0)</f>
        <v>0</v>
      </c>
    </row>
    <row r="203" spans="6:11">
      <c r="F203" s="74"/>
      <c r="K203" s="82">
        <f>IF(AND(年报!N$2&lt;=A203,A203&lt;=年报!N$3),1,0)</f>
        <v>0</v>
      </c>
    </row>
    <row r="204" spans="6:11">
      <c r="F204" s="74"/>
      <c r="K204" s="82">
        <f>IF(AND(年报!N$2&lt;=A204,A204&lt;=年报!N$3),1,0)</f>
        <v>0</v>
      </c>
    </row>
    <row r="205" spans="6:11">
      <c r="F205" s="74"/>
      <c r="K205" s="82">
        <f>IF(AND(年报!N$2&lt;=A205,A205&lt;=年报!N$3),1,0)</f>
        <v>0</v>
      </c>
    </row>
    <row r="206" spans="6:11">
      <c r="F206" s="74"/>
      <c r="K206" s="82">
        <f>IF(AND(年报!N$2&lt;=A206,A206&lt;=年报!N$3),1,0)</f>
        <v>0</v>
      </c>
    </row>
    <row r="207" spans="6:11">
      <c r="F207" s="74"/>
      <c r="K207" s="82">
        <f>IF(AND(年报!N$2&lt;=A207,A207&lt;=年报!N$3),1,0)</f>
        <v>0</v>
      </c>
    </row>
    <row r="208" spans="6:11">
      <c r="F208" s="74"/>
      <c r="K208" s="82">
        <f>IF(AND(年报!N$2&lt;=A208,A208&lt;=年报!N$3),1,0)</f>
        <v>0</v>
      </c>
    </row>
    <row r="209" spans="6:11">
      <c r="F209" s="74"/>
      <c r="K209" s="82">
        <f>IF(AND(年报!N$2&lt;=A209,A209&lt;=年报!N$3),1,0)</f>
        <v>0</v>
      </c>
    </row>
    <row r="210" spans="6:11">
      <c r="F210" s="74"/>
      <c r="K210" s="82">
        <f>IF(AND(年报!N$2&lt;=A210,A210&lt;=年报!N$3),1,0)</f>
        <v>0</v>
      </c>
    </row>
    <row r="211" spans="6:11">
      <c r="F211" s="74"/>
      <c r="K211" s="82">
        <f>IF(AND(年报!N$2&lt;=A211,A211&lt;=年报!N$3),1,0)</f>
        <v>0</v>
      </c>
    </row>
    <row r="212" spans="6:11">
      <c r="F212" s="74"/>
      <c r="K212" s="82">
        <f>IF(AND(年报!N$2&lt;=A212,A212&lt;=年报!N$3),1,0)</f>
        <v>0</v>
      </c>
    </row>
    <row r="213" spans="6:11">
      <c r="F213" s="74"/>
      <c r="K213" s="82">
        <f>IF(AND(年报!N$2&lt;=A213,A213&lt;=年报!N$3),1,0)</f>
        <v>0</v>
      </c>
    </row>
    <row r="214" spans="6:11">
      <c r="F214" s="74"/>
      <c r="K214" s="82">
        <f>IF(AND(年报!N$2&lt;=A214,A214&lt;=年报!N$3),1,0)</f>
        <v>0</v>
      </c>
    </row>
    <row r="215" spans="6:11">
      <c r="F215" s="74"/>
      <c r="K215" s="82">
        <f>IF(AND(年报!N$2&lt;=A215,A215&lt;=年报!N$3),1,0)</f>
        <v>0</v>
      </c>
    </row>
    <row r="216" spans="6:11">
      <c r="F216" s="74"/>
      <c r="K216" s="82">
        <f>IF(AND(年报!N$2&lt;=A216,A216&lt;=年报!N$3),1,0)</f>
        <v>0</v>
      </c>
    </row>
    <row r="217" spans="6:11">
      <c r="F217" s="74"/>
      <c r="K217" s="82">
        <f>IF(AND(年报!N$2&lt;=A217,A217&lt;=年报!N$3),1,0)</f>
        <v>0</v>
      </c>
    </row>
    <row r="218" spans="6:11">
      <c r="F218" s="74"/>
      <c r="K218" s="82">
        <f>IF(AND(年报!N$2&lt;=A218,A218&lt;=年报!N$3),1,0)</f>
        <v>0</v>
      </c>
    </row>
    <row r="219" spans="6:11">
      <c r="F219" s="74"/>
      <c r="K219" s="82">
        <f>IF(AND(年报!N$2&lt;=A219,A219&lt;=年报!N$3),1,0)</f>
        <v>0</v>
      </c>
    </row>
    <row r="220" spans="6:11">
      <c r="F220" s="74"/>
      <c r="K220" s="82">
        <f>IF(AND(年报!N$2&lt;=A220,A220&lt;=年报!N$3),1,0)</f>
        <v>0</v>
      </c>
    </row>
    <row r="221" spans="6:11">
      <c r="F221" s="74"/>
      <c r="K221" s="82">
        <f>IF(AND(年报!N$2&lt;=A221,A221&lt;=年报!N$3),1,0)</f>
        <v>0</v>
      </c>
    </row>
    <row r="222" spans="6:11">
      <c r="F222" s="74"/>
      <c r="K222" s="82">
        <f>IF(AND(年报!N$2&lt;=A222,A222&lt;=年报!N$3),1,0)</f>
        <v>0</v>
      </c>
    </row>
    <row r="223" spans="6:11">
      <c r="F223" s="74"/>
      <c r="K223" s="82">
        <f>IF(AND(年报!N$2&lt;=A223,A223&lt;=年报!N$3),1,0)</f>
        <v>0</v>
      </c>
    </row>
    <row r="224" spans="6:11">
      <c r="F224" s="74"/>
      <c r="K224" s="82">
        <f>IF(AND(年报!N$2&lt;=A224,A224&lt;=年报!N$3),1,0)</f>
        <v>0</v>
      </c>
    </row>
    <row r="225" spans="6:11">
      <c r="F225" s="74"/>
      <c r="K225" s="82">
        <f>IF(AND(年报!N$2&lt;=A225,A225&lt;=年报!N$3),1,0)</f>
        <v>0</v>
      </c>
    </row>
    <row r="226" spans="6:11">
      <c r="F226" s="74"/>
      <c r="K226" s="82">
        <f>IF(AND(年报!N$2&lt;=A226,A226&lt;=年报!N$3),1,0)</f>
        <v>0</v>
      </c>
    </row>
    <row r="227" spans="6:11">
      <c r="F227" s="74"/>
      <c r="K227" s="82">
        <f>IF(AND(年报!N$2&lt;=A227,A227&lt;=年报!N$3),1,0)</f>
        <v>0</v>
      </c>
    </row>
    <row r="228" spans="6:11">
      <c r="F228" s="74"/>
      <c r="K228" s="82">
        <f>IF(AND(年报!N$2&lt;=A228,A228&lt;=年报!N$3),1,0)</f>
        <v>0</v>
      </c>
    </row>
    <row r="229" spans="6:11">
      <c r="F229" s="74"/>
      <c r="K229" s="82">
        <f>IF(AND(年报!N$2&lt;=A229,A229&lt;=年报!N$3),1,0)</f>
        <v>0</v>
      </c>
    </row>
    <row r="230" spans="6:11">
      <c r="F230" s="74"/>
      <c r="K230" s="82">
        <f>IF(AND(年报!N$2&lt;=A230,A230&lt;=年报!N$3),1,0)</f>
        <v>0</v>
      </c>
    </row>
    <row r="231" spans="6:11">
      <c r="F231" s="74"/>
      <c r="K231" s="82">
        <f>IF(AND(年报!N$2&lt;=A231,A231&lt;=年报!N$3),1,0)</f>
        <v>0</v>
      </c>
    </row>
    <row r="232" spans="6:11">
      <c r="F232" s="74"/>
      <c r="K232" s="82">
        <f>IF(AND(年报!N$2&lt;=A232,A232&lt;=年报!N$3),1,0)</f>
        <v>0</v>
      </c>
    </row>
    <row r="233" spans="6:11">
      <c r="F233" s="74"/>
      <c r="K233" s="82">
        <f>IF(AND(年报!N$2&lt;=A233,A233&lt;=年报!N$3),1,0)</f>
        <v>0</v>
      </c>
    </row>
    <row r="234" spans="6:11">
      <c r="F234" s="74"/>
      <c r="K234" s="82">
        <f>IF(AND(年报!N$2&lt;=A234,A234&lt;=年报!N$3),1,0)</f>
        <v>0</v>
      </c>
    </row>
    <row r="235" spans="6:11">
      <c r="F235" s="74"/>
      <c r="K235" s="82">
        <f>IF(AND(年报!N$2&lt;=A235,A235&lt;=年报!N$3),1,0)</f>
        <v>0</v>
      </c>
    </row>
    <row r="236" spans="6:11">
      <c r="F236" s="74"/>
      <c r="K236" s="82">
        <f>IF(AND(年报!N$2&lt;=A236,A236&lt;=年报!N$3),1,0)</f>
        <v>0</v>
      </c>
    </row>
    <row r="237" spans="6:11">
      <c r="F237" s="74"/>
      <c r="K237" s="82">
        <f>IF(AND(年报!N$2&lt;=A237,A237&lt;=年报!N$3),1,0)</f>
        <v>0</v>
      </c>
    </row>
    <row r="238" spans="6:11">
      <c r="F238" s="74"/>
      <c r="K238" s="82">
        <f>IF(AND(年报!N$2&lt;=A238,A238&lt;=年报!N$3),1,0)</f>
        <v>0</v>
      </c>
    </row>
    <row r="239" spans="6:11">
      <c r="F239" s="74"/>
      <c r="K239" s="82">
        <f>IF(AND(年报!N$2&lt;=A239,A239&lt;=年报!N$3),1,0)</f>
        <v>0</v>
      </c>
    </row>
    <row r="240" spans="6:11">
      <c r="F240" s="74"/>
      <c r="K240" s="82">
        <f>IF(AND(年报!N$2&lt;=A240,A240&lt;=年报!N$3),1,0)</f>
        <v>0</v>
      </c>
    </row>
    <row r="241" spans="6:11">
      <c r="F241" s="74"/>
      <c r="K241" s="82">
        <f>IF(AND(年报!N$2&lt;=A241,A241&lt;=年报!N$3),1,0)</f>
        <v>0</v>
      </c>
    </row>
    <row r="242" spans="6:11">
      <c r="F242" s="74"/>
      <c r="K242" s="82">
        <f>IF(AND(年报!N$2&lt;=A242,A242&lt;=年报!N$3),1,0)</f>
        <v>0</v>
      </c>
    </row>
    <row r="243" spans="6:11">
      <c r="F243" s="74"/>
      <c r="K243" s="82">
        <f>IF(AND(年报!N$2&lt;=A243,A243&lt;=年报!N$3),1,0)</f>
        <v>0</v>
      </c>
    </row>
    <row r="244" spans="6:11">
      <c r="F244" s="74"/>
      <c r="K244" s="82">
        <f>IF(AND(年报!N$2&lt;=A244,A244&lt;=年报!N$3),1,0)</f>
        <v>0</v>
      </c>
    </row>
    <row r="245" spans="6:11">
      <c r="F245" s="74"/>
      <c r="K245" s="82">
        <f>IF(AND(年报!N$2&lt;=A245,A245&lt;=年报!N$3),1,0)</f>
        <v>0</v>
      </c>
    </row>
    <row r="246" spans="6:11">
      <c r="F246" s="74"/>
      <c r="K246" s="82">
        <f>IF(AND(年报!N$2&lt;=A246,A246&lt;=年报!N$3),1,0)</f>
        <v>0</v>
      </c>
    </row>
    <row r="247" spans="6:11">
      <c r="F247" s="74"/>
      <c r="K247" s="82">
        <f>IF(AND(年报!N$2&lt;=A247,A247&lt;=年报!N$3),1,0)</f>
        <v>0</v>
      </c>
    </row>
    <row r="248" spans="6:11">
      <c r="F248" s="74"/>
      <c r="K248" s="82">
        <f>IF(AND(年报!N$2&lt;=A248,A248&lt;=年报!N$3),1,0)</f>
        <v>0</v>
      </c>
    </row>
    <row r="249" spans="6:11">
      <c r="F249" s="74"/>
      <c r="K249" s="82">
        <f>IF(AND(年报!N$2&lt;=A249,A249&lt;=年报!N$3),1,0)</f>
        <v>0</v>
      </c>
    </row>
    <row r="250" spans="6:11">
      <c r="F250" s="74"/>
      <c r="K250" s="82">
        <f>IF(AND(年报!N$2&lt;=A250,A250&lt;=年报!N$3),1,0)</f>
        <v>0</v>
      </c>
    </row>
    <row r="251" spans="6:11">
      <c r="F251" s="74"/>
      <c r="K251" s="82">
        <f>IF(AND(年报!N$2&lt;=A251,A251&lt;=年报!N$3),1,0)</f>
        <v>0</v>
      </c>
    </row>
    <row r="252" spans="6:11">
      <c r="F252" s="74"/>
      <c r="K252" s="82">
        <f>IF(AND(年报!N$2&lt;=A252,A252&lt;=年报!N$3),1,0)</f>
        <v>0</v>
      </c>
    </row>
    <row r="253" spans="6:11">
      <c r="F253" s="74"/>
      <c r="K253" s="82">
        <f>IF(AND(年报!N$2&lt;=A253,A253&lt;=年报!N$3),1,0)</f>
        <v>0</v>
      </c>
    </row>
    <row r="254" spans="6:11">
      <c r="F254" s="74"/>
      <c r="K254" s="82">
        <f>IF(AND(年报!N$2&lt;=A254,A254&lt;=年报!N$3),1,0)</f>
        <v>0</v>
      </c>
    </row>
    <row r="255" spans="6:11">
      <c r="F255" s="74"/>
      <c r="K255" s="82">
        <f>IF(AND(年报!N$2&lt;=A255,A255&lt;=年报!N$3),1,0)</f>
        <v>0</v>
      </c>
    </row>
    <row r="256" spans="6:11">
      <c r="F256" s="74"/>
      <c r="K256" s="82">
        <f>IF(AND(年报!N$2&lt;=A256,A256&lt;=年报!N$3),1,0)</f>
        <v>0</v>
      </c>
    </row>
    <row r="257" spans="6:11">
      <c r="F257" s="74"/>
      <c r="K257" s="82">
        <f>IF(AND(年报!N$2&lt;=A257,A257&lt;=年报!N$3),1,0)</f>
        <v>0</v>
      </c>
    </row>
    <row r="258" spans="6:11">
      <c r="F258" s="74"/>
      <c r="K258" s="82">
        <f>IF(AND(年报!N$2&lt;=A258,A258&lt;=年报!N$3),1,0)</f>
        <v>0</v>
      </c>
    </row>
    <row r="259" spans="6:11">
      <c r="F259" s="74"/>
      <c r="K259" s="82">
        <f>IF(AND(年报!N$2&lt;=A259,A259&lt;=年报!N$3),1,0)</f>
        <v>0</v>
      </c>
    </row>
    <row r="260" spans="6:11">
      <c r="F260" s="74"/>
      <c r="K260" s="82">
        <f>IF(AND(年报!N$2&lt;=A260,A260&lt;=年报!N$3),1,0)</f>
        <v>0</v>
      </c>
    </row>
    <row r="261" spans="6:11">
      <c r="F261" s="74"/>
      <c r="K261" s="82">
        <f>IF(AND(年报!N$2&lt;=A261,A261&lt;=年报!N$3),1,0)</f>
        <v>0</v>
      </c>
    </row>
    <row r="262" spans="6:11">
      <c r="F262" s="74"/>
      <c r="K262" s="82">
        <f>IF(AND(年报!N$2&lt;=A262,A262&lt;=年报!N$3),1,0)</f>
        <v>0</v>
      </c>
    </row>
    <row r="263" spans="6:11">
      <c r="F263" s="74"/>
      <c r="K263" s="82">
        <f>IF(AND(年报!N$2&lt;=A263,A263&lt;=年报!N$3),1,0)</f>
        <v>0</v>
      </c>
    </row>
    <row r="264" spans="6:11">
      <c r="F264" s="74"/>
      <c r="K264" s="82">
        <f>IF(AND(年报!N$2&lt;=A264,A264&lt;=年报!N$3),1,0)</f>
        <v>0</v>
      </c>
    </row>
    <row r="265" spans="6:11">
      <c r="F265" s="74"/>
      <c r="K265" s="82">
        <f>IF(AND(年报!N$2&lt;=A265,A265&lt;=年报!N$3),1,0)</f>
        <v>0</v>
      </c>
    </row>
    <row r="266" spans="6:11">
      <c r="F266" s="74"/>
      <c r="K266" s="82">
        <f>IF(AND(年报!N$2&lt;=A266,A266&lt;=年报!N$3),1,0)</f>
        <v>0</v>
      </c>
    </row>
    <row r="267" spans="6:11">
      <c r="F267" s="74"/>
      <c r="K267" s="82">
        <f>IF(AND(年报!N$2&lt;=A267,A267&lt;=年报!N$3),1,0)</f>
        <v>0</v>
      </c>
    </row>
    <row r="268" spans="6:11">
      <c r="F268" s="74"/>
      <c r="K268" s="82">
        <f>IF(AND(年报!N$2&lt;=A268,A268&lt;=年报!N$3),1,0)</f>
        <v>0</v>
      </c>
    </row>
    <row r="269" spans="6:11">
      <c r="F269" s="74"/>
      <c r="K269" s="82">
        <f>IF(AND(年报!N$2&lt;=A269,A269&lt;=年报!N$3),1,0)</f>
        <v>0</v>
      </c>
    </row>
    <row r="270" spans="6:11">
      <c r="F270" s="74"/>
      <c r="K270" s="82">
        <f>IF(AND(年报!N$2&lt;=A270,A270&lt;=年报!N$3),1,0)</f>
        <v>0</v>
      </c>
    </row>
    <row r="271" spans="6:11">
      <c r="F271" s="74"/>
      <c r="K271" s="82">
        <f>IF(AND(年报!N$2&lt;=A271,A271&lt;=年报!N$3),1,0)</f>
        <v>0</v>
      </c>
    </row>
    <row r="272" spans="6:11">
      <c r="F272" s="74"/>
      <c r="K272" s="82">
        <f>IF(AND(年报!N$2&lt;=A272,A272&lt;=年报!N$3),1,0)</f>
        <v>0</v>
      </c>
    </row>
    <row r="273" spans="6:11">
      <c r="F273" s="74"/>
      <c r="K273" s="82">
        <f>IF(AND(年报!N$2&lt;=A273,A273&lt;=年报!N$3),1,0)</f>
        <v>0</v>
      </c>
    </row>
    <row r="274" spans="6:11">
      <c r="F274" s="74"/>
      <c r="K274" s="82">
        <f>IF(AND(年报!N$2&lt;=A274,A274&lt;=年报!N$3),1,0)</f>
        <v>0</v>
      </c>
    </row>
    <row r="275" spans="6:11">
      <c r="F275" s="74"/>
      <c r="K275" s="82">
        <f>IF(AND(年报!N$2&lt;=A275,A275&lt;=年报!N$3),1,0)</f>
        <v>0</v>
      </c>
    </row>
    <row r="276" spans="6:11">
      <c r="F276" s="74"/>
      <c r="K276" s="82">
        <f>IF(AND(年报!N$2&lt;=A276,A276&lt;=年报!N$3),1,0)</f>
        <v>0</v>
      </c>
    </row>
    <row r="277" spans="6:11">
      <c r="F277" s="74"/>
      <c r="K277" s="82">
        <f>IF(AND(年报!N$2&lt;=A277,A277&lt;=年报!N$3),1,0)</f>
        <v>0</v>
      </c>
    </row>
    <row r="278" spans="6:11">
      <c r="F278" s="74"/>
      <c r="K278" s="82">
        <f>IF(AND(年报!N$2&lt;=A278,A278&lt;=年报!N$3),1,0)</f>
        <v>0</v>
      </c>
    </row>
    <row r="279" spans="6:11">
      <c r="F279" s="74"/>
      <c r="K279" s="82">
        <f>IF(AND(年报!N$2&lt;=A279,A279&lt;=年报!N$3),1,0)</f>
        <v>0</v>
      </c>
    </row>
    <row r="280" spans="6:11">
      <c r="F280" s="74"/>
      <c r="K280" s="82">
        <f>IF(AND(年报!N$2&lt;=A280,A280&lt;=年报!N$3),1,0)</f>
        <v>0</v>
      </c>
    </row>
    <row r="281" spans="6:11">
      <c r="F281" s="74"/>
      <c r="K281" s="82">
        <f>IF(AND(年报!N$2&lt;=A281,A281&lt;=年报!N$3),1,0)</f>
        <v>0</v>
      </c>
    </row>
    <row r="282" spans="6:11">
      <c r="F282" s="74"/>
      <c r="K282" s="82">
        <f>IF(AND(年报!N$2&lt;=A282,A282&lt;=年报!N$3),1,0)</f>
        <v>0</v>
      </c>
    </row>
    <row r="283" spans="6:11">
      <c r="F283" s="74"/>
      <c r="K283" s="82">
        <f>IF(AND(年报!N$2&lt;=A283,A283&lt;=年报!N$3),1,0)</f>
        <v>0</v>
      </c>
    </row>
    <row r="284" spans="6:11">
      <c r="F284" s="74"/>
      <c r="K284" s="82">
        <f>IF(AND(年报!N$2&lt;=A284,A284&lt;=年报!N$3),1,0)</f>
        <v>0</v>
      </c>
    </row>
    <row r="285" spans="6:11">
      <c r="F285" s="74"/>
      <c r="K285" s="82">
        <f>IF(AND(年报!N$2&lt;=A285,A285&lt;=年报!N$3),1,0)</f>
        <v>0</v>
      </c>
    </row>
    <row r="286" spans="6:11">
      <c r="F286" s="74"/>
      <c r="K286" s="82">
        <f>IF(AND(年报!N$2&lt;=A286,A286&lt;=年报!N$3),1,0)</f>
        <v>0</v>
      </c>
    </row>
    <row r="287" spans="6:11">
      <c r="F287" s="74"/>
      <c r="K287" s="82">
        <f>IF(AND(年报!N$2&lt;=A287,A287&lt;=年报!N$3),1,0)</f>
        <v>0</v>
      </c>
    </row>
    <row r="288" spans="6:11">
      <c r="F288" s="74"/>
      <c r="K288" s="82">
        <f>IF(AND(年报!N$2&lt;=A288,A288&lt;=年报!N$3),1,0)</f>
        <v>0</v>
      </c>
    </row>
    <row r="289" spans="6:11">
      <c r="F289" s="74"/>
      <c r="K289" s="82">
        <f>IF(AND(年报!N$2&lt;=A289,A289&lt;=年报!N$3),1,0)</f>
        <v>0</v>
      </c>
    </row>
    <row r="290" spans="6:11">
      <c r="F290" s="74"/>
      <c r="K290" s="82">
        <f>IF(AND(年报!N$2&lt;=A290,A290&lt;=年报!N$3),1,0)</f>
        <v>0</v>
      </c>
    </row>
    <row r="291" spans="6:11">
      <c r="F291" s="74"/>
      <c r="K291" s="82">
        <f>IF(AND(年报!N$2&lt;=A291,A291&lt;=年报!N$3),1,0)</f>
        <v>0</v>
      </c>
    </row>
    <row r="292" spans="6:11">
      <c r="F292" s="74"/>
      <c r="K292" s="82">
        <f>IF(AND(年报!N$2&lt;=A292,A292&lt;=年报!N$3),1,0)</f>
        <v>0</v>
      </c>
    </row>
    <row r="293" spans="6:11">
      <c r="F293" s="74"/>
      <c r="K293" s="82">
        <f>IF(AND(年报!N$2&lt;=A293,A293&lt;=年报!N$3),1,0)</f>
        <v>0</v>
      </c>
    </row>
    <row r="294" spans="6:11">
      <c r="F294" s="74"/>
      <c r="K294" s="82">
        <f>IF(AND(年报!N$2&lt;=A294,A294&lt;=年报!N$3),1,0)</f>
        <v>0</v>
      </c>
    </row>
    <row r="295" spans="6:11">
      <c r="F295" s="74"/>
      <c r="K295" s="82">
        <f>IF(AND(年报!N$2&lt;=A295,A295&lt;=年报!N$3),1,0)</f>
        <v>0</v>
      </c>
    </row>
    <row r="296" spans="6:11">
      <c r="F296" s="74"/>
      <c r="K296" s="82">
        <f>IF(AND(年报!N$2&lt;=A296,A296&lt;=年报!N$3),1,0)</f>
        <v>0</v>
      </c>
    </row>
    <row r="297" spans="6:11">
      <c r="F297" s="74"/>
      <c r="K297" s="82">
        <f>IF(AND(年报!N$2&lt;=A297,A297&lt;=年报!N$3),1,0)</f>
        <v>0</v>
      </c>
    </row>
    <row r="298" spans="6:11">
      <c r="F298" s="74"/>
      <c r="K298" s="82">
        <f>IF(AND(年报!N$2&lt;=A298,A298&lt;=年报!N$3),1,0)</f>
        <v>0</v>
      </c>
    </row>
    <row r="299" spans="6:11">
      <c r="F299" s="74"/>
      <c r="K299" s="82">
        <f>IF(AND(年报!N$2&lt;=A299,A299&lt;=年报!N$3),1,0)</f>
        <v>0</v>
      </c>
    </row>
    <row r="300" spans="6:11">
      <c r="F300" s="74"/>
      <c r="K300" s="82">
        <f>IF(AND(年报!N$2&lt;=A300,A300&lt;=年报!N$3),1,0)</f>
        <v>0</v>
      </c>
    </row>
    <row r="301" spans="6:11">
      <c r="F301" s="74"/>
      <c r="K301" s="82">
        <f>IF(AND(年报!N$2&lt;=A301,A301&lt;=年报!N$3),1,0)</f>
        <v>0</v>
      </c>
    </row>
    <row r="302" spans="6:11">
      <c r="F302" s="74"/>
      <c r="K302" s="82">
        <f>IF(AND(年报!N$2&lt;=A302,A302&lt;=年报!N$3),1,0)</f>
        <v>0</v>
      </c>
    </row>
    <row r="303" spans="6:11">
      <c r="F303" s="74"/>
      <c r="K303" s="82">
        <f>IF(AND(年报!N$2&lt;=A303,A303&lt;=年报!N$3),1,0)</f>
        <v>0</v>
      </c>
    </row>
    <row r="304" spans="6:11">
      <c r="F304" s="74"/>
      <c r="K304" s="82">
        <f>IF(AND(年报!N$2&lt;=A304,A304&lt;=年报!N$3),1,0)</f>
        <v>0</v>
      </c>
    </row>
    <row r="305" spans="6:11">
      <c r="F305" s="74"/>
      <c r="K305" s="82">
        <f>IF(AND(年报!N$2&lt;=A305,A305&lt;=年报!N$3),1,0)</f>
        <v>0</v>
      </c>
    </row>
    <row r="306" spans="6:11">
      <c r="F306" s="74"/>
      <c r="K306" s="82">
        <f>IF(AND(年报!N$2&lt;=A306,A306&lt;=年报!N$3),1,0)</f>
        <v>0</v>
      </c>
    </row>
    <row r="307" spans="6:11">
      <c r="F307" s="74"/>
      <c r="K307" s="82">
        <f>IF(AND(年报!N$2&lt;=A307,A307&lt;=年报!N$3),1,0)</f>
        <v>0</v>
      </c>
    </row>
    <row r="308" spans="6:11">
      <c r="F308" s="74"/>
      <c r="K308" s="82">
        <f>IF(AND(年报!N$2&lt;=A308,A308&lt;=年报!N$3),1,0)</f>
        <v>0</v>
      </c>
    </row>
    <row r="309" spans="6:11">
      <c r="F309" s="74"/>
      <c r="K309" s="82">
        <f>IF(AND(年报!N$2&lt;=A309,A309&lt;=年报!N$3),1,0)</f>
        <v>0</v>
      </c>
    </row>
    <row r="310" spans="6:11">
      <c r="F310" s="74"/>
      <c r="K310" s="82">
        <f>IF(AND(年报!N$2&lt;=A310,A310&lt;=年报!N$3),1,0)</f>
        <v>0</v>
      </c>
    </row>
    <row r="311" spans="6:11">
      <c r="F311" s="74"/>
      <c r="K311" s="82">
        <f>IF(AND(年报!N$2&lt;=A311,A311&lt;=年报!N$3),1,0)</f>
        <v>0</v>
      </c>
    </row>
    <row r="312" spans="6:11">
      <c r="F312" s="74"/>
      <c r="K312" s="82">
        <f>IF(AND(年报!N$2&lt;=A312,A312&lt;=年报!N$3),1,0)</f>
        <v>0</v>
      </c>
    </row>
    <row r="313" spans="6:11">
      <c r="F313" s="74"/>
      <c r="K313" s="82">
        <f>IF(AND(年报!N$2&lt;=A313,A313&lt;=年报!N$3),1,0)</f>
        <v>0</v>
      </c>
    </row>
    <row r="314" spans="6:11">
      <c r="F314" s="74"/>
      <c r="K314" s="82">
        <f>IF(AND(年报!N$2&lt;=A314,A314&lt;=年报!N$3),1,0)</f>
        <v>0</v>
      </c>
    </row>
    <row r="315" spans="6:11">
      <c r="F315" s="74"/>
      <c r="K315" s="82">
        <f>IF(AND(年报!N$2&lt;=A315,A315&lt;=年报!N$3),1,0)</f>
        <v>0</v>
      </c>
    </row>
    <row r="316" spans="6:11">
      <c r="F316" s="74"/>
      <c r="K316" s="82">
        <f>IF(AND(年报!N$2&lt;=A316,A316&lt;=年报!N$3),1,0)</f>
        <v>0</v>
      </c>
    </row>
    <row r="317" spans="6:11">
      <c r="F317" s="74"/>
      <c r="K317" s="82">
        <f>IF(AND(年报!N$2&lt;=A317,A317&lt;=年报!N$3),1,0)</f>
        <v>0</v>
      </c>
    </row>
    <row r="318" spans="6:11">
      <c r="F318" s="74"/>
      <c r="K318" s="82">
        <f>IF(AND(年报!N$2&lt;=A318,A318&lt;=年报!N$3),1,0)</f>
        <v>0</v>
      </c>
    </row>
    <row r="319" spans="6:11">
      <c r="F319" s="74"/>
      <c r="K319" s="82">
        <f>IF(AND(年报!N$2&lt;=A319,A319&lt;=年报!N$3),1,0)</f>
        <v>0</v>
      </c>
    </row>
    <row r="320" spans="6:11">
      <c r="F320" s="74"/>
      <c r="K320" s="82">
        <f>IF(AND(年报!N$2&lt;=A320,A320&lt;=年报!N$3),1,0)</f>
        <v>0</v>
      </c>
    </row>
    <row r="321" spans="6:11">
      <c r="F321" s="74"/>
      <c r="K321" s="82">
        <f>IF(AND(年报!N$2&lt;=A321,A321&lt;=年报!N$3),1,0)</f>
        <v>0</v>
      </c>
    </row>
    <row r="322" spans="6:11">
      <c r="F322" s="74"/>
      <c r="K322" s="82">
        <f>IF(AND(年报!N$2&lt;=A322,A322&lt;=年报!N$3),1,0)</f>
        <v>0</v>
      </c>
    </row>
    <row r="323" spans="6:11">
      <c r="F323" s="74"/>
      <c r="K323" s="82">
        <f>IF(AND(年报!N$2&lt;=A323,A323&lt;=年报!N$3),1,0)</f>
        <v>0</v>
      </c>
    </row>
    <row r="324" spans="6:11">
      <c r="F324" s="74"/>
      <c r="K324" s="82">
        <f>IF(AND(年报!N$2&lt;=A324,A324&lt;=年报!N$3),1,0)</f>
        <v>0</v>
      </c>
    </row>
    <row r="325" spans="6:11">
      <c r="F325" s="74"/>
      <c r="K325" s="82">
        <f>IF(AND(年报!N$2&lt;=A325,A325&lt;=年报!N$3),1,0)</f>
        <v>0</v>
      </c>
    </row>
    <row r="326" spans="6:11">
      <c r="F326" s="74"/>
      <c r="K326" s="82">
        <f>IF(AND(年报!N$2&lt;=A326,A326&lt;=年报!N$3),1,0)</f>
        <v>0</v>
      </c>
    </row>
    <row r="327" spans="6:11">
      <c r="F327" s="74"/>
      <c r="K327" s="82">
        <f>IF(AND(年报!N$2&lt;=A327,A327&lt;=年报!N$3),1,0)</f>
        <v>0</v>
      </c>
    </row>
    <row r="328" spans="6:11">
      <c r="F328" s="74"/>
      <c r="K328" s="82">
        <f>IF(AND(年报!N$2&lt;=A328,A328&lt;=年报!N$3),1,0)</f>
        <v>0</v>
      </c>
    </row>
    <row r="329" spans="6:11">
      <c r="F329" s="74"/>
      <c r="K329" s="82">
        <f>IF(AND(年报!N$2&lt;=A329,A329&lt;=年报!N$3),1,0)</f>
        <v>0</v>
      </c>
    </row>
    <row r="330" spans="6:11">
      <c r="F330" s="74"/>
      <c r="K330" s="82">
        <f>IF(AND(年报!N$2&lt;=A330,A330&lt;=年报!N$3),1,0)</f>
        <v>0</v>
      </c>
    </row>
    <row r="331" spans="6:11">
      <c r="F331" s="74"/>
      <c r="K331" s="82">
        <f>IF(AND(年报!N$2&lt;=A331,A331&lt;=年报!N$3),1,0)</f>
        <v>0</v>
      </c>
    </row>
    <row r="332" spans="6:11">
      <c r="F332" s="74"/>
      <c r="K332" s="82">
        <f>IF(AND(年报!N$2&lt;=A332,A332&lt;=年报!N$3),1,0)</f>
        <v>0</v>
      </c>
    </row>
    <row r="333" spans="6:11">
      <c r="F333" s="74"/>
      <c r="K333" s="82">
        <f>IF(AND(年报!N$2&lt;=A333,A333&lt;=年报!N$3),1,0)</f>
        <v>0</v>
      </c>
    </row>
    <row r="334" spans="6:11">
      <c r="F334" s="74"/>
      <c r="K334" s="82">
        <f>IF(AND(年报!N$2&lt;=A334,A334&lt;=年报!N$3),1,0)</f>
        <v>0</v>
      </c>
    </row>
    <row r="335" spans="6:11">
      <c r="F335" s="74"/>
      <c r="K335" s="82">
        <f>IF(AND(年报!N$2&lt;=A335,A335&lt;=年报!N$3),1,0)</f>
        <v>0</v>
      </c>
    </row>
    <row r="336" spans="6:11">
      <c r="F336" s="74"/>
      <c r="K336" s="82">
        <f>IF(AND(年报!N$2&lt;=A336,A336&lt;=年报!N$3),1,0)</f>
        <v>0</v>
      </c>
    </row>
    <row r="337" spans="6:11">
      <c r="F337" s="74"/>
      <c r="K337" s="82">
        <f>IF(AND(年报!N$2&lt;=A337,A337&lt;=年报!N$3),1,0)</f>
        <v>0</v>
      </c>
    </row>
    <row r="338" spans="6:11">
      <c r="F338" s="74"/>
      <c r="K338" s="82">
        <f>IF(AND(年报!N$2&lt;=A338,A338&lt;=年报!N$3),1,0)</f>
        <v>0</v>
      </c>
    </row>
    <row r="339" spans="6:11">
      <c r="F339" s="74"/>
      <c r="K339" s="82">
        <f>IF(AND(年报!N$2&lt;=A339,A339&lt;=年报!N$3),1,0)</f>
        <v>0</v>
      </c>
    </row>
    <row r="340" spans="6:11">
      <c r="F340" s="74"/>
      <c r="K340" s="82">
        <f>IF(AND(年报!N$2&lt;=A340,A340&lt;=年报!N$3),1,0)</f>
        <v>0</v>
      </c>
    </row>
    <row r="341" spans="6:11">
      <c r="F341" s="74"/>
      <c r="K341" s="82">
        <f>IF(AND(年报!N$2&lt;=A341,A341&lt;=年报!N$3),1,0)</f>
        <v>0</v>
      </c>
    </row>
    <row r="342" spans="6:11">
      <c r="F342" s="74"/>
      <c r="K342" s="82">
        <f>IF(AND(年报!N$2&lt;=A342,A342&lt;=年报!N$3),1,0)</f>
        <v>0</v>
      </c>
    </row>
    <row r="343" spans="6:11">
      <c r="F343" s="74"/>
      <c r="K343" s="82">
        <f>IF(AND(年报!N$2&lt;=A343,A343&lt;=年报!N$3),1,0)</f>
        <v>0</v>
      </c>
    </row>
    <row r="344" spans="6:11">
      <c r="F344" s="74"/>
      <c r="K344" s="82">
        <f>IF(AND(年报!N$2&lt;=A344,A344&lt;=年报!N$3),1,0)</f>
        <v>0</v>
      </c>
    </row>
    <row r="345" spans="6:11">
      <c r="F345" s="74"/>
      <c r="K345" s="82">
        <f>IF(AND(年报!N$2&lt;=A345,A345&lt;=年报!N$3),1,0)</f>
        <v>0</v>
      </c>
    </row>
    <row r="346" spans="6:11">
      <c r="F346" s="74"/>
      <c r="K346" s="82">
        <f>IF(AND(年报!N$2&lt;=A346,A346&lt;=年报!N$3),1,0)</f>
        <v>0</v>
      </c>
    </row>
    <row r="347" spans="6:11">
      <c r="F347" s="74"/>
      <c r="K347" s="82">
        <f>IF(AND(年报!N$2&lt;=A347,A347&lt;=年报!N$3),1,0)</f>
        <v>0</v>
      </c>
    </row>
    <row r="348" spans="6:11">
      <c r="F348" s="74"/>
      <c r="K348" s="82">
        <f>IF(AND(年报!N$2&lt;=A348,A348&lt;=年报!N$3),1,0)</f>
        <v>0</v>
      </c>
    </row>
    <row r="349" spans="6:11">
      <c r="F349" s="74"/>
      <c r="K349" s="82">
        <f>IF(AND(年报!N$2&lt;=A349,A349&lt;=年报!N$3),1,0)</f>
        <v>0</v>
      </c>
    </row>
    <row r="350" spans="6:11">
      <c r="F350" s="74"/>
      <c r="K350" s="82">
        <f>IF(AND(年报!N$2&lt;=A350,A350&lt;=年报!N$3),1,0)</f>
        <v>0</v>
      </c>
    </row>
    <row r="351" spans="6:11">
      <c r="F351" s="74"/>
      <c r="K351" s="82">
        <f>IF(AND(年报!N$2&lt;=A351,A351&lt;=年报!N$3),1,0)</f>
        <v>0</v>
      </c>
    </row>
    <row r="352" spans="6:11">
      <c r="F352" s="74"/>
      <c r="K352" s="82">
        <f>IF(AND(年报!N$2&lt;=A352,A352&lt;=年报!N$3),1,0)</f>
        <v>0</v>
      </c>
    </row>
    <row r="353" spans="6:11">
      <c r="F353" s="74"/>
      <c r="K353" s="82">
        <f>IF(AND(年报!N$2&lt;=A353,A353&lt;=年报!N$3),1,0)</f>
        <v>0</v>
      </c>
    </row>
    <row r="354" spans="6:11">
      <c r="F354" s="74"/>
      <c r="K354" s="82">
        <f>IF(AND(年报!N$2&lt;=A354,A354&lt;=年报!N$3),1,0)</f>
        <v>0</v>
      </c>
    </row>
    <row r="355" spans="6:11">
      <c r="F355" s="74"/>
      <c r="K355" s="82">
        <f>IF(AND(年报!N$2&lt;=A355,A355&lt;=年报!N$3),1,0)</f>
        <v>0</v>
      </c>
    </row>
    <row r="356" spans="6:11">
      <c r="F356" s="74"/>
      <c r="K356" s="82">
        <f>IF(AND(年报!N$2&lt;=A356,A356&lt;=年报!N$3),1,0)</f>
        <v>0</v>
      </c>
    </row>
    <row r="357" spans="6:11">
      <c r="F357" s="74"/>
      <c r="K357" s="82">
        <f>IF(AND(年报!N$2&lt;=A357,A357&lt;=年报!N$3),1,0)</f>
        <v>0</v>
      </c>
    </row>
    <row r="358" spans="6:11">
      <c r="F358" s="74"/>
      <c r="K358" s="82">
        <f>IF(AND(年报!N$2&lt;=A358,A358&lt;=年报!N$3),1,0)</f>
        <v>0</v>
      </c>
    </row>
    <row r="359" spans="6:11">
      <c r="F359" s="74"/>
      <c r="K359" s="82">
        <f>IF(AND(年报!N$2&lt;=A359,A359&lt;=年报!N$3),1,0)</f>
        <v>0</v>
      </c>
    </row>
    <row r="360" spans="6:11">
      <c r="F360" s="74"/>
      <c r="K360" s="82">
        <f>IF(AND(年报!N$2&lt;=A360,A360&lt;=年报!N$3),1,0)</f>
        <v>0</v>
      </c>
    </row>
    <row r="361" spans="6:11">
      <c r="F361" s="74"/>
      <c r="K361" s="82">
        <f>IF(AND(年报!N$2&lt;=A361,A361&lt;=年报!N$3),1,0)</f>
        <v>0</v>
      </c>
    </row>
    <row r="362" spans="6:11">
      <c r="F362" s="74"/>
      <c r="K362" s="82">
        <f>IF(AND(年报!N$2&lt;=A362,A362&lt;=年报!N$3),1,0)</f>
        <v>0</v>
      </c>
    </row>
    <row r="363" spans="6:11">
      <c r="F363" s="74"/>
      <c r="K363" s="82">
        <f>IF(AND(年报!N$2&lt;=A363,A363&lt;=年报!N$3),1,0)</f>
        <v>0</v>
      </c>
    </row>
    <row r="364" spans="6:11">
      <c r="F364" s="74"/>
      <c r="K364" s="82">
        <f>IF(AND(年报!N$2&lt;=A364,A364&lt;=年报!N$3),1,0)</f>
        <v>0</v>
      </c>
    </row>
    <row r="365" spans="6:11">
      <c r="F365" s="74"/>
      <c r="K365" s="82">
        <f>IF(AND(年报!N$2&lt;=A365,A365&lt;=年报!N$3),1,0)</f>
        <v>0</v>
      </c>
    </row>
    <row r="366" spans="6:11">
      <c r="F366" s="74"/>
      <c r="K366" s="82">
        <f>IF(AND(年报!N$2&lt;=A366,A366&lt;=年报!N$3),1,0)</f>
        <v>0</v>
      </c>
    </row>
    <row r="367" spans="6:11">
      <c r="F367" s="74"/>
      <c r="K367" s="82">
        <f>IF(AND(年报!N$2&lt;=A367,A367&lt;=年报!N$3),1,0)</f>
        <v>0</v>
      </c>
    </row>
    <row r="368" spans="6:11">
      <c r="F368" s="74"/>
      <c r="K368" s="82">
        <f>IF(AND(年报!N$2&lt;=A368,A368&lt;=年报!N$3),1,0)</f>
        <v>0</v>
      </c>
    </row>
    <row r="369" spans="6:11">
      <c r="F369" s="74"/>
      <c r="K369" s="82">
        <f>IF(AND(年报!N$2&lt;=A369,A369&lt;=年报!N$3),1,0)</f>
        <v>0</v>
      </c>
    </row>
    <row r="370" spans="6:11">
      <c r="F370" s="74"/>
      <c r="K370" s="82">
        <f>IF(AND(年报!N$2&lt;=A370,A370&lt;=年报!N$3),1,0)</f>
        <v>0</v>
      </c>
    </row>
    <row r="371" spans="6:11">
      <c r="F371" s="74"/>
      <c r="K371" s="82">
        <f>IF(AND(年报!N$2&lt;=A371,A371&lt;=年报!N$3),1,0)</f>
        <v>0</v>
      </c>
    </row>
    <row r="372" spans="6:11">
      <c r="F372" s="74"/>
      <c r="K372" s="82">
        <f>IF(AND(年报!N$2&lt;=A372,A372&lt;=年报!N$3),1,0)</f>
        <v>0</v>
      </c>
    </row>
    <row r="373" spans="6:11">
      <c r="F373" s="74"/>
      <c r="K373" s="82">
        <f>IF(AND(年报!N$2&lt;=A373,A373&lt;=年报!N$3),1,0)</f>
        <v>0</v>
      </c>
    </row>
    <row r="374" spans="6:11">
      <c r="F374" s="74"/>
      <c r="K374" s="82">
        <f>IF(AND(年报!N$2&lt;=A374,A374&lt;=年报!N$3),1,0)</f>
        <v>0</v>
      </c>
    </row>
    <row r="375" spans="6:11">
      <c r="F375" s="74"/>
      <c r="K375" s="82">
        <f>IF(AND(年报!N$2&lt;=A375,A375&lt;=年报!N$3),1,0)</f>
        <v>0</v>
      </c>
    </row>
    <row r="376" spans="6:11">
      <c r="F376" s="74"/>
      <c r="K376" s="82">
        <f>IF(AND(年报!N$2&lt;=A376,A376&lt;=年报!N$3),1,0)</f>
        <v>0</v>
      </c>
    </row>
    <row r="377" spans="6:11">
      <c r="F377" s="74"/>
      <c r="K377" s="82">
        <f>IF(AND(年报!N$2&lt;=A377,A377&lt;=年报!N$3),1,0)</f>
        <v>0</v>
      </c>
    </row>
    <row r="378" spans="6:11">
      <c r="F378" s="74"/>
      <c r="K378" s="82">
        <f>IF(AND(年报!N$2&lt;=A378,A378&lt;=年报!N$3),1,0)</f>
        <v>0</v>
      </c>
    </row>
    <row r="379" spans="6:11">
      <c r="F379" s="74"/>
      <c r="K379" s="82">
        <f>IF(AND(年报!N$2&lt;=A379,A379&lt;=年报!N$3),1,0)</f>
        <v>0</v>
      </c>
    </row>
    <row r="380" spans="6:11">
      <c r="F380" s="74"/>
      <c r="K380" s="82">
        <f>IF(AND(年报!N$2&lt;=A380,A380&lt;=年报!N$3),1,0)</f>
        <v>0</v>
      </c>
    </row>
    <row r="381" spans="6:11">
      <c r="F381" s="74"/>
      <c r="K381" s="82">
        <f>IF(AND(年报!N$2&lt;=A381,A381&lt;=年报!N$3),1,0)</f>
        <v>0</v>
      </c>
    </row>
    <row r="382" spans="6:11">
      <c r="F382" s="74"/>
      <c r="K382" s="82">
        <f>IF(AND(年报!N$2&lt;=A382,A382&lt;=年报!N$3),1,0)</f>
        <v>0</v>
      </c>
    </row>
    <row r="383" spans="6:11">
      <c r="F383" s="74"/>
      <c r="K383" s="82">
        <f>IF(AND(年报!N$2&lt;=A383,A383&lt;=年报!N$3),1,0)</f>
        <v>0</v>
      </c>
    </row>
    <row r="384" spans="6:11">
      <c r="F384" s="74"/>
      <c r="K384" s="82">
        <f>IF(AND(年报!N$2&lt;=A384,A384&lt;=年报!N$3),1,0)</f>
        <v>0</v>
      </c>
    </row>
    <row r="385" spans="6:11">
      <c r="F385" s="74"/>
      <c r="K385" s="82">
        <f>IF(AND(年报!N$2&lt;=A385,A385&lt;=年报!N$3),1,0)</f>
        <v>0</v>
      </c>
    </row>
    <row r="386" spans="6:11">
      <c r="F386" s="74"/>
      <c r="K386" s="82">
        <f>IF(AND(年报!N$2&lt;=A386,A386&lt;=年报!N$3),1,0)</f>
        <v>0</v>
      </c>
    </row>
    <row r="387" spans="6:11">
      <c r="F387" s="74"/>
      <c r="K387" s="82">
        <f>IF(AND(年报!N$2&lt;=A387,A387&lt;=年报!N$3),1,0)</f>
        <v>0</v>
      </c>
    </row>
    <row r="388" spans="6:11">
      <c r="F388" s="74"/>
      <c r="K388" s="82">
        <f>IF(AND(年报!N$2&lt;=A388,A388&lt;=年报!N$3),1,0)</f>
        <v>0</v>
      </c>
    </row>
    <row r="389" spans="6:11">
      <c r="F389" s="74"/>
      <c r="K389" s="82">
        <f>IF(AND(年报!N$2&lt;=A389,A389&lt;=年报!N$3),1,0)</f>
        <v>0</v>
      </c>
    </row>
    <row r="390" spans="6:11">
      <c r="F390" s="74"/>
      <c r="K390" s="82">
        <f>IF(AND(年报!N$2&lt;=A390,A390&lt;=年报!N$3),1,0)</f>
        <v>0</v>
      </c>
    </row>
    <row r="391" spans="6:11">
      <c r="F391" s="74"/>
      <c r="K391" s="82">
        <f>IF(AND(年报!N$2&lt;=A391,A391&lt;=年报!N$3),1,0)</f>
        <v>0</v>
      </c>
    </row>
    <row r="392" spans="6:11">
      <c r="F392" s="74"/>
      <c r="K392" s="82">
        <f>IF(AND(年报!N$2&lt;=A392,A392&lt;=年报!N$3),1,0)</f>
        <v>0</v>
      </c>
    </row>
    <row r="393" spans="6:11">
      <c r="F393" s="74"/>
      <c r="K393" s="82">
        <f>IF(AND(年报!N$2&lt;=A393,A393&lt;=年报!N$3),1,0)</f>
        <v>0</v>
      </c>
    </row>
    <row r="394" spans="6:11">
      <c r="F394" s="74"/>
      <c r="K394" s="82">
        <f>IF(AND(年报!N$2&lt;=A394,A394&lt;=年报!N$3),1,0)</f>
        <v>0</v>
      </c>
    </row>
    <row r="395" spans="6:11">
      <c r="F395" s="74"/>
      <c r="K395" s="82">
        <f>IF(AND(年报!N$2&lt;=A395,A395&lt;=年报!N$3),1,0)</f>
        <v>0</v>
      </c>
    </row>
    <row r="396" spans="6:11">
      <c r="F396" s="74"/>
      <c r="K396" s="82">
        <f>IF(AND(年报!N$2&lt;=A396,A396&lt;=年报!N$3),1,0)</f>
        <v>0</v>
      </c>
    </row>
    <row r="397" spans="6:11">
      <c r="F397" s="74"/>
      <c r="K397" s="82">
        <f>IF(AND(年报!N$2&lt;=A397,A397&lt;=年报!N$3),1,0)</f>
        <v>0</v>
      </c>
    </row>
    <row r="398" spans="6:11">
      <c r="F398" s="74"/>
      <c r="K398" s="82">
        <f>IF(AND(年报!N$2&lt;=A398,A398&lt;=年报!N$3),1,0)</f>
        <v>0</v>
      </c>
    </row>
    <row r="399" spans="6:11">
      <c r="F399" s="74"/>
      <c r="K399" s="82">
        <f>IF(AND(年报!N$2&lt;=A399,A399&lt;=年报!N$3),1,0)</f>
        <v>0</v>
      </c>
    </row>
    <row r="400" spans="6:11">
      <c r="F400" s="74"/>
      <c r="K400" s="82">
        <f>IF(AND(年报!N$2&lt;=A400,A400&lt;=年报!N$3),1,0)</f>
        <v>0</v>
      </c>
    </row>
    <row r="401" spans="6:11">
      <c r="F401" s="74"/>
      <c r="K401" s="82">
        <f>IF(AND(年报!N$2&lt;=A401,A401&lt;=年报!N$3),1,0)</f>
        <v>0</v>
      </c>
    </row>
    <row r="402" spans="6:11">
      <c r="F402" s="74"/>
      <c r="K402" s="82">
        <f>IF(AND(年报!N$2&lt;=A402,A402&lt;=年报!N$3),1,0)</f>
        <v>0</v>
      </c>
    </row>
    <row r="403" spans="6:11">
      <c r="F403" s="74"/>
      <c r="K403" s="82">
        <f>IF(AND(年报!N$2&lt;=A403,A403&lt;=年报!N$3),1,0)</f>
        <v>0</v>
      </c>
    </row>
    <row r="404" spans="6:11">
      <c r="F404" s="74"/>
      <c r="K404" s="82">
        <f>IF(AND(年报!N$2&lt;=A404,A404&lt;=年报!N$3),1,0)</f>
        <v>0</v>
      </c>
    </row>
    <row r="405" spans="6:11">
      <c r="F405" s="74"/>
      <c r="K405" s="82">
        <f>IF(AND(年报!N$2&lt;=A405,A405&lt;=年报!N$3),1,0)</f>
        <v>0</v>
      </c>
    </row>
    <row r="406" spans="6:11">
      <c r="F406" s="74"/>
      <c r="K406" s="82">
        <f>IF(AND(年报!N$2&lt;=A406,A406&lt;=年报!N$3),1,0)</f>
        <v>0</v>
      </c>
    </row>
    <row r="407" spans="6:11">
      <c r="F407" s="74"/>
      <c r="K407" s="82">
        <f>IF(AND(年报!N$2&lt;=A407,A407&lt;=年报!N$3),1,0)</f>
        <v>0</v>
      </c>
    </row>
    <row r="408" spans="6:11">
      <c r="F408" s="74"/>
      <c r="K408" s="82">
        <f>IF(AND(年报!N$2&lt;=A408,A408&lt;=年报!N$3),1,0)</f>
        <v>0</v>
      </c>
    </row>
    <row r="409" spans="6:11">
      <c r="F409" s="74"/>
      <c r="K409" s="82">
        <f>IF(AND(年报!N$2&lt;=A409,A409&lt;=年报!N$3),1,0)</f>
        <v>0</v>
      </c>
    </row>
    <row r="410" spans="6:11">
      <c r="F410" s="74"/>
      <c r="K410" s="82">
        <f>IF(AND(年报!N$2&lt;=A410,A410&lt;=年报!N$3),1,0)</f>
        <v>0</v>
      </c>
    </row>
    <row r="411" spans="6:11">
      <c r="F411" s="74"/>
      <c r="K411" s="82">
        <f>IF(AND(年报!N$2&lt;=A411,A411&lt;=年报!N$3),1,0)</f>
        <v>0</v>
      </c>
    </row>
    <row r="412" spans="6:11">
      <c r="F412" s="74"/>
      <c r="K412" s="82">
        <f>IF(AND(年报!N$2&lt;=A412,A412&lt;=年报!N$3),1,0)</f>
        <v>0</v>
      </c>
    </row>
    <row r="413" spans="6:11">
      <c r="F413" s="74"/>
      <c r="K413" s="82">
        <f>IF(AND(年报!N$2&lt;=A413,A413&lt;=年报!N$3),1,0)</f>
        <v>0</v>
      </c>
    </row>
    <row r="414" spans="6:11">
      <c r="F414" s="74"/>
      <c r="K414" s="82">
        <f>IF(AND(年报!N$2&lt;=A414,A414&lt;=年报!N$3),1,0)</f>
        <v>0</v>
      </c>
    </row>
    <row r="415" spans="6:11">
      <c r="F415" s="74"/>
      <c r="K415" s="82">
        <f>IF(AND(年报!N$2&lt;=A415,A415&lt;=年报!N$3),1,0)</f>
        <v>0</v>
      </c>
    </row>
    <row r="416" spans="6:11">
      <c r="F416" s="74"/>
      <c r="K416" s="82">
        <f>IF(AND(年报!N$2&lt;=A416,A416&lt;=年报!N$3),1,0)</f>
        <v>0</v>
      </c>
    </row>
    <row r="417" spans="6:11">
      <c r="F417" s="74"/>
      <c r="K417" s="82">
        <f>IF(AND(年报!N$2&lt;=A417,A417&lt;=年报!N$3),1,0)</f>
        <v>0</v>
      </c>
    </row>
    <row r="418" spans="6:11">
      <c r="F418" s="74"/>
      <c r="K418" s="82">
        <f>IF(AND(年报!N$2&lt;=A418,A418&lt;=年报!N$3),1,0)</f>
        <v>0</v>
      </c>
    </row>
    <row r="419" spans="6:11">
      <c r="F419" s="74"/>
      <c r="K419" s="82">
        <f>IF(AND(年报!N$2&lt;=A419,A419&lt;=年报!N$3),1,0)</f>
        <v>0</v>
      </c>
    </row>
    <row r="420" spans="6:11">
      <c r="F420" s="74"/>
      <c r="K420" s="82">
        <f>IF(AND(年报!N$2&lt;=A420,A420&lt;=年报!N$3),1,0)</f>
        <v>0</v>
      </c>
    </row>
    <row r="421" spans="6:11">
      <c r="F421" s="74"/>
      <c r="K421" s="82">
        <f>IF(AND(年报!N$2&lt;=A421,A421&lt;=年报!N$3),1,0)</f>
        <v>0</v>
      </c>
    </row>
    <row r="422" spans="6:11">
      <c r="F422" s="74"/>
      <c r="K422" s="82">
        <f>IF(AND(年报!N$2&lt;=A422,A422&lt;=年报!N$3),1,0)</f>
        <v>0</v>
      </c>
    </row>
    <row r="423" spans="6:11">
      <c r="F423" s="74"/>
      <c r="K423" s="82">
        <f>IF(AND(年报!N$2&lt;=A423,A423&lt;=年报!N$3),1,0)</f>
        <v>0</v>
      </c>
    </row>
    <row r="424" spans="6:11">
      <c r="F424" s="74"/>
      <c r="K424" s="82">
        <f>IF(AND(年报!N$2&lt;=A424,A424&lt;=年报!N$3),1,0)</f>
        <v>0</v>
      </c>
    </row>
    <row r="425" spans="6:11">
      <c r="F425" s="74"/>
      <c r="K425" s="82">
        <f>IF(AND(年报!N$2&lt;=A425,A425&lt;=年报!N$3),1,0)</f>
        <v>0</v>
      </c>
    </row>
    <row r="426" spans="6:11">
      <c r="F426" s="74"/>
      <c r="K426" s="82">
        <f>IF(AND(年报!N$2&lt;=A426,A426&lt;=年报!N$3),1,0)</f>
        <v>0</v>
      </c>
    </row>
    <row r="427" spans="6:11">
      <c r="F427" s="74"/>
      <c r="K427" s="82">
        <f>IF(AND(年报!N$2&lt;=A427,A427&lt;=年报!N$3),1,0)</f>
        <v>0</v>
      </c>
    </row>
    <row r="428" spans="6:11">
      <c r="F428" s="74"/>
      <c r="K428" s="82">
        <f>IF(AND(年报!N$2&lt;=A428,A428&lt;=年报!N$3),1,0)</f>
        <v>0</v>
      </c>
    </row>
    <row r="429" spans="6:11">
      <c r="F429" s="74"/>
      <c r="K429" s="82">
        <f>IF(AND(年报!N$2&lt;=A429,A429&lt;=年报!N$3),1,0)</f>
        <v>0</v>
      </c>
    </row>
    <row r="430" spans="6:11">
      <c r="F430" s="74"/>
      <c r="K430" s="82">
        <f>IF(AND(年报!N$2&lt;=A430,A430&lt;=年报!N$3),1,0)</f>
        <v>0</v>
      </c>
    </row>
    <row r="431" spans="6:11">
      <c r="F431" s="74"/>
      <c r="K431" s="82">
        <f>IF(AND(年报!N$2&lt;=A431,A431&lt;=年报!N$3),1,0)</f>
        <v>0</v>
      </c>
    </row>
    <row r="432" spans="6:11">
      <c r="F432" s="74"/>
      <c r="K432" s="82">
        <f>IF(AND(年报!N$2&lt;=A432,A432&lt;=年报!N$3),1,0)</f>
        <v>0</v>
      </c>
    </row>
    <row r="433" spans="6:11">
      <c r="F433" s="74"/>
      <c r="K433" s="82">
        <f>IF(AND(年报!N$2&lt;=A433,A433&lt;=年报!N$3),1,0)</f>
        <v>0</v>
      </c>
    </row>
    <row r="434" spans="6:11">
      <c r="F434" s="74"/>
      <c r="K434" s="82">
        <f>IF(AND(年报!N$2&lt;=A434,A434&lt;=年报!N$3),1,0)</f>
        <v>0</v>
      </c>
    </row>
    <row r="435" spans="6:11">
      <c r="F435" s="74"/>
      <c r="K435" s="82">
        <f>IF(AND(年报!N$2&lt;=A435,A435&lt;=年报!N$3),1,0)</f>
        <v>0</v>
      </c>
    </row>
    <row r="436" spans="6:11">
      <c r="F436" s="74"/>
      <c r="K436" s="82">
        <f>IF(AND(年报!N$2&lt;=A436,A436&lt;=年报!N$3),1,0)</f>
        <v>0</v>
      </c>
    </row>
    <row r="437" spans="6:11">
      <c r="F437" s="74"/>
      <c r="K437" s="82">
        <f>IF(AND(年报!N$2&lt;=A437,A437&lt;=年报!N$3),1,0)</f>
        <v>0</v>
      </c>
    </row>
    <row r="438" spans="6:11">
      <c r="F438" s="74"/>
      <c r="K438" s="82">
        <f>IF(AND(年报!N$2&lt;=A438,A438&lt;=年报!N$3),1,0)</f>
        <v>0</v>
      </c>
    </row>
    <row r="439" spans="6:11">
      <c r="F439" s="74"/>
      <c r="K439" s="82">
        <f>IF(AND(年报!N$2&lt;=A439,A439&lt;=年报!N$3),1,0)</f>
        <v>0</v>
      </c>
    </row>
    <row r="440" spans="6:11">
      <c r="F440" s="74"/>
      <c r="K440" s="82">
        <f>IF(AND(年报!N$2&lt;=A440,A440&lt;=年报!N$3),1,0)</f>
        <v>0</v>
      </c>
    </row>
    <row r="441" spans="6:11">
      <c r="F441" s="74"/>
      <c r="K441" s="82">
        <f>IF(AND(年报!N$2&lt;=A441,A441&lt;=年报!N$3),1,0)</f>
        <v>0</v>
      </c>
    </row>
    <row r="442" spans="6:11">
      <c r="F442" s="74"/>
      <c r="K442" s="82">
        <f>IF(AND(年报!N$2&lt;=A442,A442&lt;=年报!N$3),1,0)</f>
        <v>0</v>
      </c>
    </row>
    <row r="443" spans="6:11">
      <c r="F443" s="74"/>
      <c r="K443" s="82">
        <f>IF(AND(年报!N$2&lt;=A443,A443&lt;=年报!N$3),1,0)</f>
        <v>0</v>
      </c>
    </row>
    <row r="444" spans="6:11">
      <c r="F444" s="74"/>
      <c r="K444" s="82">
        <f>IF(AND(年报!N$2&lt;=A444,A444&lt;=年报!N$3),1,0)</f>
        <v>0</v>
      </c>
    </row>
    <row r="445" spans="6:11">
      <c r="F445" s="74"/>
      <c r="K445" s="82">
        <f>IF(AND(年报!N$2&lt;=A445,A445&lt;=年报!N$3),1,0)</f>
        <v>0</v>
      </c>
    </row>
    <row r="446" spans="6:11">
      <c r="F446" s="74"/>
      <c r="K446" s="82">
        <f>IF(AND(年报!N$2&lt;=A446,A446&lt;=年报!N$3),1,0)</f>
        <v>0</v>
      </c>
    </row>
    <row r="447" spans="6:11">
      <c r="F447" s="74"/>
      <c r="K447" s="82">
        <f>IF(AND(年报!N$2&lt;=A447,A447&lt;=年报!N$3),1,0)</f>
        <v>0</v>
      </c>
    </row>
    <row r="448" spans="6:11">
      <c r="F448" s="74"/>
      <c r="K448" s="82">
        <f>IF(AND(年报!N$2&lt;=A448,A448&lt;=年报!N$3),1,0)</f>
        <v>0</v>
      </c>
    </row>
    <row r="449" spans="6:11">
      <c r="F449" s="74"/>
      <c r="K449" s="82">
        <f>IF(AND(年报!N$2&lt;=A449,A449&lt;=年报!N$3),1,0)</f>
        <v>0</v>
      </c>
    </row>
    <row r="450" spans="6:11">
      <c r="F450" s="74"/>
      <c r="K450" s="82">
        <f>IF(AND(年报!N$2&lt;=A450,A450&lt;=年报!N$3),1,0)</f>
        <v>0</v>
      </c>
    </row>
    <row r="451" spans="6:11">
      <c r="F451" s="74"/>
      <c r="K451" s="82">
        <f>IF(AND(年报!N$2&lt;=A451,A451&lt;=年报!N$3),1,0)</f>
        <v>0</v>
      </c>
    </row>
    <row r="452" spans="6:11">
      <c r="F452" s="74"/>
      <c r="K452" s="82">
        <f>IF(AND(年报!N$2&lt;=A452,A452&lt;=年报!N$3),1,0)</f>
        <v>0</v>
      </c>
    </row>
    <row r="453" spans="6:11">
      <c r="F453" s="74"/>
      <c r="K453" s="82">
        <f>IF(AND(年报!N$2&lt;=A453,A453&lt;=年报!N$3),1,0)</f>
        <v>0</v>
      </c>
    </row>
    <row r="454" spans="6:11">
      <c r="F454" s="74"/>
      <c r="K454" s="82">
        <f>IF(AND(年报!N$2&lt;=A454,A454&lt;=年报!N$3),1,0)</f>
        <v>0</v>
      </c>
    </row>
    <row r="455" spans="6:11">
      <c r="F455" s="74"/>
      <c r="K455" s="82">
        <f>IF(AND(年报!N$2&lt;=A455,A455&lt;=年报!N$3),1,0)</f>
        <v>0</v>
      </c>
    </row>
    <row r="456" spans="6:11">
      <c r="F456" s="74"/>
      <c r="K456" s="82">
        <f>IF(AND(年报!N$2&lt;=A456,A456&lt;=年报!N$3),1,0)</f>
        <v>0</v>
      </c>
    </row>
    <row r="457" spans="6:11">
      <c r="F457" s="74"/>
      <c r="K457" s="82">
        <f>IF(AND(年报!N$2&lt;=A457,A457&lt;=年报!N$3),1,0)</f>
        <v>0</v>
      </c>
    </row>
    <row r="458" spans="6:11">
      <c r="F458" s="74"/>
      <c r="K458" s="82">
        <f>IF(AND(年报!N$2&lt;=A458,A458&lt;=年报!N$3),1,0)</f>
        <v>0</v>
      </c>
    </row>
    <row r="459" spans="6:11">
      <c r="F459" s="74"/>
      <c r="K459" s="82">
        <f>IF(AND(年报!N$2&lt;=A459,A459&lt;=年报!N$3),1,0)</f>
        <v>0</v>
      </c>
    </row>
    <row r="460" spans="6:11">
      <c r="F460" s="74"/>
      <c r="K460" s="82">
        <f>IF(AND(年报!N$2&lt;=A460,A460&lt;=年报!N$3),1,0)</f>
        <v>0</v>
      </c>
    </row>
    <row r="461" spans="6:11">
      <c r="F461" s="74"/>
      <c r="K461" s="82">
        <f>IF(AND(年报!N$2&lt;=A461,A461&lt;=年报!N$3),1,0)</f>
        <v>0</v>
      </c>
    </row>
    <row r="462" spans="6:11">
      <c r="F462" s="74"/>
      <c r="K462" s="82">
        <f>IF(AND(年报!N$2&lt;=A462,A462&lt;=年报!N$3),1,0)</f>
        <v>0</v>
      </c>
    </row>
    <row r="463" spans="6:11">
      <c r="F463" s="74"/>
      <c r="K463" s="82">
        <f>IF(AND(年报!N$2&lt;=A463,A463&lt;=年报!N$3),1,0)</f>
        <v>0</v>
      </c>
    </row>
    <row r="464" spans="6:11">
      <c r="F464" s="74"/>
      <c r="K464" s="82">
        <f>IF(AND(年报!N$2&lt;=A464,A464&lt;=年报!N$3),1,0)</f>
        <v>0</v>
      </c>
    </row>
    <row r="465" spans="6:11">
      <c r="F465" s="74"/>
      <c r="K465" s="82">
        <f>IF(AND(年报!N$2&lt;=A465,A465&lt;=年报!N$3),1,0)</f>
        <v>0</v>
      </c>
    </row>
    <row r="466" spans="6:11">
      <c r="F466" s="74"/>
      <c r="K466" s="82">
        <f>IF(AND(年报!N$2&lt;=A466,A466&lt;=年报!N$3),1,0)</f>
        <v>0</v>
      </c>
    </row>
    <row r="467" spans="6:11">
      <c r="F467" s="74"/>
      <c r="K467" s="82">
        <f>IF(AND(年报!N$2&lt;=A467,A467&lt;=年报!N$3),1,0)</f>
        <v>0</v>
      </c>
    </row>
    <row r="468" spans="6:11">
      <c r="F468" s="74"/>
      <c r="K468" s="82">
        <f>IF(AND(年报!N$2&lt;=A468,A468&lt;=年报!N$3),1,0)</f>
        <v>0</v>
      </c>
    </row>
    <row r="469" spans="6:11">
      <c r="F469" s="74"/>
      <c r="K469" s="82">
        <f>IF(AND(年报!N$2&lt;=A469,A469&lt;=年报!N$3),1,0)</f>
        <v>0</v>
      </c>
    </row>
    <row r="470" spans="6:11">
      <c r="F470" s="74"/>
      <c r="K470" s="82">
        <f>IF(AND(年报!N$2&lt;=A470,A470&lt;=年报!N$3),1,0)</f>
        <v>0</v>
      </c>
    </row>
    <row r="471" spans="6:11">
      <c r="F471" s="74"/>
      <c r="K471" s="82">
        <f>IF(AND(年报!N$2&lt;=A471,A471&lt;=年报!N$3),1,0)</f>
        <v>0</v>
      </c>
    </row>
    <row r="472" spans="6:11">
      <c r="F472" s="74"/>
      <c r="K472" s="82">
        <f>IF(AND(年报!N$2&lt;=A472,A472&lt;=年报!N$3),1,0)</f>
        <v>0</v>
      </c>
    </row>
    <row r="473" spans="6:11">
      <c r="F473" s="74"/>
      <c r="K473" s="82">
        <f>IF(AND(年报!N$2&lt;=A473,A473&lt;=年报!N$3),1,0)</f>
        <v>0</v>
      </c>
    </row>
    <row r="474" spans="6:11">
      <c r="F474" s="74"/>
      <c r="K474" s="82">
        <f>IF(AND(年报!N$2&lt;=A474,A474&lt;=年报!N$3),1,0)</f>
        <v>0</v>
      </c>
    </row>
    <row r="475" spans="6:11">
      <c r="F475" s="74"/>
      <c r="K475" s="82">
        <f>IF(AND(年报!N$2&lt;=A475,A475&lt;=年报!N$3),1,0)</f>
        <v>0</v>
      </c>
    </row>
    <row r="476" spans="6:11">
      <c r="F476" s="74"/>
      <c r="K476" s="82">
        <f>IF(AND(年报!N$2&lt;=A476,A476&lt;=年报!N$3),1,0)</f>
        <v>0</v>
      </c>
    </row>
    <row r="477" spans="6:11">
      <c r="F477" s="74"/>
      <c r="K477" s="82">
        <f>IF(AND(年报!N$2&lt;=A477,A477&lt;=年报!N$3),1,0)</f>
        <v>0</v>
      </c>
    </row>
    <row r="478" spans="6:11">
      <c r="F478" s="74"/>
      <c r="K478" s="82">
        <f>IF(AND(年报!N$2&lt;=A478,A478&lt;=年报!N$3),1,0)</f>
        <v>0</v>
      </c>
    </row>
    <row r="479" spans="6:11">
      <c r="F479" s="74"/>
      <c r="K479" s="82">
        <f>IF(AND(年报!N$2&lt;=A479,A479&lt;=年报!N$3),1,0)</f>
        <v>0</v>
      </c>
    </row>
    <row r="480" spans="6:11">
      <c r="F480" s="74"/>
      <c r="K480" s="82">
        <f>IF(AND(年报!N$2&lt;=A480,A480&lt;=年报!N$3),1,0)</f>
        <v>0</v>
      </c>
    </row>
    <row r="481" spans="6:11">
      <c r="F481" s="74"/>
      <c r="K481" s="82">
        <f>IF(AND(年报!N$2&lt;=A481,A481&lt;=年报!N$3),1,0)</f>
        <v>0</v>
      </c>
    </row>
    <row r="482" spans="6:11">
      <c r="F482" s="74"/>
      <c r="K482" s="82">
        <f>IF(AND(年报!N$2&lt;=A482,A482&lt;=年报!N$3),1,0)</f>
        <v>0</v>
      </c>
    </row>
    <row r="483" spans="6:11">
      <c r="F483" s="74"/>
      <c r="K483" s="82">
        <f>IF(AND(年报!N$2&lt;=A483,A483&lt;=年报!N$3),1,0)</f>
        <v>0</v>
      </c>
    </row>
    <row r="484" spans="6:11">
      <c r="F484" s="74"/>
      <c r="K484" s="82">
        <f>IF(AND(年报!N$2&lt;=A484,A484&lt;=年报!N$3),1,0)</f>
        <v>0</v>
      </c>
    </row>
    <row r="485" spans="6:11">
      <c r="F485" s="74"/>
      <c r="K485" s="82">
        <f>IF(AND(年报!N$2&lt;=A485,A485&lt;=年报!N$3),1,0)</f>
        <v>0</v>
      </c>
    </row>
    <row r="486" spans="6:11">
      <c r="F486" s="74"/>
      <c r="K486" s="82">
        <f>IF(AND(年报!N$2&lt;=A486,A486&lt;=年报!N$3),1,0)</f>
        <v>0</v>
      </c>
    </row>
    <row r="487" spans="6:11">
      <c r="F487" s="74"/>
      <c r="K487" s="82">
        <f>IF(AND(年报!N$2&lt;=A487,A487&lt;=年报!N$3),1,0)</f>
        <v>0</v>
      </c>
    </row>
    <row r="488" spans="6:11">
      <c r="F488" s="74"/>
      <c r="K488" s="82">
        <f>IF(AND(年报!N$2&lt;=A488,A488&lt;=年报!N$3),1,0)</f>
        <v>0</v>
      </c>
    </row>
    <row r="489" spans="6:11">
      <c r="F489" s="74"/>
      <c r="K489" s="82">
        <f>IF(AND(年报!N$2&lt;=A489,A489&lt;=年报!N$3),1,0)</f>
        <v>0</v>
      </c>
    </row>
    <row r="490" spans="6:11">
      <c r="F490" s="74"/>
      <c r="K490" s="82">
        <f>IF(AND(年报!N$2&lt;=A490,A490&lt;=年报!N$3),1,0)</f>
        <v>0</v>
      </c>
    </row>
    <row r="491" spans="6:11">
      <c r="F491" s="74"/>
      <c r="K491" s="82">
        <f>IF(AND(年报!N$2&lt;=A491,A491&lt;=年报!N$3),1,0)</f>
        <v>0</v>
      </c>
    </row>
    <row r="492" spans="6:11">
      <c r="F492" s="74"/>
      <c r="K492" s="82">
        <f>IF(AND(年报!N$2&lt;=A492,A492&lt;=年报!N$3),1,0)</f>
        <v>0</v>
      </c>
    </row>
    <row r="493" spans="6:11">
      <c r="F493" s="74"/>
      <c r="K493" s="82">
        <f>IF(AND(年报!N$2&lt;=A493,A493&lt;=年报!N$3),1,0)</f>
        <v>0</v>
      </c>
    </row>
    <row r="494" spans="6:11">
      <c r="F494" s="74"/>
      <c r="K494" s="82">
        <f>IF(AND(年报!N$2&lt;=A494,A494&lt;=年报!N$3),1,0)</f>
        <v>0</v>
      </c>
    </row>
    <row r="495" spans="6:11">
      <c r="F495" s="74"/>
      <c r="K495" s="82">
        <f>IF(AND(年报!N$2&lt;=A495,A495&lt;=年报!N$3),1,0)</f>
        <v>0</v>
      </c>
    </row>
    <row r="496" spans="6:11">
      <c r="F496" s="74"/>
      <c r="K496" s="82">
        <f>IF(AND(年报!N$2&lt;=A496,A496&lt;=年报!N$3),1,0)</f>
        <v>0</v>
      </c>
    </row>
    <row r="497" spans="6:11">
      <c r="F497" s="74"/>
      <c r="K497" s="82">
        <f>IF(AND(年报!N$2&lt;=A497,A497&lt;=年报!N$3),1,0)</f>
        <v>0</v>
      </c>
    </row>
    <row r="498" spans="6:11">
      <c r="F498" s="74"/>
      <c r="K498" s="82">
        <f>IF(AND(年报!N$2&lt;=A498,A498&lt;=年报!N$3),1,0)</f>
        <v>0</v>
      </c>
    </row>
    <row r="499" spans="6:11">
      <c r="F499" s="74"/>
      <c r="K499" s="82">
        <f>IF(AND(年报!N$2&lt;=A499,A499&lt;=年报!N$3),1,0)</f>
        <v>0</v>
      </c>
    </row>
    <row r="500" spans="6:11">
      <c r="F500" s="74"/>
      <c r="K500" s="82">
        <f>IF(AND(年报!N$2&lt;=A500,A500&lt;=年报!N$3),1,0)</f>
        <v>0</v>
      </c>
    </row>
    <row r="501" spans="6:11">
      <c r="F501" s="74"/>
      <c r="K501" s="82">
        <f>IF(AND(年报!N$2&lt;=A501,A501&lt;=年报!N$3),1,0)</f>
        <v>0</v>
      </c>
    </row>
    <row r="502" spans="6:11">
      <c r="F502" s="74"/>
      <c r="K502" s="82">
        <f>IF(AND(年报!N$2&lt;=A502,A502&lt;=年报!N$3),1,0)</f>
        <v>0</v>
      </c>
    </row>
    <row r="503" spans="6:11">
      <c r="F503" s="74"/>
      <c r="K503" s="82">
        <f>IF(AND(年报!N$2&lt;=A503,A503&lt;=年报!N$3),1,0)</f>
        <v>0</v>
      </c>
    </row>
    <row r="504" spans="6:11">
      <c r="F504" s="74"/>
      <c r="K504" s="82">
        <f>IF(AND(年报!N$2&lt;=A504,A504&lt;=年报!N$3),1,0)</f>
        <v>0</v>
      </c>
    </row>
    <row r="505" spans="6:11">
      <c r="F505" s="74"/>
      <c r="K505" s="82">
        <f>IF(AND(年报!N$2&lt;=A505,A505&lt;=年报!N$3),1,0)</f>
        <v>0</v>
      </c>
    </row>
    <row r="506" spans="6:11">
      <c r="F506" s="74"/>
      <c r="K506" s="82">
        <f>IF(AND(年报!N$2&lt;=A506,A506&lt;=年报!N$3),1,0)</f>
        <v>0</v>
      </c>
    </row>
    <row r="507" spans="6:11">
      <c r="F507" s="74"/>
      <c r="K507" s="82">
        <f>IF(AND(年报!N$2&lt;=A507,A507&lt;=年报!N$3),1,0)</f>
        <v>0</v>
      </c>
    </row>
    <row r="508" spans="6:11">
      <c r="F508" s="74"/>
      <c r="K508" s="82">
        <f>IF(AND(年报!N$2&lt;=A508,A508&lt;=年报!N$3),1,0)</f>
        <v>0</v>
      </c>
    </row>
    <row r="509" spans="6:11">
      <c r="F509" s="74"/>
      <c r="K509" s="82">
        <f>IF(AND(年报!N$2&lt;=A509,A509&lt;=年报!N$3),1,0)</f>
        <v>0</v>
      </c>
    </row>
    <row r="510" spans="6:11">
      <c r="F510" s="74"/>
      <c r="K510" s="82">
        <f>IF(AND(年报!N$2&lt;=A510,A510&lt;=年报!N$3),1,0)</f>
        <v>0</v>
      </c>
    </row>
    <row r="511" spans="6:11">
      <c r="F511" s="74"/>
      <c r="K511" s="82">
        <f>IF(AND(年报!N$2&lt;=A511,A511&lt;=年报!N$3),1,0)</f>
        <v>0</v>
      </c>
    </row>
    <row r="512" spans="6:11">
      <c r="F512" s="74"/>
      <c r="K512" s="82">
        <f>IF(AND(年报!N$2&lt;=A512,A512&lt;=年报!N$3),1,0)</f>
        <v>0</v>
      </c>
    </row>
    <row r="513" spans="6:11">
      <c r="F513" s="74"/>
      <c r="K513" s="82">
        <f>IF(AND(年报!N$2&lt;=A513,A513&lt;=年报!N$3),1,0)</f>
        <v>0</v>
      </c>
    </row>
    <row r="514" spans="6:11">
      <c r="F514" s="74"/>
      <c r="K514" s="82">
        <f>IF(AND(年报!N$2&lt;=A514,A514&lt;=年报!N$3),1,0)</f>
        <v>0</v>
      </c>
    </row>
    <row r="515" spans="6:11">
      <c r="F515" s="74"/>
      <c r="K515" s="82">
        <f>IF(AND(年报!N$2&lt;=A515,A515&lt;=年报!N$3),1,0)</f>
        <v>0</v>
      </c>
    </row>
    <row r="516" spans="6:11">
      <c r="F516" s="74"/>
      <c r="K516" s="82">
        <f>IF(AND(年报!N$2&lt;=A516,A516&lt;=年报!N$3),1,0)</f>
        <v>0</v>
      </c>
    </row>
    <row r="517" spans="6:11">
      <c r="F517" s="74"/>
      <c r="K517" s="82">
        <f>IF(AND(年报!N$2&lt;=A517,A517&lt;=年报!N$3),1,0)</f>
        <v>0</v>
      </c>
    </row>
    <row r="518" spans="6:11">
      <c r="F518" s="74"/>
      <c r="K518" s="82">
        <f>IF(AND(年报!N$2&lt;=A518,A518&lt;=年报!N$3),1,0)</f>
        <v>0</v>
      </c>
    </row>
    <row r="519" spans="6:11">
      <c r="F519" s="74"/>
      <c r="K519" s="82">
        <f>IF(AND(年报!N$2&lt;=A519,A519&lt;=年报!N$3),1,0)</f>
        <v>0</v>
      </c>
    </row>
    <row r="520" spans="6:11">
      <c r="F520" s="74"/>
      <c r="K520" s="82">
        <f>IF(AND(年报!N$2&lt;=A520,A520&lt;=年报!N$3),1,0)</f>
        <v>0</v>
      </c>
    </row>
    <row r="521" spans="6:11">
      <c r="F521" s="74"/>
      <c r="K521" s="82">
        <f>IF(AND(年报!N$2&lt;=A521,A521&lt;=年报!N$3),1,0)</f>
        <v>0</v>
      </c>
    </row>
    <row r="522" spans="6:11">
      <c r="F522" s="74"/>
      <c r="K522" s="82">
        <f>IF(AND(年报!N$2&lt;=A522,A522&lt;=年报!N$3),1,0)</f>
        <v>0</v>
      </c>
    </row>
    <row r="523" spans="6:11">
      <c r="F523" s="74"/>
      <c r="K523" s="82">
        <f>IF(AND(年报!N$2&lt;=A523,A523&lt;=年报!N$3),1,0)</f>
        <v>0</v>
      </c>
    </row>
    <row r="524" spans="6:11">
      <c r="F524" s="74"/>
      <c r="K524" s="82">
        <f>IF(AND(年报!N$2&lt;=A524,A524&lt;=年报!N$3),1,0)</f>
        <v>0</v>
      </c>
    </row>
    <row r="525" spans="6:11">
      <c r="F525" s="74"/>
      <c r="K525" s="82">
        <f>IF(AND(年报!N$2&lt;=A525,A525&lt;=年报!N$3),1,0)</f>
        <v>0</v>
      </c>
    </row>
    <row r="526" spans="6:11">
      <c r="F526" s="74"/>
      <c r="K526" s="82">
        <f>IF(AND(年报!N$2&lt;=A526,A526&lt;=年报!N$3),1,0)</f>
        <v>0</v>
      </c>
    </row>
    <row r="527" spans="6:11">
      <c r="F527" s="74"/>
      <c r="K527" s="82">
        <f>IF(AND(年报!N$2&lt;=A527,A527&lt;=年报!N$3),1,0)</f>
        <v>0</v>
      </c>
    </row>
    <row r="528" spans="6:11">
      <c r="F528" s="74"/>
      <c r="K528" s="82">
        <f>IF(AND(年报!N$2&lt;=A528,A528&lt;=年报!N$3),1,0)</f>
        <v>0</v>
      </c>
    </row>
    <row r="529" spans="6:11">
      <c r="F529" s="74"/>
      <c r="K529" s="82">
        <f>IF(AND(年报!N$2&lt;=A529,A529&lt;=年报!N$3),1,0)</f>
        <v>0</v>
      </c>
    </row>
    <row r="530" spans="6:11">
      <c r="F530" s="74"/>
      <c r="K530" s="82">
        <f>IF(AND(年报!N$2&lt;=A530,A530&lt;=年报!N$3),1,0)</f>
        <v>0</v>
      </c>
    </row>
    <row r="531" spans="6:11">
      <c r="F531" s="74"/>
      <c r="K531" s="82">
        <f>IF(AND(年报!N$2&lt;=A531,A531&lt;=年报!N$3),1,0)</f>
        <v>0</v>
      </c>
    </row>
    <row r="532" spans="6:11">
      <c r="F532" s="74"/>
      <c r="K532" s="82">
        <f>IF(AND(年报!N$2&lt;=A532,A532&lt;=年报!N$3),1,0)</f>
        <v>0</v>
      </c>
    </row>
    <row r="533" spans="6:11">
      <c r="F533" s="74"/>
      <c r="K533" s="82">
        <f>IF(AND(年报!N$2&lt;=A533,A533&lt;=年报!N$3),1,0)</f>
        <v>0</v>
      </c>
    </row>
    <row r="534" spans="6:11">
      <c r="F534" s="74"/>
      <c r="K534" s="82">
        <f>IF(AND(年报!N$2&lt;=A534,A534&lt;=年报!N$3),1,0)</f>
        <v>0</v>
      </c>
    </row>
    <row r="535" spans="6:11">
      <c r="F535" s="74"/>
      <c r="K535" s="82">
        <f>IF(AND(年报!N$2&lt;=A535,A535&lt;=年报!N$3),1,0)</f>
        <v>0</v>
      </c>
    </row>
    <row r="536" spans="6:11">
      <c r="F536" s="74"/>
      <c r="K536" s="82">
        <f>IF(AND(年报!N$2&lt;=A536,A536&lt;=年报!N$3),1,0)</f>
        <v>0</v>
      </c>
    </row>
    <row r="537" spans="6:11">
      <c r="F537" s="74"/>
      <c r="K537" s="82">
        <f>IF(AND(年报!N$2&lt;=A537,A537&lt;=年报!N$3),1,0)</f>
        <v>0</v>
      </c>
    </row>
    <row r="538" spans="6:11">
      <c r="F538" s="74"/>
      <c r="K538" s="82">
        <f>IF(AND(年报!N$2&lt;=A538,A538&lt;=年报!N$3),1,0)</f>
        <v>0</v>
      </c>
    </row>
    <row r="539" spans="6:11">
      <c r="F539" s="74"/>
      <c r="K539" s="82">
        <f>IF(AND(年报!N$2&lt;=A539,A539&lt;=年报!N$3),1,0)</f>
        <v>0</v>
      </c>
    </row>
    <row r="540" spans="6:11">
      <c r="F540" s="74"/>
      <c r="K540" s="82">
        <f>IF(AND(年报!N$2&lt;=A540,A540&lt;=年报!N$3),1,0)</f>
        <v>0</v>
      </c>
    </row>
    <row r="541" spans="6:11">
      <c r="F541" s="74"/>
      <c r="K541" s="82">
        <f>IF(AND(年报!N$2&lt;=A541,A541&lt;=年报!N$3),1,0)</f>
        <v>0</v>
      </c>
    </row>
    <row r="542" spans="6:11">
      <c r="F542" s="74"/>
      <c r="K542" s="82">
        <f>IF(AND(年报!N$2&lt;=A542,A542&lt;=年报!N$3),1,0)</f>
        <v>0</v>
      </c>
    </row>
    <row r="543" spans="6:11">
      <c r="F543" s="74"/>
      <c r="K543" s="82">
        <f>IF(AND(年报!N$2&lt;=A543,A543&lt;=年报!N$3),1,0)</f>
        <v>0</v>
      </c>
    </row>
    <row r="544" spans="6:11">
      <c r="F544" s="74"/>
      <c r="K544" s="82">
        <f>IF(AND(年报!N$2&lt;=A544,A544&lt;=年报!N$3),1,0)</f>
        <v>0</v>
      </c>
    </row>
    <row r="545" spans="6:11">
      <c r="F545" s="74"/>
      <c r="K545" s="82">
        <f>IF(AND(年报!N$2&lt;=A545,A545&lt;=年报!N$3),1,0)</f>
        <v>0</v>
      </c>
    </row>
    <row r="546" spans="6:11">
      <c r="F546" s="74"/>
      <c r="K546" s="82">
        <f>IF(AND(年报!N$2&lt;=A546,A546&lt;=年报!N$3),1,0)</f>
        <v>0</v>
      </c>
    </row>
    <row r="547" spans="6:11">
      <c r="F547" s="74"/>
      <c r="K547" s="82">
        <f>IF(AND(年报!N$2&lt;=A547,A547&lt;=年报!N$3),1,0)</f>
        <v>0</v>
      </c>
    </row>
    <row r="548" spans="6:11">
      <c r="F548" s="74"/>
      <c r="K548" s="82">
        <f>IF(AND(年报!N$2&lt;=A548,A548&lt;=年报!N$3),1,0)</f>
        <v>0</v>
      </c>
    </row>
    <row r="549" spans="6:11">
      <c r="F549" s="74"/>
      <c r="K549" s="82">
        <f>IF(AND(年报!N$2&lt;=A549,A549&lt;=年报!N$3),1,0)</f>
        <v>0</v>
      </c>
    </row>
    <row r="550" spans="6:11">
      <c r="F550" s="74"/>
      <c r="K550" s="82">
        <f>IF(AND(年报!N$2&lt;=A550,A550&lt;=年报!N$3),1,0)</f>
        <v>0</v>
      </c>
    </row>
    <row r="551" spans="6:11">
      <c r="F551" s="74"/>
      <c r="K551" s="82">
        <f>IF(AND(年报!N$2&lt;=A551,A551&lt;=年报!N$3),1,0)</f>
        <v>0</v>
      </c>
    </row>
    <row r="552" spans="6:11">
      <c r="F552" s="74"/>
      <c r="K552" s="82">
        <f>IF(AND(年报!N$2&lt;=A552,A552&lt;=年报!N$3),1,0)</f>
        <v>0</v>
      </c>
    </row>
    <row r="553" spans="6:11">
      <c r="F553" s="74"/>
      <c r="K553" s="82">
        <f>IF(AND(年报!N$2&lt;=A553,A553&lt;=年报!N$3),1,0)</f>
        <v>0</v>
      </c>
    </row>
    <row r="554" spans="6:11">
      <c r="F554" s="74"/>
      <c r="K554" s="82">
        <f>IF(AND(年报!N$2&lt;=A554,A554&lt;=年报!N$3),1,0)</f>
        <v>0</v>
      </c>
    </row>
    <row r="555" spans="6:11">
      <c r="F555" s="74"/>
      <c r="K555" s="82">
        <f>IF(AND(年报!N$2&lt;=A555,A555&lt;=年报!N$3),1,0)</f>
        <v>0</v>
      </c>
    </row>
    <row r="556" spans="6:11">
      <c r="F556" s="74"/>
      <c r="K556" s="82">
        <f>IF(AND(年报!N$2&lt;=A556,A556&lt;=年报!N$3),1,0)</f>
        <v>0</v>
      </c>
    </row>
    <row r="557" spans="6:11">
      <c r="F557" s="74"/>
      <c r="K557" s="82">
        <f>IF(AND(年报!N$2&lt;=A557,A557&lt;=年报!N$3),1,0)</f>
        <v>0</v>
      </c>
    </row>
    <row r="558" spans="6:11">
      <c r="F558" s="74"/>
      <c r="K558" s="82">
        <f>IF(AND(年报!N$2&lt;=A558,A558&lt;=年报!N$3),1,0)</f>
        <v>0</v>
      </c>
    </row>
    <row r="559" spans="6:11">
      <c r="F559" s="74"/>
      <c r="K559" s="82">
        <f>IF(AND(年报!N$2&lt;=A559,A559&lt;=年报!N$3),1,0)</f>
        <v>0</v>
      </c>
    </row>
    <row r="560" spans="6:11">
      <c r="F560" s="74"/>
      <c r="K560" s="82">
        <f>IF(AND(年报!N$2&lt;=A560,A560&lt;=年报!N$3),1,0)</f>
        <v>0</v>
      </c>
    </row>
    <row r="561" spans="6:11">
      <c r="F561" s="74"/>
      <c r="K561" s="82">
        <f>IF(AND(年报!N$2&lt;=A561,A561&lt;=年报!N$3),1,0)</f>
        <v>0</v>
      </c>
    </row>
    <row r="562" spans="6:11">
      <c r="F562" s="74"/>
      <c r="K562" s="82">
        <f>IF(AND(年报!N$2&lt;=A562,A562&lt;=年报!N$3),1,0)</f>
        <v>0</v>
      </c>
    </row>
    <row r="563" spans="6:11">
      <c r="F563" s="74"/>
      <c r="K563" s="82">
        <f>IF(AND(年报!N$2&lt;=A563,A563&lt;=年报!N$3),1,0)</f>
        <v>0</v>
      </c>
    </row>
    <row r="564" spans="6:11">
      <c r="F564" s="74"/>
      <c r="K564" s="82">
        <f>IF(AND(年报!N$2&lt;=A564,A564&lt;=年报!N$3),1,0)</f>
        <v>0</v>
      </c>
    </row>
    <row r="565" spans="6:11">
      <c r="F565" s="74"/>
      <c r="K565" s="82">
        <f>IF(AND(年报!N$2&lt;=A565,A565&lt;=年报!N$3),1,0)</f>
        <v>0</v>
      </c>
    </row>
    <row r="566" spans="6:11">
      <c r="F566" s="74"/>
      <c r="K566" s="82">
        <f>IF(AND(年报!N$2&lt;=A566,A566&lt;=年报!N$3),1,0)</f>
        <v>0</v>
      </c>
    </row>
    <row r="567" spans="6:11">
      <c r="F567" s="74"/>
      <c r="K567" s="82">
        <f>IF(AND(年报!N$2&lt;=A567,A567&lt;=年报!N$3),1,0)</f>
        <v>0</v>
      </c>
    </row>
    <row r="568" spans="6:11">
      <c r="F568" s="74"/>
      <c r="K568" s="82">
        <f>IF(AND(年报!N$2&lt;=A568,A568&lt;=年报!N$3),1,0)</f>
        <v>0</v>
      </c>
    </row>
    <row r="569" spans="6:11">
      <c r="F569" s="74"/>
      <c r="K569" s="82">
        <f>IF(AND(年报!N$2&lt;=A569,A569&lt;=年报!N$3),1,0)</f>
        <v>0</v>
      </c>
    </row>
    <row r="570" spans="6:11">
      <c r="F570" s="74"/>
      <c r="K570" s="82">
        <f>IF(AND(年报!N$2&lt;=A570,A570&lt;=年报!N$3),1,0)</f>
        <v>0</v>
      </c>
    </row>
    <row r="571" spans="6:11">
      <c r="F571" s="74"/>
      <c r="K571" s="82">
        <f>IF(AND(年报!N$2&lt;=A571,A571&lt;=年报!N$3),1,0)</f>
        <v>0</v>
      </c>
    </row>
    <row r="572" spans="6:11">
      <c r="F572" s="74"/>
      <c r="K572" s="82">
        <f>IF(AND(年报!N$2&lt;=A572,A572&lt;=年报!N$3),1,0)</f>
        <v>0</v>
      </c>
    </row>
    <row r="573" spans="6:11">
      <c r="F573" s="74"/>
      <c r="K573" s="82">
        <f>IF(AND(年报!N$2&lt;=A573,A573&lt;=年报!N$3),1,0)</f>
        <v>0</v>
      </c>
    </row>
    <row r="574" spans="6:11">
      <c r="F574" s="74"/>
      <c r="K574" s="82">
        <f>IF(AND(年报!N$2&lt;=A574,A574&lt;=年报!N$3),1,0)</f>
        <v>0</v>
      </c>
    </row>
    <row r="575" spans="6:11">
      <c r="F575" s="74"/>
      <c r="K575" s="82">
        <f>IF(AND(年报!N$2&lt;=A575,A575&lt;=年报!N$3),1,0)</f>
        <v>0</v>
      </c>
    </row>
    <row r="576" spans="6:11">
      <c r="F576" s="74"/>
      <c r="K576" s="82">
        <f>IF(AND(年报!N$2&lt;=A576,A576&lt;=年报!N$3),1,0)</f>
        <v>0</v>
      </c>
    </row>
    <row r="577" spans="6:11">
      <c r="F577" s="74"/>
      <c r="K577" s="82">
        <f>IF(AND(年报!N$2&lt;=A577,A577&lt;=年报!N$3),1,0)</f>
        <v>0</v>
      </c>
    </row>
    <row r="578" spans="6:11">
      <c r="F578" s="74"/>
      <c r="K578" s="82">
        <f>IF(AND(年报!N$2&lt;=A578,A578&lt;=年报!N$3),1,0)</f>
        <v>0</v>
      </c>
    </row>
    <row r="579" spans="6:11">
      <c r="F579" s="74"/>
      <c r="K579" s="82">
        <f>IF(AND(年报!N$2&lt;=A579,A579&lt;=年报!N$3),1,0)</f>
        <v>0</v>
      </c>
    </row>
    <row r="580" spans="6:11">
      <c r="F580" s="74"/>
      <c r="K580" s="82">
        <f>IF(AND(年报!N$2&lt;=A580,A580&lt;=年报!N$3),1,0)</f>
        <v>0</v>
      </c>
    </row>
    <row r="581" spans="6:11">
      <c r="F581" s="74"/>
      <c r="K581" s="82">
        <f>IF(AND(年报!N$2&lt;=A581,A581&lt;=年报!N$3),1,0)</f>
        <v>0</v>
      </c>
    </row>
    <row r="582" spans="6:11">
      <c r="F582" s="74"/>
      <c r="K582" s="82">
        <f>IF(AND(年报!N$2&lt;=A582,A582&lt;=年报!N$3),1,0)</f>
        <v>0</v>
      </c>
    </row>
    <row r="583" spans="6:11">
      <c r="F583" s="74"/>
      <c r="K583" s="82">
        <f>IF(AND(年报!N$2&lt;=A583,A583&lt;=年报!N$3),1,0)</f>
        <v>0</v>
      </c>
    </row>
    <row r="584" spans="6:11">
      <c r="F584" s="74"/>
      <c r="K584" s="82">
        <f>IF(AND(年报!N$2&lt;=A584,A584&lt;=年报!N$3),1,0)</f>
        <v>0</v>
      </c>
    </row>
    <row r="585" spans="6:11">
      <c r="F585" s="74"/>
      <c r="K585" s="82">
        <f>IF(AND(年报!N$2&lt;=A585,A585&lt;=年报!N$3),1,0)</f>
        <v>0</v>
      </c>
    </row>
    <row r="586" spans="6:11">
      <c r="F586" s="74"/>
      <c r="K586" s="82">
        <f>IF(AND(年报!N$2&lt;=A586,A586&lt;=年报!N$3),1,0)</f>
        <v>0</v>
      </c>
    </row>
    <row r="587" spans="6:11">
      <c r="F587" s="74"/>
      <c r="K587" s="82">
        <f>IF(AND(年报!N$2&lt;=A587,A587&lt;=年报!N$3),1,0)</f>
        <v>0</v>
      </c>
    </row>
    <row r="588" spans="6:11">
      <c r="F588" s="74"/>
      <c r="K588" s="82">
        <f>IF(AND(年报!N$2&lt;=A588,A588&lt;=年报!N$3),1,0)</f>
        <v>0</v>
      </c>
    </row>
    <row r="589" spans="6:11">
      <c r="F589" s="74"/>
      <c r="K589" s="82">
        <f>IF(AND(年报!N$2&lt;=A589,A589&lt;=年报!N$3),1,0)</f>
        <v>0</v>
      </c>
    </row>
    <row r="590" spans="6:11">
      <c r="F590" s="74"/>
      <c r="K590" s="82">
        <f>IF(AND(年报!N$2&lt;=A590,A590&lt;=年报!N$3),1,0)</f>
        <v>0</v>
      </c>
    </row>
    <row r="591" spans="6:11">
      <c r="F591" s="74"/>
      <c r="K591" s="82">
        <f>IF(AND(年报!N$2&lt;=A591,A591&lt;=年报!N$3),1,0)</f>
        <v>0</v>
      </c>
    </row>
    <row r="592" spans="6:11">
      <c r="F592" s="74"/>
      <c r="K592" s="82">
        <f>IF(AND(年报!N$2&lt;=A592,A592&lt;=年报!N$3),1,0)</f>
        <v>0</v>
      </c>
    </row>
    <row r="593" spans="6:11">
      <c r="F593" s="74"/>
      <c r="K593" s="82">
        <f>IF(AND(年报!N$2&lt;=A593,A593&lt;=年报!N$3),1,0)</f>
        <v>0</v>
      </c>
    </row>
    <row r="594" spans="6:11">
      <c r="F594" s="74"/>
      <c r="K594" s="82">
        <f>IF(AND(年报!N$2&lt;=A594,A594&lt;=年报!N$3),1,0)</f>
        <v>0</v>
      </c>
    </row>
    <row r="595" spans="6:11">
      <c r="F595" s="74"/>
      <c r="K595" s="82">
        <f>IF(AND(年报!N$2&lt;=A595,A595&lt;=年报!N$3),1,0)</f>
        <v>0</v>
      </c>
    </row>
    <row r="596" spans="6:11">
      <c r="F596" s="74"/>
      <c r="K596" s="82">
        <f>IF(AND(年报!N$2&lt;=A596,A596&lt;=年报!N$3),1,0)</f>
        <v>0</v>
      </c>
    </row>
    <row r="597" spans="6:11">
      <c r="F597" s="74"/>
      <c r="K597" s="82">
        <f>IF(AND(年报!N$2&lt;=A597,A597&lt;=年报!N$3),1,0)</f>
        <v>0</v>
      </c>
    </row>
    <row r="598" spans="6:11">
      <c r="F598" s="74"/>
      <c r="K598" s="82">
        <f>IF(AND(年报!N$2&lt;=A598,A598&lt;=年报!N$3),1,0)</f>
        <v>0</v>
      </c>
    </row>
    <row r="599" spans="6:11">
      <c r="F599" s="74"/>
      <c r="K599" s="82">
        <f>IF(AND(年报!N$2&lt;=A599,A599&lt;=年报!N$3),1,0)</f>
        <v>0</v>
      </c>
    </row>
    <row r="600" spans="6:11">
      <c r="F600" s="74"/>
      <c r="K600" s="82">
        <f>IF(AND(年报!N$2&lt;=A600,A600&lt;=年报!N$3),1,0)</f>
        <v>0</v>
      </c>
    </row>
    <row r="601" spans="6:11">
      <c r="F601" s="74"/>
      <c r="K601" s="82">
        <f>IF(AND(年报!N$2&lt;=A601,A601&lt;=年报!N$3),1,0)</f>
        <v>0</v>
      </c>
    </row>
    <row r="602" spans="6:11">
      <c r="F602" s="74"/>
      <c r="K602" s="82">
        <f>IF(AND(年报!N$2&lt;=A602,A602&lt;=年报!N$3),1,0)</f>
        <v>0</v>
      </c>
    </row>
    <row r="603" spans="6:11">
      <c r="F603" s="74"/>
      <c r="K603" s="82">
        <f>IF(AND(年报!N$2&lt;=A603,A603&lt;=年报!N$3),1,0)</f>
        <v>0</v>
      </c>
    </row>
    <row r="604" spans="6:11">
      <c r="F604" s="74"/>
      <c r="K604" s="82">
        <f>IF(AND(年报!N$2&lt;=A604,A604&lt;=年报!N$3),1,0)</f>
        <v>0</v>
      </c>
    </row>
    <row r="605" spans="6:11">
      <c r="F605" s="74"/>
      <c r="K605" s="82">
        <f>IF(AND(年报!N$2&lt;=A605,A605&lt;=年报!N$3),1,0)</f>
        <v>0</v>
      </c>
    </row>
    <row r="606" spans="6:11">
      <c r="F606" s="74"/>
      <c r="K606" s="82">
        <f>IF(AND(年报!N$2&lt;=A606,A606&lt;=年报!N$3),1,0)</f>
        <v>0</v>
      </c>
    </row>
    <row r="607" spans="6:11">
      <c r="F607" s="74"/>
      <c r="K607" s="82">
        <f>IF(AND(年报!N$2&lt;=A607,A607&lt;=年报!N$3),1,0)</f>
        <v>0</v>
      </c>
    </row>
    <row r="608" spans="6:11">
      <c r="F608" s="74"/>
      <c r="K608" s="82">
        <f>IF(AND(年报!N$2&lt;=A608,A608&lt;=年报!N$3),1,0)</f>
        <v>0</v>
      </c>
    </row>
    <row r="609" spans="6:11">
      <c r="F609" s="74"/>
      <c r="K609" s="82">
        <f>IF(AND(年报!N$2&lt;=A609,A609&lt;=年报!N$3),1,0)</f>
        <v>0</v>
      </c>
    </row>
    <row r="610" spans="6:11">
      <c r="F610" s="74"/>
      <c r="K610" s="82">
        <f>IF(AND(年报!N$2&lt;=A610,A610&lt;=年报!N$3),1,0)</f>
        <v>0</v>
      </c>
    </row>
    <row r="611" spans="6:11">
      <c r="F611" s="74"/>
      <c r="K611" s="82">
        <f>IF(AND(年报!N$2&lt;=A611,A611&lt;=年报!N$3),1,0)</f>
        <v>0</v>
      </c>
    </row>
    <row r="612" spans="6:11">
      <c r="F612" s="74"/>
      <c r="K612" s="82">
        <f>IF(AND(年报!N$2&lt;=A612,A612&lt;=年报!N$3),1,0)</f>
        <v>0</v>
      </c>
    </row>
    <row r="613" spans="6:11">
      <c r="F613" s="74"/>
      <c r="K613" s="82">
        <f>IF(AND(年报!N$2&lt;=A613,A613&lt;=年报!N$3),1,0)</f>
        <v>0</v>
      </c>
    </row>
    <row r="614" spans="6:11">
      <c r="F614" s="74"/>
      <c r="K614" s="82">
        <f>IF(AND(年报!N$2&lt;=A614,A614&lt;=年报!N$3),1,0)</f>
        <v>0</v>
      </c>
    </row>
    <row r="615" spans="6:11">
      <c r="F615" s="74"/>
      <c r="K615" s="82">
        <f>IF(AND(年报!N$2&lt;=A615,A615&lt;=年报!N$3),1,0)</f>
        <v>0</v>
      </c>
    </row>
    <row r="616" spans="6:11">
      <c r="F616" s="74"/>
      <c r="K616" s="82">
        <f>IF(AND(年报!N$2&lt;=A616,A616&lt;=年报!N$3),1,0)</f>
        <v>0</v>
      </c>
    </row>
    <row r="617" spans="6:11">
      <c r="F617" s="74"/>
      <c r="K617" s="82">
        <f>IF(AND(年报!N$2&lt;=A617,A617&lt;=年报!N$3),1,0)</f>
        <v>0</v>
      </c>
    </row>
    <row r="618" spans="6:11">
      <c r="F618" s="74"/>
      <c r="K618" s="82">
        <f>IF(AND(年报!N$2&lt;=A618,A618&lt;=年报!N$3),1,0)</f>
        <v>0</v>
      </c>
    </row>
    <row r="619" spans="6:11">
      <c r="F619" s="74"/>
      <c r="K619" s="82">
        <f>IF(AND(年报!N$2&lt;=A619,A619&lt;=年报!N$3),1,0)</f>
        <v>0</v>
      </c>
    </row>
    <row r="620" spans="6:11">
      <c r="F620" s="74"/>
      <c r="K620" s="82">
        <f>IF(AND(年报!N$2&lt;=A620,A620&lt;=年报!N$3),1,0)</f>
        <v>0</v>
      </c>
    </row>
    <row r="621" spans="6:11">
      <c r="F621" s="74"/>
      <c r="K621" s="82">
        <f>IF(AND(年报!N$2&lt;=A621,A621&lt;=年报!N$3),1,0)</f>
        <v>0</v>
      </c>
    </row>
    <row r="622" spans="6:11">
      <c r="F622" s="74"/>
      <c r="K622" s="82">
        <f>IF(AND(年报!N$2&lt;=A622,A622&lt;=年报!N$3),1,0)</f>
        <v>0</v>
      </c>
    </row>
    <row r="623" spans="6:11">
      <c r="F623" s="74"/>
      <c r="K623" s="82">
        <f>IF(AND(年报!N$2&lt;=A623,A623&lt;=年报!N$3),1,0)</f>
        <v>0</v>
      </c>
    </row>
    <row r="624" spans="6:11">
      <c r="F624" s="74"/>
      <c r="K624" s="82">
        <f>IF(AND(年报!N$2&lt;=A624,A624&lt;=年报!N$3),1,0)</f>
        <v>0</v>
      </c>
    </row>
    <row r="625" spans="6:11">
      <c r="F625" s="74"/>
      <c r="K625" s="82">
        <f>IF(AND(年报!N$2&lt;=A625,A625&lt;=年报!N$3),1,0)</f>
        <v>0</v>
      </c>
    </row>
    <row r="626" spans="6:11">
      <c r="F626" s="74"/>
      <c r="K626" s="82">
        <f>IF(AND(年报!N$2&lt;=A626,A626&lt;=年报!N$3),1,0)</f>
        <v>0</v>
      </c>
    </row>
    <row r="627" spans="6:11">
      <c r="F627" s="74"/>
      <c r="K627" s="82">
        <f>IF(AND(年报!N$2&lt;=A627,A627&lt;=年报!N$3),1,0)</f>
        <v>0</v>
      </c>
    </row>
    <row r="628" spans="6:11">
      <c r="F628" s="74"/>
      <c r="K628" s="82">
        <f>IF(AND(年报!N$2&lt;=A628,A628&lt;=年报!N$3),1,0)</f>
        <v>0</v>
      </c>
    </row>
    <row r="629" spans="6:11">
      <c r="F629" s="74"/>
      <c r="K629" s="82">
        <f>IF(AND(年报!N$2&lt;=A629,A629&lt;=年报!N$3),1,0)</f>
        <v>0</v>
      </c>
    </row>
    <row r="630" spans="6:11">
      <c r="F630" s="74"/>
      <c r="K630" s="82">
        <f>IF(AND(年报!N$2&lt;=A630,A630&lt;=年报!N$3),1,0)</f>
        <v>0</v>
      </c>
    </row>
    <row r="631" spans="6:11">
      <c r="F631" s="74"/>
      <c r="K631" s="82">
        <f>IF(AND(年报!N$2&lt;=A631,A631&lt;=年报!N$3),1,0)</f>
        <v>0</v>
      </c>
    </row>
    <row r="632" spans="6:11">
      <c r="F632" s="74"/>
      <c r="K632" s="82">
        <f>IF(AND(年报!N$2&lt;=A632,A632&lt;=年报!N$3),1,0)</f>
        <v>0</v>
      </c>
    </row>
    <row r="633" spans="6:11">
      <c r="F633" s="74"/>
      <c r="K633" s="82">
        <f>IF(AND(年报!N$2&lt;=A633,A633&lt;=年报!N$3),1,0)</f>
        <v>0</v>
      </c>
    </row>
    <row r="634" spans="6:11">
      <c r="F634" s="74"/>
      <c r="K634" s="82">
        <f>IF(AND(年报!N$2&lt;=A634,A634&lt;=年报!N$3),1,0)</f>
        <v>0</v>
      </c>
    </row>
    <row r="635" spans="6:11">
      <c r="F635" s="74"/>
      <c r="K635" s="82">
        <f>IF(AND(年报!N$2&lt;=A635,A635&lt;=年报!N$3),1,0)</f>
        <v>0</v>
      </c>
    </row>
    <row r="636" spans="6:11">
      <c r="F636" s="74"/>
      <c r="K636" s="82">
        <f>IF(AND(年报!N$2&lt;=A636,A636&lt;=年报!N$3),1,0)</f>
        <v>0</v>
      </c>
    </row>
    <row r="637" spans="6:11">
      <c r="F637" s="74"/>
      <c r="K637" s="82">
        <f>IF(AND(年报!N$2&lt;=A637,A637&lt;=年报!N$3),1,0)</f>
        <v>0</v>
      </c>
    </row>
    <row r="638" spans="6:11">
      <c r="F638" s="74"/>
      <c r="K638" s="82">
        <f>IF(AND(年报!N$2&lt;=A638,A638&lt;=年报!N$3),1,0)</f>
        <v>0</v>
      </c>
    </row>
    <row r="639" spans="6:11">
      <c r="F639" s="74"/>
      <c r="K639" s="82">
        <f>IF(AND(年报!N$2&lt;=A639,A639&lt;=年报!N$3),1,0)</f>
        <v>0</v>
      </c>
    </row>
    <row r="640" spans="6:11">
      <c r="F640" s="74"/>
      <c r="K640" s="82">
        <f>IF(AND(年报!N$2&lt;=A640,A640&lt;=年报!N$3),1,0)</f>
        <v>0</v>
      </c>
    </row>
    <row r="641" spans="6:11">
      <c r="F641" s="74"/>
      <c r="K641" s="82">
        <f>IF(AND(年报!N$2&lt;=A641,A641&lt;=年报!N$3),1,0)</f>
        <v>0</v>
      </c>
    </row>
    <row r="642" spans="6:11">
      <c r="F642" s="74"/>
      <c r="K642" s="82">
        <f>IF(AND(年报!N$2&lt;=A642,A642&lt;=年报!N$3),1,0)</f>
        <v>0</v>
      </c>
    </row>
    <row r="643" spans="6:11">
      <c r="F643" s="74"/>
      <c r="K643" s="82">
        <f>IF(AND(年报!N$2&lt;=A643,A643&lt;=年报!N$3),1,0)</f>
        <v>0</v>
      </c>
    </row>
    <row r="644" spans="6:11">
      <c r="F644" s="74"/>
      <c r="K644" s="82">
        <f>IF(AND(年报!N$2&lt;=A644,A644&lt;=年报!N$3),1,0)</f>
        <v>0</v>
      </c>
    </row>
    <row r="645" spans="6:11">
      <c r="F645" s="74"/>
      <c r="K645" s="82">
        <f>IF(AND(年报!N$2&lt;=A645,A645&lt;=年报!N$3),1,0)</f>
        <v>0</v>
      </c>
    </row>
    <row r="646" spans="6:11">
      <c r="F646" s="74"/>
      <c r="K646" s="82">
        <f>IF(AND(年报!N$2&lt;=A646,A646&lt;=年报!N$3),1,0)</f>
        <v>0</v>
      </c>
    </row>
    <row r="647" spans="6:11">
      <c r="F647" s="74"/>
      <c r="K647" s="82">
        <f>IF(AND(年报!N$2&lt;=A647,A647&lt;=年报!N$3),1,0)</f>
        <v>0</v>
      </c>
    </row>
    <row r="648" spans="6:11">
      <c r="F648" s="74"/>
      <c r="K648" s="82">
        <f>IF(AND(年报!N$2&lt;=A648,A648&lt;=年报!N$3),1,0)</f>
        <v>0</v>
      </c>
    </row>
    <row r="649" spans="6:11">
      <c r="F649" s="74"/>
      <c r="K649" s="82">
        <f>IF(AND(年报!N$2&lt;=A649,A649&lt;=年报!N$3),1,0)</f>
        <v>0</v>
      </c>
    </row>
    <row r="650" spans="6:11">
      <c r="F650" s="74"/>
      <c r="K650" s="82">
        <f>IF(AND(年报!N$2&lt;=A650,A650&lt;=年报!N$3),1,0)</f>
        <v>0</v>
      </c>
    </row>
    <row r="651" spans="6:11">
      <c r="F651" s="74"/>
      <c r="K651" s="82">
        <f>IF(AND(年报!N$2&lt;=A651,A651&lt;=年报!N$3),1,0)</f>
        <v>0</v>
      </c>
    </row>
    <row r="652" spans="6:11">
      <c r="F652" s="74"/>
      <c r="K652" s="82">
        <f>IF(AND(年报!N$2&lt;=A652,A652&lt;=年报!N$3),1,0)</f>
        <v>0</v>
      </c>
    </row>
    <row r="653" spans="6:11">
      <c r="F653" s="74"/>
      <c r="K653" s="82">
        <f>IF(AND(年报!N$2&lt;=A653,A653&lt;=年报!N$3),1,0)</f>
        <v>0</v>
      </c>
    </row>
    <row r="654" spans="6:11">
      <c r="F654" s="74"/>
      <c r="K654" s="82">
        <f>IF(AND(年报!N$2&lt;=A654,A654&lt;=年报!N$3),1,0)</f>
        <v>0</v>
      </c>
    </row>
    <row r="655" spans="6:11">
      <c r="F655" s="74"/>
      <c r="K655" s="82">
        <f>IF(AND(年报!N$2&lt;=A655,A655&lt;=年报!N$3),1,0)</f>
        <v>0</v>
      </c>
    </row>
    <row r="656" spans="6:11">
      <c r="F656" s="74"/>
      <c r="K656" s="82">
        <f>IF(AND(年报!N$2&lt;=A656,A656&lt;=年报!N$3),1,0)</f>
        <v>0</v>
      </c>
    </row>
    <row r="657" spans="6:11">
      <c r="F657" s="74"/>
      <c r="K657" s="82">
        <f>IF(AND(年报!N$2&lt;=A657,A657&lt;=年报!N$3),1,0)</f>
        <v>0</v>
      </c>
    </row>
    <row r="658" spans="6:11">
      <c r="F658" s="74"/>
      <c r="K658" s="82">
        <f>IF(AND(年报!N$2&lt;=A658,A658&lt;=年报!N$3),1,0)</f>
        <v>0</v>
      </c>
    </row>
    <row r="659" spans="6:11">
      <c r="F659" s="74"/>
      <c r="K659" s="82">
        <f>IF(AND(年报!N$2&lt;=A659,A659&lt;=年报!N$3),1,0)</f>
        <v>0</v>
      </c>
    </row>
    <row r="660" spans="6:11">
      <c r="F660" s="74"/>
      <c r="K660" s="82">
        <f>IF(AND(年报!N$2&lt;=A660,A660&lt;=年报!N$3),1,0)</f>
        <v>0</v>
      </c>
    </row>
    <row r="661" spans="6:11">
      <c r="F661" s="74"/>
      <c r="K661" s="82">
        <f>IF(AND(年报!N$2&lt;=A661,A661&lt;=年报!N$3),1,0)</f>
        <v>0</v>
      </c>
    </row>
    <row r="662" spans="6:11">
      <c r="F662" s="74"/>
      <c r="K662" s="82">
        <f>IF(AND(年报!N$2&lt;=A662,A662&lt;=年报!N$3),1,0)</f>
        <v>0</v>
      </c>
    </row>
    <row r="663" spans="6:11">
      <c r="F663" s="74"/>
      <c r="K663" s="82">
        <f>IF(AND(年报!N$2&lt;=A663,A663&lt;=年报!N$3),1,0)</f>
        <v>0</v>
      </c>
    </row>
    <row r="664" spans="6:11">
      <c r="F664" s="74"/>
      <c r="K664" s="82">
        <f>IF(AND(年报!N$2&lt;=A664,A664&lt;=年报!N$3),1,0)</f>
        <v>0</v>
      </c>
    </row>
    <row r="665" spans="6:11">
      <c r="F665" s="74"/>
      <c r="K665" s="82">
        <f>IF(AND(年报!N$2&lt;=A665,A665&lt;=年报!N$3),1,0)</f>
        <v>0</v>
      </c>
    </row>
    <row r="666" spans="6:11">
      <c r="F666" s="74"/>
      <c r="K666" s="82">
        <f>IF(AND(年报!N$2&lt;=A666,A666&lt;=年报!N$3),1,0)</f>
        <v>0</v>
      </c>
    </row>
    <row r="667" spans="6:11">
      <c r="F667" s="74"/>
      <c r="K667" s="82">
        <f>IF(AND(年报!N$2&lt;=A667,A667&lt;=年报!N$3),1,0)</f>
        <v>0</v>
      </c>
    </row>
    <row r="668" spans="6:11">
      <c r="F668" s="74"/>
      <c r="K668" s="82">
        <f>IF(AND(年报!N$2&lt;=A668,A668&lt;=年报!N$3),1,0)</f>
        <v>0</v>
      </c>
    </row>
    <row r="669" spans="6:11">
      <c r="F669" s="74"/>
      <c r="K669" s="82">
        <f>IF(AND(年报!N$2&lt;=A669,A669&lt;=年报!N$3),1,0)</f>
        <v>0</v>
      </c>
    </row>
    <row r="670" spans="6:11">
      <c r="F670" s="74"/>
      <c r="K670" s="82">
        <f>IF(AND(年报!N$2&lt;=A670,A670&lt;=年报!N$3),1,0)</f>
        <v>0</v>
      </c>
    </row>
    <row r="671" spans="6:11">
      <c r="F671" s="74"/>
      <c r="K671" s="82">
        <f>IF(AND(年报!N$2&lt;=A671,A671&lt;=年报!N$3),1,0)</f>
        <v>0</v>
      </c>
    </row>
    <row r="672" spans="6:11">
      <c r="F672" s="74"/>
      <c r="K672" s="82">
        <f>IF(AND(年报!N$2&lt;=A672,A672&lt;=年报!N$3),1,0)</f>
        <v>0</v>
      </c>
    </row>
    <row r="673" spans="6:11">
      <c r="F673" s="74"/>
      <c r="K673" s="82">
        <f>IF(AND(年报!N$2&lt;=A673,A673&lt;=年报!N$3),1,0)</f>
        <v>0</v>
      </c>
    </row>
    <row r="674" spans="6:11">
      <c r="F674" s="74"/>
      <c r="K674" s="82">
        <f>IF(AND(年报!N$2&lt;=A674,A674&lt;=年报!N$3),1,0)</f>
        <v>0</v>
      </c>
    </row>
    <row r="675" spans="6:11">
      <c r="F675" s="74"/>
      <c r="K675" s="82">
        <f>IF(AND(年报!N$2&lt;=A675,A675&lt;=年报!N$3),1,0)</f>
        <v>0</v>
      </c>
    </row>
    <row r="676" spans="6:11">
      <c r="F676" s="74"/>
      <c r="K676" s="82">
        <f>IF(AND(年报!N$2&lt;=A676,A676&lt;=年报!N$3),1,0)</f>
        <v>0</v>
      </c>
    </row>
    <row r="677" spans="6:11">
      <c r="F677" s="74"/>
      <c r="K677" s="82">
        <f>IF(AND(年报!N$2&lt;=A677,A677&lt;=年报!N$3),1,0)</f>
        <v>0</v>
      </c>
    </row>
    <row r="678" spans="6:11">
      <c r="F678" s="74"/>
      <c r="K678" s="82">
        <f>IF(AND(年报!N$2&lt;=A678,A678&lt;=年报!N$3),1,0)</f>
        <v>0</v>
      </c>
    </row>
    <row r="679" spans="6:11">
      <c r="F679" s="74"/>
      <c r="K679" s="82">
        <f>IF(AND(年报!N$2&lt;=A679,A679&lt;=年报!N$3),1,0)</f>
        <v>0</v>
      </c>
    </row>
    <row r="680" spans="6:11">
      <c r="F680" s="74"/>
      <c r="K680" s="82">
        <f>IF(AND(年报!N$2&lt;=A680,A680&lt;=年报!N$3),1,0)</f>
        <v>0</v>
      </c>
    </row>
    <row r="681" spans="6:11">
      <c r="F681" s="74"/>
      <c r="K681" s="82">
        <f>IF(AND(年报!N$2&lt;=A681,A681&lt;=年报!N$3),1,0)</f>
        <v>0</v>
      </c>
    </row>
    <row r="682" spans="6:11">
      <c r="F682" s="74"/>
      <c r="K682" s="82">
        <f>IF(AND(年报!N$2&lt;=A682,A682&lt;=年报!N$3),1,0)</f>
        <v>0</v>
      </c>
    </row>
    <row r="683" spans="6:11">
      <c r="F683" s="74"/>
      <c r="K683" s="82">
        <f>IF(AND(年报!N$2&lt;=A683,A683&lt;=年报!N$3),1,0)</f>
        <v>0</v>
      </c>
    </row>
    <row r="684" spans="6:11">
      <c r="F684" s="74"/>
      <c r="K684" s="82">
        <f>IF(AND(年报!N$2&lt;=A684,A684&lt;=年报!N$3),1,0)</f>
        <v>0</v>
      </c>
    </row>
    <row r="685" spans="6:11">
      <c r="F685" s="74"/>
      <c r="K685" s="82">
        <f>IF(AND(年报!N$2&lt;=A685,A685&lt;=年报!N$3),1,0)</f>
        <v>0</v>
      </c>
    </row>
    <row r="686" spans="6:11">
      <c r="F686" s="74"/>
      <c r="K686" s="82">
        <f>IF(AND(年报!N$2&lt;=A686,A686&lt;=年报!N$3),1,0)</f>
        <v>0</v>
      </c>
    </row>
    <row r="687" spans="6:11">
      <c r="F687" s="74"/>
      <c r="K687" s="82">
        <f>IF(AND(年报!N$2&lt;=A687,A687&lt;=年报!N$3),1,0)</f>
        <v>0</v>
      </c>
    </row>
    <row r="688" spans="6:11">
      <c r="F688" s="74"/>
      <c r="K688" s="82">
        <f>IF(AND(年报!N$2&lt;=A688,A688&lt;=年报!N$3),1,0)</f>
        <v>0</v>
      </c>
    </row>
    <row r="689" spans="6:11">
      <c r="F689" s="74"/>
      <c r="K689" s="82">
        <f>IF(AND(年报!N$2&lt;=A689,A689&lt;=年报!N$3),1,0)</f>
        <v>0</v>
      </c>
    </row>
    <row r="690" spans="6:11">
      <c r="F690" s="74"/>
      <c r="K690" s="82">
        <f>IF(AND(年报!N$2&lt;=A690,A690&lt;=年报!N$3),1,0)</f>
        <v>0</v>
      </c>
    </row>
    <row r="691" spans="6:11">
      <c r="F691" s="74"/>
      <c r="K691" s="82">
        <f>IF(AND(年报!N$2&lt;=A691,A691&lt;=年报!N$3),1,0)</f>
        <v>0</v>
      </c>
    </row>
    <row r="692" spans="6:11">
      <c r="F692" s="74"/>
      <c r="K692" s="82">
        <f>IF(AND(年报!N$2&lt;=A692,A692&lt;=年报!N$3),1,0)</f>
        <v>0</v>
      </c>
    </row>
    <row r="693" spans="6:11">
      <c r="F693" s="74"/>
      <c r="K693" s="82">
        <f>IF(AND(年报!N$2&lt;=A693,A693&lt;=年报!N$3),1,0)</f>
        <v>0</v>
      </c>
    </row>
    <row r="694" spans="6:11">
      <c r="F694" s="74"/>
      <c r="K694" s="82">
        <f>IF(AND(年报!N$2&lt;=A694,A694&lt;=年报!N$3),1,0)</f>
        <v>0</v>
      </c>
    </row>
    <row r="695" spans="6:11">
      <c r="F695" s="74"/>
      <c r="K695" s="82">
        <f>IF(AND(年报!N$2&lt;=A695,A695&lt;=年报!N$3),1,0)</f>
        <v>0</v>
      </c>
    </row>
    <row r="696" spans="6:11">
      <c r="F696" s="74"/>
      <c r="K696" s="82">
        <f>IF(AND(年报!N$2&lt;=A696,A696&lt;=年报!N$3),1,0)</f>
        <v>0</v>
      </c>
    </row>
    <row r="697" spans="6:11">
      <c r="F697" s="74"/>
      <c r="K697" s="82">
        <f>IF(AND(年报!N$2&lt;=A697,A697&lt;=年报!N$3),1,0)</f>
        <v>0</v>
      </c>
    </row>
    <row r="698" spans="6:11">
      <c r="F698" s="74"/>
      <c r="K698" s="82">
        <f>IF(AND(年报!N$2&lt;=A698,A698&lt;=年报!N$3),1,0)</f>
        <v>0</v>
      </c>
    </row>
    <row r="699" spans="6:11">
      <c r="F699" s="74"/>
      <c r="K699" s="82">
        <f>IF(AND(年报!N$2&lt;=A699,A699&lt;=年报!N$3),1,0)</f>
        <v>0</v>
      </c>
    </row>
    <row r="700" spans="6:11">
      <c r="F700" s="74"/>
      <c r="K700" s="82">
        <f>IF(AND(年报!N$2&lt;=A700,A700&lt;=年报!N$3),1,0)</f>
        <v>0</v>
      </c>
    </row>
    <row r="701" spans="6:11">
      <c r="F701" s="74"/>
      <c r="K701" s="82">
        <f>IF(AND(年报!N$2&lt;=A701,A701&lt;=年报!N$3),1,0)</f>
        <v>0</v>
      </c>
    </row>
    <row r="702" spans="6:11">
      <c r="F702" s="74"/>
      <c r="K702" s="82">
        <f>IF(AND(年报!N$2&lt;=A702,A702&lt;=年报!N$3),1,0)</f>
        <v>0</v>
      </c>
    </row>
    <row r="703" spans="6:11">
      <c r="F703" s="74"/>
      <c r="K703" s="82">
        <f>IF(AND(年报!N$2&lt;=A703,A703&lt;=年报!N$3),1,0)</f>
        <v>0</v>
      </c>
    </row>
    <row r="704" spans="6:11">
      <c r="F704" s="74"/>
      <c r="K704" s="82">
        <f>IF(AND(年报!N$2&lt;=A704,A704&lt;=年报!N$3),1,0)</f>
        <v>0</v>
      </c>
    </row>
    <row r="705" spans="6:11">
      <c r="F705" s="74"/>
      <c r="K705" s="82">
        <f>IF(AND(年报!N$2&lt;=A705,A705&lt;=年报!N$3),1,0)</f>
        <v>0</v>
      </c>
    </row>
    <row r="706" spans="6:11">
      <c r="F706" s="74"/>
      <c r="K706" s="82">
        <f>IF(AND(年报!N$2&lt;=A706,A706&lt;=年报!N$3),1,0)</f>
        <v>0</v>
      </c>
    </row>
    <row r="707" spans="6:11">
      <c r="F707" s="74"/>
      <c r="K707" s="82">
        <f>IF(AND(年报!N$2&lt;=A707,A707&lt;=年报!N$3),1,0)</f>
        <v>0</v>
      </c>
    </row>
    <row r="708" spans="6:11">
      <c r="F708" s="74"/>
      <c r="K708" s="82">
        <f>IF(AND(年报!N$2&lt;=A708,A708&lt;=年报!N$3),1,0)</f>
        <v>0</v>
      </c>
    </row>
    <row r="709" spans="6:11">
      <c r="F709" s="74"/>
      <c r="K709" s="82">
        <f>IF(AND(年报!N$2&lt;=A709,A709&lt;=年报!N$3),1,0)</f>
        <v>0</v>
      </c>
    </row>
    <row r="710" spans="6:11">
      <c r="F710" s="74"/>
      <c r="K710" s="82">
        <f>IF(AND(年报!N$2&lt;=A710,A710&lt;=年报!N$3),1,0)</f>
        <v>0</v>
      </c>
    </row>
    <row r="711" spans="6:11">
      <c r="F711" s="74"/>
      <c r="K711" s="82">
        <f>IF(AND(年报!N$2&lt;=A711,A711&lt;=年报!N$3),1,0)</f>
        <v>0</v>
      </c>
    </row>
    <row r="712" spans="6:11">
      <c r="F712" s="74"/>
      <c r="K712" s="82">
        <f>IF(AND(年报!N$2&lt;=A712,A712&lt;=年报!N$3),1,0)</f>
        <v>0</v>
      </c>
    </row>
    <row r="713" spans="6:11">
      <c r="F713" s="74"/>
      <c r="K713" s="82">
        <f>IF(AND(年报!N$2&lt;=A713,A713&lt;=年报!N$3),1,0)</f>
        <v>0</v>
      </c>
    </row>
    <row r="714" spans="6:11">
      <c r="F714" s="74"/>
      <c r="K714" s="82">
        <f>IF(AND(年报!N$2&lt;=A714,A714&lt;=年报!N$3),1,0)</f>
        <v>0</v>
      </c>
    </row>
    <row r="715" spans="6:11">
      <c r="F715" s="74"/>
      <c r="K715" s="82">
        <f>IF(AND(年报!N$2&lt;=A715,A715&lt;=年报!N$3),1,0)</f>
        <v>0</v>
      </c>
    </row>
    <row r="716" spans="6:11">
      <c r="F716" s="74"/>
      <c r="K716" s="82">
        <f>IF(AND(年报!N$2&lt;=A716,A716&lt;=年报!N$3),1,0)</f>
        <v>0</v>
      </c>
    </row>
    <row r="717" spans="6:11">
      <c r="F717" s="74"/>
      <c r="K717" s="82">
        <f>IF(AND(年报!N$2&lt;=A717,A717&lt;=年报!N$3),1,0)</f>
        <v>0</v>
      </c>
    </row>
    <row r="718" spans="6:11">
      <c r="F718" s="74"/>
      <c r="K718" s="82">
        <f>IF(AND(年报!N$2&lt;=A718,A718&lt;=年报!N$3),1,0)</f>
        <v>0</v>
      </c>
    </row>
    <row r="719" spans="6:11">
      <c r="F719" s="74"/>
      <c r="K719" s="82">
        <f>IF(AND(年报!N$2&lt;=A719,A719&lt;=年报!N$3),1,0)</f>
        <v>0</v>
      </c>
    </row>
    <row r="720" spans="6:11">
      <c r="F720" s="74"/>
      <c r="K720" s="82">
        <f>IF(AND(年报!N$2&lt;=A720,A720&lt;=年报!N$3),1,0)</f>
        <v>0</v>
      </c>
    </row>
    <row r="721" spans="6:11">
      <c r="F721" s="74"/>
      <c r="K721" s="82">
        <f>IF(AND(年报!N$2&lt;=A721,A721&lt;=年报!N$3),1,0)</f>
        <v>0</v>
      </c>
    </row>
    <row r="722" spans="6:11">
      <c r="F722" s="74"/>
      <c r="K722" s="82">
        <f>IF(AND(年报!N$2&lt;=A722,A722&lt;=年报!N$3),1,0)</f>
        <v>0</v>
      </c>
    </row>
    <row r="723" spans="6:11">
      <c r="F723" s="74"/>
      <c r="K723" s="82">
        <f>IF(AND(年报!N$2&lt;=A723,A723&lt;=年报!N$3),1,0)</f>
        <v>0</v>
      </c>
    </row>
    <row r="724" spans="6:11">
      <c r="F724" s="74"/>
      <c r="K724" s="82">
        <f>IF(AND(年报!N$2&lt;=A724,A724&lt;=年报!N$3),1,0)</f>
        <v>0</v>
      </c>
    </row>
    <row r="725" spans="6:11">
      <c r="F725" s="74"/>
      <c r="K725" s="82">
        <f>IF(AND(年报!N$2&lt;=A725,A725&lt;=年报!N$3),1,0)</f>
        <v>0</v>
      </c>
    </row>
    <row r="726" spans="6:11">
      <c r="F726" s="74"/>
      <c r="K726" s="82">
        <f>IF(AND(年报!N$2&lt;=A726,A726&lt;=年报!N$3),1,0)</f>
        <v>0</v>
      </c>
    </row>
    <row r="727" spans="6:11">
      <c r="F727" s="74"/>
      <c r="K727" s="82">
        <f>IF(AND(年报!N$2&lt;=A727,A727&lt;=年报!N$3),1,0)</f>
        <v>0</v>
      </c>
    </row>
    <row r="728" spans="6:11">
      <c r="F728" s="74"/>
      <c r="K728" s="82">
        <f>IF(AND(年报!N$2&lt;=A728,A728&lt;=年报!N$3),1,0)</f>
        <v>0</v>
      </c>
    </row>
    <row r="729" spans="6:11">
      <c r="F729" s="74"/>
      <c r="K729" s="82">
        <f>IF(AND(年报!N$2&lt;=A729,A729&lt;=年报!N$3),1,0)</f>
        <v>0</v>
      </c>
    </row>
    <row r="730" spans="6:11">
      <c r="F730" s="74"/>
      <c r="K730" s="82">
        <f>IF(AND(年报!N$2&lt;=A730,A730&lt;=年报!N$3),1,0)</f>
        <v>0</v>
      </c>
    </row>
    <row r="731" spans="6:11">
      <c r="F731" s="74"/>
      <c r="K731" s="82">
        <f>IF(AND(年报!N$2&lt;=A731,A731&lt;=年报!N$3),1,0)</f>
        <v>0</v>
      </c>
    </row>
    <row r="732" spans="6:11">
      <c r="F732" s="74"/>
      <c r="K732" s="82">
        <f>IF(AND(年报!N$2&lt;=A732,A732&lt;=年报!N$3),1,0)</f>
        <v>0</v>
      </c>
    </row>
    <row r="733" spans="6:11">
      <c r="F733" s="74"/>
      <c r="K733" s="82">
        <f>IF(AND(年报!N$2&lt;=A733,A733&lt;=年报!N$3),1,0)</f>
        <v>0</v>
      </c>
    </row>
    <row r="734" spans="6:11">
      <c r="F734" s="74"/>
      <c r="K734" s="82">
        <f>IF(AND(年报!N$2&lt;=A734,A734&lt;=年报!N$3),1,0)</f>
        <v>0</v>
      </c>
    </row>
    <row r="735" spans="6:11">
      <c r="F735" s="74"/>
      <c r="K735" s="82">
        <f>IF(AND(年报!N$2&lt;=A735,A735&lt;=年报!N$3),1,0)</f>
        <v>0</v>
      </c>
    </row>
    <row r="736" spans="6:11">
      <c r="F736" s="74"/>
      <c r="K736" s="82">
        <f>IF(AND(年报!N$2&lt;=A736,A736&lt;=年报!N$3),1,0)</f>
        <v>0</v>
      </c>
    </row>
    <row r="737" spans="6:11">
      <c r="F737" s="74"/>
      <c r="K737" s="82">
        <f>IF(AND(年报!N$2&lt;=A737,A737&lt;=年报!N$3),1,0)</f>
        <v>0</v>
      </c>
    </row>
    <row r="738" spans="6:11">
      <c r="F738" s="74"/>
      <c r="K738" s="82">
        <f>IF(AND(年报!N$2&lt;=A738,A738&lt;=年报!N$3),1,0)</f>
        <v>0</v>
      </c>
    </row>
    <row r="739" spans="6:11">
      <c r="F739" s="74"/>
      <c r="K739" s="82">
        <f>IF(AND(年报!N$2&lt;=A739,A739&lt;=年报!N$3),1,0)</f>
        <v>0</v>
      </c>
    </row>
    <row r="740" spans="6:11">
      <c r="F740" s="74"/>
      <c r="K740" s="82">
        <f>IF(AND(年报!N$2&lt;=A740,A740&lt;=年报!N$3),1,0)</f>
        <v>0</v>
      </c>
    </row>
    <row r="741" spans="6:11">
      <c r="F741" s="74"/>
      <c r="K741" s="82">
        <f>IF(AND(年报!N$2&lt;=A741,A741&lt;=年报!N$3),1,0)</f>
        <v>0</v>
      </c>
    </row>
    <row r="742" spans="6:11">
      <c r="F742" s="74"/>
      <c r="K742" s="82">
        <f>IF(AND(年报!N$2&lt;=A742,A742&lt;=年报!N$3),1,0)</f>
        <v>0</v>
      </c>
    </row>
    <row r="743" spans="6:11">
      <c r="F743" s="74"/>
      <c r="K743" s="82">
        <f>IF(AND(年报!N$2&lt;=A743,A743&lt;=年报!N$3),1,0)</f>
        <v>0</v>
      </c>
    </row>
    <row r="744" spans="6:11">
      <c r="F744" s="74"/>
      <c r="K744" s="82">
        <f>IF(AND(年报!N$2&lt;=A744,A744&lt;=年报!N$3),1,0)</f>
        <v>0</v>
      </c>
    </row>
    <row r="745" spans="6:11">
      <c r="F745" s="74"/>
      <c r="K745" s="82">
        <f>IF(AND(年报!N$2&lt;=A745,A745&lt;=年报!N$3),1,0)</f>
        <v>0</v>
      </c>
    </row>
    <row r="746" spans="6:11">
      <c r="F746" s="74"/>
      <c r="K746" s="82">
        <f>IF(AND(年报!N$2&lt;=A746,A746&lt;=年报!N$3),1,0)</f>
        <v>0</v>
      </c>
    </row>
    <row r="747" spans="6:11">
      <c r="F747" s="74"/>
      <c r="K747" s="82">
        <f>IF(AND(年报!N$2&lt;=A747,A747&lt;=年报!N$3),1,0)</f>
        <v>0</v>
      </c>
    </row>
    <row r="748" spans="6:11">
      <c r="F748" s="74"/>
      <c r="K748" s="82">
        <f>IF(AND(年报!N$2&lt;=A748,A748&lt;=年报!N$3),1,0)</f>
        <v>0</v>
      </c>
    </row>
    <row r="749" spans="6:11">
      <c r="F749" s="74"/>
      <c r="K749" s="82">
        <f>IF(AND(年报!N$2&lt;=A749,A749&lt;=年报!N$3),1,0)</f>
        <v>0</v>
      </c>
    </row>
    <row r="750" spans="6:11">
      <c r="F750" s="74"/>
      <c r="K750" s="82">
        <f>IF(AND(年报!N$2&lt;=A750,A750&lt;=年报!N$3),1,0)</f>
        <v>0</v>
      </c>
    </row>
    <row r="751" spans="6:11">
      <c r="F751" s="74"/>
      <c r="K751" s="82">
        <f>IF(AND(年报!N$2&lt;=A751,A751&lt;=年报!N$3),1,0)</f>
        <v>0</v>
      </c>
    </row>
    <row r="752" spans="6:11">
      <c r="F752" s="74"/>
      <c r="K752" s="82">
        <f>IF(AND(年报!N$2&lt;=A752,A752&lt;=年报!N$3),1,0)</f>
        <v>0</v>
      </c>
    </row>
    <row r="753" spans="6:11">
      <c r="F753" s="74"/>
      <c r="K753" s="82">
        <f>IF(AND(年报!N$2&lt;=A753,A753&lt;=年报!N$3),1,0)</f>
        <v>0</v>
      </c>
    </row>
    <row r="754" spans="6:11">
      <c r="F754" s="74"/>
      <c r="K754" s="82">
        <f>IF(AND(年报!N$2&lt;=A754,A754&lt;=年报!N$3),1,0)</f>
        <v>0</v>
      </c>
    </row>
    <row r="755" spans="6:11">
      <c r="F755" s="74"/>
      <c r="K755" s="82">
        <f>IF(AND(年报!N$2&lt;=A755,A755&lt;=年报!N$3),1,0)</f>
        <v>0</v>
      </c>
    </row>
    <row r="756" spans="6:11">
      <c r="F756" s="74"/>
      <c r="K756" s="82">
        <f>IF(AND(年报!N$2&lt;=A756,A756&lt;=年报!N$3),1,0)</f>
        <v>0</v>
      </c>
    </row>
    <row r="757" spans="6:11">
      <c r="F757" s="74"/>
      <c r="K757" s="82">
        <f>IF(AND(年报!N$2&lt;=A757,A757&lt;=年报!N$3),1,0)</f>
        <v>0</v>
      </c>
    </row>
    <row r="758" spans="6:11">
      <c r="F758" s="74"/>
      <c r="K758" s="82">
        <f>IF(AND(年报!N$2&lt;=A758,A758&lt;=年报!N$3),1,0)</f>
        <v>0</v>
      </c>
    </row>
    <row r="759" spans="6:11">
      <c r="F759" s="74"/>
      <c r="K759" s="82">
        <f>IF(AND(年报!N$2&lt;=A759,A759&lt;=年报!N$3),1,0)</f>
        <v>0</v>
      </c>
    </row>
    <row r="760" spans="6:11">
      <c r="F760" s="74"/>
      <c r="K760" s="82">
        <f>IF(AND(年报!N$2&lt;=A760,A760&lt;=年报!N$3),1,0)</f>
        <v>0</v>
      </c>
    </row>
    <row r="761" spans="6:11">
      <c r="F761" s="74"/>
      <c r="K761" s="82">
        <f>IF(AND(年报!N$2&lt;=A761,A761&lt;=年报!N$3),1,0)</f>
        <v>0</v>
      </c>
    </row>
    <row r="762" spans="6:11">
      <c r="F762" s="74"/>
      <c r="K762" s="82">
        <f>IF(AND(年报!N$2&lt;=A762,A762&lt;=年报!N$3),1,0)</f>
        <v>0</v>
      </c>
    </row>
    <row r="763" spans="6:11">
      <c r="F763" s="74"/>
      <c r="K763" s="82">
        <f>IF(AND(年报!N$2&lt;=A763,A763&lt;=年报!N$3),1,0)</f>
        <v>0</v>
      </c>
    </row>
    <row r="764" spans="6:11">
      <c r="F764" s="74"/>
      <c r="K764" s="82">
        <f>IF(AND(年报!N$2&lt;=A764,A764&lt;=年报!N$3),1,0)</f>
        <v>0</v>
      </c>
    </row>
    <row r="765" spans="6:11">
      <c r="F765" s="74"/>
      <c r="K765" s="82">
        <f>IF(AND(年报!N$2&lt;=A765,A765&lt;=年报!N$3),1,0)</f>
        <v>0</v>
      </c>
    </row>
    <row r="766" spans="6:11">
      <c r="F766" s="74"/>
      <c r="K766" s="82">
        <f>IF(AND(年报!N$2&lt;=A766,A766&lt;=年报!N$3),1,0)</f>
        <v>0</v>
      </c>
    </row>
    <row r="767" spans="6:11">
      <c r="F767" s="74"/>
      <c r="K767" s="82">
        <f>IF(AND(年报!N$2&lt;=A767,A767&lt;=年报!N$3),1,0)</f>
        <v>0</v>
      </c>
    </row>
    <row r="768" spans="6:11">
      <c r="F768" s="74"/>
      <c r="K768" s="82">
        <f>IF(AND(年报!N$2&lt;=A768,A768&lt;=年报!N$3),1,0)</f>
        <v>0</v>
      </c>
    </row>
    <row r="769" spans="6:11">
      <c r="F769" s="74"/>
      <c r="K769" s="82">
        <f>IF(AND(年报!N$2&lt;=A769,A769&lt;=年报!N$3),1,0)</f>
        <v>0</v>
      </c>
    </row>
    <row r="770" spans="6:11">
      <c r="F770" s="74"/>
      <c r="K770" s="82">
        <f>IF(AND(年报!N$2&lt;=A770,A770&lt;=年报!N$3),1,0)</f>
        <v>0</v>
      </c>
    </row>
    <row r="771" spans="6:11">
      <c r="F771" s="74"/>
      <c r="K771" s="82">
        <f>IF(AND(年报!N$2&lt;=A771,A771&lt;=年报!N$3),1,0)</f>
        <v>0</v>
      </c>
    </row>
    <row r="772" spans="6:11">
      <c r="F772" s="74"/>
      <c r="K772" s="82">
        <f>IF(AND(年报!N$2&lt;=A772,A772&lt;=年报!N$3),1,0)</f>
        <v>0</v>
      </c>
    </row>
    <row r="773" spans="6:11">
      <c r="F773" s="74"/>
      <c r="K773" s="82">
        <f>IF(AND(年报!N$2&lt;=A773,A773&lt;=年报!N$3),1,0)</f>
        <v>0</v>
      </c>
    </row>
    <row r="774" spans="6:11">
      <c r="F774" s="74"/>
      <c r="K774" s="82">
        <f>IF(AND(年报!N$2&lt;=A774,A774&lt;=年报!N$3),1,0)</f>
        <v>0</v>
      </c>
    </row>
    <row r="775" spans="6:11">
      <c r="F775" s="74"/>
      <c r="K775" s="82">
        <f>IF(AND(年报!N$2&lt;=A775,A775&lt;=年报!N$3),1,0)</f>
        <v>0</v>
      </c>
    </row>
    <row r="776" spans="6:11">
      <c r="F776" s="74"/>
      <c r="K776" s="82">
        <f>IF(AND(年报!N$2&lt;=A776,A776&lt;=年报!N$3),1,0)</f>
        <v>0</v>
      </c>
    </row>
    <row r="777" spans="6:11">
      <c r="F777" s="74"/>
      <c r="K777" s="82">
        <f>IF(AND(年报!N$2&lt;=A777,A777&lt;=年报!N$3),1,0)</f>
        <v>0</v>
      </c>
    </row>
    <row r="778" spans="6:11">
      <c r="F778" s="74"/>
      <c r="K778" s="82">
        <f>IF(AND(年报!N$2&lt;=A778,A778&lt;=年报!N$3),1,0)</f>
        <v>0</v>
      </c>
    </row>
    <row r="779" spans="6:11">
      <c r="F779" s="74"/>
      <c r="K779" s="82">
        <f>IF(AND(年报!N$2&lt;=A779,A779&lt;=年报!N$3),1,0)</f>
        <v>0</v>
      </c>
    </row>
    <row r="780" spans="6:11">
      <c r="F780" s="74"/>
      <c r="K780" s="82">
        <f>IF(AND(年报!N$2&lt;=A780,A780&lt;=年报!N$3),1,0)</f>
        <v>0</v>
      </c>
    </row>
    <row r="781" spans="6:11">
      <c r="F781" s="74"/>
      <c r="K781" s="82">
        <f>IF(AND(年报!N$2&lt;=A781,A781&lt;=年报!N$3),1,0)</f>
        <v>0</v>
      </c>
    </row>
    <row r="782" spans="6:11">
      <c r="F782" s="74"/>
      <c r="K782" s="82">
        <f>IF(AND(年报!N$2&lt;=A782,A782&lt;=年报!N$3),1,0)</f>
        <v>0</v>
      </c>
    </row>
    <row r="783" spans="6:11">
      <c r="F783" s="74"/>
      <c r="K783" s="82">
        <f>IF(AND(年报!N$2&lt;=A783,A783&lt;=年报!N$3),1,0)</f>
        <v>0</v>
      </c>
    </row>
    <row r="784" spans="6:11">
      <c r="F784" s="74"/>
      <c r="K784" s="82">
        <f>IF(AND(年报!N$2&lt;=A784,A784&lt;=年报!N$3),1,0)</f>
        <v>0</v>
      </c>
    </row>
    <row r="785" spans="6:11">
      <c r="F785" s="74"/>
      <c r="K785" s="82">
        <f>IF(AND(年报!N$2&lt;=A785,A785&lt;=年报!N$3),1,0)</f>
        <v>0</v>
      </c>
    </row>
    <row r="786" spans="6:11">
      <c r="F786" s="74"/>
      <c r="K786" s="82">
        <f>IF(AND(年报!N$2&lt;=A786,A786&lt;=年报!N$3),1,0)</f>
        <v>0</v>
      </c>
    </row>
    <row r="787" spans="6:11">
      <c r="F787" s="74"/>
      <c r="K787" s="82">
        <f>IF(AND(年报!N$2&lt;=A787,A787&lt;=年报!N$3),1,0)</f>
        <v>0</v>
      </c>
    </row>
    <row r="788" spans="6:11">
      <c r="F788" s="74"/>
      <c r="K788" s="82">
        <f>IF(AND(年报!N$2&lt;=A788,A788&lt;=年报!N$3),1,0)</f>
        <v>0</v>
      </c>
    </row>
    <row r="789" spans="6:11">
      <c r="F789" s="74"/>
      <c r="K789" s="82">
        <f>IF(AND(年报!N$2&lt;=A789,A789&lt;=年报!N$3),1,0)</f>
        <v>0</v>
      </c>
    </row>
    <row r="790" spans="6:11">
      <c r="F790" s="74"/>
      <c r="K790" s="82">
        <f>IF(AND(年报!N$2&lt;=A790,A790&lt;=年报!N$3),1,0)</f>
        <v>0</v>
      </c>
    </row>
    <row r="791" spans="6:11">
      <c r="F791" s="74"/>
      <c r="K791" s="82">
        <f>IF(AND(年报!N$2&lt;=A791,A791&lt;=年报!N$3),1,0)</f>
        <v>0</v>
      </c>
    </row>
    <row r="792" spans="6:11">
      <c r="F792" s="74"/>
      <c r="K792" s="82">
        <f>IF(AND(年报!N$2&lt;=A792,A792&lt;=年报!N$3),1,0)</f>
        <v>0</v>
      </c>
    </row>
    <row r="793" spans="6:11">
      <c r="F793" s="74"/>
      <c r="K793" s="82">
        <f>IF(AND(年报!N$2&lt;=A793,A793&lt;=年报!N$3),1,0)</f>
        <v>0</v>
      </c>
    </row>
    <row r="794" spans="6:11">
      <c r="F794" s="74"/>
      <c r="K794" s="82">
        <f>IF(AND(年报!N$2&lt;=A794,A794&lt;=年报!N$3),1,0)</f>
        <v>0</v>
      </c>
    </row>
    <row r="795" spans="6:11">
      <c r="F795" s="74"/>
      <c r="K795" s="82">
        <f>IF(AND(年报!N$2&lt;=A795,A795&lt;=年报!N$3),1,0)</f>
        <v>0</v>
      </c>
    </row>
    <row r="796" spans="6:11">
      <c r="F796" s="74"/>
      <c r="K796" s="82">
        <f>IF(AND(年报!N$2&lt;=A796,A796&lt;=年报!N$3),1,0)</f>
        <v>0</v>
      </c>
    </row>
    <row r="797" spans="6:11">
      <c r="F797" s="74"/>
      <c r="K797" s="82">
        <f>IF(AND(年报!N$2&lt;=A797,A797&lt;=年报!N$3),1,0)</f>
        <v>0</v>
      </c>
    </row>
    <row r="798" spans="6:11">
      <c r="F798" s="74"/>
      <c r="K798" s="82">
        <f>IF(AND(年报!N$2&lt;=A798,A798&lt;=年报!N$3),1,0)</f>
        <v>0</v>
      </c>
    </row>
    <row r="799" spans="6:11">
      <c r="F799" s="74"/>
      <c r="K799" s="82">
        <f>IF(AND(年报!N$2&lt;=A799,A799&lt;=年报!N$3),1,0)</f>
        <v>0</v>
      </c>
    </row>
    <row r="800" spans="6:11">
      <c r="F800" s="74"/>
      <c r="K800" s="82">
        <f>IF(AND(年报!N$2&lt;=A800,A800&lt;=年报!N$3),1,0)</f>
        <v>0</v>
      </c>
    </row>
    <row r="801" spans="6:11">
      <c r="F801" s="74"/>
      <c r="K801" s="82">
        <f>IF(AND(年报!N$2&lt;=A801,A801&lt;=年报!N$3),1,0)</f>
        <v>0</v>
      </c>
    </row>
    <row r="802" spans="6:11">
      <c r="F802" s="74"/>
      <c r="K802" s="82">
        <f>IF(AND(年报!N$2&lt;=A802,A802&lt;=年报!N$3),1,0)</f>
        <v>0</v>
      </c>
    </row>
    <row r="803" spans="6:11">
      <c r="F803" s="74"/>
      <c r="K803" s="82">
        <f>IF(AND(年报!N$2&lt;=A803,A803&lt;=年报!N$3),1,0)</f>
        <v>0</v>
      </c>
    </row>
    <row r="804" spans="6:11">
      <c r="F804" s="74"/>
      <c r="K804" s="82">
        <f>IF(AND(年报!N$2&lt;=A804,A804&lt;=年报!N$3),1,0)</f>
        <v>0</v>
      </c>
    </row>
    <row r="805" spans="6:11">
      <c r="F805" s="74"/>
      <c r="K805" s="82">
        <f>IF(AND(年报!N$2&lt;=A805,A805&lt;=年报!N$3),1,0)</f>
        <v>0</v>
      </c>
    </row>
    <row r="806" spans="6:11">
      <c r="F806" s="74"/>
      <c r="K806" s="82">
        <f>IF(AND(年报!N$2&lt;=A806,A806&lt;=年报!N$3),1,0)</f>
        <v>0</v>
      </c>
    </row>
    <row r="807" spans="6:11">
      <c r="F807" s="74"/>
      <c r="K807" s="82">
        <f>IF(AND(年报!N$2&lt;=A807,A807&lt;=年报!N$3),1,0)</f>
        <v>0</v>
      </c>
    </row>
    <row r="808" spans="6:11">
      <c r="F808" s="74"/>
      <c r="K808" s="82">
        <f>IF(AND(年报!N$2&lt;=A808,A808&lt;=年报!N$3),1,0)</f>
        <v>0</v>
      </c>
    </row>
    <row r="809" spans="6:11">
      <c r="F809" s="74"/>
      <c r="K809" s="82">
        <f>IF(AND(年报!N$2&lt;=A809,A809&lt;=年报!N$3),1,0)</f>
        <v>0</v>
      </c>
    </row>
    <row r="810" spans="6:11">
      <c r="F810" s="74"/>
      <c r="K810" s="82">
        <f>IF(AND(年报!N$2&lt;=A810,A810&lt;=年报!N$3),1,0)</f>
        <v>0</v>
      </c>
    </row>
    <row r="811" spans="6:11">
      <c r="F811" s="74"/>
      <c r="K811" s="82">
        <f>IF(AND(年报!N$2&lt;=A811,A811&lt;=年报!N$3),1,0)</f>
        <v>0</v>
      </c>
    </row>
    <row r="812" spans="6:11">
      <c r="F812" s="74"/>
      <c r="K812" s="82">
        <f>IF(AND(年报!N$2&lt;=A812,A812&lt;=年报!N$3),1,0)</f>
        <v>0</v>
      </c>
    </row>
    <row r="813" spans="6:11">
      <c r="F813" s="74"/>
      <c r="K813" s="82">
        <f>IF(AND(年报!N$2&lt;=A813,A813&lt;=年报!N$3),1,0)</f>
        <v>0</v>
      </c>
    </row>
    <row r="814" spans="6:11">
      <c r="F814" s="74"/>
      <c r="K814" s="82">
        <f>IF(AND(年报!N$2&lt;=A814,A814&lt;=年报!N$3),1,0)</f>
        <v>0</v>
      </c>
    </row>
    <row r="815" spans="6:11">
      <c r="F815" s="74"/>
      <c r="K815" s="82">
        <f>IF(AND(年报!N$2&lt;=A815,A815&lt;=年报!N$3),1,0)</f>
        <v>0</v>
      </c>
    </row>
    <row r="816" spans="6:11">
      <c r="F816" s="74"/>
      <c r="K816" s="82">
        <f>IF(AND(年报!N$2&lt;=A816,A816&lt;=年报!N$3),1,0)</f>
        <v>0</v>
      </c>
    </row>
    <row r="817" spans="6:11">
      <c r="F817" s="74"/>
      <c r="K817" s="82">
        <f>IF(AND(年报!N$2&lt;=A817,A817&lt;=年报!N$3),1,0)</f>
        <v>0</v>
      </c>
    </row>
    <row r="818" spans="6:11">
      <c r="F818" s="74"/>
      <c r="K818" s="82">
        <f>IF(AND(年报!N$2&lt;=A818,A818&lt;=年报!N$3),1,0)</f>
        <v>0</v>
      </c>
    </row>
    <row r="819" spans="6:11">
      <c r="F819" s="74"/>
      <c r="K819" s="82">
        <f>IF(AND(年报!N$2&lt;=A819,A819&lt;=年报!N$3),1,0)</f>
        <v>0</v>
      </c>
    </row>
    <row r="820" spans="6:11">
      <c r="F820" s="74"/>
      <c r="K820" s="82">
        <f>IF(AND(年报!N$2&lt;=A820,A820&lt;=年报!N$3),1,0)</f>
        <v>0</v>
      </c>
    </row>
    <row r="821" spans="6:11">
      <c r="F821" s="74"/>
      <c r="K821" s="82">
        <f>IF(AND(年报!N$2&lt;=A821,A821&lt;=年报!N$3),1,0)</f>
        <v>0</v>
      </c>
    </row>
    <row r="822" spans="6:11">
      <c r="F822" s="74"/>
      <c r="K822" s="82">
        <f>IF(AND(年报!N$2&lt;=A822,A822&lt;=年报!N$3),1,0)</f>
        <v>0</v>
      </c>
    </row>
    <row r="823" spans="6:11">
      <c r="F823" s="74"/>
      <c r="K823" s="82">
        <f>IF(AND(年报!N$2&lt;=A823,A823&lt;=年报!N$3),1,0)</f>
        <v>0</v>
      </c>
    </row>
    <row r="824" spans="6:11">
      <c r="F824" s="74"/>
      <c r="K824" s="82">
        <f>IF(AND(年报!N$2&lt;=A824,A824&lt;=年报!N$3),1,0)</f>
        <v>0</v>
      </c>
    </row>
    <row r="825" spans="6:11">
      <c r="F825" s="74"/>
      <c r="K825" s="82">
        <f>IF(AND(年报!N$2&lt;=A825,A825&lt;=年报!N$3),1,0)</f>
        <v>0</v>
      </c>
    </row>
    <row r="826" spans="6:11">
      <c r="F826" s="74"/>
      <c r="K826" s="82">
        <f>IF(AND(年报!N$2&lt;=A826,A826&lt;=年报!N$3),1,0)</f>
        <v>0</v>
      </c>
    </row>
    <row r="827" spans="6:11">
      <c r="F827" s="74"/>
      <c r="K827" s="82">
        <f>IF(AND(年报!N$2&lt;=A827,A827&lt;=年报!N$3),1,0)</f>
        <v>0</v>
      </c>
    </row>
    <row r="828" spans="6:11">
      <c r="F828" s="74"/>
      <c r="K828" s="82">
        <f>IF(AND(年报!N$2&lt;=A828,A828&lt;=年报!N$3),1,0)</f>
        <v>0</v>
      </c>
    </row>
    <row r="829" spans="6:11">
      <c r="F829" s="74"/>
      <c r="K829" s="82">
        <f>IF(AND(年报!N$2&lt;=A829,A829&lt;=年报!N$3),1,0)</f>
        <v>0</v>
      </c>
    </row>
    <row r="830" spans="6:11">
      <c r="F830" s="74"/>
      <c r="K830" s="82">
        <f>IF(AND(年报!N$2&lt;=A830,A830&lt;=年报!N$3),1,0)</f>
        <v>0</v>
      </c>
    </row>
    <row r="831" spans="6:11">
      <c r="F831" s="74"/>
      <c r="K831" s="82">
        <f>IF(AND(年报!N$2&lt;=A831,A831&lt;=年报!N$3),1,0)</f>
        <v>0</v>
      </c>
    </row>
    <row r="832" spans="6:11">
      <c r="F832" s="74"/>
      <c r="K832" s="82">
        <f>IF(AND(年报!N$2&lt;=A832,A832&lt;=年报!N$3),1,0)</f>
        <v>0</v>
      </c>
    </row>
    <row r="833" spans="6:11">
      <c r="F833" s="74"/>
      <c r="K833" s="82">
        <f>IF(AND(年报!N$2&lt;=A833,A833&lt;=年报!N$3),1,0)</f>
        <v>0</v>
      </c>
    </row>
    <row r="834" spans="6:11">
      <c r="F834" s="74"/>
      <c r="K834" s="82">
        <f>IF(AND(年报!N$2&lt;=A834,A834&lt;=年报!N$3),1,0)</f>
        <v>0</v>
      </c>
    </row>
    <row r="835" spans="6:11">
      <c r="F835" s="74"/>
      <c r="K835" s="82">
        <f>IF(AND(年报!N$2&lt;=A835,A835&lt;=年报!N$3),1,0)</f>
        <v>0</v>
      </c>
    </row>
    <row r="836" spans="6:11">
      <c r="F836" s="74"/>
      <c r="K836" s="82">
        <f>IF(AND(年报!N$2&lt;=A836,A836&lt;=年报!N$3),1,0)</f>
        <v>0</v>
      </c>
    </row>
    <row r="837" spans="6:11">
      <c r="F837" s="74"/>
      <c r="K837" s="82">
        <f>IF(AND(年报!N$2&lt;=A837,A837&lt;=年报!N$3),1,0)</f>
        <v>0</v>
      </c>
    </row>
    <row r="838" spans="6:11">
      <c r="F838" s="74"/>
      <c r="K838" s="82">
        <f>IF(AND(年报!N$2&lt;=A838,A838&lt;=年报!N$3),1,0)</f>
        <v>0</v>
      </c>
    </row>
    <row r="839" spans="6:11">
      <c r="F839" s="74"/>
      <c r="K839" s="82">
        <f>IF(AND(年报!N$2&lt;=A839,A839&lt;=年报!N$3),1,0)</f>
        <v>0</v>
      </c>
    </row>
    <row r="840" spans="6:11">
      <c r="F840" s="74"/>
      <c r="K840" s="82">
        <f>IF(AND(年报!N$2&lt;=A840,A840&lt;=年报!N$3),1,0)</f>
        <v>0</v>
      </c>
    </row>
    <row r="841" spans="6:11">
      <c r="F841" s="74"/>
      <c r="K841" s="82">
        <f>IF(AND(年报!N$2&lt;=A841,A841&lt;=年报!N$3),1,0)</f>
        <v>0</v>
      </c>
    </row>
    <row r="842" spans="6:11">
      <c r="F842" s="74"/>
      <c r="K842" s="82">
        <f>IF(AND(年报!N$2&lt;=A842,A842&lt;=年报!N$3),1,0)</f>
        <v>0</v>
      </c>
    </row>
    <row r="843" spans="6:11">
      <c r="F843" s="74"/>
      <c r="K843" s="82">
        <f>IF(AND(年报!N$2&lt;=A843,A843&lt;=年报!N$3),1,0)</f>
        <v>0</v>
      </c>
    </row>
    <row r="844" spans="6:11">
      <c r="F844" s="74"/>
      <c r="K844" s="82">
        <f>IF(AND(年报!N$2&lt;=A844,A844&lt;=年报!N$3),1,0)</f>
        <v>0</v>
      </c>
    </row>
    <row r="845" spans="6:11">
      <c r="F845" s="74"/>
      <c r="K845" s="82">
        <f>IF(AND(年报!N$2&lt;=A845,A845&lt;=年报!N$3),1,0)</f>
        <v>0</v>
      </c>
    </row>
    <row r="846" spans="6:11">
      <c r="F846" s="74"/>
      <c r="K846" s="82">
        <f>IF(AND(年报!N$2&lt;=A846,A846&lt;=年报!N$3),1,0)</f>
        <v>0</v>
      </c>
    </row>
    <row r="847" spans="6:11">
      <c r="F847" s="74"/>
      <c r="K847" s="82">
        <f>IF(AND(年报!N$2&lt;=A847,A847&lt;=年报!N$3),1,0)</f>
        <v>0</v>
      </c>
    </row>
    <row r="848" spans="6:11">
      <c r="F848" s="74"/>
      <c r="K848" s="82">
        <f>IF(AND(年报!N$2&lt;=A848,A848&lt;=年报!N$3),1,0)</f>
        <v>0</v>
      </c>
    </row>
    <row r="849" spans="6:11">
      <c r="F849" s="74"/>
      <c r="K849" s="82">
        <f>IF(AND(年报!N$2&lt;=A849,A849&lt;=年报!N$3),1,0)</f>
        <v>0</v>
      </c>
    </row>
    <row r="850" spans="6:11">
      <c r="F850" s="74"/>
      <c r="K850" s="82">
        <f>IF(AND(年报!N$2&lt;=A850,A850&lt;=年报!N$3),1,0)</f>
        <v>0</v>
      </c>
    </row>
    <row r="851" spans="6:11">
      <c r="F851" s="74"/>
      <c r="K851" s="82">
        <f>IF(AND(年报!N$2&lt;=A851,A851&lt;=年报!N$3),1,0)</f>
        <v>0</v>
      </c>
    </row>
    <row r="852" spans="6:11">
      <c r="F852" s="74"/>
      <c r="K852" s="82">
        <f>IF(AND(年报!N$2&lt;=A852,A852&lt;=年报!N$3),1,0)</f>
        <v>0</v>
      </c>
    </row>
    <row r="853" spans="6:11">
      <c r="F853" s="74"/>
      <c r="K853" s="82">
        <f>IF(AND(年报!N$2&lt;=A853,A853&lt;=年报!N$3),1,0)</f>
        <v>0</v>
      </c>
    </row>
    <row r="854" spans="6:11">
      <c r="F854" s="74"/>
      <c r="K854" s="82">
        <f>IF(AND(年报!N$2&lt;=A854,A854&lt;=年报!N$3),1,0)</f>
        <v>0</v>
      </c>
    </row>
    <row r="855" spans="6:11">
      <c r="F855" s="74"/>
      <c r="K855" s="82">
        <f>IF(AND(年报!N$2&lt;=A855,A855&lt;=年报!N$3),1,0)</f>
        <v>0</v>
      </c>
    </row>
    <row r="856" spans="6:11">
      <c r="F856" s="74"/>
      <c r="K856" s="82">
        <f>IF(AND(年报!N$2&lt;=A856,A856&lt;=年报!N$3),1,0)</f>
        <v>0</v>
      </c>
    </row>
    <row r="857" spans="6:11">
      <c r="F857" s="74"/>
      <c r="K857" s="82">
        <f>IF(AND(年报!N$2&lt;=A857,A857&lt;=年报!N$3),1,0)</f>
        <v>0</v>
      </c>
    </row>
    <row r="858" spans="6:11">
      <c r="F858" s="74"/>
      <c r="K858" s="82">
        <f>IF(AND(年报!N$2&lt;=A858,A858&lt;=年报!N$3),1,0)</f>
        <v>0</v>
      </c>
    </row>
    <row r="859" spans="6:11">
      <c r="F859" s="74"/>
      <c r="K859" s="82">
        <f>IF(AND(年报!N$2&lt;=A859,A859&lt;=年报!N$3),1,0)</f>
        <v>0</v>
      </c>
    </row>
    <row r="860" spans="6:11">
      <c r="F860" s="74"/>
      <c r="K860" s="82">
        <f>IF(AND(年报!N$2&lt;=A860,A860&lt;=年报!N$3),1,0)</f>
        <v>0</v>
      </c>
    </row>
    <row r="861" spans="6:11">
      <c r="F861" s="74"/>
      <c r="K861" s="82">
        <f>IF(AND(年报!N$2&lt;=A861,A861&lt;=年报!N$3),1,0)</f>
        <v>0</v>
      </c>
    </row>
    <row r="862" spans="6:11">
      <c r="F862" s="74"/>
      <c r="K862" s="82">
        <f>IF(AND(年报!N$2&lt;=A862,A862&lt;=年报!N$3),1,0)</f>
        <v>0</v>
      </c>
    </row>
    <row r="863" spans="6:11">
      <c r="F863" s="74"/>
      <c r="K863" s="82">
        <f>IF(AND(年报!N$2&lt;=A863,A863&lt;=年报!N$3),1,0)</f>
        <v>0</v>
      </c>
    </row>
    <row r="864" spans="6:11">
      <c r="F864" s="74"/>
      <c r="K864" s="82">
        <f>IF(AND(年报!N$2&lt;=A864,A864&lt;=年报!N$3),1,0)</f>
        <v>0</v>
      </c>
    </row>
    <row r="865" spans="6:11">
      <c r="F865" s="74"/>
      <c r="K865" s="82">
        <f>IF(AND(年报!N$2&lt;=A865,A865&lt;=年报!N$3),1,0)</f>
        <v>0</v>
      </c>
    </row>
    <row r="866" spans="6:11">
      <c r="F866" s="74"/>
      <c r="K866" s="82">
        <f>IF(AND(年报!N$2&lt;=A866,A866&lt;=年报!N$3),1,0)</f>
        <v>0</v>
      </c>
    </row>
    <row r="867" spans="6:11">
      <c r="F867" s="74"/>
      <c r="K867" s="82">
        <f>IF(AND(年报!N$2&lt;=A867,A867&lt;=年报!N$3),1,0)</f>
        <v>0</v>
      </c>
    </row>
    <row r="868" spans="6:11">
      <c r="F868" s="74"/>
      <c r="K868" s="82">
        <f>IF(AND(年报!N$2&lt;=A868,A868&lt;=年报!N$3),1,0)</f>
        <v>0</v>
      </c>
    </row>
    <row r="869" spans="6:11">
      <c r="F869" s="74"/>
      <c r="K869" s="82">
        <f>IF(AND(年报!N$2&lt;=A869,A869&lt;=年报!N$3),1,0)</f>
        <v>0</v>
      </c>
    </row>
    <row r="870" spans="6:11">
      <c r="F870" s="74"/>
      <c r="K870" s="82">
        <f>IF(AND(年报!N$2&lt;=A870,A870&lt;=年报!N$3),1,0)</f>
        <v>0</v>
      </c>
    </row>
    <row r="871" spans="6:11">
      <c r="F871" s="74"/>
      <c r="K871" s="82">
        <f>IF(AND(年报!N$2&lt;=A871,A871&lt;=年报!N$3),1,0)</f>
        <v>0</v>
      </c>
    </row>
    <row r="872" spans="6:11">
      <c r="F872" s="74"/>
      <c r="K872" s="82">
        <f>IF(AND(年报!N$2&lt;=A872,A872&lt;=年报!N$3),1,0)</f>
        <v>0</v>
      </c>
    </row>
    <row r="873" spans="6:11">
      <c r="F873" s="74"/>
      <c r="K873" s="82">
        <f>IF(AND(年报!N$2&lt;=A873,A873&lt;=年报!N$3),1,0)</f>
        <v>0</v>
      </c>
    </row>
    <row r="874" spans="6:11">
      <c r="F874" s="74"/>
      <c r="K874" s="82">
        <f>IF(AND(年报!N$2&lt;=A874,A874&lt;=年报!N$3),1,0)</f>
        <v>0</v>
      </c>
    </row>
    <row r="875" spans="6:11">
      <c r="F875" s="74"/>
      <c r="K875" s="82">
        <f>IF(AND(年报!N$2&lt;=A875,A875&lt;=年报!N$3),1,0)</f>
        <v>0</v>
      </c>
    </row>
    <row r="876" spans="6:11">
      <c r="F876" s="74"/>
      <c r="K876" s="82">
        <f>IF(AND(年报!N$2&lt;=A876,A876&lt;=年报!N$3),1,0)</f>
        <v>0</v>
      </c>
    </row>
    <row r="877" spans="6:11">
      <c r="F877" s="74"/>
      <c r="K877" s="82">
        <f>IF(AND(年报!N$2&lt;=A877,A877&lt;=年报!N$3),1,0)</f>
        <v>0</v>
      </c>
    </row>
    <row r="878" spans="6:11">
      <c r="F878" s="74"/>
      <c r="K878" s="82">
        <f>IF(AND(年报!N$2&lt;=A878,A878&lt;=年报!N$3),1,0)</f>
        <v>0</v>
      </c>
    </row>
    <row r="879" spans="6:11">
      <c r="F879" s="74"/>
      <c r="K879" s="82">
        <f>IF(AND(年报!N$2&lt;=A879,A879&lt;=年报!N$3),1,0)</f>
        <v>0</v>
      </c>
    </row>
    <row r="880" spans="6:11">
      <c r="F880" s="74"/>
      <c r="K880" s="82">
        <f>IF(AND(年报!N$2&lt;=A880,A880&lt;=年报!N$3),1,0)</f>
        <v>0</v>
      </c>
    </row>
    <row r="881" spans="6:11">
      <c r="F881" s="74"/>
      <c r="K881" s="82">
        <f>IF(AND(年报!N$2&lt;=A881,A881&lt;=年报!N$3),1,0)</f>
        <v>0</v>
      </c>
    </row>
    <row r="882" spans="6:6">
      <c r="F882" s="74"/>
    </row>
    <row r="883" spans="6:6">
      <c r="F883" s="74"/>
    </row>
    <row r="884" spans="6:6">
      <c r="F884" s="74"/>
    </row>
    <row r="885" spans="6:6">
      <c r="F885" s="74"/>
    </row>
    <row r="886" spans="6:6">
      <c r="F886" s="74"/>
    </row>
    <row r="887" spans="6:6">
      <c r="F887" s="74"/>
    </row>
    <row r="888" spans="6:6">
      <c r="F888" s="74"/>
    </row>
    <row r="889" spans="6:6">
      <c r="F889" s="74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9"/>
  <sheetViews>
    <sheetView workbookViewId="0">
      <pane xSplit="1" ySplit="3" topLeftCell="B158" activePane="bottomRight" state="frozen"/>
      <selection/>
      <selection pane="topRight"/>
      <selection pane="bottomLeft"/>
      <selection pane="bottomRight" activeCell="E179" sqref="E179"/>
    </sheetView>
  </sheetViews>
  <sheetFormatPr defaultColWidth="8.75" defaultRowHeight="14.25"/>
  <cols>
    <col min="1" max="1" width="10.25" style="21" customWidth="1"/>
    <col min="2" max="2" width="10.25" style="74" customWidth="1"/>
    <col min="3" max="3" width="9.5" style="74" customWidth="1"/>
    <col min="4" max="5" width="12.375" style="74" customWidth="1"/>
    <col min="6" max="6" width="12.375" style="65" customWidth="1"/>
    <col min="7" max="7" width="11.5" style="75" customWidth="1"/>
    <col min="8" max="8" width="16.75" style="152" customWidth="1"/>
    <col min="9" max="10" width="9" style="152" customWidth="1"/>
    <col min="11" max="11" width="10.625" style="64" customWidth="1"/>
    <col min="12" max="32" width="9" style="152" customWidth="1"/>
    <col min="33" max="16384" width="8.75" style="152"/>
  </cols>
  <sheetData>
    <row r="1" customHeight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K1" s="79"/>
    </row>
    <row r="2" ht="12" customHeight="1" spans="1:11">
      <c r="A2" s="141" t="s">
        <v>34</v>
      </c>
      <c r="B2" s="144"/>
      <c r="C2" s="69">
        <v>42809</v>
      </c>
      <c r="D2" s="70" t="s">
        <v>10</v>
      </c>
      <c r="E2" s="70" t="s">
        <v>11</v>
      </c>
      <c r="F2" s="77">
        <v>2602.2523</v>
      </c>
      <c r="K2" s="80"/>
    </row>
    <row r="3" spans="1:11">
      <c r="A3" s="21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H3" s="152" t="s">
        <v>12</v>
      </c>
      <c r="K3" s="81" t="s">
        <v>20</v>
      </c>
    </row>
    <row r="4" spans="1:11">
      <c r="A4" s="21">
        <f>'DC4-1'!A14</f>
        <v>42809</v>
      </c>
      <c r="B4" s="77">
        <f>'DC4-1'!B4</f>
        <v>2581.994</v>
      </c>
      <c r="C4" s="77">
        <f>IF(ISERROR(VLOOKUP(A4,'DC4-1'!$A$4:$Q$1997,5,TRUE)),"",VLOOKUP(A4,'DC4-1'!$A$4:$Q$1997,5,TRUE))</f>
        <v>23.0625</v>
      </c>
      <c r="D4" s="74">
        <v>2.827</v>
      </c>
      <c r="E4" s="74">
        <v>2.875</v>
      </c>
      <c r="F4" s="74">
        <f t="shared" ref="F4:F24" si="0">(B4+C4)-(D4+E4)/2</f>
        <v>2602.2055</v>
      </c>
      <c r="G4" s="75">
        <f t="shared" ref="G4:G24" si="1">($F$4-F4)*1000</f>
        <v>0</v>
      </c>
      <c r="K4" s="82"/>
    </row>
    <row r="5" spans="1:11">
      <c r="A5" s="21">
        <f>'DC4-1'!A15</f>
        <v>42816</v>
      </c>
      <c r="B5" s="77">
        <f>'DC4-1'!B5</f>
        <v>2581.994</v>
      </c>
      <c r="C5" s="77">
        <f>IF(ISERROR(VLOOKUP(A5,'DC4-1'!$A$4:$Q$1997,5,TRUE)),"",VLOOKUP(A5,'DC4-1'!$A$4:$Q$1997,5,TRUE))</f>
        <v>23.629</v>
      </c>
      <c r="D5" s="74">
        <v>3.454</v>
      </c>
      <c r="E5" s="65">
        <v>3.496</v>
      </c>
      <c r="F5" s="74">
        <f t="shared" si="0"/>
        <v>2602.148</v>
      </c>
      <c r="G5" s="75">
        <f t="shared" si="1"/>
        <v>57.4999999998909</v>
      </c>
      <c r="K5" s="82"/>
    </row>
    <row r="6" spans="1:11">
      <c r="A6" s="21">
        <f>'DC4-1'!A16</f>
        <v>42823</v>
      </c>
      <c r="B6" s="77">
        <f>'DC4-1'!B6</f>
        <v>2581.994</v>
      </c>
      <c r="C6" s="77">
        <f>IF(ISERROR(VLOOKUP(A6,'DC4-1'!$A$4:$Q$1997,5,TRUE)),"",VLOOKUP(A6,'DC4-1'!$A$4:$Q$1997,5,TRUE))</f>
        <v>26.4785</v>
      </c>
      <c r="D6" s="74">
        <v>6.325</v>
      </c>
      <c r="E6" s="65">
        <v>6.372</v>
      </c>
      <c r="F6" s="74">
        <f t="shared" si="0"/>
        <v>2602.124</v>
      </c>
      <c r="G6" s="75">
        <f t="shared" si="1"/>
        <v>81.4999999997781</v>
      </c>
      <c r="K6" s="82"/>
    </row>
    <row r="7" spans="1:11">
      <c r="A7" s="21">
        <f>'DC4-1'!A17</f>
        <v>42830</v>
      </c>
      <c r="B7" s="77">
        <f>'DC4-1'!B7</f>
        <v>2581.994</v>
      </c>
      <c r="C7" s="77">
        <f>IF(ISERROR(VLOOKUP(A7,'DC4-1'!$A$4:$Q$1997,5,TRUE)),"",VLOOKUP(A7,'DC4-1'!$A$4:$Q$1997,5,TRUE))</f>
        <v>27.051</v>
      </c>
      <c r="D7" s="74">
        <v>6.919</v>
      </c>
      <c r="E7" s="65">
        <v>6.965</v>
      </c>
      <c r="F7" s="74">
        <f t="shared" si="0"/>
        <v>2602.103</v>
      </c>
      <c r="G7" s="75">
        <f t="shared" si="1"/>
        <v>102.499999999964</v>
      </c>
      <c r="K7" s="82"/>
    </row>
    <row r="8" spans="1:11">
      <c r="A8" s="21">
        <f>'DC4-1'!A18</f>
        <v>42836</v>
      </c>
      <c r="B8" s="77">
        <f>'DC4-1'!B8</f>
        <v>2581.994</v>
      </c>
      <c r="C8" s="77">
        <f>IF(ISERROR(VLOOKUP(A8,'DC4-1'!$A$4:$Q$1997,5,TRUE)),"",VLOOKUP(A8,'DC4-1'!$A$4:$Q$1997,5,TRUE))</f>
        <v>29.921</v>
      </c>
      <c r="D8" s="74">
        <v>9.81</v>
      </c>
      <c r="E8" s="65">
        <v>9.856</v>
      </c>
      <c r="F8" s="74">
        <f t="shared" si="0"/>
        <v>2602.082</v>
      </c>
      <c r="G8" s="75">
        <f t="shared" si="1"/>
        <v>123.500000000149</v>
      </c>
      <c r="K8" s="82"/>
    </row>
    <row r="9" spans="1:11">
      <c r="A9" s="21">
        <f>'DC4-1'!A19</f>
        <v>42843</v>
      </c>
      <c r="B9" s="77">
        <f>'DC4-1'!B9</f>
        <v>2581.994</v>
      </c>
      <c r="C9" s="77">
        <f>IF(ISERROR(VLOOKUP(A9,'DC4-1'!$A$4:$Q$1997,5,TRUE)),"",VLOOKUP(A9,'DC4-1'!$A$4:$Q$1997,5,TRUE))</f>
        <v>30.505</v>
      </c>
      <c r="D9" s="74">
        <v>10.41</v>
      </c>
      <c r="E9" s="65">
        <v>10.452</v>
      </c>
      <c r="F9" s="74">
        <f t="shared" si="0"/>
        <v>2602.068</v>
      </c>
      <c r="G9" s="75">
        <f t="shared" si="1"/>
        <v>137.499999999818</v>
      </c>
      <c r="K9" s="82"/>
    </row>
    <row r="10" spans="1:11">
      <c r="A10" s="21">
        <f>'DC4-1'!A20</f>
        <v>42857</v>
      </c>
      <c r="B10" s="77">
        <f>'DC4-1'!B10</f>
        <v>2581.994</v>
      </c>
      <c r="C10" s="77">
        <f>IF(ISERROR(VLOOKUP(A10,'DC4-1'!$A$4:$Q$1997,5,TRUE)),"",VLOOKUP(A10,'DC4-1'!$A$4:$Q$1997,5,TRUE))</f>
        <v>33.4075</v>
      </c>
      <c r="D10" s="74">
        <v>13.323</v>
      </c>
      <c r="E10" s="65">
        <v>13.371</v>
      </c>
      <c r="F10" s="74">
        <f t="shared" si="0"/>
        <v>2602.0545</v>
      </c>
      <c r="G10" s="75">
        <f t="shared" si="1"/>
        <v>151.000000000295</v>
      </c>
      <c r="K10" s="82"/>
    </row>
    <row r="11" spans="1:11">
      <c r="A11" s="21">
        <f>'DC4-1'!A21</f>
        <v>42874</v>
      </c>
      <c r="B11" s="77">
        <f>'DC4-1'!B11</f>
        <v>2581.994</v>
      </c>
      <c r="C11" s="77">
        <f>IF(ISERROR(VLOOKUP(A11,'DC4-1'!$A$4:$Q$1997,5,TRUE)),"",VLOOKUP(A11,'DC4-1'!$A$4:$Q$1997,5,TRUE))</f>
        <v>36.8145</v>
      </c>
      <c r="D11" s="74">
        <v>16.758</v>
      </c>
      <c r="E11" s="65">
        <v>16.804</v>
      </c>
      <c r="F11" s="74">
        <f t="shared" si="0"/>
        <v>2602.0275</v>
      </c>
      <c r="G11" s="75">
        <f t="shared" si="1"/>
        <v>177.999999999884</v>
      </c>
      <c r="K11" s="82"/>
    </row>
    <row r="12" spans="1:11">
      <c r="A12" s="21">
        <f>'DC4-1'!A22</f>
        <v>42881</v>
      </c>
      <c r="B12" s="77">
        <f>'DC4-1'!B12</f>
        <v>2581.994</v>
      </c>
      <c r="C12" s="77">
        <f>IF(ISERROR(VLOOKUP(A12,'DC4-1'!$A$4:$Q$1997,5,TRUE)),"",VLOOKUP(A12,'DC4-1'!$A$4:$Q$1997,5,TRUE))</f>
        <v>36.8095</v>
      </c>
      <c r="D12" s="74">
        <v>16.758</v>
      </c>
      <c r="E12" s="65">
        <v>16.809</v>
      </c>
      <c r="F12" s="74">
        <f t="shared" si="0"/>
        <v>2602.02</v>
      </c>
      <c r="G12" s="75">
        <f t="shared" si="1"/>
        <v>185.500000000047</v>
      </c>
      <c r="K12" s="82"/>
    </row>
    <row r="13" spans="1:11">
      <c r="A13" s="21">
        <f>'DC4-1'!A23</f>
        <v>42885</v>
      </c>
      <c r="B13" s="77">
        <f>'DC4-1'!B13</f>
        <v>2581.994</v>
      </c>
      <c r="C13" s="77">
        <f>IF(ISERROR(VLOOKUP(A13,'DC4-1'!$A$4:$Q$1997,5,TRUE)),"",VLOOKUP(A13,'DC4-1'!$A$4:$Q$1997,5,TRUE))</f>
        <v>36.8065</v>
      </c>
      <c r="D13" s="74">
        <v>16.758</v>
      </c>
      <c r="E13" s="65">
        <v>16.803</v>
      </c>
      <c r="F13" s="74">
        <f t="shared" si="0"/>
        <v>2602.02</v>
      </c>
      <c r="G13" s="75">
        <f t="shared" si="1"/>
        <v>185.499999999593</v>
      </c>
      <c r="K13" s="82"/>
    </row>
    <row r="14" spans="1:11">
      <c r="A14" s="21">
        <f>'DC4-1'!A24</f>
        <v>42892</v>
      </c>
      <c r="B14" s="77">
        <f>'DC4-1'!B14</f>
        <v>2581.994</v>
      </c>
      <c r="C14" s="77">
        <f>IF(ISERROR(VLOOKUP(A14,'DC4-1'!$A$4:$Q$1997,5,TRUE)),"",VLOOKUP(A14,'DC4-1'!$A$4:$Q$1997,5,TRUE))</f>
        <v>36.794</v>
      </c>
      <c r="D14" s="74">
        <v>16.748</v>
      </c>
      <c r="E14" s="65">
        <v>16.792</v>
      </c>
      <c r="F14" s="74">
        <f t="shared" si="0"/>
        <v>2602.018</v>
      </c>
      <c r="G14" s="75">
        <f t="shared" si="1"/>
        <v>187.5</v>
      </c>
      <c r="K14" s="82"/>
    </row>
    <row r="15" spans="1:11">
      <c r="A15" s="21">
        <f>'DC4-1'!A25</f>
        <v>42920</v>
      </c>
      <c r="B15" s="77">
        <f>'DC4-1'!B15</f>
        <v>2581.994</v>
      </c>
      <c r="C15" s="77">
        <f>IF(ISERROR(VLOOKUP(A15,'DC4-1'!$A$4:$Q$1997,5,TRUE)),"",VLOOKUP(A15,'DC4-1'!$A$4:$Q$1997,5,TRUE))</f>
        <v>40.273</v>
      </c>
      <c r="D15" s="74">
        <v>20.246</v>
      </c>
      <c r="E15" s="65">
        <v>20.295</v>
      </c>
      <c r="F15" s="74">
        <f t="shared" si="0"/>
        <v>2601.9965</v>
      </c>
      <c r="G15" s="75">
        <f t="shared" si="1"/>
        <v>208.999999999833</v>
      </c>
      <c r="K15" s="82"/>
    </row>
    <row r="16" spans="1:11">
      <c r="A16" s="21">
        <f>'DC4-1'!A26</f>
        <v>42929</v>
      </c>
      <c r="B16" s="77">
        <f>'DC4-1'!B16</f>
        <v>2581.994</v>
      </c>
      <c r="C16" s="77">
        <f>IF(ISERROR(VLOOKUP(A16,'DC4-1'!$A$4:$Q$1997,5,TRUE)),"",VLOOKUP(A16,'DC4-1'!$A$4:$Q$1997,5,TRUE))</f>
        <v>40.268</v>
      </c>
      <c r="D16" s="74">
        <v>20.239</v>
      </c>
      <c r="E16" s="65">
        <v>20.285</v>
      </c>
      <c r="F16" s="74">
        <f t="shared" si="0"/>
        <v>2602</v>
      </c>
      <c r="G16" s="75">
        <f t="shared" si="1"/>
        <v>205.500000000029</v>
      </c>
      <c r="K16" s="82"/>
    </row>
    <row r="17" spans="1:11">
      <c r="A17" s="21">
        <f>'DC4-1'!A27</f>
        <v>42934</v>
      </c>
      <c r="B17" s="77">
        <f>'DC4-1'!B17</f>
        <v>2581.994</v>
      </c>
      <c r="C17" s="77">
        <f>IF(ISERROR(VLOOKUP(A17,'DC4-1'!$A$4:$Q$1997,5,TRUE)),"",VLOOKUP(A17,'DC4-1'!$A$4:$Q$1997,5,TRUE))</f>
        <v>40.2515</v>
      </c>
      <c r="D17" s="74">
        <v>20.23</v>
      </c>
      <c r="E17" s="74">
        <v>20.273</v>
      </c>
      <c r="F17" s="74">
        <f t="shared" si="0"/>
        <v>2601.994</v>
      </c>
      <c r="G17" s="75">
        <f t="shared" si="1"/>
        <v>211.499999999887</v>
      </c>
      <c r="K17" s="82"/>
    </row>
    <row r="18" spans="1:11">
      <c r="A18" s="21">
        <f>'DC4-1'!A28</f>
        <v>42941</v>
      </c>
      <c r="B18" s="77">
        <f>'DC4-1'!B18</f>
        <v>2581.994</v>
      </c>
      <c r="C18" s="77">
        <f>IF(ISERROR(VLOOKUP(A18,'DC4-1'!$A$4:$Q$1997,5,TRUE)),"",VLOOKUP(A18,'DC4-1'!$A$4:$Q$1997,5,TRUE))</f>
        <v>40.8215</v>
      </c>
      <c r="D18" s="74">
        <v>20.808</v>
      </c>
      <c r="E18" s="74">
        <v>20.853</v>
      </c>
      <c r="F18" s="74">
        <f t="shared" si="0"/>
        <v>2601.985</v>
      </c>
      <c r="G18" s="75">
        <f t="shared" si="1"/>
        <v>220.499999999902</v>
      </c>
      <c r="K18" s="82"/>
    </row>
    <row r="19" spans="1:11">
      <c r="A19" s="21">
        <f>'DC4-1'!A29</f>
        <v>42955</v>
      </c>
      <c r="B19" s="77">
        <f>'DC4-1'!B19</f>
        <v>2581.994</v>
      </c>
      <c r="C19" s="77">
        <f>IF(ISERROR(VLOOKUP(A19,'DC4-1'!$A$4:$Q$1997,5,TRUE)),"",VLOOKUP(A19,'DC4-1'!$A$4:$Q$1997,5,TRUE))</f>
        <v>43.5775</v>
      </c>
      <c r="D19" s="74">
        <v>23.585</v>
      </c>
      <c r="E19" s="74">
        <v>23.62</v>
      </c>
      <c r="F19" s="74">
        <f t="shared" si="0"/>
        <v>2601.969</v>
      </c>
      <c r="G19" s="75">
        <f t="shared" si="1"/>
        <v>236.499999999978</v>
      </c>
      <c r="K19" s="82"/>
    </row>
    <row r="20" spans="1:11">
      <c r="A20" s="21">
        <f>'DC4-1'!A30</f>
        <v>42961</v>
      </c>
      <c r="B20" s="77">
        <f>'DC4-1'!B20</f>
        <v>2581.994</v>
      </c>
      <c r="C20" s="77">
        <f>IF(ISERROR(VLOOKUP(A20,'DC4-1'!$A$4:$Q$1997,5,TRUE)),"",VLOOKUP(A20,'DC4-1'!$A$4:$Q$1997,5,TRUE))</f>
        <v>43.5635</v>
      </c>
      <c r="D20" s="74">
        <v>23.578</v>
      </c>
      <c r="E20" s="74">
        <v>23.618</v>
      </c>
      <c r="F20" s="74">
        <f t="shared" si="0"/>
        <v>2601.9595</v>
      </c>
      <c r="G20" s="75">
        <f t="shared" si="1"/>
        <v>245.99999999964</v>
      </c>
      <c r="K20" s="82"/>
    </row>
    <row r="21" spans="1:11">
      <c r="A21" s="21">
        <f>'DC4-1'!A31</f>
        <v>42969</v>
      </c>
      <c r="B21" s="77">
        <f>'DC4-1'!B21</f>
        <v>2581.994</v>
      </c>
      <c r="C21" s="77">
        <f>IF(ISERROR(VLOOKUP(A21,'DC4-1'!$A$4:$Q$1997,5,TRUE)),"",VLOOKUP(A21,'DC4-1'!$A$4:$Q$1997,5,TRUE))</f>
        <v>44.123</v>
      </c>
      <c r="D21" s="74">
        <v>24.137</v>
      </c>
      <c r="E21" s="74">
        <v>24.182</v>
      </c>
      <c r="F21" s="74">
        <f t="shared" si="0"/>
        <v>2601.9575</v>
      </c>
      <c r="G21" s="75">
        <f t="shared" si="1"/>
        <v>248.000000000047</v>
      </c>
      <c r="K21" s="82"/>
    </row>
    <row r="22" spans="1:11">
      <c r="A22" s="21">
        <f>'DC4-1'!A32</f>
        <v>42979</v>
      </c>
      <c r="B22" s="77">
        <f>'DC4-1'!B22</f>
        <v>2581.994</v>
      </c>
      <c r="C22" s="77">
        <f>IF(ISERROR(VLOOKUP(A22,'DC4-1'!$A$4:$Q$1997,5,TRUE)),"",VLOOKUP(A22,'DC4-1'!$A$4:$Q$1997,5,TRUE))</f>
        <v>46.81</v>
      </c>
      <c r="D22" s="74">
        <v>26.838</v>
      </c>
      <c r="E22" s="74">
        <v>26.883</v>
      </c>
      <c r="F22" s="74">
        <f t="shared" si="0"/>
        <v>2601.9435</v>
      </c>
      <c r="G22" s="75">
        <f t="shared" si="1"/>
        <v>261.999999999716</v>
      </c>
      <c r="K22" s="82"/>
    </row>
    <row r="23" spans="1:11">
      <c r="A23" s="21">
        <f>'DC4-1'!A33</f>
        <v>42984</v>
      </c>
      <c r="B23" s="77">
        <f>'DC4-1'!B23</f>
        <v>2581.994</v>
      </c>
      <c r="C23" s="77">
        <f>IF(ISERROR(VLOOKUP(A23,'DC4-1'!$A$4:$Q$1997,5,TRUE)),"",VLOOKUP(A23,'DC4-1'!$A$4:$Q$1997,5,TRUE))</f>
        <v>46.8085</v>
      </c>
      <c r="D23" s="74">
        <v>26.836</v>
      </c>
      <c r="E23" s="74">
        <v>26.882</v>
      </c>
      <c r="F23" s="74">
        <f t="shared" si="0"/>
        <v>2601.9435</v>
      </c>
      <c r="G23" s="75">
        <f t="shared" si="1"/>
        <v>261.999999999716</v>
      </c>
      <c r="K23" s="82"/>
    </row>
    <row r="24" spans="1:11">
      <c r="A24" s="21">
        <f>'DC4-1'!A34</f>
        <v>42992</v>
      </c>
      <c r="B24" s="77">
        <f>'DC4-1'!B24</f>
        <v>2581.994</v>
      </c>
      <c r="C24" s="77">
        <f>IF(ISERROR(VLOOKUP(A24,'DC4-1'!$A$4:$Q$1997,5,TRUE)),"",VLOOKUP(A24,'DC4-1'!$A$4:$Q$1997,5,TRUE))</f>
        <v>46.79</v>
      </c>
      <c r="D24" s="74">
        <v>26.826</v>
      </c>
      <c r="E24" s="74">
        <v>26.867</v>
      </c>
      <c r="F24" s="74">
        <f t="shared" si="0"/>
        <v>2601.9375</v>
      </c>
      <c r="G24" s="75">
        <f t="shared" si="1"/>
        <v>268.000000000029</v>
      </c>
      <c r="K24" s="82"/>
    </row>
    <row r="25" spans="1:11">
      <c r="A25" s="21">
        <f>'DC4-1'!A35</f>
        <v>42993</v>
      </c>
      <c r="B25" s="77">
        <f>'DC4-1'!B25</f>
        <v>2581.994</v>
      </c>
      <c r="C25" s="77">
        <f>IF(ISERROR(VLOOKUP(A25,'DC4-1'!$A$4:$Q$1997,5,TRUE)),"",VLOOKUP(A25,'DC4-1'!$A$4:$Q$1997,5,TRUE))</f>
        <v>47.203</v>
      </c>
      <c r="F25" s="74"/>
      <c r="K25" s="82"/>
    </row>
    <row r="26" spans="1:11">
      <c r="A26" s="21">
        <f>'DC4-1'!A36</f>
        <v>42997</v>
      </c>
      <c r="B26" s="77">
        <f>'DC4-1'!B26</f>
        <v>2581.994</v>
      </c>
      <c r="C26" s="77">
        <f>IF(ISERROR(VLOOKUP(A26,'DC4-1'!$A$4:$Q$1997,5,TRUE)),"",VLOOKUP(A26,'DC4-1'!$A$4:$Q$1997,5,TRUE))</f>
        <v>49.867</v>
      </c>
      <c r="D26" s="74">
        <v>29.911</v>
      </c>
      <c r="E26" s="74">
        <v>29.95</v>
      </c>
      <c r="F26" s="74">
        <f t="shared" ref="F26:F33" si="2">(B26+C26)-(D26+E26)/2</f>
        <v>2601.9305</v>
      </c>
      <c r="G26" s="75">
        <f t="shared" ref="G26:G33" si="3">($F$4-F26)*1000</f>
        <v>274.999999999636</v>
      </c>
      <c r="K26" s="82"/>
    </row>
    <row r="27" spans="1:11">
      <c r="A27" s="21">
        <f>'DC4-1'!A37</f>
        <v>43004</v>
      </c>
      <c r="B27" s="77">
        <f>'DC4-1'!B27</f>
        <v>2581.994</v>
      </c>
      <c r="C27" s="77">
        <f>IF(ISERROR(VLOOKUP(A27,'DC4-1'!$A$4:$Q$1997,5,TRUE)),"",VLOOKUP(A27,'DC4-1'!$A$4:$Q$1997,5,TRUE))</f>
        <v>49.851</v>
      </c>
      <c r="D27" s="74">
        <v>29.899</v>
      </c>
      <c r="E27" s="74">
        <v>29.936</v>
      </c>
      <c r="F27" s="74">
        <f t="shared" si="2"/>
        <v>2601.9275</v>
      </c>
      <c r="G27" s="75">
        <f t="shared" si="3"/>
        <v>277.999999999793</v>
      </c>
      <c r="K27" s="82"/>
    </row>
    <row r="28" spans="1:11">
      <c r="A28" s="21">
        <f>'DC4-1'!A38</f>
        <v>43012</v>
      </c>
      <c r="B28" s="77">
        <f>'DC4-1'!B28</f>
        <v>2581.994</v>
      </c>
      <c r="C28" s="77">
        <f>IF(ISERROR(VLOOKUP(A28,'DC4-1'!$A$4:$Q$1997,5,TRUE)),"",VLOOKUP(A28,'DC4-1'!$A$4:$Q$1997,5,TRUE))</f>
        <v>49.7935</v>
      </c>
      <c r="D28" s="74">
        <v>29.847</v>
      </c>
      <c r="E28" s="74">
        <v>29.892</v>
      </c>
      <c r="F28" s="74">
        <f t="shared" si="2"/>
        <v>2601.918</v>
      </c>
      <c r="G28" s="75">
        <f t="shared" si="3"/>
        <v>287.499999999454</v>
      </c>
      <c r="K28" s="82"/>
    </row>
    <row r="29" spans="1:11">
      <c r="A29" s="21">
        <f>'DC4-1'!A39</f>
        <v>43020</v>
      </c>
      <c r="B29" s="77">
        <f>'DC4-1'!B29</f>
        <v>2581.994</v>
      </c>
      <c r="C29" s="77">
        <f>IF(ISERROR(VLOOKUP(A29,'DC4-1'!$A$4:$Q$1997,5,TRUE)),"",VLOOKUP(A29,'DC4-1'!$A$4:$Q$1997,5,TRUE))</f>
        <v>53.2565</v>
      </c>
      <c r="D29" s="74">
        <v>33.321</v>
      </c>
      <c r="E29" s="74">
        <v>33.36</v>
      </c>
      <c r="F29" s="74">
        <f t="shared" si="2"/>
        <v>2601.91</v>
      </c>
      <c r="G29" s="75">
        <f t="shared" si="3"/>
        <v>295.49999999972</v>
      </c>
      <c r="K29" s="82"/>
    </row>
    <row r="30" spans="1:11">
      <c r="A30" s="21">
        <f>'DC4-1'!A40</f>
        <v>43028</v>
      </c>
      <c r="B30" s="77">
        <f>'DC4-1'!B30</f>
        <v>2581.994</v>
      </c>
      <c r="C30" s="77">
        <f>IF(ISERROR(VLOOKUP(A30,'DC4-1'!$A$4:$Q$1997,5,TRUE)),"",VLOOKUP(A30,'DC4-1'!$A$4:$Q$1997,5,TRUE))</f>
        <v>56.48</v>
      </c>
      <c r="D30" s="74">
        <v>36.558</v>
      </c>
      <c r="E30" s="74">
        <v>36.602</v>
      </c>
      <c r="F30" s="74">
        <f t="shared" si="2"/>
        <v>2601.894</v>
      </c>
      <c r="G30" s="75">
        <f t="shared" si="3"/>
        <v>311.499999999796</v>
      </c>
      <c r="K30" s="82"/>
    </row>
    <row r="31" spans="1:11">
      <c r="A31" s="21">
        <f>'DC4-1'!A41</f>
        <v>43033</v>
      </c>
      <c r="B31" s="77">
        <f>'DC4-1'!B31</f>
        <v>2581.994</v>
      </c>
      <c r="C31" s="77">
        <f>IF(ISERROR(VLOOKUP(A31,'DC4-1'!$A$4:$Q$1997,5,TRUE)),"",VLOOKUP(A31,'DC4-1'!$A$4:$Q$1997,5,TRUE))</f>
        <v>56.44</v>
      </c>
      <c r="D31" s="74">
        <v>36.523</v>
      </c>
      <c r="E31" s="74">
        <v>36.569</v>
      </c>
      <c r="F31" s="74">
        <f t="shared" si="2"/>
        <v>2601.888</v>
      </c>
      <c r="G31" s="75">
        <f t="shared" si="3"/>
        <v>317.499999999654</v>
      </c>
      <c r="K31" s="82"/>
    </row>
    <row r="32" spans="1:11">
      <c r="A32" s="21">
        <f>'DC4-1'!A42</f>
        <v>43038</v>
      </c>
      <c r="B32" s="77">
        <f>'DC4-1'!B32</f>
        <v>2581.994</v>
      </c>
      <c r="C32" s="77">
        <f>IF(ISERROR(VLOOKUP(A32,'DC4-1'!$A$4:$Q$1997,5,TRUE)),"",VLOOKUP(A32,'DC4-1'!$A$4:$Q$1997,5,TRUE))</f>
        <v>59.8545</v>
      </c>
      <c r="D32" s="74">
        <v>39.939</v>
      </c>
      <c r="E32" s="74">
        <v>39.986</v>
      </c>
      <c r="F32" s="74">
        <f t="shared" si="2"/>
        <v>2601.886</v>
      </c>
      <c r="G32" s="75">
        <f t="shared" si="3"/>
        <v>319.500000000062</v>
      </c>
      <c r="K32" s="82"/>
    </row>
    <row r="33" spans="1:11">
      <c r="A33" s="21">
        <f>'DC4-1'!A43</f>
        <v>43045</v>
      </c>
      <c r="B33" s="77">
        <f>'DC4-1'!B33</f>
        <v>2581.994</v>
      </c>
      <c r="C33" s="77">
        <f>IF(ISERROR(VLOOKUP(A33,'DC4-1'!$A$4:$Q$1997,5,TRUE)),"",VLOOKUP(A33,'DC4-1'!$A$4:$Q$1997,5,TRUE))</f>
        <v>60.412</v>
      </c>
      <c r="D33" s="74">
        <v>40.5</v>
      </c>
      <c r="E33" s="74">
        <v>40.547</v>
      </c>
      <c r="F33" s="74">
        <f t="shared" si="2"/>
        <v>2601.8825</v>
      </c>
      <c r="G33" s="75">
        <f t="shared" si="3"/>
        <v>322.999999999865</v>
      </c>
      <c r="K33" s="82"/>
    </row>
    <row r="34" spans="1:11">
      <c r="A34" s="21">
        <f>'DC4-1'!A44</f>
        <v>43050</v>
      </c>
      <c r="B34" s="77">
        <f>'DC4-1'!B34</f>
        <v>2581.994</v>
      </c>
      <c r="C34" s="77">
        <f>IF(ISERROR(VLOOKUP(A34,'DC4-1'!$A$4:$Q$1997,5,TRUE)),"",VLOOKUP(A34,'DC4-1'!$A$4:$Q$1997,5,TRUE))</f>
        <v>63.11</v>
      </c>
      <c r="F34" s="74"/>
      <c r="K34" s="82"/>
    </row>
    <row r="35" spans="1:11">
      <c r="A35" s="21">
        <f>'DC4-1'!A45</f>
        <v>43055</v>
      </c>
      <c r="B35" s="77">
        <f>'DC4-1'!B35</f>
        <v>2581.994</v>
      </c>
      <c r="C35" s="77">
        <f>IF(ISERROR(VLOOKUP(A35,'DC4-1'!$A$4:$Q$1997,5,TRUE)),"",VLOOKUP(A35,'DC4-1'!$A$4:$Q$1997,5,TRUE))</f>
        <v>63.6015</v>
      </c>
      <c r="D35" s="74">
        <v>43.695</v>
      </c>
      <c r="E35" s="74">
        <v>43.733</v>
      </c>
      <c r="F35" s="74">
        <f>(B35+C35)-(D35+E35)/2</f>
        <v>2601.8815</v>
      </c>
      <c r="G35" s="75">
        <f t="shared" ref="G35:G36" si="4">($F$4-F35)*1000</f>
        <v>323.999999999614</v>
      </c>
      <c r="K35" s="82"/>
    </row>
    <row r="36" spans="1:11">
      <c r="A36" s="21">
        <f>'DC4-1'!A46</f>
        <v>43059</v>
      </c>
      <c r="B36" s="77">
        <f>'DC4-1'!B36</f>
        <v>2581.994</v>
      </c>
      <c r="C36" s="77">
        <f>IF(ISERROR(VLOOKUP(A36,'DC4-1'!$A$4:$Q$1997,5,TRUE)),"",VLOOKUP(A36,'DC4-1'!$A$4:$Q$1997,5,TRUE))</f>
        <v>66.3765</v>
      </c>
      <c r="D36" s="74">
        <v>46.47</v>
      </c>
      <c r="E36" s="74">
        <v>46.504</v>
      </c>
      <c r="F36" s="74">
        <f>(B36+C36)-(D36+E36)/2</f>
        <v>2601.8835</v>
      </c>
      <c r="G36" s="75">
        <f t="shared" si="4"/>
        <v>322.000000000116</v>
      </c>
      <c r="K36" s="82"/>
    </row>
    <row r="37" spans="1:11">
      <c r="A37" s="21">
        <f>'DC4-1'!A47</f>
        <v>43063</v>
      </c>
      <c r="B37" s="77">
        <f>'DC4-1'!B37</f>
        <v>2581.994</v>
      </c>
      <c r="C37" s="77">
        <f>IF(ISERROR(VLOOKUP(A37,'DC4-1'!$A$4:$Q$1997,5,TRUE)),"",VLOOKUP(A37,'DC4-1'!$A$4:$Q$1997,5,TRUE))</f>
        <v>66.931</v>
      </c>
      <c r="F37" s="74"/>
      <c r="K37" s="82"/>
    </row>
    <row r="38" spans="1:11">
      <c r="A38" s="21">
        <f>'DC4-1'!A48</f>
        <v>43067</v>
      </c>
      <c r="B38" s="77">
        <f>'DC4-1'!B38</f>
        <v>2581.994</v>
      </c>
      <c r="C38" s="77">
        <f>IF(ISERROR(VLOOKUP(A38,'DC4-1'!$A$4:$Q$1997,5,TRUE)),"",VLOOKUP(A38,'DC4-1'!$A$4:$Q$1997,5,TRUE))</f>
        <v>69.796</v>
      </c>
      <c r="D38" s="74">
        <v>49.894</v>
      </c>
      <c r="E38" s="74">
        <v>49.927</v>
      </c>
      <c r="F38" s="74">
        <f t="shared" ref="F38:F69" si="5">(B38+C38)-(D38+E38)/2</f>
        <v>2601.8795</v>
      </c>
      <c r="G38" s="75">
        <f t="shared" ref="G38:G101" si="6">($F$4-F38)*1000</f>
        <v>326.000000000022</v>
      </c>
      <c r="K38" s="82"/>
    </row>
    <row r="39" spans="1:11">
      <c r="A39" s="21">
        <f>'DC4-1'!A49</f>
        <v>43073</v>
      </c>
      <c r="B39" s="77">
        <f>'DC4-1'!B39</f>
        <v>2581.994</v>
      </c>
      <c r="C39" s="77">
        <f>IF(ISERROR(VLOOKUP(A39,'DC4-1'!$A$4:$Q$1997,5,TRUE)),"",VLOOKUP(A39,'DC4-1'!$A$4:$Q$1997,5,TRUE))</f>
        <v>69.749</v>
      </c>
      <c r="D39" s="74">
        <v>49.845</v>
      </c>
      <c r="E39" s="74">
        <v>49.89</v>
      </c>
      <c r="F39" s="74">
        <f t="shared" si="5"/>
        <v>2601.8755</v>
      </c>
      <c r="G39" s="75">
        <f t="shared" si="6"/>
        <v>329.999999999927</v>
      </c>
      <c r="K39" s="82"/>
    </row>
    <row r="40" spans="1:11">
      <c r="A40" s="21">
        <f>'DC4-1'!A50</f>
        <v>43094</v>
      </c>
      <c r="B40" s="77">
        <f>'DC4-1'!B40</f>
        <v>2581.994</v>
      </c>
      <c r="C40" s="77">
        <f>IF(ISERROR(VLOOKUP(A40,'DC4-1'!$A$4:$Q$1997,5,TRUE)),"",VLOOKUP(A40,'DC4-1'!$A$4:$Q$1997,5,TRUE))</f>
        <v>73.15</v>
      </c>
      <c r="D40" s="74">
        <v>53.258</v>
      </c>
      <c r="E40" s="74">
        <v>53.292</v>
      </c>
      <c r="F40" s="74">
        <f t="shared" si="5"/>
        <v>2601.869</v>
      </c>
      <c r="G40" s="75">
        <f t="shared" si="6"/>
        <v>336.499999999887</v>
      </c>
      <c r="K40" s="82">
        <f>IF(AND(年报!N$2&lt;=A40,A40&lt;=年报!N$3),1,0)</f>
        <v>0</v>
      </c>
    </row>
    <row r="41" spans="1:11">
      <c r="A41" s="21">
        <f>'DC4-1'!A51</f>
        <v>43102</v>
      </c>
      <c r="B41" s="77">
        <f>'DC4-1'!B41</f>
        <v>2581.994</v>
      </c>
      <c r="C41" s="77">
        <f>IF(ISERROR(VLOOKUP(A41,'DC4-1'!$A$4:$Q$1997,5,TRUE)),"",VLOOKUP(A41,'DC4-1'!$A$4:$Q$1997,5,TRUE))</f>
        <v>73.5825</v>
      </c>
      <c r="D41" s="74">
        <v>53.689</v>
      </c>
      <c r="E41" s="74">
        <v>53.733</v>
      </c>
      <c r="F41" s="74">
        <f t="shared" si="5"/>
        <v>2601.8655</v>
      </c>
      <c r="G41" s="75">
        <f t="shared" si="6"/>
        <v>339.999999999691</v>
      </c>
      <c r="K41" s="82">
        <f>IF(AND(年报!N$2&lt;=A41,A41&lt;=年报!N$3),1,0)</f>
        <v>0</v>
      </c>
    </row>
    <row r="42" spans="1:11">
      <c r="A42" s="21">
        <f>'DC4-1'!A52</f>
        <v>43108</v>
      </c>
      <c r="B42" s="77">
        <f>'DC4-1'!B42</f>
        <v>2581.994</v>
      </c>
      <c r="C42" s="77">
        <f>IF(ISERROR(VLOOKUP(A42,'DC4-1'!$A$4:$Q$1997,5,TRUE)),"",VLOOKUP(A42,'DC4-1'!$A$4:$Q$1997,5,TRUE))</f>
        <v>73.58</v>
      </c>
      <c r="D42" s="74">
        <v>53.682</v>
      </c>
      <c r="E42" s="74">
        <v>53.726</v>
      </c>
      <c r="F42" s="74">
        <f t="shared" si="5"/>
        <v>2601.87</v>
      </c>
      <c r="G42" s="75">
        <f t="shared" si="6"/>
        <v>335.500000000138</v>
      </c>
      <c r="K42" s="82">
        <f>IF(AND(年报!N$2&lt;=A42,A42&lt;=年报!N$3),1,0)</f>
        <v>0</v>
      </c>
    </row>
    <row r="43" spans="1:11">
      <c r="A43" s="21">
        <f>'DC4-1'!A53</f>
        <v>43118</v>
      </c>
      <c r="B43" s="77">
        <f>'DC4-1'!B43</f>
        <v>2581.994</v>
      </c>
      <c r="C43" s="77">
        <f>IF(ISERROR(VLOOKUP(A43,'DC4-1'!$A$4:$Q$1997,5,TRUE)),"",VLOOKUP(A43,'DC4-1'!$A$4:$Q$1997,5,TRUE))</f>
        <v>76.296</v>
      </c>
      <c r="D43" s="74">
        <v>56.403</v>
      </c>
      <c r="E43" s="74">
        <v>56.45</v>
      </c>
      <c r="F43" s="74">
        <f t="shared" si="5"/>
        <v>2601.8635</v>
      </c>
      <c r="G43" s="75">
        <f t="shared" si="6"/>
        <v>342.000000000098</v>
      </c>
      <c r="K43" s="82">
        <f>IF(AND(年报!N$2&lt;=A43,A43&lt;=年报!N$3),1,0)</f>
        <v>0</v>
      </c>
    </row>
    <row r="44" spans="1:11">
      <c r="A44" s="21">
        <f>'DC4-1'!A54</f>
        <v>43122</v>
      </c>
      <c r="B44" s="77">
        <f>'DC4-1'!B44</f>
        <v>2581.994</v>
      </c>
      <c r="C44" s="77">
        <f>IF(ISERROR(VLOOKUP(A44,'DC4-1'!$A$4:$Q$1997,5,TRUE)),"",VLOOKUP(A44,'DC4-1'!$A$4:$Q$1997,5,TRUE))</f>
        <v>76.2815</v>
      </c>
      <c r="D44" s="74">
        <v>56.395</v>
      </c>
      <c r="E44" s="74">
        <v>56.438</v>
      </c>
      <c r="F44" s="74">
        <f t="shared" si="5"/>
        <v>2601.859</v>
      </c>
      <c r="G44" s="75">
        <f t="shared" si="6"/>
        <v>346.499999999651</v>
      </c>
      <c r="K44" s="82">
        <f>IF(AND(年报!N$2&lt;=A44,A44&lt;=年报!N$3),1,0)</f>
        <v>0</v>
      </c>
    </row>
    <row r="45" spans="1:11">
      <c r="A45" s="21">
        <f>'DC4-1'!A55</f>
        <v>43129</v>
      </c>
      <c r="B45" s="77">
        <f>'DC4-1'!B45</f>
        <v>2581.994</v>
      </c>
      <c r="C45" s="77">
        <f>IF(ISERROR(VLOOKUP(A45,'DC4-1'!$A$4:$Q$1997,5,TRUE)),"",VLOOKUP(A45,'DC4-1'!$A$4:$Q$1997,5,TRUE))</f>
        <v>76.8665</v>
      </c>
      <c r="D45" s="74">
        <v>56.974</v>
      </c>
      <c r="E45" s="74">
        <v>57.026</v>
      </c>
      <c r="F45" s="74">
        <f t="shared" si="5"/>
        <v>2601.8605</v>
      </c>
      <c r="G45" s="75">
        <f t="shared" si="6"/>
        <v>344.9999999998</v>
      </c>
      <c r="K45" s="82">
        <f>IF(AND(年报!N$2&lt;=A45,A45&lt;=年报!N$3),1,0)</f>
        <v>0</v>
      </c>
    </row>
    <row r="46" spans="1:11">
      <c r="A46" s="21">
        <f>'DC4-1'!A56</f>
        <v>43144</v>
      </c>
      <c r="B46" s="77">
        <f>'DC4-1'!B46</f>
        <v>2581.994</v>
      </c>
      <c r="C46" s="77">
        <f>IF(ISERROR(VLOOKUP(A46,'DC4-1'!$A$4:$Q$1997,5,TRUE)),"",VLOOKUP(A46,'DC4-1'!$A$4:$Q$1997,5,TRUE))</f>
        <v>79.6435</v>
      </c>
      <c r="D46" s="74">
        <v>59.763</v>
      </c>
      <c r="E46" s="74">
        <v>59.802</v>
      </c>
      <c r="F46" s="74">
        <f t="shared" si="5"/>
        <v>2601.855</v>
      </c>
      <c r="G46" s="75">
        <f t="shared" si="6"/>
        <v>350.499999999556</v>
      </c>
      <c r="K46" s="82">
        <f>IF(AND(年报!N$2&lt;=A46,A46&lt;=年报!N$3),1,0)</f>
        <v>0</v>
      </c>
    </row>
    <row r="47" spans="1:11">
      <c r="A47" s="21">
        <f>'DC4-1'!A57</f>
        <v>43150</v>
      </c>
      <c r="B47" s="77">
        <f>'DC4-1'!B47</f>
        <v>2581.994</v>
      </c>
      <c r="C47" s="77">
        <f>IF(ISERROR(VLOOKUP(A47,'DC4-1'!$A$4:$Q$1997,5,TRUE)),"",VLOOKUP(A47,'DC4-1'!$A$4:$Q$1997,5,TRUE))</f>
        <v>79.633</v>
      </c>
      <c r="D47" s="74">
        <v>59.753</v>
      </c>
      <c r="E47" s="74">
        <v>59.799</v>
      </c>
      <c r="F47" s="74">
        <f t="shared" si="5"/>
        <v>2601.851</v>
      </c>
      <c r="G47" s="75">
        <f t="shared" si="6"/>
        <v>354.499999999916</v>
      </c>
      <c r="K47" s="82">
        <f>IF(AND(年报!N$2&lt;=A47,A47&lt;=年报!N$3),1,0)</f>
        <v>0</v>
      </c>
    </row>
    <row r="48" spans="1:11">
      <c r="A48" s="21">
        <f>'DC4-1'!A58</f>
        <v>43163</v>
      </c>
      <c r="B48" s="77">
        <f>'DC4-1'!B48</f>
        <v>2581.994</v>
      </c>
      <c r="C48" s="77">
        <f>IF(ISERROR(VLOOKUP(A48,'DC4-1'!$A$4:$Q$1997,5,TRUE)),"",VLOOKUP(A48,'DC4-1'!$A$4:$Q$1997,5,TRUE))</f>
        <v>83.707</v>
      </c>
      <c r="D48" s="74">
        <v>63.832</v>
      </c>
      <c r="E48" s="74">
        <v>63.876</v>
      </c>
      <c r="F48" s="74">
        <f t="shared" si="5"/>
        <v>2601.847</v>
      </c>
      <c r="G48" s="75">
        <f t="shared" si="6"/>
        <v>358.499999999822</v>
      </c>
      <c r="K48" s="82">
        <f>IF(AND(年报!N$2&lt;=A48,A48&lt;=年报!N$3),1,0)</f>
        <v>0</v>
      </c>
    </row>
    <row r="49" spans="1:11">
      <c r="A49" s="21">
        <f>'DC4-1'!A59</f>
        <v>43173</v>
      </c>
      <c r="B49" s="77">
        <f>'DC4-1'!B49</f>
        <v>2581.994</v>
      </c>
      <c r="C49" s="77">
        <f>IF(ISERROR(VLOOKUP(A49,'DC4-1'!$A$4:$Q$1997,5,TRUE)),"",VLOOKUP(A49,'DC4-1'!$A$4:$Q$1997,5,TRUE))</f>
        <v>86.5</v>
      </c>
      <c r="D49" s="74">
        <v>66.626</v>
      </c>
      <c r="E49" s="74">
        <v>66.669</v>
      </c>
      <c r="F49" s="74">
        <f t="shared" si="5"/>
        <v>2601.8465</v>
      </c>
      <c r="G49" s="75">
        <f t="shared" si="6"/>
        <v>358.999999999924</v>
      </c>
      <c r="K49" s="82">
        <f>IF(AND(年报!N$2&lt;=A49,A49&lt;=年报!N$3),1,0)</f>
        <v>0</v>
      </c>
    </row>
    <row r="50" spans="1:11">
      <c r="A50" s="21">
        <f>'DC4-1'!A60</f>
        <v>43179</v>
      </c>
      <c r="B50" s="77">
        <f>'DC4-1'!B50</f>
        <v>2581.994</v>
      </c>
      <c r="C50" s="77">
        <f>IF(ISERROR(VLOOKUP(A50,'DC4-1'!$A$4:$Q$1997,5,TRUE)),"",VLOOKUP(A50,'DC4-1'!$A$4:$Q$1997,5,TRUE))</f>
        <v>87.0805</v>
      </c>
      <c r="D50" s="74">
        <v>67.205</v>
      </c>
      <c r="E50" s="74">
        <v>67.247</v>
      </c>
      <c r="F50" s="74">
        <f t="shared" si="5"/>
        <v>2601.8485</v>
      </c>
      <c r="G50" s="75">
        <f t="shared" si="6"/>
        <v>356.999999999971</v>
      </c>
      <c r="K50" s="82">
        <f>IF(AND(年报!N$2&lt;=A50,A50&lt;=年报!N$3),1,0)</f>
        <v>0</v>
      </c>
    </row>
    <row r="51" spans="1:11">
      <c r="A51" s="21">
        <f>'DC4-1'!A61</f>
        <v>43186</v>
      </c>
      <c r="B51" s="77">
        <f>'DC4-1'!B51</f>
        <v>2581.994</v>
      </c>
      <c r="C51" s="77">
        <f>IF(ISERROR(VLOOKUP(A51,'DC4-1'!$A$4:$Q$1997,5,TRUE)),"",VLOOKUP(A51,'DC4-1'!$A$4:$Q$1997,5,TRUE))</f>
        <v>89.8975</v>
      </c>
      <c r="D51" s="74">
        <v>70.024</v>
      </c>
      <c r="E51" s="74">
        <v>70.068</v>
      </c>
      <c r="F51" s="74">
        <f t="shared" si="5"/>
        <v>2601.8455</v>
      </c>
      <c r="G51" s="75">
        <f t="shared" si="6"/>
        <v>359.999999999673</v>
      </c>
      <c r="K51" s="82">
        <f>IF(AND(年报!N$2&lt;=A51,A51&lt;=年报!N$3),1,0)</f>
        <v>0</v>
      </c>
    </row>
    <row r="52" spans="1:11">
      <c r="A52" s="21">
        <f>'DC4-1'!A62</f>
        <v>43192</v>
      </c>
      <c r="B52" s="77">
        <f>'DC4-1'!B52</f>
        <v>2581.994</v>
      </c>
      <c r="C52" s="77">
        <f>IF(ISERROR(VLOOKUP(A52,'DC4-1'!$A$4:$Q$1997,5,TRUE)),"",VLOOKUP(A52,'DC4-1'!$A$4:$Q$1997,5,TRUE))</f>
        <v>90.462</v>
      </c>
      <c r="D52" s="74">
        <v>70.594</v>
      </c>
      <c r="E52" s="74">
        <v>70.639</v>
      </c>
      <c r="F52" s="74">
        <f t="shared" si="5"/>
        <v>2601.8395</v>
      </c>
      <c r="G52" s="75">
        <f t="shared" si="6"/>
        <v>365.999999999985</v>
      </c>
      <c r="K52" s="82">
        <f>IF(AND(年报!N$2&lt;=A52,A52&lt;=年报!N$3),1,0)</f>
        <v>0</v>
      </c>
    </row>
    <row r="53" spans="1:11">
      <c r="A53" s="21">
        <f>'DC4-1'!A63</f>
        <v>43200</v>
      </c>
      <c r="B53" s="77">
        <f>'DC4-1'!B53</f>
        <v>2581.994</v>
      </c>
      <c r="C53" s="77">
        <f>IF(ISERROR(VLOOKUP(A53,'DC4-1'!$A$4:$Q$1997,5,TRUE)),"",VLOOKUP(A53,'DC4-1'!$A$4:$Q$1997,5,TRUE))</f>
        <v>93.3465</v>
      </c>
      <c r="D53" s="74">
        <v>73.474</v>
      </c>
      <c r="E53" s="74">
        <v>73.518</v>
      </c>
      <c r="F53" s="74">
        <f t="shared" si="5"/>
        <v>2601.8445</v>
      </c>
      <c r="G53" s="75">
        <f t="shared" si="6"/>
        <v>360.999999999876</v>
      </c>
      <c r="K53" s="82">
        <f>IF(AND(年报!N$2&lt;=A53,A53&lt;=年报!N$3),1,0)</f>
        <v>0</v>
      </c>
    </row>
    <row r="54" spans="1:11">
      <c r="A54" s="21">
        <f>'DC4-1'!A64</f>
        <v>43209</v>
      </c>
      <c r="B54" s="77">
        <f>'DC4-1'!B54</f>
        <v>2581.994</v>
      </c>
      <c r="C54" s="77">
        <f>IF(ISERROR(VLOOKUP(A54,'DC4-1'!$A$4:$Q$1997,5,TRUE)),"",VLOOKUP(A54,'DC4-1'!$A$4:$Q$1997,5,TRUE))</f>
        <v>96.7835</v>
      </c>
      <c r="D54" s="74">
        <v>76.914</v>
      </c>
      <c r="E54" s="74">
        <v>76.961</v>
      </c>
      <c r="F54" s="74">
        <f t="shared" si="5"/>
        <v>2601.84</v>
      </c>
      <c r="G54" s="75">
        <f t="shared" si="6"/>
        <v>365.499999999884</v>
      </c>
      <c r="K54" s="82">
        <f>IF(AND(年报!N$2&lt;=A54,A54&lt;=年报!N$3),1,0)</f>
        <v>0</v>
      </c>
    </row>
    <row r="55" spans="1:11">
      <c r="A55" s="21">
        <f>'DC4-1'!A65</f>
        <v>43214</v>
      </c>
      <c r="B55" s="77">
        <f>'DC4-1'!B55</f>
        <v>2581.994</v>
      </c>
      <c r="C55" s="77">
        <f>IF(ISERROR(VLOOKUP(A55,'DC4-1'!$A$4:$Q$1997,5,TRUE)),"",VLOOKUP(A55,'DC4-1'!$A$4:$Q$1997,5,TRUE))</f>
        <v>96.7565</v>
      </c>
      <c r="D55" s="74">
        <v>76.889</v>
      </c>
      <c r="E55" s="74">
        <v>76.948</v>
      </c>
      <c r="F55" s="74">
        <f t="shared" si="5"/>
        <v>2601.832</v>
      </c>
      <c r="G55" s="75">
        <f t="shared" si="6"/>
        <v>373.499999999694</v>
      </c>
      <c r="K55" s="82">
        <f>IF(AND(年报!N$2&lt;=A55,A55&lt;=年报!N$3),1,0)</f>
        <v>0</v>
      </c>
    </row>
    <row r="56" spans="1:11">
      <c r="A56" s="21">
        <f>'DC4-1'!A66</f>
        <v>43244</v>
      </c>
      <c r="B56" s="77">
        <f>'DC4-1'!B56</f>
        <v>2581.994</v>
      </c>
      <c r="C56" s="77">
        <f>IF(ISERROR(VLOOKUP(A56,'DC4-1'!$A$4:$Q$1997,5,TRUE)),"",VLOOKUP(A56,'DC4-1'!$A$4:$Q$1997,5,TRUE))</f>
        <v>103.4695</v>
      </c>
      <c r="D56" s="74">
        <v>83.626</v>
      </c>
      <c r="E56" s="74">
        <v>83.658</v>
      </c>
      <c r="F56" s="74">
        <f t="shared" si="5"/>
        <v>2601.8215</v>
      </c>
      <c r="G56" s="75">
        <f t="shared" si="6"/>
        <v>383.99999999956</v>
      </c>
      <c r="K56" s="82">
        <f>IF(AND(年报!N$2&lt;=A56,A56&lt;=年报!N$3),1,0)</f>
        <v>0</v>
      </c>
    </row>
    <row r="57" spans="1:11">
      <c r="A57" s="21">
        <f>'DC4-1'!A67</f>
        <v>43249</v>
      </c>
      <c r="B57" s="77">
        <f>'DC4-1'!B57</f>
        <v>2581.994</v>
      </c>
      <c r="C57" s="77">
        <f>IF(ISERROR(VLOOKUP(A57,'DC4-1'!$A$4:$Q$1997,5,TRUE)),"",VLOOKUP(A57,'DC4-1'!$A$4:$Q$1997,5,TRUE))</f>
        <v>103.4405</v>
      </c>
      <c r="D57" s="74">
        <v>83.599</v>
      </c>
      <c r="E57" s="74">
        <v>83.628</v>
      </c>
      <c r="F57" s="74">
        <f t="shared" si="5"/>
        <v>2601.821</v>
      </c>
      <c r="G57" s="75">
        <f t="shared" si="6"/>
        <v>384.499999999662</v>
      </c>
      <c r="K57" s="82">
        <f>IF(AND(年报!N$2&lt;=A57,A57&lt;=年报!N$3),1,0)</f>
        <v>0</v>
      </c>
    </row>
    <row r="58" spans="1:11">
      <c r="A58" s="21">
        <f>'DC4-1'!A68</f>
        <v>43255</v>
      </c>
      <c r="B58" s="77">
        <f>'DC4-1'!B58</f>
        <v>2581.994</v>
      </c>
      <c r="C58" s="77">
        <f>IF(ISERROR(VLOOKUP(A58,'DC4-1'!$A$4:$Q$1997,5,TRUE)),"",VLOOKUP(A58,'DC4-1'!$A$4:$Q$1997,5,TRUE))</f>
        <v>104.0365</v>
      </c>
      <c r="D58" s="74">
        <v>84.189</v>
      </c>
      <c r="E58" s="74">
        <v>84.218</v>
      </c>
      <c r="F58" s="74">
        <f t="shared" si="5"/>
        <v>2601.827</v>
      </c>
      <c r="G58" s="75">
        <f t="shared" si="6"/>
        <v>378.499999999804</v>
      </c>
      <c r="K58" s="82">
        <f>IF(AND(年报!N$2&lt;=A58,A58&lt;=年报!N$3),1,0)</f>
        <v>0</v>
      </c>
    </row>
    <row r="59" spans="1:11">
      <c r="A59" s="21">
        <f>'DC4-1'!A69</f>
        <v>43266</v>
      </c>
      <c r="B59" s="77">
        <f>'DC4-1'!B59</f>
        <v>2581.994</v>
      </c>
      <c r="C59" s="77">
        <f>IF(ISERROR(VLOOKUP(A59,'DC4-1'!$A$4:$Q$1997,5,TRUE)),"",VLOOKUP(A59,'DC4-1'!$A$4:$Q$1997,5,TRUE))</f>
        <v>103.991</v>
      </c>
      <c r="D59" s="74">
        <v>84.157</v>
      </c>
      <c r="E59" s="74">
        <v>84.188</v>
      </c>
      <c r="F59" s="74">
        <f t="shared" si="5"/>
        <v>2601.8125</v>
      </c>
      <c r="G59" s="75">
        <f t="shared" si="6"/>
        <v>393.000000000029</v>
      </c>
      <c r="K59" s="82">
        <f>IF(AND(年报!N$2&lt;=A59,A59&lt;=年报!N$3),1,0)</f>
        <v>0</v>
      </c>
    </row>
    <row r="60" spans="1:11">
      <c r="A60" s="21">
        <f>'DC4-1'!A70</f>
        <v>43271</v>
      </c>
      <c r="B60" s="77">
        <f>'DC4-1'!B60</f>
        <v>2581.994</v>
      </c>
      <c r="C60" s="77">
        <f>IF(ISERROR(VLOOKUP(A60,'DC4-1'!$A$4:$Q$1997,5,TRUE)),"",VLOOKUP(A60,'DC4-1'!$A$4:$Q$1997,5,TRUE))</f>
        <v>106.859</v>
      </c>
      <c r="D60" s="74">
        <v>87.022</v>
      </c>
      <c r="E60" s="74">
        <v>87.054</v>
      </c>
      <c r="F60" s="74">
        <f t="shared" si="5"/>
        <v>2601.815</v>
      </c>
      <c r="G60" s="75">
        <f t="shared" si="6"/>
        <v>390.499999999975</v>
      </c>
      <c r="K60" s="82">
        <f>IF(AND(年报!N$2&lt;=A60,A60&lt;=年报!N$3),1,0)</f>
        <v>0</v>
      </c>
    </row>
    <row r="61" spans="1:11">
      <c r="A61" s="21">
        <f>'DC4-1'!A71</f>
        <v>43277</v>
      </c>
      <c r="B61" s="77">
        <f>'DC4-1'!B61</f>
        <v>2581.994</v>
      </c>
      <c r="C61" s="77">
        <f>IF(ISERROR(VLOOKUP(A61,'DC4-1'!$A$4:$Q$1997,5,TRUE)),"",VLOOKUP(A61,'DC4-1'!$A$4:$Q$1997,5,TRUE))</f>
        <v>106.828</v>
      </c>
      <c r="D61" s="74">
        <v>86.993</v>
      </c>
      <c r="E61" s="74">
        <v>87.024</v>
      </c>
      <c r="F61" s="74">
        <f t="shared" si="5"/>
        <v>2601.8135</v>
      </c>
      <c r="G61" s="75">
        <f t="shared" si="6"/>
        <v>391.999999999825</v>
      </c>
      <c r="K61" s="82">
        <f>IF(AND(年报!N$2&lt;=A61,A61&lt;=年报!N$3),1,0)</f>
        <v>0</v>
      </c>
    </row>
    <row r="62" spans="1:11">
      <c r="A62" s="21">
        <f>'DC4-1'!A72</f>
        <v>43283</v>
      </c>
      <c r="B62" s="77">
        <f>'DC4-1'!B62</f>
        <v>2581.994</v>
      </c>
      <c r="C62" s="77">
        <f>IF(ISERROR(VLOOKUP(A62,'DC4-1'!$A$4:$Q$1997,5,TRUE)),"",VLOOKUP(A62,'DC4-1'!$A$4:$Q$1997,5,TRUE))</f>
        <v>106.806</v>
      </c>
      <c r="D62" s="74">
        <v>86.971</v>
      </c>
      <c r="E62" s="74">
        <v>87.003</v>
      </c>
      <c r="F62" s="74">
        <f t="shared" si="5"/>
        <v>2601.813</v>
      </c>
      <c r="G62" s="75">
        <f t="shared" si="6"/>
        <v>392.499999999927</v>
      </c>
      <c r="K62" s="82">
        <f>IF(AND(年报!N$2&lt;=A62,A62&lt;=年报!N$3),1,0)</f>
        <v>0</v>
      </c>
    </row>
    <row r="63" spans="1:11">
      <c r="A63" s="21">
        <f>'DC4-1'!A73</f>
        <v>43293</v>
      </c>
      <c r="B63" s="77">
        <f>'DC4-1'!B63</f>
        <v>2581.994</v>
      </c>
      <c r="C63" s="77">
        <f>IF(ISERROR(VLOOKUP(A63,'DC4-1'!$A$4:$Q$1997,5,TRUE)),"",VLOOKUP(A63,'DC4-1'!$A$4:$Q$1997,5,TRUE))</f>
        <v>106.806</v>
      </c>
      <c r="D63" s="74">
        <v>86.991</v>
      </c>
      <c r="E63" s="74">
        <v>86.981</v>
      </c>
      <c r="F63" s="74">
        <f t="shared" si="5"/>
        <v>2601.814</v>
      </c>
      <c r="G63" s="75">
        <f t="shared" si="6"/>
        <v>391.499999999724</v>
      </c>
      <c r="K63" s="82">
        <f>IF(AND(年报!N$2&lt;=A63,A63&lt;=年报!N$3),1,0)</f>
        <v>0</v>
      </c>
    </row>
    <row r="64" spans="1:11">
      <c r="A64" s="21">
        <f>'DC4-1'!A74</f>
        <v>43297</v>
      </c>
      <c r="B64" s="77">
        <f>'DC4-1'!B64</f>
        <v>2581.994</v>
      </c>
      <c r="C64" s="77">
        <f>IF(ISERROR(VLOOKUP(A64,'DC4-1'!$A$4:$Q$1997,5,TRUE)),"",VLOOKUP(A64,'DC4-1'!$A$4:$Q$1997,5,TRUE))</f>
        <v>106.776</v>
      </c>
      <c r="D64" s="74">
        <v>86.945</v>
      </c>
      <c r="E64" s="74">
        <v>86.975</v>
      </c>
      <c r="F64" s="74">
        <f t="shared" si="5"/>
        <v>2601.81</v>
      </c>
      <c r="G64" s="75">
        <f t="shared" si="6"/>
        <v>395.500000000084</v>
      </c>
      <c r="K64" s="82">
        <f>IF(AND(年报!N$2&lt;=A64,A64&lt;=年报!N$3),1,0)</f>
        <v>0</v>
      </c>
    </row>
    <row r="65" spans="1:11">
      <c r="A65" s="21">
        <f>'DC4-1'!A75</f>
        <v>43306</v>
      </c>
      <c r="B65" s="77">
        <f>'DC4-1'!B65</f>
        <v>2581.994</v>
      </c>
      <c r="C65" s="77">
        <f>IF(ISERROR(VLOOKUP(A65,'DC4-1'!$A$4:$Q$1997,5,TRUE)),"",VLOOKUP(A65,'DC4-1'!$A$4:$Q$1997,5,TRUE))</f>
        <v>106.768</v>
      </c>
      <c r="D65" s="74">
        <v>86.933</v>
      </c>
      <c r="E65" s="74">
        <v>86.962</v>
      </c>
      <c r="F65" s="74">
        <f t="shared" si="5"/>
        <v>2601.8145</v>
      </c>
      <c r="G65" s="75">
        <f t="shared" si="6"/>
        <v>391.000000000076</v>
      </c>
      <c r="K65" s="82">
        <f>IF(AND(年报!N$2&lt;=A65,A65&lt;=年报!N$3),1,0)</f>
        <v>0</v>
      </c>
    </row>
    <row r="66" spans="1:11">
      <c r="A66" s="21">
        <f>'DC4-1'!A76</f>
        <v>43313</v>
      </c>
      <c r="B66" s="77">
        <f>'DC4-1'!B66</f>
        <v>2581.994</v>
      </c>
      <c r="C66" s="77">
        <f>IF(ISERROR(VLOOKUP(A66,'DC4-1'!$A$4:$Q$1997,5,TRUE)),"",VLOOKUP(A66,'DC4-1'!$A$4:$Q$1997,5,TRUE))</f>
        <v>107.389</v>
      </c>
      <c r="D66" s="74">
        <v>87.561</v>
      </c>
      <c r="E66" s="74">
        <v>87.59</v>
      </c>
      <c r="F66" s="74">
        <f t="shared" si="5"/>
        <v>2601.8075</v>
      </c>
      <c r="G66" s="75">
        <f t="shared" si="6"/>
        <v>397.999999999683</v>
      </c>
      <c r="K66" s="82">
        <f>IF(AND(年报!N$2&lt;=A66,A66&lt;=年报!N$3),1,0)</f>
        <v>0</v>
      </c>
    </row>
    <row r="67" spans="1:11">
      <c r="A67" s="21">
        <f>'DC4-1'!A77</f>
        <v>43318</v>
      </c>
      <c r="B67" s="77">
        <f>'DC4-1'!B67</f>
        <v>2581.994</v>
      </c>
      <c r="C67" s="77">
        <f>IF(ISERROR(VLOOKUP(A67,'DC4-1'!$A$4:$Q$1997,5,TRUE)),"",VLOOKUP(A67,'DC4-1'!$A$4:$Q$1997,5,TRUE))</f>
        <v>107.383</v>
      </c>
      <c r="D67" s="74">
        <v>87.551</v>
      </c>
      <c r="E67" s="74">
        <v>87.579</v>
      </c>
      <c r="F67" s="74">
        <f t="shared" si="5"/>
        <v>2601.812</v>
      </c>
      <c r="G67" s="75">
        <f t="shared" si="6"/>
        <v>393.500000000131</v>
      </c>
      <c r="K67" s="82">
        <f>IF(AND(年报!N$2&lt;=A67,A67&lt;=年报!N$3),1,0)</f>
        <v>0</v>
      </c>
    </row>
    <row r="68" spans="1:11">
      <c r="A68" s="21">
        <f>'DC4-1'!A78</f>
        <v>43325</v>
      </c>
      <c r="B68" s="77">
        <f>'DC4-1'!B68</f>
        <v>2581.994</v>
      </c>
      <c r="C68" s="77">
        <f>IF(ISERROR(VLOOKUP(A68,'DC4-1'!$A$4:$Q$1997,5,TRUE)),"",VLOOKUP(A68,'DC4-1'!$A$4:$Q$1997,5,TRUE))</f>
        <v>107.3485</v>
      </c>
      <c r="D68" s="74">
        <v>87.518</v>
      </c>
      <c r="E68" s="74">
        <v>87.547</v>
      </c>
      <c r="F68" s="74">
        <f t="shared" si="5"/>
        <v>2601.81</v>
      </c>
      <c r="G68" s="75">
        <f t="shared" si="6"/>
        <v>395.499999999629</v>
      </c>
      <c r="K68" s="82">
        <f>IF(AND(年报!N$2&lt;=A68,A68&lt;=年报!N$3),1,0)</f>
        <v>0</v>
      </c>
    </row>
    <row r="69" spans="1:11">
      <c r="A69" s="21">
        <f>'DC4-1'!A79</f>
        <v>43336</v>
      </c>
      <c r="B69" s="77">
        <f>'DC4-1'!B69</f>
        <v>2581.994</v>
      </c>
      <c r="C69" s="77">
        <f>IF(ISERROR(VLOOKUP(A69,'DC4-1'!$A$4:$Q$1997,5,TRUE)),"",VLOOKUP(A69,'DC4-1'!$A$4:$Q$1997,5,TRUE))</f>
        <v>110.2335</v>
      </c>
      <c r="D69" s="74">
        <v>90.411</v>
      </c>
      <c r="E69" s="74">
        <v>90.443</v>
      </c>
      <c r="F69" s="74">
        <f t="shared" si="5"/>
        <v>2601.8005</v>
      </c>
      <c r="G69" s="75">
        <f t="shared" si="6"/>
        <v>405.0000000002</v>
      </c>
      <c r="K69" s="82">
        <f>IF(AND(年报!N$2&lt;=A69,A69&lt;=年报!N$3),1,0)</f>
        <v>0</v>
      </c>
    </row>
    <row r="70" spans="1:11">
      <c r="A70" s="21">
        <f>'DC4-1'!A80</f>
        <v>43340</v>
      </c>
      <c r="B70" s="77">
        <f>'DC4-1'!B70</f>
        <v>2581.994</v>
      </c>
      <c r="C70" s="77">
        <f>IF(ISERROR(VLOOKUP(A70,'DC4-1'!$A$4:$Q$1997,5,TRUE)),"",VLOOKUP(A70,'DC4-1'!$A$4:$Q$1997,5,TRUE))</f>
        <v>110.2355</v>
      </c>
      <c r="D70" s="74">
        <v>90.415</v>
      </c>
      <c r="E70" s="74">
        <v>90.445</v>
      </c>
      <c r="F70" s="74">
        <f t="shared" ref="F70:F101" si="7">(B70+C70)-(D70+E70)/2</f>
        <v>2601.7995</v>
      </c>
      <c r="G70" s="75">
        <f t="shared" si="6"/>
        <v>405.999999999494</v>
      </c>
      <c r="K70" s="82">
        <f>IF(AND(年报!N$2&lt;=A70,A70&lt;=年报!N$3),1,0)</f>
        <v>0</v>
      </c>
    </row>
    <row r="71" spans="1:11">
      <c r="A71" s="21">
        <f>'DC4-1'!A81</f>
        <v>43346</v>
      </c>
      <c r="B71" s="77">
        <f>'DC4-1'!B71</f>
        <v>2581.994</v>
      </c>
      <c r="C71" s="77">
        <f>IF(ISERROR(VLOOKUP(A71,'DC4-1'!$A$4:$Q$1997,5,TRUE)),"",VLOOKUP(A71,'DC4-1'!$A$4:$Q$1997,5,TRUE))</f>
        <v>110.235</v>
      </c>
      <c r="D71" s="74">
        <v>90.366</v>
      </c>
      <c r="E71" s="74">
        <v>90.396</v>
      </c>
      <c r="F71" s="74">
        <f t="shared" si="7"/>
        <v>2601.848</v>
      </c>
      <c r="G71" s="75">
        <f t="shared" si="6"/>
        <v>357.499999999618</v>
      </c>
      <c r="K71" s="82">
        <f>IF(AND(年报!N$2&lt;=A71,A71&lt;=年报!N$3),1,0)</f>
        <v>0</v>
      </c>
    </row>
    <row r="72" spans="1:11">
      <c r="A72" s="21">
        <f>'DC4-1'!A82</f>
        <v>43365</v>
      </c>
      <c r="B72" s="77">
        <f>'DC4-1'!B72</f>
        <v>2581.994</v>
      </c>
      <c r="C72" s="77">
        <f>IF(ISERROR(VLOOKUP(A72,'DC4-1'!$A$4:$Q$1997,5,TRUE)),"",VLOOKUP(A72,'DC4-1'!$A$4:$Q$1997,5,TRUE))</f>
        <v>113.665</v>
      </c>
      <c r="D72" s="74">
        <v>93.841</v>
      </c>
      <c r="E72" s="74">
        <v>93.873</v>
      </c>
      <c r="F72" s="74">
        <f t="shared" si="7"/>
        <v>2601.802</v>
      </c>
      <c r="G72" s="75">
        <f t="shared" si="6"/>
        <v>403.499999999894</v>
      </c>
      <c r="K72" s="82">
        <f>IF(AND(年报!N$2&lt;=A72,A72&lt;=年报!N$3),1,0)</f>
        <v>0</v>
      </c>
    </row>
    <row r="73" spans="1:11">
      <c r="A73" s="21">
        <v>43370</v>
      </c>
      <c r="B73" s="77">
        <f>'DC4-1'!B73</f>
        <v>2581.994</v>
      </c>
      <c r="C73" s="77">
        <f>IF(ISERROR(VLOOKUP(A73,'DC4-1'!$A$4:$Q$1997,5,TRUE)),"",VLOOKUP(A73,'DC4-1'!$A$4:$Q$1997,5,TRUE))</f>
        <v>113.648</v>
      </c>
      <c r="D73" s="74">
        <v>93.825</v>
      </c>
      <c r="E73" s="74">
        <v>93.857</v>
      </c>
      <c r="F73" s="74">
        <f t="shared" si="7"/>
        <v>2601.801</v>
      </c>
      <c r="G73" s="75">
        <f t="shared" si="6"/>
        <v>404.499999999643</v>
      </c>
      <c r="K73" s="82">
        <f>IF(AND(年报!N$2&lt;=A73,A73&lt;=年报!N$3),1,0)</f>
        <v>0</v>
      </c>
    </row>
    <row r="74" spans="1:11">
      <c r="A74" s="21">
        <f>实测管口高程!A2</f>
        <v>43375</v>
      </c>
      <c r="B74" s="77">
        <f>'DC4-1'!B74</f>
        <v>2581.994</v>
      </c>
      <c r="C74" s="77">
        <f>IF(ISERROR(VLOOKUP(A74,'DC4-1'!$A$4:$Q$1997,5,TRUE)),"",VLOOKUP(A74,'DC4-1'!$A$4:$Q$1997,5,TRUE))</f>
        <v>113.643</v>
      </c>
      <c r="D74" s="74">
        <v>93.825</v>
      </c>
      <c r="E74" s="74">
        <v>93.855</v>
      </c>
      <c r="F74" s="74">
        <f t="shared" si="7"/>
        <v>2601.797</v>
      </c>
      <c r="G74" s="75">
        <f t="shared" si="6"/>
        <v>408.500000000004</v>
      </c>
      <c r="H74" s="78"/>
      <c r="K74" s="82">
        <f>IF(AND(年报!N$2&lt;=A74,A74&lt;=年报!N$3),1,0)</f>
        <v>0</v>
      </c>
    </row>
    <row r="75" spans="1:11">
      <c r="A75" s="21">
        <f>实测管口高程!A3</f>
        <v>43381</v>
      </c>
      <c r="B75" s="77">
        <f>'DC4-1'!B75</f>
        <v>2581.994</v>
      </c>
      <c r="C75" s="77">
        <f>IF(ISERROR(VLOOKUP(A75,'DC4-1'!$A$4:$Q$1997,5,TRUE)),"",VLOOKUP(A75,'DC4-1'!$A$4:$Q$1997,5,TRUE))</f>
        <v>113.635</v>
      </c>
      <c r="D75" s="74">
        <v>93.824</v>
      </c>
      <c r="E75" s="74">
        <v>93.857</v>
      </c>
      <c r="F75" s="74">
        <f t="shared" si="7"/>
        <v>2601.7885</v>
      </c>
      <c r="G75" s="75">
        <f t="shared" si="6"/>
        <v>416.999999999916</v>
      </c>
      <c r="K75" s="82">
        <f>IF(AND(年报!N$2&lt;=A75,A75&lt;=年报!N$3),1,0)</f>
        <v>0</v>
      </c>
    </row>
    <row r="76" spans="1:11">
      <c r="A76" s="21">
        <f>实测管口高程!A4</f>
        <v>43390</v>
      </c>
      <c r="B76" s="77">
        <f>'DC4-1'!B76</f>
        <v>2581.994</v>
      </c>
      <c r="C76" s="77">
        <f>IF(ISERROR(VLOOKUP(A76,'DC4-1'!$A$4:$Q$1997,5,TRUE)),"",VLOOKUP(A76,'DC4-1'!$A$4:$Q$1997,5,TRUE))</f>
        <v>113.6035</v>
      </c>
      <c r="D76" s="74">
        <v>93.788</v>
      </c>
      <c r="E76" s="74">
        <v>93.821</v>
      </c>
      <c r="F76" s="74">
        <f t="shared" si="7"/>
        <v>2601.793</v>
      </c>
      <c r="G76" s="75">
        <f t="shared" si="6"/>
        <v>412.499999999909</v>
      </c>
      <c r="K76" s="82">
        <f>IF(AND(年报!N$2&lt;=A76,A76&lt;=年报!N$3),1,0)</f>
        <v>0</v>
      </c>
    </row>
    <row r="77" spans="1:11">
      <c r="A77" s="21">
        <f>实测管口高程!A5</f>
        <v>43396</v>
      </c>
      <c r="B77" s="77">
        <f>'DC4-1'!B77</f>
        <v>2581.994</v>
      </c>
      <c r="C77" s="77">
        <f>IF(ISERROR(VLOOKUP(A77,'DC4-1'!$A$4:$Q$1997,5,TRUE)),"",VLOOKUP(A77,'DC4-1'!$A$4:$Q$1997,5,TRUE))</f>
        <v>116.939</v>
      </c>
      <c r="D77" s="74">
        <v>97.128</v>
      </c>
      <c r="E77" s="74">
        <v>97.161</v>
      </c>
      <c r="F77" s="74">
        <f t="shared" si="7"/>
        <v>2601.7885</v>
      </c>
      <c r="G77" s="75">
        <f t="shared" si="6"/>
        <v>416.999999999916</v>
      </c>
      <c r="K77" s="82">
        <f>IF(AND(年报!N$2&lt;=A77,A77&lt;=年报!N$3),1,0)</f>
        <v>0</v>
      </c>
    </row>
    <row r="78" spans="1:11">
      <c r="A78" s="21">
        <f>实测管口高程!A6</f>
        <v>43403</v>
      </c>
      <c r="B78" s="77">
        <f>'DC4-1'!B78</f>
        <v>2581.994</v>
      </c>
      <c r="C78" s="77">
        <f>IF(ISERROR(VLOOKUP(A78,'DC4-1'!$A$4:$Q$1997,5,TRUE)),"",VLOOKUP(A78,'DC4-1'!$A$4:$Q$1997,5,TRUE))</f>
        <v>120.1085</v>
      </c>
      <c r="D78" s="74">
        <v>100.292</v>
      </c>
      <c r="E78" s="74">
        <v>100.323</v>
      </c>
      <c r="F78" s="74">
        <f t="shared" si="7"/>
        <v>2601.795</v>
      </c>
      <c r="G78" s="75">
        <f t="shared" si="6"/>
        <v>410.499999999956</v>
      </c>
      <c r="K78" s="82">
        <f>IF(AND(年报!N$2&lt;=A78,A78&lt;=年报!N$3),1,0)</f>
        <v>0</v>
      </c>
    </row>
    <row r="79" spans="1:11">
      <c r="A79" s="21">
        <f>实测管口高程!A7</f>
        <v>43411</v>
      </c>
      <c r="B79" s="77">
        <f>'DC4-1'!B79</f>
        <v>2581.994</v>
      </c>
      <c r="C79" s="77">
        <f>IF(ISERROR(VLOOKUP(A79,'DC4-1'!$A$4:$Q$1997,5,TRUE)),"",VLOOKUP(A79,'DC4-1'!$A$4:$Q$1997,5,TRUE))</f>
        <v>123.1</v>
      </c>
      <c r="D79" s="74">
        <v>103.286</v>
      </c>
      <c r="E79" s="74">
        <v>103.314</v>
      </c>
      <c r="F79" s="74">
        <f t="shared" si="7"/>
        <v>2601.794</v>
      </c>
      <c r="G79" s="75">
        <f t="shared" si="6"/>
        <v>411.50000000016</v>
      </c>
      <c r="K79" s="82">
        <f>IF(AND(年报!N$2&lt;=A79,A79&lt;=年报!N$3),1,0)</f>
        <v>0</v>
      </c>
    </row>
    <row r="80" spans="1:11">
      <c r="A80" s="21">
        <f>实测管口高程!A8</f>
        <v>43419</v>
      </c>
      <c r="B80" s="77">
        <f>'DC4-1'!B80</f>
        <v>2581.994</v>
      </c>
      <c r="C80" s="77">
        <f>IF(ISERROR(VLOOKUP(A80,'DC4-1'!$A$4:$Q$1997,5,TRUE)),"",VLOOKUP(A80,'DC4-1'!$A$4:$Q$1997,5,TRUE))</f>
        <v>123.6075</v>
      </c>
      <c r="D80" s="74">
        <v>103.803</v>
      </c>
      <c r="E80" s="74">
        <v>103.834</v>
      </c>
      <c r="F80" s="74">
        <f t="shared" si="7"/>
        <v>2601.783</v>
      </c>
      <c r="G80" s="75">
        <f t="shared" si="6"/>
        <v>422.499999999673</v>
      </c>
      <c r="K80" s="82">
        <f>IF(AND(年报!N$2&lt;=A80,A80&lt;=年报!N$3),1,0)</f>
        <v>0</v>
      </c>
    </row>
    <row r="81" spans="1:11">
      <c r="A81" s="21">
        <f>实测管口高程!A9</f>
        <v>43425</v>
      </c>
      <c r="B81" s="77">
        <f>'DC4-1'!B81</f>
        <v>2581.994</v>
      </c>
      <c r="C81" s="77">
        <f>IF(ISERROR(VLOOKUP(A81,'DC4-1'!$A$4:$Q$1997,5,TRUE)),"",VLOOKUP(A81,'DC4-1'!$A$4:$Q$1997,5,TRUE))</f>
        <v>126.413</v>
      </c>
      <c r="D81" s="74">
        <v>106.617</v>
      </c>
      <c r="E81" s="74">
        <v>106.647</v>
      </c>
      <c r="F81" s="74">
        <f t="shared" si="7"/>
        <v>2601.775</v>
      </c>
      <c r="G81" s="75">
        <f t="shared" si="6"/>
        <v>430.499999999938</v>
      </c>
      <c r="K81" s="82">
        <f>IF(AND(年报!N$2&lt;=A81,A81&lt;=年报!N$3),1,0)</f>
        <v>0</v>
      </c>
    </row>
    <row r="82" spans="1:11">
      <c r="A82" s="21">
        <f>实测管口高程!A10</f>
        <v>43431</v>
      </c>
      <c r="B82" s="77">
        <f>'DC4-1'!B82</f>
        <v>2581.994</v>
      </c>
      <c r="C82" s="77">
        <f>IF(ISERROR(VLOOKUP(A82,'DC4-1'!$A$4:$Q$1997,5,TRUE)),"",VLOOKUP(A82,'DC4-1'!$A$4:$Q$1997,5,TRUE))</f>
        <v>126.9635</v>
      </c>
      <c r="D82" s="74">
        <v>107.165</v>
      </c>
      <c r="E82" s="74">
        <v>107.192</v>
      </c>
      <c r="F82" s="74">
        <f t="shared" si="7"/>
        <v>2601.779</v>
      </c>
      <c r="G82" s="75">
        <f t="shared" si="6"/>
        <v>426.500000000033</v>
      </c>
      <c r="K82" s="82">
        <f>IF(AND(年报!N$2&lt;=A82,A82&lt;=年报!N$3),1,0)</f>
        <v>0</v>
      </c>
    </row>
    <row r="83" spans="1:11">
      <c r="A83" s="21">
        <f>实测管口高程!A11</f>
        <v>43441</v>
      </c>
      <c r="B83" s="77">
        <f>'DC4-1'!B83</f>
        <v>2581.994</v>
      </c>
      <c r="C83" s="77">
        <f>IF(ISERROR(VLOOKUP(A83,'DC4-1'!$A$4:$Q$1997,5,TRUE)),"",VLOOKUP(A83,'DC4-1'!$A$4:$Q$1997,5,TRUE))</f>
        <v>129.7375</v>
      </c>
      <c r="D83" s="74">
        <v>109.939</v>
      </c>
      <c r="E83" s="74">
        <v>109.872</v>
      </c>
      <c r="F83" s="74">
        <f t="shared" si="7"/>
        <v>2601.826</v>
      </c>
      <c r="G83" s="75">
        <f t="shared" si="6"/>
        <v>379.499999999553</v>
      </c>
      <c r="K83" s="82">
        <f>IF(AND(年报!N$2&lt;=A83,A83&lt;=年报!N$3),1,0)</f>
        <v>0</v>
      </c>
    </row>
    <row r="84" spans="1:11">
      <c r="A84" s="21">
        <f>实测管口高程!A12</f>
        <v>43445</v>
      </c>
      <c r="B84" s="77">
        <f>'DC4-1'!B84</f>
        <v>2581.994</v>
      </c>
      <c r="C84" s="77">
        <f>IF(ISERROR(VLOOKUP(A84,'DC4-1'!$A$4:$Q$1997,5,TRUE)),"",VLOOKUP(A84,'DC4-1'!$A$4:$Q$1997,5,TRUE))</f>
        <v>129.7125</v>
      </c>
      <c r="D84" s="74">
        <v>109.913</v>
      </c>
      <c r="E84" s="74">
        <v>109.944</v>
      </c>
      <c r="F84" s="74">
        <f t="shared" si="7"/>
        <v>2601.778</v>
      </c>
      <c r="G84" s="75">
        <f t="shared" si="6"/>
        <v>427.499999999782</v>
      </c>
      <c r="K84" s="82">
        <f>IF(AND(年报!N$2&lt;=A84,A84&lt;=年报!N$3),1,0)</f>
        <v>0</v>
      </c>
    </row>
    <row r="85" spans="1:11">
      <c r="A85" s="21">
        <f>实测管口高程!A13</f>
        <v>43455</v>
      </c>
      <c r="B85" s="77">
        <f>'DC4-1'!B85</f>
        <v>2581.994</v>
      </c>
      <c r="C85" s="77">
        <f>IF(ISERROR(VLOOKUP(A85,'DC4-1'!$A$4:$Q$1997,5,TRUE)),"",VLOOKUP(A85,'DC4-1'!$A$4:$Q$1997,5,TRUE))</f>
        <v>133.1545</v>
      </c>
      <c r="D85" s="74">
        <v>113.363</v>
      </c>
      <c r="E85" s="74">
        <v>113.396</v>
      </c>
      <c r="F85" s="74">
        <f t="shared" si="7"/>
        <v>2601.769</v>
      </c>
      <c r="G85" s="75">
        <f t="shared" si="6"/>
        <v>436.499999999796</v>
      </c>
      <c r="K85" s="82">
        <f>IF(AND(年报!N$2&lt;=A85,A85&lt;=年报!N$3),1,0)</f>
        <v>0</v>
      </c>
    </row>
    <row r="86" spans="1:11">
      <c r="A86" s="21">
        <f>实测管口高程!A14</f>
        <v>43461</v>
      </c>
      <c r="B86" s="77">
        <f>'DC4-1'!B86</f>
        <v>2581.994</v>
      </c>
      <c r="C86" s="77">
        <f>IF(ISERROR(VLOOKUP(A86,'DC4-1'!$A$4:$Q$1997,5,TRUE)),"",VLOOKUP(A86,'DC4-1'!$A$4:$Q$1997,5,TRUE))</f>
        <v>133.1115</v>
      </c>
      <c r="D86" s="74">
        <v>113.319</v>
      </c>
      <c r="E86" s="74">
        <v>113.35</v>
      </c>
      <c r="F86" s="74">
        <f t="shared" si="7"/>
        <v>2601.771</v>
      </c>
      <c r="G86" s="75">
        <f t="shared" si="6"/>
        <v>434.499999999844</v>
      </c>
      <c r="K86" s="82">
        <f>IF(AND(年报!N$2&lt;=A86,A86&lt;=年报!N$3),1,0)</f>
        <v>0</v>
      </c>
    </row>
    <row r="87" spans="1:11">
      <c r="A87" s="21">
        <f>实测管口高程!A15</f>
        <v>43467</v>
      </c>
      <c r="B87" s="77">
        <f>'DC4-1'!B87</f>
        <v>2581.994</v>
      </c>
      <c r="C87" s="77">
        <f>IF(ISERROR(VLOOKUP(A87,'DC4-1'!$A$4:$Q$1997,5,TRUE)),"",VLOOKUP(A87,'DC4-1'!$A$4:$Q$1997,5,TRUE))</f>
        <v>133.082</v>
      </c>
      <c r="D87" s="74">
        <v>113.291</v>
      </c>
      <c r="E87" s="74">
        <v>113.323</v>
      </c>
      <c r="F87" s="74">
        <f t="shared" si="7"/>
        <v>2601.769</v>
      </c>
      <c r="G87" s="75">
        <f t="shared" si="6"/>
        <v>436.499999999796</v>
      </c>
      <c r="K87" s="82">
        <f>IF(AND(年报!N$2&lt;=A87,A87&lt;=年报!N$3),1,0)</f>
        <v>0</v>
      </c>
    </row>
    <row r="88" spans="1:11">
      <c r="A88" s="21">
        <f>实测管口高程!A16</f>
        <v>43474</v>
      </c>
      <c r="B88" s="77">
        <f>'DC4-1'!B88</f>
        <v>2581.994</v>
      </c>
      <c r="C88" s="77">
        <f>IF(ISERROR(VLOOKUP(A88,'DC4-1'!$A$4:$Q$1997,5,TRUE)),"",VLOOKUP(A88,'DC4-1'!$A$4:$Q$1997,5,TRUE))</f>
        <v>133.648</v>
      </c>
      <c r="D88" s="74">
        <v>113.86</v>
      </c>
      <c r="E88" s="74">
        <v>113.896</v>
      </c>
      <c r="F88" s="74">
        <f t="shared" si="7"/>
        <v>2601.764</v>
      </c>
      <c r="G88" s="75">
        <f t="shared" si="6"/>
        <v>441.499999999905</v>
      </c>
      <c r="K88" s="82">
        <f>IF(AND(年报!N$2&lt;=A88,A88&lt;=年报!N$3),1,0)</f>
        <v>0</v>
      </c>
    </row>
    <row r="89" spans="1:11">
      <c r="A89" s="21">
        <f>实测管口高程!A17</f>
        <v>43481</v>
      </c>
      <c r="B89" s="77">
        <f>'DC4-1'!B89</f>
        <v>2581.994</v>
      </c>
      <c r="C89" s="77">
        <f>IF(ISERROR(VLOOKUP(A89,'DC4-1'!$A$4:$Q$1997,5,TRUE)),"",VLOOKUP(A89,'DC4-1'!$A$4:$Q$1997,5,TRUE))</f>
        <v>136.348</v>
      </c>
      <c r="D89" s="74">
        <v>116.559</v>
      </c>
      <c r="E89" s="74">
        <v>116.591</v>
      </c>
      <c r="F89" s="74">
        <f t="shared" si="7"/>
        <v>2601.767</v>
      </c>
      <c r="G89" s="75">
        <f t="shared" si="6"/>
        <v>438.499999999749</v>
      </c>
      <c r="K89" s="82">
        <f>IF(AND(年报!N$2&lt;=A89,A89&lt;=年报!N$3),1,0)</f>
        <v>0</v>
      </c>
    </row>
    <row r="90" spans="1:11">
      <c r="A90" s="21">
        <f>实测管口高程!A18</f>
        <v>43486</v>
      </c>
      <c r="B90" s="77">
        <f>'DC4-1'!B90</f>
        <v>2581.994</v>
      </c>
      <c r="C90" s="77">
        <f>IF(ISERROR(VLOOKUP(A90,'DC4-1'!$A$4:$Q$1997,5,TRUE)),"",VLOOKUP(A90,'DC4-1'!$A$4:$Q$1997,5,TRUE))</f>
        <v>136.3355</v>
      </c>
      <c r="D90" s="74">
        <v>116.544</v>
      </c>
      <c r="E90" s="74">
        <v>116.582</v>
      </c>
      <c r="F90" s="74">
        <f t="shared" si="7"/>
        <v>2601.7665</v>
      </c>
      <c r="G90" s="75">
        <f t="shared" si="6"/>
        <v>438.999999999851</v>
      </c>
      <c r="K90" s="82">
        <f>IF(AND(年报!N$2&lt;=A90,A90&lt;=年报!N$3),1,0)</f>
        <v>0</v>
      </c>
    </row>
    <row r="91" spans="1:11">
      <c r="A91" s="21">
        <f>实测管口高程!A19</f>
        <v>43511</v>
      </c>
      <c r="B91" s="77">
        <f>'DC4-1'!B91</f>
        <v>2581.994</v>
      </c>
      <c r="C91" s="77">
        <f>IF(ISERROR(VLOOKUP(A91,'DC4-1'!$A$4:$Q$1997,5,TRUE)),"",VLOOKUP(A91,'DC4-1'!$A$4:$Q$1997,5,TRUE))</f>
        <v>136.2745</v>
      </c>
      <c r="D91" s="74">
        <v>116.488</v>
      </c>
      <c r="E91" s="74">
        <v>116.521</v>
      </c>
      <c r="F91" s="74">
        <f t="shared" si="7"/>
        <v>2601.764</v>
      </c>
      <c r="G91" s="75">
        <f t="shared" si="6"/>
        <v>441.499999999905</v>
      </c>
      <c r="K91" s="82">
        <f>IF(AND(年报!N$2&lt;=A91,A91&lt;=年报!N$3),1,0)</f>
        <v>0</v>
      </c>
    </row>
    <row r="92" spans="1:11">
      <c r="A92" s="21">
        <v>43515</v>
      </c>
      <c r="B92" s="77">
        <f>'DC4-1'!B92</f>
        <v>2581.994</v>
      </c>
      <c r="C92" s="77">
        <f>IF(ISERROR(VLOOKUP(A92,'DC4-1'!$A$4:$Q$1997,5,TRUE)),"",VLOOKUP(A92,'DC4-1'!$A$4:$Q$1997,5,TRUE))</f>
        <v>136.2615</v>
      </c>
      <c r="D92" s="74">
        <v>116.485</v>
      </c>
      <c r="E92" s="74">
        <v>116.516</v>
      </c>
      <c r="F92" s="74">
        <f t="shared" si="7"/>
        <v>2601.755</v>
      </c>
      <c r="G92" s="75">
        <f t="shared" si="6"/>
        <v>450.49999999992</v>
      </c>
      <c r="K92" s="82">
        <f>IF(AND(年报!N$2&lt;=A92,A92&lt;=年报!N$3),1,0)</f>
        <v>0</v>
      </c>
    </row>
    <row r="93" spans="1:11">
      <c r="A93" s="21">
        <v>43524</v>
      </c>
      <c r="B93" s="77">
        <f>'DC4-1'!B93</f>
        <v>2581.994</v>
      </c>
      <c r="C93" s="77">
        <f>IF(ISERROR(VLOOKUP(A93,'DC4-1'!$A$4:$Q$1997,5,TRUE)),"",VLOOKUP(A93,'DC4-1'!$A$4:$Q$1997,5,TRUE))</f>
        <v>138.9745</v>
      </c>
      <c r="D93" s="74">
        <v>119.195</v>
      </c>
      <c r="E93" s="74">
        <v>119.228</v>
      </c>
      <c r="F93" s="74">
        <f t="shared" si="7"/>
        <v>2601.757</v>
      </c>
      <c r="G93" s="75">
        <f t="shared" si="6"/>
        <v>448.499999999967</v>
      </c>
      <c r="K93" s="82">
        <f>IF(AND(年报!N$2&lt;=A93,A93&lt;=年报!N$3),1,0)</f>
        <v>0</v>
      </c>
    </row>
    <row r="94" spans="1:11">
      <c r="A94" s="21">
        <v>43530</v>
      </c>
      <c r="B94" s="77">
        <f>'DC4-1'!B94</f>
        <v>2581.994</v>
      </c>
      <c r="C94" s="77">
        <f>IF(ISERROR(VLOOKUP(A94,'DC4-1'!$A$4:$Q$1997,5,TRUE)),"",VLOOKUP(A94,'DC4-1'!$A$4:$Q$1997,5,TRUE))</f>
        <v>139.525</v>
      </c>
      <c r="D94" s="74">
        <v>119.746</v>
      </c>
      <c r="E94" s="74">
        <v>119.781</v>
      </c>
      <c r="F94" s="74">
        <f t="shared" si="7"/>
        <v>2601.7555</v>
      </c>
      <c r="G94" s="75">
        <f t="shared" si="6"/>
        <v>449.999999999818</v>
      </c>
      <c r="K94" s="82">
        <f>IF(AND(年报!N$2&lt;=A94,A94&lt;=年报!N$3),1,0)</f>
        <v>0</v>
      </c>
    </row>
    <row r="95" spans="1:11">
      <c r="A95" s="21">
        <v>43535</v>
      </c>
      <c r="B95" s="77">
        <f>'DC4-1'!B95</f>
        <v>2581.994</v>
      </c>
      <c r="C95" s="77">
        <f>IF(ISERROR(VLOOKUP(A95,'DC4-1'!$A$4:$Q$1997,5,TRUE)),"",VLOOKUP(A95,'DC4-1'!$A$4:$Q$1997,5,TRUE))</f>
        <v>142.223</v>
      </c>
      <c r="D95" s="74">
        <v>122.446</v>
      </c>
      <c r="E95" s="74">
        <v>122.474</v>
      </c>
      <c r="F95" s="74">
        <f t="shared" si="7"/>
        <v>2601.757</v>
      </c>
      <c r="G95" s="75">
        <f t="shared" si="6"/>
        <v>448.499999999967</v>
      </c>
      <c r="K95" s="82">
        <f>IF(AND(年报!N$2&lt;=A95,A95&lt;=年报!N$3),1,0)</f>
        <v>0</v>
      </c>
    </row>
    <row r="96" spans="1:11">
      <c r="A96" s="21">
        <v>43543</v>
      </c>
      <c r="B96" s="77">
        <f>'DC4-1'!B96</f>
        <v>2581.994</v>
      </c>
      <c r="C96" s="77">
        <f>IF(ISERROR(VLOOKUP(A96,'DC4-1'!$A$4:$Q$1997,5,TRUE)),"",VLOOKUP(A96,'DC4-1'!$A$4:$Q$1997,5,TRUE))</f>
        <v>145.219</v>
      </c>
      <c r="D96" s="74">
        <v>125.445</v>
      </c>
      <c r="E96" s="74">
        <v>125.477</v>
      </c>
      <c r="F96" s="74">
        <f t="shared" si="7"/>
        <v>2601.752</v>
      </c>
      <c r="G96" s="75">
        <f t="shared" si="6"/>
        <v>453.499999999622</v>
      </c>
      <c r="K96" s="82">
        <f>IF(AND(年报!N$2&lt;=A96,A96&lt;=年报!N$3),1,0)</f>
        <v>0</v>
      </c>
    </row>
    <row r="97" spans="1:11">
      <c r="A97" s="21">
        <v>43561</v>
      </c>
      <c r="B97" s="77">
        <f>'DC4-1'!B97</f>
        <v>2581.994</v>
      </c>
      <c r="C97" s="77">
        <f>IF(ISERROR(VLOOKUP(A97,'DC4-1'!$A$4:$Q$1997,5,TRUE)),"",VLOOKUP(A97,'DC4-1'!$A$4:$Q$1997,5,TRUE))</f>
        <v>148.5795</v>
      </c>
      <c r="D97" s="74">
        <v>128.809</v>
      </c>
      <c r="E97" s="74">
        <v>128.841</v>
      </c>
      <c r="F97" s="74">
        <f t="shared" si="7"/>
        <v>2601.7485</v>
      </c>
      <c r="G97" s="75">
        <f t="shared" si="6"/>
        <v>456.99999999988</v>
      </c>
      <c r="K97" s="82">
        <f>IF(AND(年报!N$2&lt;=A97,A97&lt;=年报!N$3),1,0)</f>
        <v>0</v>
      </c>
    </row>
    <row r="98" spans="1:11">
      <c r="A98" s="21">
        <v>43573</v>
      </c>
      <c r="B98" s="77">
        <f>'DC4-1'!B98</f>
        <v>2581.994</v>
      </c>
      <c r="C98" s="77">
        <f>IF(ISERROR(VLOOKUP(A98,'DC4-1'!$A$4:$Q$1997,5,TRUE)),"",VLOOKUP(A98,'DC4-1'!$A$4:$Q$1997,5,TRUE))</f>
        <v>151.9105</v>
      </c>
      <c r="D98" s="74">
        <v>132.14</v>
      </c>
      <c r="E98" s="74">
        <v>132.176</v>
      </c>
      <c r="F98" s="74">
        <f t="shared" si="7"/>
        <v>2601.7465</v>
      </c>
      <c r="G98" s="75">
        <f t="shared" si="6"/>
        <v>458.999999999833</v>
      </c>
      <c r="K98" s="82">
        <f>IF(AND(年报!N$2&lt;=A98,A98&lt;=年报!N$3),1,0)</f>
        <v>0</v>
      </c>
    </row>
    <row r="99" spans="1:11">
      <c r="A99" s="21">
        <v>43581</v>
      </c>
      <c r="B99" s="77">
        <f>'DC4-1'!B99</f>
        <v>2581.994</v>
      </c>
      <c r="C99" s="77">
        <f>IF(ISERROR(VLOOKUP(A99,'DC4-1'!$A$4:$Q$1997,5,TRUE)),"",VLOOKUP(A99,'DC4-1'!$A$4:$Q$1997,5,TRUE))</f>
        <v>152.473</v>
      </c>
      <c r="D99" s="74">
        <v>132.721</v>
      </c>
      <c r="E99" s="74">
        <v>132.721</v>
      </c>
      <c r="F99" s="74">
        <f t="shared" si="7"/>
        <v>2601.746</v>
      </c>
      <c r="G99" s="75">
        <f t="shared" si="6"/>
        <v>459.499999999935</v>
      </c>
      <c r="K99" s="82">
        <f>IF(AND(年报!N$2&lt;=A99,A99&lt;=年报!N$3),1,0)</f>
        <v>0</v>
      </c>
    </row>
    <row r="100" spans="1:11">
      <c r="A100" s="21">
        <v>43595</v>
      </c>
      <c r="B100" s="77">
        <f>'DC4-1'!B100</f>
        <v>2581.994</v>
      </c>
      <c r="C100" s="77">
        <f>IF(ISERROR(VLOOKUP(A100,'DC4-1'!$A$4:$Q$1997,5,TRUE)),"",VLOOKUP(A100,'DC4-1'!$A$4:$Q$1997,5,TRUE))</f>
        <v>155.1285</v>
      </c>
      <c r="D100" s="74">
        <v>135.368</v>
      </c>
      <c r="E100" s="74">
        <v>135.401</v>
      </c>
      <c r="F100" s="74">
        <f t="shared" si="7"/>
        <v>2601.738</v>
      </c>
      <c r="G100" s="75">
        <f t="shared" si="6"/>
        <v>467.5000000002</v>
      </c>
      <c r="K100" s="82">
        <f>IF(AND(年报!N$2&lt;=A100,A100&lt;=年报!N$3),1,0)</f>
        <v>0</v>
      </c>
    </row>
    <row r="101" spans="1:11">
      <c r="A101" s="21">
        <v>43601</v>
      </c>
      <c r="B101" s="77">
        <f>'DC4-1'!B101</f>
        <v>2581.994</v>
      </c>
      <c r="C101" s="77">
        <f>IF(ISERROR(VLOOKUP(A101,'DC4-1'!$A$4:$Q$1997,5,TRUE)),"",VLOOKUP(A101,'DC4-1'!$A$4:$Q$1997,5,TRUE))</f>
        <v>155.714</v>
      </c>
      <c r="D101" s="74">
        <v>135.955</v>
      </c>
      <c r="E101" s="74">
        <v>135.987</v>
      </c>
      <c r="F101" s="74">
        <f t="shared" si="7"/>
        <v>2601.737</v>
      </c>
      <c r="G101" s="75">
        <f t="shared" si="6"/>
        <v>468.499999999949</v>
      </c>
      <c r="K101" s="82">
        <f>IF(AND(年报!N$2&lt;=A101,A101&lt;=年报!N$3),1,0)</f>
        <v>0</v>
      </c>
    </row>
    <row r="102" spans="1:11">
      <c r="A102" s="21">
        <v>43608</v>
      </c>
      <c r="B102" s="77">
        <f>'DC4-1'!B102</f>
        <v>2581.994</v>
      </c>
      <c r="C102" s="77">
        <f>IF(ISERROR(VLOOKUP(A102,'DC4-1'!$A$4:$Q$1997,5,TRUE)),"",VLOOKUP(A102,'DC4-1'!$A$4:$Q$1997,5,TRUE))</f>
        <v>158.4695</v>
      </c>
      <c r="D102" s="74">
        <v>138.709</v>
      </c>
      <c r="E102" s="74">
        <v>138.739</v>
      </c>
      <c r="F102" s="74">
        <f t="shared" ref="F102:F133" si="8">(B102+C102)-(D102+E102)/2</f>
        <v>2601.7395</v>
      </c>
      <c r="G102" s="75">
        <f t="shared" ref="G102:G178" si="9">($F$4-F102)*1000</f>
        <v>465.999999999894</v>
      </c>
      <c r="K102" s="82">
        <f>IF(AND(年报!N$2&lt;=A102,A102&lt;=年报!N$3),1,0)</f>
        <v>0</v>
      </c>
    </row>
    <row r="103" spans="1:11">
      <c r="A103" s="21">
        <v>43623</v>
      </c>
      <c r="B103" s="77">
        <f>'DC4-1'!B103</f>
        <v>2581.994</v>
      </c>
      <c r="C103" s="77">
        <f>IF(ISERROR(VLOOKUP(A103,'DC4-1'!$A$4:$Q$1997,5,TRUE)),"",VLOOKUP(A103,'DC4-1'!$A$4:$Q$1997,5,TRUE))</f>
        <v>161.5275</v>
      </c>
      <c r="D103" s="74">
        <v>141.766</v>
      </c>
      <c r="E103" s="74">
        <v>141.797</v>
      </c>
      <c r="F103" s="74">
        <f t="shared" si="8"/>
        <v>2601.74</v>
      </c>
      <c r="G103" s="75">
        <f t="shared" si="9"/>
        <v>465.499999999793</v>
      </c>
      <c r="K103" s="82">
        <f>IF(AND(年报!N$2&lt;=A103,A103&lt;=年报!N$3),1,0)</f>
        <v>0</v>
      </c>
    </row>
    <row r="104" spans="1:11">
      <c r="A104" s="21">
        <v>43630</v>
      </c>
      <c r="B104" s="77">
        <f>'DC4-1'!B104</f>
        <v>2581.994</v>
      </c>
      <c r="C104" s="77">
        <f>IF(ISERROR(VLOOKUP(A104,'DC4-1'!$A$4:$Q$1997,5,TRUE)),"",VLOOKUP(A104,'DC4-1'!$A$4:$Q$1997,5,TRUE))</f>
        <v>162.0845</v>
      </c>
      <c r="D104" s="74">
        <v>142.327</v>
      </c>
      <c r="E104" s="74">
        <v>142.36</v>
      </c>
      <c r="F104" s="74">
        <f t="shared" si="8"/>
        <v>2601.735</v>
      </c>
      <c r="G104" s="75">
        <f t="shared" si="9"/>
        <v>470.499999999902</v>
      </c>
      <c r="K104" s="82">
        <f>IF(AND(年报!N$2&lt;=A104,A104&lt;=年报!N$3),1,0)</f>
        <v>0</v>
      </c>
    </row>
    <row r="105" spans="1:11">
      <c r="A105" s="21">
        <v>43637</v>
      </c>
      <c r="B105" s="77">
        <f>'DC4-1'!B105</f>
        <v>2581.994</v>
      </c>
      <c r="C105" s="77">
        <f>IF(ISERROR(VLOOKUP(A105,'DC4-1'!$A$4:$Q$1997,5,TRUE)),"",VLOOKUP(A105,'DC4-1'!$A$4:$Q$1997,5,TRUE))</f>
        <v>164.839</v>
      </c>
      <c r="D105" s="74">
        <v>145.083</v>
      </c>
      <c r="E105" s="74">
        <v>145.113</v>
      </c>
      <c r="F105" s="74">
        <f t="shared" si="8"/>
        <v>2601.735</v>
      </c>
      <c r="G105" s="75">
        <f t="shared" si="9"/>
        <v>470.499999999902</v>
      </c>
      <c r="K105" s="82">
        <f>IF(AND(年报!N$2&lt;=A105,A105&lt;=年报!N$3),1,0)</f>
        <v>0</v>
      </c>
    </row>
    <row r="106" spans="1:11">
      <c r="A106" s="21">
        <v>43645</v>
      </c>
      <c r="B106" s="77">
        <f>'DC4-1'!B106</f>
        <v>2581.994</v>
      </c>
      <c r="C106" s="77">
        <f>IF(ISERROR(VLOOKUP(A106,'DC4-1'!$A$4:$Q$1997,5,TRUE)),"",VLOOKUP(A106,'DC4-1'!$A$4:$Q$1997,5,TRUE))</f>
        <v>164.7725</v>
      </c>
      <c r="D106" s="74">
        <v>145.021</v>
      </c>
      <c r="E106" s="74">
        <v>145.054</v>
      </c>
      <c r="F106" s="74">
        <f t="shared" si="8"/>
        <v>2601.729</v>
      </c>
      <c r="G106" s="75">
        <f t="shared" si="9"/>
        <v>476.49999999976</v>
      </c>
      <c r="K106" s="82">
        <f>IF(AND(年报!N$2&lt;=A106,A106&lt;=年报!N$3),1,0)</f>
        <v>0</v>
      </c>
    </row>
    <row r="107" spans="1:11">
      <c r="A107" s="21">
        <v>43651</v>
      </c>
      <c r="B107" s="77">
        <f>'DC4-1'!B107</f>
        <v>2581.994</v>
      </c>
      <c r="C107" s="77">
        <f>IF(ISERROR(VLOOKUP(A107,'DC4-1'!$A$4:$Q$1997,5,TRUE)),"",VLOOKUP(A107,'DC4-1'!$A$4:$Q$1997,5,TRUE))</f>
        <v>164.7385</v>
      </c>
      <c r="D107" s="74">
        <v>144.988</v>
      </c>
      <c r="E107" s="74">
        <v>145.019</v>
      </c>
      <c r="F107" s="74">
        <f t="shared" si="8"/>
        <v>2601.729</v>
      </c>
      <c r="G107" s="75">
        <f t="shared" si="9"/>
        <v>476.49999999976</v>
      </c>
      <c r="K107" s="82">
        <f>IF(AND(年报!N$2&lt;=A107,A107&lt;=年报!N$3),1,0)</f>
        <v>0</v>
      </c>
    </row>
    <row r="108" spans="1:11">
      <c r="A108" s="21">
        <v>43660</v>
      </c>
      <c r="B108" s="77">
        <f>'DC4-1'!B108</f>
        <v>2581.994</v>
      </c>
      <c r="C108" s="77">
        <f>IF(ISERROR(VLOOKUP(A108,'DC4-1'!$A$4:$Q$1997,5,TRUE)),"",VLOOKUP(A108,'DC4-1'!$A$4:$Q$1997,5,TRUE))</f>
        <v>164.708</v>
      </c>
      <c r="D108" s="74">
        <v>144.957</v>
      </c>
      <c r="E108" s="74">
        <v>144.986</v>
      </c>
      <c r="F108" s="74">
        <f t="shared" si="8"/>
        <v>2601.7305</v>
      </c>
      <c r="G108" s="75">
        <f t="shared" si="9"/>
        <v>474.999999999909</v>
      </c>
      <c r="K108" s="82">
        <f>IF(AND(年报!N$2&lt;=A108,A108&lt;=年报!N$3),1,0)</f>
        <v>0</v>
      </c>
    </row>
    <row r="109" spans="1:11">
      <c r="A109" s="21">
        <v>43665</v>
      </c>
      <c r="B109" s="77">
        <f>'DC4-1'!B109</f>
        <v>2581.994</v>
      </c>
      <c r="C109" s="77">
        <f>IF(ISERROR(VLOOKUP(A109,'DC4-1'!$A$4:$Q$1997,5,TRUE)),"",VLOOKUP(A109,'DC4-1'!$A$4:$Q$1997,5,TRUE))</f>
        <v>164.6945</v>
      </c>
      <c r="D109" s="74">
        <v>144.942</v>
      </c>
      <c r="E109" s="74">
        <v>144.974</v>
      </c>
      <c r="F109" s="74">
        <f t="shared" si="8"/>
        <v>2601.7305</v>
      </c>
      <c r="G109" s="75">
        <f t="shared" si="9"/>
        <v>474.999999999909</v>
      </c>
      <c r="K109" s="82">
        <f>IF(AND(年报!N$2&lt;=A109,A109&lt;=年报!N$3),1,0)</f>
        <v>0</v>
      </c>
    </row>
    <row r="110" spans="1:11">
      <c r="A110" s="21">
        <v>43671</v>
      </c>
      <c r="B110" s="77">
        <f>'DC4-1'!B110</f>
        <v>2581.994</v>
      </c>
      <c r="C110" s="77">
        <f>IF(ISERROR(VLOOKUP(A110,'DC4-1'!$A$4:$Q$1997,5,TRUE)),"",VLOOKUP(A110,'DC4-1'!$A$4:$Q$1997,5,TRUE))</f>
        <v>164.674</v>
      </c>
      <c r="D110" s="74">
        <v>144.93</v>
      </c>
      <c r="E110" s="74">
        <v>144.963</v>
      </c>
      <c r="F110" s="74">
        <f t="shared" si="8"/>
        <v>2601.7215</v>
      </c>
      <c r="G110" s="75">
        <f t="shared" si="9"/>
        <v>483.999999999924</v>
      </c>
      <c r="K110" s="82">
        <f>IF(AND(年报!N$2&lt;=A110,A110&lt;=年报!N$3),1,0)</f>
        <v>0</v>
      </c>
    </row>
    <row r="111" spans="1:11">
      <c r="A111" s="21">
        <v>43678</v>
      </c>
      <c r="B111" s="77">
        <f>'DC4-1'!B111</f>
        <v>2581.994</v>
      </c>
      <c r="C111" s="77">
        <f>IF(ISERROR(VLOOKUP(A111,'DC4-1'!$A$4:$Q$1997,5,TRUE)),"",VLOOKUP(A111,'DC4-1'!$A$4:$Q$1997,5,TRUE))</f>
        <v>164.659</v>
      </c>
      <c r="D111" s="74">
        <v>144.909</v>
      </c>
      <c r="E111" s="74">
        <v>144.944</v>
      </c>
      <c r="F111" s="74">
        <f t="shared" si="8"/>
        <v>2601.7265</v>
      </c>
      <c r="G111" s="75">
        <f t="shared" si="9"/>
        <v>478.999999999814</v>
      </c>
      <c r="K111" s="82">
        <f>IF(AND(年报!N$2&lt;=A111,A111&lt;=年报!N$3),1,0)</f>
        <v>0</v>
      </c>
    </row>
    <row r="112" spans="1:11">
      <c r="A112" s="21">
        <v>43686</v>
      </c>
      <c r="B112" s="77">
        <f>'DC4-1'!B112</f>
        <v>2581.994</v>
      </c>
      <c r="C112" s="77">
        <f>IF(ISERROR(VLOOKUP(A112,'DC4-1'!$A$4:$Q$1997,5,TRUE)),"",VLOOKUP(A112,'DC4-1'!$A$4:$Q$1997,5,TRUE))</f>
        <v>164.641</v>
      </c>
      <c r="D112" s="74">
        <v>144.893</v>
      </c>
      <c r="E112" s="74">
        <v>144.928</v>
      </c>
      <c r="F112" s="74">
        <f t="shared" si="8"/>
        <v>2601.7245</v>
      </c>
      <c r="G112" s="75">
        <f t="shared" si="9"/>
        <v>480.999999999767</v>
      </c>
      <c r="K112" s="82">
        <f>IF(AND(年报!N$2&lt;=A112,A112&lt;=年报!N$3),1,0)</f>
        <v>0</v>
      </c>
    </row>
    <row r="113" spans="1:11">
      <c r="A113" s="21">
        <v>43693</v>
      </c>
      <c r="B113" s="77">
        <f>'DC4-1'!B113</f>
        <v>2581.994</v>
      </c>
      <c r="C113" s="77">
        <f>IF(ISERROR(VLOOKUP(A113,'DC4-1'!$A$4:$Q$1997,5,TRUE)),"",VLOOKUP(A113,'DC4-1'!$A$4:$Q$1997,5,TRUE))</f>
        <v>165.2045</v>
      </c>
      <c r="D113" s="74">
        <v>145.465</v>
      </c>
      <c r="E113" s="74">
        <v>145.503</v>
      </c>
      <c r="F113" s="74">
        <f t="shared" si="8"/>
        <v>2601.7145</v>
      </c>
      <c r="G113" s="75">
        <f t="shared" si="9"/>
        <v>490.999999999985</v>
      </c>
      <c r="K113" s="82">
        <f>IF(AND(年报!N$2&lt;=A113,A113&lt;=年报!N$3),1,0)</f>
        <v>0</v>
      </c>
    </row>
    <row r="114" spans="1:11">
      <c r="A114" s="21">
        <v>43708</v>
      </c>
      <c r="B114" s="77">
        <f>'DC4-1'!B114</f>
        <v>2581.994</v>
      </c>
      <c r="C114" s="77">
        <f>IF(ISERROR(VLOOKUP(A114,'DC4-1'!$A$4:$Q$1997,5,TRUE)),"",VLOOKUP(A114,'DC4-1'!$A$4:$Q$1997,5,TRUE))</f>
        <v>167.871</v>
      </c>
      <c r="D114" s="74">
        <v>148.128</v>
      </c>
      <c r="E114" s="74">
        <v>148.171</v>
      </c>
      <c r="F114" s="74">
        <f t="shared" si="8"/>
        <v>2601.7155</v>
      </c>
      <c r="G114" s="75">
        <f t="shared" si="9"/>
        <v>489.999999999782</v>
      </c>
      <c r="K114" s="82">
        <f>IF(AND(年报!N$2&lt;=A114,A114&lt;=年报!N$3),1,0)</f>
        <v>0</v>
      </c>
    </row>
    <row r="115" spans="1:11">
      <c r="A115" s="21">
        <v>43713</v>
      </c>
      <c r="B115" s="77">
        <f>'DC4-1'!B115</f>
        <v>2581.994</v>
      </c>
      <c r="C115" s="77">
        <f>IF(ISERROR(VLOOKUP(A115,'DC4-1'!$A$4:$Q$1997,5,TRUE)),"",VLOOKUP(A115,'DC4-1'!$A$4:$Q$1997,5,TRUE))</f>
        <v>167.8675</v>
      </c>
      <c r="D115" s="74">
        <v>148.127</v>
      </c>
      <c r="E115" s="74">
        <v>148.155</v>
      </c>
      <c r="F115" s="74">
        <f t="shared" si="8"/>
        <v>2601.7205</v>
      </c>
      <c r="G115" s="75">
        <f t="shared" si="9"/>
        <v>485.000000000127</v>
      </c>
      <c r="K115" s="82">
        <f>IF(AND(年报!N$2&lt;=A115,A115&lt;=年报!N$3),1,0)</f>
        <v>0</v>
      </c>
    </row>
    <row r="116" spans="1:11">
      <c r="A116" s="21">
        <v>43722</v>
      </c>
      <c r="B116" s="77">
        <f>'DC4-1'!B116</f>
        <v>2581.994</v>
      </c>
      <c r="C116" s="77">
        <f>IF(ISERROR(VLOOKUP(A116,'DC4-1'!$A$4:$Q$1997,5,TRUE)),"",VLOOKUP(A116,'DC4-1'!$A$4:$Q$1997,5,TRUE))</f>
        <v>168.4295</v>
      </c>
      <c r="D116" s="74">
        <v>148.692</v>
      </c>
      <c r="E116" s="74">
        <v>148.722</v>
      </c>
      <c r="F116" s="74">
        <f t="shared" si="8"/>
        <v>2601.7165</v>
      </c>
      <c r="G116" s="75">
        <f t="shared" si="9"/>
        <v>488.999999999578</v>
      </c>
      <c r="K116" s="82">
        <f>IF(AND(年报!N$2&lt;=A116,A116&lt;=年报!N$3),1,0)</f>
        <v>0</v>
      </c>
    </row>
    <row r="117" spans="1:11">
      <c r="A117" s="21">
        <v>43728</v>
      </c>
      <c r="B117" s="77">
        <f>'DC4-1'!B117</f>
        <v>2581.994</v>
      </c>
      <c r="C117" s="77">
        <f>IF(ISERROR(VLOOKUP(A117,'DC4-1'!$A$4:$Q$1997,5,TRUE)),"",VLOOKUP(A117,'DC4-1'!$A$4:$Q$1997,5,TRUE))</f>
        <v>168.4115</v>
      </c>
      <c r="D117" s="74">
        <v>148.679</v>
      </c>
      <c r="E117" s="74">
        <v>148.703</v>
      </c>
      <c r="F117" s="74">
        <f t="shared" si="8"/>
        <v>2601.7145</v>
      </c>
      <c r="G117" s="75">
        <f t="shared" si="9"/>
        <v>490.999999999531</v>
      </c>
      <c r="K117" s="82">
        <f>IF(AND(年报!N$2&lt;=A117,A117&lt;=年报!N$3),1,0)</f>
        <v>0</v>
      </c>
    </row>
    <row r="118" spans="1:11">
      <c r="A118" s="21">
        <v>43742</v>
      </c>
      <c r="B118" s="77">
        <f>'DC4-1'!B118</f>
        <v>2581.994</v>
      </c>
      <c r="C118" s="77">
        <f>IF(ISERROR(VLOOKUP(A118,'DC4-1'!$A$4:$Q$1997,5,TRUE)),"",VLOOKUP(A118,'DC4-1'!$A$4:$Q$1997,5,TRUE))</f>
        <v>171.1225</v>
      </c>
      <c r="D118" s="74">
        <v>151.391</v>
      </c>
      <c r="E118" s="74">
        <v>151.418</v>
      </c>
      <c r="F118" s="74">
        <f t="shared" si="8"/>
        <v>2601.712</v>
      </c>
      <c r="G118" s="75">
        <f t="shared" si="9"/>
        <v>493.50000000004</v>
      </c>
      <c r="K118" s="82">
        <f>IF(AND(年报!N$2&lt;=A118,A118&lt;=年报!N$3),1,0)</f>
        <v>0</v>
      </c>
    </row>
    <row r="119" spans="1:11">
      <c r="A119" s="21">
        <v>43749</v>
      </c>
      <c r="B119" s="77">
        <f>'DC4-1'!B119</f>
        <v>2581.994</v>
      </c>
      <c r="C119" s="77">
        <f>IF(ISERROR(VLOOKUP(A119,'DC4-1'!$A$4:$Q$1997,5,TRUE)),"",VLOOKUP(A119,'DC4-1'!$A$4:$Q$1997,5,TRUE))</f>
        <v>171.085</v>
      </c>
      <c r="D119" s="74">
        <v>151.359</v>
      </c>
      <c r="E119" s="74">
        <v>151.382</v>
      </c>
      <c r="F119" s="74">
        <f t="shared" si="8"/>
        <v>2601.7085</v>
      </c>
      <c r="G119" s="75">
        <f t="shared" si="9"/>
        <v>496.999999999844</v>
      </c>
      <c r="K119" s="82">
        <f>IF(AND(年报!N$2&lt;=A119,A119&lt;=年报!N$3),1,0)</f>
        <v>0</v>
      </c>
    </row>
    <row r="120" spans="1:11">
      <c r="A120" s="21">
        <v>43762</v>
      </c>
      <c r="B120" s="77">
        <f>'DC4-1'!B120</f>
        <v>2581.994</v>
      </c>
      <c r="C120" s="77">
        <f>IF(ISERROR(VLOOKUP(A120,'DC4-1'!$A$4:$Q$1997,5,TRUE)),"",VLOOKUP(A120,'DC4-1'!$A$4:$Q$1997,5,TRUE))</f>
        <v>174.3905</v>
      </c>
      <c r="D120" s="74">
        <v>154.663</v>
      </c>
      <c r="E120" s="74">
        <v>154.692</v>
      </c>
      <c r="F120" s="74">
        <f t="shared" si="8"/>
        <v>2601.707</v>
      </c>
      <c r="G120" s="75">
        <f t="shared" si="9"/>
        <v>498.499999999694</v>
      </c>
      <c r="K120" s="82">
        <f>IF(AND(年报!N$2&lt;=A120,A120&lt;=年报!N$3),1,0)</f>
        <v>0</v>
      </c>
    </row>
    <row r="121" spans="1:11">
      <c r="A121" s="21">
        <v>43770</v>
      </c>
      <c r="B121" s="77">
        <f>'DC4-1'!B121</f>
        <v>2581.994</v>
      </c>
      <c r="C121" s="77">
        <f>IF(ISERROR(VLOOKUP(A121,'DC4-1'!$A$4:$Q$1997,5,TRUE)),"",VLOOKUP(A121,'DC4-1'!$A$4:$Q$1997,5,TRUE))</f>
        <v>177.4835</v>
      </c>
      <c r="D121" s="74">
        <v>157.755</v>
      </c>
      <c r="E121" s="74">
        <v>157.782</v>
      </c>
      <c r="F121" s="74">
        <f t="shared" si="8"/>
        <v>2601.709</v>
      </c>
      <c r="G121" s="75">
        <f t="shared" si="9"/>
        <v>496.500000000196</v>
      </c>
      <c r="K121" s="82">
        <f>IF(AND(年报!N$2&lt;=A121,A121&lt;=年报!N$3),1,0)</f>
        <v>0</v>
      </c>
    </row>
    <row r="122" spans="1:11">
      <c r="A122" s="21">
        <v>43778</v>
      </c>
      <c r="B122" s="77">
        <f>'DC4-1'!B122</f>
        <v>2581.994</v>
      </c>
      <c r="C122" s="77">
        <f>IF(ISERROR(VLOOKUP(A122,'DC4-1'!$A$4:$Q$1997,5,TRUE)),"",VLOOKUP(A122,'DC4-1'!$A$4:$Q$1997,5,TRUE))</f>
        <v>180.6385</v>
      </c>
      <c r="D122" s="74">
        <v>160.914</v>
      </c>
      <c r="E122" s="74">
        <v>160.944</v>
      </c>
      <c r="F122" s="74">
        <f t="shared" si="8"/>
        <v>2601.7035</v>
      </c>
      <c r="G122" s="75">
        <f t="shared" si="9"/>
        <v>501.999999999953</v>
      </c>
      <c r="K122" s="82">
        <f>IF(AND(年报!N$2&lt;=A122,A122&lt;=年报!N$3),1,0)</f>
        <v>0</v>
      </c>
    </row>
    <row r="123" spans="1:11">
      <c r="A123" s="21">
        <v>43791</v>
      </c>
      <c r="B123" s="77">
        <f>'DC4-1'!B123</f>
        <v>2581.994</v>
      </c>
      <c r="C123" s="77">
        <f>IF(ISERROR(VLOOKUP(A123,'DC4-1'!$A$4:$Q$1997,5,TRUE)),"",VLOOKUP(A123,'DC4-1'!$A$4:$Q$1997,5,TRUE))</f>
        <v>184.322</v>
      </c>
      <c r="D123" s="74">
        <v>164.603</v>
      </c>
      <c r="E123" s="74">
        <v>164.628</v>
      </c>
      <c r="F123" s="74">
        <f t="shared" si="8"/>
        <v>2601.7005</v>
      </c>
      <c r="G123" s="75">
        <f t="shared" si="9"/>
        <v>504.999999999654</v>
      </c>
      <c r="K123" s="82">
        <f>IF(AND(年报!N$2&lt;=A123,A123&lt;=年报!N$3),1,0)</f>
        <v>0</v>
      </c>
    </row>
    <row r="124" spans="1:11">
      <c r="A124" s="21">
        <v>43802</v>
      </c>
      <c r="B124" s="77">
        <f>'DC4-1'!B124</f>
        <v>2581.994</v>
      </c>
      <c r="C124" s="77">
        <f>IF(ISERROR(VLOOKUP(A124,'DC4-1'!$A$4:$Q$1997,5,TRUE)),"",VLOOKUP(A124,'DC4-1'!$A$4:$Q$1997,5,TRUE))</f>
        <v>187.01</v>
      </c>
      <c r="D124" s="74">
        <v>167.287</v>
      </c>
      <c r="E124" s="74">
        <v>167.317</v>
      </c>
      <c r="F124" s="74">
        <f t="shared" si="8"/>
        <v>2601.702</v>
      </c>
      <c r="G124" s="75">
        <f t="shared" si="9"/>
        <v>503.500000000258</v>
      </c>
      <c r="K124" s="82">
        <f>IF(AND(年报!N$2&lt;=A124,A124&lt;=年报!N$3),1,0)</f>
        <v>0</v>
      </c>
    </row>
    <row r="125" spans="1:11">
      <c r="A125" s="21">
        <v>43824</v>
      </c>
      <c r="B125" s="77">
        <f>'DC4-1'!B125</f>
        <v>2581.994</v>
      </c>
      <c r="C125" s="77">
        <f>IF(ISERROR(VLOOKUP(A125,'DC4-1'!$A$4:$Q$1997,5,TRUE)),"",VLOOKUP(A125,'DC4-1'!$A$4:$Q$1997,5,TRUE))</f>
        <v>190.2285</v>
      </c>
      <c r="D125" s="74">
        <v>170.51</v>
      </c>
      <c r="E125" s="74">
        <v>170.54</v>
      </c>
      <c r="F125" s="74">
        <f t="shared" si="8"/>
        <v>2601.6975</v>
      </c>
      <c r="G125" s="75">
        <f t="shared" si="9"/>
        <v>507.999999999811</v>
      </c>
      <c r="K125" s="82">
        <f>IF(AND(年报!N$2&lt;=A125,A125&lt;=年报!N$3),1,0)</f>
        <v>1</v>
      </c>
    </row>
    <row r="126" spans="1:11">
      <c r="A126" s="21">
        <v>43834</v>
      </c>
      <c r="B126" s="77">
        <f>'DC4-1'!B126</f>
        <v>2581.994</v>
      </c>
      <c r="C126" s="77">
        <f>IF(ISERROR(VLOOKUP(A126,'DC4-1'!$A$4:$Q$1997,5,TRUE)),"",VLOOKUP(A126,'DC4-1'!$A$4:$Q$1997,5,TRUE))</f>
        <v>190.2345</v>
      </c>
      <c r="D126" s="74">
        <v>170.515</v>
      </c>
      <c r="E126" s="74">
        <v>170.549</v>
      </c>
      <c r="F126" s="74">
        <f t="shared" si="8"/>
        <v>2601.6965</v>
      </c>
      <c r="G126" s="75">
        <f t="shared" si="9"/>
        <v>509.000000000015</v>
      </c>
      <c r="K126" s="82">
        <f>IF(AND(年报!N$2&lt;=A126,A126&lt;=年报!N$3),1,0)</f>
        <v>1</v>
      </c>
    </row>
    <row r="127" spans="1:11">
      <c r="A127" s="21">
        <v>43839</v>
      </c>
      <c r="B127" s="77">
        <f>'DC4-1'!B127</f>
        <v>2581.994</v>
      </c>
      <c r="C127" s="77">
        <f>IF(ISERROR(VLOOKUP(A127,'DC4-1'!$A$4:$Q$1997,5,TRUE)),"",VLOOKUP(A127,'DC4-1'!$A$4:$Q$1997,5,TRUE))</f>
        <v>193.5085</v>
      </c>
      <c r="D127" s="74">
        <v>173.794</v>
      </c>
      <c r="E127" s="74">
        <v>173.82</v>
      </c>
      <c r="F127" s="74">
        <f t="shared" si="8"/>
        <v>2601.6955</v>
      </c>
      <c r="G127" s="75">
        <f t="shared" si="9"/>
        <v>510.000000000218</v>
      </c>
      <c r="K127" s="82">
        <f>IF(AND(年报!N$2&lt;=A127,A127&lt;=年报!N$3),1,0)</f>
        <v>1</v>
      </c>
    </row>
    <row r="128" spans="1:11">
      <c r="A128" s="21">
        <v>43845</v>
      </c>
      <c r="B128" s="77">
        <f>'DC4-1'!B128</f>
        <v>2581.994</v>
      </c>
      <c r="C128" s="77">
        <f>IF(ISERROR(VLOOKUP(A128,'DC4-1'!$A$4:$Q$1997,5,TRUE)),"",VLOOKUP(A128,'DC4-1'!$A$4:$Q$1997,5,TRUE))</f>
        <v>193.499</v>
      </c>
      <c r="D128" s="74">
        <v>173.784</v>
      </c>
      <c r="E128" s="74">
        <v>173.811</v>
      </c>
      <c r="F128" s="74">
        <f t="shared" si="8"/>
        <v>2601.6955</v>
      </c>
      <c r="G128" s="75">
        <f t="shared" si="9"/>
        <v>510.000000000218</v>
      </c>
      <c r="K128" s="82">
        <f>IF(AND(年报!N$2&lt;=A128,A128&lt;=年报!N$3),1,0)</f>
        <v>1</v>
      </c>
    </row>
    <row r="129" spans="1:11">
      <c r="A129" s="21">
        <v>43908</v>
      </c>
      <c r="B129" s="77">
        <f>'DC4-1'!B129</f>
        <v>2581.994</v>
      </c>
      <c r="C129" s="77">
        <f>IF(ISERROR(VLOOKUP(A129,'DC4-1'!$A$4:$Q$1997,5,TRUE)),"",VLOOKUP(A129,'DC4-1'!$A$4:$Q$1997,5,TRUE))</f>
        <v>193.3015</v>
      </c>
      <c r="D129" s="74">
        <v>173.572</v>
      </c>
      <c r="E129" s="74">
        <v>173.627</v>
      </c>
      <c r="F129" s="74">
        <f t="shared" si="8"/>
        <v>2601.696</v>
      </c>
      <c r="G129" s="75">
        <f t="shared" si="9"/>
        <v>509.499999999662</v>
      </c>
      <c r="K129" s="82">
        <f>IF(AND(年报!N$2&lt;=A129,A129&lt;=年报!N$3),1,0)</f>
        <v>1</v>
      </c>
    </row>
    <row r="130" spans="1:11">
      <c r="A130" s="21">
        <v>43930</v>
      </c>
      <c r="B130" s="77">
        <f>'DC4-1'!B130</f>
        <v>2581.994</v>
      </c>
      <c r="C130" s="77">
        <f>IF(ISERROR(VLOOKUP(A130,'DC4-1'!$A$4:$Q$1997,5,TRUE)),"",VLOOKUP(A130,'DC4-1'!$A$4:$Q$1997,5,TRUE))</f>
        <v>200.2455</v>
      </c>
      <c r="D130" s="74">
        <v>180.54</v>
      </c>
      <c r="E130" s="74">
        <v>180.564</v>
      </c>
      <c r="F130" s="74">
        <f t="shared" si="8"/>
        <v>2601.6875</v>
      </c>
      <c r="G130" s="75">
        <f t="shared" si="9"/>
        <v>518.000000000029</v>
      </c>
      <c r="K130" s="82">
        <f>IF(AND(年报!N$2&lt;=A130,A130&lt;=年报!N$3),1,0)</f>
        <v>1</v>
      </c>
    </row>
    <row r="131" spans="1:11">
      <c r="A131" s="21">
        <v>43938</v>
      </c>
      <c r="B131" s="77">
        <f>'DC4-1'!B131</f>
        <v>2581.994</v>
      </c>
      <c r="C131" s="77">
        <f>IF(ISERROR(VLOOKUP(A131,'DC4-1'!$A$4:$Q$1997,5,TRUE)),"",VLOOKUP(A131,'DC4-1'!$A$4:$Q$1997,5,TRUE))</f>
        <v>203.081</v>
      </c>
      <c r="D131" s="74">
        <v>183.337</v>
      </c>
      <c r="E131" s="74">
        <v>183.363</v>
      </c>
      <c r="F131" s="74">
        <f t="shared" si="8"/>
        <v>2601.725</v>
      </c>
      <c r="G131" s="75">
        <f t="shared" si="9"/>
        <v>480.499999999665</v>
      </c>
      <c r="K131" s="82">
        <f>IF(AND(年报!N$2&lt;=A131,A131&lt;=年报!N$3),1,0)</f>
        <v>1</v>
      </c>
    </row>
    <row r="132" spans="1:11">
      <c r="A132" s="21">
        <v>43942</v>
      </c>
      <c r="B132" s="77">
        <f>'DC4-1'!B132</f>
        <v>2581.994</v>
      </c>
      <c r="C132" s="77">
        <f>IF(ISERROR(VLOOKUP(A132,'DC4-1'!$A$4:$Q$1997,5,TRUE)),"",VLOOKUP(A132,'DC4-1'!$A$4:$Q$1997,5,TRUE))</f>
        <v>203.493</v>
      </c>
      <c r="D132" s="74">
        <v>183.798</v>
      </c>
      <c r="E132" s="74">
        <v>183.828</v>
      </c>
      <c r="F132" s="74">
        <f t="shared" si="8"/>
        <v>2601.674</v>
      </c>
      <c r="G132" s="75">
        <f t="shared" si="9"/>
        <v>531.500000000051</v>
      </c>
      <c r="K132" s="82">
        <f>IF(AND(年报!N$2&lt;=A132,A132&lt;=年报!N$3),1,0)</f>
        <v>1</v>
      </c>
    </row>
    <row r="133" spans="1:11">
      <c r="A133" s="21">
        <v>43951</v>
      </c>
      <c r="B133" s="77">
        <f>'DC4-1'!B133</f>
        <v>2581.994</v>
      </c>
      <c r="C133" s="77">
        <f>IF(ISERROR(VLOOKUP(A133,'DC4-1'!$A$4:$Q$1997,5,TRUE)),"",VLOOKUP(A133,'DC4-1'!$A$4:$Q$1997,5,TRUE))</f>
        <v>206.1375</v>
      </c>
      <c r="D133" s="74">
        <v>186.451</v>
      </c>
      <c r="E133" s="74">
        <v>186.476</v>
      </c>
      <c r="F133" s="74">
        <f t="shared" si="8"/>
        <v>2601.668</v>
      </c>
      <c r="G133" s="75">
        <f t="shared" si="9"/>
        <v>537.499999999909</v>
      </c>
      <c r="K133" s="82">
        <f>IF(AND(年报!N$2&lt;=A133,A133&lt;=年报!N$3),1,0)</f>
        <v>1</v>
      </c>
    </row>
    <row r="134" spans="1:11">
      <c r="A134" s="21">
        <v>43956</v>
      </c>
      <c r="B134" s="77">
        <f>'DC4-1'!B134</f>
        <v>2581.994</v>
      </c>
      <c r="C134" s="77">
        <f>IF(ISERROR(VLOOKUP(A134,'DC4-1'!$A$4:$Q$1997,5,TRUE)),"",VLOOKUP(A134,'DC4-1'!$A$4:$Q$1997,5,TRUE))</f>
        <v>206.577</v>
      </c>
      <c r="D134" s="74">
        <v>186.873</v>
      </c>
      <c r="E134" s="74">
        <v>186.903</v>
      </c>
      <c r="F134" s="74">
        <f t="shared" ref="F134:F174" si="10">(B134+C134)-(D134+E134)/2</f>
        <v>2601.683</v>
      </c>
      <c r="G134" s="75">
        <f t="shared" si="9"/>
        <v>522.500000000036</v>
      </c>
      <c r="K134" s="82">
        <f>IF(AND(年报!N$2&lt;=A134,A134&lt;=年报!N$3),1,0)</f>
        <v>1</v>
      </c>
    </row>
    <row r="135" spans="1:11">
      <c r="A135" s="21">
        <v>43964</v>
      </c>
      <c r="B135" s="77">
        <f>'DC4-1'!B135</f>
        <v>2581.994</v>
      </c>
      <c r="C135" s="77">
        <f>IF(ISERROR(VLOOKUP(A135,'DC4-1'!$A$4:$Q$1997,5,TRUE)),"",VLOOKUP(A135,'DC4-1'!$A$4:$Q$1997,5,TRUE))</f>
        <v>209.16</v>
      </c>
      <c r="D135" s="74">
        <v>189.468</v>
      </c>
      <c r="E135" s="74">
        <v>189.495</v>
      </c>
      <c r="F135" s="74">
        <f t="shared" si="10"/>
        <v>2601.6725</v>
      </c>
      <c r="G135" s="75">
        <f t="shared" si="9"/>
        <v>532.999999999902</v>
      </c>
      <c r="K135" s="82">
        <f>IF(AND(年报!N$2&lt;=A135,A135&lt;=年报!N$3),1,0)</f>
        <v>1</v>
      </c>
    </row>
    <row r="136" spans="1:11">
      <c r="A136" s="21">
        <v>43972</v>
      </c>
      <c r="B136" s="77">
        <f>'DC4-1'!B136</f>
        <v>2581.994</v>
      </c>
      <c r="C136" s="77">
        <f>IF(ISERROR(VLOOKUP(A136,'DC4-1'!$A$4:$Q$1997,5,TRUE)),"",VLOOKUP(A136,'DC4-1'!$A$4:$Q$1997,5,TRUE))</f>
        <v>212.1685</v>
      </c>
      <c r="D136" s="74">
        <v>192.475</v>
      </c>
      <c r="E136" s="74">
        <v>192.508</v>
      </c>
      <c r="F136" s="74">
        <f t="shared" si="10"/>
        <v>2601.671</v>
      </c>
      <c r="G136" s="75">
        <f t="shared" si="9"/>
        <v>534.499999999753</v>
      </c>
      <c r="K136" s="82">
        <f>IF(AND(年报!N$2&lt;=A136,A136&lt;=年报!N$3),1,0)</f>
        <v>1</v>
      </c>
    </row>
    <row r="137" spans="1:11">
      <c r="A137" s="21">
        <v>43980</v>
      </c>
      <c r="B137" s="77">
        <f>'DC4-1'!B137</f>
        <v>2581.994</v>
      </c>
      <c r="C137" s="77">
        <f>IF(ISERROR(VLOOKUP(A137,'DC4-1'!$A$4:$Q$1997,5,TRUE)),"",VLOOKUP(A137,'DC4-1'!$A$4:$Q$1997,5,TRUE))</f>
        <v>212.1675</v>
      </c>
      <c r="D137" s="74">
        <v>192.492</v>
      </c>
      <c r="E137" s="74">
        <v>192.509</v>
      </c>
      <c r="F137" s="74">
        <f t="shared" si="10"/>
        <v>2601.661</v>
      </c>
      <c r="G137" s="75">
        <f t="shared" si="9"/>
        <v>544.499999999971</v>
      </c>
      <c r="K137" s="82">
        <f>IF(AND(年报!N$2&lt;=A137,A137&lt;=年报!N$3),1,0)</f>
        <v>1</v>
      </c>
    </row>
    <row r="138" spans="1:11">
      <c r="A138" s="21">
        <v>43999</v>
      </c>
      <c r="B138" s="77">
        <f>'DC4-1'!B138</f>
        <v>2581.994</v>
      </c>
      <c r="C138" s="77">
        <f>IF(ISERROR(VLOOKUP(A138,'DC4-1'!$A$4:$Q$1997,5,TRUE)),"",VLOOKUP(A138,'DC4-1'!$A$4:$Q$1997,5,TRUE))</f>
        <v>215.368</v>
      </c>
      <c r="D138" s="74">
        <v>195.685</v>
      </c>
      <c r="E138" s="74">
        <v>195.711</v>
      </c>
      <c r="F138" s="74">
        <f t="shared" si="10"/>
        <v>2601.664</v>
      </c>
      <c r="G138" s="75">
        <f t="shared" si="9"/>
        <v>541.499999999814</v>
      </c>
      <c r="K138" s="82">
        <f>IF(AND(年报!N$2&lt;=A138,A138&lt;=年报!N$3),1,0)</f>
        <v>1</v>
      </c>
    </row>
    <row r="139" spans="1:11">
      <c r="A139" s="21">
        <v>44008</v>
      </c>
      <c r="B139" s="77">
        <f>'DC4-1'!B139</f>
        <v>2581.994</v>
      </c>
      <c r="C139" s="77">
        <f>IF(ISERROR(VLOOKUP(A139,'DC4-1'!$A$4:$Q$1997,5,TRUE)),"",VLOOKUP(A139,'DC4-1'!$A$4:$Q$1997,5,TRUE))</f>
        <v>215.364</v>
      </c>
      <c r="D139" s="74">
        <v>195.684</v>
      </c>
      <c r="E139" s="74">
        <v>195.708</v>
      </c>
      <c r="F139" s="74">
        <f t="shared" si="10"/>
        <v>2601.662</v>
      </c>
      <c r="G139" s="75">
        <f t="shared" si="9"/>
        <v>543.499999999767</v>
      </c>
      <c r="K139" s="82">
        <f>IF(AND(年报!N$2&lt;=A139,A139&lt;=年报!N$3),1,0)</f>
        <v>1</v>
      </c>
    </row>
    <row r="140" spans="1:11">
      <c r="A140" s="21">
        <v>44056</v>
      </c>
      <c r="B140" s="77">
        <f>'DC4-1'!B140</f>
        <v>2581.994</v>
      </c>
      <c r="C140" s="77">
        <f>IF(ISERROR(VLOOKUP(A140,'DC4-1'!$A$4:$Q$1997,5,TRUE)),"",VLOOKUP(A140,'DC4-1'!$A$4:$Q$1997,5,TRUE))</f>
        <v>219.0455</v>
      </c>
      <c r="D140" s="74">
        <v>199.365</v>
      </c>
      <c r="E140" s="74">
        <v>199.395</v>
      </c>
      <c r="F140" s="74">
        <f t="shared" si="10"/>
        <v>2601.6595</v>
      </c>
      <c r="G140" s="75">
        <f t="shared" si="9"/>
        <v>545.999999999822</v>
      </c>
      <c r="K140" s="82">
        <f>IF(AND(年报!N$2&lt;=A140,A140&lt;=年报!N$3),1,0)</f>
        <v>1</v>
      </c>
    </row>
    <row r="141" spans="1:11">
      <c r="A141" s="21">
        <v>44062</v>
      </c>
      <c r="B141" s="77">
        <f>'DC4-1'!B141</f>
        <v>2581.994</v>
      </c>
      <c r="C141" s="77">
        <f>IF(ISERROR(VLOOKUP(A141,'DC4-1'!$A$4:$Q$1997,5,TRUE)),"",VLOOKUP(A141,'DC4-1'!$A$4:$Q$1997,5,TRUE))</f>
        <v>218.996</v>
      </c>
      <c r="D141" s="74">
        <v>199.318</v>
      </c>
      <c r="E141" s="74">
        <v>199.349</v>
      </c>
      <c r="F141" s="74">
        <f t="shared" si="10"/>
        <v>2601.6565</v>
      </c>
      <c r="G141" s="75">
        <f t="shared" si="9"/>
        <v>548.999999999978</v>
      </c>
      <c r="K141" s="82">
        <f>IF(AND(年报!N$2&lt;=A141,A141&lt;=年报!N$3),1,0)</f>
        <v>1</v>
      </c>
    </row>
    <row r="142" spans="1:11">
      <c r="A142" s="21">
        <v>44070</v>
      </c>
      <c r="B142" s="77">
        <f>'DC4-1'!B142</f>
        <v>2581.994</v>
      </c>
      <c r="C142" s="77">
        <f>IF(ISERROR(VLOOKUP(A142,'DC4-1'!$A$4:$Q$1997,5,TRUE)),"",VLOOKUP(A142,'DC4-1'!$A$4:$Q$1997,5,TRUE))</f>
        <v>222.3115</v>
      </c>
      <c r="D142" s="74">
        <v>202.638</v>
      </c>
      <c r="E142" s="74">
        <v>202.667</v>
      </c>
      <c r="F142" s="74">
        <f t="shared" si="10"/>
        <v>2601.653</v>
      </c>
      <c r="G142" s="75">
        <f t="shared" si="9"/>
        <v>552.500000000236</v>
      </c>
      <c r="K142" s="82">
        <f>IF(AND(年报!N$2&lt;=A142,A142&lt;=年报!N$3),1,0)</f>
        <v>1</v>
      </c>
    </row>
    <row r="143" spans="1:11">
      <c r="A143" s="21">
        <v>44084</v>
      </c>
      <c r="B143" s="77">
        <f>'DC4-1'!B143</f>
        <v>2581.994</v>
      </c>
      <c r="C143" s="77">
        <f>IF(ISERROR(VLOOKUP(A143,'DC4-1'!$A$4:$Q$1997,5,TRUE)),"",VLOOKUP(A143,'DC4-1'!$A$4:$Q$1997,5,TRUE))</f>
        <v>224.9835</v>
      </c>
      <c r="D143" s="74">
        <v>205.31</v>
      </c>
      <c r="E143" s="74">
        <v>205.338</v>
      </c>
      <c r="F143" s="74">
        <f t="shared" si="10"/>
        <v>2601.6535</v>
      </c>
      <c r="G143" s="75">
        <f t="shared" si="9"/>
        <v>552.000000000135</v>
      </c>
      <c r="K143" s="82">
        <f>IF(AND(年报!N$2&lt;=A143,A143&lt;=年报!N$3),1,0)</f>
        <v>1</v>
      </c>
    </row>
    <row r="144" spans="1:11">
      <c r="A144" s="21">
        <v>44092</v>
      </c>
      <c r="B144" s="77">
        <f>'DC4-1'!B144</f>
        <v>2581.994</v>
      </c>
      <c r="C144" s="77">
        <f>IF(ISERROR(VLOOKUP(A144,'DC4-1'!$A$4:$Q$1997,5,TRUE)),"",VLOOKUP(A144,'DC4-1'!$A$4:$Q$1997,5,TRUE))</f>
        <v>224.9535</v>
      </c>
      <c r="D144" s="74">
        <v>205.274</v>
      </c>
      <c r="E144" s="74">
        <v>205.31</v>
      </c>
      <c r="F144" s="74">
        <f t="shared" si="10"/>
        <v>2601.6555</v>
      </c>
      <c r="G144" s="75">
        <f t="shared" si="9"/>
        <v>549.999999999727</v>
      </c>
      <c r="K144" s="82">
        <f>IF(AND(年报!N$2&lt;=A144,A144&lt;=年报!N$3),1,0)</f>
        <v>1</v>
      </c>
    </row>
    <row r="145" spans="1:11">
      <c r="A145" s="21">
        <v>44100</v>
      </c>
      <c r="B145" s="77">
        <f>'DC4-1'!B145</f>
        <v>2581.994</v>
      </c>
      <c r="C145" s="77">
        <f>IF(ISERROR(VLOOKUP(A145,'DC4-1'!$A$4:$Q$1997,5,TRUE)),"",VLOOKUP(A145,'DC4-1'!$A$4:$Q$1997,5,TRUE))</f>
        <v>225.3425</v>
      </c>
      <c r="D145" s="74">
        <v>205.673</v>
      </c>
      <c r="E145" s="74">
        <v>205.707</v>
      </c>
      <c r="F145" s="74">
        <f t="shared" si="10"/>
        <v>2601.6465</v>
      </c>
      <c r="G145" s="75">
        <f t="shared" si="9"/>
        <v>558.999999999742</v>
      </c>
      <c r="K145" s="82">
        <f>IF(AND(年报!N$2&lt;=A145,A145&lt;=年报!N$3),1,0)</f>
        <v>1</v>
      </c>
    </row>
    <row r="146" spans="1:11">
      <c r="A146" s="21">
        <v>44114</v>
      </c>
      <c r="B146" s="77">
        <f>'DC4-1'!B146</f>
        <v>2581.994</v>
      </c>
      <c r="C146" s="77">
        <f>IF(ISERROR(VLOOKUP(A146,'DC4-1'!$A$4:$Q$1997,5,TRUE)),"",VLOOKUP(A146,'DC4-1'!$A$4:$Q$1997,5,TRUE))</f>
        <v>228.4075</v>
      </c>
      <c r="D146" s="74">
        <v>208.737</v>
      </c>
      <c r="E146" s="74">
        <v>208.77</v>
      </c>
      <c r="F146" s="74">
        <f t="shared" si="10"/>
        <v>2601.648</v>
      </c>
      <c r="G146" s="75">
        <f t="shared" si="9"/>
        <v>557.499999999891</v>
      </c>
      <c r="K146" s="82">
        <f>IF(AND(年报!N$2&lt;=A146,A146&lt;=年报!N$3),1,0)</f>
        <v>1</v>
      </c>
    </row>
    <row r="147" spans="1:11">
      <c r="A147" s="21">
        <v>44228</v>
      </c>
      <c r="B147" s="77">
        <f>'DC4-1'!B147</f>
        <v>2581.994</v>
      </c>
      <c r="C147" s="77">
        <f>IF(ISERROR(VLOOKUP(A147,'DC4-1'!$A$4:$Q$1997,5,TRUE)),"",VLOOKUP(A147,'DC4-1'!$A$4:$Q$1997,5,TRUE))</f>
        <v>249.8045</v>
      </c>
      <c r="D147" s="74">
        <v>230.142</v>
      </c>
      <c r="E147" s="74">
        <v>230.17</v>
      </c>
      <c r="F147" s="74">
        <f t="shared" si="10"/>
        <v>2601.6425</v>
      </c>
      <c r="G147" s="75">
        <f t="shared" si="9"/>
        <v>562.999999999647</v>
      </c>
      <c r="K147" s="82">
        <f>IF(AND(年报!N$2&lt;=A147,A147&lt;=年报!N$3),1,0)</f>
        <v>0</v>
      </c>
    </row>
    <row r="148" spans="1:11">
      <c r="A148" s="21">
        <v>44256</v>
      </c>
      <c r="B148" s="77">
        <f>'DC4-1'!B148</f>
        <v>2581.994</v>
      </c>
      <c r="C148" s="77">
        <f>IF(ISERROR(VLOOKUP(A148,'DC4-1'!$A$4:$Q$1997,5,TRUE)),"",VLOOKUP(A148,'DC4-1'!$A$4:$Q$1997,5,TRUE))</f>
        <v>249.7185</v>
      </c>
      <c r="D148" s="74">
        <v>230.066</v>
      </c>
      <c r="E148" s="74">
        <v>230.095</v>
      </c>
      <c r="F148" s="74">
        <f t="shared" si="10"/>
        <v>2601.632</v>
      </c>
      <c r="G148" s="75">
        <f t="shared" si="9"/>
        <v>573.499999999967</v>
      </c>
      <c r="K148" s="82">
        <f>IF(AND(年报!N$2&lt;=A148,A148&lt;=年报!N$3),1,0)</f>
        <v>0</v>
      </c>
    </row>
    <row r="149" spans="1:11">
      <c r="A149" s="21">
        <v>44273</v>
      </c>
      <c r="B149" s="77">
        <f>'DC4-1'!B149</f>
        <v>2581.994</v>
      </c>
      <c r="C149" s="77">
        <f>IF(ISERROR(VLOOKUP(A149,'DC4-1'!$A$4:$Q$1997,5,TRUE)),"",VLOOKUP(A149,'DC4-1'!$A$4:$Q$1997,5,TRUE))</f>
        <v>253.0285</v>
      </c>
      <c r="D149" s="74">
        <v>233.369</v>
      </c>
      <c r="E149" s="74">
        <v>233.399</v>
      </c>
      <c r="F149" s="74">
        <f t="shared" si="10"/>
        <v>2601.6385</v>
      </c>
      <c r="G149" s="75">
        <f t="shared" si="9"/>
        <v>567.000000000007</v>
      </c>
      <c r="K149" s="82">
        <f>IF(AND(年报!N$2&lt;=A149,A149&lt;=年报!N$3),1,0)</f>
        <v>0</v>
      </c>
    </row>
    <row r="150" spans="1:11">
      <c r="A150" s="21">
        <v>44287</v>
      </c>
      <c r="B150" s="77">
        <f>'DC4-1'!B150</f>
        <v>2581.994</v>
      </c>
      <c r="C150" s="77">
        <f>IF(ISERROR(VLOOKUP(A150,'DC4-1'!$A$4:$Q$1997,5,TRUE)),"",VLOOKUP(A150,'DC4-1'!$A$4:$Q$1997,5,TRUE))</f>
        <v>256.094</v>
      </c>
      <c r="D150" s="74">
        <v>236.44</v>
      </c>
      <c r="E150" s="74">
        <v>236.47</v>
      </c>
      <c r="F150" s="74">
        <f t="shared" si="10"/>
        <v>2601.633</v>
      </c>
      <c r="G150" s="75">
        <f t="shared" si="9"/>
        <v>572.499999999764</v>
      </c>
      <c r="K150" s="82">
        <f>IF(AND(年报!N$2&lt;=A150,A150&lt;=年报!N$3),1,0)</f>
        <v>0</v>
      </c>
    </row>
    <row r="151" spans="1:11">
      <c r="A151" s="21">
        <v>44295</v>
      </c>
      <c r="B151" s="77">
        <f>'DC4-1'!B151</f>
        <v>2581.994</v>
      </c>
      <c r="C151" s="77">
        <f>IF(ISERROR(VLOOKUP(A151,'DC4-1'!$A$4:$Q$1997,5,TRUE)),"",VLOOKUP(A151,'DC4-1'!$A$4:$Q$1997,5,TRUE))</f>
        <v>256.6705</v>
      </c>
      <c r="D151" s="74">
        <v>237.018</v>
      </c>
      <c r="E151" s="74">
        <v>237.048</v>
      </c>
      <c r="F151" s="74">
        <f t="shared" si="10"/>
        <v>2601.6315</v>
      </c>
      <c r="G151" s="75">
        <f t="shared" si="9"/>
        <v>573.999999999614</v>
      </c>
      <c r="K151" s="82">
        <f>IF(AND(年报!N$2&lt;=A151,A151&lt;=年报!N$3),1,0)</f>
        <v>0</v>
      </c>
    </row>
    <row r="152" spans="1:11">
      <c r="A152" s="21">
        <v>44318</v>
      </c>
      <c r="B152" s="77">
        <f>'DC4-1'!B152</f>
        <v>2581.994</v>
      </c>
      <c r="C152" s="77">
        <f>IF(ISERROR(VLOOKUP(A152,'DC4-1'!$A$4:$Q$1997,5,TRUE)),"",VLOOKUP(A152,'DC4-1'!$A$4:$Q$1997,5,TRUE))</f>
        <v>259.476</v>
      </c>
      <c r="D152" s="74">
        <v>239.831</v>
      </c>
      <c r="E152" s="74">
        <v>239.859</v>
      </c>
      <c r="F152" s="74">
        <f t="shared" si="10"/>
        <v>2601.625</v>
      </c>
      <c r="G152" s="75">
        <f t="shared" si="9"/>
        <v>580.499999999574</v>
      </c>
      <c r="K152" s="82">
        <f>IF(AND(年报!N$2&lt;=A152,A152&lt;=年报!N$3),1,0)</f>
        <v>0</v>
      </c>
    </row>
    <row r="153" spans="1:11">
      <c r="A153" s="21">
        <v>44325</v>
      </c>
      <c r="B153" s="77">
        <f>'DC4-1'!B153</f>
        <v>2581.994</v>
      </c>
      <c r="C153" s="77">
        <f>IF(ISERROR(VLOOKUP(A153,'DC4-1'!$A$4:$Q$1997,5,TRUE)),"",VLOOKUP(A153,'DC4-1'!$A$4:$Q$1997,5,TRUE))</f>
        <v>259.4725</v>
      </c>
      <c r="D153" s="74">
        <v>239.823</v>
      </c>
      <c r="E153" s="74">
        <v>239.851</v>
      </c>
      <c r="F153" s="74">
        <f t="shared" si="10"/>
        <v>2601.6295</v>
      </c>
      <c r="G153" s="75">
        <f t="shared" si="9"/>
        <v>576.000000000022</v>
      </c>
      <c r="K153" s="82">
        <f>IF(AND(年报!N$2&lt;=A153,A153&lt;=年报!N$3),1,0)</f>
        <v>0</v>
      </c>
    </row>
    <row r="154" spans="1:11">
      <c r="A154" s="21">
        <v>44333</v>
      </c>
      <c r="B154" s="77">
        <f>'DC4-1'!B154</f>
        <v>2581.994</v>
      </c>
      <c r="C154" s="77">
        <f>IF(ISERROR(VLOOKUP(A154,'DC4-1'!$A$4:$Q$1997,5,TRUE)),"",VLOOKUP(A154,'DC4-1'!$A$4:$Q$1997,5,TRUE))</f>
        <v>259.415</v>
      </c>
      <c r="D154" s="74">
        <v>239.77</v>
      </c>
      <c r="E154" s="74">
        <v>239.804</v>
      </c>
      <c r="F154" s="74">
        <f t="shared" si="10"/>
        <v>2601.622</v>
      </c>
      <c r="G154" s="75">
        <f t="shared" si="9"/>
        <v>583.499999999731</v>
      </c>
      <c r="K154" s="82">
        <f>IF(AND(年报!N$2&lt;=A154,A154&lt;=年报!N$3),1,0)</f>
        <v>0</v>
      </c>
    </row>
    <row r="155" spans="1:11">
      <c r="A155" s="21">
        <v>44345</v>
      </c>
      <c r="B155" s="77">
        <f>'DC4-1'!B155</f>
        <v>2581.994</v>
      </c>
      <c r="C155" s="77">
        <f>IF(ISERROR(VLOOKUP(A155,'DC4-1'!$A$4:$Q$1997,5,TRUE)),"",VLOOKUP(A155,'DC4-1'!$A$4:$Q$1997,5,TRUE))</f>
        <v>259.8015</v>
      </c>
      <c r="D155" s="74">
        <v>240.159</v>
      </c>
      <c r="E155" s="74">
        <v>240.185</v>
      </c>
      <c r="F155" s="74">
        <f t="shared" si="10"/>
        <v>2601.6235</v>
      </c>
      <c r="G155" s="75">
        <f t="shared" si="9"/>
        <v>581.99999999988</v>
      </c>
      <c r="K155" s="82">
        <f>IF(AND(年报!N$2&lt;=A155,A155&lt;=年报!N$3),1,0)</f>
        <v>0</v>
      </c>
    </row>
    <row r="156" spans="1:11">
      <c r="A156" s="21">
        <v>44352</v>
      </c>
      <c r="B156" s="77">
        <f>'DC4-1'!B156</f>
        <v>2581.994</v>
      </c>
      <c r="C156" s="77">
        <f>IF(ISERROR(VLOOKUP(A156,'DC4-1'!$A$4:$Q$1997,5,TRUE)),"",VLOOKUP(A156,'DC4-1'!$A$4:$Q$1997,5,TRUE))</f>
        <v>259.7625</v>
      </c>
      <c r="D156" s="74">
        <v>240.114</v>
      </c>
      <c r="E156" s="74">
        <v>240.142</v>
      </c>
      <c r="F156" s="74">
        <f t="shared" si="10"/>
        <v>2601.6285</v>
      </c>
      <c r="G156" s="75">
        <f t="shared" si="9"/>
        <v>577.000000000226</v>
      </c>
      <c r="K156" s="82">
        <f>IF(AND(年报!N$2&lt;=A156,A156&lt;=年报!N$3),1,0)</f>
        <v>0</v>
      </c>
    </row>
    <row r="157" s="83" customFormat="1" spans="1:13">
      <c r="A157" s="84">
        <v>44356</v>
      </c>
      <c r="B157" s="85">
        <f>AVERAGE(B158:B160)</f>
        <v>2581.994</v>
      </c>
      <c r="C157" s="86">
        <f t="shared" ref="C157:G157" si="11">AVERAGE(C158:C160)</f>
        <v>259.74</v>
      </c>
      <c r="D157" s="86">
        <f t="shared" si="11"/>
        <v>240.091333333333</v>
      </c>
      <c r="E157" s="86">
        <f t="shared" si="11"/>
        <v>240.116666666667</v>
      </c>
      <c r="F157" s="86">
        <f t="shared" si="11"/>
        <v>2601.63</v>
      </c>
      <c r="G157" s="87">
        <f t="shared" si="11"/>
        <v>575.499999999617</v>
      </c>
      <c r="H157" s="88" t="s">
        <v>23</v>
      </c>
      <c r="I157" s="88"/>
      <c r="K157" s="89"/>
      <c r="M157" s="90"/>
    </row>
    <row r="158" spans="1:11">
      <c r="A158" s="21">
        <v>44356</v>
      </c>
      <c r="B158" s="77">
        <f>'DC4-1'!B157</f>
        <v>2581.994</v>
      </c>
      <c r="C158" s="77">
        <f>IF(ISERROR(VLOOKUP(A158,'DC4-1'!$A$4:$Q$1997,5,TRUE)),"",VLOOKUP(A158,'DC4-1'!$A$4:$Q$1997,5,TRUE))</f>
        <v>259.74</v>
      </c>
      <c r="D158" s="74">
        <v>240.091</v>
      </c>
      <c r="E158" s="74">
        <v>240.116</v>
      </c>
      <c r="F158" s="74">
        <f t="shared" si="10"/>
        <v>2601.6305</v>
      </c>
      <c r="G158" s="75">
        <f t="shared" si="9"/>
        <v>574.999999999818</v>
      </c>
      <c r="K158" s="82">
        <f>IF(AND(年报!N$2&lt;=A158,A158&lt;=年报!N$3),1,0)</f>
        <v>0</v>
      </c>
    </row>
    <row r="159" spans="1:11">
      <c r="A159" s="21">
        <v>44356</v>
      </c>
      <c r="B159" s="77">
        <f>'DC4-1'!B158</f>
        <v>2581.994</v>
      </c>
      <c r="C159" s="77">
        <f>IF(ISERROR(VLOOKUP(A159,'DC4-1'!$A$4:$Q$1997,5,TRUE)),"",VLOOKUP(A159,'DC4-1'!$A$4:$Q$1997,5,TRUE))</f>
        <v>259.74</v>
      </c>
      <c r="D159" s="74">
        <v>240.092</v>
      </c>
      <c r="E159" s="74">
        <v>240.117</v>
      </c>
      <c r="F159" s="74">
        <f t="shared" si="10"/>
        <v>2601.6295</v>
      </c>
      <c r="G159" s="75">
        <f t="shared" si="9"/>
        <v>575.999999999567</v>
      </c>
      <c r="K159" s="82">
        <f>IF(AND(年报!N$2&lt;=A159,A159&lt;=年报!N$3),1,0)</f>
        <v>0</v>
      </c>
    </row>
    <row r="160" spans="1:11">
      <c r="A160" s="21">
        <v>44356</v>
      </c>
      <c r="B160" s="77">
        <f>'DC4-1'!B159</f>
        <v>2581.994</v>
      </c>
      <c r="C160" s="77">
        <f>IF(ISERROR(VLOOKUP(A160,'DC4-1'!$A$4:$Q$1997,5,TRUE)),"",VLOOKUP(A160,'DC4-1'!$A$4:$Q$1997,5,TRUE))</f>
        <v>259.74</v>
      </c>
      <c r="D160" s="74">
        <v>240.091</v>
      </c>
      <c r="E160" s="74">
        <v>240.117</v>
      </c>
      <c r="F160" s="74">
        <f t="shared" si="10"/>
        <v>2601.63</v>
      </c>
      <c r="G160" s="75">
        <f t="shared" si="9"/>
        <v>575.499999999465</v>
      </c>
      <c r="K160" s="82">
        <f>IF(AND(年报!N$2&lt;=A160,A160&lt;=年报!N$3),1,0)</f>
        <v>0</v>
      </c>
    </row>
    <row r="161" spans="1:11">
      <c r="A161" s="21">
        <v>44361</v>
      </c>
      <c r="B161" s="77">
        <f>'DC4-1'!B160</f>
        <v>2581.994</v>
      </c>
      <c r="C161" s="77">
        <f>IF(ISERROR(VLOOKUP(A161,'DC4-1'!$A$4:$Q$1997,5,TRUE)),"",VLOOKUP(A161,'DC4-1'!$A$4:$Q$1997,5,TRUE))</f>
        <v>260.884</v>
      </c>
      <c r="D161" s="74">
        <v>241.231</v>
      </c>
      <c r="E161" s="74">
        <v>241.267</v>
      </c>
      <c r="F161" s="74">
        <f t="shared" si="10"/>
        <v>2601.629</v>
      </c>
      <c r="G161" s="75">
        <f t="shared" si="9"/>
        <v>576.499999999669</v>
      </c>
      <c r="K161" s="82">
        <f>IF(AND(年报!N$2&lt;=A161,A161&lt;=年报!N$3),1,0)</f>
        <v>0</v>
      </c>
    </row>
    <row r="162" spans="1:11">
      <c r="A162" s="21">
        <v>44363</v>
      </c>
      <c r="B162" s="77">
        <f>'DC4-1'!B161</f>
        <v>2581.994</v>
      </c>
      <c r="C162" s="77">
        <f>IF(ISERROR(VLOOKUP(A162,'DC4-1'!$A$4:$Q$1997,5,TRUE)),"",VLOOKUP(A162,'DC4-1'!$A$4:$Q$1997,5,TRUE))</f>
        <v>260.87</v>
      </c>
      <c r="D162" s="74">
        <v>241.225</v>
      </c>
      <c r="E162" s="74">
        <v>241.255</v>
      </c>
      <c r="F162" s="74">
        <f t="shared" si="10"/>
        <v>2601.624</v>
      </c>
      <c r="G162" s="75">
        <f t="shared" si="9"/>
        <v>581.500000000233</v>
      </c>
      <c r="K162" s="82">
        <f>IF(AND(年报!N$2&lt;=A162,A162&lt;=年报!N$3),1,0)</f>
        <v>0</v>
      </c>
    </row>
    <row r="163" spans="1:11">
      <c r="A163" s="21">
        <v>44366</v>
      </c>
      <c r="B163" s="77">
        <f>'DC4-1'!B162</f>
        <v>2581.994</v>
      </c>
      <c r="C163" s="77">
        <f>IF(ISERROR(VLOOKUP(A163,'DC4-1'!$A$4:$Q$1997,5,TRUE)),"",VLOOKUP(A163,'DC4-1'!$A$4:$Q$1997,5,TRUE))</f>
        <v>260.858</v>
      </c>
      <c r="D163" s="74">
        <v>241.226</v>
      </c>
      <c r="E163" s="74">
        <v>241.261</v>
      </c>
      <c r="F163" s="74">
        <f t="shared" si="10"/>
        <v>2601.6085</v>
      </c>
      <c r="G163" s="75">
        <f t="shared" si="9"/>
        <v>596.999999999753</v>
      </c>
      <c r="K163" s="82">
        <f>IF(AND(年报!N$2&lt;=A163,A163&lt;=年报!N$3),1,0)</f>
        <v>0</v>
      </c>
    </row>
    <row r="164" spans="1:11">
      <c r="A164" s="21">
        <v>44367</v>
      </c>
      <c r="B164" s="77">
        <f>'DC4-1'!B163</f>
        <v>2581.994</v>
      </c>
      <c r="C164" s="77">
        <f>IF(ISERROR(VLOOKUP(A164,'DC4-1'!$A$4:$Q$1997,5,TRUE)),"",VLOOKUP(A164,'DC4-1'!$A$4:$Q$1997,5,TRUE))</f>
        <v>260.8105</v>
      </c>
      <c r="D164" s="74">
        <v>241.191</v>
      </c>
      <c r="E164" s="74">
        <v>241.215</v>
      </c>
      <c r="F164" s="74">
        <f t="shared" si="10"/>
        <v>2601.6015</v>
      </c>
      <c r="G164" s="75">
        <f t="shared" si="9"/>
        <v>603.999999999814</v>
      </c>
      <c r="K164" s="82">
        <f>IF(AND(年报!N$2&lt;=A164,A164&lt;=年报!N$3),1,0)</f>
        <v>0</v>
      </c>
    </row>
    <row r="165" spans="1:11">
      <c r="A165" s="21">
        <v>44372</v>
      </c>
      <c r="B165" s="77">
        <f>'DC4-1'!B164</f>
        <v>2581.994</v>
      </c>
      <c r="C165" s="77">
        <f>IF(ISERROR(VLOOKUP(A165,'DC4-1'!$A$4:$Q$1997,5,TRUE)),"",VLOOKUP(A165,'DC4-1'!$A$4:$Q$1997,5,TRUE))</f>
        <v>260.8405</v>
      </c>
      <c r="D165" s="74">
        <v>241.227</v>
      </c>
      <c r="E165" s="74">
        <v>241.253</v>
      </c>
      <c r="F165" s="74">
        <f t="shared" si="10"/>
        <v>2601.5945</v>
      </c>
      <c r="G165" s="75">
        <f t="shared" si="9"/>
        <v>610.999999999876</v>
      </c>
      <c r="K165" s="82">
        <f>IF(AND(年报!N$2&lt;=A165,A165&lt;=年报!N$3),1,0)</f>
        <v>0</v>
      </c>
    </row>
    <row r="166" spans="1:11">
      <c r="A166" s="21">
        <v>44373</v>
      </c>
      <c r="B166" s="77">
        <f>'DC4-1'!B165</f>
        <v>2581.994</v>
      </c>
      <c r="C166" s="77">
        <f>IF(ISERROR(VLOOKUP(A166,'DC4-1'!$A$4:$Q$1997,5,TRUE)),"",VLOOKUP(A166,'DC4-1'!$A$4:$Q$1997,5,TRUE))</f>
        <v>260.83</v>
      </c>
      <c r="D166" s="74">
        <v>241.216</v>
      </c>
      <c r="E166" s="74">
        <v>241.242</v>
      </c>
      <c r="F166" s="74">
        <f t="shared" si="10"/>
        <v>2601.595</v>
      </c>
      <c r="G166" s="75">
        <f t="shared" si="9"/>
        <v>610.499999999774</v>
      </c>
      <c r="K166" s="82">
        <f>IF(AND(年报!N$2&lt;=A166,A166&lt;=年报!N$3),1,0)</f>
        <v>0</v>
      </c>
    </row>
    <row r="167" spans="1:11">
      <c r="A167" s="21">
        <v>44375</v>
      </c>
      <c r="B167" s="77">
        <f>'DC4-1'!B166</f>
        <v>2581.994</v>
      </c>
      <c r="C167" s="77">
        <f>IF(ISERROR(VLOOKUP(A167,'DC4-1'!$A$4:$Q$1997,5,TRUE)),"",VLOOKUP(A167,'DC4-1'!$A$4:$Q$1997,5,TRUE))</f>
        <v>260.8225</v>
      </c>
      <c r="D167" s="74">
        <v>241.211</v>
      </c>
      <c r="E167" s="74">
        <v>241.237</v>
      </c>
      <c r="F167" s="74">
        <f t="shared" si="10"/>
        <v>2601.5925</v>
      </c>
      <c r="G167" s="75">
        <f t="shared" si="9"/>
        <v>613.000000000284</v>
      </c>
      <c r="K167" s="82">
        <f>IF(AND(年报!N$2&lt;=A167,A167&lt;=年报!N$3),1,0)</f>
        <v>0</v>
      </c>
    </row>
    <row r="168" spans="1:11">
      <c r="A168" s="21">
        <v>44377</v>
      </c>
      <c r="B168" s="77">
        <f>'DC4-1'!B167</f>
        <v>2581.994</v>
      </c>
      <c r="C168" s="77">
        <f>IF(ISERROR(VLOOKUP(A168,'DC4-1'!$A$4:$Q$1997,5,TRUE)),"",VLOOKUP(A168,'DC4-1'!$A$4:$Q$1997,5,TRUE))</f>
        <v>260.8085</v>
      </c>
      <c r="D168" s="74">
        <v>241.163</v>
      </c>
      <c r="E168" s="74">
        <v>241.193</v>
      </c>
      <c r="F168" s="74">
        <f t="shared" si="10"/>
        <v>2601.6245</v>
      </c>
      <c r="G168" s="75">
        <f t="shared" si="9"/>
        <v>580.999999999676</v>
      </c>
      <c r="K168" s="82">
        <f>IF(AND(年报!N$2&lt;=A168,A168&lt;=年报!N$3),1,0)</f>
        <v>0</v>
      </c>
    </row>
    <row r="169" spans="1:11">
      <c r="A169" s="21">
        <v>44380</v>
      </c>
      <c r="B169" s="77">
        <f>'DC4-1'!B168</f>
        <v>2581.994</v>
      </c>
      <c r="C169" s="77">
        <f>IF(ISERROR(VLOOKUP(A169,'DC4-1'!$A$4:$Q$1997,5,TRUE)),"",VLOOKUP(A169,'DC4-1'!$A$4:$Q$1997,5,TRUE))</f>
        <v>260.789</v>
      </c>
      <c r="D169" s="74">
        <v>241.149</v>
      </c>
      <c r="E169" s="74">
        <v>241.175</v>
      </c>
      <c r="F169" s="74">
        <f t="shared" si="10"/>
        <v>2601.621</v>
      </c>
      <c r="G169" s="75">
        <f t="shared" si="9"/>
        <v>584.49999999948</v>
      </c>
      <c r="K169" s="82">
        <f>IF(AND(年报!N$2&lt;=A169,A169&lt;=年报!N$3),1,0)</f>
        <v>0</v>
      </c>
    </row>
    <row r="170" spans="1:11">
      <c r="A170" s="21">
        <v>44383</v>
      </c>
      <c r="B170" s="77">
        <f>'DC4-1'!B169</f>
        <v>2581.994</v>
      </c>
      <c r="C170" s="77">
        <f>IF(ISERROR(VLOOKUP(A170,'DC4-1'!$A$4:$Q$1997,5,TRUE)),"",VLOOKUP(A170,'DC4-1'!$A$4:$Q$1997,5,TRUE))</f>
        <v>260.794</v>
      </c>
      <c r="D170" s="74">
        <v>241.146</v>
      </c>
      <c r="E170" s="74">
        <v>241.175</v>
      </c>
      <c r="F170" s="74">
        <f t="shared" si="10"/>
        <v>2601.6275</v>
      </c>
      <c r="G170" s="75">
        <f t="shared" si="9"/>
        <v>577.999999999975</v>
      </c>
      <c r="K170" s="82">
        <f>IF(AND(年报!N$2&lt;=A170,A170&lt;=年报!N$3),1,0)</f>
        <v>0</v>
      </c>
    </row>
    <row r="171" spans="1:11">
      <c r="A171" s="21">
        <v>44385</v>
      </c>
      <c r="B171" s="77">
        <f>'DC4-1'!B170</f>
        <v>2581.994</v>
      </c>
      <c r="C171" s="77">
        <f>IF(ISERROR(VLOOKUP(A171,'DC4-1'!$A$4:$Q$1997,5,TRUE)),"",VLOOKUP(A171,'DC4-1'!$A$4:$Q$1997,5,TRUE))</f>
        <v>260.7795</v>
      </c>
      <c r="D171" s="74">
        <v>241.131</v>
      </c>
      <c r="E171" s="74">
        <v>241.166</v>
      </c>
      <c r="F171" s="74">
        <f t="shared" si="10"/>
        <v>2601.625</v>
      </c>
      <c r="G171" s="75">
        <f t="shared" si="9"/>
        <v>580.500000000029</v>
      </c>
      <c r="K171" s="82">
        <f>IF(AND(年报!N$2&lt;=A171,A171&lt;=年报!N$3),1,0)</f>
        <v>0</v>
      </c>
    </row>
    <row r="172" spans="1:11">
      <c r="A172" s="21">
        <v>44387</v>
      </c>
      <c r="B172" s="77">
        <f>'DC4-1'!B171</f>
        <v>2581.994</v>
      </c>
      <c r="C172" s="77">
        <f>IF(ISERROR(VLOOKUP(A172,'DC4-1'!$A$4:$Q$1997,5,TRUE)),"",VLOOKUP(A172,'DC4-1'!$A$4:$Q$1997,5,TRUE))</f>
        <v>260.775</v>
      </c>
      <c r="D172" s="74">
        <v>241.123</v>
      </c>
      <c r="E172" s="74">
        <v>241.161</v>
      </c>
      <c r="F172" s="74">
        <f t="shared" si="10"/>
        <v>2601.627</v>
      </c>
      <c r="G172" s="75">
        <f t="shared" si="9"/>
        <v>578.499999999622</v>
      </c>
      <c r="K172" s="82">
        <f>IF(AND(年报!N$2&lt;=A172,A172&lt;=年报!N$3),1,0)</f>
        <v>0</v>
      </c>
    </row>
    <row r="173" spans="1:11">
      <c r="A173" s="21">
        <v>44390</v>
      </c>
      <c r="B173" s="77">
        <f>'DC4-1'!B172</f>
        <v>2581.994</v>
      </c>
      <c r="C173" s="77">
        <f>IF(ISERROR(VLOOKUP(A173,'DC4-1'!$A$4:$Q$1997,5,TRUE)),"",VLOOKUP(A173,'DC4-1'!$A$4:$Q$1997,5,TRUE))</f>
        <v>260.771</v>
      </c>
      <c r="D173" s="74">
        <v>241.135</v>
      </c>
      <c r="E173" s="74">
        <v>241.159</v>
      </c>
      <c r="F173" s="74">
        <f t="shared" si="10"/>
        <v>2601.618</v>
      </c>
      <c r="G173" s="75">
        <f t="shared" si="9"/>
        <v>587.499999999636</v>
      </c>
      <c r="K173" s="82">
        <f>IF(AND(年报!N$2&lt;=A173,A173&lt;=年报!N$3),1,0)</f>
        <v>0</v>
      </c>
    </row>
    <row r="174" spans="1:11">
      <c r="A174" s="21">
        <v>44397</v>
      </c>
      <c r="B174" s="77">
        <f>'DC4-1'!B173</f>
        <v>2581.994</v>
      </c>
      <c r="C174" s="77">
        <f>IF(ISERROR(VLOOKUP(A174,'DC4-1'!$A$4:$Q$1997,5,TRUE)),"",VLOOKUP(A174,'DC4-1'!$A$4:$Q$1997,5,TRUE))</f>
        <v>262.638</v>
      </c>
      <c r="D174" s="74">
        <v>243.003</v>
      </c>
      <c r="E174" s="74">
        <v>243.02</v>
      </c>
      <c r="F174" s="74">
        <f t="shared" si="10"/>
        <v>2601.6205</v>
      </c>
      <c r="G174" s="75">
        <f t="shared" si="9"/>
        <v>585.000000000036</v>
      </c>
      <c r="K174" s="82">
        <f>IF(AND(年报!N$2&lt;=A174,A174&lt;=年报!N$3),1,0)</f>
        <v>0</v>
      </c>
    </row>
    <row r="175" spans="1:11">
      <c r="A175" s="21">
        <v>44401</v>
      </c>
      <c r="B175" s="77">
        <f>'DC4-1'!B174</f>
        <v>2581.994</v>
      </c>
      <c r="C175" s="77">
        <f>IF(ISERROR(VLOOKUP(A175,'DC4-1'!$A$4:$Q$1997,5,TRUE)),"",VLOOKUP(A175,'DC4-1'!$A$4:$Q$1997,5,TRUE))</f>
        <v>262.635</v>
      </c>
      <c r="D175" s="74">
        <v>243</v>
      </c>
      <c r="E175" s="74">
        <v>243.02</v>
      </c>
      <c r="F175" s="74">
        <f t="shared" ref="F175:F178" si="12">(B175+C175)-(D175+E175)/2</f>
        <v>2601.619</v>
      </c>
      <c r="G175" s="75">
        <f t="shared" si="9"/>
        <v>586.500000000342</v>
      </c>
      <c r="K175" s="82">
        <f>IF(AND(年报!N$2&lt;=A175,A175&lt;=年报!N$3),1,0)</f>
        <v>0</v>
      </c>
    </row>
    <row r="176" spans="1:11">
      <c r="A176" s="21">
        <v>44437</v>
      </c>
      <c r="B176" s="77">
        <f>'DC4-1'!B175</f>
        <v>2581.994</v>
      </c>
      <c r="C176" s="77">
        <f>IF(ISERROR(VLOOKUP(A176,'DC4-1'!$A$4:$Q$1997,5,TRUE)),"",VLOOKUP(A176,'DC4-1'!$A$4:$Q$1997,5,TRUE))</f>
        <v>269.265</v>
      </c>
      <c r="D176" s="74">
        <v>249.622</v>
      </c>
      <c r="E176" s="74">
        <v>249.66</v>
      </c>
      <c r="F176" s="74">
        <f t="shared" si="12"/>
        <v>2601.618</v>
      </c>
      <c r="G176" s="75">
        <f t="shared" si="9"/>
        <v>587.500000000091</v>
      </c>
      <c r="K176" s="82">
        <f>IF(AND(年报!N$2&lt;=A176,A176&lt;=年报!N$3),1,0)</f>
        <v>0</v>
      </c>
    </row>
    <row r="177" spans="1:11">
      <c r="A177" s="21">
        <v>44445</v>
      </c>
      <c r="B177" s="77">
        <f>'DC4-1'!B176</f>
        <v>2581.994</v>
      </c>
      <c r="C177" s="77">
        <f>IF(ISERROR(VLOOKUP(A177,'DC4-1'!$A$4:$Q$1997,5,TRUE)),"",VLOOKUP(A177,'DC4-1'!$A$4:$Q$1997,5,TRUE))</f>
        <v>269.7915</v>
      </c>
      <c r="D177" s="74">
        <v>250.149</v>
      </c>
      <c r="E177" s="74">
        <v>250.187</v>
      </c>
      <c r="F177" s="74">
        <f t="shared" si="12"/>
        <v>2601.6175</v>
      </c>
      <c r="G177" s="75">
        <f t="shared" si="9"/>
        <v>588.000000000193</v>
      </c>
      <c r="K177" s="82">
        <f>IF(AND(年报!N$2&lt;=A177,A177&lt;=年报!N$3),1,0)</f>
        <v>0</v>
      </c>
    </row>
    <row r="178" spans="1:11">
      <c r="A178" s="21">
        <v>44448</v>
      </c>
      <c r="B178" s="77">
        <f>'DC4-1'!B177</f>
        <v>2581.994</v>
      </c>
      <c r="C178" s="77">
        <f>IF(ISERROR(VLOOKUP(A178,'DC4-1'!$A$4:$Q$1997,5,TRUE)),"",VLOOKUP(A178,'DC4-1'!$A$4:$Q$1997,5,TRUE))</f>
        <v>269.7105</v>
      </c>
      <c r="D178" s="74">
        <v>250.024</v>
      </c>
      <c r="E178" s="74">
        <v>250.132</v>
      </c>
      <c r="F178" s="74">
        <f t="shared" si="12"/>
        <v>2601.6265</v>
      </c>
      <c r="G178" s="75">
        <f t="shared" si="9"/>
        <v>578.999999999724</v>
      </c>
      <c r="K178" s="82">
        <f>IF(AND(年报!N$2&lt;=A178,A178&lt;=年报!N$3),1,0)</f>
        <v>0</v>
      </c>
    </row>
    <row r="179" spans="6:11">
      <c r="F179" s="74"/>
      <c r="K179" s="82">
        <f>IF(AND(年报!N$2&lt;=A179,A179&lt;=年报!N$3),1,0)</f>
        <v>0</v>
      </c>
    </row>
    <row r="180" spans="6:11">
      <c r="F180" s="74"/>
      <c r="K180" s="82">
        <f>IF(AND(年报!N$2&lt;=A180,A180&lt;=年报!N$3),1,0)</f>
        <v>0</v>
      </c>
    </row>
    <row r="181" spans="6:11">
      <c r="F181" s="74"/>
      <c r="K181" s="82">
        <f>IF(AND(年报!N$2&lt;=A181,A181&lt;=年报!N$3),1,0)</f>
        <v>0</v>
      </c>
    </row>
    <row r="182" spans="6:11">
      <c r="F182" s="74"/>
      <c r="K182" s="82">
        <f>IF(AND(年报!N$2&lt;=A182,A182&lt;=年报!N$3),1,0)</f>
        <v>0</v>
      </c>
    </row>
    <row r="183" spans="6:11">
      <c r="F183" s="74"/>
      <c r="K183" s="82">
        <f>IF(AND(年报!N$2&lt;=A183,A183&lt;=年报!N$3),1,0)</f>
        <v>0</v>
      </c>
    </row>
    <row r="184" spans="6:11">
      <c r="F184" s="74"/>
      <c r="K184" s="82">
        <f>IF(AND(年报!N$2&lt;=A184,A184&lt;=年报!N$3),1,0)</f>
        <v>0</v>
      </c>
    </row>
    <row r="185" spans="6:11">
      <c r="F185" s="74"/>
      <c r="K185" s="82">
        <f>IF(AND(年报!N$2&lt;=A185,A185&lt;=年报!N$3),1,0)</f>
        <v>0</v>
      </c>
    </row>
    <row r="186" spans="6:11">
      <c r="F186" s="74"/>
      <c r="K186" s="82">
        <f>IF(AND(年报!N$2&lt;=A186,A186&lt;=年报!N$3),1,0)</f>
        <v>0</v>
      </c>
    </row>
    <row r="187" spans="6:11">
      <c r="F187" s="74"/>
      <c r="K187" s="82">
        <f>IF(AND(年报!N$2&lt;=A187,A187&lt;=年报!N$3),1,0)</f>
        <v>0</v>
      </c>
    </row>
    <row r="188" spans="6:11">
      <c r="F188" s="74"/>
      <c r="K188" s="82">
        <f>IF(AND(年报!N$2&lt;=A188,A188&lt;=年报!N$3),1,0)</f>
        <v>0</v>
      </c>
    </row>
    <row r="189" spans="6:11">
      <c r="F189" s="74"/>
      <c r="K189" s="82">
        <f>IF(AND(年报!N$2&lt;=A189,A189&lt;=年报!N$3),1,0)</f>
        <v>0</v>
      </c>
    </row>
    <row r="190" spans="6:11">
      <c r="F190" s="74"/>
      <c r="K190" s="82">
        <f>IF(AND(年报!N$2&lt;=A190,A190&lt;=年报!N$3),1,0)</f>
        <v>0</v>
      </c>
    </row>
    <row r="191" spans="6:11">
      <c r="F191" s="74"/>
      <c r="K191" s="82">
        <f>IF(AND(年报!N$2&lt;=A191,A191&lt;=年报!N$3),1,0)</f>
        <v>0</v>
      </c>
    </row>
    <row r="192" spans="6:11">
      <c r="F192" s="74"/>
      <c r="K192" s="82">
        <f>IF(AND(年报!N$2&lt;=A192,A192&lt;=年报!N$3),1,0)</f>
        <v>0</v>
      </c>
    </row>
    <row r="193" spans="6:11">
      <c r="F193" s="74"/>
      <c r="K193" s="82">
        <f>IF(AND(年报!N$2&lt;=A193,A193&lt;=年报!N$3),1,0)</f>
        <v>0</v>
      </c>
    </row>
    <row r="194" spans="6:11">
      <c r="F194" s="74"/>
      <c r="K194" s="82">
        <f>IF(AND(年报!N$2&lt;=A194,A194&lt;=年报!N$3),1,0)</f>
        <v>0</v>
      </c>
    </row>
    <row r="195" spans="6:11">
      <c r="F195" s="74"/>
      <c r="K195" s="82">
        <f>IF(AND(年报!N$2&lt;=A195,A195&lt;=年报!N$3),1,0)</f>
        <v>0</v>
      </c>
    </row>
    <row r="196" spans="6:11">
      <c r="F196" s="74"/>
      <c r="K196" s="82">
        <f>IF(AND(年报!N$2&lt;=A196,A196&lt;=年报!N$3),1,0)</f>
        <v>0</v>
      </c>
    </row>
    <row r="197" spans="6:11">
      <c r="F197" s="74"/>
      <c r="K197" s="82">
        <f>IF(AND(年报!N$2&lt;=A197,A197&lt;=年报!N$3),1,0)</f>
        <v>0</v>
      </c>
    </row>
    <row r="198" spans="6:11">
      <c r="F198" s="74"/>
      <c r="K198" s="82">
        <f>IF(AND(年报!N$2&lt;=A198,A198&lt;=年报!N$3),1,0)</f>
        <v>0</v>
      </c>
    </row>
    <row r="199" spans="6:11">
      <c r="F199" s="74"/>
      <c r="K199" s="82">
        <f>IF(AND(年报!N$2&lt;=A199,A199&lt;=年报!N$3),1,0)</f>
        <v>0</v>
      </c>
    </row>
    <row r="200" spans="6:11">
      <c r="F200" s="74"/>
      <c r="K200" s="82">
        <f>IF(AND(年报!N$2&lt;=A200,A200&lt;=年报!N$3),1,0)</f>
        <v>0</v>
      </c>
    </row>
    <row r="201" spans="6:11">
      <c r="F201" s="74"/>
      <c r="K201" s="82">
        <f>IF(AND(年报!N$2&lt;=A201,A201&lt;=年报!N$3),1,0)</f>
        <v>0</v>
      </c>
    </row>
    <row r="202" spans="6:11">
      <c r="F202" s="74"/>
      <c r="K202" s="82">
        <f>IF(AND(年报!N$2&lt;=A202,A202&lt;=年报!N$3),1,0)</f>
        <v>0</v>
      </c>
    </row>
    <row r="203" spans="6:11">
      <c r="F203" s="74"/>
      <c r="K203" s="82">
        <f>IF(AND(年报!N$2&lt;=A203,A203&lt;=年报!N$3),1,0)</f>
        <v>0</v>
      </c>
    </row>
    <row r="204" spans="6:11">
      <c r="F204" s="74"/>
      <c r="K204" s="82">
        <f>IF(AND(年报!N$2&lt;=A204,A204&lt;=年报!N$3),1,0)</f>
        <v>0</v>
      </c>
    </row>
    <row r="205" spans="6:11">
      <c r="F205" s="74"/>
      <c r="K205" s="82">
        <f>IF(AND(年报!N$2&lt;=A205,A205&lt;=年报!N$3),1,0)</f>
        <v>0</v>
      </c>
    </row>
    <row r="206" spans="6:11">
      <c r="F206" s="74"/>
      <c r="K206" s="82">
        <f>IF(AND(年报!N$2&lt;=A206,A206&lt;=年报!N$3),1,0)</f>
        <v>0</v>
      </c>
    </row>
    <row r="207" spans="6:11">
      <c r="F207" s="74"/>
      <c r="K207" s="82">
        <f>IF(AND(年报!N$2&lt;=A207,A207&lt;=年报!N$3),1,0)</f>
        <v>0</v>
      </c>
    </row>
    <row r="208" spans="6:11">
      <c r="F208" s="74"/>
      <c r="K208" s="82">
        <f>IF(AND(年报!N$2&lt;=A208,A208&lt;=年报!N$3),1,0)</f>
        <v>0</v>
      </c>
    </row>
    <row r="209" spans="6:11">
      <c r="F209" s="74"/>
      <c r="K209" s="82">
        <f>IF(AND(年报!N$2&lt;=A209,A209&lt;=年报!N$3),1,0)</f>
        <v>0</v>
      </c>
    </row>
    <row r="210" spans="6:11">
      <c r="F210" s="74"/>
      <c r="K210" s="82">
        <f>IF(AND(年报!N$2&lt;=A210,A210&lt;=年报!N$3),1,0)</f>
        <v>0</v>
      </c>
    </row>
    <row r="211" spans="6:11">
      <c r="F211" s="74"/>
      <c r="K211" s="82">
        <f>IF(AND(年报!N$2&lt;=A211,A211&lt;=年报!N$3),1,0)</f>
        <v>0</v>
      </c>
    </row>
    <row r="212" spans="6:11">
      <c r="F212" s="74"/>
      <c r="K212" s="82">
        <f>IF(AND(年报!N$2&lt;=A212,A212&lt;=年报!N$3),1,0)</f>
        <v>0</v>
      </c>
    </row>
    <row r="213" spans="6:11">
      <c r="F213" s="74"/>
      <c r="K213" s="82">
        <f>IF(AND(年报!N$2&lt;=A213,A213&lt;=年报!N$3),1,0)</f>
        <v>0</v>
      </c>
    </row>
    <row r="214" spans="6:11">
      <c r="F214" s="74"/>
      <c r="K214" s="82">
        <f>IF(AND(年报!N$2&lt;=A214,A214&lt;=年报!N$3),1,0)</f>
        <v>0</v>
      </c>
    </row>
    <row r="215" spans="6:11">
      <c r="F215" s="74"/>
      <c r="K215" s="82">
        <f>IF(AND(年报!N$2&lt;=A215,A215&lt;=年报!N$3),1,0)</f>
        <v>0</v>
      </c>
    </row>
    <row r="216" spans="6:11">
      <c r="F216" s="74"/>
      <c r="K216" s="82">
        <f>IF(AND(年报!N$2&lt;=A216,A216&lt;=年报!N$3),1,0)</f>
        <v>0</v>
      </c>
    </row>
    <row r="217" spans="6:11">
      <c r="F217" s="74"/>
      <c r="K217" s="82">
        <f>IF(AND(年报!N$2&lt;=A217,A217&lt;=年报!N$3),1,0)</f>
        <v>0</v>
      </c>
    </row>
    <row r="218" spans="6:11">
      <c r="F218" s="74"/>
      <c r="K218" s="82">
        <f>IF(AND(年报!N$2&lt;=A218,A218&lt;=年报!N$3),1,0)</f>
        <v>0</v>
      </c>
    </row>
    <row r="219" spans="6:11">
      <c r="F219" s="74"/>
      <c r="K219" s="82">
        <f>IF(AND(年报!N$2&lt;=A219,A219&lt;=年报!N$3),1,0)</f>
        <v>0</v>
      </c>
    </row>
    <row r="220" spans="6:11">
      <c r="F220" s="74"/>
      <c r="K220" s="82">
        <f>IF(AND(年报!N$2&lt;=A220,A220&lt;=年报!N$3),1,0)</f>
        <v>0</v>
      </c>
    </row>
    <row r="221" spans="6:11">
      <c r="F221" s="74"/>
      <c r="K221" s="82">
        <f>IF(AND(年报!N$2&lt;=A221,A221&lt;=年报!N$3),1,0)</f>
        <v>0</v>
      </c>
    </row>
    <row r="222" spans="6:11">
      <c r="F222" s="74"/>
      <c r="K222" s="82">
        <f>IF(AND(年报!N$2&lt;=A222,A222&lt;=年报!N$3),1,0)</f>
        <v>0</v>
      </c>
    </row>
    <row r="223" spans="6:11">
      <c r="F223" s="74"/>
      <c r="K223" s="82">
        <f>IF(AND(年报!N$2&lt;=A223,A223&lt;=年报!N$3),1,0)</f>
        <v>0</v>
      </c>
    </row>
    <row r="224" spans="6:11">
      <c r="F224" s="74"/>
      <c r="K224" s="82">
        <f>IF(AND(年报!N$2&lt;=A224,A224&lt;=年报!N$3),1,0)</f>
        <v>0</v>
      </c>
    </row>
    <row r="225" spans="6:11">
      <c r="F225" s="74"/>
      <c r="K225" s="82">
        <f>IF(AND(年报!N$2&lt;=A225,A225&lt;=年报!N$3),1,0)</f>
        <v>0</v>
      </c>
    </row>
    <row r="226" spans="6:11">
      <c r="F226" s="74"/>
      <c r="K226" s="82">
        <f>IF(AND(年报!N$2&lt;=A226,A226&lt;=年报!N$3),1,0)</f>
        <v>0</v>
      </c>
    </row>
    <row r="227" spans="6:11">
      <c r="F227" s="74"/>
      <c r="K227" s="82">
        <f>IF(AND(年报!N$2&lt;=A227,A227&lt;=年报!N$3),1,0)</f>
        <v>0</v>
      </c>
    </row>
    <row r="228" spans="6:11">
      <c r="F228" s="74"/>
      <c r="K228" s="82">
        <f>IF(AND(年报!N$2&lt;=A228,A228&lt;=年报!N$3),1,0)</f>
        <v>0</v>
      </c>
    </row>
    <row r="229" spans="6:11">
      <c r="F229" s="74"/>
      <c r="K229" s="82">
        <f>IF(AND(年报!N$2&lt;=A229,A229&lt;=年报!N$3),1,0)</f>
        <v>0</v>
      </c>
    </row>
    <row r="230" spans="6:11">
      <c r="F230" s="74"/>
      <c r="K230" s="82">
        <f>IF(AND(年报!N$2&lt;=A230,A230&lt;=年报!N$3),1,0)</f>
        <v>0</v>
      </c>
    </row>
    <row r="231" spans="6:11">
      <c r="F231" s="74"/>
      <c r="K231" s="82">
        <f>IF(AND(年报!N$2&lt;=A231,A231&lt;=年报!N$3),1,0)</f>
        <v>0</v>
      </c>
    </row>
    <row r="232" spans="6:11">
      <c r="F232" s="74"/>
      <c r="K232" s="82">
        <f>IF(AND(年报!N$2&lt;=A232,A232&lt;=年报!N$3),1,0)</f>
        <v>0</v>
      </c>
    </row>
    <row r="233" spans="6:11">
      <c r="F233" s="74"/>
      <c r="K233" s="82">
        <f>IF(AND(年报!N$2&lt;=A233,A233&lt;=年报!N$3),1,0)</f>
        <v>0</v>
      </c>
    </row>
    <row r="234" spans="6:11">
      <c r="F234" s="74"/>
      <c r="K234" s="82">
        <f>IF(AND(年报!N$2&lt;=A234,A234&lt;=年报!N$3),1,0)</f>
        <v>0</v>
      </c>
    </row>
    <row r="235" spans="6:11">
      <c r="F235" s="74"/>
      <c r="K235" s="82">
        <f>IF(AND(年报!N$2&lt;=A235,A235&lt;=年报!N$3),1,0)</f>
        <v>0</v>
      </c>
    </row>
    <row r="236" spans="6:11">
      <c r="F236" s="74"/>
      <c r="K236" s="82">
        <f>IF(AND(年报!N$2&lt;=A236,A236&lt;=年报!N$3),1,0)</f>
        <v>0</v>
      </c>
    </row>
    <row r="237" spans="6:11">
      <c r="F237" s="74"/>
      <c r="K237" s="82">
        <f>IF(AND(年报!N$2&lt;=A237,A237&lt;=年报!N$3),1,0)</f>
        <v>0</v>
      </c>
    </row>
    <row r="238" spans="6:11">
      <c r="F238" s="74"/>
      <c r="K238" s="82">
        <f>IF(AND(年报!N$2&lt;=A238,A238&lt;=年报!N$3),1,0)</f>
        <v>0</v>
      </c>
    </row>
    <row r="239" spans="6:11">
      <c r="F239" s="74"/>
      <c r="K239" s="82">
        <f>IF(AND(年报!N$2&lt;=A239,A239&lt;=年报!N$3),1,0)</f>
        <v>0</v>
      </c>
    </row>
    <row r="240" spans="6:11">
      <c r="F240" s="74"/>
      <c r="K240" s="82">
        <f>IF(AND(年报!N$2&lt;=A240,A240&lt;=年报!N$3),1,0)</f>
        <v>0</v>
      </c>
    </row>
    <row r="241" spans="6:11">
      <c r="F241" s="74"/>
      <c r="K241" s="82">
        <f>IF(AND(年报!N$2&lt;=A241,A241&lt;=年报!N$3),1,0)</f>
        <v>0</v>
      </c>
    </row>
    <row r="242" spans="6:11">
      <c r="F242" s="74"/>
      <c r="K242" s="82">
        <f>IF(AND(年报!N$2&lt;=A242,A242&lt;=年报!N$3),1,0)</f>
        <v>0</v>
      </c>
    </row>
    <row r="243" spans="6:11">
      <c r="F243" s="74"/>
      <c r="K243" s="82">
        <f>IF(AND(年报!N$2&lt;=A243,A243&lt;=年报!N$3),1,0)</f>
        <v>0</v>
      </c>
    </row>
    <row r="244" spans="6:11">
      <c r="F244" s="74"/>
      <c r="K244" s="82">
        <f>IF(AND(年报!N$2&lt;=A244,A244&lt;=年报!N$3),1,0)</f>
        <v>0</v>
      </c>
    </row>
    <row r="245" spans="6:11">
      <c r="F245" s="74"/>
      <c r="K245" s="82">
        <f>IF(AND(年报!N$2&lt;=A245,A245&lt;=年报!N$3),1,0)</f>
        <v>0</v>
      </c>
    </row>
    <row r="246" spans="6:11">
      <c r="F246" s="74"/>
      <c r="K246" s="82">
        <f>IF(AND(年报!N$2&lt;=A246,A246&lt;=年报!N$3),1,0)</f>
        <v>0</v>
      </c>
    </row>
    <row r="247" spans="6:11">
      <c r="F247" s="74"/>
      <c r="K247" s="82">
        <f>IF(AND(年报!N$2&lt;=A247,A247&lt;=年报!N$3),1,0)</f>
        <v>0</v>
      </c>
    </row>
    <row r="248" spans="6:11">
      <c r="F248" s="74"/>
      <c r="K248" s="82">
        <f>IF(AND(年报!N$2&lt;=A248,A248&lt;=年报!N$3),1,0)</f>
        <v>0</v>
      </c>
    </row>
    <row r="249" spans="6:11">
      <c r="F249" s="74"/>
      <c r="K249" s="82">
        <f>IF(AND(年报!N$2&lt;=A249,A249&lt;=年报!N$3),1,0)</f>
        <v>0</v>
      </c>
    </row>
    <row r="250" spans="6:11">
      <c r="F250" s="74"/>
      <c r="K250" s="82">
        <f>IF(AND(年报!N$2&lt;=A250,A250&lt;=年报!N$3),1,0)</f>
        <v>0</v>
      </c>
    </row>
    <row r="251" spans="6:11">
      <c r="F251" s="74"/>
      <c r="K251" s="82">
        <f>IF(AND(年报!N$2&lt;=A251,A251&lt;=年报!N$3),1,0)</f>
        <v>0</v>
      </c>
    </row>
    <row r="252" spans="6:11">
      <c r="F252" s="74"/>
      <c r="K252" s="82">
        <f>IF(AND(年报!N$2&lt;=A252,A252&lt;=年报!N$3),1,0)</f>
        <v>0</v>
      </c>
    </row>
    <row r="253" spans="6:11">
      <c r="F253" s="74"/>
      <c r="K253" s="82">
        <f>IF(AND(年报!N$2&lt;=A253,A253&lt;=年报!N$3),1,0)</f>
        <v>0</v>
      </c>
    </row>
    <row r="254" spans="6:11">
      <c r="F254" s="74"/>
      <c r="K254" s="82">
        <f>IF(AND(年报!N$2&lt;=A254,A254&lt;=年报!N$3),1,0)</f>
        <v>0</v>
      </c>
    </row>
    <row r="255" spans="6:11">
      <c r="F255" s="74"/>
      <c r="K255" s="82">
        <f>IF(AND(年报!N$2&lt;=A255,A255&lt;=年报!N$3),1,0)</f>
        <v>0</v>
      </c>
    </row>
    <row r="256" spans="6:11">
      <c r="F256" s="74"/>
      <c r="K256" s="82">
        <f>IF(AND(年报!N$2&lt;=A256,A256&lt;=年报!N$3),1,0)</f>
        <v>0</v>
      </c>
    </row>
    <row r="257" spans="6:11">
      <c r="F257" s="74"/>
      <c r="K257" s="82">
        <f>IF(AND(年报!N$2&lt;=A257,A257&lt;=年报!N$3),1,0)</f>
        <v>0</v>
      </c>
    </row>
    <row r="258" spans="6:11">
      <c r="F258" s="74"/>
      <c r="K258" s="82">
        <f>IF(AND(年报!N$2&lt;=A258,A258&lt;=年报!N$3),1,0)</f>
        <v>0</v>
      </c>
    </row>
    <row r="259" spans="6:11">
      <c r="F259" s="74"/>
      <c r="K259" s="82">
        <f>IF(AND(年报!N$2&lt;=A259,A259&lt;=年报!N$3),1,0)</f>
        <v>0</v>
      </c>
    </row>
    <row r="260" spans="6:11">
      <c r="F260" s="74"/>
      <c r="K260" s="82">
        <f>IF(AND(年报!N$2&lt;=A260,A260&lt;=年报!N$3),1,0)</f>
        <v>0</v>
      </c>
    </row>
    <row r="261" spans="6:11">
      <c r="F261" s="74"/>
      <c r="K261" s="82">
        <f>IF(AND(年报!N$2&lt;=A261,A261&lt;=年报!N$3),1,0)</f>
        <v>0</v>
      </c>
    </row>
    <row r="262" spans="6:11">
      <c r="F262" s="74"/>
      <c r="K262" s="82">
        <f>IF(AND(年报!N$2&lt;=A262,A262&lt;=年报!N$3),1,0)</f>
        <v>0</v>
      </c>
    </row>
    <row r="263" spans="6:11">
      <c r="F263" s="74"/>
      <c r="K263" s="82">
        <f>IF(AND(年报!N$2&lt;=A263,A263&lt;=年报!N$3),1,0)</f>
        <v>0</v>
      </c>
    </row>
    <row r="264" spans="6:11">
      <c r="F264" s="74"/>
      <c r="K264" s="82">
        <f>IF(AND(年报!N$2&lt;=A264,A264&lt;=年报!N$3),1,0)</f>
        <v>0</v>
      </c>
    </row>
    <row r="265" spans="6:11">
      <c r="F265" s="74"/>
      <c r="K265" s="82">
        <f>IF(AND(年报!N$2&lt;=A265,A265&lt;=年报!N$3),1,0)</f>
        <v>0</v>
      </c>
    </row>
    <row r="266" spans="6:11">
      <c r="F266" s="74"/>
      <c r="K266" s="82">
        <f>IF(AND(年报!N$2&lt;=A266,A266&lt;=年报!N$3),1,0)</f>
        <v>0</v>
      </c>
    </row>
    <row r="267" spans="6:11">
      <c r="F267" s="74"/>
      <c r="K267" s="82">
        <f>IF(AND(年报!N$2&lt;=A267,A267&lt;=年报!N$3),1,0)</f>
        <v>0</v>
      </c>
    </row>
    <row r="268" spans="6:11">
      <c r="F268" s="74"/>
      <c r="K268" s="82">
        <f>IF(AND(年报!N$2&lt;=A268,A268&lt;=年报!N$3),1,0)</f>
        <v>0</v>
      </c>
    </row>
    <row r="269" spans="6:11">
      <c r="F269" s="74"/>
      <c r="K269" s="82">
        <f>IF(AND(年报!N$2&lt;=A269,A269&lt;=年报!N$3),1,0)</f>
        <v>0</v>
      </c>
    </row>
    <row r="270" spans="6:11">
      <c r="F270" s="74"/>
      <c r="K270" s="82">
        <f>IF(AND(年报!N$2&lt;=A270,A270&lt;=年报!N$3),1,0)</f>
        <v>0</v>
      </c>
    </row>
    <row r="271" spans="6:11">
      <c r="F271" s="74"/>
      <c r="K271" s="82">
        <f>IF(AND(年报!N$2&lt;=A271,A271&lt;=年报!N$3),1,0)</f>
        <v>0</v>
      </c>
    </row>
    <row r="272" spans="6:11">
      <c r="F272" s="74"/>
      <c r="K272" s="82">
        <f>IF(AND(年报!N$2&lt;=A272,A272&lt;=年报!N$3),1,0)</f>
        <v>0</v>
      </c>
    </row>
    <row r="273" spans="6:11">
      <c r="F273" s="74"/>
      <c r="K273" s="82">
        <f>IF(AND(年报!N$2&lt;=A273,A273&lt;=年报!N$3),1,0)</f>
        <v>0</v>
      </c>
    </row>
    <row r="274" spans="6:11">
      <c r="F274" s="74"/>
      <c r="K274" s="82">
        <f>IF(AND(年报!N$2&lt;=A274,A274&lt;=年报!N$3),1,0)</f>
        <v>0</v>
      </c>
    </row>
    <row r="275" spans="6:11">
      <c r="F275" s="74"/>
      <c r="K275" s="82">
        <f>IF(AND(年报!N$2&lt;=A275,A275&lt;=年报!N$3),1,0)</f>
        <v>0</v>
      </c>
    </row>
    <row r="276" spans="6:11">
      <c r="F276" s="74"/>
      <c r="K276" s="82">
        <f>IF(AND(年报!N$2&lt;=A276,A276&lt;=年报!N$3),1,0)</f>
        <v>0</v>
      </c>
    </row>
    <row r="277" spans="6:11">
      <c r="F277" s="74"/>
      <c r="K277" s="82">
        <f>IF(AND(年报!N$2&lt;=A277,A277&lt;=年报!N$3),1,0)</f>
        <v>0</v>
      </c>
    </row>
    <row r="278" spans="6:11">
      <c r="F278" s="74"/>
      <c r="K278" s="82">
        <f>IF(AND(年报!N$2&lt;=A278,A278&lt;=年报!N$3),1,0)</f>
        <v>0</v>
      </c>
    </row>
    <row r="279" spans="6:11">
      <c r="F279" s="74"/>
      <c r="K279" s="82">
        <f>IF(AND(年报!N$2&lt;=A279,A279&lt;=年报!N$3),1,0)</f>
        <v>0</v>
      </c>
    </row>
    <row r="280" spans="6:11">
      <c r="F280" s="74"/>
      <c r="K280" s="82">
        <f>IF(AND(年报!N$2&lt;=A280,A280&lt;=年报!N$3),1,0)</f>
        <v>0</v>
      </c>
    </row>
    <row r="281" spans="6:11">
      <c r="F281" s="74"/>
      <c r="K281" s="82">
        <f>IF(AND(年报!N$2&lt;=A281,A281&lt;=年报!N$3),1,0)</f>
        <v>0</v>
      </c>
    </row>
    <row r="282" spans="6:11">
      <c r="F282" s="74"/>
      <c r="K282" s="82">
        <f>IF(AND(年报!N$2&lt;=A282,A282&lt;=年报!N$3),1,0)</f>
        <v>0</v>
      </c>
    </row>
    <row r="283" spans="6:11">
      <c r="F283" s="74"/>
      <c r="K283" s="82">
        <f>IF(AND(年报!N$2&lt;=A283,A283&lt;=年报!N$3),1,0)</f>
        <v>0</v>
      </c>
    </row>
    <row r="284" spans="6:11">
      <c r="F284" s="74"/>
      <c r="K284" s="82">
        <f>IF(AND(年报!N$2&lt;=A284,A284&lt;=年报!N$3),1,0)</f>
        <v>0</v>
      </c>
    </row>
    <row r="285" spans="6:11">
      <c r="F285" s="74"/>
      <c r="K285" s="82">
        <f>IF(AND(年报!N$2&lt;=A285,A285&lt;=年报!N$3),1,0)</f>
        <v>0</v>
      </c>
    </row>
    <row r="286" spans="6:11">
      <c r="F286" s="74"/>
      <c r="K286" s="82">
        <f>IF(AND(年报!N$2&lt;=A286,A286&lt;=年报!N$3),1,0)</f>
        <v>0</v>
      </c>
    </row>
    <row r="287" spans="6:11">
      <c r="F287" s="74"/>
      <c r="K287" s="82">
        <f>IF(AND(年报!N$2&lt;=A287,A287&lt;=年报!N$3),1,0)</f>
        <v>0</v>
      </c>
    </row>
    <row r="288" spans="6:11">
      <c r="F288" s="74"/>
      <c r="K288" s="82">
        <f>IF(AND(年报!N$2&lt;=A288,A288&lt;=年报!N$3),1,0)</f>
        <v>0</v>
      </c>
    </row>
    <row r="289" spans="6:11">
      <c r="F289" s="74"/>
      <c r="K289" s="82">
        <f>IF(AND(年报!N$2&lt;=A289,A289&lt;=年报!N$3),1,0)</f>
        <v>0</v>
      </c>
    </row>
    <row r="290" spans="6:11">
      <c r="F290" s="74"/>
      <c r="K290" s="82">
        <f>IF(AND(年报!N$2&lt;=A290,A290&lt;=年报!N$3),1,0)</f>
        <v>0</v>
      </c>
    </row>
    <row r="291" spans="6:11">
      <c r="F291" s="74"/>
      <c r="K291" s="82">
        <f>IF(AND(年报!N$2&lt;=A291,A291&lt;=年报!N$3),1,0)</f>
        <v>0</v>
      </c>
    </row>
    <row r="292" spans="6:11">
      <c r="F292" s="74"/>
      <c r="K292" s="82">
        <f>IF(AND(年报!N$2&lt;=A292,A292&lt;=年报!N$3),1,0)</f>
        <v>0</v>
      </c>
    </row>
    <row r="293" spans="6:11">
      <c r="F293" s="74"/>
      <c r="K293" s="82">
        <f>IF(AND(年报!N$2&lt;=A293,A293&lt;=年报!N$3),1,0)</f>
        <v>0</v>
      </c>
    </row>
    <row r="294" spans="6:11">
      <c r="F294" s="74"/>
      <c r="K294" s="82">
        <f>IF(AND(年报!N$2&lt;=A294,A294&lt;=年报!N$3),1,0)</f>
        <v>0</v>
      </c>
    </row>
    <row r="295" spans="6:11">
      <c r="F295" s="74"/>
      <c r="K295" s="82">
        <f>IF(AND(年报!N$2&lt;=A295,A295&lt;=年报!N$3),1,0)</f>
        <v>0</v>
      </c>
    </row>
    <row r="296" spans="6:11">
      <c r="F296" s="74"/>
      <c r="K296" s="82">
        <f>IF(AND(年报!N$2&lt;=A296,A296&lt;=年报!N$3),1,0)</f>
        <v>0</v>
      </c>
    </row>
    <row r="297" spans="6:11">
      <c r="F297" s="74"/>
      <c r="K297" s="82">
        <f>IF(AND(年报!N$2&lt;=A297,A297&lt;=年报!N$3),1,0)</f>
        <v>0</v>
      </c>
    </row>
    <row r="298" spans="6:11">
      <c r="F298" s="74"/>
      <c r="K298" s="82">
        <f>IF(AND(年报!N$2&lt;=A298,A298&lt;=年报!N$3),1,0)</f>
        <v>0</v>
      </c>
    </row>
    <row r="299" spans="6:11">
      <c r="F299" s="74"/>
      <c r="K299" s="82">
        <f>IF(AND(年报!N$2&lt;=A299,A299&lt;=年报!N$3),1,0)</f>
        <v>0</v>
      </c>
    </row>
    <row r="300" spans="6:11">
      <c r="F300" s="74"/>
      <c r="K300" s="82">
        <f>IF(AND(年报!N$2&lt;=A300,A300&lt;=年报!N$3),1,0)</f>
        <v>0</v>
      </c>
    </row>
    <row r="301" spans="6:11">
      <c r="F301" s="74"/>
      <c r="K301" s="82">
        <f>IF(AND(年报!N$2&lt;=A301,A301&lt;=年报!N$3),1,0)</f>
        <v>0</v>
      </c>
    </row>
    <row r="302" spans="6:11">
      <c r="F302" s="74"/>
      <c r="K302" s="82">
        <f>IF(AND(年报!N$2&lt;=A302,A302&lt;=年报!N$3),1,0)</f>
        <v>0</v>
      </c>
    </row>
    <row r="303" spans="6:11">
      <c r="F303" s="74"/>
      <c r="K303" s="82">
        <f>IF(AND(年报!N$2&lt;=A303,A303&lt;=年报!N$3),1,0)</f>
        <v>0</v>
      </c>
    </row>
    <row r="304" spans="6:11">
      <c r="F304" s="74"/>
      <c r="K304" s="82">
        <f>IF(AND(年报!N$2&lt;=A304,A304&lt;=年报!N$3),1,0)</f>
        <v>0</v>
      </c>
    </row>
    <row r="305" spans="6:11">
      <c r="F305" s="74"/>
      <c r="K305" s="82">
        <f>IF(AND(年报!N$2&lt;=A305,A305&lt;=年报!N$3),1,0)</f>
        <v>0</v>
      </c>
    </row>
    <row r="306" spans="6:11">
      <c r="F306" s="74"/>
      <c r="K306" s="82">
        <f>IF(AND(年报!N$2&lt;=A306,A306&lt;=年报!N$3),1,0)</f>
        <v>0</v>
      </c>
    </row>
    <row r="307" spans="6:11">
      <c r="F307" s="74"/>
      <c r="K307" s="82">
        <f>IF(AND(年报!N$2&lt;=A307,A307&lt;=年报!N$3),1,0)</f>
        <v>0</v>
      </c>
    </row>
    <row r="308" spans="6:11">
      <c r="F308" s="74"/>
      <c r="K308" s="82">
        <f>IF(AND(年报!N$2&lt;=A308,A308&lt;=年报!N$3),1,0)</f>
        <v>0</v>
      </c>
    </row>
    <row r="309" spans="6:11">
      <c r="F309" s="74"/>
      <c r="K309" s="82">
        <f>IF(AND(年报!N$2&lt;=A309,A309&lt;=年报!N$3),1,0)</f>
        <v>0</v>
      </c>
    </row>
    <row r="310" spans="6:11">
      <c r="F310" s="74"/>
      <c r="K310" s="82">
        <f>IF(AND(年报!N$2&lt;=A310,A310&lt;=年报!N$3),1,0)</f>
        <v>0</v>
      </c>
    </row>
    <row r="311" spans="6:11">
      <c r="F311" s="74"/>
      <c r="K311" s="82">
        <f>IF(AND(年报!N$2&lt;=A311,A311&lt;=年报!N$3),1,0)</f>
        <v>0</v>
      </c>
    </row>
    <row r="312" spans="6:11">
      <c r="F312" s="74"/>
      <c r="K312" s="82">
        <f>IF(AND(年报!N$2&lt;=A312,A312&lt;=年报!N$3),1,0)</f>
        <v>0</v>
      </c>
    </row>
    <row r="313" spans="6:11">
      <c r="F313" s="74"/>
      <c r="K313" s="82">
        <f>IF(AND(年报!N$2&lt;=A313,A313&lt;=年报!N$3),1,0)</f>
        <v>0</v>
      </c>
    </row>
    <row r="314" spans="6:11">
      <c r="F314" s="74"/>
      <c r="K314" s="82">
        <f>IF(AND(年报!N$2&lt;=A314,A314&lt;=年报!N$3),1,0)</f>
        <v>0</v>
      </c>
    </row>
    <row r="315" spans="6:11">
      <c r="F315" s="74"/>
      <c r="K315" s="82">
        <f>IF(AND(年报!N$2&lt;=A315,A315&lt;=年报!N$3),1,0)</f>
        <v>0</v>
      </c>
    </row>
    <row r="316" spans="6:11">
      <c r="F316" s="74"/>
      <c r="K316" s="82">
        <f>IF(AND(年报!N$2&lt;=A316,A316&lt;=年报!N$3),1,0)</f>
        <v>0</v>
      </c>
    </row>
    <row r="317" spans="6:11">
      <c r="F317" s="74"/>
      <c r="K317" s="82">
        <f>IF(AND(年报!N$2&lt;=A317,A317&lt;=年报!N$3),1,0)</f>
        <v>0</v>
      </c>
    </row>
    <row r="318" spans="6:11">
      <c r="F318" s="74"/>
      <c r="K318" s="82">
        <f>IF(AND(年报!N$2&lt;=A318,A318&lt;=年报!N$3),1,0)</f>
        <v>0</v>
      </c>
    </row>
    <row r="319" spans="6:11">
      <c r="F319" s="74"/>
      <c r="K319" s="82">
        <f>IF(AND(年报!N$2&lt;=A319,A319&lt;=年报!N$3),1,0)</f>
        <v>0</v>
      </c>
    </row>
    <row r="320" spans="6:11">
      <c r="F320" s="74"/>
      <c r="K320" s="82">
        <f>IF(AND(年报!N$2&lt;=A320,A320&lt;=年报!N$3),1,0)</f>
        <v>0</v>
      </c>
    </row>
    <row r="321" spans="6:11">
      <c r="F321" s="74"/>
      <c r="K321" s="82">
        <f>IF(AND(年报!N$2&lt;=A321,A321&lt;=年报!N$3),1,0)</f>
        <v>0</v>
      </c>
    </row>
    <row r="322" spans="6:11">
      <c r="F322" s="74"/>
      <c r="K322" s="82">
        <f>IF(AND(年报!N$2&lt;=A322,A322&lt;=年报!N$3),1,0)</f>
        <v>0</v>
      </c>
    </row>
    <row r="323" spans="6:11">
      <c r="F323" s="74"/>
      <c r="K323" s="82">
        <f>IF(AND(年报!N$2&lt;=A323,A323&lt;=年报!N$3),1,0)</f>
        <v>0</v>
      </c>
    </row>
    <row r="324" spans="6:11">
      <c r="F324" s="74"/>
      <c r="K324" s="82">
        <f>IF(AND(年报!N$2&lt;=A324,A324&lt;=年报!N$3),1,0)</f>
        <v>0</v>
      </c>
    </row>
    <row r="325" spans="6:11">
      <c r="F325" s="74"/>
      <c r="K325" s="82">
        <f>IF(AND(年报!N$2&lt;=A325,A325&lt;=年报!N$3),1,0)</f>
        <v>0</v>
      </c>
    </row>
    <row r="326" spans="6:11">
      <c r="F326" s="74"/>
      <c r="K326" s="82">
        <f>IF(AND(年报!N$2&lt;=A326,A326&lt;=年报!N$3),1,0)</f>
        <v>0</v>
      </c>
    </row>
    <row r="327" spans="6:11">
      <c r="F327" s="74"/>
      <c r="K327" s="82">
        <f>IF(AND(年报!N$2&lt;=A327,A327&lt;=年报!N$3),1,0)</f>
        <v>0</v>
      </c>
    </row>
    <row r="328" spans="6:11">
      <c r="F328" s="74"/>
      <c r="K328" s="82">
        <f>IF(AND(年报!N$2&lt;=A328,A328&lt;=年报!N$3),1,0)</f>
        <v>0</v>
      </c>
    </row>
    <row r="329" spans="6:11">
      <c r="F329" s="74"/>
      <c r="K329" s="82">
        <f>IF(AND(年报!N$2&lt;=A329,A329&lt;=年报!N$3),1,0)</f>
        <v>0</v>
      </c>
    </row>
    <row r="330" spans="6:11">
      <c r="F330" s="74"/>
      <c r="K330" s="82">
        <f>IF(AND(年报!N$2&lt;=A330,A330&lt;=年报!N$3),1,0)</f>
        <v>0</v>
      </c>
    </row>
    <row r="331" spans="6:11">
      <c r="F331" s="74"/>
      <c r="K331" s="82">
        <f>IF(AND(年报!N$2&lt;=A331,A331&lt;=年报!N$3),1,0)</f>
        <v>0</v>
      </c>
    </row>
    <row r="332" spans="6:11">
      <c r="F332" s="74"/>
      <c r="K332" s="82">
        <f>IF(AND(年报!N$2&lt;=A332,A332&lt;=年报!N$3),1,0)</f>
        <v>0</v>
      </c>
    </row>
    <row r="333" spans="6:11">
      <c r="F333" s="74"/>
      <c r="K333" s="82">
        <f>IF(AND(年报!N$2&lt;=A333,A333&lt;=年报!N$3),1,0)</f>
        <v>0</v>
      </c>
    </row>
    <row r="334" spans="6:11">
      <c r="F334" s="74"/>
      <c r="K334" s="82">
        <f>IF(AND(年报!N$2&lt;=A334,A334&lt;=年报!N$3),1,0)</f>
        <v>0</v>
      </c>
    </row>
    <row r="335" spans="6:11">
      <c r="F335" s="74"/>
      <c r="K335" s="82">
        <f>IF(AND(年报!N$2&lt;=A335,A335&lt;=年报!N$3),1,0)</f>
        <v>0</v>
      </c>
    </row>
    <row r="336" spans="6:11">
      <c r="F336" s="74"/>
      <c r="K336" s="82">
        <f>IF(AND(年报!N$2&lt;=A336,A336&lt;=年报!N$3),1,0)</f>
        <v>0</v>
      </c>
    </row>
    <row r="337" spans="6:11">
      <c r="F337" s="74"/>
      <c r="K337" s="82">
        <f>IF(AND(年报!N$2&lt;=A337,A337&lt;=年报!N$3),1,0)</f>
        <v>0</v>
      </c>
    </row>
    <row r="338" spans="6:11">
      <c r="F338" s="74"/>
      <c r="K338" s="82">
        <f>IF(AND(年报!N$2&lt;=A338,A338&lt;=年报!N$3),1,0)</f>
        <v>0</v>
      </c>
    </row>
    <row r="339" spans="6:11">
      <c r="F339" s="74"/>
      <c r="K339" s="82">
        <f>IF(AND(年报!N$2&lt;=A339,A339&lt;=年报!N$3),1,0)</f>
        <v>0</v>
      </c>
    </row>
    <row r="340" spans="6:11">
      <c r="F340" s="74"/>
      <c r="K340" s="82">
        <f>IF(AND(年报!N$2&lt;=A340,A340&lt;=年报!N$3),1,0)</f>
        <v>0</v>
      </c>
    </row>
    <row r="341" spans="6:11">
      <c r="F341" s="74"/>
      <c r="K341" s="82">
        <f>IF(AND(年报!N$2&lt;=A341,A341&lt;=年报!N$3),1,0)</f>
        <v>0</v>
      </c>
    </row>
    <row r="342" spans="6:11">
      <c r="F342" s="74"/>
      <c r="K342" s="82">
        <f>IF(AND(年报!N$2&lt;=A342,A342&lt;=年报!N$3),1,0)</f>
        <v>0</v>
      </c>
    </row>
    <row r="343" spans="6:11">
      <c r="F343" s="74"/>
      <c r="K343" s="82">
        <f>IF(AND(年报!N$2&lt;=A343,A343&lt;=年报!N$3),1,0)</f>
        <v>0</v>
      </c>
    </row>
    <row r="344" spans="6:11">
      <c r="F344" s="74"/>
      <c r="K344" s="82">
        <f>IF(AND(年报!N$2&lt;=A344,A344&lt;=年报!N$3),1,0)</f>
        <v>0</v>
      </c>
    </row>
    <row r="345" spans="6:11">
      <c r="F345" s="74"/>
      <c r="K345" s="82">
        <f>IF(AND(年报!N$2&lt;=A345,A345&lt;=年报!N$3),1,0)</f>
        <v>0</v>
      </c>
    </row>
    <row r="346" spans="6:11">
      <c r="F346" s="74"/>
      <c r="K346" s="82">
        <f>IF(AND(年报!N$2&lt;=A346,A346&lt;=年报!N$3),1,0)</f>
        <v>0</v>
      </c>
    </row>
    <row r="347" spans="6:11">
      <c r="F347" s="74"/>
      <c r="K347" s="82">
        <f>IF(AND(年报!N$2&lt;=A347,A347&lt;=年报!N$3),1,0)</f>
        <v>0</v>
      </c>
    </row>
    <row r="348" spans="6:11">
      <c r="F348" s="74"/>
      <c r="K348" s="82">
        <f>IF(AND(年报!N$2&lt;=A348,A348&lt;=年报!N$3),1,0)</f>
        <v>0</v>
      </c>
    </row>
    <row r="349" spans="6:11">
      <c r="F349" s="74"/>
      <c r="K349" s="82">
        <f>IF(AND(年报!N$2&lt;=A349,A349&lt;=年报!N$3),1,0)</f>
        <v>0</v>
      </c>
    </row>
    <row r="350" spans="6:11">
      <c r="F350" s="74"/>
      <c r="K350" s="82">
        <f>IF(AND(年报!N$2&lt;=A350,A350&lt;=年报!N$3),1,0)</f>
        <v>0</v>
      </c>
    </row>
    <row r="351" spans="6:11">
      <c r="F351" s="74"/>
      <c r="K351" s="82">
        <f>IF(AND(年报!N$2&lt;=A351,A351&lt;=年报!N$3),1,0)</f>
        <v>0</v>
      </c>
    </row>
    <row r="352" spans="6:11">
      <c r="F352" s="74"/>
      <c r="K352" s="82">
        <f>IF(AND(年报!N$2&lt;=A352,A352&lt;=年报!N$3),1,0)</f>
        <v>0</v>
      </c>
    </row>
    <row r="353" spans="6:11">
      <c r="F353" s="74"/>
      <c r="K353" s="82">
        <f>IF(AND(年报!N$2&lt;=A353,A353&lt;=年报!N$3),1,0)</f>
        <v>0</v>
      </c>
    </row>
    <row r="354" spans="6:11">
      <c r="F354" s="74"/>
      <c r="K354" s="82">
        <f>IF(AND(年报!N$2&lt;=A354,A354&lt;=年报!N$3),1,0)</f>
        <v>0</v>
      </c>
    </row>
    <row r="355" spans="6:11">
      <c r="F355" s="74"/>
      <c r="K355" s="82">
        <f>IF(AND(年报!N$2&lt;=A355,A355&lt;=年报!N$3),1,0)</f>
        <v>0</v>
      </c>
    </row>
    <row r="356" spans="6:11">
      <c r="F356" s="74"/>
      <c r="K356" s="82">
        <f>IF(AND(年报!N$2&lt;=A356,A356&lt;=年报!N$3),1,0)</f>
        <v>0</v>
      </c>
    </row>
    <row r="357" spans="6:11">
      <c r="F357" s="74"/>
      <c r="K357" s="82">
        <f>IF(AND(年报!N$2&lt;=A357,A357&lt;=年报!N$3),1,0)</f>
        <v>0</v>
      </c>
    </row>
    <row r="358" spans="6:11">
      <c r="F358" s="74"/>
      <c r="K358" s="82">
        <f>IF(AND(年报!N$2&lt;=A358,A358&lt;=年报!N$3),1,0)</f>
        <v>0</v>
      </c>
    </row>
    <row r="359" spans="6:11">
      <c r="F359" s="74"/>
      <c r="K359" s="82">
        <f>IF(AND(年报!N$2&lt;=A359,A359&lt;=年报!N$3),1,0)</f>
        <v>0</v>
      </c>
    </row>
    <row r="360" spans="6:11">
      <c r="F360" s="74"/>
      <c r="K360" s="82">
        <f>IF(AND(年报!N$2&lt;=A360,A360&lt;=年报!N$3),1,0)</f>
        <v>0</v>
      </c>
    </row>
    <row r="361" spans="6:11">
      <c r="F361" s="74"/>
      <c r="K361" s="82">
        <f>IF(AND(年报!N$2&lt;=A361,A361&lt;=年报!N$3),1,0)</f>
        <v>0</v>
      </c>
    </row>
    <row r="362" spans="6:11">
      <c r="F362" s="74"/>
      <c r="K362" s="82">
        <f>IF(AND(年报!N$2&lt;=A362,A362&lt;=年报!N$3),1,0)</f>
        <v>0</v>
      </c>
    </row>
    <row r="363" spans="6:11">
      <c r="F363" s="74"/>
      <c r="K363" s="82">
        <f>IF(AND(年报!N$2&lt;=A363,A363&lt;=年报!N$3),1,0)</f>
        <v>0</v>
      </c>
    </row>
    <row r="364" spans="6:11">
      <c r="F364" s="74"/>
      <c r="K364" s="82">
        <f>IF(AND(年报!N$2&lt;=A364,A364&lt;=年报!N$3),1,0)</f>
        <v>0</v>
      </c>
    </row>
    <row r="365" spans="6:11">
      <c r="F365" s="74"/>
      <c r="K365" s="82">
        <f>IF(AND(年报!N$2&lt;=A365,A365&lt;=年报!N$3),1,0)</f>
        <v>0</v>
      </c>
    </row>
    <row r="366" spans="6:11">
      <c r="F366" s="74"/>
      <c r="K366" s="82">
        <f>IF(AND(年报!N$2&lt;=A366,A366&lt;=年报!N$3),1,0)</f>
        <v>0</v>
      </c>
    </row>
    <row r="367" spans="6:11">
      <c r="F367" s="74"/>
      <c r="K367" s="82">
        <f>IF(AND(年报!N$2&lt;=A367,A367&lt;=年报!N$3),1,0)</f>
        <v>0</v>
      </c>
    </row>
    <row r="368" spans="6:11">
      <c r="F368" s="74"/>
      <c r="K368" s="82">
        <f>IF(AND(年报!N$2&lt;=A368,A368&lt;=年报!N$3),1,0)</f>
        <v>0</v>
      </c>
    </row>
    <row r="369" spans="6:11">
      <c r="F369" s="74"/>
      <c r="K369" s="82">
        <f>IF(AND(年报!N$2&lt;=A369,A369&lt;=年报!N$3),1,0)</f>
        <v>0</v>
      </c>
    </row>
    <row r="370" spans="6:11">
      <c r="F370" s="74"/>
      <c r="K370" s="82">
        <f>IF(AND(年报!N$2&lt;=A370,A370&lt;=年报!N$3),1,0)</f>
        <v>0</v>
      </c>
    </row>
    <row r="371" spans="6:11">
      <c r="F371" s="74"/>
      <c r="K371" s="82">
        <f>IF(AND(年报!N$2&lt;=A371,A371&lt;=年报!N$3),1,0)</f>
        <v>0</v>
      </c>
    </row>
    <row r="372" spans="6:11">
      <c r="F372" s="74"/>
      <c r="K372" s="82">
        <f>IF(AND(年报!N$2&lt;=A372,A372&lt;=年报!N$3),1,0)</f>
        <v>0</v>
      </c>
    </row>
    <row r="373" spans="6:11">
      <c r="F373" s="74"/>
      <c r="K373" s="82">
        <f>IF(AND(年报!N$2&lt;=A373,A373&lt;=年报!N$3),1,0)</f>
        <v>0</v>
      </c>
    </row>
    <row r="374" spans="6:11">
      <c r="F374" s="74"/>
      <c r="K374" s="82">
        <f>IF(AND(年报!N$2&lt;=A374,A374&lt;=年报!N$3),1,0)</f>
        <v>0</v>
      </c>
    </row>
    <row r="375" spans="6:11">
      <c r="F375" s="74"/>
      <c r="K375" s="82">
        <f>IF(AND(年报!N$2&lt;=A375,A375&lt;=年报!N$3),1,0)</f>
        <v>0</v>
      </c>
    </row>
    <row r="376" spans="6:11">
      <c r="F376" s="74"/>
      <c r="K376" s="82">
        <f>IF(AND(年报!N$2&lt;=A376,A376&lt;=年报!N$3),1,0)</f>
        <v>0</v>
      </c>
    </row>
    <row r="377" spans="6:11">
      <c r="F377" s="74"/>
      <c r="K377" s="82">
        <f>IF(AND(年报!N$2&lt;=A377,A377&lt;=年报!N$3),1,0)</f>
        <v>0</v>
      </c>
    </row>
    <row r="378" spans="6:11">
      <c r="F378" s="74"/>
      <c r="K378" s="82">
        <f>IF(AND(年报!N$2&lt;=A378,A378&lt;=年报!N$3),1,0)</f>
        <v>0</v>
      </c>
    </row>
    <row r="379" spans="6:11">
      <c r="F379" s="74"/>
      <c r="K379" s="82">
        <f>IF(AND(年报!N$2&lt;=A379,A379&lt;=年报!N$3),1,0)</f>
        <v>0</v>
      </c>
    </row>
    <row r="380" spans="6:11">
      <c r="F380" s="74"/>
      <c r="K380" s="82">
        <f>IF(AND(年报!N$2&lt;=A380,A380&lt;=年报!N$3),1,0)</f>
        <v>0</v>
      </c>
    </row>
    <row r="381" spans="6:11">
      <c r="F381" s="74"/>
      <c r="K381" s="82">
        <f>IF(AND(年报!N$2&lt;=A381,A381&lt;=年报!N$3),1,0)</f>
        <v>0</v>
      </c>
    </row>
    <row r="382" spans="6:11">
      <c r="F382" s="74"/>
      <c r="K382" s="82">
        <f>IF(AND(年报!N$2&lt;=A382,A382&lt;=年报!N$3),1,0)</f>
        <v>0</v>
      </c>
    </row>
    <row r="383" spans="6:11">
      <c r="F383" s="74"/>
      <c r="K383" s="82">
        <f>IF(AND(年报!N$2&lt;=A383,A383&lt;=年报!N$3),1,0)</f>
        <v>0</v>
      </c>
    </row>
    <row r="384" spans="6:11">
      <c r="F384" s="74"/>
      <c r="K384" s="82">
        <f>IF(AND(年报!N$2&lt;=A384,A384&lt;=年报!N$3),1,0)</f>
        <v>0</v>
      </c>
    </row>
    <row r="385" spans="6:11">
      <c r="F385" s="74"/>
      <c r="K385" s="82">
        <f>IF(AND(年报!N$2&lt;=A385,A385&lt;=年报!N$3),1,0)</f>
        <v>0</v>
      </c>
    </row>
    <row r="386" spans="6:11">
      <c r="F386" s="74"/>
      <c r="K386" s="82">
        <f>IF(AND(年报!N$2&lt;=A386,A386&lt;=年报!N$3),1,0)</f>
        <v>0</v>
      </c>
    </row>
    <row r="387" spans="6:11">
      <c r="F387" s="74"/>
      <c r="K387" s="82">
        <f>IF(AND(年报!N$2&lt;=A387,A387&lt;=年报!N$3),1,0)</f>
        <v>0</v>
      </c>
    </row>
    <row r="388" spans="6:11">
      <c r="F388" s="74"/>
      <c r="K388" s="82">
        <f>IF(AND(年报!N$2&lt;=A388,A388&lt;=年报!N$3),1,0)</f>
        <v>0</v>
      </c>
    </row>
    <row r="389" spans="6:11">
      <c r="F389" s="74"/>
      <c r="K389" s="82">
        <f>IF(AND(年报!N$2&lt;=A389,A389&lt;=年报!N$3),1,0)</f>
        <v>0</v>
      </c>
    </row>
    <row r="390" spans="6:11">
      <c r="F390" s="74"/>
      <c r="K390" s="82">
        <f>IF(AND(年报!N$2&lt;=A390,A390&lt;=年报!N$3),1,0)</f>
        <v>0</v>
      </c>
    </row>
    <row r="391" spans="6:11">
      <c r="F391" s="74"/>
      <c r="K391" s="82">
        <f>IF(AND(年报!N$2&lt;=A391,A391&lt;=年报!N$3),1,0)</f>
        <v>0</v>
      </c>
    </row>
    <row r="392" spans="6:11">
      <c r="F392" s="74"/>
      <c r="K392" s="82">
        <f>IF(AND(年报!N$2&lt;=A392,A392&lt;=年报!N$3),1,0)</f>
        <v>0</v>
      </c>
    </row>
    <row r="393" spans="6:11">
      <c r="F393" s="74"/>
      <c r="K393" s="82">
        <f>IF(AND(年报!N$2&lt;=A393,A393&lt;=年报!N$3),1,0)</f>
        <v>0</v>
      </c>
    </row>
    <row r="394" spans="6:11">
      <c r="F394" s="74"/>
      <c r="K394" s="82">
        <f>IF(AND(年报!N$2&lt;=A394,A394&lt;=年报!N$3),1,0)</f>
        <v>0</v>
      </c>
    </row>
    <row r="395" spans="6:11">
      <c r="F395" s="74"/>
      <c r="K395" s="82">
        <f>IF(AND(年报!N$2&lt;=A395,A395&lt;=年报!N$3),1,0)</f>
        <v>0</v>
      </c>
    </row>
    <row r="396" spans="6:11">
      <c r="F396" s="74"/>
      <c r="K396" s="82">
        <f>IF(AND(年报!N$2&lt;=A396,A396&lt;=年报!N$3),1,0)</f>
        <v>0</v>
      </c>
    </row>
    <row r="397" spans="6:11">
      <c r="F397" s="74"/>
      <c r="K397" s="82">
        <f>IF(AND(年报!N$2&lt;=A397,A397&lt;=年报!N$3),1,0)</f>
        <v>0</v>
      </c>
    </row>
    <row r="398" spans="6:11">
      <c r="F398" s="74"/>
      <c r="K398" s="82">
        <f>IF(AND(年报!N$2&lt;=A398,A398&lt;=年报!N$3),1,0)</f>
        <v>0</v>
      </c>
    </row>
    <row r="399" spans="6:11">
      <c r="F399" s="74"/>
      <c r="K399" s="82">
        <f>IF(AND(年报!N$2&lt;=A399,A399&lt;=年报!N$3),1,0)</f>
        <v>0</v>
      </c>
    </row>
    <row r="400" spans="6:11">
      <c r="F400" s="74"/>
      <c r="K400" s="82">
        <f>IF(AND(年报!N$2&lt;=A400,A400&lt;=年报!N$3),1,0)</f>
        <v>0</v>
      </c>
    </row>
    <row r="401" spans="6:11">
      <c r="F401" s="74"/>
      <c r="K401" s="82">
        <f>IF(AND(年报!N$2&lt;=A401,A401&lt;=年报!N$3),1,0)</f>
        <v>0</v>
      </c>
    </row>
    <row r="402" spans="6:11">
      <c r="F402" s="74"/>
      <c r="K402" s="82">
        <f>IF(AND(年报!N$2&lt;=A402,A402&lt;=年报!N$3),1,0)</f>
        <v>0</v>
      </c>
    </row>
    <row r="403" spans="6:11">
      <c r="F403" s="74"/>
      <c r="K403" s="82">
        <f>IF(AND(年报!N$2&lt;=A403,A403&lt;=年报!N$3),1,0)</f>
        <v>0</v>
      </c>
    </row>
    <row r="404" spans="6:11">
      <c r="F404" s="74"/>
      <c r="K404" s="82">
        <f>IF(AND(年报!N$2&lt;=A404,A404&lt;=年报!N$3),1,0)</f>
        <v>0</v>
      </c>
    </row>
    <row r="405" spans="6:11">
      <c r="F405" s="74"/>
      <c r="K405" s="82">
        <f>IF(AND(年报!N$2&lt;=A405,A405&lt;=年报!N$3),1,0)</f>
        <v>0</v>
      </c>
    </row>
    <row r="406" spans="6:11">
      <c r="F406" s="74"/>
      <c r="K406" s="82">
        <f>IF(AND(年报!N$2&lt;=A406,A406&lt;=年报!N$3),1,0)</f>
        <v>0</v>
      </c>
    </row>
    <row r="407" spans="6:11">
      <c r="F407" s="74"/>
      <c r="K407" s="82">
        <f>IF(AND(年报!N$2&lt;=A407,A407&lt;=年报!N$3),1,0)</f>
        <v>0</v>
      </c>
    </row>
    <row r="408" spans="6:11">
      <c r="F408" s="74"/>
      <c r="K408" s="82">
        <f>IF(AND(年报!N$2&lt;=A408,A408&lt;=年报!N$3),1,0)</f>
        <v>0</v>
      </c>
    </row>
    <row r="409" spans="6:11">
      <c r="F409" s="74"/>
      <c r="K409" s="82">
        <f>IF(AND(年报!N$2&lt;=A409,A409&lt;=年报!N$3),1,0)</f>
        <v>0</v>
      </c>
    </row>
    <row r="410" spans="6:11">
      <c r="F410" s="74"/>
      <c r="K410" s="82">
        <f>IF(AND(年报!N$2&lt;=A410,A410&lt;=年报!N$3),1,0)</f>
        <v>0</v>
      </c>
    </row>
    <row r="411" spans="6:11">
      <c r="F411" s="74"/>
      <c r="K411" s="82">
        <f>IF(AND(年报!N$2&lt;=A411,A411&lt;=年报!N$3),1,0)</f>
        <v>0</v>
      </c>
    </row>
    <row r="412" spans="6:11">
      <c r="F412" s="74"/>
      <c r="K412" s="82">
        <f>IF(AND(年报!N$2&lt;=A412,A412&lt;=年报!N$3),1,0)</f>
        <v>0</v>
      </c>
    </row>
    <row r="413" spans="6:11">
      <c r="F413" s="74"/>
      <c r="K413" s="82">
        <f>IF(AND(年报!N$2&lt;=A413,A413&lt;=年报!N$3),1,0)</f>
        <v>0</v>
      </c>
    </row>
    <row r="414" spans="6:11">
      <c r="F414" s="74"/>
      <c r="K414" s="82">
        <f>IF(AND(年报!N$2&lt;=A414,A414&lt;=年报!N$3),1,0)</f>
        <v>0</v>
      </c>
    </row>
    <row r="415" spans="6:11">
      <c r="F415" s="74"/>
      <c r="K415" s="82">
        <f>IF(AND(年报!N$2&lt;=A415,A415&lt;=年报!N$3),1,0)</f>
        <v>0</v>
      </c>
    </row>
    <row r="416" spans="6:11">
      <c r="F416" s="74"/>
      <c r="K416" s="82">
        <f>IF(AND(年报!N$2&lt;=A416,A416&lt;=年报!N$3),1,0)</f>
        <v>0</v>
      </c>
    </row>
    <row r="417" spans="6:11">
      <c r="F417" s="74"/>
      <c r="K417" s="82">
        <f>IF(AND(年报!N$2&lt;=A417,A417&lt;=年报!N$3),1,0)</f>
        <v>0</v>
      </c>
    </row>
    <row r="418" spans="6:11">
      <c r="F418" s="74"/>
      <c r="K418" s="82">
        <f>IF(AND(年报!N$2&lt;=A418,A418&lt;=年报!N$3),1,0)</f>
        <v>0</v>
      </c>
    </row>
    <row r="419" spans="6:11">
      <c r="F419" s="74"/>
      <c r="K419" s="82">
        <f>IF(AND(年报!N$2&lt;=A419,A419&lt;=年报!N$3),1,0)</f>
        <v>0</v>
      </c>
    </row>
    <row r="420" spans="6:11">
      <c r="F420" s="74"/>
      <c r="K420" s="82">
        <f>IF(AND(年报!N$2&lt;=A420,A420&lt;=年报!N$3),1,0)</f>
        <v>0</v>
      </c>
    </row>
    <row r="421" spans="6:11">
      <c r="F421" s="74"/>
      <c r="K421" s="82">
        <f>IF(AND(年报!N$2&lt;=A421,A421&lt;=年报!N$3),1,0)</f>
        <v>0</v>
      </c>
    </row>
    <row r="422" spans="6:11">
      <c r="F422" s="74"/>
      <c r="K422" s="82">
        <f>IF(AND(年报!N$2&lt;=A422,A422&lt;=年报!N$3),1,0)</f>
        <v>0</v>
      </c>
    </row>
    <row r="423" spans="6:11">
      <c r="F423" s="74"/>
      <c r="K423" s="82">
        <f>IF(AND(年报!N$2&lt;=A423,A423&lt;=年报!N$3),1,0)</f>
        <v>0</v>
      </c>
    </row>
    <row r="424" spans="6:11">
      <c r="F424" s="74"/>
      <c r="K424" s="82">
        <f>IF(AND(年报!N$2&lt;=A424,A424&lt;=年报!N$3),1,0)</f>
        <v>0</v>
      </c>
    </row>
    <row r="425" spans="6:11">
      <c r="F425" s="74"/>
      <c r="K425" s="82">
        <f>IF(AND(年报!N$2&lt;=A425,A425&lt;=年报!N$3),1,0)</f>
        <v>0</v>
      </c>
    </row>
    <row r="426" spans="6:11">
      <c r="F426" s="74"/>
      <c r="K426" s="82">
        <f>IF(AND(年报!N$2&lt;=A426,A426&lt;=年报!N$3),1,0)</f>
        <v>0</v>
      </c>
    </row>
    <row r="427" spans="6:11">
      <c r="F427" s="74"/>
      <c r="K427" s="82">
        <f>IF(AND(年报!N$2&lt;=A427,A427&lt;=年报!N$3),1,0)</f>
        <v>0</v>
      </c>
    </row>
    <row r="428" spans="6:11">
      <c r="F428" s="74"/>
      <c r="K428" s="82">
        <f>IF(AND(年报!N$2&lt;=A428,A428&lt;=年报!N$3),1,0)</f>
        <v>0</v>
      </c>
    </row>
    <row r="429" spans="6:11">
      <c r="F429" s="74"/>
      <c r="K429" s="82">
        <f>IF(AND(年报!N$2&lt;=A429,A429&lt;=年报!N$3),1,0)</f>
        <v>0</v>
      </c>
    </row>
    <row r="430" spans="6:11">
      <c r="F430" s="74"/>
      <c r="K430" s="82">
        <f>IF(AND(年报!N$2&lt;=A430,A430&lt;=年报!N$3),1,0)</f>
        <v>0</v>
      </c>
    </row>
    <row r="431" spans="6:11">
      <c r="F431" s="74"/>
      <c r="K431" s="82">
        <f>IF(AND(年报!N$2&lt;=A431,A431&lt;=年报!N$3),1,0)</f>
        <v>0</v>
      </c>
    </row>
    <row r="432" spans="6:11">
      <c r="F432" s="74"/>
      <c r="K432" s="82">
        <f>IF(AND(年报!N$2&lt;=A432,A432&lt;=年报!N$3),1,0)</f>
        <v>0</v>
      </c>
    </row>
    <row r="433" spans="6:11">
      <c r="F433" s="74"/>
      <c r="K433" s="82">
        <f>IF(AND(年报!N$2&lt;=A433,A433&lt;=年报!N$3),1,0)</f>
        <v>0</v>
      </c>
    </row>
    <row r="434" spans="6:11">
      <c r="F434" s="74"/>
      <c r="K434" s="82">
        <f>IF(AND(年报!N$2&lt;=A434,A434&lt;=年报!N$3),1,0)</f>
        <v>0</v>
      </c>
    </row>
    <row r="435" spans="6:11">
      <c r="F435" s="74"/>
      <c r="K435" s="82">
        <f>IF(AND(年报!N$2&lt;=A435,A435&lt;=年报!N$3),1,0)</f>
        <v>0</v>
      </c>
    </row>
    <row r="436" spans="6:11">
      <c r="F436" s="74"/>
      <c r="K436" s="82">
        <f>IF(AND(年报!N$2&lt;=A436,A436&lt;=年报!N$3),1,0)</f>
        <v>0</v>
      </c>
    </row>
    <row r="437" spans="6:11">
      <c r="F437" s="74"/>
      <c r="K437" s="82">
        <f>IF(AND(年报!N$2&lt;=A437,A437&lt;=年报!N$3),1,0)</f>
        <v>0</v>
      </c>
    </row>
    <row r="438" spans="6:11">
      <c r="F438" s="74"/>
      <c r="K438" s="82">
        <f>IF(AND(年报!N$2&lt;=A438,A438&lt;=年报!N$3),1,0)</f>
        <v>0</v>
      </c>
    </row>
    <row r="439" spans="6:11">
      <c r="F439" s="74"/>
      <c r="K439" s="82">
        <f>IF(AND(年报!N$2&lt;=A439,A439&lt;=年报!N$3),1,0)</f>
        <v>0</v>
      </c>
    </row>
    <row r="440" spans="6:11">
      <c r="F440" s="74"/>
      <c r="K440" s="82">
        <f>IF(AND(年报!N$2&lt;=A440,A440&lt;=年报!N$3),1,0)</f>
        <v>0</v>
      </c>
    </row>
    <row r="441" spans="6:11">
      <c r="F441" s="74"/>
      <c r="K441" s="82">
        <f>IF(AND(年报!N$2&lt;=A441,A441&lt;=年报!N$3),1,0)</f>
        <v>0</v>
      </c>
    </row>
    <row r="442" spans="6:11">
      <c r="F442" s="74"/>
      <c r="K442" s="82">
        <f>IF(AND(年报!N$2&lt;=A442,A442&lt;=年报!N$3),1,0)</f>
        <v>0</v>
      </c>
    </row>
    <row r="443" spans="6:11">
      <c r="F443" s="74"/>
      <c r="K443" s="82">
        <f>IF(AND(年报!N$2&lt;=A443,A443&lt;=年报!N$3),1,0)</f>
        <v>0</v>
      </c>
    </row>
    <row r="444" spans="6:11">
      <c r="F444" s="74"/>
      <c r="K444" s="82">
        <f>IF(AND(年报!N$2&lt;=A444,A444&lt;=年报!N$3),1,0)</f>
        <v>0</v>
      </c>
    </row>
    <row r="445" spans="6:11">
      <c r="F445" s="74"/>
      <c r="K445" s="82">
        <f>IF(AND(年报!N$2&lt;=A445,A445&lt;=年报!N$3),1,0)</f>
        <v>0</v>
      </c>
    </row>
    <row r="446" spans="6:11">
      <c r="F446" s="74"/>
      <c r="K446" s="82">
        <f>IF(AND(年报!N$2&lt;=A446,A446&lt;=年报!N$3),1,0)</f>
        <v>0</v>
      </c>
    </row>
    <row r="447" spans="6:11">
      <c r="F447" s="74"/>
      <c r="K447" s="82">
        <f>IF(AND(年报!N$2&lt;=A447,A447&lt;=年报!N$3),1,0)</f>
        <v>0</v>
      </c>
    </row>
    <row r="448" spans="6:11">
      <c r="F448" s="74"/>
      <c r="K448" s="82">
        <f>IF(AND(年报!N$2&lt;=A448,A448&lt;=年报!N$3),1,0)</f>
        <v>0</v>
      </c>
    </row>
    <row r="449" spans="6:11">
      <c r="F449" s="74"/>
      <c r="K449" s="82">
        <f>IF(AND(年报!N$2&lt;=A449,A449&lt;=年报!N$3),1,0)</f>
        <v>0</v>
      </c>
    </row>
    <row r="450" spans="6:11">
      <c r="F450" s="74"/>
      <c r="K450" s="82">
        <f>IF(AND(年报!N$2&lt;=A450,A450&lt;=年报!N$3),1,0)</f>
        <v>0</v>
      </c>
    </row>
    <row r="451" spans="6:11">
      <c r="F451" s="74"/>
      <c r="K451" s="82">
        <f>IF(AND(年报!N$2&lt;=A451,A451&lt;=年报!N$3),1,0)</f>
        <v>0</v>
      </c>
    </row>
    <row r="452" spans="6:11">
      <c r="F452" s="74"/>
      <c r="K452" s="82">
        <f>IF(AND(年报!N$2&lt;=A452,A452&lt;=年报!N$3),1,0)</f>
        <v>0</v>
      </c>
    </row>
    <row r="453" spans="6:11">
      <c r="F453" s="74"/>
      <c r="K453" s="82">
        <f>IF(AND(年报!N$2&lt;=A453,A453&lt;=年报!N$3),1,0)</f>
        <v>0</v>
      </c>
    </row>
    <row r="454" spans="6:11">
      <c r="F454" s="74"/>
      <c r="K454" s="82">
        <f>IF(AND(年报!N$2&lt;=A454,A454&lt;=年报!N$3),1,0)</f>
        <v>0</v>
      </c>
    </row>
    <row r="455" spans="6:11">
      <c r="F455" s="74"/>
      <c r="K455" s="82">
        <f>IF(AND(年报!N$2&lt;=A455,A455&lt;=年报!N$3),1,0)</f>
        <v>0</v>
      </c>
    </row>
    <row r="456" spans="6:11">
      <c r="F456" s="74"/>
      <c r="K456" s="82">
        <f>IF(AND(年报!N$2&lt;=A456,A456&lt;=年报!N$3),1,0)</f>
        <v>0</v>
      </c>
    </row>
    <row r="457" spans="6:11">
      <c r="F457" s="74"/>
      <c r="K457" s="82">
        <f>IF(AND(年报!N$2&lt;=A457,A457&lt;=年报!N$3),1,0)</f>
        <v>0</v>
      </c>
    </row>
    <row r="458" spans="6:11">
      <c r="F458" s="74"/>
      <c r="K458" s="82">
        <f>IF(AND(年报!N$2&lt;=A458,A458&lt;=年报!N$3),1,0)</f>
        <v>0</v>
      </c>
    </row>
    <row r="459" spans="6:11">
      <c r="F459" s="74"/>
      <c r="K459" s="82">
        <f>IF(AND(年报!N$2&lt;=A459,A459&lt;=年报!N$3),1,0)</f>
        <v>0</v>
      </c>
    </row>
    <row r="460" spans="6:11">
      <c r="F460" s="74"/>
      <c r="K460" s="82">
        <f>IF(AND(年报!N$2&lt;=A460,A460&lt;=年报!N$3),1,0)</f>
        <v>0</v>
      </c>
    </row>
    <row r="461" spans="6:11">
      <c r="F461" s="74"/>
      <c r="K461" s="82">
        <f>IF(AND(年报!N$2&lt;=A461,A461&lt;=年报!N$3),1,0)</f>
        <v>0</v>
      </c>
    </row>
    <row r="462" spans="6:11">
      <c r="F462" s="74"/>
      <c r="K462" s="82">
        <f>IF(AND(年报!N$2&lt;=A462,A462&lt;=年报!N$3),1,0)</f>
        <v>0</v>
      </c>
    </row>
    <row r="463" spans="6:11">
      <c r="F463" s="74"/>
      <c r="K463" s="82">
        <f>IF(AND(年报!N$2&lt;=A463,A463&lt;=年报!N$3),1,0)</f>
        <v>0</v>
      </c>
    </row>
    <row r="464" spans="6:11">
      <c r="F464" s="74"/>
      <c r="K464" s="82">
        <f>IF(AND(年报!N$2&lt;=A464,A464&lt;=年报!N$3),1,0)</f>
        <v>0</v>
      </c>
    </row>
    <row r="465" spans="6:11">
      <c r="F465" s="74"/>
      <c r="K465" s="82">
        <f>IF(AND(年报!N$2&lt;=A465,A465&lt;=年报!N$3),1,0)</f>
        <v>0</v>
      </c>
    </row>
    <row r="466" spans="6:11">
      <c r="F466" s="74"/>
      <c r="K466" s="82">
        <f>IF(AND(年报!N$2&lt;=A466,A466&lt;=年报!N$3),1,0)</f>
        <v>0</v>
      </c>
    </row>
    <row r="467" spans="6:11">
      <c r="F467" s="74"/>
      <c r="K467" s="82">
        <f>IF(AND(年报!N$2&lt;=A467,A467&lt;=年报!N$3),1,0)</f>
        <v>0</v>
      </c>
    </row>
    <row r="468" spans="6:11">
      <c r="F468" s="74"/>
      <c r="K468" s="82">
        <f>IF(AND(年报!N$2&lt;=A468,A468&lt;=年报!N$3),1,0)</f>
        <v>0</v>
      </c>
    </row>
    <row r="469" spans="6:11">
      <c r="F469" s="74"/>
      <c r="K469" s="82">
        <f>IF(AND(年报!N$2&lt;=A469,A469&lt;=年报!N$3),1,0)</f>
        <v>0</v>
      </c>
    </row>
    <row r="470" spans="6:11">
      <c r="F470" s="74"/>
      <c r="K470" s="82">
        <f>IF(AND(年报!N$2&lt;=A470,A470&lt;=年报!N$3),1,0)</f>
        <v>0</v>
      </c>
    </row>
    <row r="471" spans="6:11">
      <c r="F471" s="74"/>
      <c r="K471" s="82">
        <f>IF(AND(年报!N$2&lt;=A471,A471&lt;=年报!N$3),1,0)</f>
        <v>0</v>
      </c>
    </row>
    <row r="472" spans="6:11">
      <c r="F472" s="74"/>
      <c r="K472" s="82">
        <f>IF(AND(年报!N$2&lt;=A472,A472&lt;=年报!N$3),1,0)</f>
        <v>0</v>
      </c>
    </row>
    <row r="473" spans="6:11">
      <c r="F473" s="74"/>
      <c r="K473" s="82">
        <f>IF(AND(年报!N$2&lt;=A473,A473&lt;=年报!N$3),1,0)</f>
        <v>0</v>
      </c>
    </row>
    <row r="474" spans="6:11">
      <c r="F474" s="74"/>
      <c r="K474" s="82">
        <f>IF(AND(年报!N$2&lt;=A474,A474&lt;=年报!N$3),1,0)</f>
        <v>0</v>
      </c>
    </row>
    <row r="475" spans="6:11">
      <c r="F475" s="74"/>
      <c r="K475" s="82">
        <f>IF(AND(年报!N$2&lt;=A475,A475&lt;=年报!N$3),1,0)</f>
        <v>0</v>
      </c>
    </row>
    <row r="476" spans="6:11">
      <c r="F476" s="74"/>
      <c r="K476" s="82">
        <f>IF(AND(年报!N$2&lt;=A476,A476&lt;=年报!N$3),1,0)</f>
        <v>0</v>
      </c>
    </row>
    <row r="477" spans="6:11">
      <c r="F477" s="74"/>
      <c r="K477" s="82">
        <f>IF(AND(年报!N$2&lt;=A477,A477&lt;=年报!N$3),1,0)</f>
        <v>0</v>
      </c>
    </row>
    <row r="478" spans="6:11">
      <c r="F478" s="74"/>
      <c r="K478" s="82">
        <f>IF(AND(年报!N$2&lt;=A478,A478&lt;=年报!N$3),1,0)</f>
        <v>0</v>
      </c>
    </row>
    <row r="479" spans="6:11">
      <c r="F479" s="74"/>
      <c r="K479" s="82">
        <f>IF(AND(年报!N$2&lt;=A479,A479&lt;=年报!N$3),1,0)</f>
        <v>0</v>
      </c>
    </row>
    <row r="480" spans="6:11">
      <c r="F480" s="74"/>
      <c r="K480" s="82">
        <f>IF(AND(年报!N$2&lt;=A480,A480&lt;=年报!N$3),1,0)</f>
        <v>0</v>
      </c>
    </row>
    <row r="481" spans="6:11">
      <c r="F481" s="74"/>
      <c r="K481" s="82">
        <f>IF(AND(年报!N$2&lt;=A481,A481&lt;=年报!N$3),1,0)</f>
        <v>0</v>
      </c>
    </row>
    <row r="482" spans="6:11">
      <c r="F482" s="74"/>
      <c r="K482" s="82">
        <f>IF(AND(年报!N$2&lt;=A482,A482&lt;=年报!N$3),1,0)</f>
        <v>0</v>
      </c>
    </row>
    <row r="483" spans="6:11">
      <c r="F483" s="74"/>
      <c r="K483" s="82">
        <f>IF(AND(年报!N$2&lt;=A483,A483&lt;=年报!N$3),1,0)</f>
        <v>0</v>
      </c>
    </row>
    <row r="484" spans="6:11">
      <c r="F484" s="74"/>
      <c r="K484" s="82">
        <f>IF(AND(年报!N$2&lt;=A484,A484&lt;=年报!N$3),1,0)</f>
        <v>0</v>
      </c>
    </row>
    <row r="485" spans="6:11">
      <c r="F485" s="74"/>
      <c r="K485" s="82">
        <f>IF(AND(年报!N$2&lt;=A485,A485&lt;=年报!N$3),1,0)</f>
        <v>0</v>
      </c>
    </row>
    <row r="486" spans="6:11">
      <c r="F486" s="74"/>
      <c r="K486" s="82">
        <f>IF(AND(年报!N$2&lt;=A486,A486&lt;=年报!N$3),1,0)</f>
        <v>0</v>
      </c>
    </row>
    <row r="487" spans="6:11">
      <c r="F487" s="74"/>
      <c r="K487" s="82">
        <f>IF(AND(年报!N$2&lt;=A487,A487&lt;=年报!N$3),1,0)</f>
        <v>0</v>
      </c>
    </row>
    <row r="488" spans="6:11">
      <c r="F488" s="74"/>
      <c r="K488" s="82">
        <f>IF(AND(年报!N$2&lt;=A488,A488&lt;=年报!N$3),1,0)</f>
        <v>0</v>
      </c>
    </row>
    <row r="489" spans="6:11">
      <c r="F489" s="74"/>
      <c r="K489" s="82">
        <f>IF(AND(年报!N$2&lt;=A489,A489&lt;=年报!N$3),1,0)</f>
        <v>0</v>
      </c>
    </row>
    <row r="490" spans="6:11">
      <c r="F490" s="74"/>
      <c r="K490" s="82">
        <f>IF(AND(年报!N$2&lt;=A490,A490&lt;=年报!N$3),1,0)</f>
        <v>0</v>
      </c>
    </row>
    <row r="491" spans="6:11">
      <c r="F491" s="74"/>
      <c r="K491" s="82">
        <f>IF(AND(年报!N$2&lt;=A491,A491&lt;=年报!N$3),1,0)</f>
        <v>0</v>
      </c>
    </row>
    <row r="492" spans="6:11">
      <c r="F492" s="74"/>
      <c r="K492" s="82">
        <f>IF(AND(年报!N$2&lt;=A492,A492&lt;=年报!N$3),1,0)</f>
        <v>0</v>
      </c>
    </row>
    <row r="493" spans="6:11">
      <c r="F493" s="74"/>
      <c r="K493" s="82">
        <f>IF(AND(年报!N$2&lt;=A493,A493&lt;=年报!N$3),1,0)</f>
        <v>0</v>
      </c>
    </row>
    <row r="494" spans="6:11">
      <c r="F494" s="74"/>
      <c r="K494" s="82">
        <f>IF(AND(年报!N$2&lt;=A494,A494&lt;=年报!N$3),1,0)</f>
        <v>0</v>
      </c>
    </row>
    <row r="495" spans="6:11">
      <c r="F495" s="74"/>
      <c r="K495" s="82">
        <f>IF(AND(年报!N$2&lt;=A495,A495&lt;=年报!N$3),1,0)</f>
        <v>0</v>
      </c>
    </row>
    <row r="496" spans="6:11">
      <c r="F496" s="74"/>
      <c r="K496" s="82">
        <f>IF(AND(年报!N$2&lt;=A496,A496&lt;=年报!N$3),1,0)</f>
        <v>0</v>
      </c>
    </row>
    <row r="497" spans="6:11">
      <c r="F497" s="74"/>
      <c r="K497" s="82">
        <f>IF(AND(年报!N$2&lt;=A497,A497&lt;=年报!N$3),1,0)</f>
        <v>0</v>
      </c>
    </row>
    <row r="498" spans="6:11">
      <c r="F498" s="74"/>
      <c r="K498" s="82">
        <f>IF(AND(年报!N$2&lt;=A498,A498&lt;=年报!N$3),1,0)</f>
        <v>0</v>
      </c>
    </row>
    <row r="499" spans="6:11">
      <c r="F499" s="74"/>
      <c r="K499" s="82">
        <f>IF(AND(年报!N$2&lt;=A499,A499&lt;=年报!N$3),1,0)</f>
        <v>0</v>
      </c>
    </row>
    <row r="500" spans="6:11">
      <c r="F500" s="74"/>
      <c r="K500" s="82">
        <f>IF(AND(年报!N$2&lt;=A500,A500&lt;=年报!N$3),1,0)</f>
        <v>0</v>
      </c>
    </row>
    <row r="501" spans="6:11">
      <c r="F501" s="74"/>
      <c r="K501" s="82">
        <f>IF(AND(年报!N$2&lt;=A501,A501&lt;=年报!N$3),1,0)</f>
        <v>0</v>
      </c>
    </row>
    <row r="502" spans="6:11">
      <c r="F502" s="74"/>
      <c r="K502" s="82">
        <f>IF(AND(年报!N$2&lt;=A502,A502&lt;=年报!N$3),1,0)</f>
        <v>0</v>
      </c>
    </row>
    <row r="503" spans="6:11">
      <c r="F503" s="74"/>
      <c r="K503" s="82">
        <f>IF(AND(年报!N$2&lt;=A503,A503&lt;=年报!N$3),1,0)</f>
        <v>0</v>
      </c>
    </row>
    <row r="504" spans="6:11">
      <c r="F504" s="74"/>
      <c r="K504" s="82">
        <f>IF(AND(年报!N$2&lt;=A504,A504&lt;=年报!N$3),1,0)</f>
        <v>0</v>
      </c>
    </row>
    <row r="505" spans="6:11">
      <c r="F505" s="74"/>
      <c r="K505" s="82">
        <f>IF(AND(年报!N$2&lt;=A505,A505&lt;=年报!N$3),1,0)</f>
        <v>0</v>
      </c>
    </row>
    <row r="506" spans="6:11">
      <c r="F506" s="74"/>
      <c r="K506" s="82">
        <f>IF(AND(年报!N$2&lt;=A506,A506&lt;=年报!N$3),1,0)</f>
        <v>0</v>
      </c>
    </row>
    <row r="507" spans="6:11">
      <c r="F507" s="74"/>
      <c r="K507" s="82">
        <f>IF(AND(年报!N$2&lt;=A507,A507&lt;=年报!N$3),1,0)</f>
        <v>0</v>
      </c>
    </row>
    <row r="508" spans="6:11">
      <c r="F508" s="74"/>
      <c r="K508" s="82">
        <f>IF(AND(年报!N$2&lt;=A508,A508&lt;=年报!N$3),1,0)</f>
        <v>0</v>
      </c>
    </row>
    <row r="509" spans="6:11">
      <c r="F509" s="74"/>
      <c r="K509" s="82">
        <f>IF(AND(年报!N$2&lt;=A509,A509&lt;=年报!N$3),1,0)</f>
        <v>0</v>
      </c>
    </row>
    <row r="510" spans="6:11">
      <c r="F510" s="74"/>
      <c r="K510" s="82">
        <f>IF(AND(年报!N$2&lt;=A510,A510&lt;=年报!N$3),1,0)</f>
        <v>0</v>
      </c>
    </row>
    <row r="511" spans="6:11">
      <c r="F511" s="74"/>
      <c r="K511" s="82">
        <f>IF(AND(年报!N$2&lt;=A511,A511&lt;=年报!N$3),1,0)</f>
        <v>0</v>
      </c>
    </row>
    <row r="512" spans="6:11">
      <c r="F512" s="74"/>
      <c r="K512" s="82">
        <f>IF(AND(年报!N$2&lt;=A512,A512&lt;=年报!N$3),1,0)</f>
        <v>0</v>
      </c>
    </row>
    <row r="513" spans="6:11">
      <c r="F513" s="74"/>
      <c r="K513" s="82">
        <f>IF(AND(年报!N$2&lt;=A513,A513&lt;=年报!N$3),1,0)</f>
        <v>0</v>
      </c>
    </row>
    <row r="514" spans="6:11">
      <c r="F514" s="74"/>
      <c r="K514" s="82">
        <f>IF(AND(年报!N$2&lt;=A514,A514&lt;=年报!N$3),1,0)</f>
        <v>0</v>
      </c>
    </row>
    <row r="515" spans="6:11">
      <c r="F515" s="74"/>
      <c r="K515" s="82">
        <f>IF(AND(年报!N$2&lt;=A515,A515&lt;=年报!N$3),1,0)</f>
        <v>0</v>
      </c>
    </row>
    <row r="516" spans="6:11">
      <c r="F516" s="74"/>
      <c r="K516" s="82">
        <f>IF(AND(年报!N$2&lt;=A516,A516&lt;=年报!N$3),1,0)</f>
        <v>0</v>
      </c>
    </row>
    <row r="517" spans="6:11">
      <c r="F517" s="74"/>
      <c r="K517" s="82">
        <f>IF(AND(年报!N$2&lt;=A517,A517&lt;=年报!N$3),1,0)</f>
        <v>0</v>
      </c>
    </row>
    <row r="518" spans="6:11">
      <c r="F518" s="74"/>
      <c r="K518" s="82">
        <f>IF(AND(年报!N$2&lt;=A518,A518&lt;=年报!N$3),1,0)</f>
        <v>0</v>
      </c>
    </row>
    <row r="519" spans="6:11">
      <c r="F519" s="74"/>
      <c r="K519" s="82">
        <f>IF(AND(年报!N$2&lt;=A519,A519&lt;=年报!N$3),1,0)</f>
        <v>0</v>
      </c>
    </row>
    <row r="520" spans="6:11">
      <c r="F520" s="74"/>
      <c r="K520" s="82">
        <f>IF(AND(年报!N$2&lt;=A520,A520&lt;=年报!N$3),1,0)</f>
        <v>0</v>
      </c>
    </row>
    <row r="521" spans="6:11">
      <c r="F521" s="74"/>
      <c r="K521" s="82">
        <f>IF(AND(年报!N$2&lt;=A521,A521&lt;=年报!N$3),1,0)</f>
        <v>0</v>
      </c>
    </row>
    <row r="522" spans="6:11">
      <c r="F522" s="74"/>
      <c r="K522" s="82">
        <f>IF(AND(年报!N$2&lt;=A522,A522&lt;=年报!N$3),1,0)</f>
        <v>0</v>
      </c>
    </row>
    <row r="523" spans="6:11">
      <c r="F523" s="74"/>
      <c r="K523" s="82">
        <f>IF(AND(年报!N$2&lt;=A523,A523&lt;=年报!N$3),1,0)</f>
        <v>0</v>
      </c>
    </row>
    <row r="524" spans="6:11">
      <c r="F524" s="74"/>
      <c r="K524" s="82">
        <f>IF(AND(年报!N$2&lt;=A524,A524&lt;=年报!N$3),1,0)</f>
        <v>0</v>
      </c>
    </row>
    <row r="525" spans="6:11">
      <c r="F525" s="74"/>
      <c r="K525" s="82">
        <f>IF(AND(年报!N$2&lt;=A525,A525&lt;=年报!N$3),1,0)</f>
        <v>0</v>
      </c>
    </row>
    <row r="526" spans="6:11">
      <c r="F526" s="74"/>
      <c r="K526" s="82">
        <f>IF(AND(年报!N$2&lt;=A526,A526&lt;=年报!N$3),1,0)</f>
        <v>0</v>
      </c>
    </row>
    <row r="527" spans="6:11">
      <c r="F527" s="74"/>
      <c r="K527" s="82">
        <f>IF(AND(年报!N$2&lt;=A527,A527&lt;=年报!N$3),1,0)</f>
        <v>0</v>
      </c>
    </row>
    <row r="528" spans="6:11">
      <c r="F528" s="74"/>
      <c r="K528" s="82">
        <f>IF(AND(年报!N$2&lt;=A528,A528&lt;=年报!N$3),1,0)</f>
        <v>0</v>
      </c>
    </row>
    <row r="529" spans="6:11">
      <c r="F529" s="74"/>
      <c r="K529" s="82">
        <f>IF(AND(年报!N$2&lt;=A529,A529&lt;=年报!N$3),1,0)</f>
        <v>0</v>
      </c>
    </row>
    <row r="530" spans="6:11">
      <c r="F530" s="74"/>
      <c r="K530" s="82">
        <f>IF(AND(年报!N$2&lt;=A530,A530&lt;=年报!N$3),1,0)</f>
        <v>0</v>
      </c>
    </row>
    <row r="531" spans="6:11">
      <c r="F531" s="74"/>
      <c r="K531" s="82">
        <f>IF(AND(年报!N$2&lt;=A531,A531&lt;=年报!N$3),1,0)</f>
        <v>0</v>
      </c>
    </row>
    <row r="532" spans="6:11">
      <c r="F532" s="74"/>
      <c r="K532" s="82">
        <f>IF(AND(年报!N$2&lt;=A532,A532&lt;=年报!N$3),1,0)</f>
        <v>0</v>
      </c>
    </row>
    <row r="533" spans="6:11">
      <c r="F533" s="74"/>
      <c r="K533" s="82">
        <f>IF(AND(年报!N$2&lt;=A533,A533&lt;=年报!N$3),1,0)</f>
        <v>0</v>
      </c>
    </row>
    <row r="534" spans="6:11">
      <c r="F534" s="74"/>
      <c r="K534" s="82">
        <f>IF(AND(年报!N$2&lt;=A534,A534&lt;=年报!N$3),1,0)</f>
        <v>0</v>
      </c>
    </row>
    <row r="535" spans="6:11">
      <c r="F535" s="74"/>
      <c r="K535" s="82">
        <f>IF(AND(年报!N$2&lt;=A535,A535&lt;=年报!N$3),1,0)</f>
        <v>0</v>
      </c>
    </row>
    <row r="536" spans="6:11">
      <c r="F536" s="74"/>
      <c r="K536" s="82">
        <f>IF(AND(年报!N$2&lt;=A536,A536&lt;=年报!N$3),1,0)</f>
        <v>0</v>
      </c>
    </row>
    <row r="537" spans="6:11">
      <c r="F537" s="74"/>
      <c r="K537" s="82">
        <f>IF(AND(年报!N$2&lt;=A537,A537&lt;=年报!N$3),1,0)</f>
        <v>0</v>
      </c>
    </row>
    <row r="538" spans="6:11">
      <c r="F538" s="74"/>
      <c r="K538" s="82">
        <f>IF(AND(年报!N$2&lt;=A538,A538&lt;=年报!N$3),1,0)</f>
        <v>0</v>
      </c>
    </row>
    <row r="539" spans="6:11">
      <c r="F539" s="74"/>
      <c r="K539" s="82">
        <f>IF(AND(年报!N$2&lt;=A539,A539&lt;=年报!N$3),1,0)</f>
        <v>0</v>
      </c>
    </row>
    <row r="540" spans="6:11">
      <c r="F540" s="74"/>
      <c r="K540" s="82">
        <f>IF(AND(年报!N$2&lt;=A540,A540&lt;=年报!N$3),1,0)</f>
        <v>0</v>
      </c>
    </row>
    <row r="541" spans="6:11">
      <c r="F541" s="74"/>
      <c r="K541" s="82">
        <f>IF(AND(年报!N$2&lt;=A541,A541&lt;=年报!N$3),1,0)</f>
        <v>0</v>
      </c>
    </row>
    <row r="542" spans="6:11">
      <c r="F542" s="74"/>
      <c r="K542" s="82">
        <f>IF(AND(年报!N$2&lt;=A542,A542&lt;=年报!N$3),1,0)</f>
        <v>0</v>
      </c>
    </row>
    <row r="543" spans="6:11">
      <c r="F543" s="74"/>
      <c r="K543" s="82">
        <f>IF(AND(年报!N$2&lt;=A543,A543&lt;=年报!N$3),1,0)</f>
        <v>0</v>
      </c>
    </row>
    <row r="544" spans="6:11">
      <c r="F544" s="74"/>
      <c r="K544" s="82">
        <f>IF(AND(年报!N$2&lt;=A544,A544&lt;=年报!N$3),1,0)</f>
        <v>0</v>
      </c>
    </row>
    <row r="545" spans="6:11">
      <c r="F545" s="74"/>
      <c r="K545" s="82">
        <f>IF(AND(年报!N$2&lt;=A545,A545&lt;=年报!N$3),1,0)</f>
        <v>0</v>
      </c>
    </row>
    <row r="546" spans="6:11">
      <c r="F546" s="74"/>
      <c r="K546" s="82">
        <f>IF(AND(年报!N$2&lt;=A546,A546&lt;=年报!N$3),1,0)</f>
        <v>0</v>
      </c>
    </row>
    <row r="547" spans="6:11">
      <c r="F547" s="74"/>
      <c r="K547" s="82">
        <f>IF(AND(年报!N$2&lt;=A547,A547&lt;=年报!N$3),1,0)</f>
        <v>0</v>
      </c>
    </row>
    <row r="548" spans="6:11">
      <c r="F548" s="74"/>
      <c r="K548" s="82">
        <f>IF(AND(年报!N$2&lt;=A548,A548&lt;=年报!N$3),1,0)</f>
        <v>0</v>
      </c>
    </row>
    <row r="549" spans="6:11">
      <c r="F549" s="74"/>
      <c r="K549" s="82">
        <f>IF(AND(年报!N$2&lt;=A549,A549&lt;=年报!N$3),1,0)</f>
        <v>0</v>
      </c>
    </row>
    <row r="550" spans="6:11">
      <c r="F550" s="74"/>
      <c r="K550" s="82">
        <f>IF(AND(年报!N$2&lt;=A550,A550&lt;=年报!N$3),1,0)</f>
        <v>0</v>
      </c>
    </row>
    <row r="551" spans="6:11">
      <c r="F551" s="74"/>
      <c r="K551" s="82">
        <f>IF(AND(年报!N$2&lt;=A551,A551&lt;=年报!N$3),1,0)</f>
        <v>0</v>
      </c>
    </row>
    <row r="552" spans="6:11">
      <c r="F552" s="74"/>
      <c r="K552" s="82">
        <f>IF(AND(年报!N$2&lt;=A552,A552&lt;=年报!N$3),1,0)</f>
        <v>0</v>
      </c>
    </row>
    <row r="553" spans="6:11">
      <c r="F553" s="74"/>
      <c r="K553" s="82">
        <f>IF(AND(年报!N$2&lt;=A553,A553&lt;=年报!N$3),1,0)</f>
        <v>0</v>
      </c>
    </row>
    <row r="554" spans="6:11">
      <c r="F554" s="74"/>
      <c r="K554" s="82">
        <f>IF(AND(年报!N$2&lt;=A554,A554&lt;=年报!N$3),1,0)</f>
        <v>0</v>
      </c>
    </row>
    <row r="555" spans="6:11">
      <c r="F555" s="74"/>
      <c r="K555" s="82">
        <f>IF(AND(年报!N$2&lt;=A555,A555&lt;=年报!N$3),1,0)</f>
        <v>0</v>
      </c>
    </row>
    <row r="556" spans="6:11">
      <c r="F556" s="74"/>
      <c r="K556" s="82">
        <f>IF(AND(年报!N$2&lt;=A556,A556&lt;=年报!N$3),1,0)</f>
        <v>0</v>
      </c>
    </row>
    <row r="557" spans="6:11">
      <c r="F557" s="74"/>
      <c r="K557" s="82">
        <f>IF(AND(年报!N$2&lt;=A557,A557&lt;=年报!N$3),1,0)</f>
        <v>0</v>
      </c>
    </row>
    <row r="558" spans="6:11">
      <c r="F558" s="74"/>
      <c r="K558" s="82">
        <f>IF(AND(年报!N$2&lt;=A558,A558&lt;=年报!N$3),1,0)</f>
        <v>0</v>
      </c>
    </row>
    <row r="559" spans="6:11">
      <c r="F559" s="74"/>
      <c r="K559" s="82">
        <f>IF(AND(年报!N$2&lt;=A559,A559&lt;=年报!N$3),1,0)</f>
        <v>0</v>
      </c>
    </row>
    <row r="560" spans="6:11">
      <c r="F560" s="74"/>
      <c r="K560" s="82">
        <f>IF(AND(年报!N$2&lt;=A560,A560&lt;=年报!N$3),1,0)</f>
        <v>0</v>
      </c>
    </row>
    <row r="561" spans="6:11">
      <c r="F561" s="74"/>
      <c r="K561" s="82">
        <f>IF(AND(年报!N$2&lt;=A561,A561&lt;=年报!N$3),1,0)</f>
        <v>0</v>
      </c>
    </row>
    <row r="562" spans="6:11">
      <c r="F562" s="74"/>
      <c r="K562" s="82">
        <f>IF(AND(年报!N$2&lt;=A562,A562&lt;=年报!N$3),1,0)</f>
        <v>0</v>
      </c>
    </row>
    <row r="563" spans="6:11">
      <c r="F563" s="74"/>
      <c r="K563" s="82">
        <f>IF(AND(年报!N$2&lt;=A563,A563&lt;=年报!N$3),1,0)</f>
        <v>0</v>
      </c>
    </row>
    <row r="564" spans="6:11">
      <c r="F564" s="74"/>
      <c r="K564" s="82">
        <f>IF(AND(年报!N$2&lt;=A564,A564&lt;=年报!N$3),1,0)</f>
        <v>0</v>
      </c>
    </row>
    <row r="565" spans="6:11">
      <c r="F565" s="74"/>
      <c r="K565" s="82">
        <f>IF(AND(年报!N$2&lt;=A565,A565&lt;=年报!N$3),1,0)</f>
        <v>0</v>
      </c>
    </row>
    <row r="566" spans="6:11">
      <c r="F566" s="74"/>
      <c r="K566" s="82">
        <f>IF(AND(年报!N$2&lt;=A566,A566&lt;=年报!N$3),1,0)</f>
        <v>0</v>
      </c>
    </row>
    <row r="567" spans="6:11">
      <c r="F567" s="74"/>
      <c r="K567" s="82">
        <f>IF(AND(年报!N$2&lt;=A567,A567&lt;=年报!N$3),1,0)</f>
        <v>0</v>
      </c>
    </row>
    <row r="568" spans="6:11">
      <c r="F568" s="74"/>
      <c r="K568" s="82">
        <f>IF(AND(年报!N$2&lt;=A568,A568&lt;=年报!N$3),1,0)</f>
        <v>0</v>
      </c>
    </row>
    <row r="569" spans="6:11">
      <c r="F569" s="74"/>
      <c r="K569" s="82">
        <f>IF(AND(年报!N$2&lt;=A569,A569&lt;=年报!N$3),1,0)</f>
        <v>0</v>
      </c>
    </row>
    <row r="570" spans="6:11">
      <c r="F570" s="74"/>
      <c r="K570" s="82">
        <f>IF(AND(年报!N$2&lt;=A570,A570&lt;=年报!N$3),1,0)</f>
        <v>0</v>
      </c>
    </row>
    <row r="571" spans="6:11">
      <c r="F571" s="74"/>
      <c r="K571" s="82">
        <f>IF(AND(年报!N$2&lt;=A571,A571&lt;=年报!N$3),1,0)</f>
        <v>0</v>
      </c>
    </row>
    <row r="572" spans="6:11">
      <c r="F572" s="74"/>
      <c r="K572" s="82">
        <f>IF(AND(年报!N$2&lt;=A572,A572&lt;=年报!N$3),1,0)</f>
        <v>0</v>
      </c>
    </row>
    <row r="573" spans="6:11">
      <c r="F573" s="74"/>
      <c r="K573" s="82">
        <f>IF(AND(年报!N$2&lt;=A573,A573&lt;=年报!N$3),1,0)</f>
        <v>0</v>
      </c>
    </row>
    <row r="574" spans="6:11">
      <c r="F574" s="74"/>
      <c r="K574" s="82">
        <f>IF(AND(年报!N$2&lt;=A574,A574&lt;=年报!N$3),1,0)</f>
        <v>0</v>
      </c>
    </row>
    <row r="575" spans="6:11">
      <c r="F575" s="74"/>
      <c r="K575" s="82">
        <f>IF(AND(年报!N$2&lt;=A575,A575&lt;=年报!N$3),1,0)</f>
        <v>0</v>
      </c>
    </row>
    <row r="576" spans="6:11">
      <c r="F576" s="74"/>
      <c r="K576" s="82">
        <f>IF(AND(年报!N$2&lt;=A576,A576&lt;=年报!N$3),1,0)</f>
        <v>0</v>
      </c>
    </row>
    <row r="577" spans="6:11">
      <c r="F577" s="74"/>
      <c r="K577" s="82">
        <f>IF(AND(年报!N$2&lt;=A577,A577&lt;=年报!N$3),1,0)</f>
        <v>0</v>
      </c>
    </row>
    <row r="578" spans="6:11">
      <c r="F578" s="74"/>
      <c r="K578" s="82">
        <f>IF(AND(年报!N$2&lt;=A578,A578&lt;=年报!N$3),1,0)</f>
        <v>0</v>
      </c>
    </row>
    <row r="579" spans="6:11">
      <c r="F579" s="74"/>
      <c r="K579" s="82">
        <f>IF(AND(年报!N$2&lt;=A579,A579&lt;=年报!N$3),1,0)</f>
        <v>0</v>
      </c>
    </row>
    <row r="580" spans="6:11">
      <c r="F580" s="74"/>
      <c r="K580" s="82">
        <f>IF(AND(年报!N$2&lt;=A580,A580&lt;=年报!N$3),1,0)</f>
        <v>0</v>
      </c>
    </row>
    <row r="581" spans="6:11">
      <c r="F581" s="74"/>
      <c r="K581" s="82">
        <f>IF(AND(年报!N$2&lt;=A581,A581&lt;=年报!N$3),1,0)</f>
        <v>0</v>
      </c>
    </row>
    <row r="582" spans="6:11">
      <c r="F582" s="74"/>
      <c r="K582" s="82">
        <f>IF(AND(年报!N$2&lt;=A582,A582&lt;=年报!N$3),1,0)</f>
        <v>0</v>
      </c>
    </row>
    <row r="583" spans="6:11">
      <c r="F583" s="74"/>
      <c r="K583" s="82">
        <f>IF(AND(年报!N$2&lt;=A583,A583&lt;=年报!N$3),1,0)</f>
        <v>0</v>
      </c>
    </row>
    <row r="584" spans="6:11">
      <c r="F584" s="74"/>
      <c r="K584" s="82">
        <f>IF(AND(年报!N$2&lt;=A584,A584&lt;=年报!N$3),1,0)</f>
        <v>0</v>
      </c>
    </row>
    <row r="585" spans="6:11">
      <c r="F585" s="74"/>
      <c r="K585" s="82">
        <f>IF(AND(年报!N$2&lt;=A585,A585&lt;=年报!N$3),1,0)</f>
        <v>0</v>
      </c>
    </row>
    <row r="586" spans="6:11">
      <c r="F586" s="74"/>
      <c r="K586" s="82">
        <f>IF(AND(年报!N$2&lt;=A586,A586&lt;=年报!N$3),1,0)</f>
        <v>0</v>
      </c>
    </row>
    <row r="587" spans="6:11">
      <c r="F587" s="74"/>
      <c r="K587" s="82">
        <f>IF(AND(年报!N$2&lt;=A587,A587&lt;=年报!N$3),1,0)</f>
        <v>0</v>
      </c>
    </row>
    <row r="588" spans="6:11">
      <c r="F588" s="74"/>
      <c r="K588" s="82">
        <f>IF(AND(年报!N$2&lt;=A588,A588&lt;=年报!N$3),1,0)</f>
        <v>0</v>
      </c>
    </row>
    <row r="589" spans="6:11">
      <c r="F589" s="74"/>
      <c r="K589" s="82">
        <f>IF(AND(年报!N$2&lt;=A589,A589&lt;=年报!N$3),1,0)</f>
        <v>0</v>
      </c>
    </row>
    <row r="590" spans="6:11">
      <c r="F590" s="74"/>
      <c r="K590" s="82">
        <f>IF(AND(年报!N$2&lt;=A590,A590&lt;=年报!N$3),1,0)</f>
        <v>0</v>
      </c>
    </row>
    <row r="591" spans="6:11">
      <c r="F591" s="74"/>
      <c r="K591" s="82">
        <f>IF(AND(年报!N$2&lt;=A591,A591&lt;=年报!N$3),1,0)</f>
        <v>0</v>
      </c>
    </row>
    <row r="592" spans="6:11">
      <c r="F592" s="74"/>
      <c r="K592" s="82">
        <f>IF(AND(年报!N$2&lt;=A592,A592&lt;=年报!N$3),1,0)</f>
        <v>0</v>
      </c>
    </row>
    <row r="593" spans="6:11">
      <c r="F593" s="74"/>
      <c r="K593" s="82">
        <f>IF(AND(年报!N$2&lt;=A593,A593&lt;=年报!N$3),1,0)</f>
        <v>0</v>
      </c>
    </row>
    <row r="594" spans="6:11">
      <c r="F594" s="74"/>
      <c r="K594" s="82">
        <f>IF(AND(年报!N$2&lt;=A594,A594&lt;=年报!N$3),1,0)</f>
        <v>0</v>
      </c>
    </row>
    <row r="595" spans="6:11">
      <c r="F595" s="74"/>
      <c r="K595" s="82">
        <f>IF(AND(年报!N$2&lt;=A595,A595&lt;=年报!N$3),1,0)</f>
        <v>0</v>
      </c>
    </row>
    <row r="596" spans="6:11">
      <c r="F596" s="74"/>
      <c r="K596" s="82">
        <f>IF(AND(年报!N$2&lt;=A596,A596&lt;=年报!N$3),1,0)</f>
        <v>0</v>
      </c>
    </row>
    <row r="597" spans="6:11">
      <c r="F597" s="74"/>
      <c r="K597" s="82">
        <f>IF(AND(年报!N$2&lt;=A597,A597&lt;=年报!N$3),1,0)</f>
        <v>0</v>
      </c>
    </row>
    <row r="598" spans="6:11">
      <c r="F598" s="74"/>
      <c r="K598" s="82">
        <f>IF(AND(年报!N$2&lt;=A598,A598&lt;=年报!N$3),1,0)</f>
        <v>0</v>
      </c>
    </row>
    <row r="599" spans="6:11">
      <c r="F599" s="74"/>
      <c r="K599" s="82">
        <f>IF(AND(年报!N$2&lt;=A599,A599&lt;=年报!N$3),1,0)</f>
        <v>0</v>
      </c>
    </row>
    <row r="600" spans="6:11">
      <c r="F600" s="74"/>
      <c r="K600" s="82">
        <f>IF(AND(年报!N$2&lt;=A600,A600&lt;=年报!N$3),1,0)</f>
        <v>0</v>
      </c>
    </row>
    <row r="601" spans="6:11">
      <c r="F601" s="74"/>
      <c r="K601" s="82">
        <f>IF(AND(年报!N$2&lt;=A601,A601&lt;=年报!N$3),1,0)</f>
        <v>0</v>
      </c>
    </row>
    <row r="602" spans="6:11">
      <c r="F602" s="74"/>
      <c r="K602" s="82">
        <f>IF(AND(年报!N$2&lt;=A602,A602&lt;=年报!N$3),1,0)</f>
        <v>0</v>
      </c>
    </row>
    <row r="603" spans="6:11">
      <c r="F603" s="74"/>
      <c r="K603" s="82">
        <f>IF(AND(年报!N$2&lt;=A603,A603&lt;=年报!N$3),1,0)</f>
        <v>0</v>
      </c>
    </row>
    <row r="604" spans="6:11">
      <c r="F604" s="74"/>
      <c r="K604" s="82">
        <f>IF(AND(年报!N$2&lt;=A604,A604&lt;=年报!N$3),1,0)</f>
        <v>0</v>
      </c>
    </row>
    <row r="605" spans="6:11">
      <c r="F605" s="74"/>
      <c r="K605" s="82">
        <f>IF(AND(年报!N$2&lt;=A605,A605&lt;=年报!N$3),1,0)</f>
        <v>0</v>
      </c>
    </row>
    <row r="606" spans="6:11">
      <c r="F606" s="74"/>
      <c r="K606" s="82">
        <f>IF(AND(年报!N$2&lt;=A606,A606&lt;=年报!N$3),1,0)</f>
        <v>0</v>
      </c>
    </row>
    <row r="607" spans="6:11">
      <c r="F607" s="74"/>
      <c r="K607" s="82">
        <f>IF(AND(年报!N$2&lt;=A607,A607&lt;=年报!N$3),1,0)</f>
        <v>0</v>
      </c>
    </row>
    <row r="608" spans="6:11">
      <c r="F608" s="74"/>
      <c r="K608" s="82">
        <f>IF(AND(年报!N$2&lt;=A608,A608&lt;=年报!N$3),1,0)</f>
        <v>0</v>
      </c>
    </row>
    <row r="609" spans="6:11">
      <c r="F609" s="74"/>
      <c r="K609" s="82">
        <f>IF(AND(年报!N$2&lt;=A609,A609&lt;=年报!N$3),1,0)</f>
        <v>0</v>
      </c>
    </row>
    <row r="610" spans="6:11">
      <c r="F610" s="74"/>
      <c r="K610" s="82">
        <f>IF(AND(年报!N$2&lt;=A610,A610&lt;=年报!N$3),1,0)</f>
        <v>0</v>
      </c>
    </row>
    <row r="611" spans="6:11">
      <c r="F611" s="74"/>
      <c r="K611" s="82">
        <f>IF(AND(年报!N$2&lt;=A611,A611&lt;=年报!N$3),1,0)</f>
        <v>0</v>
      </c>
    </row>
    <row r="612" spans="6:11">
      <c r="F612" s="74"/>
      <c r="K612" s="82">
        <f>IF(AND(年报!N$2&lt;=A612,A612&lt;=年报!N$3),1,0)</f>
        <v>0</v>
      </c>
    </row>
    <row r="613" spans="6:11">
      <c r="F613" s="74"/>
      <c r="K613" s="82">
        <f>IF(AND(年报!N$2&lt;=A613,A613&lt;=年报!N$3),1,0)</f>
        <v>0</v>
      </c>
    </row>
    <row r="614" spans="6:11">
      <c r="F614" s="74"/>
      <c r="K614" s="82">
        <f>IF(AND(年报!N$2&lt;=A614,A614&lt;=年报!N$3),1,0)</f>
        <v>0</v>
      </c>
    </row>
    <row r="615" spans="6:11">
      <c r="F615" s="74"/>
      <c r="K615" s="82">
        <f>IF(AND(年报!N$2&lt;=A615,A615&lt;=年报!N$3),1,0)</f>
        <v>0</v>
      </c>
    </row>
    <row r="616" spans="6:11">
      <c r="F616" s="74"/>
      <c r="K616" s="82">
        <f>IF(AND(年报!N$2&lt;=A616,A616&lt;=年报!N$3),1,0)</f>
        <v>0</v>
      </c>
    </row>
    <row r="617" spans="6:11">
      <c r="F617" s="74"/>
      <c r="K617" s="82">
        <f>IF(AND(年报!N$2&lt;=A617,A617&lt;=年报!N$3),1,0)</f>
        <v>0</v>
      </c>
    </row>
    <row r="618" spans="6:11">
      <c r="F618" s="74"/>
      <c r="K618" s="82">
        <f>IF(AND(年报!N$2&lt;=A618,A618&lt;=年报!N$3),1,0)</f>
        <v>0</v>
      </c>
    </row>
    <row r="619" spans="6:11">
      <c r="F619" s="74"/>
      <c r="K619" s="82">
        <f>IF(AND(年报!N$2&lt;=A619,A619&lt;=年报!N$3),1,0)</f>
        <v>0</v>
      </c>
    </row>
    <row r="620" spans="6:11">
      <c r="F620" s="74"/>
      <c r="K620" s="82">
        <f>IF(AND(年报!N$2&lt;=A620,A620&lt;=年报!N$3),1,0)</f>
        <v>0</v>
      </c>
    </row>
    <row r="621" spans="6:11">
      <c r="F621" s="74"/>
      <c r="K621" s="82">
        <f>IF(AND(年报!N$2&lt;=A621,A621&lt;=年报!N$3),1,0)</f>
        <v>0</v>
      </c>
    </row>
    <row r="622" spans="6:11">
      <c r="F622" s="74"/>
      <c r="K622" s="82">
        <f>IF(AND(年报!N$2&lt;=A622,A622&lt;=年报!N$3),1,0)</f>
        <v>0</v>
      </c>
    </row>
    <row r="623" spans="6:11">
      <c r="F623" s="74"/>
      <c r="K623" s="82">
        <f>IF(AND(年报!N$2&lt;=A623,A623&lt;=年报!N$3),1,0)</f>
        <v>0</v>
      </c>
    </row>
    <row r="624" spans="6:11">
      <c r="F624" s="74"/>
      <c r="K624" s="82">
        <f>IF(AND(年报!N$2&lt;=A624,A624&lt;=年报!N$3),1,0)</f>
        <v>0</v>
      </c>
    </row>
    <row r="625" spans="6:11">
      <c r="F625" s="74"/>
      <c r="K625" s="82">
        <f>IF(AND(年报!N$2&lt;=A625,A625&lt;=年报!N$3),1,0)</f>
        <v>0</v>
      </c>
    </row>
    <row r="626" spans="6:11">
      <c r="F626" s="74"/>
      <c r="K626" s="82">
        <f>IF(AND(年报!N$2&lt;=A626,A626&lt;=年报!N$3),1,0)</f>
        <v>0</v>
      </c>
    </row>
    <row r="627" spans="6:11">
      <c r="F627" s="74"/>
      <c r="K627" s="82">
        <f>IF(AND(年报!N$2&lt;=A627,A627&lt;=年报!N$3),1,0)</f>
        <v>0</v>
      </c>
    </row>
    <row r="628" spans="6:11">
      <c r="F628" s="74"/>
      <c r="K628" s="82">
        <f>IF(AND(年报!N$2&lt;=A628,A628&lt;=年报!N$3),1,0)</f>
        <v>0</v>
      </c>
    </row>
    <row r="629" spans="6:11">
      <c r="F629" s="74"/>
      <c r="K629" s="82">
        <f>IF(AND(年报!N$2&lt;=A629,A629&lt;=年报!N$3),1,0)</f>
        <v>0</v>
      </c>
    </row>
    <row r="630" spans="6:11">
      <c r="F630" s="74"/>
      <c r="K630" s="82">
        <f>IF(AND(年报!N$2&lt;=A630,A630&lt;=年报!N$3),1,0)</f>
        <v>0</v>
      </c>
    </row>
    <row r="631" spans="6:11">
      <c r="F631" s="74"/>
      <c r="K631" s="82">
        <f>IF(AND(年报!N$2&lt;=A631,A631&lt;=年报!N$3),1,0)</f>
        <v>0</v>
      </c>
    </row>
    <row r="632" spans="6:11">
      <c r="F632" s="74"/>
      <c r="K632" s="82">
        <f>IF(AND(年报!N$2&lt;=A632,A632&lt;=年报!N$3),1,0)</f>
        <v>0</v>
      </c>
    </row>
    <row r="633" spans="6:11">
      <c r="F633" s="74"/>
      <c r="K633" s="82">
        <f>IF(AND(年报!N$2&lt;=A633,A633&lt;=年报!N$3),1,0)</f>
        <v>0</v>
      </c>
    </row>
    <row r="634" spans="6:11">
      <c r="F634" s="74"/>
      <c r="K634" s="82">
        <f>IF(AND(年报!N$2&lt;=A634,A634&lt;=年报!N$3),1,0)</f>
        <v>0</v>
      </c>
    </row>
    <row r="635" spans="6:11">
      <c r="F635" s="74"/>
      <c r="K635" s="82">
        <f>IF(AND(年报!N$2&lt;=A635,A635&lt;=年报!N$3),1,0)</f>
        <v>0</v>
      </c>
    </row>
    <row r="636" spans="6:11">
      <c r="F636" s="74"/>
      <c r="K636" s="82">
        <f>IF(AND(年报!N$2&lt;=A636,A636&lt;=年报!N$3),1,0)</f>
        <v>0</v>
      </c>
    </row>
    <row r="637" spans="6:11">
      <c r="F637" s="74"/>
      <c r="K637" s="82">
        <f>IF(AND(年报!N$2&lt;=A637,A637&lt;=年报!N$3),1,0)</f>
        <v>0</v>
      </c>
    </row>
    <row r="638" spans="6:11">
      <c r="F638" s="74"/>
      <c r="K638" s="82">
        <f>IF(AND(年报!N$2&lt;=A638,A638&lt;=年报!N$3),1,0)</f>
        <v>0</v>
      </c>
    </row>
    <row r="639" spans="6:11">
      <c r="F639" s="74"/>
      <c r="K639" s="82">
        <f>IF(AND(年报!N$2&lt;=A639,A639&lt;=年报!N$3),1,0)</f>
        <v>0</v>
      </c>
    </row>
    <row r="640" spans="6:11">
      <c r="F640" s="74"/>
      <c r="K640" s="82">
        <f>IF(AND(年报!N$2&lt;=A640,A640&lt;=年报!N$3),1,0)</f>
        <v>0</v>
      </c>
    </row>
    <row r="641" spans="6:11">
      <c r="F641" s="74"/>
      <c r="K641" s="82">
        <f>IF(AND(年报!N$2&lt;=A641,A641&lt;=年报!N$3),1,0)</f>
        <v>0</v>
      </c>
    </row>
    <row r="642" spans="6:11">
      <c r="F642" s="74"/>
      <c r="K642" s="82">
        <f>IF(AND(年报!N$2&lt;=A642,A642&lt;=年报!N$3),1,0)</f>
        <v>0</v>
      </c>
    </row>
    <row r="643" spans="6:11">
      <c r="F643" s="74"/>
      <c r="K643" s="82">
        <f>IF(AND(年报!N$2&lt;=A643,A643&lt;=年报!N$3),1,0)</f>
        <v>0</v>
      </c>
    </row>
    <row r="644" spans="6:11">
      <c r="F644" s="74"/>
      <c r="K644" s="82">
        <f>IF(AND(年报!N$2&lt;=A644,A644&lt;=年报!N$3),1,0)</f>
        <v>0</v>
      </c>
    </row>
    <row r="645" spans="6:11">
      <c r="F645" s="74"/>
      <c r="K645" s="82">
        <f>IF(AND(年报!N$2&lt;=A645,A645&lt;=年报!N$3),1,0)</f>
        <v>0</v>
      </c>
    </row>
    <row r="646" spans="6:11">
      <c r="F646" s="74"/>
      <c r="K646" s="82">
        <f>IF(AND(年报!N$2&lt;=A646,A646&lt;=年报!N$3),1,0)</f>
        <v>0</v>
      </c>
    </row>
    <row r="647" spans="6:11">
      <c r="F647" s="74"/>
      <c r="K647" s="82">
        <f>IF(AND(年报!N$2&lt;=A647,A647&lt;=年报!N$3),1,0)</f>
        <v>0</v>
      </c>
    </row>
    <row r="648" spans="6:11">
      <c r="F648" s="74"/>
      <c r="K648" s="82">
        <f>IF(AND(年报!N$2&lt;=A648,A648&lt;=年报!N$3),1,0)</f>
        <v>0</v>
      </c>
    </row>
    <row r="649" spans="6:11">
      <c r="F649" s="74"/>
      <c r="K649" s="82">
        <f>IF(AND(年报!N$2&lt;=A649,A649&lt;=年报!N$3),1,0)</f>
        <v>0</v>
      </c>
    </row>
    <row r="650" spans="6:11">
      <c r="F650" s="74"/>
      <c r="K650" s="82">
        <f>IF(AND(年报!N$2&lt;=A650,A650&lt;=年报!N$3),1,0)</f>
        <v>0</v>
      </c>
    </row>
    <row r="651" spans="6:11">
      <c r="F651" s="74"/>
      <c r="K651" s="82">
        <f>IF(AND(年报!N$2&lt;=A651,A651&lt;=年报!N$3),1,0)</f>
        <v>0</v>
      </c>
    </row>
    <row r="652" spans="6:11">
      <c r="F652" s="74"/>
      <c r="K652" s="82">
        <f>IF(AND(年报!N$2&lt;=A652,A652&lt;=年报!N$3),1,0)</f>
        <v>0</v>
      </c>
    </row>
    <row r="653" spans="6:11">
      <c r="F653" s="74"/>
      <c r="K653" s="82">
        <f>IF(AND(年报!N$2&lt;=A653,A653&lt;=年报!N$3),1,0)</f>
        <v>0</v>
      </c>
    </row>
    <row r="654" spans="6:11">
      <c r="F654" s="74"/>
      <c r="K654" s="82">
        <f>IF(AND(年报!N$2&lt;=A654,A654&lt;=年报!N$3),1,0)</f>
        <v>0</v>
      </c>
    </row>
    <row r="655" spans="6:11">
      <c r="F655" s="74"/>
      <c r="K655" s="82">
        <f>IF(AND(年报!N$2&lt;=A655,A655&lt;=年报!N$3),1,0)</f>
        <v>0</v>
      </c>
    </row>
    <row r="656" spans="6:11">
      <c r="F656" s="74"/>
      <c r="K656" s="82">
        <f>IF(AND(年报!N$2&lt;=A656,A656&lt;=年报!N$3),1,0)</f>
        <v>0</v>
      </c>
    </row>
    <row r="657" spans="6:11">
      <c r="F657" s="74"/>
      <c r="K657" s="82">
        <f>IF(AND(年报!N$2&lt;=A657,A657&lt;=年报!N$3),1,0)</f>
        <v>0</v>
      </c>
    </row>
    <row r="658" spans="6:11">
      <c r="F658" s="74"/>
      <c r="K658" s="82">
        <f>IF(AND(年报!N$2&lt;=A658,A658&lt;=年报!N$3),1,0)</f>
        <v>0</v>
      </c>
    </row>
    <row r="659" spans="6:11">
      <c r="F659" s="74"/>
      <c r="K659" s="82">
        <f>IF(AND(年报!N$2&lt;=A659,A659&lt;=年报!N$3),1,0)</f>
        <v>0</v>
      </c>
    </row>
    <row r="660" spans="6:11">
      <c r="F660" s="74"/>
      <c r="K660" s="82">
        <f>IF(AND(年报!N$2&lt;=A660,A660&lt;=年报!N$3),1,0)</f>
        <v>0</v>
      </c>
    </row>
    <row r="661" spans="6:11">
      <c r="F661" s="74"/>
      <c r="K661" s="82">
        <f>IF(AND(年报!N$2&lt;=A661,A661&lt;=年报!N$3),1,0)</f>
        <v>0</v>
      </c>
    </row>
    <row r="662" spans="6:11">
      <c r="F662" s="74"/>
      <c r="K662" s="82">
        <f>IF(AND(年报!N$2&lt;=A662,A662&lt;=年报!N$3),1,0)</f>
        <v>0</v>
      </c>
    </row>
    <row r="663" spans="6:11">
      <c r="F663" s="74"/>
      <c r="K663" s="82">
        <f>IF(AND(年报!N$2&lt;=A663,A663&lt;=年报!N$3),1,0)</f>
        <v>0</v>
      </c>
    </row>
    <row r="664" spans="6:11">
      <c r="F664" s="74"/>
      <c r="K664" s="82">
        <f>IF(AND(年报!N$2&lt;=A664,A664&lt;=年报!N$3),1,0)</f>
        <v>0</v>
      </c>
    </row>
    <row r="665" spans="6:11">
      <c r="F665" s="74"/>
      <c r="K665" s="82">
        <f>IF(AND(年报!N$2&lt;=A665,A665&lt;=年报!N$3),1,0)</f>
        <v>0</v>
      </c>
    </row>
    <row r="666" spans="6:11">
      <c r="F666" s="74"/>
      <c r="K666" s="82">
        <f>IF(AND(年报!N$2&lt;=A666,A666&lt;=年报!N$3),1,0)</f>
        <v>0</v>
      </c>
    </row>
    <row r="667" spans="6:11">
      <c r="F667" s="74"/>
      <c r="K667" s="82">
        <f>IF(AND(年报!N$2&lt;=A667,A667&lt;=年报!N$3),1,0)</f>
        <v>0</v>
      </c>
    </row>
    <row r="668" spans="6:11">
      <c r="F668" s="74"/>
      <c r="K668" s="82">
        <f>IF(AND(年报!N$2&lt;=A668,A668&lt;=年报!N$3),1,0)</f>
        <v>0</v>
      </c>
    </row>
    <row r="669" spans="6:11">
      <c r="F669" s="74"/>
      <c r="K669" s="82">
        <f>IF(AND(年报!N$2&lt;=A669,A669&lt;=年报!N$3),1,0)</f>
        <v>0</v>
      </c>
    </row>
    <row r="670" spans="6:11">
      <c r="F670" s="74"/>
      <c r="K670" s="82">
        <f>IF(AND(年报!N$2&lt;=A670,A670&lt;=年报!N$3),1,0)</f>
        <v>0</v>
      </c>
    </row>
    <row r="671" spans="6:11">
      <c r="F671" s="74"/>
      <c r="K671" s="82">
        <f>IF(AND(年报!N$2&lt;=A671,A671&lt;=年报!N$3),1,0)</f>
        <v>0</v>
      </c>
    </row>
    <row r="672" spans="6:11">
      <c r="F672" s="74"/>
      <c r="K672" s="82">
        <f>IF(AND(年报!N$2&lt;=A672,A672&lt;=年报!N$3),1,0)</f>
        <v>0</v>
      </c>
    </row>
    <row r="673" spans="6:11">
      <c r="F673" s="74"/>
      <c r="K673" s="82">
        <f>IF(AND(年报!N$2&lt;=A673,A673&lt;=年报!N$3),1,0)</f>
        <v>0</v>
      </c>
    </row>
    <row r="674" spans="6:11">
      <c r="F674" s="74"/>
      <c r="K674" s="82">
        <f>IF(AND(年报!N$2&lt;=A674,A674&lt;=年报!N$3),1,0)</f>
        <v>0</v>
      </c>
    </row>
    <row r="675" spans="6:11">
      <c r="F675" s="74"/>
      <c r="K675" s="82">
        <f>IF(AND(年报!N$2&lt;=A675,A675&lt;=年报!N$3),1,0)</f>
        <v>0</v>
      </c>
    </row>
    <row r="676" spans="6:11">
      <c r="F676" s="74"/>
      <c r="K676" s="82">
        <f>IF(AND(年报!N$2&lt;=A676,A676&lt;=年报!N$3),1,0)</f>
        <v>0</v>
      </c>
    </row>
    <row r="677" spans="6:11">
      <c r="F677" s="74"/>
      <c r="K677" s="82">
        <f>IF(AND(年报!N$2&lt;=A677,A677&lt;=年报!N$3),1,0)</f>
        <v>0</v>
      </c>
    </row>
    <row r="678" spans="6:11">
      <c r="F678" s="74"/>
      <c r="K678" s="82">
        <f>IF(AND(年报!N$2&lt;=A678,A678&lt;=年报!N$3),1,0)</f>
        <v>0</v>
      </c>
    </row>
    <row r="679" spans="6:11">
      <c r="F679" s="74"/>
      <c r="K679" s="82">
        <f>IF(AND(年报!N$2&lt;=A679,A679&lt;=年报!N$3),1,0)</f>
        <v>0</v>
      </c>
    </row>
    <row r="680" spans="6:11">
      <c r="F680" s="74"/>
      <c r="K680" s="82">
        <f>IF(AND(年报!N$2&lt;=A680,A680&lt;=年报!N$3),1,0)</f>
        <v>0</v>
      </c>
    </row>
    <row r="681" spans="6:11">
      <c r="F681" s="74"/>
      <c r="K681" s="82">
        <f>IF(AND(年报!N$2&lt;=A681,A681&lt;=年报!N$3),1,0)</f>
        <v>0</v>
      </c>
    </row>
    <row r="682" spans="6:11">
      <c r="F682" s="74"/>
      <c r="K682" s="82">
        <f>IF(AND(年报!N$2&lt;=A682,A682&lt;=年报!N$3),1,0)</f>
        <v>0</v>
      </c>
    </row>
    <row r="683" spans="6:11">
      <c r="F683" s="74"/>
      <c r="K683" s="82">
        <f>IF(AND(年报!N$2&lt;=A683,A683&lt;=年报!N$3),1,0)</f>
        <v>0</v>
      </c>
    </row>
    <row r="684" spans="6:11">
      <c r="F684" s="74"/>
      <c r="K684" s="82">
        <f>IF(AND(年报!N$2&lt;=A684,A684&lt;=年报!N$3),1,0)</f>
        <v>0</v>
      </c>
    </row>
    <row r="685" spans="6:11">
      <c r="F685" s="74"/>
      <c r="K685" s="82">
        <f>IF(AND(年报!N$2&lt;=A685,A685&lt;=年报!N$3),1,0)</f>
        <v>0</v>
      </c>
    </row>
    <row r="686" spans="6:11">
      <c r="F686" s="74"/>
      <c r="K686" s="82">
        <f>IF(AND(年报!N$2&lt;=A686,A686&lt;=年报!N$3),1,0)</f>
        <v>0</v>
      </c>
    </row>
    <row r="687" spans="6:11">
      <c r="F687" s="74"/>
      <c r="K687" s="82">
        <f>IF(AND(年报!N$2&lt;=A687,A687&lt;=年报!N$3),1,0)</f>
        <v>0</v>
      </c>
    </row>
    <row r="688" spans="6:11">
      <c r="F688" s="74"/>
      <c r="K688" s="82">
        <f>IF(AND(年报!N$2&lt;=A688,A688&lt;=年报!N$3),1,0)</f>
        <v>0</v>
      </c>
    </row>
    <row r="689" spans="6:11">
      <c r="F689" s="74"/>
      <c r="K689" s="82">
        <f>IF(AND(年报!N$2&lt;=A689,A689&lt;=年报!N$3),1,0)</f>
        <v>0</v>
      </c>
    </row>
    <row r="690" spans="6:11">
      <c r="F690" s="74"/>
      <c r="K690" s="82">
        <f>IF(AND(年报!N$2&lt;=A690,A690&lt;=年报!N$3),1,0)</f>
        <v>0</v>
      </c>
    </row>
    <row r="691" spans="6:11">
      <c r="F691" s="74"/>
      <c r="K691" s="82">
        <f>IF(AND(年报!N$2&lt;=A691,A691&lt;=年报!N$3),1,0)</f>
        <v>0</v>
      </c>
    </row>
    <row r="692" spans="6:11">
      <c r="F692" s="74"/>
      <c r="K692" s="82">
        <f>IF(AND(年报!N$2&lt;=A692,A692&lt;=年报!N$3),1,0)</f>
        <v>0</v>
      </c>
    </row>
    <row r="693" spans="6:11">
      <c r="F693" s="74"/>
      <c r="K693" s="82">
        <f>IF(AND(年报!N$2&lt;=A693,A693&lt;=年报!N$3),1,0)</f>
        <v>0</v>
      </c>
    </row>
    <row r="694" spans="6:11">
      <c r="F694" s="74"/>
      <c r="K694" s="82">
        <f>IF(AND(年报!N$2&lt;=A694,A694&lt;=年报!N$3),1,0)</f>
        <v>0</v>
      </c>
    </row>
    <row r="695" spans="6:11">
      <c r="F695" s="74"/>
      <c r="K695" s="82">
        <f>IF(AND(年报!N$2&lt;=A695,A695&lt;=年报!N$3),1,0)</f>
        <v>0</v>
      </c>
    </row>
    <row r="696" spans="6:11">
      <c r="F696" s="74"/>
      <c r="K696" s="82">
        <f>IF(AND(年报!N$2&lt;=A696,A696&lt;=年报!N$3),1,0)</f>
        <v>0</v>
      </c>
    </row>
    <row r="697" spans="6:11">
      <c r="F697" s="74"/>
      <c r="K697" s="82">
        <f>IF(AND(年报!N$2&lt;=A697,A697&lt;=年报!N$3),1,0)</f>
        <v>0</v>
      </c>
    </row>
    <row r="698" spans="6:11">
      <c r="F698" s="74"/>
      <c r="K698" s="82">
        <f>IF(AND(年报!N$2&lt;=A698,A698&lt;=年报!N$3),1,0)</f>
        <v>0</v>
      </c>
    </row>
    <row r="699" spans="6:11">
      <c r="F699" s="74"/>
      <c r="K699" s="82">
        <f>IF(AND(年报!N$2&lt;=A699,A699&lt;=年报!N$3),1,0)</f>
        <v>0</v>
      </c>
    </row>
    <row r="700" spans="6:11">
      <c r="F700" s="74"/>
      <c r="K700" s="82">
        <f>IF(AND(年报!N$2&lt;=A700,A700&lt;=年报!N$3),1,0)</f>
        <v>0</v>
      </c>
    </row>
    <row r="701" spans="6:11">
      <c r="F701" s="74"/>
      <c r="K701" s="82">
        <f>IF(AND(年报!N$2&lt;=A701,A701&lt;=年报!N$3),1,0)</f>
        <v>0</v>
      </c>
    </row>
    <row r="702" spans="6:11">
      <c r="F702" s="74"/>
      <c r="K702" s="82">
        <f>IF(AND(年报!N$2&lt;=A702,A702&lt;=年报!N$3),1,0)</f>
        <v>0</v>
      </c>
    </row>
    <row r="703" spans="6:11">
      <c r="F703" s="74"/>
      <c r="K703" s="82">
        <f>IF(AND(年报!N$2&lt;=A703,A703&lt;=年报!N$3),1,0)</f>
        <v>0</v>
      </c>
    </row>
    <row r="704" spans="6:11">
      <c r="F704" s="74"/>
      <c r="K704" s="82">
        <f>IF(AND(年报!N$2&lt;=A704,A704&lt;=年报!N$3),1,0)</f>
        <v>0</v>
      </c>
    </row>
    <row r="705" spans="6:11">
      <c r="F705" s="74"/>
      <c r="K705" s="82">
        <f>IF(AND(年报!N$2&lt;=A705,A705&lt;=年报!N$3),1,0)</f>
        <v>0</v>
      </c>
    </row>
    <row r="706" spans="6:11">
      <c r="F706" s="74"/>
      <c r="K706" s="82">
        <f>IF(AND(年报!N$2&lt;=A706,A706&lt;=年报!N$3),1,0)</f>
        <v>0</v>
      </c>
    </row>
    <row r="707" spans="6:11">
      <c r="F707" s="74"/>
      <c r="K707" s="82">
        <f>IF(AND(年报!N$2&lt;=A707,A707&lt;=年报!N$3),1,0)</f>
        <v>0</v>
      </c>
    </row>
    <row r="708" spans="6:11">
      <c r="F708" s="74"/>
      <c r="K708" s="82">
        <f>IF(AND(年报!N$2&lt;=A708,A708&lt;=年报!N$3),1,0)</f>
        <v>0</v>
      </c>
    </row>
    <row r="709" spans="6:11">
      <c r="F709" s="74"/>
      <c r="K709" s="82">
        <f>IF(AND(年报!N$2&lt;=A709,A709&lt;=年报!N$3),1,0)</f>
        <v>0</v>
      </c>
    </row>
    <row r="710" spans="6:11">
      <c r="F710" s="74"/>
      <c r="K710" s="82">
        <f>IF(AND(年报!N$2&lt;=A710,A710&lt;=年报!N$3),1,0)</f>
        <v>0</v>
      </c>
    </row>
    <row r="711" spans="6:11">
      <c r="F711" s="74"/>
      <c r="K711" s="82">
        <f>IF(AND(年报!N$2&lt;=A711,A711&lt;=年报!N$3),1,0)</f>
        <v>0</v>
      </c>
    </row>
    <row r="712" spans="6:11">
      <c r="F712" s="74"/>
      <c r="K712" s="82">
        <f>IF(AND(年报!N$2&lt;=A712,A712&lt;=年报!N$3),1,0)</f>
        <v>0</v>
      </c>
    </row>
    <row r="713" spans="6:11">
      <c r="F713" s="74"/>
      <c r="K713" s="82">
        <f>IF(AND(年报!N$2&lt;=A713,A713&lt;=年报!N$3),1,0)</f>
        <v>0</v>
      </c>
    </row>
    <row r="714" spans="6:11">
      <c r="F714" s="74"/>
      <c r="K714" s="82">
        <f>IF(AND(年报!N$2&lt;=A714,A714&lt;=年报!N$3),1,0)</f>
        <v>0</v>
      </c>
    </row>
    <row r="715" spans="6:11">
      <c r="F715" s="74"/>
      <c r="K715" s="82">
        <f>IF(AND(年报!N$2&lt;=A715,A715&lt;=年报!N$3),1,0)</f>
        <v>0</v>
      </c>
    </row>
    <row r="716" spans="6:11">
      <c r="F716" s="74"/>
      <c r="K716" s="82">
        <f>IF(AND(年报!N$2&lt;=A716,A716&lt;=年报!N$3),1,0)</f>
        <v>0</v>
      </c>
    </row>
    <row r="717" spans="6:11">
      <c r="F717" s="74"/>
      <c r="K717" s="82">
        <f>IF(AND(年报!N$2&lt;=A717,A717&lt;=年报!N$3),1,0)</f>
        <v>0</v>
      </c>
    </row>
    <row r="718" spans="6:11">
      <c r="F718" s="74"/>
      <c r="K718" s="82">
        <f>IF(AND(年报!N$2&lt;=A718,A718&lt;=年报!N$3),1,0)</f>
        <v>0</v>
      </c>
    </row>
    <row r="719" spans="6:11">
      <c r="F719" s="74"/>
      <c r="K719" s="82">
        <f>IF(AND(年报!N$2&lt;=A719,A719&lt;=年报!N$3),1,0)</f>
        <v>0</v>
      </c>
    </row>
    <row r="720" spans="6:11">
      <c r="F720" s="74"/>
      <c r="K720" s="82">
        <f>IF(AND(年报!N$2&lt;=A720,A720&lt;=年报!N$3),1,0)</f>
        <v>0</v>
      </c>
    </row>
    <row r="721" spans="6:11">
      <c r="F721" s="74"/>
      <c r="K721" s="82">
        <f>IF(AND(年报!N$2&lt;=A721,A721&lt;=年报!N$3),1,0)</f>
        <v>0</v>
      </c>
    </row>
    <row r="722" spans="6:11">
      <c r="F722" s="74"/>
      <c r="K722" s="82">
        <f>IF(AND(年报!N$2&lt;=A722,A722&lt;=年报!N$3),1,0)</f>
        <v>0</v>
      </c>
    </row>
    <row r="723" spans="6:11">
      <c r="F723" s="74"/>
      <c r="K723" s="82">
        <f>IF(AND(年报!N$2&lt;=A723,A723&lt;=年报!N$3),1,0)</f>
        <v>0</v>
      </c>
    </row>
    <row r="724" spans="6:11">
      <c r="F724" s="74"/>
      <c r="K724" s="82">
        <f>IF(AND(年报!N$2&lt;=A724,A724&lt;=年报!N$3),1,0)</f>
        <v>0</v>
      </c>
    </row>
    <row r="725" spans="6:11">
      <c r="F725" s="74"/>
      <c r="K725" s="82">
        <f>IF(AND(年报!N$2&lt;=A725,A725&lt;=年报!N$3),1,0)</f>
        <v>0</v>
      </c>
    </row>
    <row r="726" spans="6:11">
      <c r="F726" s="74"/>
      <c r="K726" s="82">
        <f>IF(AND(年报!N$2&lt;=A726,A726&lt;=年报!N$3),1,0)</f>
        <v>0</v>
      </c>
    </row>
    <row r="727" spans="6:11">
      <c r="F727" s="74"/>
      <c r="K727" s="82">
        <f>IF(AND(年报!N$2&lt;=A727,A727&lt;=年报!N$3),1,0)</f>
        <v>0</v>
      </c>
    </row>
    <row r="728" spans="6:11">
      <c r="F728" s="74"/>
      <c r="K728" s="82">
        <f>IF(AND(年报!N$2&lt;=A728,A728&lt;=年报!N$3),1,0)</f>
        <v>0</v>
      </c>
    </row>
    <row r="729" spans="6:11">
      <c r="F729" s="74"/>
      <c r="K729" s="82">
        <f>IF(AND(年报!N$2&lt;=A729,A729&lt;=年报!N$3),1,0)</f>
        <v>0</v>
      </c>
    </row>
    <row r="730" spans="6:11">
      <c r="F730" s="74"/>
      <c r="K730" s="82">
        <f>IF(AND(年报!N$2&lt;=A730,A730&lt;=年报!N$3),1,0)</f>
        <v>0</v>
      </c>
    </row>
    <row r="731" spans="6:11">
      <c r="F731" s="74"/>
      <c r="K731" s="82">
        <f>IF(AND(年报!N$2&lt;=A731,A731&lt;=年报!N$3),1,0)</f>
        <v>0</v>
      </c>
    </row>
    <row r="732" spans="6:11">
      <c r="F732" s="74"/>
      <c r="K732" s="82">
        <f>IF(AND(年报!N$2&lt;=A732,A732&lt;=年报!N$3),1,0)</f>
        <v>0</v>
      </c>
    </row>
    <row r="733" spans="6:11">
      <c r="F733" s="74"/>
      <c r="K733" s="82">
        <f>IF(AND(年报!N$2&lt;=A733,A733&lt;=年报!N$3),1,0)</f>
        <v>0</v>
      </c>
    </row>
    <row r="734" spans="6:11">
      <c r="F734" s="74"/>
      <c r="K734" s="82">
        <f>IF(AND(年报!N$2&lt;=A734,A734&lt;=年报!N$3),1,0)</f>
        <v>0</v>
      </c>
    </row>
    <row r="735" spans="6:11">
      <c r="F735" s="74"/>
      <c r="K735" s="82">
        <f>IF(AND(年报!N$2&lt;=A735,A735&lt;=年报!N$3),1,0)</f>
        <v>0</v>
      </c>
    </row>
    <row r="736" spans="6:11">
      <c r="F736" s="74"/>
      <c r="K736" s="82">
        <f>IF(AND(年报!N$2&lt;=A736,A736&lt;=年报!N$3),1,0)</f>
        <v>0</v>
      </c>
    </row>
    <row r="737" spans="6:11">
      <c r="F737" s="74"/>
      <c r="K737" s="82">
        <f>IF(AND(年报!N$2&lt;=A737,A737&lt;=年报!N$3),1,0)</f>
        <v>0</v>
      </c>
    </row>
    <row r="738" spans="6:11">
      <c r="F738" s="74"/>
      <c r="K738" s="82">
        <f>IF(AND(年报!N$2&lt;=A738,A738&lt;=年报!N$3),1,0)</f>
        <v>0</v>
      </c>
    </row>
    <row r="739" spans="6:11">
      <c r="F739" s="74"/>
      <c r="K739" s="82">
        <f>IF(AND(年报!N$2&lt;=A739,A739&lt;=年报!N$3),1,0)</f>
        <v>0</v>
      </c>
    </row>
    <row r="740" spans="6:11">
      <c r="F740" s="74"/>
      <c r="K740" s="82">
        <f>IF(AND(年报!N$2&lt;=A740,A740&lt;=年报!N$3),1,0)</f>
        <v>0</v>
      </c>
    </row>
    <row r="741" spans="6:11">
      <c r="F741" s="74"/>
      <c r="K741" s="82">
        <f>IF(AND(年报!N$2&lt;=A741,A741&lt;=年报!N$3),1,0)</f>
        <v>0</v>
      </c>
    </row>
    <row r="742" spans="6:11">
      <c r="F742" s="74"/>
      <c r="K742" s="82">
        <f>IF(AND(年报!N$2&lt;=A742,A742&lt;=年报!N$3),1,0)</f>
        <v>0</v>
      </c>
    </row>
    <row r="743" spans="6:11">
      <c r="F743" s="74"/>
      <c r="K743" s="82">
        <f>IF(AND(年报!N$2&lt;=A743,A743&lt;=年报!N$3),1,0)</f>
        <v>0</v>
      </c>
    </row>
    <row r="744" spans="6:11">
      <c r="F744" s="74"/>
      <c r="K744" s="82">
        <f>IF(AND(年报!N$2&lt;=A744,A744&lt;=年报!N$3),1,0)</f>
        <v>0</v>
      </c>
    </row>
    <row r="745" spans="6:11">
      <c r="F745" s="74"/>
      <c r="K745" s="82">
        <f>IF(AND(年报!N$2&lt;=A745,A745&lt;=年报!N$3),1,0)</f>
        <v>0</v>
      </c>
    </row>
    <row r="746" spans="6:11">
      <c r="F746" s="74"/>
      <c r="K746" s="82">
        <f>IF(AND(年报!N$2&lt;=A746,A746&lt;=年报!N$3),1,0)</f>
        <v>0</v>
      </c>
    </row>
    <row r="747" spans="6:11">
      <c r="F747" s="74"/>
      <c r="K747" s="82">
        <f>IF(AND(年报!N$2&lt;=A747,A747&lt;=年报!N$3),1,0)</f>
        <v>0</v>
      </c>
    </row>
    <row r="748" spans="6:11">
      <c r="F748" s="74"/>
      <c r="K748" s="82">
        <f>IF(AND(年报!N$2&lt;=A748,A748&lt;=年报!N$3),1,0)</f>
        <v>0</v>
      </c>
    </row>
    <row r="749" spans="6:11">
      <c r="F749" s="74"/>
      <c r="K749" s="82">
        <f>IF(AND(年报!N$2&lt;=A749,A749&lt;=年报!N$3),1,0)</f>
        <v>0</v>
      </c>
    </row>
    <row r="750" spans="6:11">
      <c r="F750" s="74"/>
      <c r="K750" s="82">
        <f>IF(AND(年报!N$2&lt;=A750,A750&lt;=年报!N$3),1,0)</f>
        <v>0</v>
      </c>
    </row>
    <row r="751" spans="6:11">
      <c r="F751" s="74"/>
      <c r="K751" s="82">
        <f>IF(AND(年报!N$2&lt;=A751,A751&lt;=年报!N$3),1,0)</f>
        <v>0</v>
      </c>
    </row>
    <row r="752" spans="6:11">
      <c r="F752" s="74"/>
      <c r="K752" s="82">
        <f>IF(AND(年报!N$2&lt;=A752,A752&lt;=年报!N$3),1,0)</f>
        <v>0</v>
      </c>
    </row>
    <row r="753" spans="6:11">
      <c r="F753" s="74"/>
      <c r="K753" s="82">
        <f>IF(AND(年报!N$2&lt;=A753,A753&lt;=年报!N$3),1,0)</f>
        <v>0</v>
      </c>
    </row>
    <row r="754" spans="6:11">
      <c r="F754" s="74"/>
      <c r="K754" s="82">
        <f>IF(AND(年报!N$2&lt;=A754,A754&lt;=年报!N$3),1,0)</f>
        <v>0</v>
      </c>
    </row>
    <row r="755" spans="6:11">
      <c r="F755" s="74"/>
      <c r="K755" s="82">
        <f>IF(AND(年报!N$2&lt;=A755,A755&lt;=年报!N$3),1,0)</f>
        <v>0</v>
      </c>
    </row>
    <row r="756" spans="6:11">
      <c r="F756" s="74"/>
      <c r="K756" s="82">
        <f>IF(AND(年报!N$2&lt;=A756,A756&lt;=年报!N$3),1,0)</f>
        <v>0</v>
      </c>
    </row>
    <row r="757" spans="6:11">
      <c r="F757" s="74"/>
      <c r="K757" s="82">
        <f>IF(AND(年报!N$2&lt;=A757,A757&lt;=年报!N$3),1,0)</f>
        <v>0</v>
      </c>
    </row>
    <row r="758" spans="6:11">
      <c r="F758" s="74"/>
      <c r="K758" s="82">
        <f>IF(AND(年报!N$2&lt;=A758,A758&lt;=年报!N$3),1,0)</f>
        <v>0</v>
      </c>
    </row>
    <row r="759" spans="6:11">
      <c r="F759" s="74"/>
      <c r="K759" s="82">
        <f>IF(AND(年报!N$2&lt;=A759,A759&lt;=年报!N$3),1,0)</f>
        <v>0</v>
      </c>
    </row>
    <row r="760" spans="6:11">
      <c r="F760" s="74"/>
      <c r="K760" s="82">
        <f>IF(AND(年报!N$2&lt;=A760,A760&lt;=年报!N$3),1,0)</f>
        <v>0</v>
      </c>
    </row>
    <row r="761" spans="6:11">
      <c r="F761" s="74"/>
      <c r="K761" s="82">
        <f>IF(AND(年报!N$2&lt;=A761,A761&lt;=年报!N$3),1,0)</f>
        <v>0</v>
      </c>
    </row>
    <row r="762" spans="6:11">
      <c r="F762" s="74"/>
      <c r="K762" s="82">
        <f>IF(AND(年报!N$2&lt;=A762,A762&lt;=年报!N$3),1,0)</f>
        <v>0</v>
      </c>
    </row>
    <row r="763" spans="6:11">
      <c r="F763" s="74"/>
      <c r="K763" s="82">
        <f>IF(AND(年报!N$2&lt;=A763,A763&lt;=年报!N$3),1,0)</f>
        <v>0</v>
      </c>
    </row>
    <row r="764" spans="6:11">
      <c r="F764" s="74"/>
      <c r="K764" s="82">
        <f>IF(AND(年报!N$2&lt;=A764,A764&lt;=年报!N$3),1,0)</f>
        <v>0</v>
      </c>
    </row>
    <row r="765" spans="6:11">
      <c r="F765" s="74"/>
      <c r="K765" s="82">
        <f>IF(AND(年报!N$2&lt;=A765,A765&lt;=年报!N$3),1,0)</f>
        <v>0</v>
      </c>
    </row>
    <row r="766" spans="6:11">
      <c r="F766" s="74"/>
      <c r="K766" s="82">
        <f>IF(AND(年报!N$2&lt;=A766,A766&lt;=年报!N$3),1,0)</f>
        <v>0</v>
      </c>
    </row>
    <row r="767" spans="6:11">
      <c r="F767" s="74"/>
      <c r="K767" s="82">
        <f>IF(AND(年报!N$2&lt;=A767,A767&lt;=年报!N$3),1,0)</f>
        <v>0</v>
      </c>
    </row>
    <row r="768" spans="6:11">
      <c r="F768" s="74"/>
      <c r="K768" s="82">
        <f>IF(AND(年报!N$2&lt;=A768,A768&lt;=年报!N$3),1,0)</f>
        <v>0</v>
      </c>
    </row>
    <row r="769" spans="6:11">
      <c r="F769" s="74"/>
      <c r="K769" s="82">
        <f>IF(AND(年报!N$2&lt;=A769,A769&lt;=年报!N$3),1,0)</f>
        <v>0</v>
      </c>
    </row>
    <row r="770" spans="6:11">
      <c r="F770" s="74"/>
      <c r="K770" s="82">
        <f>IF(AND(年报!N$2&lt;=A770,A770&lt;=年报!N$3),1,0)</f>
        <v>0</v>
      </c>
    </row>
    <row r="771" spans="6:11">
      <c r="F771" s="74"/>
      <c r="K771" s="82">
        <f>IF(AND(年报!N$2&lt;=A771,A771&lt;=年报!N$3),1,0)</f>
        <v>0</v>
      </c>
    </row>
    <row r="772" spans="6:11">
      <c r="F772" s="74"/>
      <c r="K772" s="82">
        <f>IF(AND(年报!N$2&lt;=A772,A772&lt;=年报!N$3),1,0)</f>
        <v>0</v>
      </c>
    </row>
    <row r="773" spans="6:11">
      <c r="F773" s="74"/>
      <c r="K773" s="82">
        <f>IF(AND(年报!N$2&lt;=A773,A773&lt;=年报!N$3),1,0)</f>
        <v>0</v>
      </c>
    </row>
    <row r="774" spans="6:11">
      <c r="F774" s="74"/>
      <c r="K774" s="82">
        <f>IF(AND(年报!N$2&lt;=A774,A774&lt;=年报!N$3),1,0)</f>
        <v>0</v>
      </c>
    </row>
    <row r="775" spans="6:11">
      <c r="F775" s="74"/>
      <c r="K775" s="82">
        <f>IF(AND(年报!N$2&lt;=A775,A775&lt;=年报!N$3),1,0)</f>
        <v>0</v>
      </c>
    </row>
    <row r="776" spans="6:11">
      <c r="F776" s="74"/>
      <c r="K776" s="82">
        <f>IF(AND(年报!N$2&lt;=A776,A776&lt;=年报!N$3),1,0)</f>
        <v>0</v>
      </c>
    </row>
    <row r="777" spans="6:11">
      <c r="F777" s="74"/>
      <c r="K777" s="82">
        <f>IF(AND(年报!N$2&lt;=A777,A777&lt;=年报!N$3),1,0)</f>
        <v>0</v>
      </c>
    </row>
    <row r="778" spans="6:11">
      <c r="F778" s="74"/>
      <c r="K778" s="82">
        <f>IF(AND(年报!N$2&lt;=A778,A778&lt;=年报!N$3),1,0)</f>
        <v>0</v>
      </c>
    </row>
    <row r="779" spans="6:11">
      <c r="F779" s="74"/>
      <c r="K779" s="82">
        <f>IF(AND(年报!N$2&lt;=A779,A779&lt;=年报!N$3),1,0)</f>
        <v>0</v>
      </c>
    </row>
    <row r="780" spans="6:11">
      <c r="F780" s="74"/>
      <c r="K780" s="82">
        <f>IF(AND(年报!N$2&lt;=A780,A780&lt;=年报!N$3),1,0)</f>
        <v>0</v>
      </c>
    </row>
    <row r="781" spans="6:11">
      <c r="F781" s="74"/>
      <c r="K781" s="82">
        <f>IF(AND(年报!N$2&lt;=A781,A781&lt;=年报!N$3),1,0)</f>
        <v>0</v>
      </c>
    </row>
    <row r="782" spans="6:11">
      <c r="F782" s="74"/>
      <c r="K782" s="82">
        <f>IF(AND(年报!N$2&lt;=A782,A782&lt;=年报!N$3),1,0)</f>
        <v>0</v>
      </c>
    </row>
    <row r="783" spans="6:11">
      <c r="F783" s="74"/>
      <c r="K783" s="82">
        <f>IF(AND(年报!N$2&lt;=A783,A783&lt;=年报!N$3),1,0)</f>
        <v>0</v>
      </c>
    </row>
    <row r="784" spans="6:11">
      <c r="F784" s="74"/>
      <c r="K784" s="82">
        <f>IF(AND(年报!N$2&lt;=A784,A784&lt;=年报!N$3),1,0)</f>
        <v>0</v>
      </c>
    </row>
    <row r="785" spans="6:11">
      <c r="F785" s="74"/>
      <c r="K785" s="82">
        <f>IF(AND(年报!N$2&lt;=A785,A785&lt;=年报!N$3),1,0)</f>
        <v>0</v>
      </c>
    </row>
    <row r="786" spans="6:11">
      <c r="F786" s="74"/>
      <c r="K786" s="82">
        <f>IF(AND(年报!N$2&lt;=A786,A786&lt;=年报!N$3),1,0)</f>
        <v>0</v>
      </c>
    </row>
    <row r="787" spans="6:11">
      <c r="F787" s="74"/>
      <c r="K787" s="82">
        <f>IF(AND(年报!N$2&lt;=A787,A787&lt;=年报!N$3),1,0)</f>
        <v>0</v>
      </c>
    </row>
    <row r="788" spans="6:11">
      <c r="F788" s="74"/>
      <c r="K788" s="82">
        <f>IF(AND(年报!N$2&lt;=A788,A788&lt;=年报!N$3),1,0)</f>
        <v>0</v>
      </c>
    </row>
    <row r="789" spans="6:11">
      <c r="F789" s="74"/>
      <c r="K789" s="82">
        <f>IF(AND(年报!N$2&lt;=A789,A789&lt;=年报!N$3),1,0)</f>
        <v>0</v>
      </c>
    </row>
    <row r="790" spans="6:11">
      <c r="F790" s="74"/>
      <c r="K790" s="82">
        <f>IF(AND(年报!N$2&lt;=A790,A790&lt;=年报!N$3),1,0)</f>
        <v>0</v>
      </c>
    </row>
    <row r="791" spans="6:11">
      <c r="F791" s="74"/>
      <c r="K791" s="82">
        <f>IF(AND(年报!N$2&lt;=A791,A791&lt;=年报!N$3),1,0)</f>
        <v>0</v>
      </c>
    </row>
    <row r="792" spans="6:11">
      <c r="F792" s="74"/>
      <c r="K792" s="82">
        <f>IF(AND(年报!N$2&lt;=A792,A792&lt;=年报!N$3),1,0)</f>
        <v>0</v>
      </c>
    </row>
    <row r="793" spans="6:11">
      <c r="F793" s="74"/>
      <c r="K793" s="82">
        <f>IF(AND(年报!N$2&lt;=A793,A793&lt;=年报!N$3),1,0)</f>
        <v>0</v>
      </c>
    </row>
    <row r="794" spans="6:11">
      <c r="F794" s="74"/>
      <c r="K794" s="82">
        <f>IF(AND(年报!N$2&lt;=A794,A794&lt;=年报!N$3),1,0)</f>
        <v>0</v>
      </c>
    </row>
    <row r="795" spans="6:11">
      <c r="F795" s="74"/>
      <c r="K795" s="82">
        <f>IF(AND(年报!N$2&lt;=A795,A795&lt;=年报!N$3),1,0)</f>
        <v>0</v>
      </c>
    </row>
    <row r="796" spans="6:11">
      <c r="F796" s="74"/>
      <c r="K796" s="82">
        <f>IF(AND(年报!N$2&lt;=A796,A796&lt;=年报!N$3),1,0)</f>
        <v>0</v>
      </c>
    </row>
    <row r="797" spans="6:11">
      <c r="F797" s="74"/>
      <c r="K797" s="82">
        <f>IF(AND(年报!N$2&lt;=A797,A797&lt;=年报!N$3),1,0)</f>
        <v>0</v>
      </c>
    </row>
    <row r="798" spans="6:11">
      <c r="F798" s="74"/>
      <c r="K798" s="82">
        <f>IF(AND(年报!N$2&lt;=A798,A798&lt;=年报!N$3),1,0)</f>
        <v>0</v>
      </c>
    </row>
    <row r="799" spans="6:11">
      <c r="F799" s="74"/>
      <c r="K799" s="82">
        <f>IF(AND(年报!N$2&lt;=A799,A799&lt;=年报!N$3),1,0)</f>
        <v>0</v>
      </c>
    </row>
    <row r="800" spans="6:11">
      <c r="F800" s="74"/>
      <c r="K800" s="82">
        <f>IF(AND(年报!N$2&lt;=A800,A800&lt;=年报!N$3),1,0)</f>
        <v>0</v>
      </c>
    </row>
    <row r="801" spans="6:11">
      <c r="F801" s="74"/>
      <c r="K801" s="82">
        <f>IF(AND(年报!N$2&lt;=A801,A801&lt;=年报!N$3),1,0)</f>
        <v>0</v>
      </c>
    </row>
    <row r="802" spans="6:11">
      <c r="F802" s="74"/>
      <c r="K802" s="82">
        <f>IF(AND(年报!N$2&lt;=A802,A802&lt;=年报!N$3),1,0)</f>
        <v>0</v>
      </c>
    </row>
    <row r="803" spans="6:11">
      <c r="F803" s="74"/>
      <c r="K803" s="82">
        <f>IF(AND(年报!N$2&lt;=A803,A803&lt;=年报!N$3),1,0)</f>
        <v>0</v>
      </c>
    </row>
    <row r="804" spans="6:11">
      <c r="F804" s="74"/>
      <c r="K804" s="82">
        <f>IF(AND(年报!N$2&lt;=A804,A804&lt;=年报!N$3),1,0)</f>
        <v>0</v>
      </c>
    </row>
    <row r="805" spans="6:11">
      <c r="F805" s="74"/>
      <c r="K805" s="82">
        <f>IF(AND(年报!N$2&lt;=A805,A805&lt;=年报!N$3),1,0)</f>
        <v>0</v>
      </c>
    </row>
    <row r="806" spans="6:11">
      <c r="F806" s="74"/>
      <c r="K806" s="82">
        <f>IF(AND(年报!N$2&lt;=A806,A806&lt;=年报!N$3),1,0)</f>
        <v>0</v>
      </c>
    </row>
    <row r="807" spans="6:11">
      <c r="F807" s="74"/>
      <c r="K807" s="82">
        <f>IF(AND(年报!N$2&lt;=A807,A807&lt;=年报!N$3),1,0)</f>
        <v>0</v>
      </c>
    </row>
    <row r="808" spans="6:11">
      <c r="F808" s="74"/>
      <c r="K808" s="82">
        <f>IF(AND(年报!N$2&lt;=A808,A808&lt;=年报!N$3),1,0)</f>
        <v>0</v>
      </c>
    </row>
    <row r="809" spans="6:11">
      <c r="F809" s="74"/>
      <c r="K809" s="82">
        <f>IF(AND(年报!N$2&lt;=A809,A809&lt;=年报!N$3),1,0)</f>
        <v>0</v>
      </c>
    </row>
    <row r="810" spans="6:11">
      <c r="F810" s="74"/>
      <c r="K810" s="82">
        <f>IF(AND(年报!N$2&lt;=A810,A810&lt;=年报!N$3),1,0)</f>
        <v>0</v>
      </c>
    </row>
    <row r="811" spans="6:11">
      <c r="F811" s="74"/>
      <c r="K811" s="82">
        <f>IF(AND(年报!N$2&lt;=A811,A811&lt;=年报!N$3),1,0)</f>
        <v>0</v>
      </c>
    </row>
    <row r="812" spans="6:11">
      <c r="F812" s="74"/>
      <c r="K812" s="82">
        <f>IF(AND(年报!N$2&lt;=A812,A812&lt;=年报!N$3),1,0)</f>
        <v>0</v>
      </c>
    </row>
    <row r="813" spans="6:11">
      <c r="F813" s="74"/>
      <c r="K813" s="82">
        <f>IF(AND(年报!N$2&lt;=A813,A813&lt;=年报!N$3),1,0)</f>
        <v>0</v>
      </c>
    </row>
    <row r="814" spans="6:11">
      <c r="F814" s="74"/>
      <c r="K814" s="82">
        <f>IF(AND(年报!N$2&lt;=A814,A814&lt;=年报!N$3),1,0)</f>
        <v>0</v>
      </c>
    </row>
    <row r="815" spans="6:11">
      <c r="F815" s="74"/>
      <c r="K815" s="82">
        <f>IF(AND(年报!N$2&lt;=A815,A815&lt;=年报!N$3),1,0)</f>
        <v>0</v>
      </c>
    </row>
    <row r="816" spans="6:11">
      <c r="F816" s="74"/>
      <c r="K816" s="82">
        <f>IF(AND(年报!N$2&lt;=A816,A816&lt;=年报!N$3),1,0)</f>
        <v>0</v>
      </c>
    </row>
    <row r="817" spans="6:11">
      <c r="F817" s="74"/>
      <c r="K817" s="82">
        <f>IF(AND(年报!N$2&lt;=A817,A817&lt;=年报!N$3),1,0)</f>
        <v>0</v>
      </c>
    </row>
    <row r="818" spans="6:11">
      <c r="F818" s="74"/>
      <c r="K818" s="82">
        <f>IF(AND(年报!N$2&lt;=A818,A818&lt;=年报!N$3),1,0)</f>
        <v>0</v>
      </c>
    </row>
    <row r="819" spans="6:11">
      <c r="F819" s="74"/>
      <c r="K819" s="82">
        <f>IF(AND(年报!N$2&lt;=A819,A819&lt;=年报!N$3),1,0)</f>
        <v>0</v>
      </c>
    </row>
    <row r="820" spans="6:11">
      <c r="F820" s="74"/>
      <c r="K820" s="82">
        <f>IF(AND(年报!N$2&lt;=A820,A820&lt;=年报!N$3),1,0)</f>
        <v>0</v>
      </c>
    </row>
    <row r="821" spans="6:11">
      <c r="F821" s="74"/>
      <c r="K821" s="82">
        <f>IF(AND(年报!N$2&lt;=A821,A821&lt;=年报!N$3),1,0)</f>
        <v>0</v>
      </c>
    </row>
    <row r="822" spans="6:11">
      <c r="F822" s="74"/>
      <c r="K822" s="82">
        <f>IF(AND(年报!N$2&lt;=A822,A822&lt;=年报!N$3),1,0)</f>
        <v>0</v>
      </c>
    </row>
    <row r="823" spans="6:11">
      <c r="F823" s="74"/>
      <c r="K823" s="82">
        <f>IF(AND(年报!N$2&lt;=A823,A823&lt;=年报!N$3),1,0)</f>
        <v>0</v>
      </c>
    </row>
    <row r="824" spans="6:11">
      <c r="F824" s="74"/>
      <c r="K824" s="82">
        <f>IF(AND(年报!N$2&lt;=A824,A824&lt;=年报!N$3),1,0)</f>
        <v>0</v>
      </c>
    </row>
    <row r="825" spans="6:11">
      <c r="F825" s="74"/>
      <c r="K825" s="82">
        <f>IF(AND(年报!N$2&lt;=A825,A825&lt;=年报!N$3),1,0)</f>
        <v>0</v>
      </c>
    </row>
    <row r="826" spans="6:11">
      <c r="F826" s="74"/>
      <c r="K826" s="82">
        <f>IF(AND(年报!N$2&lt;=A826,A826&lt;=年报!N$3),1,0)</f>
        <v>0</v>
      </c>
    </row>
    <row r="827" spans="6:11">
      <c r="F827" s="74"/>
      <c r="K827" s="82">
        <f>IF(AND(年报!N$2&lt;=A827,A827&lt;=年报!N$3),1,0)</f>
        <v>0</v>
      </c>
    </row>
    <row r="828" spans="6:11">
      <c r="F828" s="74"/>
      <c r="K828" s="82">
        <f>IF(AND(年报!N$2&lt;=A828,A828&lt;=年报!N$3),1,0)</f>
        <v>0</v>
      </c>
    </row>
    <row r="829" spans="6:11">
      <c r="F829" s="74"/>
      <c r="K829" s="82">
        <f>IF(AND(年报!N$2&lt;=A829,A829&lt;=年报!N$3),1,0)</f>
        <v>0</v>
      </c>
    </row>
    <row r="830" spans="6:11">
      <c r="F830" s="74"/>
      <c r="K830" s="82">
        <f>IF(AND(年报!N$2&lt;=A830,A830&lt;=年报!N$3),1,0)</f>
        <v>0</v>
      </c>
    </row>
    <row r="831" spans="6:11">
      <c r="F831" s="74"/>
      <c r="K831" s="82">
        <f>IF(AND(年报!N$2&lt;=A831,A831&lt;=年报!N$3),1,0)</f>
        <v>0</v>
      </c>
    </row>
    <row r="832" spans="6:11">
      <c r="F832" s="74"/>
      <c r="K832" s="82">
        <f>IF(AND(年报!N$2&lt;=A832,A832&lt;=年报!N$3),1,0)</f>
        <v>0</v>
      </c>
    </row>
    <row r="833" spans="6:11">
      <c r="F833" s="74"/>
      <c r="K833" s="82">
        <f>IF(AND(年报!N$2&lt;=A833,A833&lt;=年报!N$3),1,0)</f>
        <v>0</v>
      </c>
    </row>
    <row r="834" spans="6:11">
      <c r="F834" s="74"/>
      <c r="K834" s="82">
        <f>IF(AND(年报!N$2&lt;=A834,A834&lt;=年报!N$3),1,0)</f>
        <v>0</v>
      </c>
    </row>
    <row r="835" spans="6:11">
      <c r="F835" s="74"/>
      <c r="K835" s="82">
        <f>IF(AND(年报!N$2&lt;=A835,A835&lt;=年报!N$3),1,0)</f>
        <v>0</v>
      </c>
    </row>
    <row r="836" spans="6:11">
      <c r="F836" s="74"/>
      <c r="K836" s="82">
        <f>IF(AND(年报!N$2&lt;=A836,A836&lt;=年报!N$3),1,0)</f>
        <v>0</v>
      </c>
    </row>
    <row r="837" spans="6:11">
      <c r="F837" s="74"/>
      <c r="K837" s="82">
        <f>IF(AND(年报!N$2&lt;=A837,A837&lt;=年报!N$3),1,0)</f>
        <v>0</v>
      </c>
    </row>
    <row r="838" spans="6:11">
      <c r="F838" s="74"/>
      <c r="K838" s="82">
        <f>IF(AND(年报!N$2&lt;=A838,A838&lt;=年报!N$3),1,0)</f>
        <v>0</v>
      </c>
    </row>
    <row r="839" spans="6:11">
      <c r="F839" s="74"/>
      <c r="K839" s="82">
        <f>IF(AND(年报!N$2&lt;=A839,A839&lt;=年报!N$3),1,0)</f>
        <v>0</v>
      </c>
    </row>
    <row r="840" spans="6:11">
      <c r="F840" s="74"/>
      <c r="K840" s="82">
        <f>IF(AND(年报!N$2&lt;=A840,A840&lt;=年报!N$3),1,0)</f>
        <v>0</v>
      </c>
    </row>
    <row r="841" spans="6:11">
      <c r="F841" s="74"/>
      <c r="K841" s="82">
        <f>IF(AND(年报!N$2&lt;=A841,A841&lt;=年报!N$3),1,0)</f>
        <v>0</v>
      </c>
    </row>
    <row r="842" spans="6:11">
      <c r="F842" s="74"/>
      <c r="K842" s="82">
        <f>IF(AND(年报!N$2&lt;=A842,A842&lt;=年报!N$3),1,0)</f>
        <v>0</v>
      </c>
    </row>
    <row r="843" spans="6:11">
      <c r="F843" s="74"/>
      <c r="K843" s="82">
        <f>IF(AND(年报!N$2&lt;=A843,A843&lt;=年报!N$3),1,0)</f>
        <v>0</v>
      </c>
    </row>
    <row r="844" spans="6:11">
      <c r="F844" s="74"/>
      <c r="K844" s="82">
        <f>IF(AND(年报!N$2&lt;=A844,A844&lt;=年报!N$3),1,0)</f>
        <v>0</v>
      </c>
    </row>
    <row r="845" spans="6:11">
      <c r="F845" s="74"/>
      <c r="K845" s="82">
        <f>IF(AND(年报!N$2&lt;=A845,A845&lt;=年报!N$3),1,0)</f>
        <v>0</v>
      </c>
    </row>
    <row r="846" spans="6:11">
      <c r="F846" s="74"/>
      <c r="K846" s="82">
        <f>IF(AND(年报!N$2&lt;=A846,A846&lt;=年报!N$3),1,0)</f>
        <v>0</v>
      </c>
    </row>
    <row r="847" spans="6:11">
      <c r="F847" s="74"/>
      <c r="K847" s="82">
        <f>IF(AND(年报!N$2&lt;=A847,A847&lt;=年报!N$3),1,0)</f>
        <v>0</v>
      </c>
    </row>
    <row r="848" spans="6:11">
      <c r="F848" s="74"/>
      <c r="K848" s="82">
        <f>IF(AND(年报!N$2&lt;=A848,A848&lt;=年报!N$3),1,0)</f>
        <v>0</v>
      </c>
    </row>
    <row r="849" spans="6:11">
      <c r="F849" s="74"/>
      <c r="K849" s="82">
        <f>IF(AND(年报!N$2&lt;=A849,A849&lt;=年报!N$3),1,0)</f>
        <v>0</v>
      </c>
    </row>
    <row r="850" spans="6:11">
      <c r="F850" s="74"/>
      <c r="K850" s="82">
        <f>IF(AND(年报!N$2&lt;=A850,A850&lt;=年报!N$3),1,0)</f>
        <v>0</v>
      </c>
    </row>
    <row r="851" spans="6:11">
      <c r="F851" s="74"/>
      <c r="K851" s="82">
        <f>IF(AND(年报!N$2&lt;=A851,A851&lt;=年报!N$3),1,0)</f>
        <v>0</v>
      </c>
    </row>
    <row r="852" spans="6:11">
      <c r="F852" s="74"/>
      <c r="K852" s="82">
        <f>IF(AND(年报!N$2&lt;=A852,A852&lt;=年报!N$3),1,0)</f>
        <v>0</v>
      </c>
    </row>
    <row r="853" spans="6:11">
      <c r="F853" s="74"/>
      <c r="K853" s="82">
        <f>IF(AND(年报!N$2&lt;=A853,A853&lt;=年报!N$3),1,0)</f>
        <v>0</v>
      </c>
    </row>
    <row r="854" spans="6:11">
      <c r="F854" s="74"/>
      <c r="K854" s="82">
        <f>IF(AND(年报!N$2&lt;=A854,A854&lt;=年报!N$3),1,0)</f>
        <v>0</v>
      </c>
    </row>
    <row r="855" spans="6:11">
      <c r="F855" s="74"/>
      <c r="K855" s="82">
        <f>IF(AND(年报!N$2&lt;=A855,A855&lt;=年报!N$3),1,0)</f>
        <v>0</v>
      </c>
    </row>
    <row r="856" spans="6:11">
      <c r="F856" s="74"/>
      <c r="K856" s="82">
        <f>IF(AND(年报!N$2&lt;=A856,A856&lt;=年报!N$3),1,0)</f>
        <v>0</v>
      </c>
    </row>
    <row r="857" spans="6:11">
      <c r="F857" s="74"/>
      <c r="K857" s="82">
        <f>IF(AND(年报!N$2&lt;=A857,A857&lt;=年报!N$3),1,0)</f>
        <v>0</v>
      </c>
    </row>
    <row r="858" spans="6:11">
      <c r="F858" s="74"/>
      <c r="K858" s="82">
        <f>IF(AND(年报!N$2&lt;=A858,A858&lt;=年报!N$3),1,0)</f>
        <v>0</v>
      </c>
    </row>
    <row r="859" spans="6:11">
      <c r="F859" s="74"/>
      <c r="K859" s="82">
        <f>IF(AND(年报!N$2&lt;=A859,A859&lt;=年报!N$3),1,0)</f>
        <v>0</v>
      </c>
    </row>
    <row r="860" spans="6:11">
      <c r="F860" s="74"/>
      <c r="K860" s="82">
        <f>IF(AND(年报!N$2&lt;=A860,A860&lt;=年报!N$3),1,0)</f>
        <v>0</v>
      </c>
    </row>
    <row r="861" spans="6:11">
      <c r="F861" s="74"/>
      <c r="K861" s="82">
        <f>IF(AND(年报!N$2&lt;=A861,A861&lt;=年报!N$3),1,0)</f>
        <v>0</v>
      </c>
    </row>
    <row r="862" spans="6:11">
      <c r="F862" s="74"/>
      <c r="K862" s="82">
        <f>IF(AND(年报!N$2&lt;=A862,A862&lt;=年报!N$3),1,0)</f>
        <v>0</v>
      </c>
    </row>
    <row r="863" spans="6:11">
      <c r="F863" s="74"/>
      <c r="K863" s="82">
        <f>IF(AND(年报!N$2&lt;=A863,A863&lt;=年报!N$3),1,0)</f>
        <v>0</v>
      </c>
    </row>
    <row r="864" spans="6:11">
      <c r="F864" s="74"/>
      <c r="K864" s="82">
        <f>IF(AND(年报!N$2&lt;=A864,A864&lt;=年报!N$3),1,0)</f>
        <v>0</v>
      </c>
    </row>
    <row r="865" spans="6:11">
      <c r="F865" s="74"/>
      <c r="K865" s="82">
        <f>IF(AND(年报!N$2&lt;=A865,A865&lt;=年报!N$3),1,0)</f>
        <v>0</v>
      </c>
    </row>
    <row r="866" spans="6:11">
      <c r="F866" s="74"/>
      <c r="K866" s="82">
        <f>IF(AND(年报!N$2&lt;=A866,A866&lt;=年报!N$3),1,0)</f>
        <v>0</v>
      </c>
    </row>
    <row r="867" spans="6:11">
      <c r="F867" s="74"/>
      <c r="K867" s="82">
        <f>IF(AND(年报!N$2&lt;=A867,A867&lt;=年报!N$3),1,0)</f>
        <v>0</v>
      </c>
    </row>
    <row r="868" spans="6:11">
      <c r="F868" s="74"/>
      <c r="K868" s="82">
        <f>IF(AND(年报!N$2&lt;=A868,A868&lt;=年报!N$3),1,0)</f>
        <v>0</v>
      </c>
    </row>
    <row r="869" spans="6:11">
      <c r="F869" s="74"/>
      <c r="K869" s="82">
        <f>IF(AND(年报!N$2&lt;=A869,A869&lt;=年报!N$3),1,0)</f>
        <v>0</v>
      </c>
    </row>
    <row r="870" spans="6:11">
      <c r="F870" s="74"/>
      <c r="K870" s="82">
        <f>IF(AND(年报!N$2&lt;=A870,A870&lt;=年报!N$3),1,0)</f>
        <v>0</v>
      </c>
    </row>
    <row r="871" spans="6:11">
      <c r="F871" s="74"/>
      <c r="K871" s="82">
        <f>IF(AND(年报!N$2&lt;=A871,A871&lt;=年报!N$3),1,0)</f>
        <v>0</v>
      </c>
    </row>
    <row r="872" spans="6:11">
      <c r="F872" s="74"/>
      <c r="K872" s="82">
        <f>IF(AND(年报!N$2&lt;=A872,A872&lt;=年报!N$3),1,0)</f>
        <v>0</v>
      </c>
    </row>
    <row r="873" spans="6:11">
      <c r="F873" s="74"/>
      <c r="K873" s="82">
        <f>IF(AND(年报!N$2&lt;=A873,A873&lt;=年报!N$3),1,0)</f>
        <v>0</v>
      </c>
    </row>
    <row r="874" spans="6:11">
      <c r="F874" s="74"/>
      <c r="K874" s="82">
        <f>IF(AND(年报!N$2&lt;=A874,A874&lt;=年报!N$3),1,0)</f>
        <v>0</v>
      </c>
    </row>
    <row r="875" spans="6:11">
      <c r="F875" s="74"/>
      <c r="K875" s="82">
        <f>IF(AND(年报!N$2&lt;=A875,A875&lt;=年报!N$3),1,0)</f>
        <v>0</v>
      </c>
    </row>
    <row r="876" spans="6:11">
      <c r="F876" s="74"/>
      <c r="K876" s="82">
        <f>IF(AND(年报!N$2&lt;=A876,A876&lt;=年报!N$3),1,0)</f>
        <v>0</v>
      </c>
    </row>
    <row r="877" spans="6:11">
      <c r="F877" s="74"/>
      <c r="K877" s="82">
        <f>IF(AND(年报!N$2&lt;=A877,A877&lt;=年报!N$3),1,0)</f>
        <v>0</v>
      </c>
    </row>
    <row r="878" spans="6:11">
      <c r="F878" s="74"/>
      <c r="K878" s="82">
        <f>IF(AND(年报!N$2&lt;=A878,A878&lt;=年报!N$3),1,0)</f>
        <v>0</v>
      </c>
    </row>
    <row r="879" spans="6:11">
      <c r="F879" s="74"/>
      <c r="K879" s="82">
        <f>IF(AND(年报!N$2&lt;=A879,A879&lt;=年报!N$3),1,0)</f>
        <v>0</v>
      </c>
    </row>
    <row r="880" spans="6:11">
      <c r="F880" s="74"/>
      <c r="K880" s="82">
        <f>IF(AND(年报!N$2&lt;=A880,A880&lt;=年报!N$3),1,0)</f>
        <v>0</v>
      </c>
    </row>
    <row r="881" spans="6:11">
      <c r="F881" s="74"/>
      <c r="K881" s="82">
        <f>IF(AND(年报!N$2&lt;=A881,A881&lt;=年报!N$3),1,0)</f>
        <v>0</v>
      </c>
    </row>
    <row r="882" spans="6:6">
      <c r="F882" s="74"/>
    </row>
    <row r="883" spans="6:6">
      <c r="F883" s="74"/>
    </row>
    <row r="884" spans="6:6">
      <c r="F884" s="74"/>
    </row>
    <row r="885" spans="6:6">
      <c r="F885" s="74"/>
    </row>
    <row r="886" spans="6:6">
      <c r="F886" s="74"/>
    </row>
    <row r="887" spans="6:6">
      <c r="F887" s="74"/>
    </row>
    <row r="888" spans="6:6">
      <c r="F888" s="74"/>
    </row>
    <row r="889" spans="6:6">
      <c r="F889" s="74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9"/>
  <sheetViews>
    <sheetView zoomScale="90" zoomScaleNormal="90" workbookViewId="0">
      <pane xSplit="1" ySplit="3" topLeftCell="B151" activePane="bottomRight" state="frozen"/>
      <selection/>
      <selection pane="topRight"/>
      <selection pane="bottomLeft"/>
      <selection pane="bottomRight" activeCell="E176" sqref="E176"/>
    </sheetView>
  </sheetViews>
  <sheetFormatPr defaultColWidth="8.75" defaultRowHeight="14.25"/>
  <cols>
    <col min="1" max="1" width="10.375" style="21" customWidth="1"/>
    <col min="2" max="2" width="10.25" style="74" customWidth="1"/>
    <col min="3" max="3" width="9.5" style="74" customWidth="1"/>
    <col min="4" max="5" width="12.375" style="74" customWidth="1"/>
    <col min="6" max="6" width="12.375" style="65" customWidth="1"/>
    <col min="7" max="7" width="11.5" style="75" customWidth="1"/>
    <col min="8" max="8" width="16.75" style="152" customWidth="1"/>
    <col min="9" max="10" width="9" style="152" customWidth="1"/>
    <col min="11" max="11" width="10.625" style="64" customWidth="1"/>
    <col min="12" max="32" width="9" style="152" customWidth="1"/>
    <col min="33" max="16384" width="8.75" style="152"/>
  </cols>
  <sheetData>
    <row r="1" customHeight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K1" s="79"/>
    </row>
    <row r="2" ht="12" customHeight="1" spans="1:11">
      <c r="A2" s="141" t="s">
        <v>35</v>
      </c>
      <c r="B2" s="144"/>
      <c r="C2" s="69">
        <v>42827</v>
      </c>
      <c r="D2" s="70" t="s">
        <v>10</v>
      </c>
      <c r="E2" s="70" t="s">
        <v>11</v>
      </c>
      <c r="F2" s="77">
        <v>2607.7388</v>
      </c>
      <c r="K2" s="80"/>
    </row>
    <row r="3" spans="1:11">
      <c r="A3" s="21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H3" s="152" t="s">
        <v>12</v>
      </c>
      <c r="K3" s="81" t="s">
        <v>20</v>
      </c>
    </row>
    <row r="4" spans="1:11">
      <c r="A4" s="21">
        <f>'DC4-1'!A17</f>
        <v>42830</v>
      </c>
      <c r="B4" s="77">
        <f>'DC4-1'!B4</f>
        <v>2581.994</v>
      </c>
      <c r="C4" s="77">
        <f>IF(ISERROR(VLOOKUP(A4,'DC4-1'!$A$4:$Q$1997,5,TRUE)),"",VLOOKUP(A4,'DC4-1'!$A$4:$Q$1997,5,TRUE))</f>
        <v>27.051</v>
      </c>
      <c r="D4" s="74">
        <v>1.283</v>
      </c>
      <c r="E4" s="74">
        <v>1.332</v>
      </c>
      <c r="F4" s="74">
        <f>(B4+C4)-(D4+E4)/2</f>
        <v>2607.7375</v>
      </c>
      <c r="G4" s="75">
        <f t="shared" ref="G4" si="0">($F$4-F4)*1000</f>
        <v>0</v>
      </c>
      <c r="K4" s="82"/>
    </row>
    <row r="5" spans="1:11">
      <c r="A5" s="21">
        <f>'DC4-1'!A18</f>
        <v>42836</v>
      </c>
      <c r="B5" s="77">
        <f>'DC4-1'!B5</f>
        <v>2581.994</v>
      </c>
      <c r="C5" s="77">
        <f>IF(ISERROR(VLOOKUP(A5,'DC4-1'!$A$4:$Q$1997,5,TRUE)),"",VLOOKUP(A5,'DC4-1'!$A$4:$Q$1997,5,TRUE))</f>
        <v>29.921</v>
      </c>
      <c r="D5" s="74">
        <v>4.177</v>
      </c>
      <c r="E5" s="65">
        <v>4.227</v>
      </c>
      <c r="F5" s="74">
        <f t="shared" ref="F5:F21" si="1">(B5+C5)-(D5+E5)/2</f>
        <v>2607.713</v>
      </c>
      <c r="G5" s="75">
        <f t="shared" ref="G5:G21" si="2">($F$4-F5)*1000</f>
        <v>24.5000000004438</v>
      </c>
      <c r="K5" s="82"/>
    </row>
    <row r="6" spans="1:11">
      <c r="A6" s="21">
        <f>'DC4-1'!A19</f>
        <v>42843</v>
      </c>
      <c r="B6" s="77">
        <f>'DC4-1'!B6</f>
        <v>2581.994</v>
      </c>
      <c r="C6" s="77">
        <f>IF(ISERROR(VLOOKUP(A6,'DC4-1'!$A$4:$Q$1997,5,TRUE)),"",VLOOKUP(A6,'DC4-1'!$A$4:$Q$1997,5,TRUE))</f>
        <v>30.505</v>
      </c>
      <c r="D6" s="74">
        <v>4.781</v>
      </c>
      <c r="E6" s="65">
        <v>4.825</v>
      </c>
      <c r="F6" s="74">
        <f t="shared" si="1"/>
        <v>2607.696</v>
      </c>
      <c r="G6" s="75">
        <f t="shared" si="2"/>
        <v>41.4999999998145</v>
      </c>
      <c r="K6" s="82"/>
    </row>
    <row r="7" spans="1:11">
      <c r="A7" s="21">
        <f>'DC4-1'!A20</f>
        <v>42857</v>
      </c>
      <c r="B7" s="77">
        <f>'DC4-1'!B7</f>
        <v>2581.994</v>
      </c>
      <c r="C7" s="77">
        <f>IF(ISERROR(VLOOKUP(A7,'DC4-1'!$A$4:$Q$1997,5,TRUE)),"",VLOOKUP(A7,'DC4-1'!$A$4:$Q$1997,5,TRUE))</f>
        <v>33.4075</v>
      </c>
      <c r="D7" s="74">
        <v>7.699</v>
      </c>
      <c r="E7" s="65">
        <v>7.749</v>
      </c>
      <c r="F7" s="74">
        <f t="shared" si="1"/>
        <v>2607.6775</v>
      </c>
      <c r="G7" s="75">
        <f t="shared" si="2"/>
        <v>60.0000000004002</v>
      </c>
      <c r="K7" s="82"/>
    </row>
    <row r="8" spans="1:11">
      <c r="A8" s="21">
        <f>'DC4-1'!A21</f>
        <v>42874</v>
      </c>
      <c r="B8" s="77">
        <f>'DC4-1'!B8</f>
        <v>2581.994</v>
      </c>
      <c r="C8" s="77">
        <f>IF(ISERROR(VLOOKUP(A8,'DC4-1'!$A$4:$Q$1997,5,TRUE)),"",VLOOKUP(A8,'DC4-1'!$A$4:$Q$1997,5,TRUE))</f>
        <v>36.8145</v>
      </c>
      <c r="D8" s="74">
        <v>11.139</v>
      </c>
      <c r="E8" s="65">
        <v>11.185</v>
      </c>
      <c r="F8" s="74">
        <f t="shared" si="1"/>
        <v>2607.6465</v>
      </c>
      <c r="G8" s="75">
        <f t="shared" si="2"/>
        <v>90.9999999998945</v>
      </c>
      <c r="K8" s="82"/>
    </row>
    <row r="9" spans="1:11">
      <c r="A9" s="21">
        <f>'DC4-1'!A22</f>
        <v>42881</v>
      </c>
      <c r="B9" s="77">
        <f>'DC4-1'!B9</f>
        <v>2581.994</v>
      </c>
      <c r="C9" s="77">
        <f>IF(ISERROR(VLOOKUP(A9,'DC4-1'!$A$4:$Q$1997,5,TRUE)),"",VLOOKUP(A9,'DC4-1'!$A$4:$Q$1997,5,TRUE))</f>
        <v>36.8095</v>
      </c>
      <c r="D9" s="74">
        <v>11.136</v>
      </c>
      <c r="E9" s="65">
        <v>11.186</v>
      </c>
      <c r="F9" s="74">
        <f t="shared" si="1"/>
        <v>2607.6425</v>
      </c>
      <c r="G9" s="75">
        <f t="shared" si="2"/>
        <v>95.0000000002547</v>
      </c>
      <c r="K9" s="82"/>
    </row>
    <row r="10" spans="1:11">
      <c r="A10" s="21">
        <f>'DC4-1'!A23</f>
        <v>42885</v>
      </c>
      <c r="B10" s="77">
        <f>'DC4-1'!B10</f>
        <v>2581.994</v>
      </c>
      <c r="C10" s="77">
        <f>IF(ISERROR(VLOOKUP(A10,'DC4-1'!$A$4:$Q$1997,5,TRUE)),"",VLOOKUP(A10,'DC4-1'!$A$4:$Q$1997,5,TRUE))</f>
        <v>36.8065</v>
      </c>
      <c r="D10" s="74">
        <v>11.147</v>
      </c>
      <c r="E10" s="65">
        <v>11.182</v>
      </c>
      <c r="F10" s="74">
        <f t="shared" si="1"/>
        <v>2607.636</v>
      </c>
      <c r="G10" s="75">
        <f t="shared" si="2"/>
        <v>101.49999999976</v>
      </c>
      <c r="K10" s="82"/>
    </row>
    <row r="11" spans="1:11">
      <c r="A11" s="21">
        <f>'DC4-1'!A24</f>
        <v>42892</v>
      </c>
      <c r="B11" s="77">
        <f>'DC4-1'!B11</f>
        <v>2581.994</v>
      </c>
      <c r="C11" s="77">
        <f>IF(ISERROR(VLOOKUP(A11,'DC4-1'!$A$4:$Q$1997,5,TRUE)),"",VLOOKUP(A11,'DC4-1'!$A$4:$Q$1997,5,TRUE))</f>
        <v>36.794</v>
      </c>
      <c r="D11" s="74">
        <v>11.128</v>
      </c>
      <c r="E11" s="65">
        <v>11.175</v>
      </c>
      <c r="F11" s="74">
        <f t="shared" si="1"/>
        <v>2607.6365</v>
      </c>
      <c r="G11" s="75">
        <f t="shared" si="2"/>
        <v>101.000000000113</v>
      </c>
      <c r="K11" s="82"/>
    </row>
    <row r="12" spans="1:11">
      <c r="A12" s="21">
        <f>'DC4-1'!A25</f>
        <v>42920</v>
      </c>
      <c r="B12" s="77">
        <f>'DC4-1'!B12</f>
        <v>2581.994</v>
      </c>
      <c r="C12" s="77">
        <f>IF(ISERROR(VLOOKUP(A12,'DC4-1'!$A$4:$Q$1997,5,TRUE)),"",VLOOKUP(A12,'DC4-1'!$A$4:$Q$1997,5,TRUE))</f>
        <v>40.273</v>
      </c>
      <c r="D12" s="74">
        <v>14.629</v>
      </c>
      <c r="E12" s="65">
        <v>14.675</v>
      </c>
      <c r="F12" s="74">
        <f t="shared" si="1"/>
        <v>2607.615</v>
      </c>
      <c r="G12" s="75">
        <f t="shared" si="2"/>
        <v>122.499999999945</v>
      </c>
      <c r="K12" s="82"/>
    </row>
    <row r="13" spans="1:11">
      <c r="A13" s="21">
        <f>'DC4-1'!A26</f>
        <v>42929</v>
      </c>
      <c r="B13" s="77">
        <f>'DC4-1'!B13</f>
        <v>2581.994</v>
      </c>
      <c r="C13" s="77">
        <f>IF(ISERROR(VLOOKUP(A13,'DC4-1'!$A$4:$Q$1997,5,TRUE)),"",VLOOKUP(A13,'DC4-1'!$A$4:$Q$1997,5,TRUE))</f>
        <v>40.268</v>
      </c>
      <c r="D13" s="74">
        <v>14.629</v>
      </c>
      <c r="E13" s="65">
        <v>14.668</v>
      </c>
      <c r="F13" s="74">
        <f t="shared" si="1"/>
        <v>2607.6135</v>
      </c>
      <c r="G13" s="75">
        <f t="shared" si="2"/>
        <v>123.999999999796</v>
      </c>
      <c r="K13" s="82"/>
    </row>
    <row r="14" spans="1:11">
      <c r="A14" s="21">
        <f>'DC4-1'!A27</f>
        <v>42934</v>
      </c>
      <c r="B14" s="77">
        <f>'DC4-1'!B14</f>
        <v>2581.994</v>
      </c>
      <c r="C14" s="77">
        <f>IF(ISERROR(VLOOKUP(A14,'DC4-1'!$A$4:$Q$1997,5,TRUE)),"",VLOOKUP(A14,'DC4-1'!$A$4:$Q$1997,5,TRUE))</f>
        <v>40.2515</v>
      </c>
      <c r="D14" s="74">
        <v>14.616</v>
      </c>
      <c r="E14" s="65">
        <v>14.659</v>
      </c>
      <c r="F14" s="74">
        <f t="shared" si="1"/>
        <v>2607.608</v>
      </c>
      <c r="G14" s="75">
        <f t="shared" si="2"/>
        <v>129.500000000007</v>
      </c>
      <c r="K14" s="82"/>
    </row>
    <row r="15" spans="1:11">
      <c r="A15" s="21">
        <f>'DC4-1'!A28</f>
        <v>42941</v>
      </c>
      <c r="B15" s="77">
        <f>'DC4-1'!B15</f>
        <v>2581.994</v>
      </c>
      <c r="C15" s="77">
        <f>IF(ISERROR(VLOOKUP(A15,'DC4-1'!$A$4:$Q$1997,5,TRUE)),"",VLOOKUP(A15,'DC4-1'!$A$4:$Q$1997,5,TRUE))</f>
        <v>40.8215</v>
      </c>
      <c r="D15" s="74">
        <v>15.19</v>
      </c>
      <c r="E15" s="65">
        <v>15.247</v>
      </c>
      <c r="F15" s="74">
        <f t="shared" si="1"/>
        <v>2607.597</v>
      </c>
      <c r="G15" s="75">
        <f t="shared" si="2"/>
        <v>140.499999999975</v>
      </c>
      <c r="K15" s="82"/>
    </row>
    <row r="16" spans="1:11">
      <c r="A16" s="21">
        <f>'DC4-1'!A29</f>
        <v>42955</v>
      </c>
      <c r="B16" s="77">
        <f>'DC4-1'!B16</f>
        <v>2581.994</v>
      </c>
      <c r="C16" s="77">
        <f>IF(ISERROR(VLOOKUP(A16,'DC4-1'!$A$4:$Q$1997,5,TRUE)),"",VLOOKUP(A16,'DC4-1'!$A$4:$Q$1997,5,TRUE))</f>
        <v>43.5775</v>
      </c>
      <c r="D16" s="74">
        <v>17.968</v>
      </c>
      <c r="E16" s="65">
        <v>18.008</v>
      </c>
      <c r="F16" s="74">
        <f t="shared" si="1"/>
        <v>2607.5835</v>
      </c>
      <c r="G16" s="75">
        <f t="shared" si="2"/>
        <v>153.999999999996</v>
      </c>
      <c r="K16" s="82"/>
    </row>
    <row r="17" spans="1:11">
      <c r="A17" s="21">
        <f>'DC4-1'!A30</f>
        <v>42961</v>
      </c>
      <c r="B17" s="77">
        <f>'DC4-1'!B17</f>
        <v>2581.994</v>
      </c>
      <c r="C17" s="77">
        <f>IF(ISERROR(VLOOKUP(A17,'DC4-1'!$A$4:$Q$1997,5,TRUE)),"",VLOOKUP(A17,'DC4-1'!$A$4:$Q$1997,5,TRUE))</f>
        <v>43.5635</v>
      </c>
      <c r="D17" s="74">
        <v>17.962</v>
      </c>
      <c r="E17" s="74">
        <v>18.006</v>
      </c>
      <c r="F17" s="74">
        <f t="shared" si="1"/>
        <v>2607.5735</v>
      </c>
      <c r="G17" s="75">
        <f t="shared" si="2"/>
        <v>163.99999999976</v>
      </c>
      <c r="K17" s="82"/>
    </row>
    <row r="18" spans="1:11">
      <c r="A18" s="21">
        <f>'DC4-1'!A31</f>
        <v>42969</v>
      </c>
      <c r="B18" s="77">
        <f>'DC4-1'!B18</f>
        <v>2581.994</v>
      </c>
      <c r="C18" s="77">
        <f>IF(ISERROR(VLOOKUP(A18,'DC4-1'!$A$4:$Q$1997,5,TRUE)),"",VLOOKUP(A18,'DC4-1'!$A$4:$Q$1997,5,TRUE))</f>
        <v>44.123</v>
      </c>
      <c r="D18" s="74">
        <v>18.522</v>
      </c>
      <c r="E18" s="74">
        <v>18.572</v>
      </c>
      <c r="F18" s="74">
        <f t="shared" si="1"/>
        <v>2607.57</v>
      </c>
      <c r="G18" s="75">
        <f t="shared" si="2"/>
        <v>167.500000000018</v>
      </c>
      <c r="K18" s="82"/>
    </row>
    <row r="19" spans="1:11">
      <c r="A19" s="21">
        <f>'DC4-1'!A32</f>
        <v>42979</v>
      </c>
      <c r="B19" s="77">
        <f>'DC4-1'!B19</f>
        <v>2581.994</v>
      </c>
      <c r="C19" s="77">
        <f>IF(ISERROR(VLOOKUP(A19,'DC4-1'!$A$4:$Q$1997,5,TRUE)),"",VLOOKUP(A19,'DC4-1'!$A$4:$Q$1997,5,TRUE))</f>
        <v>46.81</v>
      </c>
      <c r="D19" s="74">
        <v>21.224</v>
      </c>
      <c r="E19" s="74">
        <v>21.272</v>
      </c>
      <c r="F19" s="74">
        <f t="shared" si="1"/>
        <v>2607.556</v>
      </c>
      <c r="G19" s="75">
        <f t="shared" si="2"/>
        <v>181.500000000142</v>
      </c>
      <c r="K19" s="82"/>
    </row>
    <row r="20" spans="1:11">
      <c r="A20" s="21">
        <f>'DC4-1'!A33</f>
        <v>42984</v>
      </c>
      <c r="B20" s="77">
        <f>'DC4-1'!B20</f>
        <v>2581.994</v>
      </c>
      <c r="C20" s="77">
        <f>IF(ISERROR(VLOOKUP(A20,'DC4-1'!$A$4:$Q$1997,5,TRUE)),"",VLOOKUP(A20,'DC4-1'!$A$4:$Q$1997,5,TRUE))</f>
        <v>46.8085</v>
      </c>
      <c r="D20" s="74">
        <v>21.221</v>
      </c>
      <c r="E20" s="74">
        <v>21.268</v>
      </c>
      <c r="F20" s="74">
        <f t="shared" si="1"/>
        <v>2607.558</v>
      </c>
      <c r="G20" s="75">
        <f t="shared" si="2"/>
        <v>179.499999999734</v>
      </c>
      <c r="K20" s="82"/>
    </row>
    <row r="21" spans="1:11">
      <c r="A21" s="21">
        <f>'DC4-1'!A34</f>
        <v>42992</v>
      </c>
      <c r="B21" s="77">
        <f>'DC4-1'!B21</f>
        <v>2581.994</v>
      </c>
      <c r="C21" s="77">
        <f>IF(ISERROR(VLOOKUP(A21,'DC4-1'!$A$4:$Q$1997,5,TRUE)),"",VLOOKUP(A21,'DC4-1'!$A$4:$Q$1997,5,TRUE))</f>
        <v>46.79</v>
      </c>
      <c r="D21" s="74">
        <v>21.21</v>
      </c>
      <c r="E21" s="74">
        <v>21.252</v>
      </c>
      <c r="F21" s="74">
        <f t="shared" si="1"/>
        <v>2607.553</v>
      </c>
      <c r="G21" s="75">
        <f t="shared" si="2"/>
        <v>184.500000000298</v>
      </c>
      <c r="K21" s="82"/>
    </row>
    <row r="22" spans="1:11">
      <c r="A22" s="21">
        <f>'DC4-1'!A35</f>
        <v>42993</v>
      </c>
      <c r="B22" s="77">
        <f>'DC4-1'!B22</f>
        <v>2581.994</v>
      </c>
      <c r="C22" s="77">
        <f>IF(ISERROR(VLOOKUP(A22,'DC4-1'!$A$4:$Q$1997,5,TRUE)),"",VLOOKUP(A22,'DC4-1'!$A$4:$Q$1997,5,TRUE))</f>
        <v>47.203</v>
      </c>
      <c r="F22" s="74"/>
      <c r="K22" s="82"/>
    </row>
    <row r="23" spans="1:11">
      <c r="A23" s="21">
        <f>'DC4-1'!A36</f>
        <v>42997</v>
      </c>
      <c r="B23" s="77">
        <f>'DC4-1'!B23</f>
        <v>2581.994</v>
      </c>
      <c r="C23" s="77">
        <f>IF(ISERROR(VLOOKUP(A23,'DC4-1'!$A$4:$Q$1997,5,TRUE)),"",VLOOKUP(A23,'DC4-1'!$A$4:$Q$1997,5,TRUE))</f>
        <v>49.867</v>
      </c>
      <c r="D23" s="74">
        <v>24.293</v>
      </c>
      <c r="E23" s="74">
        <v>24.334</v>
      </c>
      <c r="F23" s="74">
        <f t="shared" ref="F23:F30" si="3">(B23+C23)-(D23+E23)/2</f>
        <v>2607.5475</v>
      </c>
      <c r="G23" s="75">
        <f t="shared" ref="G23:G30" si="4">($F$4-F23)*1000</f>
        <v>190.000000000055</v>
      </c>
      <c r="K23" s="82"/>
    </row>
    <row r="24" spans="1:11">
      <c r="A24" s="21">
        <f>'DC4-1'!A37</f>
        <v>43004</v>
      </c>
      <c r="B24" s="77">
        <f>'DC4-1'!B24</f>
        <v>2581.994</v>
      </c>
      <c r="C24" s="77">
        <f>IF(ISERROR(VLOOKUP(A24,'DC4-1'!$A$4:$Q$1997,5,TRUE)),"",VLOOKUP(A24,'DC4-1'!$A$4:$Q$1997,5,TRUE))</f>
        <v>49.851</v>
      </c>
      <c r="D24" s="74">
        <v>24.28</v>
      </c>
      <c r="E24" s="74">
        <v>24.32</v>
      </c>
      <c r="F24" s="74">
        <f t="shared" si="3"/>
        <v>2607.545</v>
      </c>
      <c r="G24" s="75">
        <f t="shared" si="4"/>
        <v>192.500000000109</v>
      </c>
      <c r="K24" s="82"/>
    </row>
    <row r="25" spans="1:11">
      <c r="A25" s="21">
        <f>'DC4-1'!A38</f>
        <v>43012</v>
      </c>
      <c r="B25" s="77">
        <f>'DC4-1'!B25</f>
        <v>2581.994</v>
      </c>
      <c r="C25" s="77">
        <f>IF(ISERROR(VLOOKUP(A25,'DC4-1'!$A$4:$Q$1997,5,TRUE)),"",VLOOKUP(A25,'DC4-1'!$A$4:$Q$1997,5,TRUE))</f>
        <v>49.7935</v>
      </c>
      <c r="D25" s="74">
        <v>24.229</v>
      </c>
      <c r="E25" s="74">
        <v>24.278</v>
      </c>
      <c r="F25" s="74">
        <f t="shared" si="3"/>
        <v>2607.534</v>
      </c>
      <c r="G25" s="75">
        <f t="shared" si="4"/>
        <v>203.499999999622</v>
      </c>
      <c r="K25" s="82"/>
    </row>
    <row r="26" spans="1:11">
      <c r="A26" s="21">
        <f>'DC4-1'!A39</f>
        <v>43020</v>
      </c>
      <c r="B26" s="77">
        <f>'DC4-1'!B26</f>
        <v>2581.994</v>
      </c>
      <c r="C26" s="77">
        <f>IF(ISERROR(VLOOKUP(A26,'DC4-1'!$A$4:$Q$1997,5,TRUE)),"",VLOOKUP(A26,'DC4-1'!$A$4:$Q$1997,5,TRUE))</f>
        <v>53.2565</v>
      </c>
      <c r="D26" s="74">
        <v>27.707</v>
      </c>
      <c r="E26" s="74">
        <v>27.758</v>
      </c>
      <c r="F26" s="74">
        <f t="shared" si="3"/>
        <v>2607.518</v>
      </c>
      <c r="G26" s="75">
        <f t="shared" si="4"/>
        <v>219.500000000153</v>
      </c>
      <c r="K26" s="82"/>
    </row>
    <row r="27" spans="1:11">
      <c r="A27" s="21">
        <f>'DC4-1'!A40</f>
        <v>43028</v>
      </c>
      <c r="B27" s="77">
        <f>'DC4-1'!B27</f>
        <v>2581.994</v>
      </c>
      <c r="C27" s="77">
        <f>IF(ISERROR(VLOOKUP(A27,'DC4-1'!$A$4:$Q$1997,5,TRUE)),"",VLOOKUP(A27,'DC4-1'!$A$4:$Q$1997,5,TRUE))</f>
        <v>56.48</v>
      </c>
      <c r="D27" s="74">
        <v>30.954</v>
      </c>
      <c r="E27" s="74">
        <v>30.987</v>
      </c>
      <c r="F27" s="74">
        <f t="shared" si="3"/>
        <v>2607.5035</v>
      </c>
      <c r="G27" s="75">
        <f t="shared" si="4"/>
        <v>233.999999999924</v>
      </c>
      <c r="K27" s="82"/>
    </row>
    <row r="28" spans="1:11">
      <c r="A28" s="21">
        <f>'DC4-1'!A41</f>
        <v>43033</v>
      </c>
      <c r="B28" s="77">
        <f>'DC4-1'!B28</f>
        <v>2581.994</v>
      </c>
      <c r="C28" s="77">
        <f>IF(ISERROR(VLOOKUP(A28,'DC4-1'!$A$4:$Q$1997,5,TRUE)),"",VLOOKUP(A28,'DC4-1'!$A$4:$Q$1997,5,TRUE))</f>
        <v>56.44</v>
      </c>
      <c r="D28" s="74">
        <v>30.925</v>
      </c>
      <c r="E28" s="74">
        <v>30.973</v>
      </c>
      <c r="F28" s="74">
        <f t="shared" si="3"/>
        <v>2607.485</v>
      </c>
      <c r="G28" s="75">
        <f t="shared" si="4"/>
        <v>252.500000000055</v>
      </c>
      <c r="K28" s="82"/>
    </row>
    <row r="29" spans="1:11">
      <c r="A29" s="21">
        <f>'DC4-1'!A42</f>
        <v>43038</v>
      </c>
      <c r="B29" s="77">
        <f>'DC4-1'!B29</f>
        <v>2581.994</v>
      </c>
      <c r="C29" s="77">
        <f>IF(ISERROR(VLOOKUP(A29,'DC4-1'!$A$4:$Q$1997,5,TRUE)),"",VLOOKUP(A29,'DC4-1'!$A$4:$Q$1997,5,TRUE))</f>
        <v>59.8545</v>
      </c>
      <c r="D29" s="74">
        <v>34.348</v>
      </c>
      <c r="E29" s="74">
        <v>34.396</v>
      </c>
      <c r="F29" s="74">
        <f t="shared" si="3"/>
        <v>2607.4765</v>
      </c>
      <c r="G29" s="75">
        <f t="shared" si="4"/>
        <v>260.999999999967</v>
      </c>
      <c r="K29" s="82"/>
    </row>
    <row r="30" spans="1:11">
      <c r="A30" s="21">
        <f>'DC4-1'!A43</f>
        <v>43045</v>
      </c>
      <c r="B30" s="77">
        <f>'DC4-1'!B30</f>
        <v>2581.994</v>
      </c>
      <c r="C30" s="77">
        <f>IF(ISERROR(VLOOKUP(A30,'DC4-1'!$A$4:$Q$1997,5,TRUE)),"",VLOOKUP(A30,'DC4-1'!$A$4:$Q$1997,5,TRUE))</f>
        <v>60.412</v>
      </c>
      <c r="D30" s="74">
        <v>34.921</v>
      </c>
      <c r="E30" s="74">
        <v>34.97</v>
      </c>
      <c r="F30" s="74">
        <f t="shared" si="3"/>
        <v>2607.4605</v>
      </c>
      <c r="G30" s="75">
        <f t="shared" si="4"/>
        <v>277.000000000044</v>
      </c>
      <c r="K30" s="82"/>
    </row>
    <row r="31" spans="1:11">
      <c r="A31" s="21">
        <f>'DC4-1'!A44</f>
        <v>43050</v>
      </c>
      <c r="B31" s="77">
        <f>'DC4-1'!B31</f>
        <v>2581.994</v>
      </c>
      <c r="C31" s="77">
        <f>IF(ISERROR(VLOOKUP(A31,'DC4-1'!$A$4:$Q$1997,5,TRUE)),"",VLOOKUP(A31,'DC4-1'!$A$4:$Q$1997,5,TRUE))</f>
        <v>63.11</v>
      </c>
      <c r="F31" s="74"/>
      <c r="K31" s="82"/>
    </row>
    <row r="32" spans="1:11">
      <c r="A32" s="21">
        <f>'DC4-1'!A45</f>
        <v>43055</v>
      </c>
      <c r="B32" s="77">
        <f>'DC4-1'!B32</f>
        <v>2581.994</v>
      </c>
      <c r="C32" s="77">
        <f>IF(ISERROR(VLOOKUP(A32,'DC4-1'!$A$4:$Q$1997,5,TRUE)),"",VLOOKUP(A32,'DC4-1'!$A$4:$Q$1997,5,TRUE))</f>
        <v>63.6015</v>
      </c>
      <c r="D32" s="74">
        <v>38.135</v>
      </c>
      <c r="E32" s="74">
        <v>38.17</v>
      </c>
      <c r="F32" s="74">
        <f t="shared" ref="F32:F33" si="5">(B32+C32)-(D32+E32)/2</f>
        <v>2607.443</v>
      </c>
      <c r="G32" s="75">
        <f t="shared" ref="G32:G33" si="6">($F$4-F32)*1000</f>
        <v>294.499999999971</v>
      </c>
      <c r="K32" s="82"/>
    </row>
    <row r="33" spans="1:11">
      <c r="A33" s="21">
        <f>'DC4-1'!A46</f>
        <v>43059</v>
      </c>
      <c r="B33" s="77">
        <f>'DC4-1'!B33</f>
        <v>2581.994</v>
      </c>
      <c r="C33" s="77">
        <f>IF(ISERROR(VLOOKUP(A33,'DC4-1'!$A$4:$Q$1997,5,TRUE)),"",VLOOKUP(A33,'DC4-1'!$A$4:$Q$1997,5,TRUE))</f>
        <v>66.3765</v>
      </c>
      <c r="D33" s="74">
        <v>40.917</v>
      </c>
      <c r="E33" s="74">
        <v>40.955</v>
      </c>
      <c r="F33" s="74">
        <f t="shared" si="5"/>
        <v>2607.4345</v>
      </c>
      <c r="G33" s="75">
        <f t="shared" si="6"/>
        <v>303.000000000338</v>
      </c>
      <c r="K33" s="82"/>
    </row>
    <row r="34" spans="1:11">
      <c r="A34" s="21">
        <f>'DC4-1'!A47</f>
        <v>43063</v>
      </c>
      <c r="B34" s="77">
        <f>'DC4-1'!B34</f>
        <v>2581.994</v>
      </c>
      <c r="C34" s="77">
        <f>IF(ISERROR(VLOOKUP(A34,'DC4-1'!$A$4:$Q$1997,5,TRUE)),"",VLOOKUP(A34,'DC4-1'!$A$4:$Q$1997,5,TRUE))</f>
        <v>66.931</v>
      </c>
      <c r="F34" s="74"/>
      <c r="K34" s="82"/>
    </row>
    <row r="35" spans="1:11">
      <c r="A35" s="21">
        <f>'DC4-1'!A48</f>
        <v>43067</v>
      </c>
      <c r="B35" s="77">
        <f>'DC4-1'!B35</f>
        <v>2581.994</v>
      </c>
      <c r="C35" s="77">
        <f>IF(ISERROR(VLOOKUP(A35,'DC4-1'!$A$4:$Q$1997,5,TRUE)),"",VLOOKUP(A35,'DC4-1'!$A$4:$Q$1997,5,TRUE))</f>
        <v>69.796</v>
      </c>
      <c r="D35" s="74">
        <v>44.352</v>
      </c>
      <c r="E35" s="74">
        <v>44.391</v>
      </c>
      <c r="F35" s="74">
        <f t="shared" ref="F35:F98" si="7">(B35+C35)-(D35+E35)/2</f>
        <v>2607.4185</v>
      </c>
      <c r="G35" s="75">
        <f t="shared" ref="G35:G98" si="8">($F$4-F35)*1000</f>
        <v>319.000000000415</v>
      </c>
      <c r="K35" s="82"/>
    </row>
    <row r="36" spans="1:11">
      <c r="A36" s="21">
        <f>'DC4-1'!A49</f>
        <v>43073</v>
      </c>
      <c r="B36" s="77">
        <f>'DC4-1'!B36</f>
        <v>2581.994</v>
      </c>
      <c r="C36" s="77">
        <f>IF(ISERROR(VLOOKUP(A36,'DC4-1'!$A$4:$Q$1997,5,TRUE)),"",VLOOKUP(A36,'DC4-1'!$A$4:$Q$1997,5,TRUE))</f>
        <v>69.749</v>
      </c>
      <c r="D36" s="74">
        <v>44.312</v>
      </c>
      <c r="E36" s="74">
        <v>44.359</v>
      </c>
      <c r="F36" s="74">
        <f t="shared" si="7"/>
        <v>2607.4075</v>
      </c>
      <c r="G36" s="75">
        <f t="shared" si="8"/>
        <v>330.000000000382</v>
      </c>
      <c r="K36" s="82"/>
    </row>
    <row r="37" spans="1:11">
      <c r="A37" s="21">
        <f>'DC4-1'!A50</f>
        <v>43094</v>
      </c>
      <c r="B37" s="77">
        <f>'DC4-1'!B37</f>
        <v>2581.994</v>
      </c>
      <c r="C37" s="77">
        <f>IF(ISERROR(VLOOKUP(A37,'DC4-1'!$A$4:$Q$1997,5,TRUE)),"",VLOOKUP(A37,'DC4-1'!$A$4:$Q$1997,5,TRUE))</f>
        <v>73.15</v>
      </c>
      <c r="D37" s="74">
        <v>47.736</v>
      </c>
      <c r="E37" s="74">
        <v>47.775</v>
      </c>
      <c r="F37" s="74">
        <f t="shared" si="7"/>
        <v>2607.3885</v>
      </c>
      <c r="G37" s="75">
        <f t="shared" si="8"/>
        <v>349.00000000016</v>
      </c>
      <c r="K37" s="82"/>
    </row>
    <row r="38" spans="1:11">
      <c r="A38" s="21">
        <f>'DC4-1'!A51</f>
        <v>43102</v>
      </c>
      <c r="B38" s="77">
        <f>'DC4-1'!B38</f>
        <v>2581.994</v>
      </c>
      <c r="C38" s="77">
        <f>IF(ISERROR(VLOOKUP(A38,'DC4-1'!$A$4:$Q$1997,5,TRUE)),"",VLOOKUP(A38,'DC4-1'!$A$4:$Q$1997,5,TRUE))</f>
        <v>73.5825</v>
      </c>
      <c r="D38" s="74">
        <v>48.168</v>
      </c>
      <c r="E38" s="74">
        <v>48.246</v>
      </c>
      <c r="F38" s="74">
        <f t="shared" si="7"/>
        <v>2607.3695</v>
      </c>
      <c r="G38" s="75">
        <f t="shared" si="8"/>
        <v>367.999999999938</v>
      </c>
      <c r="K38" s="82"/>
    </row>
    <row r="39" spans="1:11">
      <c r="A39" s="21">
        <f>'DC4-1'!A52</f>
        <v>43108</v>
      </c>
      <c r="B39" s="77">
        <f>'DC4-1'!B39</f>
        <v>2581.994</v>
      </c>
      <c r="C39" s="77">
        <f>IF(ISERROR(VLOOKUP(A39,'DC4-1'!$A$4:$Q$1997,5,TRUE)),"",VLOOKUP(A39,'DC4-1'!$A$4:$Q$1997,5,TRUE))</f>
        <v>73.58</v>
      </c>
      <c r="D39" s="74">
        <v>48.161</v>
      </c>
      <c r="E39" s="74">
        <v>48.21</v>
      </c>
      <c r="F39" s="74">
        <f t="shared" si="7"/>
        <v>2607.3885</v>
      </c>
      <c r="G39" s="75">
        <f t="shared" si="8"/>
        <v>349.00000000016</v>
      </c>
      <c r="K39" s="82"/>
    </row>
    <row r="40" spans="1:11">
      <c r="A40" s="21">
        <f>'DC4-1'!A53</f>
        <v>43118</v>
      </c>
      <c r="B40" s="77">
        <f>'DC4-1'!B40</f>
        <v>2581.994</v>
      </c>
      <c r="C40" s="77">
        <f>IF(ISERROR(VLOOKUP(A40,'DC4-1'!$A$4:$Q$1997,5,TRUE)),"",VLOOKUP(A40,'DC4-1'!$A$4:$Q$1997,5,TRUE))</f>
        <v>76.296</v>
      </c>
      <c r="D40" s="74">
        <v>50.888</v>
      </c>
      <c r="E40" s="74">
        <v>50.939</v>
      </c>
      <c r="F40" s="74">
        <f t="shared" si="7"/>
        <v>2607.3765</v>
      </c>
      <c r="G40" s="75">
        <f t="shared" si="8"/>
        <v>361.000000000331</v>
      </c>
      <c r="K40" s="82">
        <f>IF(AND(年报!N$2&lt;=A40,A40&lt;=年报!N$3),1,0)</f>
        <v>0</v>
      </c>
    </row>
    <row r="41" spans="1:11">
      <c r="A41" s="21">
        <f>'DC4-1'!A54</f>
        <v>43122</v>
      </c>
      <c r="B41" s="77">
        <f>'DC4-1'!B41</f>
        <v>2581.994</v>
      </c>
      <c r="C41" s="77">
        <f>IF(ISERROR(VLOOKUP(A41,'DC4-1'!$A$4:$Q$1997,5,TRUE)),"",VLOOKUP(A41,'DC4-1'!$A$4:$Q$1997,5,TRUE))</f>
        <v>76.2815</v>
      </c>
      <c r="D41" s="74">
        <v>50.877</v>
      </c>
      <c r="E41" s="74">
        <v>50.927</v>
      </c>
      <c r="F41" s="74">
        <f t="shared" si="7"/>
        <v>2607.3735</v>
      </c>
      <c r="G41" s="75">
        <f t="shared" si="8"/>
        <v>364.000000000033</v>
      </c>
      <c r="K41" s="82">
        <f>IF(AND(年报!N$2&lt;=A41,A41&lt;=年报!N$3),1,0)</f>
        <v>0</v>
      </c>
    </row>
    <row r="42" spans="1:11">
      <c r="A42" s="21">
        <f>'DC4-1'!A55</f>
        <v>43129</v>
      </c>
      <c r="B42" s="77">
        <f>'DC4-1'!B42</f>
        <v>2581.994</v>
      </c>
      <c r="C42" s="77">
        <f>IF(ISERROR(VLOOKUP(A42,'DC4-1'!$A$4:$Q$1997,5,TRUE)),"",VLOOKUP(A42,'DC4-1'!$A$4:$Q$1997,5,TRUE))</f>
        <v>76.8665</v>
      </c>
      <c r="D42" s="74">
        <v>51.461</v>
      </c>
      <c r="E42" s="74">
        <v>51.513</v>
      </c>
      <c r="F42" s="74">
        <f t="shared" si="7"/>
        <v>2607.3735</v>
      </c>
      <c r="G42" s="75">
        <f t="shared" si="8"/>
        <v>364.000000000033</v>
      </c>
      <c r="K42" s="82">
        <f>IF(AND(年报!N$2&lt;=A42,A42&lt;=年报!N$3),1,0)</f>
        <v>0</v>
      </c>
    </row>
    <row r="43" spans="1:11">
      <c r="A43" s="21">
        <f>'DC4-1'!A56</f>
        <v>43144</v>
      </c>
      <c r="B43" s="77">
        <f>'DC4-1'!B43</f>
        <v>2581.994</v>
      </c>
      <c r="C43" s="77">
        <f>IF(ISERROR(VLOOKUP(A43,'DC4-1'!$A$4:$Q$1997,5,TRUE)),"",VLOOKUP(A43,'DC4-1'!$A$4:$Q$1997,5,TRUE))</f>
        <v>79.6435</v>
      </c>
      <c r="D43" s="74">
        <v>54.258</v>
      </c>
      <c r="E43" s="74">
        <v>54.297</v>
      </c>
      <c r="F43" s="74">
        <f t="shared" si="7"/>
        <v>2607.36</v>
      </c>
      <c r="G43" s="75">
        <f t="shared" si="8"/>
        <v>377.500000000055</v>
      </c>
      <c r="K43" s="82">
        <f>IF(AND(年报!N$2&lt;=A43,A43&lt;=年报!N$3),1,0)</f>
        <v>0</v>
      </c>
    </row>
    <row r="44" spans="1:11">
      <c r="A44" s="21">
        <f>'DC4-1'!A57</f>
        <v>43150</v>
      </c>
      <c r="B44" s="77">
        <f>'DC4-1'!B44</f>
        <v>2581.994</v>
      </c>
      <c r="C44" s="77">
        <f>IF(ISERROR(VLOOKUP(A44,'DC4-1'!$A$4:$Q$1997,5,TRUE)),"",VLOOKUP(A44,'DC4-1'!$A$4:$Q$1997,5,TRUE))</f>
        <v>79.633</v>
      </c>
      <c r="D44" s="74">
        <v>54.248</v>
      </c>
      <c r="E44" s="74">
        <v>54.297</v>
      </c>
      <c r="F44" s="74">
        <f t="shared" si="7"/>
        <v>2607.3545</v>
      </c>
      <c r="G44" s="75">
        <f t="shared" si="8"/>
        <v>383.000000000266</v>
      </c>
      <c r="K44" s="82">
        <f>IF(AND(年报!N$2&lt;=A44,A44&lt;=年报!N$3),1,0)</f>
        <v>0</v>
      </c>
    </row>
    <row r="45" spans="1:11">
      <c r="A45" s="21">
        <f>'DC4-1'!A58</f>
        <v>43163</v>
      </c>
      <c r="B45" s="77">
        <f>'DC4-1'!B45</f>
        <v>2581.994</v>
      </c>
      <c r="C45" s="77">
        <f>IF(ISERROR(VLOOKUP(A45,'DC4-1'!$A$4:$Q$1997,5,TRUE)),"",VLOOKUP(A45,'DC4-1'!$A$4:$Q$1997,5,TRUE))</f>
        <v>83.707</v>
      </c>
      <c r="D45" s="74">
        <v>58.338</v>
      </c>
      <c r="E45" s="74">
        <v>58.388</v>
      </c>
      <c r="F45" s="74">
        <f t="shared" si="7"/>
        <v>2607.338</v>
      </c>
      <c r="G45" s="75">
        <f t="shared" si="8"/>
        <v>399.499999999989</v>
      </c>
      <c r="K45" s="82">
        <f>IF(AND(年报!N$2&lt;=A45,A45&lt;=年报!N$3),1,0)</f>
        <v>0</v>
      </c>
    </row>
    <row r="46" spans="1:11">
      <c r="A46" s="21">
        <f>'DC4-1'!A59</f>
        <v>43173</v>
      </c>
      <c r="B46" s="77">
        <f>'DC4-1'!B46</f>
        <v>2581.994</v>
      </c>
      <c r="C46" s="77">
        <f>IF(ISERROR(VLOOKUP(A46,'DC4-1'!$A$4:$Q$1997,5,TRUE)),"",VLOOKUP(A46,'DC4-1'!$A$4:$Q$1997,5,TRUE))</f>
        <v>86.5</v>
      </c>
      <c r="D46" s="74">
        <v>61.136</v>
      </c>
      <c r="E46" s="74">
        <v>61.182</v>
      </c>
      <c r="F46" s="74">
        <f t="shared" si="7"/>
        <v>2607.335</v>
      </c>
      <c r="G46" s="75">
        <f t="shared" si="8"/>
        <v>402.500000000146</v>
      </c>
      <c r="K46" s="82">
        <f>IF(AND(年报!N$2&lt;=A46,A46&lt;=年报!N$3),1,0)</f>
        <v>0</v>
      </c>
    </row>
    <row r="47" spans="1:11">
      <c r="A47" s="21">
        <f>'DC4-1'!A60</f>
        <v>43179</v>
      </c>
      <c r="B47" s="77">
        <f>'DC4-1'!B47</f>
        <v>2581.994</v>
      </c>
      <c r="C47" s="77">
        <f>IF(ISERROR(VLOOKUP(A47,'DC4-1'!$A$4:$Q$1997,5,TRUE)),"",VLOOKUP(A47,'DC4-1'!$A$4:$Q$1997,5,TRUE))</f>
        <v>87.0805</v>
      </c>
      <c r="D47" s="74">
        <v>61.716</v>
      </c>
      <c r="E47" s="74">
        <v>61.761</v>
      </c>
      <c r="F47" s="74">
        <f t="shared" si="7"/>
        <v>2607.336</v>
      </c>
      <c r="G47" s="75">
        <f t="shared" si="8"/>
        <v>401.499999999942</v>
      </c>
      <c r="K47" s="82">
        <f>IF(AND(年报!N$2&lt;=A47,A47&lt;=年报!N$3),1,0)</f>
        <v>0</v>
      </c>
    </row>
    <row r="48" spans="1:11">
      <c r="A48" s="21">
        <f>'DC4-1'!A61</f>
        <v>43186</v>
      </c>
      <c r="B48" s="77">
        <f>'DC4-1'!B48</f>
        <v>2581.994</v>
      </c>
      <c r="C48" s="77">
        <f>IF(ISERROR(VLOOKUP(A48,'DC4-1'!$A$4:$Q$1997,5,TRUE)),"",VLOOKUP(A48,'DC4-1'!$A$4:$Q$1997,5,TRUE))</f>
        <v>89.8975</v>
      </c>
      <c r="D48" s="74">
        <v>64.54</v>
      </c>
      <c r="E48" s="74">
        <v>64.586</v>
      </c>
      <c r="F48" s="74">
        <f t="shared" si="7"/>
        <v>2607.3285</v>
      </c>
      <c r="G48" s="75">
        <f t="shared" si="8"/>
        <v>409.000000000106</v>
      </c>
      <c r="K48" s="82">
        <f>IF(AND(年报!N$2&lt;=A48,A48&lt;=年报!N$3),1,0)</f>
        <v>0</v>
      </c>
    </row>
    <row r="49" spans="1:11">
      <c r="A49" s="21">
        <f>'DC4-1'!A62</f>
        <v>43192</v>
      </c>
      <c r="B49" s="77">
        <f>'DC4-1'!B49</f>
        <v>2581.994</v>
      </c>
      <c r="C49" s="77">
        <f>IF(ISERROR(VLOOKUP(A49,'DC4-1'!$A$4:$Q$1997,5,TRUE)),"",VLOOKUP(A49,'DC4-1'!$A$4:$Q$1997,5,TRUE))</f>
        <v>90.462</v>
      </c>
      <c r="D49" s="74">
        <v>65.115</v>
      </c>
      <c r="E49" s="74">
        <v>65.163</v>
      </c>
      <c r="F49" s="74">
        <f t="shared" si="7"/>
        <v>2607.317</v>
      </c>
      <c r="G49" s="75">
        <f t="shared" si="8"/>
        <v>420.500000000175</v>
      </c>
      <c r="K49" s="82">
        <f>IF(AND(年报!N$2&lt;=A49,A49&lt;=年报!N$3),1,0)</f>
        <v>0</v>
      </c>
    </row>
    <row r="50" spans="1:11">
      <c r="A50" s="21">
        <f>'DC4-1'!A63</f>
        <v>43200</v>
      </c>
      <c r="B50" s="77">
        <f>'DC4-1'!B50</f>
        <v>2581.994</v>
      </c>
      <c r="C50" s="77">
        <f>IF(ISERROR(VLOOKUP(A50,'DC4-1'!$A$4:$Q$1997,5,TRUE)),"",VLOOKUP(A50,'DC4-1'!$A$4:$Q$1997,5,TRUE))</f>
        <v>93.3465</v>
      </c>
      <c r="D50" s="74">
        <v>67.997</v>
      </c>
      <c r="E50" s="74">
        <v>68.043</v>
      </c>
      <c r="F50" s="74">
        <f t="shared" si="7"/>
        <v>2607.3205</v>
      </c>
      <c r="G50" s="75">
        <f t="shared" si="8"/>
        <v>416.999999999916</v>
      </c>
      <c r="K50" s="82">
        <f>IF(AND(年报!N$2&lt;=A50,A50&lt;=年报!N$3),1,0)</f>
        <v>0</v>
      </c>
    </row>
    <row r="51" spans="1:11">
      <c r="A51" s="21">
        <f>'DC4-1'!A64</f>
        <v>43209</v>
      </c>
      <c r="B51" s="77">
        <f>'DC4-1'!B51</f>
        <v>2581.994</v>
      </c>
      <c r="C51" s="77">
        <f>IF(ISERROR(VLOOKUP(A51,'DC4-1'!$A$4:$Q$1997,5,TRUE)),"",VLOOKUP(A51,'DC4-1'!$A$4:$Q$1997,5,TRUE))</f>
        <v>96.7835</v>
      </c>
      <c r="D51" s="74">
        <v>71.444</v>
      </c>
      <c r="E51" s="74">
        <v>71.494</v>
      </c>
      <c r="F51" s="74">
        <f t="shared" si="7"/>
        <v>2607.3085</v>
      </c>
      <c r="G51" s="75">
        <f t="shared" si="8"/>
        <v>429.000000000087</v>
      </c>
      <c r="K51" s="82">
        <f>IF(AND(年报!N$2&lt;=A51,A51&lt;=年报!N$3),1,0)</f>
        <v>0</v>
      </c>
    </row>
    <row r="52" spans="1:11">
      <c r="A52" s="21">
        <f>'DC4-1'!A65</f>
        <v>43214</v>
      </c>
      <c r="B52" s="77">
        <f>'DC4-1'!B52</f>
        <v>2581.994</v>
      </c>
      <c r="C52" s="77">
        <f>IF(ISERROR(VLOOKUP(A52,'DC4-1'!$A$4:$Q$1997,5,TRUE)),"",VLOOKUP(A52,'DC4-1'!$A$4:$Q$1997,5,TRUE))</f>
        <v>96.7565</v>
      </c>
      <c r="D52" s="74">
        <v>71.416</v>
      </c>
      <c r="E52" s="74">
        <v>71.467</v>
      </c>
      <c r="F52" s="74">
        <f t="shared" si="7"/>
        <v>2607.309</v>
      </c>
      <c r="G52" s="75">
        <f t="shared" si="8"/>
        <v>428.499999999985</v>
      </c>
      <c r="K52" s="82">
        <f>IF(AND(年报!N$2&lt;=A52,A52&lt;=年报!N$3),1,0)</f>
        <v>0</v>
      </c>
    </row>
    <row r="53" spans="1:11">
      <c r="A53" s="21">
        <f>'DC4-1'!A66</f>
        <v>43244</v>
      </c>
      <c r="B53" s="77">
        <f>'DC4-1'!B53</f>
        <v>2581.994</v>
      </c>
      <c r="C53" s="77">
        <f>IF(ISERROR(VLOOKUP(A53,'DC4-1'!$A$4:$Q$1997,5,TRUE)),"",VLOOKUP(A53,'DC4-1'!$A$4:$Q$1997,5,TRUE))</f>
        <v>103.4695</v>
      </c>
      <c r="D53" s="74">
        <v>78.165</v>
      </c>
      <c r="E53" s="74">
        <v>78.192</v>
      </c>
      <c r="F53" s="74">
        <f t="shared" si="7"/>
        <v>2607.285</v>
      </c>
      <c r="G53" s="75">
        <f t="shared" si="8"/>
        <v>452.499999999873</v>
      </c>
      <c r="K53" s="82">
        <f>IF(AND(年报!N$2&lt;=A53,A53&lt;=年报!N$3),1,0)</f>
        <v>0</v>
      </c>
    </row>
    <row r="54" spans="1:11">
      <c r="A54" s="21">
        <f>'DC4-1'!A67</f>
        <v>43249</v>
      </c>
      <c r="B54" s="77">
        <f>'DC4-1'!B54</f>
        <v>2581.994</v>
      </c>
      <c r="C54" s="77">
        <f>IF(ISERROR(VLOOKUP(A54,'DC4-1'!$A$4:$Q$1997,5,TRUE)),"",VLOOKUP(A54,'DC4-1'!$A$4:$Q$1997,5,TRUE))</f>
        <v>103.4405</v>
      </c>
      <c r="D54" s="74">
        <v>78.152</v>
      </c>
      <c r="E54" s="74">
        <v>78.176</v>
      </c>
      <c r="F54" s="74">
        <f t="shared" si="7"/>
        <v>2607.2705</v>
      </c>
      <c r="G54" s="75">
        <f t="shared" si="8"/>
        <v>467.000000000098</v>
      </c>
      <c r="K54" s="82">
        <f>IF(AND(年报!N$2&lt;=A54,A54&lt;=年报!N$3),1,0)</f>
        <v>0</v>
      </c>
    </row>
    <row r="55" spans="1:11">
      <c r="A55" s="21">
        <f>'DC4-1'!A68</f>
        <v>43255</v>
      </c>
      <c r="B55" s="77">
        <f>'DC4-1'!B55</f>
        <v>2581.994</v>
      </c>
      <c r="C55" s="77">
        <f>IF(ISERROR(VLOOKUP(A55,'DC4-1'!$A$4:$Q$1997,5,TRUE)),"",VLOOKUP(A55,'DC4-1'!$A$4:$Q$1997,5,TRUE))</f>
        <v>104.0365</v>
      </c>
      <c r="D55" s="74">
        <v>78.743</v>
      </c>
      <c r="E55" s="74">
        <v>78.765</v>
      </c>
      <c r="F55" s="74">
        <f t="shared" si="7"/>
        <v>2607.2765</v>
      </c>
      <c r="G55" s="75">
        <f t="shared" si="8"/>
        <v>460.999999999785</v>
      </c>
      <c r="K55" s="82">
        <f>IF(AND(年报!N$2&lt;=A55,A55&lt;=年报!N$3),1,0)</f>
        <v>0</v>
      </c>
    </row>
    <row r="56" spans="1:11">
      <c r="A56" s="21">
        <f>'DC4-1'!A69</f>
        <v>43266</v>
      </c>
      <c r="B56" s="77">
        <f>'DC4-1'!B56</f>
        <v>2581.994</v>
      </c>
      <c r="C56" s="77">
        <f>IF(ISERROR(VLOOKUP(A56,'DC4-1'!$A$4:$Q$1997,5,TRUE)),"",VLOOKUP(A56,'DC4-1'!$A$4:$Q$1997,5,TRUE))</f>
        <v>103.991</v>
      </c>
      <c r="D56" s="74">
        <v>78.702</v>
      </c>
      <c r="E56" s="74">
        <v>78.729</v>
      </c>
      <c r="F56" s="74">
        <f t="shared" si="7"/>
        <v>2607.2695</v>
      </c>
      <c r="G56" s="75">
        <f t="shared" si="8"/>
        <v>467.999999999847</v>
      </c>
      <c r="K56" s="82">
        <f>IF(AND(年报!N$2&lt;=A56,A56&lt;=年报!N$3),1,0)</f>
        <v>0</v>
      </c>
    </row>
    <row r="57" spans="1:11">
      <c r="A57" s="21">
        <f>'DC4-1'!A70</f>
        <v>43271</v>
      </c>
      <c r="B57" s="77">
        <f>'DC4-1'!B57</f>
        <v>2581.994</v>
      </c>
      <c r="C57" s="77">
        <f>IF(ISERROR(VLOOKUP(A57,'DC4-1'!$A$4:$Q$1997,5,TRUE)),"",VLOOKUP(A57,'DC4-1'!$A$4:$Q$1997,5,TRUE))</f>
        <v>106.859</v>
      </c>
      <c r="D57" s="74">
        <v>81.567</v>
      </c>
      <c r="E57" s="74">
        <v>81.597</v>
      </c>
      <c r="F57" s="74">
        <f t="shared" si="7"/>
        <v>2607.271</v>
      </c>
      <c r="G57" s="75">
        <f t="shared" si="8"/>
        <v>466.499999999996</v>
      </c>
      <c r="K57" s="82">
        <f>IF(AND(年报!N$2&lt;=A57,A57&lt;=年报!N$3),1,0)</f>
        <v>0</v>
      </c>
    </row>
    <row r="58" spans="1:11">
      <c r="A58" s="21">
        <f>'DC4-1'!A71</f>
        <v>43277</v>
      </c>
      <c r="B58" s="77">
        <f>'DC4-1'!B58</f>
        <v>2581.994</v>
      </c>
      <c r="C58" s="77">
        <f>IF(ISERROR(VLOOKUP(A58,'DC4-1'!$A$4:$Q$1997,5,TRUE)),"",VLOOKUP(A58,'DC4-1'!$A$4:$Q$1997,5,TRUE))</f>
        <v>106.828</v>
      </c>
      <c r="D58" s="74">
        <v>81.542</v>
      </c>
      <c r="E58" s="74">
        <v>81.573</v>
      </c>
      <c r="F58" s="74">
        <f t="shared" si="7"/>
        <v>2607.2645</v>
      </c>
      <c r="G58" s="75">
        <f t="shared" si="8"/>
        <v>472.999999999956</v>
      </c>
      <c r="K58" s="82">
        <f>IF(AND(年报!N$2&lt;=A58,A58&lt;=年报!N$3),1,0)</f>
        <v>0</v>
      </c>
    </row>
    <row r="59" spans="1:11">
      <c r="A59" s="21">
        <f>'DC4-1'!A72</f>
        <v>43283</v>
      </c>
      <c r="B59" s="77">
        <f>'DC4-1'!B59</f>
        <v>2581.994</v>
      </c>
      <c r="C59" s="77">
        <f>IF(ISERROR(VLOOKUP(A59,'DC4-1'!$A$4:$Q$1997,5,TRUE)),"",VLOOKUP(A59,'DC4-1'!$A$4:$Q$1997,5,TRUE))</f>
        <v>106.806</v>
      </c>
      <c r="D59" s="74">
        <v>81.524</v>
      </c>
      <c r="E59" s="74">
        <v>81.557</v>
      </c>
      <c r="F59" s="74">
        <f t="shared" si="7"/>
        <v>2607.2595</v>
      </c>
      <c r="G59" s="75">
        <f t="shared" si="8"/>
        <v>478.000000000065</v>
      </c>
      <c r="K59" s="82">
        <f>IF(AND(年报!N$2&lt;=A59,A59&lt;=年报!N$3),1,0)</f>
        <v>0</v>
      </c>
    </row>
    <row r="60" spans="1:11">
      <c r="A60" s="21">
        <f>'DC4-1'!A73</f>
        <v>43293</v>
      </c>
      <c r="B60" s="77">
        <f>'DC4-1'!B60</f>
        <v>2581.994</v>
      </c>
      <c r="C60" s="77">
        <f>IF(ISERROR(VLOOKUP(A60,'DC4-1'!$A$4:$Q$1997,5,TRUE)),"",VLOOKUP(A60,'DC4-1'!$A$4:$Q$1997,5,TRUE))</f>
        <v>106.806</v>
      </c>
      <c r="D60" s="74">
        <v>81.524</v>
      </c>
      <c r="E60" s="74">
        <v>81.559</v>
      </c>
      <c r="F60" s="74">
        <f t="shared" si="7"/>
        <v>2607.2585</v>
      </c>
      <c r="G60" s="75">
        <f t="shared" si="8"/>
        <v>478.999999999814</v>
      </c>
      <c r="K60" s="82">
        <f>IF(AND(年报!N$2&lt;=A60,A60&lt;=年报!N$3),1,0)</f>
        <v>0</v>
      </c>
    </row>
    <row r="61" spans="1:11">
      <c r="A61" s="21">
        <f>'DC4-1'!A74</f>
        <v>43297</v>
      </c>
      <c r="B61" s="77">
        <f>'DC4-1'!B61</f>
        <v>2581.994</v>
      </c>
      <c r="C61" s="77">
        <f>IF(ISERROR(VLOOKUP(A61,'DC4-1'!$A$4:$Q$1997,5,TRUE)),"",VLOOKUP(A61,'DC4-1'!$A$4:$Q$1997,5,TRUE))</f>
        <v>106.776</v>
      </c>
      <c r="D61" s="74">
        <v>81.493</v>
      </c>
      <c r="E61" s="74">
        <v>81.524</v>
      </c>
      <c r="F61" s="74">
        <f t="shared" si="7"/>
        <v>2607.2615</v>
      </c>
      <c r="G61" s="75">
        <f t="shared" si="8"/>
        <v>476.000000000113</v>
      </c>
      <c r="K61" s="82">
        <f>IF(AND(年报!N$2&lt;=A61,A61&lt;=年报!N$3),1,0)</f>
        <v>0</v>
      </c>
    </row>
    <row r="62" spans="1:11">
      <c r="A62" s="21">
        <f>'DC4-1'!A75</f>
        <v>43306</v>
      </c>
      <c r="B62" s="77">
        <f>'DC4-1'!B62</f>
        <v>2581.994</v>
      </c>
      <c r="C62" s="77">
        <f>IF(ISERROR(VLOOKUP(A62,'DC4-1'!$A$4:$Q$1997,5,TRUE)),"",VLOOKUP(A62,'DC4-1'!$A$4:$Q$1997,5,TRUE))</f>
        <v>106.768</v>
      </c>
      <c r="D62" s="74">
        <v>81.484</v>
      </c>
      <c r="E62" s="74">
        <v>81.513</v>
      </c>
      <c r="F62" s="74">
        <f t="shared" si="7"/>
        <v>2607.2635</v>
      </c>
      <c r="G62" s="75">
        <f t="shared" si="8"/>
        <v>474.00000000016</v>
      </c>
      <c r="K62" s="82">
        <f>IF(AND(年报!N$2&lt;=A62,A62&lt;=年报!N$3),1,0)</f>
        <v>0</v>
      </c>
    </row>
    <row r="63" spans="1:11">
      <c r="A63" s="21">
        <f>'DC4-1'!A76</f>
        <v>43313</v>
      </c>
      <c r="B63" s="77">
        <f>'DC4-1'!B63</f>
        <v>2581.994</v>
      </c>
      <c r="C63" s="77">
        <f>IF(ISERROR(VLOOKUP(A63,'DC4-1'!$A$4:$Q$1997,5,TRUE)),"",VLOOKUP(A63,'DC4-1'!$A$4:$Q$1997,5,TRUE))</f>
        <v>107.389</v>
      </c>
      <c r="D63" s="74">
        <v>82.112</v>
      </c>
      <c r="E63" s="74">
        <v>82.145</v>
      </c>
      <c r="F63" s="74">
        <f t="shared" si="7"/>
        <v>2607.2545</v>
      </c>
      <c r="G63" s="75">
        <f t="shared" si="8"/>
        <v>482.99999999972</v>
      </c>
      <c r="K63" s="82">
        <f>IF(AND(年报!N$2&lt;=A63,A63&lt;=年报!N$3),1,0)</f>
        <v>0</v>
      </c>
    </row>
    <row r="64" spans="1:11">
      <c r="A64" s="21">
        <f>'DC4-1'!A77</f>
        <v>43318</v>
      </c>
      <c r="B64" s="77">
        <f>'DC4-1'!B64</f>
        <v>2581.994</v>
      </c>
      <c r="C64" s="77">
        <f>IF(ISERROR(VLOOKUP(A64,'DC4-1'!$A$4:$Q$1997,5,TRUE)),"",VLOOKUP(A64,'DC4-1'!$A$4:$Q$1997,5,TRUE))</f>
        <v>107.383</v>
      </c>
      <c r="D64" s="74">
        <v>82.108</v>
      </c>
      <c r="E64" s="74">
        <v>82.139</v>
      </c>
      <c r="F64" s="74">
        <f t="shared" si="7"/>
        <v>2607.2535</v>
      </c>
      <c r="G64" s="75">
        <f t="shared" si="8"/>
        <v>484.000000000378</v>
      </c>
      <c r="K64" s="82">
        <f>IF(AND(年报!N$2&lt;=A64,A64&lt;=年报!N$3),1,0)</f>
        <v>0</v>
      </c>
    </row>
    <row r="65" spans="1:11">
      <c r="A65" s="21">
        <f>'DC4-1'!A78</f>
        <v>43325</v>
      </c>
      <c r="B65" s="77">
        <f>'DC4-1'!B65</f>
        <v>2581.994</v>
      </c>
      <c r="C65" s="77">
        <f>IF(ISERROR(VLOOKUP(A65,'DC4-1'!$A$4:$Q$1997,5,TRUE)),"",VLOOKUP(A65,'DC4-1'!$A$4:$Q$1997,5,TRUE))</f>
        <v>107.3485</v>
      </c>
      <c r="D65" s="74">
        <v>82.069</v>
      </c>
      <c r="E65" s="74">
        <v>82.098</v>
      </c>
      <c r="F65" s="74">
        <f t="shared" si="7"/>
        <v>2607.259</v>
      </c>
      <c r="G65" s="75">
        <f t="shared" si="8"/>
        <v>478.500000000167</v>
      </c>
      <c r="K65" s="82">
        <f>IF(AND(年报!N$2&lt;=A65,A65&lt;=年报!N$3),1,0)</f>
        <v>0</v>
      </c>
    </row>
    <row r="66" spans="1:11">
      <c r="A66" s="21">
        <f>'DC4-1'!A79</f>
        <v>43336</v>
      </c>
      <c r="B66" s="77">
        <f>'DC4-1'!B66</f>
        <v>2581.994</v>
      </c>
      <c r="C66" s="77">
        <f>IF(ISERROR(VLOOKUP(A66,'DC4-1'!$A$4:$Q$1997,5,TRUE)),"",VLOOKUP(A66,'DC4-1'!$A$4:$Q$1997,5,TRUE))</f>
        <v>110.2335</v>
      </c>
      <c r="D66" s="74">
        <v>84.962</v>
      </c>
      <c r="E66" s="74">
        <v>84.989</v>
      </c>
      <c r="F66" s="74">
        <f t="shared" si="7"/>
        <v>2607.252</v>
      </c>
      <c r="G66" s="75">
        <f t="shared" si="8"/>
        <v>485.500000000229</v>
      </c>
      <c r="K66" s="82">
        <f>IF(AND(年报!N$2&lt;=A66,A66&lt;=年报!N$3),1,0)</f>
        <v>0</v>
      </c>
    </row>
    <row r="67" spans="1:11">
      <c r="A67" s="21">
        <f>'DC4-1'!A80</f>
        <v>43340</v>
      </c>
      <c r="B67" s="77">
        <f>'DC4-1'!B67</f>
        <v>2581.994</v>
      </c>
      <c r="C67" s="77">
        <f>IF(ISERROR(VLOOKUP(A67,'DC4-1'!$A$4:$Q$1997,5,TRUE)),"",VLOOKUP(A67,'DC4-1'!$A$4:$Q$1997,5,TRUE))</f>
        <v>110.2355</v>
      </c>
      <c r="D67" s="74">
        <v>84.964</v>
      </c>
      <c r="E67" s="74">
        <v>84.991</v>
      </c>
      <c r="F67" s="74">
        <f t="shared" si="7"/>
        <v>2607.252</v>
      </c>
      <c r="G67" s="75">
        <f t="shared" si="8"/>
        <v>485.499999999774</v>
      </c>
      <c r="K67" s="82">
        <f>IF(AND(年报!N$2&lt;=A67,A67&lt;=年报!N$3),1,0)</f>
        <v>0</v>
      </c>
    </row>
    <row r="68" spans="1:11">
      <c r="A68" s="21">
        <f>'DC4-1'!A81</f>
        <v>43346</v>
      </c>
      <c r="B68" s="77">
        <f>'DC4-1'!B68</f>
        <v>2581.994</v>
      </c>
      <c r="C68" s="77">
        <f>IF(ISERROR(VLOOKUP(A68,'DC4-1'!$A$4:$Q$1997,5,TRUE)),"",VLOOKUP(A68,'DC4-1'!$A$4:$Q$1997,5,TRUE))</f>
        <v>110.235</v>
      </c>
      <c r="D68" s="74">
        <v>84.915</v>
      </c>
      <c r="E68" s="74">
        <v>84.943</v>
      </c>
      <c r="F68" s="74">
        <f t="shared" si="7"/>
        <v>2607.3</v>
      </c>
      <c r="G68" s="75">
        <f t="shared" si="8"/>
        <v>437.5</v>
      </c>
      <c r="K68" s="82">
        <f>IF(AND(年报!N$2&lt;=A68,A68&lt;=年报!N$3),1,0)</f>
        <v>0</v>
      </c>
    </row>
    <row r="69" spans="1:11">
      <c r="A69" s="21">
        <f>'DC4-1'!A82</f>
        <v>43365</v>
      </c>
      <c r="B69" s="77">
        <f>'DC4-1'!B69</f>
        <v>2581.994</v>
      </c>
      <c r="C69" s="77">
        <f>IF(ISERROR(VLOOKUP(A69,'DC4-1'!$A$4:$Q$1997,5,TRUE)),"",VLOOKUP(A69,'DC4-1'!$A$4:$Q$1997,5,TRUE))</f>
        <v>113.665</v>
      </c>
      <c r="D69" s="74">
        <v>88.395</v>
      </c>
      <c r="E69" s="74">
        <v>88.424</v>
      </c>
      <c r="F69" s="74">
        <f t="shared" si="7"/>
        <v>2607.2495</v>
      </c>
      <c r="G69" s="75">
        <f t="shared" si="8"/>
        <v>488.000000000284</v>
      </c>
      <c r="K69" s="82">
        <f>IF(AND(年报!N$2&lt;=A69,A69&lt;=年报!N$3),1,0)</f>
        <v>0</v>
      </c>
    </row>
    <row r="70" spans="1:11">
      <c r="A70" s="21">
        <v>43370</v>
      </c>
      <c r="B70" s="77">
        <f>'DC4-1'!B70</f>
        <v>2581.994</v>
      </c>
      <c r="C70" s="77">
        <f>IF(ISERROR(VLOOKUP(A70,'DC4-1'!$A$4:$Q$1997,5,TRUE)),"",VLOOKUP(A70,'DC4-1'!$A$4:$Q$1997,5,TRUE))</f>
        <v>113.648</v>
      </c>
      <c r="D70" s="74">
        <v>88.384</v>
      </c>
      <c r="E70" s="74">
        <v>88.411</v>
      </c>
      <c r="F70" s="74">
        <f t="shared" si="7"/>
        <v>2607.2445</v>
      </c>
      <c r="G70" s="75">
        <f t="shared" si="8"/>
        <v>492.999999999938</v>
      </c>
      <c r="K70" s="82">
        <f>IF(AND(年报!N$2&lt;=A70,A70&lt;=年报!N$3),1,0)</f>
        <v>0</v>
      </c>
    </row>
    <row r="71" spans="1:11">
      <c r="A71" s="21">
        <f>实测管口高程!A2</f>
        <v>43375</v>
      </c>
      <c r="B71" s="77">
        <f>'DC4-1'!B71</f>
        <v>2581.994</v>
      </c>
      <c r="C71" s="77">
        <f>IF(ISERROR(VLOOKUP(A71,'DC4-1'!$A$4:$Q$1997,5,TRUE)),"",VLOOKUP(A71,'DC4-1'!$A$4:$Q$1997,5,TRUE))</f>
        <v>113.643</v>
      </c>
      <c r="D71" s="74">
        <v>88.385</v>
      </c>
      <c r="E71" s="74">
        <v>88.416</v>
      </c>
      <c r="F71" s="74">
        <f t="shared" si="7"/>
        <v>2607.2365</v>
      </c>
      <c r="G71" s="75">
        <f t="shared" si="8"/>
        <v>501.000000000204</v>
      </c>
      <c r="H71" s="78"/>
      <c r="K71" s="82">
        <f>IF(AND(年报!N$2&lt;=A71,A71&lt;=年报!N$3),1,0)</f>
        <v>0</v>
      </c>
    </row>
    <row r="72" spans="1:11">
      <c r="A72" s="21">
        <f>实测管口高程!A3</f>
        <v>43381</v>
      </c>
      <c r="B72" s="77">
        <f>'DC4-1'!B72</f>
        <v>2581.994</v>
      </c>
      <c r="C72" s="77">
        <f>IF(ISERROR(VLOOKUP(A72,'DC4-1'!$A$4:$Q$1997,5,TRUE)),"",VLOOKUP(A72,'DC4-1'!$A$4:$Q$1997,5,TRUE))</f>
        <v>113.635</v>
      </c>
      <c r="D72" s="74">
        <v>88.375</v>
      </c>
      <c r="E72" s="74">
        <v>88.406</v>
      </c>
      <c r="F72" s="74">
        <f t="shared" si="7"/>
        <v>2607.2385</v>
      </c>
      <c r="G72" s="75">
        <f t="shared" si="8"/>
        <v>499.000000000251</v>
      </c>
      <c r="K72" s="82">
        <f>IF(AND(年报!N$2&lt;=A72,A72&lt;=年报!N$3),1,0)</f>
        <v>0</v>
      </c>
    </row>
    <row r="73" spans="1:11">
      <c r="A73" s="21">
        <f>实测管口高程!A4</f>
        <v>43390</v>
      </c>
      <c r="B73" s="77">
        <f>'DC4-1'!B73</f>
        <v>2581.994</v>
      </c>
      <c r="C73" s="77">
        <f>IF(ISERROR(VLOOKUP(A73,'DC4-1'!$A$4:$Q$1997,5,TRUE)),"",VLOOKUP(A73,'DC4-1'!$A$4:$Q$1997,5,TRUE))</f>
        <v>113.6035</v>
      </c>
      <c r="D73" s="74">
        <v>88.344</v>
      </c>
      <c r="E73" s="74">
        <v>88.376</v>
      </c>
      <c r="F73" s="74">
        <f t="shared" si="7"/>
        <v>2607.2375</v>
      </c>
      <c r="G73" s="75">
        <f t="shared" si="8"/>
        <v>500</v>
      </c>
      <c r="K73" s="82">
        <f>IF(AND(年报!N$2&lt;=A73,A73&lt;=年报!N$3),1,0)</f>
        <v>0</v>
      </c>
    </row>
    <row r="74" spans="1:11">
      <c r="A74" s="21">
        <f>实测管口高程!A5</f>
        <v>43396</v>
      </c>
      <c r="B74" s="77">
        <f>'DC4-1'!B74</f>
        <v>2581.994</v>
      </c>
      <c r="C74" s="77">
        <f>IF(ISERROR(VLOOKUP(A74,'DC4-1'!$A$4:$Q$1997,5,TRUE)),"",VLOOKUP(A74,'DC4-1'!$A$4:$Q$1997,5,TRUE))</f>
        <v>116.939</v>
      </c>
      <c r="D74" s="74">
        <v>91.684</v>
      </c>
      <c r="E74" s="74">
        <v>91.718</v>
      </c>
      <c r="F74" s="74">
        <f t="shared" si="7"/>
        <v>2607.232</v>
      </c>
      <c r="G74" s="75">
        <f t="shared" si="8"/>
        <v>505.500000000211</v>
      </c>
      <c r="K74" s="82">
        <f>IF(AND(年报!N$2&lt;=A74,A74&lt;=年报!N$3),1,0)</f>
        <v>0</v>
      </c>
    </row>
    <row r="75" spans="1:11">
      <c r="A75" s="21">
        <f>实测管口高程!A6</f>
        <v>43403</v>
      </c>
      <c r="B75" s="77">
        <f>'DC4-1'!B75</f>
        <v>2581.994</v>
      </c>
      <c r="C75" s="77">
        <f>IF(ISERROR(VLOOKUP(A75,'DC4-1'!$A$4:$Q$1997,5,TRUE)),"",VLOOKUP(A75,'DC4-1'!$A$4:$Q$1997,5,TRUE))</f>
        <v>120.1085</v>
      </c>
      <c r="D75" s="74">
        <v>94.855</v>
      </c>
      <c r="E75" s="74">
        <v>94.886</v>
      </c>
      <c r="F75" s="74">
        <f t="shared" si="7"/>
        <v>2607.232</v>
      </c>
      <c r="G75" s="75">
        <f t="shared" si="8"/>
        <v>505.500000000211</v>
      </c>
      <c r="K75" s="82">
        <f>IF(AND(年报!N$2&lt;=A75,A75&lt;=年报!N$3),1,0)</f>
        <v>0</v>
      </c>
    </row>
    <row r="76" spans="1:11">
      <c r="A76" s="21">
        <f>实测管口高程!A7</f>
        <v>43411</v>
      </c>
      <c r="B76" s="77">
        <f>'DC4-1'!B76</f>
        <v>2581.994</v>
      </c>
      <c r="C76" s="77">
        <f>IF(ISERROR(VLOOKUP(A76,'DC4-1'!$A$4:$Q$1997,5,TRUE)),"",VLOOKUP(A76,'DC4-1'!$A$4:$Q$1997,5,TRUE))</f>
        <v>123.1</v>
      </c>
      <c r="D76" s="74">
        <v>97.849</v>
      </c>
      <c r="E76" s="74">
        <v>97.887</v>
      </c>
      <c r="F76" s="74">
        <f t="shared" si="7"/>
        <v>2607.226</v>
      </c>
      <c r="G76" s="75">
        <f t="shared" si="8"/>
        <v>511.500000000069</v>
      </c>
      <c r="K76" s="82">
        <f>IF(AND(年报!N$2&lt;=A76,A76&lt;=年报!N$3),1,0)</f>
        <v>0</v>
      </c>
    </row>
    <row r="77" spans="1:11">
      <c r="A77" s="21">
        <f>实测管口高程!A8</f>
        <v>43419</v>
      </c>
      <c r="B77" s="77">
        <f>'DC4-1'!B77</f>
        <v>2581.994</v>
      </c>
      <c r="C77" s="77">
        <f>IF(ISERROR(VLOOKUP(A77,'DC4-1'!$A$4:$Q$1997,5,TRUE)),"",VLOOKUP(A77,'DC4-1'!$A$4:$Q$1997,5,TRUE))</f>
        <v>123.6075</v>
      </c>
      <c r="D77" s="74">
        <v>98.371</v>
      </c>
      <c r="E77" s="74">
        <v>98.402</v>
      </c>
      <c r="F77" s="74">
        <f t="shared" si="7"/>
        <v>2607.215</v>
      </c>
      <c r="G77" s="75">
        <f t="shared" si="8"/>
        <v>522.500000000036</v>
      </c>
      <c r="K77" s="82">
        <f>IF(AND(年报!N$2&lt;=A77,A77&lt;=年报!N$3),1,0)</f>
        <v>0</v>
      </c>
    </row>
    <row r="78" spans="1:11">
      <c r="A78" s="21">
        <f>实测管口高程!A9</f>
        <v>43425</v>
      </c>
      <c r="B78" s="77">
        <f>'DC4-1'!B78</f>
        <v>2581.994</v>
      </c>
      <c r="C78" s="77">
        <f>IF(ISERROR(VLOOKUP(A78,'DC4-1'!$A$4:$Q$1997,5,TRUE)),"",VLOOKUP(A78,'DC4-1'!$A$4:$Q$1997,5,TRUE))</f>
        <v>126.413</v>
      </c>
      <c r="D78" s="74">
        <v>101.174</v>
      </c>
      <c r="E78" s="74">
        <v>101.204</v>
      </c>
      <c r="F78" s="74">
        <f t="shared" si="7"/>
        <v>2607.218</v>
      </c>
      <c r="G78" s="75">
        <f t="shared" si="8"/>
        <v>519.49999999988</v>
      </c>
      <c r="K78" s="82">
        <f>IF(AND(年报!N$2&lt;=A78,A78&lt;=年报!N$3),1,0)</f>
        <v>0</v>
      </c>
    </row>
    <row r="79" spans="1:11">
      <c r="A79" s="21">
        <f>实测管口高程!A10</f>
        <v>43431</v>
      </c>
      <c r="B79" s="77">
        <f>'DC4-1'!B79</f>
        <v>2581.994</v>
      </c>
      <c r="C79" s="77">
        <f>IF(ISERROR(VLOOKUP(A79,'DC4-1'!$A$4:$Q$1997,5,TRUE)),"",VLOOKUP(A79,'DC4-1'!$A$4:$Q$1997,5,TRUE))</f>
        <v>126.9635</v>
      </c>
      <c r="D79" s="74">
        <v>101.726</v>
      </c>
      <c r="E79" s="74">
        <v>101.761</v>
      </c>
      <c r="F79" s="74">
        <f t="shared" si="7"/>
        <v>2607.214</v>
      </c>
      <c r="G79" s="75">
        <f t="shared" si="8"/>
        <v>523.50000000024</v>
      </c>
      <c r="K79" s="82">
        <f>IF(AND(年报!N$2&lt;=A79,A79&lt;=年报!N$3),1,0)</f>
        <v>0</v>
      </c>
    </row>
    <row r="80" spans="1:11">
      <c r="A80" s="21">
        <f>实测管口高程!A11</f>
        <v>43441</v>
      </c>
      <c r="B80" s="77">
        <f>'DC4-1'!B80</f>
        <v>2581.994</v>
      </c>
      <c r="C80" s="77">
        <f>IF(ISERROR(VLOOKUP(A80,'DC4-1'!$A$4:$Q$1997,5,TRUE)),"",VLOOKUP(A80,'DC4-1'!$A$4:$Q$1997,5,TRUE))</f>
        <v>129.7375</v>
      </c>
      <c r="D80" s="74">
        <v>104.499</v>
      </c>
      <c r="E80" s="74">
        <v>104.531</v>
      </c>
      <c r="F80" s="74">
        <f t="shared" si="7"/>
        <v>2607.2165</v>
      </c>
      <c r="G80" s="75">
        <f t="shared" si="8"/>
        <v>520.999999999731</v>
      </c>
      <c r="K80" s="82">
        <f>IF(AND(年报!N$2&lt;=A80,A80&lt;=年报!N$3),1,0)</f>
        <v>0</v>
      </c>
    </row>
    <row r="81" spans="1:11">
      <c r="A81" s="21">
        <f>实测管口高程!A12</f>
        <v>43445</v>
      </c>
      <c r="B81" s="77">
        <f>'DC4-1'!B81</f>
        <v>2581.994</v>
      </c>
      <c r="C81" s="77">
        <f>IF(ISERROR(VLOOKUP(A81,'DC4-1'!$A$4:$Q$1997,5,TRUE)),"",VLOOKUP(A81,'DC4-1'!$A$4:$Q$1997,5,TRUE))</f>
        <v>129.7125</v>
      </c>
      <c r="D81" s="74">
        <v>104.481</v>
      </c>
      <c r="E81" s="74">
        <v>104.514</v>
      </c>
      <c r="F81" s="74">
        <f t="shared" si="7"/>
        <v>2607.209</v>
      </c>
      <c r="G81" s="75">
        <f t="shared" si="8"/>
        <v>528.499999999894</v>
      </c>
      <c r="K81" s="82">
        <f>IF(AND(年报!N$2&lt;=A81,A81&lt;=年报!N$3),1,0)</f>
        <v>0</v>
      </c>
    </row>
    <row r="82" spans="1:11">
      <c r="A82" s="21">
        <f>实测管口高程!A13</f>
        <v>43455</v>
      </c>
      <c r="B82" s="77">
        <f>'DC4-1'!B82</f>
        <v>2581.994</v>
      </c>
      <c r="C82" s="77">
        <f>IF(ISERROR(VLOOKUP(A82,'DC4-1'!$A$4:$Q$1997,5,TRUE)),"",VLOOKUP(A82,'DC4-1'!$A$4:$Q$1997,5,TRUE))</f>
        <v>133.1545</v>
      </c>
      <c r="D82" s="74">
        <v>107.928</v>
      </c>
      <c r="E82" s="74">
        <v>107.963</v>
      </c>
      <c r="F82" s="74">
        <f t="shared" si="7"/>
        <v>2607.203</v>
      </c>
      <c r="G82" s="75">
        <f t="shared" si="8"/>
        <v>534.499999999753</v>
      </c>
      <c r="K82" s="82">
        <f>IF(AND(年报!N$2&lt;=A82,A82&lt;=年报!N$3),1,0)</f>
        <v>0</v>
      </c>
    </row>
    <row r="83" spans="1:11">
      <c r="A83" s="21">
        <f>实测管口高程!A14</f>
        <v>43461</v>
      </c>
      <c r="B83" s="77">
        <f>'DC4-1'!B83</f>
        <v>2581.994</v>
      </c>
      <c r="C83" s="77">
        <f>IF(ISERROR(VLOOKUP(A83,'DC4-1'!$A$4:$Q$1997,5,TRUE)),"",VLOOKUP(A83,'DC4-1'!$A$4:$Q$1997,5,TRUE))</f>
        <v>133.1115</v>
      </c>
      <c r="D83" s="74">
        <v>107.886</v>
      </c>
      <c r="E83" s="74">
        <v>107.919</v>
      </c>
      <c r="F83" s="74">
        <f t="shared" si="7"/>
        <v>2607.203</v>
      </c>
      <c r="G83" s="75">
        <f t="shared" si="8"/>
        <v>534.500000000207</v>
      </c>
      <c r="K83" s="82">
        <f>IF(AND(年报!N$2&lt;=A83,A83&lt;=年报!N$3),1,0)</f>
        <v>0</v>
      </c>
    </row>
    <row r="84" spans="1:11">
      <c r="A84" s="21">
        <f>实测管口高程!A15</f>
        <v>43467</v>
      </c>
      <c r="B84" s="77">
        <f>'DC4-1'!B84</f>
        <v>2581.994</v>
      </c>
      <c r="C84" s="77">
        <f>IF(ISERROR(VLOOKUP(A84,'DC4-1'!$A$4:$Q$1997,5,TRUE)),"",VLOOKUP(A84,'DC4-1'!$A$4:$Q$1997,5,TRUE))</f>
        <v>133.082</v>
      </c>
      <c r="D84" s="74">
        <v>107.857</v>
      </c>
      <c r="E84" s="74">
        <v>107.89</v>
      </c>
      <c r="F84" s="74">
        <f t="shared" si="7"/>
        <v>2607.2025</v>
      </c>
      <c r="G84" s="75">
        <f t="shared" si="8"/>
        <v>535.000000000309</v>
      </c>
      <c r="K84" s="82">
        <f>IF(AND(年报!N$2&lt;=A84,A84&lt;=年报!N$3),1,0)</f>
        <v>0</v>
      </c>
    </row>
    <row r="85" spans="1:11">
      <c r="A85" s="21">
        <f>实测管口高程!A16</f>
        <v>43474</v>
      </c>
      <c r="B85" s="77">
        <f>'DC4-1'!B85</f>
        <v>2581.994</v>
      </c>
      <c r="C85" s="77">
        <f>IF(ISERROR(VLOOKUP(A85,'DC4-1'!$A$4:$Q$1997,5,TRUE)),"",VLOOKUP(A85,'DC4-1'!$A$4:$Q$1997,5,TRUE))</f>
        <v>133.648</v>
      </c>
      <c r="D85" s="74">
        <v>108.429</v>
      </c>
      <c r="E85" s="74">
        <v>108.462</v>
      </c>
      <c r="F85" s="74">
        <f t="shared" si="7"/>
        <v>2607.1965</v>
      </c>
      <c r="G85" s="75">
        <f t="shared" si="8"/>
        <v>540.999999999713</v>
      </c>
      <c r="K85" s="82">
        <f>IF(AND(年报!N$2&lt;=A85,A85&lt;=年报!N$3),1,0)</f>
        <v>0</v>
      </c>
    </row>
    <row r="86" spans="1:11">
      <c r="A86" s="21">
        <f>实测管口高程!A17</f>
        <v>43481</v>
      </c>
      <c r="B86" s="77">
        <f>'DC4-1'!B86</f>
        <v>2581.994</v>
      </c>
      <c r="C86" s="77">
        <f>IF(ISERROR(VLOOKUP(A86,'DC4-1'!$A$4:$Q$1997,5,TRUE)),"",VLOOKUP(A86,'DC4-1'!$A$4:$Q$1997,5,TRUE))</f>
        <v>136.348</v>
      </c>
      <c r="D86" s="74">
        <v>111.128</v>
      </c>
      <c r="E86" s="74">
        <v>111.163</v>
      </c>
      <c r="F86" s="74">
        <f t="shared" si="7"/>
        <v>2607.1965</v>
      </c>
      <c r="G86" s="75">
        <f t="shared" si="8"/>
        <v>541.000000000167</v>
      </c>
      <c r="K86" s="82">
        <f>IF(AND(年报!N$2&lt;=A86,A86&lt;=年报!N$3),1,0)</f>
        <v>0</v>
      </c>
    </row>
    <row r="87" spans="1:11">
      <c r="A87" s="21">
        <f>实测管口高程!A18</f>
        <v>43486</v>
      </c>
      <c r="B87" s="77">
        <f>'DC4-1'!B87</f>
        <v>2581.994</v>
      </c>
      <c r="C87" s="77">
        <f>IF(ISERROR(VLOOKUP(A87,'DC4-1'!$A$4:$Q$1997,5,TRUE)),"",VLOOKUP(A87,'DC4-1'!$A$4:$Q$1997,5,TRUE))</f>
        <v>136.3355</v>
      </c>
      <c r="D87" s="74">
        <v>111.11</v>
      </c>
      <c r="E87" s="74">
        <v>111.142</v>
      </c>
      <c r="F87" s="74">
        <f t="shared" si="7"/>
        <v>2607.2035</v>
      </c>
      <c r="G87" s="75">
        <f t="shared" si="8"/>
        <v>534.000000000106</v>
      </c>
      <c r="K87" s="82">
        <f>IF(AND(年报!N$2&lt;=A87,A87&lt;=年报!N$3),1,0)</f>
        <v>0</v>
      </c>
    </row>
    <row r="88" spans="1:11">
      <c r="A88" s="21">
        <f>实测管口高程!A19</f>
        <v>43511</v>
      </c>
      <c r="B88" s="77">
        <f>'DC4-1'!B88</f>
        <v>2581.994</v>
      </c>
      <c r="C88" s="77">
        <f>IF(ISERROR(VLOOKUP(A88,'DC4-1'!$A$4:$Q$1997,5,TRUE)),"",VLOOKUP(A88,'DC4-1'!$A$4:$Q$1997,5,TRUE))</f>
        <v>136.2745</v>
      </c>
      <c r="D88" s="74">
        <v>111.055</v>
      </c>
      <c r="E88" s="74">
        <v>111.088</v>
      </c>
      <c r="F88" s="74">
        <f t="shared" si="7"/>
        <v>2607.197</v>
      </c>
      <c r="G88" s="75">
        <f t="shared" si="8"/>
        <v>540.500000000065</v>
      </c>
      <c r="K88" s="82">
        <f>IF(AND(年报!N$2&lt;=A88,A88&lt;=年报!N$3),1,0)</f>
        <v>0</v>
      </c>
    </row>
    <row r="89" spans="1:11">
      <c r="A89" s="21">
        <v>43515</v>
      </c>
      <c r="B89" s="77">
        <f>'DC4-1'!B89</f>
        <v>2581.994</v>
      </c>
      <c r="C89" s="77">
        <f>IF(ISERROR(VLOOKUP(A89,'DC4-1'!$A$4:$Q$1997,5,TRUE)),"",VLOOKUP(A89,'DC4-1'!$A$4:$Q$1997,5,TRUE))</f>
        <v>136.2615</v>
      </c>
      <c r="D89" s="74">
        <v>111.051</v>
      </c>
      <c r="E89" s="74">
        <v>111.08</v>
      </c>
      <c r="F89" s="74">
        <f t="shared" si="7"/>
        <v>2607.19</v>
      </c>
      <c r="G89" s="75">
        <f t="shared" si="8"/>
        <v>547.500000000127</v>
      </c>
      <c r="K89" s="82">
        <f>IF(AND(年报!N$2&lt;=A89,A89&lt;=年报!N$3),1,0)</f>
        <v>0</v>
      </c>
    </row>
    <row r="90" spans="1:11">
      <c r="A90" s="21">
        <v>43524</v>
      </c>
      <c r="B90" s="77">
        <f>'DC4-1'!B90</f>
        <v>2581.994</v>
      </c>
      <c r="C90" s="77">
        <f>IF(ISERROR(VLOOKUP(A90,'DC4-1'!$A$4:$Q$1997,5,TRUE)),"",VLOOKUP(A90,'DC4-1'!$A$4:$Q$1997,5,TRUE))</f>
        <v>138.9745</v>
      </c>
      <c r="D90" s="74">
        <v>113.757</v>
      </c>
      <c r="E90" s="74">
        <v>113.789</v>
      </c>
      <c r="F90" s="74">
        <f t="shared" si="7"/>
        <v>2607.1955</v>
      </c>
      <c r="G90" s="75">
        <f t="shared" si="8"/>
        <v>542.000000000371</v>
      </c>
      <c r="K90" s="82">
        <f>IF(AND(年报!N$2&lt;=A90,A90&lt;=年报!N$3),1,0)</f>
        <v>0</v>
      </c>
    </row>
    <row r="91" spans="1:11">
      <c r="A91" s="21">
        <v>43530</v>
      </c>
      <c r="B91" s="77">
        <f>'DC4-1'!B91</f>
        <v>2581.994</v>
      </c>
      <c r="C91" s="77">
        <f>IF(ISERROR(VLOOKUP(A91,'DC4-1'!$A$4:$Q$1997,5,TRUE)),"",VLOOKUP(A91,'DC4-1'!$A$4:$Q$1997,5,TRUE))</f>
        <v>139.525</v>
      </c>
      <c r="D91" s="74">
        <v>114.308</v>
      </c>
      <c r="E91" s="74">
        <v>114.342</v>
      </c>
      <c r="F91" s="74">
        <f t="shared" si="7"/>
        <v>2607.194</v>
      </c>
      <c r="G91" s="75">
        <f t="shared" si="8"/>
        <v>543.499999999767</v>
      </c>
      <c r="K91" s="82">
        <f>IF(AND(年报!N$2&lt;=A91,A91&lt;=年报!N$3),1,0)</f>
        <v>0</v>
      </c>
    </row>
    <row r="92" spans="1:11">
      <c r="A92" s="21">
        <v>43535</v>
      </c>
      <c r="B92" s="77">
        <f>'DC4-1'!B92</f>
        <v>2581.994</v>
      </c>
      <c r="C92" s="77">
        <f>IF(ISERROR(VLOOKUP(A92,'DC4-1'!$A$4:$Q$1997,5,TRUE)),"",VLOOKUP(A92,'DC4-1'!$A$4:$Q$1997,5,TRUE))</f>
        <v>142.223</v>
      </c>
      <c r="D92" s="74">
        <v>117.014</v>
      </c>
      <c r="E92" s="74">
        <v>117.047</v>
      </c>
      <c r="F92" s="74">
        <f t="shared" si="7"/>
        <v>2607.1865</v>
      </c>
      <c r="G92" s="75">
        <f t="shared" si="8"/>
        <v>550.999999999931</v>
      </c>
      <c r="K92" s="82">
        <f>IF(AND(年报!N$2&lt;=A92,A92&lt;=年报!N$3),1,0)</f>
        <v>0</v>
      </c>
    </row>
    <row r="93" spans="1:11">
      <c r="A93" s="21">
        <v>43543</v>
      </c>
      <c r="B93" s="77">
        <f>'DC4-1'!B93</f>
        <v>2581.994</v>
      </c>
      <c r="C93" s="77">
        <f>IF(ISERROR(VLOOKUP(A93,'DC4-1'!$A$4:$Q$1997,5,TRUE)),"",VLOOKUP(A93,'DC4-1'!$A$4:$Q$1997,5,TRUE))</f>
        <v>145.219</v>
      </c>
      <c r="D93" s="74">
        <v>120.009</v>
      </c>
      <c r="E93" s="74">
        <v>120.04</v>
      </c>
      <c r="F93" s="74">
        <f t="shared" si="7"/>
        <v>2607.1885</v>
      </c>
      <c r="G93" s="75">
        <f t="shared" si="8"/>
        <v>548.999999999978</v>
      </c>
      <c r="K93" s="82">
        <f>IF(AND(年报!N$2&lt;=A93,A93&lt;=年报!N$3),1,0)</f>
        <v>0</v>
      </c>
    </row>
    <row r="94" spans="1:11">
      <c r="A94" s="21">
        <v>43561</v>
      </c>
      <c r="B94" s="77">
        <f>'DC4-1'!B94</f>
        <v>2581.994</v>
      </c>
      <c r="C94" s="77">
        <f>IF(ISERROR(VLOOKUP(A94,'DC4-1'!$A$4:$Q$1997,5,TRUE)),"",VLOOKUP(A94,'DC4-1'!$A$4:$Q$1997,5,TRUE))</f>
        <v>148.5795</v>
      </c>
      <c r="D94" s="74">
        <v>123.377</v>
      </c>
      <c r="E94" s="74">
        <v>123.408</v>
      </c>
      <c r="F94" s="74">
        <f t="shared" si="7"/>
        <v>2607.181</v>
      </c>
      <c r="G94" s="75">
        <f t="shared" si="8"/>
        <v>556.500000000142</v>
      </c>
      <c r="K94" s="82">
        <f>IF(AND(年报!N$2&lt;=A94,A94&lt;=年报!N$3),1,0)</f>
        <v>0</v>
      </c>
    </row>
    <row r="95" spans="1:11">
      <c r="A95" s="21">
        <v>43573</v>
      </c>
      <c r="B95" s="77">
        <f>'DC4-1'!B95</f>
        <v>2581.994</v>
      </c>
      <c r="C95" s="77">
        <f>IF(ISERROR(VLOOKUP(A95,'DC4-1'!$A$4:$Q$1997,5,TRUE)),"",VLOOKUP(A95,'DC4-1'!$A$4:$Q$1997,5,TRUE))</f>
        <v>151.9105</v>
      </c>
      <c r="D95" s="74">
        <v>126.709</v>
      </c>
      <c r="E95" s="74">
        <v>126.743</v>
      </c>
      <c r="F95" s="74">
        <f t="shared" si="7"/>
        <v>2607.1785</v>
      </c>
      <c r="G95" s="75">
        <f t="shared" si="8"/>
        <v>559.000000000196</v>
      </c>
      <c r="K95" s="82">
        <f>IF(AND(年报!N$2&lt;=A95,A95&lt;=年报!N$3),1,0)</f>
        <v>0</v>
      </c>
    </row>
    <row r="96" spans="1:11">
      <c r="A96" s="21">
        <v>43581</v>
      </c>
      <c r="B96" s="77">
        <f>'DC4-1'!B96</f>
        <v>2581.994</v>
      </c>
      <c r="C96" s="77">
        <f>IF(ISERROR(VLOOKUP(A96,'DC4-1'!$A$4:$Q$1997,5,TRUE)),"",VLOOKUP(A96,'DC4-1'!$A$4:$Q$1997,5,TRUE))</f>
        <v>152.473</v>
      </c>
      <c r="D96" s="74">
        <v>127.268</v>
      </c>
      <c r="E96" s="74">
        <v>127.302</v>
      </c>
      <c r="F96" s="74">
        <f t="shared" si="7"/>
        <v>2607.182</v>
      </c>
      <c r="G96" s="75">
        <f t="shared" si="8"/>
        <v>555.499999999938</v>
      </c>
      <c r="K96" s="82">
        <f>IF(AND(年报!N$2&lt;=A96,A96&lt;=年报!N$3),1,0)</f>
        <v>0</v>
      </c>
    </row>
    <row r="97" spans="1:11">
      <c r="A97" s="21">
        <v>43595</v>
      </c>
      <c r="B97" s="77">
        <f>'DC4-1'!B97</f>
        <v>2581.994</v>
      </c>
      <c r="C97" s="77">
        <f>IF(ISERROR(VLOOKUP(A97,'DC4-1'!$A$4:$Q$1997,5,TRUE)),"",VLOOKUP(A97,'DC4-1'!$A$4:$Q$1997,5,TRUE))</f>
        <v>155.1285</v>
      </c>
      <c r="D97" s="74">
        <v>129.935</v>
      </c>
      <c r="E97" s="74">
        <v>129.965</v>
      </c>
      <c r="F97" s="74">
        <f t="shared" si="7"/>
        <v>2607.1725</v>
      </c>
      <c r="G97" s="75">
        <f t="shared" si="8"/>
        <v>565.000000000055</v>
      </c>
      <c r="K97" s="82">
        <f>IF(AND(年报!N$2&lt;=A97,A97&lt;=年报!N$3),1,0)</f>
        <v>0</v>
      </c>
    </row>
    <row r="98" spans="1:11">
      <c r="A98" s="21">
        <v>43601</v>
      </c>
      <c r="B98" s="77">
        <f>'DC4-1'!B98</f>
        <v>2581.994</v>
      </c>
      <c r="C98" s="77">
        <f>IF(ISERROR(VLOOKUP(A98,'DC4-1'!$A$4:$Q$1997,5,TRUE)),"",VLOOKUP(A98,'DC4-1'!$A$4:$Q$1997,5,TRUE))</f>
        <v>155.714</v>
      </c>
      <c r="D98" s="74">
        <v>130.517</v>
      </c>
      <c r="E98" s="74">
        <v>130.55</v>
      </c>
      <c r="F98" s="74">
        <f t="shared" si="7"/>
        <v>2607.1745</v>
      </c>
      <c r="G98" s="75">
        <f t="shared" si="8"/>
        <v>563.000000000102</v>
      </c>
      <c r="H98" s="136">
        <f>D97-D96</f>
        <v>2.667</v>
      </c>
      <c r="I98" s="136">
        <f>E97-E96</f>
        <v>2.663</v>
      </c>
      <c r="K98" s="82">
        <f>IF(AND(年报!N$2&lt;=A98,A98&lt;=年报!N$3),1,0)</f>
        <v>0</v>
      </c>
    </row>
    <row r="99" spans="1:11">
      <c r="A99" s="21">
        <v>43608</v>
      </c>
      <c r="B99" s="77">
        <f>'DC4-1'!B99</f>
        <v>2581.994</v>
      </c>
      <c r="C99" s="77">
        <f>IF(ISERROR(VLOOKUP(A99,'DC4-1'!$A$4:$Q$1997,5,TRUE)),"",VLOOKUP(A99,'DC4-1'!$A$4:$Q$1997,5,TRUE))</f>
        <v>158.4695</v>
      </c>
      <c r="D99" s="74">
        <v>133.245</v>
      </c>
      <c r="E99" s="74">
        <v>133.304</v>
      </c>
      <c r="F99" s="74">
        <f t="shared" ref="F99:F150" si="9">(B99+C99)-(D99+E99)/2</f>
        <v>2607.189</v>
      </c>
      <c r="G99" s="75">
        <f t="shared" ref="G99:G175" si="10">($F$4-F99)*1000</f>
        <v>548.499999999876</v>
      </c>
      <c r="K99" s="82">
        <f>IF(AND(年报!N$2&lt;=A99,A99&lt;=年报!N$3),1,0)</f>
        <v>0</v>
      </c>
    </row>
    <row r="100" spans="1:11">
      <c r="A100" s="21">
        <v>43623</v>
      </c>
      <c r="B100" s="77">
        <f>'DC4-1'!B100</f>
        <v>2581.994</v>
      </c>
      <c r="C100" s="77">
        <f>IF(ISERROR(VLOOKUP(A100,'DC4-1'!$A$4:$Q$1997,5,TRUE)),"",VLOOKUP(A100,'DC4-1'!$A$4:$Q$1997,5,TRUE))</f>
        <v>161.5275</v>
      </c>
      <c r="D100" s="74">
        <v>136.335</v>
      </c>
      <c r="E100" s="74">
        <v>136.363</v>
      </c>
      <c r="F100" s="74">
        <f t="shared" si="9"/>
        <v>2607.1725</v>
      </c>
      <c r="G100" s="75">
        <f t="shared" si="10"/>
        <v>565.000000000055</v>
      </c>
      <c r="K100" s="82">
        <f>IF(AND(年报!N$2&lt;=A100,A100&lt;=年报!N$3),1,0)</f>
        <v>0</v>
      </c>
    </row>
    <row r="101" spans="1:11">
      <c r="A101" s="21">
        <v>43630</v>
      </c>
      <c r="B101" s="77">
        <f>'DC4-1'!B101</f>
        <v>2581.994</v>
      </c>
      <c r="C101" s="77">
        <f>IF(ISERROR(VLOOKUP(A101,'DC4-1'!$A$4:$Q$1997,5,TRUE)),"",VLOOKUP(A101,'DC4-1'!$A$4:$Q$1997,5,TRUE))</f>
        <v>162.0845</v>
      </c>
      <c r="D101" s="74">
        <v>136.897</v>
      </c>
      <c r="E101" s="74">
        <v>136.928</v>
      </c>
      <c r="F101" s="74">
        <f t="shared" si="9"/>
        <v>2607.166</v>
      </c>
      <c r="G101" s="75">
        <f t="shared" si="10"/>
        <v>571.500000000015</v>
      </c>
      <c r="K101" s="82">
        <f>IF(AND(年报!N$2&lt;=A101,A101&lt;=年报!N$3),1,0)</f>
        <v>0</v>
      </c>
    </row>
    <row r="102" spans="1:11">
      <c r="A102" s="21">
        <v>43637</v>
      </c>
      <c r="B102" s="77">
        <f>'DC4-1'!B102</f>
        <v>2581.994</v>
      </c>
      <c r="C102" s="77">
        <f>IF(ISERROR(VLOOKUP(A102,'DC4-1'!$A$4:$Q$1997,5,TRUE)),"",VLOOKUP(A102,'DC4-1'!$A$4:$Q$1997,5,TRUE))</f>
        <v>164.839</v>
      </c>
      <c r="D102" s="74">
        <v>139.646</v>
      </c>
      <c r="E102" s="74">
        <v>139.68</v>
      </c>
      <c r="F102" s="74">
        <f t="shared" si="9"/>
        <v>2607.17</v>
      </c>
      <c r="G102" s="75">
        <f t="shared" si="10"/>
        <v>567.500000000109</v>
      </c>
      <c r="K102" s="82">
        <f>IF(AND(年报!N$2&lt;=A102,A102&lt;=年报!N$3),1,0)</f>
        <v>0</v>
      </c>
    </row>
    <row r="103" spans="1:11">
      <c r="A103" s="21">
        <v>43645</v>
      </c>
      <c r="B103" s="77">
        <f>'DC4-1'!B103</f>
        <v>2581.994</v>
      </c>
      <c r="C103" s="77">
        <f>IF(ISERROR(VLOOKUP(A103,'DC4-1'!$A$4:$Q$1997,5,TRUE)),"",VLOOKUP(A103,'DC4-1'!$A$4:$Q$1997,5,TRUE))</f>
        <v>164.7725</v>
      </c>
      <c r="D103" s="74">
        <v>139.583</v>
      </c>
      <c r="E103" s="74">
        <v>139.612</v>
      </c>
      <c r="F103" s="74">
        <f t="shared" si="9"/>
        <v>2607.169</v>
      </c>
      <c r="G103" s="75">
        <f t="shared" si="10"/>
        <v>568.499999999858</v>
      </c>
      <c r="K103" s="82">
        <f>IF(AND(年报!N$2&lt;=A103,A103&lt;=年报!N$3),1,0)</f>
        <v>0</v>
      </c>
    </row>
    <row r="104" spans="1:11">
      <c r="A104" s="21">
        <v>43651</v>
      </c>
      <c r="B104" s="77">
        <f>'DC4-1'!B104</f>
        <v>2581.994</v>
      </c>
      <c r="C104" s="77">
        <f>IF(ISERROR(VLOOKUP(A104,'DC4-1'!$A$4:$Q$1997,5,TRUE)),"",VLOOKUP(A104,'DC4-1'!$A$4:$Q$1997,5,TRUE))</f>
        <v>164.7385</v>
      </c>
      <c r="D104" s="74">
        <v>139.554</v>
      </c>
      <c r="E104" s="74">
        <v>139.584</v>
      </c>
      <c r="F104" s="74">
        <f t="shared" si="9"/>
        <v>2607.1635</v>
      </c>
      <c r="G104" s="75">
        <f t="shared" si="10"/>
        <v>574.000000000069</v>
      </c>
      <c r="K104" s="82">
        <f>IF(AND(年报!N$2&lt;=A104,A104&lt;=年报!N$3),1,0)</f>
        <v>0</v>
      </c>
    </row>
    <row r="105" spans="1:11">
      <c r="A105" s="21">
        <v>43660</v>
      </c>
      <c r="B105" s="77">
        <f>'DC4-1'!B105</f>
        <v>2581.994</v>
      </c>
      <c r="C105" s="77">
        <f>IF(ISERROR(VLOOKUP(A105,'DC4-1'!$A$4:$Q$1997,5,TRUE)),"",VLOOKUP(A105,'DC4-1'!$A$4:$Q$1997,5,TRUE))</f>
        <v>164.708</v>
      </c>
      <c r="D105" s="74">
        <v>139.528</v>
      </c>
      <c r="E105" s="74">
        <v>139.559</v>
      </c>
      <c r="F105" s="74">
        <f t="shared" si="9"/>
        <v>2607.1585</v>
      </c>
      <c r="G105" s="75">
        <f t="shared" si="10"/>
        <v>578.999999999724</v>
      </c>
      <c r="K105" s="82">
        <f>IF(AND(年报!N$2&lt;=A105,A105&lt;=年报!N$3),1,0)</f>
        <v>0</v>
      </c>
    </row>
    <row r="106" spans="1:11">
      <c r="A106" s="21">
        <v>43665</v>
      </c>
      <c r="B106" s="77">
        <f>'DC4-1'!B106</f>
        <v>2581.994</v>
      </c>
      <c r="C106" s="77">
        <f>IF(ISERROR(VLOOKUP(A106,'DC4-1'!$A$4:$Q$1997,5,TRUE)),"",VLOOKUP(A106,'DC4-1'!$A$4:$Q$1997,5,TRUE))</f>
        <v>164.6945</v>
      </c>
      <c r="D106" s="74">
        <v>139.51</v>
      </c>
      <c r="E106" s="74">
        <v>139.537</v>
      </c>
      <c r="F106" s="74">
        <f t="shared" si="9"/>
        <v>2607.165</v>
      </c>
      <c r="G106" s="75">
        <f t="shared" si="10"/>
        <v>572.500000000218</v>
      </c>
      <c r="K106" s="82">
        <f>IF(AND(年报!N$2&lt;=A106,A106&lt;=年报!N$3),1,0)</f>
        <v>0</v>
      </c>
    </row>
    <row r="107" spans="1:11">
      <c r="A107" s="21">
        <v>43671</v>
      </c>
      <c r="B107" s="77">
        <f>'DC4-1'!B107</f>
        <v>2581.994</v>
      </c>
      <c r="C107" s="77">
        <f>IF(ISERROR(VLOOKUP(A107,'DC4-1'!$A$4:$Q$1997,5,TRUE)),"",VLOOKUP(A107,'DC4-1'!$A$4:$Q$1997,5,TRUE))</f>
        <v>164.674</v>
      </c>
      <c r="D107" s="74">
        <v>139.499</v>
      </c>
      <c r="E107" s="74">
        <v>139.529</v>
      </c>
      <c r="F107" s="74">
        <f t="shared" si="9"/>
        <v>2607.154</v>
      </c>
      <c r="G107" s="75">
        <f t="shared" si="10"/>
        <v>583.500000000186</v>
      </c>
      <c r="K107" s="82">
        <f>IF(AND(年报!N$2&lt;=A107,A107&lt;=年报!N$3),1,0)</f>
        <v>0</v>
      </c>
    </row>
    <row r="108" spans="1:11">
      <c r="A108" s="21">
        <v>43678</v>
      </c>
      <c r="B108" s="77">
        <f>'DC4-1'!B108</f>
        <v>2581.994</v>
      </c>
      <c r="C108" s="77">
        <f>IF(ISERROR(VLOOKUP(A108,'DC4-1'!$A$4:$Q$1997,5,TRUE)),"",VLOOKUP(A108,'DC4-1'!$A$4:$Q$1997,5,TRUE))</f>
        <v>164.659</v>
      </c>
      <c r="D108" s="74">
        <v>139.479</v>
      </c>
      <c r="E108" s="74">
        <v>139.517</v>
      </c>
      <c r="F108" s="74">
        <f t="shared" si="9"/>
        <v>2607.155</v>
      </c>
      <c r="G108" s="75">
        <f t="shared" si="10"/>
        <v>582.499999999982</v>
      </c>
      <c r="K108" s="82">
        <f>IF(AND(年报!N$2&lt;=A108,A108&lt;=年报!N$3),1,0)</f>
        <v>0</v>
      </c>
    </row>
    <row r="109" spans="1:11">
      <c r="A109" s="21">
        <v>43686</v>
      </c>
      <c r="B109" s="77">
        <f>'DC4-1'!B109</f>
        <v>2581.994</v>
      </c>
      <c r="C109" s="77">
        <f>IF(ISERROR(VLOOKUP(A109,'DC4-1'!$A$4:$Q$1997,5,TRUE)),"",VLOOKUP(A109,'DC4-1'!$A$4:$Q$1997,5,TRUE))</f>
        <v>164.641</v>
      </c>
      <c r="D109" s="74">
        <v>139.461</v>
      </c>
      <c r="E109" s="74">
        <v>139.503</v>
      </c>
      <c r="F109" s="74">
        <f t="shared" si="9"/>
        <v>2607.153</v>
      </c>
      <c r="G109" s="75">
        <f t="shared" si="10"/>
        <v>584.499999999935</v>
      </c>
      <c r="K109" s="82">
        <f>IF(AND(年报!N$2&lt;=A109,A109&lt;=年报!N$3),1,0)</f>
        <v>0</v>
      </c>
    </row>
    <row r="110" spans="1:11">
      <c r="A110" s="21">
        <v>43693</v>
      </c>
      <c r="B110" s="77">
        <f>'DC4-1'!B110</f>
        <v>2581.994</v>
      </c>
      <c r="C110" s="77">
        <f>IF(ISERROR(VLOOKUP(A110,'DC4-1'!$A$4:$Q$1997,5,TRUE)),"",VLOOKUP(A110,'DC4-1'!$A$4:$Q$1997,5,TRUE))</f>
        <v>165.2045</v>
      </c>
      <c r="D110" s="74">
        <v>140.027</v>
      </c>
      <c r="E110" s="74">
        <v>140.069</v>
      </c>
      <c r="F110" s="74">
        <f t="shared" si="9"/>
        <v>2607.1505</v>
      </c>
      <c r="G110" s="75">
        <f t="shared" si="10"/>
        <v>587.000000000444</v>
      </c>
      <c r="K110" s="82">
        <f>IF(AND(年报!N$2&lt;=A110,A110&lt;=年报!N$3),1,0)</f>
        <v>0</v>
      </c>
    </row>
    <row r="111" spans="1:11">
      <c r="A111" s="21">
        <v>43708</v>
      </c>
      <c r="B111" s="77">
        <f>'DC4-1'!B111</f>
        <v>2581.994</v>
      </c>
      <c r="C111" s="77">
        <f>IF(ISERROR(VLOOKUP(A111,'DC4-1'!$A$4:$Q$1997,5,TRUE)),"",VLOOKUP(A111,'DC4-1'!$A$4:$Q$1997,5,TRUE))</f>
        <v>167.871</v>
      </c>
      <c r="D111" s="74">
        <v>142.692</v>
      </c>
      <c r="E111" s="74">
        <v>142.737</v>
      </c>
      <c r="F111" s="74">
        <f t="shared" si="9"/>
        <v>2607.1505</v>
      </c>
      <c r="G111" s="75">
        <f t="shared" si="10"/>
        <v>586.999999999989</v>
      </c>
      <c r="K111" s="82">
        <f>IF(AND(年报!N$2&lt;=A111,A111&lt;=年报!N$3),1,0)</f>
        <v>0</v>
      </c>
    </row>
    <row r="112" spans="1:11">
      <c r="A112" s="21">
        <v>43713</v>
      </c>
      <c r="B112" s="77">
        <f>'DC4-1'!B112</f>
        <v>2581.994</v>
      </c>
      <c r="C112" s="77">
        <f>IF(ISERROR(VLOOKUP(A112,'DC4-1'!$A$4:$Q$1997,5,TRUE)),"",VLOOKUP(A112,'DC4-1'!$A$4:$Q$1997,5,TRUE))</f>
        <v>167.8675</v>
      </c>
      <c r="D112" s="74">
        <v>142.696</v>
      </c>
      <c r="E112" s="74">
        <v>142.723</v>
      </c>
      <c r="F112" s="74">
        <f t="shared" si="9"/>
        <v>2607.152</v>
      </c>
      <c r="G112" s="75">
        <f t="shared" si="10"/>
        <v>585.500000000138</v>
      </c>
      <c r="K112" s="82">
        <f>IF(AND(年报!N$2&lt;=A112,A112&lt;=年报!N$3),1,0)</f>
        <v>0</v>
      </c>
    </row>
    <row r="113" spans="1:11">
      <c r="A113" s="21">
        <v>43722</v>
      </c>
      <c r="B113" s="77">
        <f>'DC4-1'!B113</f>
        <v>2581.994</v>
      </c>
      <c r="C113" s="77">
        <f>IF(ISERROR(VLOOKUP(A113,'DC4-1'!$A$4:$Q$1997,5,TRUE)),"",VLOOKUP(A113,'DC4-1'!$A$4:$Q$1997,5,TRUE))</f>
        <v>168.4295</v>
      </c>
      <c r="D113" s="74">
        <v>143.253</v>
      </c>
      <c r="E113" s="74">
        <v>143.283</v>
      </c>
      <c r="F113" s="74">
        <f t="shared" si="9"/>
        <v>2607.1555</v>
      </c>
      <c r="G113" s="75">
        <f t="shared" si="10"/>
        <v>581.99999999988</v>
      </c>
      <c r="K113" s="82">
        <f>IF(AND(年报!N$2&lt;=A113,A113&lt;=年报!N$3),1,0)</f>
        <v>0</v>
      </c>
    </row>
    <row r="114" spans="1:11">
      <c r="A114" s="21">
        <v>43728</v>
      </c>
      <c r="B114" s="77">
        <f>'DC4-1'!B114</f>
        <v>2581.994</v>
      </c>
      <c r="C114" s="77">
        <f>IF(ISERROR(VLOOKUP(A114,'DC4-1'!$A$4:$Q$1997,5,TRUE)),"",VLOOKUP(A114,'DC4-1'!$A$4:$Q$1997,5,TRUE))</f>
        <v>168.4115</v>
      </c>
      <c r="D114" s="74">
        <v>143.237</v>
      </c>
      <c r="E114" s="74">
        <v>143.266</v>
      </c>
      <c r="F114" s="74">
        <f t="shared" si="9"/>
        <v>2607.154</v>
      </c>
      <c r="G114" s="75">
        <f t="shared" si="10"/>
        <v>583.499999999731</v>
      </c>
      <c r="K114" s="82">
        <f>IF(AND(年报!N$2&lt;=A114,A114&lt;=年报!N$3),1,0)</f>
        <v>0</v>
      </c>
    </row>
    <row r="115" spans="1:11">
      <c r="A115" s="21">
        <v>43742</v>
      </c>
      <c r="B115" s="77">
        <f>'DC4-1'!B115</f>
        <v>2581.994</v>
      </c>
      <c r="C115" s="77">
        <f>IF(ISERROR(VLOOKUP(A115,'DC4-1'!$A$4:$Q$1997,5,TRUE)),"",VLOOKUP(A115,'DC4-1'!$A$4:$Q$1997,5,TRUE))</f>
        <v>171.1225</v>
      </c>
      <c r="D115" s="74">
        <v>145.957</v>
      </c>
      <c r="E115" s="74">
        <v>145.986</v>
      </c>
      <c r="F115" s="74">
        <f t="shared" si="9"/>
        <v>2607.145</v>
      </c>
      <c r="G115" s="75">
        <f t="shared" si="10"/>
        <v>592.5000000002</v>
      </c>
      <c r="K115" s="82">
        <f>IF(AND(年报!N$2&lt;=A115,A115&lt;=年报!N$3),1,0)</f>
        <v>0</v>
      </c>
    </row>
    <row r="116" spans="1:11">
      <c r="A116" s="21">
        <v>43749</v>
      </c>
      <c r="B116" s="77">
        <f>'DC4-1'!B116</f>
        <v>2581.994</v>
      </c>
      <c r="C116" s="77">
        <f>IF(ISERROR(VLOOKUP(A116,'DC4-1'!$A$4:$Q$1997,5,TRUE)),"",VLOOKUP(A116,'DC4-1'!$A$4:$Q$1997,5,TRUE))</f>
        <v>171.085</v>
      </c>
      <c r="D116" s="74">
        <v>145.921</v>
      </c>
      <c r="E116" s="74">
        <v>145.952</v>
      </c>
      <c r="F116" s="74">
        <f t="shared" si="9"/>
        <v>2607.1425</v>
      </c>
      <c r="G116" s="75">
        <f t="shared" si="10"/>
        <v>594.9999999998</v>
      </c>
      <c r="K116" s="82">
        <f>IF(AND(年报!N$2&lt;=A116,A116&lt;=年报!N$3),1,0)</f>
        <v>0</v>
      </c>
    </row>
    <row r="117" spans="1:11">
      <c r="A117" s="21">
        <v>43762</v>
      </c>
      <c r="B117" s="77">
        <f>'DC4-1'!B117</f>
        <v>2581.994</v>
      </c>
      <c r="C117" s="77">
        <f>IF(ISERROR(VLOOKUP(A117,'DC4-1'!$A$4:$Q$1997,5,TRUE)),"",VLOOKUP(A117,'DC4-1'!$A$4:$Q$1997,5,TRUE))</f>
        <v>174.3905</v>
      </c>
      <c r="D117" s="74">
        <v>149.23</v>
      </c>
      <c r="E117" s="74">
        <v>149.259</v>
      </c>
      <c r="F117" s="74">
        <f t="shared" si="9"/>
        <v>2607.14</v>
      </c>
      <c r="G117" s="75">
        <f t="shared" si="10"/>
        <v>597.499999999854</v>
      </c>
      <c r="K117" s="82">
        <f>IF(AND(年报!N$2&lt;=A117,A117&lt;=年报!N$3),1,0)</f>
        <v>0</v>
      </c>
    </row>
    <row r="118" spans="1:11">
      <c r="A118" s="21">
        <v>43770</v>
      </c>
      <c r="B118" s="77">
        <f>'DC4-1'!B118</f>
        <v>2581.994</v>
      </c>
      <c r="C118" s="77">
        <f>IF(ISERROR(VLOOKUP(A118,'DC4-1'!$A$4:$Q$1997,5,TRUE)),"",VLOOKUP(A118,'DC4-1'!$A$4:$Q$1997,5,TRUE))</f>
        <v>177.4835</v>
      </c>
      <c r="D118" s="74">
        <v>152.323</v>
      </c>
      <c r="E118" s="74">
        <v>152.353</v>
      </c>
      <c r="F118" s="74">
        <f t="shared" si="9"/>
        <v>2607.1395</v>
      </c>
      <c r="G118" s="75">
        <f t="shared" si="10"/>
        <v>598.000000000411</v>
      </c>
      <c r="K118" s="82">
        <f>IF(AND(年报!N$2&lt;=A118,A118&lt;=年报!N$3),1,0)</f>
        <v>0</v>
      </c>
    </row>
    <row r="119" spans="1:11">
      <c r="A119" s="21">
        <v>43778</v>
      </c>
      <c r="B119" s="77">
        <f>'DC4-1'!B119</f>
        <v>2581.994</v>
      </c>
      <c r="C119" s="77">
        <f>IF(ISERROR(VLOOKUP(A119,'DC4-1'!$A$4:$Q$1997,5,TRUE)),"",VLOOKUP(A119,'DC4-1'!$A$4:$Q$1997,5,TRUE))</f>
        <v>180.6385</v>
      </c>
      <c r="D119" s="74">
        <v>155.471</v>
      </c>
      <c r="E119" s="74">
        <v>155.498</v>
      </c>
      <c r="F119" s="74">
        <f t="shared" si="9"/>
        <v>2607.148</v>
      </c>
      <c r="G119" s="75">
        <f t="shared" si="10"/>
        <v>589.500000000044</v>
      </c>
      <c r="K119" s="82">
        <f>IF(AND(年报!N$2&lt;=A119,A119&lt;=年报!N$3),1,0)</f>
        <v>0</v>
      </c>
    </row>
    <row r="120" spans="1:11">
      <c r="A120" s="21">
        <v>43791</v>
      </c>
      <c r="B120" s="77">
        <f>'DC4-1'!B120</f>
        <v>2581.994</v>
      </c>
      <c r="C120" s="77">
        <f>IF(ISERROR(VLOOKUP(A120,'DC4-1'!$A$4:$Q$1997,5,TRUE)),"",VLOOKUP(A120,'DC4-1'!$A$4:$Q$1997,5,TRUE))</f>
        <v>184.322</v>
      </c>
      <c r="D120" s="74">
        <v>159.166</v>
      </c>
      <c r="E120" s="74">
        <v>159.196</v>
      </c>
      <c r="F120" s="74">
        <f t="shared" si="9"/>
        <v>2607.135</v>
      </c>
      <c r="G120" s="75">
        <f t="shared" si="10"/>
        <v>602.499999999964</v>
      </c>
      <c r="K120" s="82">
        <f>IF(AND(年报!N$2&lt;=A120,A120&lt;=年报!N$3),1,0)</f>
        <v>0</v>
      </c>
    </row>
    <row r="121" spans="1:11">
      <c r="A121" s="21">
        <v>43802</v>
      </c>
      <c r="B121" s="77">
        <f>'DC4-1'!B121</f>
        <v>2581.994</v>
      </c>
      <c r="C121" s="77">
        <f>IF(ISERROR(VLOOKUP(A121,'DC4-1'!$A$4:$Q$1997,5,TRUE)),"",VLOOKUP(A121,'DC4-1'!$A$4:$Q$1997,5,TRUE))</f>
        <v>187.01</v>
      </c>
      <c r="D121" s="74">
        <v>161.856</v>
      </c>
      <c r="E121" s="74">
        <v>161.886</v>
      </c>
      <c r="F121" s="74">
        <f t="shared" si="9"/>
        <v>2607.133</v>
      </c>
      <c r="G121" s="75">
        <f t="shared" si="10"/>
        <v>604.500000000371</v>
      </c>
      <c r="K121" s="82">
        <f>IF(AND(年报!N$2&lt;=A121,A121&lt;=年报!N$3),1,0)</f>
        <v>0</v>
      </c>
    </row>
    <row r="122" spans="1:11">
      <c r="A122" s="21">
        <v>43824</v>
      </c>
      <c r="B122" s="77">
        <f>'DC4-1'!B122</f>
        <v>2581.994</v>
      </c>
      <c r="C122" s="77">
        <f>IF(ISERROR(VLOOKUP(A122,'DC4-1'!$A$4:$Q$1997,5,TRUE)),"",VLOOKUP(A122,'DC4-1'!$A$4:$Q$1997,5,TRUE))</f>
        <v>190.2285</v>
      </c>
      <c r="D122" s="74">
        <v>165.079</v>
      </c>
      <c r="E122" s="74">
        <v>165.11</v>
      </c>
      <c r="F122" s="74">
        <f t="shared" si="9"/>
        <v>2607.128</v>
      </c>
      <c r="G122" s="75">
        <f t="shared" si="10"/>
        <v>609.500000000025</v>
      </c>
      <c r="K122" s="82">
        <f>IF(AND(年报!N$2&lt;=A122,A122&lt;=年报!N$3),1,0)</f>
        <v>1</v>
      </c>
    </row>
    <row r="123" spans="1:11">
      <c r="A123" s="21">
        <v>43834</v>
      </c>
      <c r="B123" s="77">
        <f>'DC4-1'!B123</f>
        <v>2581.994</v>
      </c>
      <c r="C123" s="77">
        <f>IF(ISERROR(VLOOKUP(A123,'DC4-1'!$A$4:$Q$1997,5,TRUE)),"",VLOOKUP(A123,'DC4-1'!$A$4:$Q$1997,5,TRUE))</f>
        <v>190.2345</v>
      </c>
      <c r="D123" s="74">
        <v>165.082</v>
      </c>
      <c r="E123" s="74">
        <v>165.123</v>
      </c>
      <c r="F123" s="74">
        <f t="shared" si="9"/>
        <v>2607.126</v>
      </c>
      <c r="G123" s="75">
        <f t="shared" si="10"/>
        <v>611.499999999978</v>
      </c>
      <c r="K123" s="82">
        <f>IF(AND(年报!N$2&lt;=A123,A123&lt;=年报!N$3),1,0)</f>
        <v>1</v>
      </c>
    </row>
    <row r="124" spans="1:11">
      <c r="A124" s="21">
        <v>43839</v>
      </c>
      <c r="B124" s="77">
        <f>'DC4-1'!B124</f>
        <v>2581.994</v>
      </c>
      <c r="C124" s="77">
        <f>IF(ISERROR(VLOOKUP(A124,'DC4-1'!$A$4:$Q$1997,5,TRUE)),"",VLOOKUP(A124,'DC4-1'!$A$4:$Q$1997,5,TRUE))</f>
        <v>193.5085</v>
      </c>
      <c r="D124" s="74">
        <v>168.359</v>
      </c>
      <c r="E124" s="74">
        <v>168.389</v>
      </c>
      <c r="F124" s="74">
        <f t="shared" si="9"/>
        <v>2607.1285</v>
      </c>
      <c r="G124" s="75">
        <f t="shared" si="10"/>
        <v>609.000000000378</v>
      </c>
      <c r="K124" s="82">
        <f>IF(AND(年报!N$2&lt;=A124,A124&lt;=年报!N$3),1,0)</f>
        <v>1</v>
      </c>
    </row>
    <row r="125" spans="1:11">
      <c r="A125" s="21">
        <v>43845</v>
      </c>
      <c r="B125" s="77">
        <f>'DC4-1'!B125</f>
        <v>2581.994</v>
      </c>
      <c r="C125" s="77">
        <f>IF(ISERROR(VLOOKUP(A125,'DC4-1'!$A$4:$Q$1997,5,TRUE)),"",VLOOKUP(A125,'DC4-1'!$A$4:$Q$1997,5,TRUE))</f>
        <v>193.499</v>
      </c>
      <c r="D125" s="74">
        <v>168.342</v>
      </c>
      <c r="E125" s="74">
        <v>168.372</v>
      </c>
      <c r="F125" s="74">
        <f t="shared" si="9"/>
        <v>2607.136</v>
      </c>
      <c r="G125" s="75">
        <f t="shared" si="10"/>
        <v>601.500000000215</v>
      </c>
      <c r="K125" s="82">
        <f>IF(AND(年报!N$2&lt;=A125,A125&lt;=年报!N$3),1,0)</f>
        <v>1</v>
      </c>
    </row>
    <row r="126" spans="1:11">
      <c r="A126" s="21">
        <v>43908</v>
      </c>
      <c r="B126" s="77">
        <f>'DC4-1'!B126</f>
        <v>2581.994</v>
      </c>
      <c r="C126" s="77">
        <f>IF(ISERROR(VLOOKUP(A126,'DC4-1'!$A$4:$Q$1997,5,TRUE)),"",VLOOKUP(A126,'DC4-1'!$A$4:$Q$1997,5,TRUE))</f>
        <v>193.3015</v>
      </c>
      <c r="D126" s="74">
        <v>168.157</v>
      </c>
      <c r="E126" s="74">
        <v>168.192</v>
      </c>
      <c r="F126" s="74">
        <f t="shared" si="9"/>
        <v>2607.121</v>
      </c>
      <c r="G126" s="75">
        <f t="shared" si="10"/>
        <v>616.500000000087</v>
      </c>
      <c r="K126" s="82">
        <f>IF(AND(年报!N$2&lt;=A126,A126&lt;=年报!N$3),1,0)</f>
        <v>1</v>
      </c>
    </row>
    <row r="127" spans="1:11">
      <c r="A127" s="21">
        <v>43930</v>
      </c>
      <c r="B127" s="77">
        <f>'DC4-1'!B127</f>
        <v>2581.994</v>
      </c>
      <c r="C127" s="77">
        <f>IF(ISERROR(VLOOKUP(A127,'DC4-1'!$A$4:$Q$1997,5,TRUE)),"",VLOOKUP(A127,'DC4-1'!$A$4:$Q$1997,5,TRUE))</f>
        <v>200.2455</v>
      </c>
      <c r="D127" s="74">
        <v>175.106</v>
      </c>
      <c r="E127" s="74">
        <v>175.131</v>
      </c>
      <c r="F127" s="74">
        <f t="shared" si="9"/>
        <v>2607.121</v>
      </c>
      <c r="G127" s="75">
        <f t="shared" si="10"/>
        <v>616.500000000087</v>
      </c>
      <c r="K127" s="82">
        <f>IF(AND(年报!N$2&lt;=A127,A127&lt;=年报!N$3),1,0)</f>
        <v>1</v>
      </c>
    </row>
    <row r="128" spans="1:11">
      <c r="A128" s="21">
        <v>43938</v>
      </c>
      <c r="B128" s="77">
        <f>'DC4-1'!B128</f>
        <v>2581.994</v>
      </c>
      <c r="C128" s="77">
        <f>IF(ISERROR(VLOOKUP(A128,'DC4-1'!$A$4:$Q$1997,5,TRUE)),"",VLOOKUP(A128,'DC4-1'!$A$4:$Q$1997,5,TRUE))</f>
        <v>203.081</v>
      </c>
      <c r="D128" s="74">
        <v>177.907</v>
      </c>
      <c r="E128" s="74">
        <v>177.935</v>
      </c>
      <c r="F128" s="74">
        <f t="shared" si="9"/>
        <v>2607.154</v>
      </c>
      <c r="G128" s="75">
        <f t="shared" si="10"/>
        <v>583.499999999731</v>
      </c>
      <c r="K128" s="82">
        <f>IF(AND(年报!N$2&lt;=A128,A128&lt;=年报!N$3),1,0)</f>
        <v>1</v>
      </c>
    </row>
    <row r="129" spans="1:11">
      <c r="A129" s="21">
        <v>43942</v>
      </c>
      <c r="B129" s="77">
        <f>'DC4-1'!B129</f>
        <v>2581.994</v>
      </c>
      <c r="C129" s="77">
        <f>IF(ISERROR(VLOOKUP(A129,'DC4-1'!$A$4:$Q$1997,5,TRUE)),"",VLOOKUP(A129,'DC4-1'!$A$4:$Q$1997,5,TRUE))</f>
        <v>203.493</v>
      </c>
      <c r="D129" s="74">
        <v>178.36</v>
      </c>
      <c r="E129" s="74">
        <v>178.389</v>
      </c>
      <c r="F129" s="74">
        <f t="shared" si="9"/>
        <v>2607.1125</v>
      </c>
      <c r="G129" s="75">
        <f t="shared" si="10"/>
        <v>625</v>
      </c>
      <c r="K129" s="82">
        <f>IF(AND(年报!N$2&lt;=A129,A129&lt;=年报!N$3),1,0)</f>
        <v>1</v>
      </c>
    </row>
    <row r="130" spans="1:11">
      <c r="A130" s="21">
        <v>43951</v>
      </c>
      <c r="B130" s="77">
        <f>'DC4-1'!B130</f>
        <v>2581.994</v>
      </c>
      <c r="C130" s="77">
        <f>IF(ISERROR(VLOOKUP(A130,'DC4-1'!$A$4:$Q$1997,5,TRUE)),"",VLOOKUP(A130,'DC4-1'!$A$4:$Q$1997,5,TRUE))</f>
        <v>206.1375</v>
      </c>
      <c r="D130" s="74">
        <v>181.012</v>
      </c>
      <c r="E130" s="74">
        <v>181.038</v>
      </c>
      <c r="F130" s="74">
        <f t="shared" si="9"/>
        <v>2607.1065</v>
      </c>
      <c r="G130" s="75">
        <f t="shared" si="10"/>
        <v>631.000000000313</v>
      </c>
      <c r="K130" s="82">
        <f>IF(AND(年报!N$2&lt;=A130,A130&lt;=年报!N$3),1,0)</f>
        <v>1</v>
      </c>
    </row>
    <row r="131" spans="1:11">
      <c r="A131" s="21">
        <v>43956</v>
      </c>
      <c r="B131" s="77">
        <f>'DC4-1'!B131</f>
        <v>2581.994</v>
      </c>
      <c r="C131" s="77">
        <f>IF(ISERROR(VLOOKUP(A131,'DC4-1'!$A$4:$Q$1997,5,TRUE)),"",VLOOKUP(A131,'DC4-1'!$A$4:$Q$1997,5,TRUE))</f>
        <v>206.577</v>
      </c>
      <c r="D131" s="74">
        <v>181.434</v>
      </c>
      <c r="E131" s="74">
        <v>181.466</v>
      </c>
      <c r="F131" s="74">
        <f t="shared" si="9"/>
        <v>2607.121</v>
      </c>
      <c r="G131" s="75">
        <f t="shared" si="10"/>
        <v>616.500000000087</v>
      </c>
      <c r="K131" s="82">
        <f>IF(AND(年报!N$2&lt;=A131,A131&lt;=年报!N$3),1,0)</f>
        <v>1</v>
      </c>
    </row>
    <row r="132" spans="1:11">
      <c r="A132" s="21">
        <v>43964</v>
      </c>
      <c r="B132" s="77">
        <f>'DC4-1'!B132</f>
        <v>2581.994</v>
      </c>
      <c r="C132" s="77">
        <f>IF(ISERROR(VLOOKUP(A132,'DC4-1'!$A$4:$Q$1997,5,TRUE)),"",VLOOKUP(A132,'DC4-1'!$A$4:$Q$1997,5,TRUE))</f>
        <v>209.16</v>
      </c>
      <c r="D132" s="74">
        <v>184.031</v>
      </c>
      <c r="E132" s="74">
        <v>184.059</v>
      </c>
      <c r="F132" s="74">
        <f t="shared" si="9"/>
        <v>2607.109</v>
      </c>
      <c r="G132" s="75">
        <f t="shared" si="10"/>
        <v>628.500000000258</v>
      </c>
      <c r="I132" s="136"/>
      <c r="J132" s="136"/>
      <c r="K132" s="82">
        <f>IF(AND(年报!N$2&lt;=A132,A132&lt;=年报!N$3),1,0)</f>
        <v>1</v>
      </c>
    </row>
    <row r="133" spans="1:11">
      <c r="A133" s="21">
        <v>43972</v>
      </c>
      <c r="B133" s="77">
        <f>'DC4-1'!B133</f>
        <v>2581.994</v>
      </c>
      <c r="C133" s="77">
        <f>IF(ISERROR(VLOOKUP(A133,'DC4-1'!$A$4:$Q$1997,5,TRUE)),"",VLOOKUP(A133,'DC4-1'!$A$4:$Q$1997,5,TRUE))</f>
        <v>212.1685</v>
      </c>
      <c r="D133" s="74">
        <v>187.047</v>
      </c>
      <c r="E133" s="74">
        <v>187.076</v>
      </c>
      <c r="F133" s="74">
        <f t="shared" si="9"/>
        <v>2607.101</v>
      </c>
      <c r="G133" s="75">
        <f t="shared" si="10"/>
        <v>636.499999999614</v>
      </c>
      <c r="K133" s="82">
        <f>IF(AND(年报!N$2&lt;=A133,A133&lt;=年报!N$3),1,0)</f>
        <v>1</v>
      </c>
    </row>
    <row r="134" spans="1:11">
      <c r="A134" s="21">
        <v>43980</v>
      </c>
      <c r="B134" s="77">
        <f>'DC4-1'!B134</f>
        <v>2581.994</v>
      </c>
      <c r="C134" s="77">
        <f>IF(ISERROR(VLOOKUP(A134,'DC4-1'!$A$4:$Q$1997,5,TRUE)),"",VLOOKUP(A134,'DC4-1'!$A$4:$Q$1997,5,TRUE))</f>
        <v>212.1675</v>
      </c>
      <c r="D134" s="74">
        <v>187.031</v>
      </c>
      <c r="E134" s="74">
        <v>187.069</v>
      </c>
      <c r="F134" s="74">
        <f t="shared" si="9"/>
        <v>2607.1115</v>
      </c>
      <c r="G134" s="75">
        <f t="shared" si="10"/>
        <v>626.000000000204</v>
      </c>
      <c r="K134" s="82">
        <f>IF(AND(年报!N$2&lt;=A134,A134&lt;=年报!N$3),1,0)</f>
        <v>1</v>
      </c>
    </row>
    <row r="135" spans="1:11">
      <c r="A135" s="21">
        <v>43999</v>
      </c>
      <c r="B135" s="77">
        <f>'DC4-1'!B135</f>
        <v>2581.994</v>
      </c>
      <c r="C135" s="77">
        <f>IF(ISERROR(VLOOKUP(A135,'DC4-1'!$A$4:$Q$1997,5,TRUE)),"",VLOOKUP(A135,'DC4-1'!$A$4:$Q$1997,5,TRUE))</f>
        <v>215.368</v>
      </c>
      <c r="D135" s="74">
        <v>190.245</v>
      </c>
      <c r="E135" s="74">
        <v>190.276</v>
      </c>
      <c r="F135" s="74">
        <f t="shared" si="9"/>
        <v>2607.1015</v>
      </c>
      <c r="G135" s="75">
        <f t="shared" si="10"/>
        <v>635.999999999967</v>
      </c>
      <c r="K135" s="82">
        <f>IF(AND(年报!N$2&lt;=A135,A135&lt;=年报!N$3),1,0)</f>
        <v>1</v>
      </c>
    </row>
    <row r="136" spans="1:11">
      <c r="A136" s="21">
        <v>44008</v>
      </c>
      <c r="B136" s="77">
        <f>'DC4-1'!B136</f>
        <v>2581.994</v>
      </c>
      <c r="C136" s="77">
        <f>IF(ISERROR(VLOOKUP(A136,'DC4-1'!$A$4:$Q$1997,5,TRUE)),"",VLOOKUP(A136,'DC4-1'!$A$4:$Q$1997,5,TRUE))</f>
        <v>215.364</v>
      </c>
      <c r="D136" s="74">
        <v>190.243</v>
      </c>
      <c r="E136" s="74">
        <v>190.273</v>
      </c>
      <c r="F136" s="74">
        <f t="shared" si="9"/>
        <v>2607.1</v>
      </c>
      <c r="G136" s="75">
        <f t="shared" si="10"/>
        <v>637.499999999818</v>
      </c>
      <c r="K136" s="82">
        <f>IF(AND(年报!N$2&lt;=A136,A136&lt;=年报!N$3),1,0)</f>
        <v>1</v>
      </c>
    </row>
    <row r="137" spans="1:11">
      <c r="A137" s="21">
        <v>44056</v>
      </c>
      <c r="B137" s="77">
        <f>'DC4-1'!B137</f>
        <v>2581.994</v>
      </c>
      <c r="C137" s="77">
        <f>IF(ISERROR(VLOOKUP(A137,'DC4-1'!$A$4:$Q$1997,5,TRUE)),"",VLOOKUP(A137,'DC4-1'!$A$4:$Q$1997,5,TRUE))</f>
        <v>219.0455</v>
      </c>
      <c r="D137" s="74">
        <v>193.932</v>
      </c>
      <c r="E137" s="74">
        <v>193.964</v>
      </c>
      <c r="F137" s="74">
        <f t="shared" si="9"/>
        <v>2607.0915</v>
      </c>
      <c r="G137" s="75">
        <f t="shared" si="10"/>
        <v>645.999999999731</v>
      </c>
      <c r="K137" s="82">
        <f>IF(AND(年报!N$2&lt;=A137,A137&lt;=年报!N$3),1,0)</f>
        <v>1</v>
      </c>
    </row>
    <row r="138" spans="1:11">
      <c r="A138" s="21">
        <v>44062</v>
      </c>
      <c r="B138" s="77">
        <f>'DC4-1'!B138</f>
        <v>2581.994</v>
      </c>
      <c r="C138" s="77">
        <f>IF(ISERROR(VLOOKUP(A138,'DC4-1'!$A$4:$Q$1997,5,TRUE)),"",VLOOKUP(A138,'DC4-1'!$A$4:$Q$1997,5,TRUE))</f>
        <v>218.996</v>
      </c>
      <c r="D138" s="74">
        <v>193.89</v>
      </c>
      <c r="E138" s="74">
        <v>193.913</v>
      </c>
      <c r="F138" s="74">
        <f t="shared" si="9"/>
        <v>2607.0885</v>
      </c>
      <c r="G138" s="75">
        <f t="shared" si="10"/>
        <v>648.999999999887</v>
      </c>
      <c r="K138" s="82">
        <f>IF(AND(年报!N$2&lt;=A138,A138&lt;=年报!N$3),1,0)</f>
        <v>1</v>
      </c>
    </row>
    <row r="139" spans="1:11">
      <c r="A139" s="21">
        <v>44070</v>
      </c>
      <c r="B139" s="77">
        <f>'DC4-1'!B139</f>
        <v>2581.994</v>
      </c>
      <c r="C139" s="77">
        <f>IF(ISERROR(VLOOKUP(A139,'DC4-1'!$A$4:$Q$1997,5,TRUE)),"",VLOOKUP(A139,'DC4-1'!$A$4:$Q$1997,5,TRUE))</f>
        <v>222.3115</v>
      </c>
      <c r="D139" s="74">
        <v>197.203</v>
      </c>
      <c r="E139" s="74">
        <v>197.235</v>
      </c>
      <c r="F139" s="74">
        <f t="shared" si="9"/>
        <v>2607.0865</v>
      </c>
      <c r="G139" s="75">
        <f t="shared" si="10"/>
        <v>651.000000000295</v>
      </c>
      <c r="K139" s="82">
        <f>IF(AND(年报!N$2&lt;=A139,A139&lt;=年报!N$3),1,0)</f>
        <v>1</v>
      </c>
    </row>
    <row r="140" spans="1:11">
      <c r="A140" s="21">
        <v>44084</v>
      </c>
      <c r="B140" s="77">
        <f>'DC4-1'!B140</f>
        <v>2581.994</v>
      </c>
      <c r="C140" s="77">
        <f>IF(ISERROR(VLOOKUP(A140,'DC4-1'!$A$4:$Q$1997,5,TRUE)),"",VLOOKUP(A140,'DC4-1'!$A$4:$Q$1997,5,TRUE))</f>
        <v>224.9835</v>
      </c>
      <c r="D140" s="74">
        <v>199.878</v>
      </c>
      <c r="E140" s="74">
        <v>199.908</v>
      </c>
      <c r="F140" s="74">
        <f t="shared" si="9"/>
        <v>2607.0845</v>
      </c>
      <c r="G140" s="75">
        <f t="shared" si="10"/>
        <v>653.000000000247</v>
      </c>
      <c r="K140" s="82">
        <f>IF(AND(年报!N$2&lt;=A140,A140&lt;=年报!N$3),1,0)</f>
        <v>1</v>
      </c>
    </row>
    <row r="141" spans="1:11">
      <c r="A141" s="21">
        <v>44092</v>
      </c>
      <c r="B141" s="77">
        <f>'DC4-1'!B141</f>
        <v>2581.994</v>
      </c>
      <c r="C141" s="77">
        <f>IF(ISERROR(VLOOKUP(A141,'DC4-1'!$A$4:$Q$1997,5,TRUE)),"",VLOOKUP(A141,'DC4-1'!$A$4:$Q$1997,5,TRUE))</f>
        <v>224.9535</v>
      </c>
      <c r="D141" s="74">
        <v>199.851</v>
      </c>
      <c r="E141" s="74">
        <v>199.893</v>
      </c>
      <c r="F141" s="74">
        <f t="shared" si="9"/>
        <v>2607.0755</v>
      </c>
      <c r="G141" s="75">
        <f t="shared" si="10"/>
        <v>661.999999999807</v>
      </c>
      <c r="K141" s="82">
        <f>IF(AND(年报!N$2&lt;=A141,A141&lt;=年报!N$3),1,0)</f>
        <v>1</v>
      </c>
    </row>
    <row r="142" spans="1:11">
      <c r="A142" s="21">
        <v>44100</v>
      </c>
      <c r="B142" s="77">
        <f>'DC4-1'!B142</f>
        <v>2581.994</v>
      </c>
      <c r="C142" s="77">
        <f>IF(ISERROR(VLOOKUP(A142,'DC4-1'!$A$4:$Q$1997,5,TRUE)),"",VLOOKUP(A142,'DC4-1'!$A$4:$Q$1997,5,TRUE))</f>
        <v>225.3425</v>
      </c>
      <c r="D142" s="74">
        <v>200.24</v>
      </c>
      <c r="E142" s="74">
        <v>200.27</v>
      </c>
      <c r="F142" s="74">
        <f t="shared" si="9"/>
        <v>2607.0815</v>
      </c>
      <c r="G142" s="75">
        <f t="shared" si="10"/>
        <v>655.999999999949</v>
      </c>
      <c r="K142" s="82">
        <f>IF(AND(年报!N$2&lt;=A142,A142&lt;=年报!N$3),1,0)</f>
        <v>1</v>
      </c>
    </row>
    <row r="143" spans="1:11">
      <c r="A143" s="21">
        <v>44114</v>
      </c>
      <c r="B143" s="77">
        <f>'DC4-1'!B143</f>
        <v>2581.994</v>
      </c>
      <c r="C143" s="77">
        <f>IF(ISERROR(VLOOKUP(A143,'DC4-1'!$A$4:$Q$1997,5,TRUE)),"",VLOOKUP(A143,'DC4-1'!$A$4:$Q$1997,5,TRUE))</f>
        <v>228.4075</v>
      </c>
      <c r="D143" s="74">
        <v>203.305</v>
      </c>
      <c r="E143" s="74">
        <v>203.335</v>
      </c>
      <c r="F143" s="74">
        <f t="shared" si="9"/>
        <v>2607.0815</v>
      </c>
      <c r="G143" s="75">
        <f t="shared" si="10"/>
        <v>656.000000000404</v>
      </c>
      <c r="K143" s="82">
        <f>IF(AND(年报!N$2&lt;=A143,A143&lt;=年报!N$3),1,0)</f>
        <v>1</v>
      </c>
    </row>
    <row r="144" spans="1:11">
      <c r="A144" s="21">
        <v>44228</v>
      </c>
      <c r="B144" s="77">
        <f>'DC4-1'!B144</f>
        <v>2581.994</v>
      </c>
      <c r="C144" s="77">
        <f>IF(ISERROR(VLOOKUP(A144,'DC4-1'!$A$4:$Q$1997,5,TRUE)),"",VLOOKUP(A144,'DC4-1'!$A$4:$Q$1997,5,TRUE))</f>
        <v>249.8045</v>
      </c>
      <c r="D144" s="74">
        <v>224.713</v>
      </c>
      <c r="E144" s="74">
        <v>224.744</v>
      </c>
      <c r="F144" s="74">
        <f t="shared" si="9"/>
        <v>2607.07</v>
      </c>
      <c r="G144" s="75">
        <f t="shared" si="10"/>
        <v>667.500000000018</v>
      </c>
      <c r="K144" s="82">
        <f>IF(AND(年报!N$2&lt;=A144,A144&lt;=年报!N$3),1,0)</f>
        <v>0</v>
      </c>
    </row>
    <row r="145" spans="1:11">
      <c r="A145" s="21">
        <v>44256</v>
      </c>
      <c r="B145" s="77">
        <f>'DC4-1'!B145</f>
        <v>2581.994</v>
      </c>
      <c r="C145" s="77">
        <f>IF(ISERROR(VLOOKUP(A145,'DC4-1'!$A$4:$Q$1997,5,TRUE)),"",VLOOKUP(A145,'DC4-1'!$A$4:$Q$1997,5,TRUE))</f>
        <v>249.7185</v>
      </c>
      <c r="D145" s="74">
        <v>224.632</v>
      </c>
      <c r="E145" s="74">
        <v>224.663</v>
      </c>
      <c r="F145" s="74">
        <f t="shared" si="9"/>
        <v>2607.065</v>
      </c>
      <c r="G145" s="75">
        <f t="shared" si="10"/>
        <v>672.500000000127</v>
      </c>
      <c r="K145" s="82">
        <f>IF(AND(年报!N$2&lt;=A145,A145&lt;=年报!N$3),1,0)</f>
        <v>0</v>
      </c>
    </row>
    <row r="146" spans="1:11">
      <c r="A146" s="21">
        <v>44273</v>
      </c>
      <c r="B146" s="77">
        <f>'DC4-1'!B146</f>
        <v>2581.994</v>
      </c>
      <c r="C146" s="77">
        <f>IF(ISERROR(VLOOKUP(A146,'DC4-1'!$A$4:$Q$1997,5,TRUE)),"",VLOOKUP(A146,'DC4-1'!$A$4:$Q$1997,5,TRUE))</f>
        <v>253.0285</v>
      </c>
      <c r="D146" s="74">
        <v>227.937</v>
      </c>
      <c r="E146" s="74">
        <v>227.968</v>
      </c>
      <c r="F146" s="74">
        <f t="shared" si="9"/>
        <v>2607.07</v>
      </c>
      <c r="G146" s="75">
        <f t="shared" si="10"/>
        <v>667.500000000018</v>
      </c>
      <c r="K146" s="82">
        <f>IF(AND(年报!N$2&lt;=A146,A146&lt;=年报!N$3),1,0)</f>
        <v>0</v>
      </c>
    </row>
    <row r="147" spans="1:11">
      <c r="A147" s="21">
        <v>44287</v>
      </c>
      <c r="B147" s="77">
        <f>'DC4-1'!B147</f>
        <v>2581.994</v>
      </c>
      <c r="C147" s="77">
        <f>IF(ISERROR(VLOOKUP(A147,'DC4-1'!$A$4:$Q$1997,5,TRUE)),"",VLOOKUP(A147,'DC4-1'!$A$4:$Q$1997,5,TRUE))</f>
        <v>256.094</v>
      </c>
      <c r="D147" s="74">
        <v>231.01</v>
      </c>
      <c r="E147" s="74">
        <v>231.036</v>
      </c>
      <c r="F147" s="74">
        <f t="shared" si="9"/>
        <v>2607.065</v>
      </c>
      <c r="G147" s="75">
        <f t="shared" si="10"/>
        <v>672.500000000127</v>
      </c>
      <c r="K147" s="82">
        <f>IF(AND(年报!N$2&lt;=A147,A147&lt;=年报!N$3),1,0)</f>
        <v>0</v>
      </c>
    </row>
    <row r="148" spans="1:11">
      <c r="A148" s="21">
        <v>44295</v>
      </c>
      <c r="B148" s="77">
        <f>'DC4-1'!B148</f>
        <v>2581.994</v>
      </c>
      <c r="C148" s="77">
        <f>IF(ISERROR(VLOOKUP(A148,'DC4-1'!$A$4:$Q$1997,5,TRUE)),"",VLOOKUP(A148,'DC4-1'!$A$4:$Q$1997,5,TRUE))</f>
        <v>256.6705</v>
      </c>
      <c r="D148" s="74">
        <v>231.588</v>
      </c>
      <c r="E148" s="74">
        <v>231.611</v>
      </c>
      <c r="F148" s="74">
        <f t="shared" si="9"/>
        <v>2607.065</v>
      </c>
      <c r="G148" s="75">
        <f t="shared" si="10"/>
        <v>672.499999999673</v>
      </c>
      <c r="K148" s="82">
        <f>IF(AND(年报!N$2&lt;=A148,A148&lt;=年报!N$3),1,0)</f>
        <v>0</v>
      </c>
    </row>
    <row r="149" spans="1:11">
      <c r="A149" s="21">
        <v>44318</v>
      </c>
      <c r="B149" s="77">
        <f>'DC4-1'!B149</f>
        <v>2581.994</v>
      </c>
      <c r="C149" s="77">
        <f>IF(ISERROR(VLOOKUP(A149,'DC4-1'!$A$4:$Q$1997,5,TRUE)),"",VLOOKUP(A149,'DC4-1'!$A$4:$Q$1997,5,TRUE))</f>
        <v>259.476</v>
      </c>
      <c r="D149" s="74">
        <v>234.402</v>
      </c>
      <c r="E149" s="74">
        <v>234.431</v>
      </c>
      <c r="F149" s="74">
        <f t="shared" si="9"/>
        <v>2607.0535</v>
      </c>
      <c r="G149" s="75">
        <f t="shared" si="10"/>
        <v>683.999999999742</v>
      </c>
      <c r="K149" s="82">
        <f>IF(AND(年报!N$2&lt;=A149,A149&lt;=年报!N$3),1,0)</f>
        <v>0</v>
      </c>
    </row>
    <row r="150" spans="1:11">
      <c r="A150" s="21">
        <v>44325</v>
      </c>
      <c r="B150" s="77">
        <f>'DC4-1'!B150</f>
        <v>2581.994</v>
      </c>
      <c r="C150" s="77">
        <f>IF(ISERROR(VLOOKUP(A150,'DC4-1'!$A$4:$Q$1997,5,TRUE)),"",VLOOKUP(A150,'DC4-1'!$A$4:$Q$1997,5,TRUE))</f>
        <v>259.4725</v>
      </c>
      <c r="D150" s="74">
        <v>234.398</v>
      </c>
      <c r="E150" s="74">
        <v>234.427</v>
      </c>
      <c r="F150" s="74">
        <f t="shared" si="9"/>
        <v>2607.054</v>
      </c>
      <c r="G150" s="75">
        <f t="shared" si="10"/>
        <v>683.500000000095</v>
      </c>
      <c r="K150" s="82">
        <f>IF(AND(年报!N$2&lt;=A150,A150&lt;=年报!N$3),1,0)</f>
        <v>0</v>
      </c>
    </row>
    <row r="151" spans="1:11">
      <c r="A151" s="21">
        <v>44333</v>
      </c>
      <c r="B151" s="77">
        <f>'DC4-1'!B151</f>
        <v>2581.994</v>
      </c>
      <c r="C151" s="77">
        <f>IF(ISERROR(VLOOKUP(A151,'DC4-1'!$A$4:$Q$1997,5,TRUE)),"",VLOOKUP(A151,'DC4-1'!$A$4:$Q$1997,5,TRUE))</f>
        <v>259.415</v>
      </c>
      <c r="D151" s="74">
        <v>234.34</v>
      </c>
      <c r="E151" s="74">
        <v>234.365</v>
      </c>
      <c r="F151" s="74">
        <f t="shared" ref="F151:F175" si="11">(B151+C151)-(D151+E151)/2</f>
        <v>2607.0565</v>
      </c>
      <c r="G151" s="75">
        <f t="shared" si="10"/>
        <v>681.00000000004</v>
      </c>
      <c r="K151" s="82">
        <f>IF(AND(年报!N$2&lt;=A151,A151&lt;=年报!N$3),1,0)</f>
        <v>0</v>
      </c>
    </row>
    <row r="152" spans="1:11">
      <c r="A152" s="21">
        <v>44345</v>
      </c>
      <c r="B152" s="77">
        <f>'DC4-1'!B152</f>
        <v>2581.994</v>
      </c>
      <c r="C152" s="77">
        <f>IF(ISERROR(VLOOKUP(A152,'DC4-1'!$A$4:$Q$1997,5,TRUE)),"",VLOOKUP(A152,'DC4-1'!$A$4:$Q$1997,5,TRUE))</f>
        <v>259.8015</v>
      </c>
      <c r="D152" s="74">
        <v>234.83</v>
      </c>
      <c r="E152" s="74">
        <v>234.75</v>
      </c>
      <c r="F152" s="74">
        <f t="shared" si="11"/>
        <v>2607.0055</v>
      </c>
      <c r="G152" s="75">
        <f t="shared" si="10"/>
        <v>731.999999999971</v>
      </c>
      <c r="K152" s="82">
        <f>IF(AND(年报!N$2&lt;=A152,A152&lt;=年报!N$3),1,0)</f>
        <v>0</v>
      </c>
    </row>
    <row r="153" spans="1:11">
      <c r="A153" s="21">
        <v>44352</v>
      </c>
      <c r="B153" s="77">
        <f>'DC4-1'!B153</f>
        <v>2581.994</v>
      </c>
      <c r="C153" s="77">
        <f>IF(ISERROR(VLOOKUP(A153,'DC4-1'!$A$4:$Q$1997,5,TRUE)),"",VLOOKUP(A153,'DC4-1'!$A$4:$Q$1997,5,TRUE))</f>
        <v>259.7625</v>
      </c>
      <c r="D153" s="74">
        <v>234.682</v>
      </c>
      <c r="E153" s="74">
        <v>234.712</v>
      </c>
      <c r="F153" s="74">
        <f t="shared" si="11"/>
        <v>2607.0595</v>
      </c>
      <c r="G153" s="75">
        <f t="shared" si="10"/>
        <v>678.000000000338</v>
      </c>
      <c r="K153" s="82">
        <f>IF(AND(年报!N$2&lt;=A153,A153&lt;=年报!N$3),1,0)</f>
        <v>0</v>
      </c>
    </row>
    <row r="154" s="83" customFormat="1" spans="1:13">
      <c r="A154" s="84">
        <v>44356</v>
      </c>
      <c r="B154" s="85">
        <f>AVERAGE(B155:B157)</f>
        <v>2581.994</v>
      </c>
      <c r="C154" s="86">
        <f t="shared" ref="C154:G154" si="12">AVERAGE(C155:C157)</f>
        <v>259.74</v>
      </c>
      <c r="D154" s="86">
        <f t="shared" si="12"/>
        <v>234.673333333333</v>
      </c>
      <c r="E154" s="86">
        <f t="shared" si="12"/>
        <v>234.690666666667</v>
      </c>
      <c r="F154" s="86">
        <f t="shared" si="12"/>
        <v>2607.052</v>
      </c>
      <c r="G154" s="87">
        <f t="shared" si="12"/>
        <v>685.499999999593</v>
      </c>
      <c r="H154" s="88" t="s">
        <v>23</v>
      </c>
      <c r="I154" s="88"/>
      <c r="K154" s="89"/>
      <c r="M154" s="90"/>
    </row>
    <row r="155" spans="1:11">
      <c r="A155" s="21">
        <v>44356</v>
      </c>
      <c r="B155" s="77">
        <f>'DC4-1'!B154</f>
        <v>2581.994</v>
      </c>
      <c r="C155" s="77">
        <f>IF(ISERROR(VLOOKUP(A155,'DC4-1'!$A$4:$Q$1997,5,TRUE)),"",VLOOKUP(A155,'DC4-1'!$A$4:$Q$1997,5,TRUE))</f>
        <v>259.74</v>
      </c>
      <c r="D155" s="74">
        <v>234.664</v>
      </c>
      <c r="E155" s="74">
        <v>234.691</v>
      </c>
      <c r="F155" s="74">
        <f t="shared" si="11"/>
        <v>2607.0565</v>
      </c>
      <c r="G155" s="75">
        <f t="shared" si="10"/>
        <v>680.999999999585</v>
      </c>
      <c r="K155" s="82">
        <f>IF(AND(年报!N$2&lt;=A155,A155&lt;=年报!N$3),1,0)</f>
        <v>0</v>
      </c>
    </row>
    <row r="156" spans="1:11">
      <c r="A156" s="21">
        <v>44356</v>
      </c>
      <c r="B156" s="77">
        <f>'DC4-1'!B155</f>
        <v>2581.994</v>
      </c>
      <c r="C156" s="77">
        <f>IF(ISERROR(VLOOKUP(A156,'DC4-1'!$A$4:$Q$1997,5,TRUE)),"",VLOOKUP(A156,'DC4-1'!$A$4:$Q$1997,5,TRUE))</f>
        <v>259.74</v>
      </c>
      <c r="D156" s="74">
        <v>234.665</v>
      </c>
      <c r="E156" s="74">
        <v>234.69</v>
      </c>
      <c r="F156" s="74">
        <f t="shared" si="11"/>
        <v>2607.0565</v>
      </c>
      <c r="G156" s="75">
        <f t="shared" si="10"/>
        <v>680.999999999585</v>
      </c>
      <c r="K156" s="82">
        <f>IF(AND(年报!N$2&lt;=A156,A156&lt;=年报!N$3),1,0)</f>
        <v>0</v>
      </c>
    </row>
    <row r="157" spans="1:11">
      <c r="A157" s="21">
        <v>44356</v>
      </c>
      <c r="B157" s="77">
        <f>'DC4-1'!B156</f>
        <v>2581.994</v>
      </c>
      <c r="C157" s="77">
        <f>IF(ISERROR(VLOOKUP(A157,'DC4-1'!$A$4:$Q$1997,5,TRUE)),"",VLOOKUP(A157,'DC4-1'!$A$4:$Q$1997,5,TRUE))</f>
        <v>259.74</v>
      </c>
      <c r="D157" s="74">
        <v>234.691</v>
      </c>
      <c r="E157" s="74">
        <v>234.691</v>
      </c>
      <c r="F157" s="74">
        <f t="shared" si="11"/>
        <v>2607.043</v>
      </c>
      <c r="G157" s="75">
        <f t="shared" si="10"/>
        <v>694.499999999607</v>
      </c>
      <c r="K157" s="82">
        <f>IF(AND(年报!N$2&lt;=A157,A157&lt;=年报!N$3),1,0)</f>
        <v>0</v>
      </c>
    </row>
    <row r="158" spans="1:11">
      <c r="A158" s="21">
        <v>44361</v>
      </c>
      <c r="B158" s="77">
        <f>'DC4-1'!B157</f>
        <v>2581.994</v>
      </c>
      <c r="C158" s="77">
        <f>IF(ISERROR(VLOOKUP(A158,'DC4-1'!$A$4:$Q$1997,5,TRUE)),"",VLOOKUP(A158,'DC4-1'!$A$4:$Q$1997,5,TRUE))</f>
        <v>260.884</v>
      </c>
      <c r="D158" s="74">
        <v>235.805</v>
      </c>
      <c r="E158" s="74">
        <v>235.834</v>
      </c>
      <c r="F158" s="74">
        <f t="shared" si="11"/>
        <v>2607.0585</v>
      </c>
      <c r="G158" s="75">
        <f t="shared" si="10"/>
        <v>679.000000000087</v>
      </c>
      <c r="K158" s="82">
        <f>IF(AND(年报!N$2&lt;=A158,A158&lt;=年报!N$3),1,0)</f>
        <v>0</v>
      </c>
    </row>
    <row r="159" spans="1:11">
      <c r="A159" s="21">
        <v>44363</v>
      </c>
      <c r="B159" s="77">
        <f>'DC4-1'!B158</f>
        <v>2581.994</v>
      </c>
      <c r="C159" s="77">
        <f>IF(ISERROR(VLOOKUP(A159,'DC4-1'!$A$4:$Q$1997,5,TRUE)),"",VLOOKUP(A159,'DC4-1'!$A$4:$Q$1997,5,TRUE))</f>
        <v>260.87</v>
      </c>
      <c r="D159" s="74">
        <v>235.792</v>
      </c>
      <c r="E159" s="74">
        <v>235.818</v>
      </c>
      <c r="F159" s="74">
        <f t="shared" si="11"/>
        <v>2607.059</v>
      </c>
      <c r="G159" s="75">
        <f t="shared" si="10"/>
        <v>678.499999999985</v>
      </c>
      <c r="K159" s="82">
        <f>IF(AND(年报!N$2&lt;=A159,A159&lt;=年报!N$3),1,0)</f>
        <v>0</v>
      </c>
    </row>
    <row r="160" spans="1:11">
      <c r="A160" s="21">
        <v>44366</v>
      </c>
      <c r="B160" s="77">
        <f>'DC4-1'!B159</f>
        <v>2581.994</v>
      </c>
      <c r="C160" s="77">
        <f>IF(ISERROR(VLOOKUP(A160,'DC4-1'!$A$4:$Q$1997,5,TRUE)),"",VLOOKUP(A160,'DC4-1'!$A$4:$Q$1997,5,TRUE))</f>
        <v>260.858</v>
      </c>
      <c r="D160" s="74">
        <v>235.782</v>
      </c>
      <c r="E160" s="74">
        <v>235.808</v>
      </c>
      <c r="F160" s="74">
        <f t="shared" si="11"/>
        <v>2607.057</v>
      </c>
      <c r="G160" s="75">
        <f t="shared" si="10"/>
        <v>680.499999999938</v>
      </c>
      <c r="K160" s="82">
        <f>IF(AND(年报!N$2&lt;=A160,A160&lt;=年报!N$3),1,0)</f>
        <v>0</v>
      </c>
    </row>
    <row r="161" spans="1:11">
      <c r="A161" s="21">
        <v>44367</v>
      </c>
      <c r="B161" s="77">
        <f>'DC4-1'!B160</f>
        <v>2581.994</v>
      </c>
      <c r="C161" s="77">
        <f>IF(ISERROR(VLOOKUP(A161,'DC4-1'!$A$4:$Q$1997,5,TRUE)),"",VLOOKUP(A161,'DC4-1'!$A$4:$Q$1997,5,TRUE))</f>
        <v>260.8105</v>
      </c>
      <c r="D161" s="74">
        <v>235.741</v>
      </c>
      <c r="E161" s="74">
        <v>235.764</v>
      </c>
      <c r="F161" s="74">
        <f t="shared" si="11"/>
        <v>2607.052</v>
      </c>
      <c r="G161" s="75">
        <f t="shared" si="10"/>
        <v>685.500000000047</v>
      </c>
      <c r="K161" s="82">
        <f>IF(AND(年报!N$2&lt;=A161,A161&lt;=年报!N$3),1,0)</f>
        <v>0</v>
      </c>
    </row>
    <row r="162" spans="1:11">
      <c r="A162" s="21">
        <v>44372</v>
      </c>
      <c r="B162" s="77">
        <f>'DC4-1'!B161</f>
        <v>2581.994</v>
      </c>
      <c r="C162" s="77">
        <f>IF(ISERROR(VLOOKUP(A162,'DC4-1'!$A$4:$Q$1997,5,TRUE)),"",VLOOKUP(A162,'DC4-1'!$A$4:$Q$1997,5,TRUE))</f>
        <v>260.8405</v>
      </c>
      <c r="D162" s="74">
        <v>235.771</v>
      </c>
      <c r="E162" s="74">
        <v>235.795</v>
      </c>
      <c r="F162" s="74">
        <f t="shared" si="11"/>
        <v>2607.0515</v>
      </c>
      <c r="G162" s="75">
        <f t="shared" si="10"/>
        <v>686.000000000149</v>
      </c>
      <c r="K162" s="82">
        <f>IF(AND(年报!N$2&lt;=A162,A162&lt;=年报!N$3),1,0)</f>
        <v>0</v>
      </c>
    </row>
    <row r="163" spans="1:11">
      <c r="A163" s="21">
        <v>44373</v>
      </c>
      <c r="B163" s="77">
        <f>'DC4-1'!B162</f>
        <v>2581.994</v>
      </c>
      <c r="C163" s="77">
        <f>IF(ISERROR(VLOOKUP(A163,'DC4-1'!$A$4:$Q$1997,5,TRUE)),"",VLOOKUP(A163,'DC4-1'!$A$4:$Q$1997,5,TRUE))</f>
        <v>260.83</v>
      </c>
      <c r="D163" s="74">
        <v>235.76</v>
      </c>
      <c r="E163" s="74">
        <v>235.784</v>
      </c>
      <c r="F163" s="74">
        <f t="shared" si="11"/>
        <v>2607.052</v>
      </c>
      <c r="G163" s="75">
        <f t="shared" si="10"/>
        <v>685.500000000047</v>
      </c>
      <c r="K163" s="82">
        <f>IF(AND(年报!N$2&lt;=A163,A163&lt;=年报!N$3),1,0)</f>
        <v>0</v>
      </c>
    </row>
    <row r="164" spans="1:11">
      <c r="A164" s="21">
        <v>44375</v>
      </c>
      <c r="B164" s="77">
        <f>'DC4-1'!B163</f>
        <v>2581.994</v>
      </c>
      <c r="C164" s="77">
        <f>IF(ISERROR(VLOOKUP(A164,'DC4-1'!$A$4:$Q$1997,5,TRUE)),"",VLOOKUP(A164,'DC4-1'!$A$4:$Q$1997,5,TRUE))</f>
        <v>260.8225</v>
      </c>
      <c r="D164" s="74">
        <v>235.754</v>
      </c>
      <c r="E164" s="74">
        <v>235.78</v>
      </c>
      <c r="F164" s="74">
        <f t="shared" si="11"/>
        <v>2607.0495</v>
      </c>
      <c r="G164" s="75">
        <f t="shared" si="10"/>
        <v>688.000000000102</v>
      </c>
      <c r="K164" s="82">
        <f>IF(AND(年报!N$2&lt;=A164,A164&lt;=年报!N$3),1,0)</f>
        <v>0</v>
      </c>
    </row>
    <row r="165" spans="1:11">
      <c r="A165" s="21">
        <v>44377</v>
      </c>
      <c r="B165" s="77">
        <f>'DC4-1'!B164</f>
        <v>2581.994</v>
      </c>
      <c r="C165" s="77">
        <f>IF(ISERROR(VLOOKUP(A165,'DC4-1'!$A$4:$Q$1997,5,TRUE)),"",VLOOKUP(A165,'DC4-1'!$A$4:$Q$1997,5,TRUE))</f>
        <v>260.8085</v>
      </c>
      <c r="D165" s="74">
        <v>235.731</v>
      </c>
      <c r="E165" s="74">
        <v>235.761</v>
      </c>
      <c r="F165" s="74">
        <f t="shared" si="11"/>
        <v>2607.0565</v>
      </c>
      <c r="G165" s="75">
        <f t="shared" si="10"/>
        <v>681.00000000004</v>
      </c>
      <c r="K165" s="82">
        <f>IF(AND(年报!N$2&lt;=A165,A165&lt;=年报!N$3),1,0)</f>
        <v>0</v>
      </c>
    </row>
    <row r="166" spans="1:11">
      <c r="A166" s="21">
        <v>44380</v>
      </c>
      <c r="B166" s="77">
        <f>'DC4-1'!B165</f>
        <v>2581.994</v>
      </c>
      <c r="C166" s="77">
        <f>IF(ISERROR(VLOOKUP(A166,'DC4-1'!$A$4:$Q$1997,5,TRUE)),"",VLOOKUP(A166,'DC4-1'!$A$4:$Q$1997,5,TRUE))</f>
        <v>260.789</v>
      </c>
      <c r="D166" s="74">
        <v>235.717</v>
      </c>
      <c r="E166" s="74">
        <v>235.739</v>
      </c>
      <c r="F166" s="74">
        <f t="shared" si="11"/>
        <v>2607.055</v>
      </c>
      <c r="G166" s="75">
        <f t="shared" si="10"/>
        <v>682.499999999891</v>
      </c>
      <c r="K166" s="82">
        <f>IF(AND(年报!N$2&lt;=A166,A166&lt;=年报!N$3),1,0)</f>
        <v>0</v>
      </c>
    </row>
    <row r="167" spans="1:11">
      <c r="A167" s="21">
        <v>44383</v>
      </c>
      <c r="B167" s="77">
        <f>'DC4-1'!B166</f>
        <v>2581.994</v>
      </c>
      <c r="C167" s="77">
        <f>IF(ISERROR(VLOOKUP(A167,'DC4-1'!$A$4:$Q$1997,5,TRUE)),"",VLOOKUP(A167,'DC4-1'!$A$4:$Q$1997,5,TRUE))</f>
        <v>260.794</v>
      </c>
      <c r="D167" s="74">
        <v>235.726</v>
      </c>
      <c r="E167" s="74">
        <v>235.752</v>
      </c>
      <c r="F167" s="74">
        <f t="shared" si="11"/>
        <v>2607.049</v>
      </c>
      <c r="G167" s="75">
        <f t="shared" si="10"/>
        <v>688.500000000204</v>
      </c>
      <c r="K167" s="82">
        <f>IF(AND(年报!N$2&lt;=A167,A167&lt;=年报!N$3),1,0)</f>
        <v>0</v>
      </c>
    </row>
    <row r="168" spans="1:11">
      <c r="A168" s="21">
        <v>44385</v>
      </c>
      <c r="B168" s="77">
        <f>'DC4-1'!B167</f>
        <v>2581.994</v>
      </c>
      <c r="C168" s="77">
        <f>IF(ISERROR(VLOOKUP(A168,'DC4-1'!$A$4:$Q$1997,5,TRUE)),"",VLOOKUP(A168,'DC4-1'!$A$4:$Q$1997,5,TRUE))</f>
        <v>260.7795</v>
      </c>
      <c r="D168" s="74">
        <v>235.701</v>
      </c>
      <c r="E168" s="74">
        <v>235.733</v>
      </c>
      <c r="F168" s="74">
        <f t="shared" si="11"/>
        <v>2607.0565</v>
      </c>
      <c r="G168" s="75">
        <f t="shared" si="10"/>
        <v>681.00000000004</v>
      </c>
      <c r="K168" s="82">
        <f>IF(AND(年报!N$2&lt;=A168,A168&lt;=年报!N$3),1,0)</f>
        <v>0</v>
      </c>
    </row>
    <row r="169" spans="1:11">
      <c r="A169" s="21">
        <v>44387</v>
      </c>
      <c r="B169" s="77">
        <f>'DC4-1'!B168</f>
        <v>2581.994</v>
      </c>
      <c r="C169" s="77">
        <f>IF(ISERROR(VLOOKUP(A169,'DC4-1'!$A$4:$Q$1997,5,TRUE)),"",VLOOKUP(A169,'DC4-1'!$A$4:$Q$1997,5,TRUE))</f>
        <v>260.775</v>
      </c>
      <c r="D169" s="74">
        <v>235.693</v>
      </c>
      <c r="E169" s="74">
        <v>235.727</v>
      </c>
      <c r="F169" s="74">
        <f t="shared" si="11"/>
        <v>2607.059</v>
      </c>
      <c r="G169" s="75">
        <f t="shared" si="10"/>
        <v>678.499999999985</v>
      </c>
      <c r="K169" s="82">
        <f>IF(AND(年报!N$2&lt;=A169,A169&lt;=年报!N$3),1,0)</f>
        <v>0</v>
      </c>
    </row>
    <row r="170" spans="1:11">
      <c r="A170" s="21">
        <v>44390</v>
      </c>
      <c r="B170" s="77">
        <f>'DC4-1'!B169</f>
        <v>2581.994</v>
      </c>
      <c r="C170" s="77">
        <f>IF(ISERROR(VLOOKUP(A170,'DC4-1'!$A$4:$Q$1997,5,TRUE)),"",VLOOKUP(A170,'DC4-1'!$A$4:$Q$1997,5,TRUE))</f>
        <v>260.771</v>
      </c>
      <c r="D170" s="74">
        <v>235.701</v>
      </c>
      <c r="E170" s="74">
        <v>235.729</v>
      </c>
      <c r="F170" s="74">
        <f t="shared" si="11"/>
        <v>2607.05</v>
      </c>
      <c r="G170" s="75">
        <f t="shared" si="10"/>
        <v>687.5</v>
      </c>
      <c r="K170" s="82">
        <f>IF(AND(年报!N$2&lt;=A170,A170&lt;=年报!N$3),1,0)</f>
        <v>0</v>
      </c>
    </row>
    <row r="171" spans="1:11">
      <c r="A171" s="21">
        <v>44397</v>
      </c>
      <c r="B171" s="77">
        <f>'DC4-1'!B170</f>
        <v>2581.994</v>
      </c>
      <c r="C171" s="77">
        <f>IF(ISERROR(VLOOKUP(A171,'DC4-1'!$A$4:$Q$1997,5,TRUE)),"",VLOOKUP(A171,'DC4-1'!$A$4:$Q$1997,5,TRUE))</f>
        <v>262.638</v>
      </c>
      <c r="D171" s="74">
        <v>237.57</v>
      </c>
      <c r="E171" s="74">
        <v>237.6</v>
      </c>
      <c r="F171" s="74">
        <f t="shared" si="11"/>
        <v>2607.047</v>
      </c>
      <c r="G171" s="75">
        <f t="shared" si="10"/>
        <v>690.500000000156</v>
      </c>
      <c r="K171" s="82">
        <f>IF(AND(年报!N$2&lt;=A171,A171&lt;=年报!N$3),1,0)</f>
        <v>0</v>
      </c>
    </row>
    <row r="172" spans="1:11">
      <c r="A172" s="21">
        <v>44401</v>
      </c>
      <c r="B172" s="77">
        <f>'DC4-1'!B171</f>
        <v>2581.994</v>
      </c>
      <c r="C172" s="77">
        <f>IF(ISERROR(VLOOKUP(A172,'DC4-1'!$A$4:$Q$1997,5,TRUE)),"",VLOOKUP(A172,'DC4-1'!$A$4:$Q$1997,5,TRUE))</f>
        <v>262.635</v>
      </c>
      <c r="D172" s="74">
        <v>237.558</v>
      </c>
      <c r="E172" s="74">
        <v>237.593</v>
      </c>
      <c r="F172" s="74">
        <f t="shared" si="11"/>
        <v>2607.0535</v>
      </c>
      <c r="G172" s="75">
        <f t="shared" si="10"/>
        <v>684.000000000196</v>
      </c>
      <c r="K172" s="82">
        <f>IF(AND(年报!N$2&lt;=A172,A172&lt;=年报!N$3),1,0)</f>
        <v>0</v>
      </c>
    </row>
    <row r="173" spans="1:11">
      <c r="A173" s="21">
        <v>44437</v>
      </c>
      <c r="B173" s="77">
        <f>'DC4-1'!B172</f>
        <v>2581.994</v>
      </c>
      <c r="C173" s="77">
        <f>IF(ISERROR(VLOOKUP(A173,'DC4-1'!$A$4:$Q$1997,5,TRUE)),"",VLOOKUP(A173,'DC4-1'!$A$4:$Q$1997,5,TRUE))</f>
        <v>269.265</v>
      </c>
      <c r="D173" s="74">
        <v>244.203</v>
      </c>
      <c r="E173" s="74">
        <v>244.227</v>
      </c>
      <c r="F173" s="74">
        <f t="shared" si="11"/>
        <v>2607.044</v>
      </c>
      <c r="G173" s="75">
        <f t="shared" si="10"/>
        <v>693.500000000313</v>
      </c>
      <c r="K173" s="82">
        <f>IF(AND(年报!N$2&lt;=A173,A173&lt;=年报!N$3),1,0)</f>
        <v>0</v>
      </c>
    </row>
    <row r="174" spans="1:11">
      <c r="A174" s="21">
        <v>44445</v>
      </c>
      <c r="B174" s="77">
        <f>'DC4-1'!B173</f>
        <v>2581.994</v>
      </c>
      <c r="C174" s="77">
        <f>IF(ISERROR(VLOOKUP(A174,'DC4-1'!$A$4:$Q$1997,5,TRUE)),"",VLOOKUP(A174,'DC4-1'!$A$4:$Q$1997,5,TRUE))</f>
        <v>269.7915</v>
      </c>
      <c r="D174" s="74">
        <v>244.725</v>
      </c>
      <c r="E174" s="74">
        <v>244.75</v>
      </c>
      <c r="F174" s="74">
        <f t="shared" si="11"/>
        <v>2607.048</v>
      </c>
      <c r="G174" s="75">
        <f t="shared" si="10"/>
        <v>689.500000000407</v>
      </c>
      <c r="K174" s="82">
        <f>IF(AND(年报!N$2&lt;=A174,A174&lt;=年报!N$3),1,0)</f>
        <v>0</v>
      </c>
    </row>
    <row r="175" spans="1:11">
      <c r="A175" s="21">
        <v>44448</v>
      </c>
      <c r="B175" s="77">
        <f>'DC4-1'!B174</f>
        <v>2581.994</v>
      </c>
      <c r="C175" s="77">
        <f>IF(ISERROR(VLOOKUP(A175,'DC4-1'!$A$4:$Q$1997,5,TRUE)),"",VLOOKUP(A175,'DC4-1'!$A$4:$Q$1997,5,TRUE))</f>
        <v>269.7105</v>
      </c>
      <c r="D175" s="74">
        <v>244.589</v>
      </c>
      <c r="E175" s="74">
        <v>244.704</v>
      </c>
      <c r="F175" s="74">
        <f t="shared" si="11"/>
        <v>2607.058</v>
      </c>
      <c r="G175" s="75">
        <f t="shared" si="10"/>
        <v>679.499999999734</v>
      </c>
      <c r="K175" s="82">
        <f>IF(AND(年报!N$2&lt;=A175,A175&lt;=年报!N$3),1,0)</f>
        <v>0</v>
      </c>
    </row>
    <row r="176" spans="6:11">
      <c r="F176" s="74"/>
      <c r="K176" s="82">
        <f>IF(AND(年报!N$2&lt;=A176,A176&lt;=年报!N$3),1,0)</f>
        <v>0</v>
      </c>
    </row>
    <row r="177" spans="6:11">
      <c r="F177" s="74"/>
      <c r="K177" s="82">
        <f>IF(AND(年报!N$2&lt;=A177,A177&lt;=年报!N$3),1,0)</f>
        <v>0</v>
      </c>
    </row>
    <row r="178" spans="6:11">
      <c r="F178" s="74"/>
      <c r="K178" s="82">
        <f>IF(AND(年报!N$2&lt;=A178,A178&lt;=年报!N$3),1,0)</f>
        <v>0</v>
      </c>
    </row>
    <row r="179" spans="6:11">
      <c r="F179" s="74"/>
      <c r="K179" s="82">
        <f>IF(AND(年报!N$2&lt;=A179,A179&lt;=年报!N$3),1,0)</f>
        <v>0</v>
      </c>
    </row>
    <row r="180" spans="6:11">
      <c r="F180" s="74"/>
      <c r="K180" s="82">
        <f>IF(AND(年报!N$2&lt;=A180,A180&lt;=年报!N$3),1,0)</f>
        <v>0</v>
      </c>
    </row>
    <row r="181" spans="6:11">
      <c r="F181" s="74"/>
      <c r="K181" s="82">
        <f>IF(AND(年报!N$2&lt;=A181,A181&lt;=年报!N$3),1,0)</f>
        <v>0</v>
      </c>
    </row>
    <row r="182" spans="6:11">
      <c r="F182" s="74"/>
      <c r="K182" s="82">
        <f>IF(AND(年报!N$2&lt;=A182,A182&lt;=年报!N$3),1,0)</f>
        <v>0</v>
      </c>
    </row>
    <row r="183" spans="6:11">
      <c r="F183" s="74"/>
      <c r="K183" s="82">
        <f>IF(AND(年报!N$2&lt;=A183,A183&lt;=年报!N$3),1,0)</f>
        <v>0</v>
      </c>
    </row>
    <row r="184" spans="6:11">
      <c r="F184" s="74"/>
      <c r="K184" s="82">
        <f>IF(AND(年报!N$2&lt;=A184,A184&lt;=年报!N$3),1,0)</f>
        <v>0</v>
      </c>
    </row>
    <row r="185" spans="6:11">
      <c r="F185" s="74"/>
      <c r="K185" s="82">
        <f>IF(AND(年报!N$2&lt;=A185,A185&lt;=年报!N$3),1,0)</f>
        <v>0</v>
      </c>
    </row>
    <row r="186" spans="6:11">
      <c r="F186" s="74"/>
      <c r="K186" s="82">
        <f>IF(AND(年报!N$2&lt;=A186,A186&lt;=年报!N$3),1,0)</f>
        <v>0</v>
      </c>
    </row>
    <row r="187" spans="6:11">
      <c r="F187" s="74"/>
      <c r="K187" s="82">
        <f>IF(AND(年报!N$2&lt;=A187,A187&lt;=年报!N$3),1,0)</f>
        <v>0</v>
      </c>
    </row>
    <row r="188" spans="6:11">
      <c r="F188" s="74"/>
      <c r="K188" s="82">
        <f>IF(AND(年报!N$2&lt;=A188,A188&lt;=年报!N$3),1,0)</f>
        <v>0</v>
      </c>
    </row>
    <row r="189" spans="6:11">
      <c r="F189" s="74"/>
      <c r="K189" s="82">
        <f>IF(AND(年报!N$2&lt;=A189,A189&lt;=年报!N$3),1,0)</f>
        <v>0</v>
      </c>
    </row>
    <row r="190" spans="6:11">
      <c r="F190" s="74"/>
      <c r="K190" s="82">
        <f>IF(AND(年报!N$2&lt;=A190,A190&lt;=年报!N$3),1,0)</f>
        <v>0</v>
      </c>
    </row>
    <row r="191" spans="6:11">
      <c r="F191" s="74"/>
      <c r="K191" s="82">
        <f>IF(AND(年报!N$2&lt;=A191,A191&lt;=年报!N$3),1,0)</f>
        <v>0</v>
      </c>
    </row>
    <row r="192" spans="6:11">
      <c r="F192" s="74"/>
      <c r="K192" s="82">
        <f>IF(AND(年报!N$2&lt;=A192,A192&lt;=年报!N$3),1,0)</f>
        <v>0</v>
      </c>
    </row>
    <row r="193" spans="6:11">
      <c r="F193" s="74"/>
      <c r="K193" s="82">
        <f>IF(AND(年报!N$2&lt;=A193,A193&lt;=年报!N$3),1,0)</f>
        <v>0</v>
      </c>
    </row>
    <row r="194" spans="6:11">
      <c r="F194" s="74"/>
      <c r="K194" s="82">
        <f>IF(AND(年报!N$2&lt;=A194,A194&lt;=年报!N$3),1,0)</f>
        <v>0</v>
      </c>
    </row>
    <row r="195" spans="6:11">
      <c r="F195" s="74"/>
      <c r="K195" s="82">
        <f>IF(AND(年报!N$2&lt;=A195,A195&lt;=年报!N$3),1,0)</f>
        <v>0</v>
      </c>
    </row>
    <row r="196" spans="6:11">
      <c r="F196" s="74"/>
      <c r="K196" s="82">
        <f>IF(AND(年报!N$2&lt;=A196,A196&lt;=年报!N$3),1,0)</f>
        <v>0</v>
      </c>
    </row>
    <row r="197" spans="6:11">
      <c r="F197" s="74"/>
      <c r="K197" s="82">
        <f>IF(AND(年报!N$2&lt;=A197,A197&lt;=年报!N$3),1,0)</f>
        <v>0</v>
      </c>
    </row>
    <row r="198" spans="6:11">
      <c r="F198" s="74"/>
      <c r="K198" s="82">
        <f>IF(AND(年报!N$2&lt;=A198,A198&lt;=年报!N$3),1,0)</f>
        <v>0</v>
      </c>
    </row>
    <row r="199" spans="6:11">
      <c r="F199" s="74"/>
      <c r="K199" s="82">
        <f>IF(AND(年报!N$2&lt;=A199,A199&lt;=年报!N$3),1,0)</f>
        <v>0</v>
      </c>
    </row>
    <row r="200" spans="6:11">
      <c r="F200" s="74"/>
      <c r="K200" s="82">
        <f>IF(AND(年报!N$2&lt;=A200,A200&lt;=年报!N$3),1,0)</f>
        <v>0</v>
      </c>
    </row>
    <row r="201" spans="6:11">
      <c r="F201" s="74"/>
      <c r="K201" s="82">
        <f>IF(AND(年报!N$2&lt;=A201,A201&lt;=年报!N$3),1,0)</f>
        <v>0</v>
      </c>
    </row>
    <row r="202" spans="6:11">
      <c r="F202" s="74"/>
      <c r="K202" s="82">
        <f>IF(AND(年报!N$2&lt;=A202,A202&lt;=年报!N$3),1,0)</f>
        <v>0</v>
      </c>
    </row>
    <row r="203" spans="6:11">
      <c r="F203" s="74"/>
      <c r="K203" s="82">
        <f>IF(AND(年报!N$2&lt;=A203,A203&lt;=年报!N$3),1,0)</f>
        <v>0</v>
      </c>
    </row>
    <row r="204" spans="6:11">
      <c r="F204" s="74"/>
      <c r="K204" s="82">
        <f>IF(AND(年报!N$2&lt;=A204,A204&lt;=年报!N$3),1,0)</f>
        <v>0</v>
      </c>
    </row>
    <row r="205" spans="6:11">
      <c r="F205" s="74"/>
      <c r="K205" s="82">
        <f>IF(AND(年报!N$2&lt;=A205,A205&lt;=年报!N$3),1,0)</f>
        <v>0</v>
      </c>
    </row>
    <row r="206" spans="6:11">
      <c r="F206" s="74"/>
      <c r="K206" s="82">
        <f>IF(AND(年报!N$2&lt;=A206,A206&lt;=年报!N$3),1,0)</f>
        <v>0</v>
      </c>
    </row>
    <row r="207" spans="6:11">
      <c r="F207" s="74"/>
      <c r="K207" s="82">
        <f>IF(AND(年报!N$2&lt;=A207,A207&lt;=年报!N$3),1,0)</f>
        <v>0</v>
      </c>
    </row>
    <row r="208" spans="6:11">
      <c r="F208" s="74"/>
      <c r="K208" s="82">
        <f>IF(AND(年报!N$2&lt;=A208,A208&lt;=年报!N$3),1,0)</f>
        <v>0</v>
      </c>
    </row>
    <row r="209" spans="6:11">
      <c r="F209" s="74"/>
      <c r="K209" s="82">
        <f>IF(AND(年报!N$2&lt;=A209,A209&lt;=年报!N$3),1,0)</f>
        <v>0</v>
      </c>
    </row>
    <row r="210" spans="6:11">
      <c r="F210" s="74"/>
      <c r="K210" s="82">
        <f>IF(AND(年报!N$2&lt;=A210,A210&lt;=年报!N$3),1,0)</f>
        <v>0</v>
      </c>
    </row>
    <row r="211" spans="6:11">
      <c r="F211" s="74"/>
      <c r="K211" s="82">
        <f>IF(AND(年报!N$2&lt;=A211,A211&lt;=年报!N$3),1,0)</f>
        <v>0</v>
      </c>
    </row>
    <row r="212" spans="6:11">
      <c r="F212" s="74"/>
      <c r="K212" s="82">
        <f>IF(AND(年报!N$2&lt;=A212,A212&lt;=年报!N$3),1,0)</f>
        <v>0</v>
      </c>
    </row>
    <row r="213" spans="6:11">
      <c r="F213" s="74"/>
      <c r="K213" s="82">
        <f>IF(AND(年报!N$2&lt;=A213,A213&lt;=年报!N$3),1,0)</f>
        <v>0</v>
      </c>
    </row>
    <row r="214" spans="6:11">
      <c r="F214" s="74"/>
      <c r="K214" s="82">
        <f>IF(AND(年报!N$2&lt;=A214,A214&lt;=年报!N$3),1,0)</f>
        <v>0</v>
      </c>
    </row>
    <row r="215" spans="6:11">
      <c r="F215" s="74"/>
      <c r="K215" s="82">
        <f>IF(AND(年报!N$2&lt;=A215,A215&lt;=年报!N$3),1,0)</f>
        <v>0</v>
      </c>
    </row>
    <row r="216" spans="6:11">
      <c r="F216" s="74"/>
      <c r="K216" s="82">
        <f>IF(AND(年报!N$2&lt;=A216,A216&lt;=年报!N$3),1,0)</f>
        <v>0</v>
      </c>
    </row>
    <row r="217" spans="6:11">
      <c r="F217" s="74"/>
      <c r="K217" s="82">
        <f>IF(AND(年报!N$2&lt;=A217,A217&lt;=年报!N$3),1,0)</f>
        <v>0</v>
      </c>
    </row>
    <row r="218" spans="6:11">
      <c r="F218" s="74"/>
      <c r="K218" s="82">
        <f>IF(AND(年报!N$2&lt;=A218,A218&lt;=年报!N$3),1,0)</f>
        <v>0</v>
      </c>
    </row>
    <row r="219" spans="6:11">
      <c r="F219" s="74"/>
      <c r="K219" s="82">
        <f>IF(AND(年报!N$2&lt;=A219,A219&lt;=年报!N$3),1,0)</f>
        <v>0</v>
      </c>
    </row>
    <row r="220" spans="6:11">
      <c r="F220" s="74"/>
      <c r="K220" s="82">
        <f>IF(AND(年报!N$2&lt;=A220,A220&lt;=年报!N$3),1,0)</f>
        <v>0</v>
      </c>
    </row>
    <row r="221" spans="6:11">
      <c r="F221" s="74"/>
      <c r="K221" s="82">
        <f>IF(AND(年报!N$2&lt;=A221,A221&lt;=年报!N$3),1,0)</f>
        <v>0</v>
      </c>
    </row>
    <row r="222" spans="6:11">
      <c r="F222" s="74"/>
      <c r="K222" s="82">
        <f>IF(AND(年报!N$2&lt;=A222,A222&lt;=年报!N$3),1,0)</f>
        <v>0</v>
      </c>
    </row>
    <row r="223" spans="6:11">
      <c r="F223" s="74"/>
      <c r="K223" s="82">
        <f>IF(AND(年报!N$2&lt;=A223,A223&lt;=年报!N$3),1,0)</f>
        <v>0</v>
      </c>
    </row>
    <row r="224" spans="6:11">
      <c r="F224" s="74"/>
      <c r="K224" s="82">
        <f>IF(AND(年报!N$2&lt;=A224,A224&lt;=年报!N$3),1,0)</f>
        <v>0</v>
      </c>
    </row>
    <row r="225" spans="6:11">
      <c r="F225" s="74"/>
      <c r="K225" s="82">
        <f>IF(AND(年报!N$2&lt;=A225,A225&lt;=年报!N$3),1,0)</f>
        <v>0</v>
      </c>
    </row>
    <row r="226" spans="6:11">
      <c r="F226" s="74"/>
      <c r="K226" s="82">
        <f>IF(AND(年报!N$2&lt;=A226,A226&lt;=年报!N$3),1,0)</f>
        <v>0</v>
      </c>
    </row>
    <row r="227" spans="6:11">
      <c r="F227" s="74"/>
      <c r="K227" s="82">
        <f>IF(AND(年报!N$2&lt;=A227,A227&lt;=年报!N$3),1,0)</f>
        <v>0</v>
      </c>
    </row>
    <row r="228" spans="6:11">
      <c r="F228" s="74"/>
      <c r="K228" s="82">
        <f>IF(AND(年报!N$2&lt;=A228,A228&lt;=年报!N$3),1,0)</f>
        <v>0</v>
      </c>
    </row>
    <row r="229" spans="6:11">
      <c r="F229" s="74"/>
      <c r="K229" s="82">
        <f>IF(AND(年报!N$2&lt;=A229,A229&lt;=年报!N$3),1,0)</f>
        <v>0</v>
      </c>
    </row>
    <row r="230" spans="6:11">
      <c r="F230" s="74"/>
      <c r="K230" s="82">
        <f>IF(AND(年报!N$2&lt;=A230,A230&lt;=年报!N$3),1,0)</f>
        <v>0</v>
      </c>
    </row>
    <row r="231" spans="6:11">
      <c r="F231" s="74"/>
      <c r="K231" s="82">
        <f>IF(AND(年报!N$2&lt;=A231,A231&lt;=年报!N$3),1,0)</f>
        <v>0</v>
      </c>
    </row>
    <row r="232" spans="6:11">
      <c r="F232" s="74"/>
      <c r="K232" s="82">
        <f>IF(AND(年报!N$2&lt;=A232,A232&lt;=年报!N$3),1,0)</f>
        <v>0</v>
      </c>
    </row>
    <row r="233" spans="6:11">
      <c r="F233" s="74"/>
      <c r="K233" s="82">
        <f>IF(AND(年报!N$2&lt;=A233,A233&lt;=年报!N$3),1,0)</f>
        <v>0</v>
      </c>
    </row>
    <row r="234" spans="6:11">
      <c r="F234" s="74"/>
      <c r="K234" s="82">
        <f>IF(AND(年报!N$2&lt;=A234,A234&lt;=年报!N$3),1,0)</f>
        <v>0</v>
      </c>
    </row>
    <row r="235" spans="6:11">
      <c r="F235" s="74"/>
      <c r="K235" s="82">
        <f>IF(AND(年报!N$2&lt;=A235,A235&lt;=年报!N$3),1,0)</f>
        <v>0</v>
      </c>
    </row>
    <row r="236" spans="6:11">
      <c r="F236" s="74"/>
      <c r="K236" s="82">
        <f>IF(AND(年报!N$2&lt;=A236,A236&lt;=年报!N$3),1,0)</f>
        <v>0</v>
      </c>
    </row>
    <row r="237" spans="6:11">
      <c r="F237" s="74"/>
      <c r="K237" s="82">
        <f>IF(AND(年报!N$2&lt;=A237,A237&lt;=年报!N$3),1,0)</f>
        <v>0</v>
      </c>
    </row>
    <row r="238" spans="6:11">
      <c r="F238" s="74"/>
      <c r="K238" s="82">
        <f>IF(AND(年报!N$2&lt;=A238,A238&lt;=年报!N$3),1,0)</f>
        <v>0</v>
      </c>
    </row>
    <row r="239" spans="6:11">
      <c r="F239" s="74"/>
      <c r="K239" s="82">
        <f>IF(AND(年报!N$2&lt;=A239,A239&lt;=年报!N$3),1,0)</f>
        <v>0</v>
      </c>
    </row>
    <row r="240" spans="6:11">
      <c r="F240" s="74"/>
      <c r="K240" s="82">
        <f>IF(AND(年报!N$2&lt;=A240,A240&lt;=年报!N$3),1,0)</f>
        <v>0</v>
      </c>
    </row>
    <row r="241" spans="6:11">
      <c r="F241" s="74"/>
      <c r="K241" s="82">
        <f>IF(AND(年报!N$2&lt;=A241,A241&lt;=年报!N$3),1,0)</f>
        <v>0</v>
      </c>
    </row>
    <row r="242" spans="6:11">
      <c r="F242" s="74"/>
      <c r="K242" s="82">
        <f>IF(AND(年报!N$2&lt;=A242,A242&lt;=年报!N$3),1,0)</f>
        <v>0</v>
      </c>
    </row>
    <row r="243" spans="6:11">
      <c r="F243" s="74"/>
      <c r="K243" s="82">
        <f>IF(AND(年报!N$2&lt;=A243,A243&lt;=年报!N$3),1,0)</f>
        <v>0</v>
      </c>
    </row>
    <row r="244" spans="6:11">
      <c r="F244" s="74"/>
      <c r="K244" s="82">
        <f>IF(AND(年报!N$2&lt;=A244,A244&lt;=年报!N$3),1,0)</f>
        <v>0</v>
      </c>
    </row>
    <row r="245" spans="6:11">
      <c r="F245" s="74"/>
      <c r="K245" s="82">
        <f>IF(AND(年报!N$2&lt;=A245,A245&lt;=年报!N$3),1,0)</f>
        <v>0</v>
      </c>
    </row>
    <row r="246" spans="6:11">
      <c r="F246" s="74"/>
      <c r="K246" s="82">
        <f>IF(AND(年报!N$2&lt;=A246,A246&lt;=年报!N$3),1,0)</f>
        <v>0</v>
      </c>
    </row>
    <row r="247" spans="6:11">
      <c r="F247" s="74"/>
      <c r="K247" s="82">
        <f>IF(AND(年报!N$2&lt;=A247,A247&lt;=年报!N$3),1,0)</f>
        <v>0</v>
      </c>
    </row>
    <row r="248" spans="6:11">
      <c r="F248" s="74"/>
      <c r="K248" s="82">
        <f>IF(AND(年报!N$2&lt;=A248,A248&lt;=年报!N$3),1,0)</f>
        <v>0</v>
      </c>
    </row>
    <row r="249" spans="6:11">
      <c r="F249" s="74"/>
      <c r="K249" s="82">
        <f>IF(AND(年报!N$2&lt;=A249,A249&lt;=年报!N$3),1,0)</f>
        <v>0</v>
      </c>
    </row>
    <row r="250" spans="6:11">
      <c r="F250" s="74"/>
      <c r="K250" s="82">
        <f>IF(AND(年报!N$2&lt;=A250,A250&lt;=年报!N$3),1,0)</f>
        <v>0</v>
      </c>
    </row>
    <row r="251" spans="6:11">
      <c r="F251" s="74"/>
      <c r="K251" s="82">
        <f>IF(AND(年报!N$2&lt;=A251,A251&lt;=年报!N$3),1,0)</f>
        <v>0</v>
      </c>
    </row>
    <row r="252" spans="6:11">
      <c r="F252" s="74"/>
      <c r="K252" s="82">
        <f>IF(AND(年报!N$2&lt;=A252,A252&lt;=年报!N$3),1,0)</f>
        <v>0</v>
      </c>
    </row>
    <row r="253" spans="6:11">
      <c r="F253" s="74"/>
      <c r="K253" s="82">
        <f>IF(AND(年报!N$2&lt;=A253,A253&lt;=年报!N$3),1,0)</f>
        <v>0</v>
      </c>
    </row>
    <row r="254" spans="6:11">
      <c r="F254" s="74"/>
      <c r="K254" s="82">
        <f>IF(AND(年报!N$2&lt;=A254,A254&lt;=年报!N$3),1,0)</f>
        <v>0</v>
      </c>
    </row>
    <row r="255" spans="6:11">
      <c r="F255" s="74"/>
      <c r="K255" s="82">
        <f>IF(AND(年报!N$2&lt;=A255,A255&lt;=年报!N$3),1,0)</f>
        <v>0</v>
      </c>
    </row>
    <row r="256" spans="6:11">
      <c r="F256" s="74"/>
      <c r="K256" s="82">
        <f>IF(AND(年报!N$2&lt;=A256,A256&lt;=年报!N$3),1,0)</f>
        <v>0</v>
      </c>
    </row>
    <row r="257" spans="6:11">
      <c r="F257" s="74"/>
      <c r="K257" s="82">
        <f>IF(AND(年报!N$2&lt;=A257,A257&lt;=年报!N$3),1,0)</f>
        <v>0</v>
      </c>
    </row>
    <row r="258" spans="6:11">
      <c r="F258" s="74"/>
      <c r="K258" s="82">
        <f>IF(AND(年报!N$2&lt;=A258,A258&lt;=年报!N$3),1,0)</f>
        <v>0</v>
      </c>
    </row>
    <row r="259" spans="6:11">
      <c r="F259" s="74"/>
      <c r="K259" s="82">
        <f>IF(AND(年报!N$2&lt;=A259,A259&lt;=年报!N$3),1,0)</f>
        <v>0</v>
      </c>
    </row>
    <row r="260" spans="6:11">
      <c r="F260" s="74"/>
      <c r="K260" s="82">
        <f>IF(AND(年报!N$2&lt;=A260,A260&lt;=年报!N$3),1,0)</f>
        <v>0</v>
      </c>
    </row>
    <row r="261" spans="6:11">
      <c r="F261" s="74"/>
      <c r="K261" s="82">
        <f>IF(AND(年报!N$2&lt;=A261,A261&lt;=年报!N$3),1,0)</f>
        <v>0</v>
      </c>
    </row>
    <row r="262" spans="6:11">
      <c r="F262" s="74"/>
      <c r="K262" s="82">
        <f>IF(AND(年报!N$2&lt;=A262,A262&lt;=年报!N$3),1,0)</f>
        <v>0</v>
      </c>
    </row>
    <row r="263" spans="6:11">
      <c r="F263" s="74"/>
      <c r="K263" s="82">
        <f>IF(AND(年报!N$2&lt;=A263,A263&lt;=年报!N$3),1,0)</f>
        <v>0</v>
      </c>
    </row>
    <row r="264" spans="6:11">
      <c r="F264" s="74"/>
      <c r="K264" s="82">
        <f>IF(AND(年报!N$2&lt;=A264,A264&lt;=年报!N$3),1,0)</f>
        <v>0</v>
      </c>
    </row>
    <row r="265" spans="6:11">
      <c r="F265" s="74"/>
      <c r="K265" s="82">
        <f>IF(AND(年报!N$2&lt;=A265,A265&lt;=年报!N$3),1,0)</f>
        <v>0</v>
      </c>
    </row>
    <row r="266" spans="6:11">
      <c r="F266" s="74"/>
      <c r="K266" s="82">
        <f>IF(AND(年报!N$2&lt;=A266,A266&lt;=年报!N$3),1,0)</f>
        <v>0</v>
      </c>
    </row>
    <row r="267" spans="6:11">
      <c r="F267" s="74"/>
      <c r="K267" s="82">
        <f>IF(AND(年报!N$2&lt;=A267,A267&lt;=年报!N$3),1,0)</f>
        <v>0</v>
      </c>
    </row>
    <row r="268" spans="6:11">
      <c r="F268" s="74"/>
      <c r="K268" s="82">
        <f>IF(AND(年报!N$2&lt;=A268,A268&lt;=年报!N$3),1,0)</f>
        <v>0</v>
      </c>
    </row>
    <row r="269" spans="6:11">
      <c r="F269" s="74"/>
      <c r="K269" s="82">
        <f>IF(AND(年报!N$2&lt;=A269,A269&lt;=年报!N$3),1,0)</f>
        <v>0</v>
      </c>
    </row>
    <row r="270" spans="6:11">
      <c r="F270" s="74"/>
      <c r="K270" s="82">
        <f>IF(AND(年报!N$2&lt;=A270,A270&lt;=年报!N$3),1,0)</f>
        <v>0</v>
      </c>
    </row>
    <row r="271" spans="6:11">
      <c r="F271" s="74"/>
      <c r="K271" s="82">
        <f>IF(AND(年报!N$2&lt;=A271,A271&lt;=年报!N$3),1,0)</f>
        <v>0</v>
      </c>
    </row>
    <row r="272" spans="6:11">
      <c r="F272" s="74"/>
      <c r="K272" s="82">
        <f>IF(AND(年报!N$2&lt;=A272,A272&lt;=年报!N$3),1,0)</f>
        <v>0</v>
      </c>
    </row>
    <row r="273" spans="6:11">
      <c r="F273" s="74"/>
      <c r="K273" s="82">
        <f>IF(AND(年报!N$2&lt;=A273,A273&lt;=年报!N$3),1,0)</f>
        <v>0</v>
      </c>
    </row>
    <row r="274" spans="6:11">
      <c r="F274" s="74"/>
      <c r="K274" s="82">
        <f>IF(AND(年报!N$2&lt;=A274,A274&lt;=年报!N$3),1,0)</f>
        <v>0</v>
      </c>
    </row>
    <row r="275" spans="6:11">
      <c r="F275" s="74"/>
      <c r="K275" s="82">
        <f>IF(AND(年报!N$2&lt;=A275,A275&lt;=年报!N$3),1,0)</f>
        <v>0</v>
      </c>
    </row>
    <row r="276" spans="6:11">
      <c r="F276" s="74"/>
      <c r="K276" s="82">
        <f>IF(AND(年报!N$2&lt;=A276,A276&lt;=年报!N$3),1,0)</f>
        <v>0</v>
      </c>
    </row>
    <row r="277" spans="6:11">
      <c r="F277" s="74"/>
      <c r="K277" s="82">
        <f>IF(AND(年报!N$2&lt;=A277,A277&lt;=年报!N$3),1,0)</f>
        <v>0</v>
      </c>
    </row>
    <row r="278" spans="6:11">
      <c r="F278" s="74"/>
      <c r="K278" s="82">
        <f>IF(AND(年报!N$2&lt;=A278,A278&lt;=年报!N$3),1,0)</f>
        <v>0</v>
      </c>
    </row>
    <row r="279" spans="6:11">
      <c r="F279" s="74"/>
      <c r="K279" s="82">
        <f>IF(AND(年报!N$2&lt;=A279,A279&lt;=年报!N$3),1,0)</f>
        <v>0</v>
      </c>
    </row>
    <row r="280" spans="6:11">
      <c r="F280" s="74"/>
      <c r="K280" s="82">
        <f>IF(AND(年报!N$2&lt;=A280,A280&lt;=年报!N$3),1,0)</f>
        <v>0</v>
      </c>
    </row>
    <row r="281" spans="6:11">
      <c r="F281" s="74"/>
      <c r="K281" s="82">
        <f>IF(AND(年报!N$2&lt;=A281,A281&lt;=年报!N$3),1,0)</f>
        <v>0</v>
      </c>
    </row>
    <row r="282" spans="6:11">
      <c r="F282" s="74"/>
      <c r="K282" s="82">
        <f>IF(AND(年报!N$2&lt;=A282,A282&lt;=年报!N$3),1,0)</f>
        <v>0</v>
      </c>
    </row>
    <row r="283" spans="6:11">
      <c r="F283" s="74"/>
      <c r="K283" s="82">
        <f>IF(AND(年报!N$2&lt;=A283,A283&lt;=年报!N$3),1,0)</f>
        <v>0</v>
      </c>
    </row>
    <row r="284" spans="6:11">
      <c r="F284" s="74"/>
      <c r="K284" s="82">
        <f>IF(AND(年报!N$2&lt;=A284,A284&lt;=年报!N$3),1,0)</f>
        <v>0</v>
      </c>
    </row>
    <row r="285" spans="6:11">
      <c r="F285" s="74"/>
      <c r="K285" s="82">
        <f>IF(AND(年报!N$2&lt;=A285,A285&lt;=年报!N$3),1,0)</f>
        <v>0</v>
      </c>
    </row>
    <row r="286" spans="6:11">
      <c r="F286" s="74"/>
      <c r="K286" s="82">
        <f>IF(AND(年报!N$2&lt;=A286,A286&lt;=年报!N$3),1,0)</f>
        <v>0</v>
      </c>
    </row>
    <row r="287" spans="6:11">
      <c r="F287" s="74"/>
      <c r="K287" s="82">
        <f>IF(AND(年报!N$2&lt;=A287,A287&lt;=年报!N$3),1,0)</f>
        <v>0</v>
      </c>
    </row>
    <row r="288" spans="6:11">
      <c r="F288" s="74"/>
      <c r="K288" s="82">
        <f>IF(AND(年报!N$2&lt;=A288,A288&lt;=年报!N$3),1,0)</f>
        <v>0</v>
      </c>
    </row>
    <row r="289" spans="6:11">
      <c r="F289" s="74"/>
      <c r="K289" s="82">
        <f>IF(AND(年报!N$2&lt;=A289,A289&lt;=年报!N$3),1,0)</f>
        <v>0</v>
      </c>
    </row>
    <row r="290" spans="6:11">
      <c r="F290" s="74"/>
      <c r="K290" s="82">
        <f>IF(AND(年报!N$2&lt;=A290,A290&lt;=年报!N$3),1,0)</f>
        <v>0</v>
      </c>
    </row>
    <row r="291" spans="6:11">
      <c r="F291" s="74"/>
      <c r="K291" s="82">
        <f>IF(AND(年报!N$2&lt;=A291,A291&lt;=年报!N$3),1,0)</f>
        <v>0</v>
      </c>
    </row>
    <row r="292" spans="6:11">
      <c r="F292" s="74"/>
      <c r="K292" s="82">
        <f>IF(AND(年报!N$2&lt;=A292,A292&lt;=年报!N$3),1,0)</f>
        <v>0</v>
      </c>
    </row>
    <row r="293" spans="6:11">
      <c r="F293" s="74"/>
      <c r="K293" s="82">
        <f>IF(AND(年报!N$2&lt;=A293,A293&lt;=年报!N$3),1,0)</f>
        <v>0</v>
      </c>
    </row>
    <row r="294" spans="6:11">
      <c r="F294" s="74"/>
      <c r="K294" s="82">
        <f>IF(AND(年报!N$2&lt;=A294,A294&lt;=年报!N$3),1,0)</f>
        <v>0</v>
      </c>
    </row>
    <row r="295" spans="6:11">
      <c r="F295" s="74"/>
      <c r="K295" s="82">
        <f>IF(AND(年报!N$2&lt;=A295,A295&lt;=年报!N$3),1,0)</f>
        <v>0</v>
      </c>
    </row>
    <row r="296" spans="6:11">
      <c r="F296" s="74"/>
      <c r="K296" s="82">
        <f>IF(AND(年报!N$2&lt;=A296,A296&lt;=年报!N$3),1,0)</f>
        <v>0</v>
      </c>
    </row>
    <row r="297" spans="6:11">
      <c r="F297" s="74"/>
      <c r="K297" s="82">
        <f>IF(AND(年报!N$2&lt;=A297,A297&lt;=年报!N$3),1,0)</f>
        <v>0</v>
      </c>
    </row>
    <row r="298" spans="6:11">
      <c r="F298" s="74"/>
      <c r="K298" s="82">
        <f>IF(AND(年报!N$2&lt;=A298,A298&lt;=年报!N$3),1,0)</f>
        <v>0</v>
      </c>
    </row>
    <row r="299" spans="6:11">
      <c r="F299" s="74"/>
      <c r="K299" s="82">
        <f>IF(AND(年报!N$2&lt;=A299,A299&lt;=年报!N$3),1,0)</f>
        <v>0</v>
      </c>
    </row>
    <row r="300" spans="6:11">
      <c r="F300" s="74"/>
      <c r="K300" s="82">
        <f>IF(AND(年报!N$2&lt;=A300,A300&lt;=年报!N$3),1,0)</f>
        <v>0</v>
      </c>
    </row>
    <row r="301" spans="6:11">
      <c r="F301" s="74"/>
      <c r="K301" s="82">
        <f>IF(AND(年报!N$2&lt;=A301,A301&lt;=年报!N$3),1,0)</f>
        <v>0</v>
      </c>
    </row>
    <row r="302" spans="6:11">
      <c r="F302" s="74"/>
      <c r="K302" s="82">
        <f>IF(AND(年报!N$2&lt;=A302,A302&lt;=年报!N$3),1,0)</f>
        <v>0</v>
      </c>
    </row>
    <row r="303" spans="6:11">
      <c r="F303" s="74"/>
      <c r="K303" s="82">
        <f>IF(AND(年报!N$2&lt;=A303,A303&lt;=年报!N$3),1,0)</f>
        <v>0</v>
      </c>
    </row>
    <row r="304" spans="6:11">
      <c r="F304" s="74"/>
      <c r="K304" s="82">
        <f>IF(AND(年报!N$2&lt;=A304,A304&lt;=年报!N$3),1,0)</f>
        <v>0</v>
      </c>
    </row>
    <row r="305" spans="6:11">
      <c r="F305" s="74"/>
      <c r="K305" s="82">
        <f>IF(AND(年报!N$2&lt;=A305,A305&lt;=年报!N$3),1,0)</f>
        <v>0</v>
      </c>
    </row>
    <row r="306" spans="6:11">
      <c r="F306" s="74"/>
      <c r="K306" s="82">
        <f>IF(AND(年报!N$2&lt;=A306,A306&lt;=年报!N$3),1,0)</f>
        <v>0</v>
      </c>
    </row>
    <row r="307" spans="6:11">
      <c r="F307" s="74"/>
      <c r="K307" s="82">
        <f>IF(AND(年报!N$2&lt;=A307,A307&lt;=年报!N$3),1,0)</f>
        <v>0</v>
      </c>
    </row>
    <row r="308" spans="6:11">
      <c r="F308" s="74"/>
      <c r="K308" s="82">
        <f>IF(AND(年报!N$2&lt;=A308,A308&lt;=年报!N$3),1,0)</f>
        <v>0</v>
      </c>
    </row>
    <row r="309" spans="6:11">
      <c r="F309" s="74"/>
      <c r="K309" s="82">
        <f>IF(AND(年报!N$2&lt;=A309,A309&lt;=年报!N$3),1,0)</f>
        <v>0</v>
      </c>
    </row>
    <row r="310" spans="6:11">
      <c r="F310" s="74"/>
      <c r="K310" s="82">
        <f>IF(AND(年报!N$2&lt;=A310,A310&lt;=年报!N$3),1,0)</f>
        <v>0</v>
      </c>
    </row>
    <row r="311" spans="6:11">
      <c r="F311" s="74"/>
      <c r="K311" s="82">
        <f>IF(AND(年报!N$2&lt;=A311,A311&lt;=年报!N$3),1,0)</f>
        <v>0</v>
      </c>
    </row>
    <row r="312" spans="6:11">
      <c r="F312" s="74"/>
      <c r="K312" s="82">
        <f>IF(AND(年报!N$2&lt;=A312,A312&lt;=年报!N$3),1,0)</f>
        <v>0</v>
      </c>
    </row>
    <row r="313" spans="6:11">
      <c r="F313" s="74"/>
      <c r="K313" s="82">
        <f>IF(AND(年报!N$2&lt;=A313,A313&lt;=年报!N$3),1,0)</f>
        <v>0</v>
      </c>
    </row>
    <row r="314" spans="6:11">
      <c r="F314" s="74"/>
      <c r="K314" s="82">
        <f>IF(AND(年报!N$2&lt;=A314,A314&lt;=年报!N$3),1,0)</f>
        <v>0</v>
      </c>
    </row>
    <row r="315" spans="6:11">
      <c r="F315" s="74"/>
      <c r="K315" s="82">
        <f>IF(AND(年报!N$2&lt;=A315,A315&lt;=年报!N$3),1,0)</f>
        <v>0</v>
      </c>
    </row>
    <row r="316" spans="6:11">
      <c r="F316" s="74"/>
      <c r="K316" s="82">
        <f>IF(AND(年报!N$2&lt;=A316,A316&lt;=年报!N$3),1,0)</f>
        <v>0</v>
      </c>
    </row>
    <row r="317" spans="6:11">
      <c r="F317" s="74"/>
      <c r="K317" s="82">
        <f>IF(AND(年报!N$2&lt;=A317,A317&lt;=年报!N$3),1,0)</f>
        <v>0</v>
      </c>
    </row>
    <row r="318" spans="6:11">
      <c r="F318" s="74"/>
      <c r="K318" s="82">
        <f>IF(AND(年报!N$2&lt;=A318,A318&lt;=年报!N$3),1,0)</f>
        <v>0</v>
      </c>
    </row>
    <row r="319" spans="6:11">
      <c r="F319" s="74"/>
      <c r="K319" s="82">
        <f>IF(AND(年报!N$2&lt;=A319,A319&lt;=年报!N$3),1,0)</f>
        <v>0</v>
      </c>
    </row>
    <row r="320" spans="6:11">
      <c r="F320" s="74"/>
      <c r="K320" s="82">
        <f>IF(AND(年报!N$2&lt;=A320,A320&lt;=年报!N$3),1,0)</f>
        <v>0</v>
      </c>
    </row>
    <row r="321" spans="6:11">
      <c r="F321" s="74"/>
      <c r="K321" s="82">
        <f>IF(AND(年报!N$2&lt;=A321,A321&lt;=年报!N$3),1,0)</f>
        <v>0</v>
      </c>
    </row>
    <row r="322" spans="6:11">
      <c r="F322" s="74"/>
      <c r="K322" s="82">
        <f>IF(AND(年报!N$2&lt;=A322,A322&lt;=年报!N$3),1,0)</f>
        <v>0</v>
      </c>
    </row>
    <row r="323" spans="6:11">
      <c r="F323" s="74"/>
      <c r="K323" s="82">
        <f>IF(AND(年报!N$2&lt;=A323,A323&lt;=年报!N$3),1,0)</f>
        <v>0</v>
      </c>
    </row>
    <row r="324" spans="6:11">
      <c r="F324" s="74"/>
      <c r="K324" s="82">
        <f>IF(AND(年报!N$2&lt;=A324,A324&lt;=年报!N$3),1,0)</f>
        <v>0</v>
      </c>
    </row>
    <row r="325" spans="6:11">
      <c r="F325" s="74"/>
      <c r="K325" s="82">
        <f>IF(AND(年报!N$2&lt;=A325,A325&lt;=年报!N$3),1,0)</f>
        <v>0</v>
      </c>
    </row>
    <row r="326" spans="6:11">
      <c r="F326" s="74"/>
      <c r="K326" s="82">
        <f>IF(AND(年报!N$2&lt;=A326,A326&lt;=年报!N$3),1,0)</f>
        <v>0</v>
      </c>
    </row>
    <row r="327" spans="6:11">
      <c r="F327" s="74"/>
      <c r="K327" s="82">
        <f>IF(AND(年报!N$2&lt;=A327,A327&lt;=年报!N$3),1,0)</f>
        <v>0</v>
      </c>
    </row>
    <row r="328" spans="6:11">
      <c r="F328" s="74"/>
      <c r="K328" s="82">
        <f>IF(AND(年报!N$2&lt;=A328,A328&lt;=年报!N$3),1,0)</f>
        <v>0</v>
      </c>
    </row>
    <row r="329" spans="6:11">
      <c r="F329" s="74"/>
      <c r="K329" s="82">
        <f>IF(AND(年报!N$2&lt;=A329,A329&lt;=年报!N$3),1,0)</f>
        <v>0</v>
      </c>
    </row>
    <row r="330" spans="6:11">
      <c r="F330" s="74"/>
      <c r="K330" s="82">
        <f>IF(AND(年报!N$2&lt;=A330,A330&lt;=年报!N$3),1,0)</f>
        <v>0</v>
      </c>
    </row>
    <row r="331" spans="6:11">
      <c r="F331" s="74"/>
      <c r="K331" s="82">
        <f>IF(AND(年报!N$2&lt;=A331,A331&lt;=年报!N$3),1,0)</f>
        <v>0</v>
      </c>
    </row>
    <row r="332" spans="6:11">
      <c r="F332" s="74"/>
      <c r="K332" s="82">
        <f>IF(AND(年报!N$2&lt;=A332,A332&lt;=年报!N$3),1,0)</f>
        <v>0</v>
      </c>
    </row>
    <row r="333" spans="6:11">
      <c r="F333" s="74"/>
      <c r="K333" s="82">
        <f>IF(AND(年报!N$2&lt;=A333,A333&lt;=年报!N$3),1,0)</f>
        <v>0</v>
      </c>
    </row>
    <row r="334" spans="6:11">
      <c r="F334" s="74"/>
      <c r="K334" s="82">
        <f>IF(AND(年报!N$2&lt;=A334,A334&lt;=年报!N$3),1,0)</f>
        <v>0</v>
      </c>
    </row>
    <row r="335" spans="6:11">
      <c r="F335" s="74"/>
      <c r="K335" s="82">
        <f>IF(AND(年报!N$2&lt;=A335,A335&lt;=年报!N$3),1,0)</f>
        <v>0</v>
      </c>
    </row>
    <row r="336" spans="6:11">
      <c r="F336" s="74"/>
      <c r="K336" s="82">
        <f>IF(AND(年报!N$2&lt;=A336,A336&lt;=年报!N$3),1,0)</f>
        <v>0</v>
      </c>
    </row>
    <row r="337" spans="6:11">
      <c r="F337" s="74"/>
      <c r="K337" s="82">
        <f>IF(AND(年报!N$2&lt;=A337,A337&lt;=年报!N$3),1,0)</f>
        <v>0</v>
      </c>
    </row>
    <row r="338" spans="6:11">
      <c r="F338" s="74"/>
      <c r="K338" s="82">
        <f>IF(AND(年报!N$2&lt;=A338,A338&lt;=年报!N$3),1,0)</f>
        <v>0</v>
      </c>
    </row>
    <row r="339" spans="6:11">
      <c r="F339" s="74"/>
      <c r="K339" s="82">
        <f>IF(AND(年报!N$2&lt;=A339,A339&lt;=年报!N$3),1,0)</f>
        <v>0</v>
      </c>
    </row>
    <row r="340" spans="6:11">
      <c r="F340" s="74"/>
      <c r="K340" s="82">
        <f>IF(AND(年报!N$2&lt;=A340,A340&lt;=年报!N$3),1,0)</f>
        <v>0</v>
      </c>
    </row>
    <row r="341" spans="6:11">
      <c r="F341" s="74"/>
      <c r="K341" s="82">
        <f>IF(AND(年报!N$2&lt;=A341,A341&lt;=年报!N$3),1,0)</f>
        <v>0</v>
      </c>
    </row>
    <row r="342" spans="6:11">
      <c r="F342" s="74"/>
      <c r="K342" s="82">
        <f>IF(AND(年报!N$2&lt;=A342,A342&lt;=年报!N$3),1,0)</f>
        <v>0</v>
      </c>
    </row>
    <row r="343" spans="6:11">
      <c r="F343" s="74"/>
      <c r="K343" s="82">
        <f>IF(AND(年报!N$2&lt;=A343,A343&lt;=年报!N$3),1,0)</f>
        <v>0</v>
      </c>
    </row>
    <row r="344" spans="6:11">
      <c r="F344" s="74"/>
      <c r="K344" s="82">
        <f>IF(AND(年报!N$2&lt;=A344,A344&lt;=年报!N$3),1,0)</f>
        <v>0</v>
      </c>
    </row>
    <row r="345" spans="6:11">
      <c r="F345" s="74"/>
      <c r="K345" s="82">
        <f>IF(AND(年报!N$2&lt;=A345,A345&lt;=年报!N$3),1,0)</f>
        <v>0</v>
      </c>
    </row>
    <row r="346" spans="6:11">
      <c r="F346" s="74"/>
      <c r="K346" s="82">
        <f>IF(AND(年报!N$2&lt;=A346,A346&lt;=年报!N$3),1,0)</f>
        <v>0</v>
      </c>
    </row>
    <row r="347" spans="6:11">
      <c r="F347" s="74"/>
      <c r="K347" s="82">
        <f>IF(AND(年报!N$2&lt;=A347,A347&lt;=年报!N$3),1,0)</f>
        <v>0</v>
      </c>
    </row>
    <row r="348" spans="6:11">
      <c r="F348" s="74"/>
      <c r="K348" s="82">
        <f>IF(AND(年报!N$2&lt;=A348,A348&lt;=年报!N$3),1,0)</f>
        <v>0</v>
      </c>
    </row>
    <row r="349" spans="6:11">
      <c r="F349" s="74"/>
      <c r="K349" s="82">
        <f>IF(AND(年报!N$2&lt;=A349,A349&lt;=年报!N$3),1,0)</f>
        <v>0</v>
      </c>
    </row>
    <row r="350" spans="6:11">
      <c r="F350" s="74"/>
      <c r="K350" s="82">
        <f>IF(AND(年报!N$2&lt;=A350,A350&lt;=年报!N$3),1,0)</f>
        <v>0</v>
      </c>
    </row>
    <row r="351" spans="6:11">
      <c r="F351" s="74"/>
      <c r="K351" s="82">
        <f>IF(AND(年报!N$2&lt;=A351,A351&lt;=年报!N$3),1,0)</f>
        <v>0</v>
      </c>
    </row>
    <row r="352" spans="6:11">
      <c r="F352" s="74"/>
      <c r="K352" s="82">
        <f>IF(AND(年报!N$2&lt;=A352,A352&lt;=年报!N$3),1,0)</f>
        <v>0</v>
      </c>
    </row>
    <row r="353" spans="6:11">
      <c r="F353" s="74"/>
      <c r="K353" s="82">
        <f>IF(AND(年报!N$2&lt;=A353,A353&lt;=年报!N$3),1,0)</f>
        <v>0</v>
      </c>
    </row>
    <row r="354" spans="6:11">
      <c r="F354" s="74"/>
      <c r="K354" s="82">
        <f>IF(AND(年报!N$2&lt;=A354,A354&lt;=年报!N$3),1,0)</f>
        <v>0</v>
      </c>
    </row>
    <row r="355" spans="6:11">
      <c r="F355" s="74"/>
      <c r="K355" s="82">
        <f>IF(AND(年报!N$2&lt;=A355,A355&lt;=年报!N$3),1,0)</f>
        <v>0</v>
      </c>
    </row>
    <row r="356" spans="6:11">
      <c r="F356" s="74"/>
      <c r="K356" s="82">
        <f>IF(AND(年报!N$2&lt;=A356,A356&lt;=年报!N$3),1,0)</f>
        <v>0</v>
      </c>
    </row>
    <row r="357" spans="6:11">
      <c r="F357" s="74"/>
      <c r="K357" s="82">
        <f>IF(AND(年报!N$2&lt;=A357,A357&lt;=年报!N$3),1,0)</f>
        <v>0</v>
      </c>
    </row>
    <row r="358" spans="6:11">
      <c r="F358" s="74"/>
      <c r="K358" s="82">
        <f>IF(AND(年报!N$2&lt;=A358,A358&lt;=年报!N$3),1,0)</f>
        <v>0</v>
      </c>
    </row>
    <row r="359" spans="6:11">
      <c r="F359" s="74"/>
      <c r="K359" s="82">
        <f>IF(AND(年报!N$2&lt;=A359,A359&lt;=年报!N$3),1,0)</f>
        <v>0</v>
      </c>
    </row>
    <row r="360" spans="6:11">
      <c r="F360" s="74"/>
      <c r="K360" s="82">
        <f>IF(AND(年报!N$2&lt;=A360,A360&lt;=年报!N$3),1,0)</f>
        <v>0</v>
      </c>
    </row>
    <row r="361" spans="6:11">
      <c r="F361" s="74"/>
      <c r="K361" s="82">
        <f>IF(AND(年报!N$2&lt;=A361,A361&lt;=年报!N$3),1,0)</f>
        <v>0</v>
      </c>
    </row>
    <row r="362" spans="6:11">
      <c r="F362" s="74"/>
      <c r="K362" s="82">
        <f>IF(AND(年报!N$2&lt;=A362,A362&lt;=年报!N$3),1,0)</f>
        <v>0</v>
      </c>
    </row>
    <row r="363" spans="6:11">
      <c r="F363" s="74"/>
      <c r="K363" s="82">
        <f>IF(AND(年报!N$2&lt;=A363,A363&lt;=年报!N$3),1,0)</f>
        <v>0</v>
      </c>
    </row>
    <row r="364" spans="6:11">
      <c r="F364" s="74"/>
      <c r="K364" s="82">
        <f>IF(AND(年报!N$2&lt;=A364,A364&lt;=年报!N$3),1,0)</f>
        <v>0</v>
      </c>
    </row>
    <row r="365" spans="6:11">
      <c r="F365" s="74"/>
      <c r="K365" s="82">
        <f>IF(AND(年报!N$2&lt;=A365,A365&lt;=年报!N$3),1,0)</f>
        <v>0</v>
      </c>
    </row>
    <row r="366" spans="6:11">
      <c r="F366" s="74"/>
      <c r="K366" s="82">
        <f>IF(AND(年报!N$2&lt;=A366,A366&lt;=年报!N$3),1,0)</f>
        <v>0</v>
      </c>
    </row>
    <row r="367" spans="6:11">
      <c r="F367" s="74"/>
      <c r="K367" s="82">
        <f>IF(AND(年报!N$2&lt;=A367,A367&lt;=年报!N$3),1,0)</f>
        <v>0</v>
      </c>
    </row>
    <row r="368" spans="6:11">
      <c r="F368" s="74"/>
      <c r="K368" s="82">
        <f>IF(AND(年报!N$2&lt;=A368,A368&lt;=年报!N$3),1,0)</f>
        <v>0</v>
      </c>
    </row>
    <row r="369" spans="6:11">
      <c r="F369" s="74"/>
      <c r="K369" s="82">
        <f>IF(AND(年报!N$2&lt;=A369,A369&lt;=年报!N$3),1,0)</f>
        <v>0</v>
      </c>
    </row>
    <row r="370" spans="6:11">
      <c r="F370" s="74"/>
      <c r="K370" s="82">
        <f>IF(AND(年报!N$2&lt;=A370,A370&lt;=年报!N$3),1,0)</f>
        <v>0</v>
      </c>
    </row>
    <row r="371" spans="6:11">
      <c r="F371" s="74"/>
      <c r="K371" s="82">
        <f>IF(AND(年报!N$2&lt;=A371,A371&lt;=年报!N$3),1,0)</f>
        <v>0</v>
      </c>
    </row>
    <row r="372" spans="6:11">
      <c r="F372" s="74"/>
      <c r="K372" s="82">
        <f>IF(AND(年报!N$2&lt;=A372,A372&lt;=年报!N$3),1,0)</f>
        <v>0</v>
      </c>
    </row>
    <row r="373" spans="6:11">
      <c r="F373" s="74"/>
      <c r="K373" s="82">
        <f>IF(AND(年报!N$2&lt;=A373,A373&lt;=年报!N$3),1,0)</f>
        <v>0</v>
      </c>
    </row>
    <row r="374" spans="6:11">
      <c r="F374" s="74"/>
      <c r="K374" s="82">
        <f>IF(AND(年报!N$2&lt;=A374,A374&lt;=年报!N$3),1,0)</f>
        <v>0</v>
      </c>
    </row>
    <row r="375" spans="6:11">
      <c r="F375" s="74"/>
      <c r="K375" s="82">
        <f>IF(AND(年报!N$2&lt;=A375,A375&lt;=年报!N$3),1,0)</f>
        <v>0</v>
      </c>
    </row>
    <row r="376" spans="6:11">
      <c r="F376" s="74"/>
      <c r="K376" s="82">
        <f>IF(AND(年报!N$2&lt;=A376,A376&lt;=年报!N$3),1,0)</f>
        <v>0</v>
      </c>
    </row>
    <row r="377" spans="6:11">
      <c r="F377" s="74"/>
      <c r="K377" s="82">
        <f>IF(AND(年报!N$2&lt;=A377,A377&lt;=年报!N$3),1,0)</f>
        <v>0</v>
      </c>
    </row>
    <row r="378" spans="6:11">
      <c r="F378" s="74"/>
      <c r="K378" s="82">
        <f>IF(AND(年报!N$2&lt;=A378,A378&lt;=年报!N$3),1,0)</f>
        <v>0</v>
      </c>
    </row>
    <row r="379" spans="6:11">
      <c r="F379" s="74"/>
      <c r="K379" s="82">
        <f>IF(AND(年报!N$2&lt;=A379,A379&lt;=年报!N$3),1,0)</f>
        <v>0</v>
      </c>
    </row>
    <row r="380" spans="6:11">
      <c r="F380" s="74"/>
      <c r="K380" s="82">
        <f>IF(AND(年报!N$2&lt;=A380,A380&lt;=年报!N$3),1,0)</f>
        <v>0</v>
      </c>
    </row>
    <row r="381" spans="6:11">
      <c r="F381" s="74"/>
      <c r="K381" s="82">
        <f>IF(AND(年报!N$2&lt;=A381,A381&lt;=年报!N$3),1,0)</f>
        <v>0</v>
      </c>
    </row>
    <row r="382" spans="6:11">
      <c r="F382" s="74"/>
      <c r="K382" s="82">
        <f>IF(AND(年报!N$2&lt;=A382,A382&lt;=年报!N$3),1,0)</f>
        <v>0</v>
      </c>
    </row>
    <row r="383" spans="6:11">
      <c r="F383" s="74"/>
      <c r="K383" s="82">
        <f>IF(AND(年报!N$2&lt;=A383,A383&lt;=年报!N$3),1,0)</f>
        <v>0</v>
      </c>
    </row>
    <row r="384" spans="6:11">
      <c r="F384" s="74"/>
      <c r="K384" s="82">
        <f>IF(AND(年报!N$2&lt;=A384,A384&lt;=年报!N$3),1,0)</f>
        <v>0</v>
      </c>
    </row>
    <row r="385" spans="6:11">
      <c r="F385" s="74"/>
      <c r="K385" s="82">
        <f>IF(AND(年报!N$2&lt;=A385,A385&lt;=年报!N$3),1,0)</f>
        <v>0</v>
      </c>
    </row>
    <row r="386" spans="6:11">
      <c r="F386" s="74"/>
      <c r="K386" s="82">
        <f>IF(AND(年报!N$2&lt;=A386,A386&lt;=年报!N$3),1,0)</f>
        <v>0</v>
      </c>
    </row>
    <row r="387" spans="6:11">
      <c r="F387" s="74"/>
      <c r="K387" s="82">
        <f>IF(AND(年报!N$2&lt;=A387,A387&lt;=年报!N$3),1,0)</f>
        <v>0</v>
      </c>
    </row>
    <row r="388" spans="6:11">
      <c r="F388" s="74"/>
      <c r="K388" s="82">
        <f>IF(AND(年报!N$2&lt;=A388,A388&lt;=年报!N$3),1,0)</f>
        <v>0</v>
      </c>
    </row>
    <row r="389" spans="6:11">
      <c r="F389" s="74"/>
      <c r="K389" s="82">
        <f>IF(AND(年报!N$2&lt;=A389,A389&lt;=年报!N$3),1,0)</f>
        <v>0</v>
      </c>
    </row>
    <row r="390" spans="6:11">
      <c r="F390" s="74"/>
      <c r="K390" s="82">
        <f>IF(AND(年报!N$2&lt;=A390,A390&lt;=年报!N$3),1,0)</f>
        <v>0</v>
      </c>
    </row>
    <row r="391" spans="6:11">
      <c r="F391" s="74"/>
      <c r="K391" s="82">
        <f>IF(AND(年报!N$2&lt;=A391,A391&lt;=年报!N$3),1,0)</f>
        <v>0</v>
      </c>
    </row>
    <row r="392" spans="6:11">
      <c r="F392" s="74"/>
      <c r="K392" s="82">
        <f>IF(AND(年报!N$2&lt;=A392,A392&lt;=年报!N$3),1,0)</f>
        <v>0</v>
      </c>
    </row>
    <row r="393" spans="6:11">
      <c r="F393" s="74"/>
      <c r="K393" s="82">
        <f>IF(AND(年报!N$2&lt;=A393,A393&lt;=年报!N$3),1,0)</f>
        <v>0</v>
      </c>
    </row>
    <row r="394" spans="6:11">
      <c r="F394" s="74"/>
      <c r="K394" s="82">
        <f>IF(AND(年报!N$2&lt;=A394,A394&lt;=年报!N$3),1,0)</f>
        <v>0</v>
      </c>
    </row>
    <row r="395" spans="6:11">
      <c r="F395" s="74"/>
      <c r="K395" s="82">
        <f>IF(AND(年报!N$2&lt;=A395,A395&lt;=年报!N$3),1,0)</f>
        <v>0</v>
      </c>
    </row>
    <row r="396" spans="6:11">
      <c r="F396" s="74"/>
      <c r="K396" s="82">
        <f>IF(AND(年报!N$2&lt;=A396,A396&lt;=年报!N$3),1,0)</f>
        <v>0</v>
      </c>
    </row>
    <row r="397" spans="6:11">
      <c r="F397" s="74"/>
      <c r="K397" s="82">
        <f>IF(AND(年报!N$2&lt;=A397,A397&lt;=年报!N$3),1,0)</f>
        <v>0</v>
      </c>
    </row>
    <row r="398" spans="6:11">
      <c r="F398" s="74"/>
      <c r="K398" s="82">
        <f>IF(AND(年报!N$2&lt;=A398,A398&lt;=年报!N$3),1,0)</f>
        <v>0</v>
      </c>
    </row>
    <row r="399" spans="6:11">
      <c r="F399" s="74"/>
      <c r="K399" s="82">
        <f>IF(AND(年报!N$2&lt;=A399,A399&lt;=年报!N$3),1,0)</f>
        <v>0</v>
      </c>
    </row>
    <row r="400" spans="6:11">
      <c r="F400" s="74"/>
      <c r="K400" s="82">
        <f>IF(AND(年报!N$2&lt;=A400,A400&lt;=年报!N$3),1,0)</f>
        <v>0</v>
      </c>
    </row>
    <row r="401" spans="6:11">
      <c r="F401" s="74"/>
      <c r="K401" s="82">
        <f>IF(AND(年报!N$2&lt;=A401,A401&lt;=年报!N$3),1,0)</f>
        <v>0</v>
      </c>
    </row>
    <row r="402" spans="6:11">
      <c r="F402" s="74"/>
      <c r="K402" s="82">
        <f>IF(AND(年报!N$2&lt;=A402,A402&lt;=年报!N$3),1,0)</f>
        <v>0</v>
      </c>
    </row>
    <row r="403" spans="6:11">
      <c r="F403" s="74"/>
      <c r="K403" s="82">
        <f>IF(AND(年报!N$2&lt;=A403,A403&lt;=年报!N$3),1,0)</f>
        <v>0</v>
      </c>
    </row>
    <row r="404" spans="6:11">
      <c r="F404" s="74"/>
      <c r="K404" s="82">
        <f>IF(AND(年报!N$2&lt;=A404,A404&lt;=年报!N$3),1,0)</f>
        <v>0</v>
      </c>
    </row>
    <row r="405" spans="6:11">
      <c r="F405" s="74"/>
      <c r="K405" s="82">
        <f>IF(AND(年报!N$2&lt;=A405,A405&lt;=年报!N$3),1,0)</f>
        <v>0</v>
      </c>
    </row>
    <row r="406" spans="6:11">
      <c r="F406" s="74"/>
      <c r="K406" s="82">
        <f>IF(AND(年报!N$2&lt;=A406,A406&lt;=年报!N$3),1,0)</f>
        <v>0</v>
      </c>
    </row>
    <row r="407" spans="6:11">
      <c r="F407" s="74"/>
      <c r="K407" s="82">
        <f>IF(AND(年报!N$2&lt;=A407,A407&lt;=年报!N$3),1,0)</f>
        <v>0</v>
      </c>
    </row>
    <row r="408" spans="6:11">
      <c r="F408" s="74"/>
      <c r="K408" s="82">
        <f>IF(AND(年报!N$2&lt;=A408,A408&lt;=年报!N$3),1,0)</f>
        <v>0</v>
      </c>
    </row>
    <row r="409" spans="6:11">
      <c r="F409" s="74"/>
      <c r="K409" s="82">
        <f>IF(AND(年报!N$2&lt;=A409,A409&lt;=年报!N$3),1,0)</f>
        <v>0</v>
      </c>
    </row>
    <row r="410" spans="6:11">
      <c r="F410" s="74"/>
      <c r="K410" s="82">
        <f>IF(AND(年报!N$2&lt;=A410,A410&lt;=年报!N$3),1,0)</f>
        <v>0</v>
      </c>
    </row>
    <row r="411" spans="6:11">
      <c r="F411" s="74"/>
      <c r="K411" s="82">
        <f>IF(AND(年报!N$2&lt;=A411,A411&lt;=年报!N$3),1,0)</f>
        <v>0</v>
      </c>
    </row>
    <row r="412" spans="6:11">
      <c r="F412" s="74"/>
      <c r="K412" s="82">
        <f>IF(AND(年报!N$2&lt;=A412,A412&lt;=年报!N$3),1,0)</f>
        <v>0</v>
      </c>
    </row>
    <row r="413" spans="6:11">
      <c r="F413" s="74"/>
      <c r="K413" s="82">
        <f>IF(AND(年报!N$2&lt;=A413,A413&lt;=年报!N$3),1,0)</f>
        <v>0</v>
      </c>
    </row>
    <row r="414" spans="6:11">
      <c r="F414" s="74"/>
      <c r="K414" s="82">
        <f>IF(AND(年报!N$2&lt;=A414,A414&lt;=年报!N$3),1,0)</f>
        <v>0</v>
      </c>
    </row>
    <row r="415" spans="6:11">
      <c r="F415" s="74"/>
      <c r="K415" s="82">
        <f>IF(AND(年报!N$2&lt;=A415,A415&lt;=年报!N$3),1,0)</f>
        <v>0</v>
      </c>
    </row>
    <row r="416" spans="6:11">
      <c r="F416" s="74"/>
      <c r="K416" s="82">
        <f>IF(AND(年报!N$2&lt;=A416,A416&lt;=年报!N$3),1,0)</f>
        <v>0</v>
      </c>
    </row>
    <row r="417" spans="6:11">
      <c r="F417" s="74"/>
      <c r="K417" s="82">
        <f>IF(AND(年报!N$2&lt;=A417,A417&lt;=年报!N$3),1,0)</f>
        <v>0</v>
      </c>
    </row>
    <row r="418" spans="6:11">
      <c r="F418" s="74"/>
      <c r="K418" s="82">
        <f>IF(AND(年报!N$2&lt;=A418,A418&lt;=年报!N$3),1,0)</f>
        <v>0</v>
      </c>
    </row>
    <row r="419" spans="6:11">
      <c r="F419" s="74"/>
      <c r="K419" s="82">
        <f>IF(AND(年报!N$2&lt;=A419,A419&lt;=年报!N$3),1,0)</f>
        <v>0</v>
      </c>
    </row>
    <row r="420" spans="6:11">
      <c r="F420" s="74"/>
      <c r="K420" s="82">
        <f>IF(AND(年报!N$2&lt;=A420,A420&lt;=年报!N$3),1,0)</f>
        <v>0</v>
      </c>
    </row>
    <row r="421" spans="6:11">
      <c r="F421" s="74"/>
      <c r="K421" s="82">
        <f>IF(AND(年报!N$2&lt;=A421,A421&lt;=年报!N$3),1,0)</f>
        <v>0</v>
      </c>
    </row>
    <row r="422" spans="6:11">
      <c r="F422" s="74"/>
      <c r="K422" s="82">
        <f>IF(AND(年报!N$2&lt;=A422,A422&lt;=年报!N$3),1,0)</f>
        <v>0</v>
      </c>
    </row>
    <row r="423" spans="6:11">
      <c r="F423" s="74"/>
      <c r="K423" s="82">
        <f>IF(AND(年报!N$2&lt;=A423,A423&lt;=年报!N$3),1,0)</f>
        <v>0</v>
      </c>
    </row>
    <row r="424" spans="6:11">
      <c r="F424" s="74"/>
      <c r="K424" s="82">
        <f>IF(AND(年报!N$2&lt;=A424,A424&lt;=年报!N$3),1,0)</f>
        <v>0</v>
      </c>
    </row>
    <row r="425" spans="6:11">
      <c r="F425" s="74"/>
      <c r="K425" s="82">
        <f>IF(AND(年报!N$2&lt;=A425,A425&lt;=年报!N$3),1,0)</f>
        <v>0</v>
      </c>
    </row>
    <row r="426" spans="6:11">
      <c r="F426" s="74"/>
      <c r="K426" s="82">
        <f>IF(AND(年报!N$2&lt;=A426,A426&lt;=年报!N$3),1,0)</f>
        <v>0</v>
      </c>
    </row>
    <row r="427" spans="6:11">
      <c r="F427" s="74"/>
      <c r="K427" s="82">
        <f>IF(AND(年报!N$2&lt;=A427,A427&lt;=年报!N$3),1,0)</f>
        <v>0</v>
      </c>
    </row>
    <row r="428" spans="6:11">
      <c r="F428" s="74"/>
      <c r="K428" s="82">
        <f>IF(AND(年报!N$2&lt;=A428,A428&lt;=年报!N$3),1,0)</f>
        <v>0</v>
      </c>
    </row>
    <row r="429" spans="6:11">
      <c r="F429" s="74"/>
      <c r="K429" s="82">
        <f>IF(AND(年报!N$2&lt;=A429,A429&lt;=年报!N$3),1,0)</f>
        <v>0</v>
      </c>
    </row>
    <row r="430" spans="6:11">
      <c r="F430" s="74"/>
      <c r="K430" s="82">
        <f>IF(AND(年报!N$2&lt;=A430,A430&lt;=年报!N$3),1,0)</f>
        <v>0</v>
      </c>
    </row>
    <row r="431" spans="6:11">
      <c r="F431" s="74"/>
      <c r="K431" s="82">
        <f>IF(AND(年报!N$2&lt;=A431,A431&lt;=年报!N$3),1,0)</f>
        <v>0</v>
      </c>
    </row>
    <row r="432" spans="6:11">
      <c r="F432" s="74"/>
      <c r="K432" s="82">
        <f>IF(AND(年报!N$2&lt;=A432,A432&lt;=年报!N$3),1,0)</f>
        <v>0</v>
      </c>
    </row>
    <row r="433" spans="6:11">
      <c r="F433" s="74"/>
      <c r="K433" s="82">
        <f>IF(AND(年报!N$2&lt;=A433,A433&lt;=年报!N$3),1,0)</f>
        <v>0</v>
      </c>
    </row>
    <row r="434" spans="6:11">
      <c r="F434" s="74"/>
      <c r="K434" s="82">
        <f>IF(AND(年报!N$2&lt;=A434,A434&lt;=年报!N$3),1,0)</f>
        <v>0</v>
      </c>
    </row>
    <row r="435" spans="6:11">
      <c r="F435" s="74"/>
      <c r="K435" s="82">
        <f>IF(AND(年报!N$2&lt;=A435,A435&lt;=年报!N$3),1,0)</f>
        <v>0</v>
      </c>
    </row>
    <row r="436" spans="6:11">
      <c r="F436" s="74"/>
      <c r="K436" s="82">
        <f>IF(AND(年报!N$2&lt;=A436,A436&lt;=年报!N$3),1,0)</f>
        <v>0</v>
      </c>
    </row>
    <row r="437" spans="6:11">
      <c r="F437" s="74"/>
      <c r="K437" s="82">
        <f>IF(AND(年报!N$2&lt;=A437,A437&lt;=年报!N$3),1,0)</f>
        <v>0</v>
      </c>
    </row>
    <row r="438" spans="6:11">
      <c r="F438" s="74"/>
      <c r="K438" s="82">
        <f>IF(AND(年报!N$2&lt;=A438,A438&lt;=年报!N$3),1,0)</f>
        <v>0</v>
      </c>
    </row>
    <row r="439" spans="6:11">
      <c r="F439" s="74"/>
      <c r="K439" s="82">
        <f>IF(AND(年报!N$2&lt;=A439,A439&lt;=年报!N$3),1,0)</f>
        <v>0</v>
      </c>
    </row>
    <row r="440" spans="6:11">
      <c r="F440" s="74"/>
      <c r="K440" s="82">
        <f>IF(AND(年报!N$2&lt;=A440,A440&lt;=年报!N$3),1,0)</f>
        <v>0</v>
      </c>
    </row>
    <row r="441" spans="6:11">
      <c r="F441" s="74"/>
      <c r="K441" s="82">
        <f>IF(AND(年报!N$2&lt;=A441,A441&lt;=年报!N$3),1,0)</f>
        <v>0</v>
      </c>
    </row>
    <row r="442" spans="6:11">
      <c r="F442" s="74"/>
      <c r="K442" s="82">
        <f>IF(AND(年报!N$2&lt;=A442,A442&lt;=年报!N$3),1,0)</f>
        <v>0</v>
      </c>
    </row>
    <row r="443" spans="6:11">
      <c r="F443" s="74"/>
      <c r="K443" s="82">
        <f>IF(AND(年报!N$2&lt;=A443,A443&lt;=年报!N$3),1,0)</f>
        <v>0</v>
      </c>
    </row>
    <row r="444" spans="6:11">
      <c r="F444" s="74"/>
      <c r="K444" s="82">
        <f>IF(AND(年报!N$2&lt;=A444,A444&lt;=年报!N$3),1,0)</f>
        <v>0</v>
      </c>
    </row>
    <row r="445" spans="6:11">
      <c r="F445" s="74"/>
      <c r="K445" s="82">
        <f>IF(AND(年报!N$2&lt;=A445,A445&lt;=年报!N$3),1,0)</f>
        <v>0</v>
      </c>
    </row>
    <row r="446" spans="6:11">
      <c r="F446" s="74"/>
      <c r="K446" s="82">
        <f>IF(AND(年报!N$2&lt;=A446,A446&lt;=年报!N$3),1,0)</f>
        <v>0</v>
      </c>
    </row>
    <row r="447" spans="6:11">
      <c r="F447" s="74"/>
      <c r="K447" s="82">
        <f>IF(AND(年报!N$2&lt;=A447,A447&lt;=年报!N$3),1,0)</f>
        <v>0</v>
      </c>
    </row>
    <row r="448" spans="6:11">
      <c r="F448" s="74"/>
      <c r="K448" s="82">
        <f>IF(AND(年报!N$2&lt;=A448,A448&lt;=年报!N$3),1,0)</f>
        <v>0</v>
      </c>
    </row>
    <row r="449" spans="6:11">
      <c r="F449" s="74"/>
      <c r="K449" s="82">
        <f>IF(AND(年报!N$2&lt;=A449,A449&lt;=年报!N$3),1,0)</f>
        <v>0</v>
      </c>
    </row>
    <row r="450" spans="6:11">
      <c r="F450" s="74"/>
      <c r="K450" s="82">
        <f>IF(AND(年报!N$2&lt;=A450,A450&lt;=年报!N$3),1,0)</f>
        <v>0</v>
      </c>
    </row>
    <row r="451" spans="6:11">
      <c r="F451" s="74"/>
      <c r="K451" s="82">
        <f>IF(AND(年报!N$2&lt;=A451,A451&lt;=年报!N$3),1,0)</f>
        <v>0</v>
      </c>
    </row>
    <row r="452" spans="6:11">
      <c r="F452" s="74"/>
      <c r="K452" s="82">
        <f>IF(AND(年报!N$2&lt;=A452,A452&lt;=年报!N$3),1,0)</f>
        <v>0</v>
      </c>
    </row>
    <row r="453" spans="6:11">
      <c r="F453" s="74"/>
      <c r="K453" s="82">
        <f>IF(AND(年报!N$2&lt;=A453,A453&lt;=年报!N$3),1,0)</f>
        <v>0</v>
      </c>
    </row>
    <row r="454" spans="6:11">
      <c r="F454" s="74"/>
      <c r="K454" s="82">
        <f>IF(AND(年报!N$2&lt;=A454,A454&lt;=年报!N$3),1,0)</f>
        <v>0</v>
      </c>
    </row>
    <row r="455" spans="6:11">
      <c r="F455" s="74"/>
      <c r="K455" s="82">
        <f>IF(AND(年报!N$2&lt;=A455,A455&lt;=年报!N$3),1,0)</f>
        <v>0</v>
      </c>
    </row>
    <row r="456" spans="6:11">
      <c r="F456" s="74"/>
      <c r="K456" s="82">
        <f>IF(AND(年报!N$2&lt;=A456,A456&lt;=年报!N$3),1,0)</f>
        <v>0</v>
      </c>
    </row>
    <row r="457" spans="6:11">
      <c r="F457" s="74"/>
      <c r="K457" s="82">
        <f>IF(AND(年报!N$2&lt;=A457,A457&lt;=年报!N$3),1,0)</f>
        <v>0</v>
      </c>
    </row>
    <row r="458" spans="6:11">
      <c r="F458" s="74"/>
      <c r="K458" s="82">
        <f>IF(AND(年报!N$2&lt;=A458,A458&lt;=年报!N$3),1,0)</f>
        <v>0</v>
      </c>
    </row>
    <row r="459" spans="6:11">
      <c r="F459" s="74"/>
      <c r="K459" s="82">
        <f>IF(AND(年报!N$2&lt;=A459,A459&lt;=年报!N$3),1,0)</f>
        <v>0</v>
      </c>
    </row>
    <row r="460" spans="6:11">
      <c r="F460" s="74"/>
      <c r="K460" s="82">
        <f>IF(AND(年报!N$2&lt;=A460,A460&lt;=年报!N$3),1,0)</f>
        <v>0</v>
      </c>
    </row>
    <row r="461" spans="6:11">
      <c r="F461" s="74"/>
      <c r="K461" s="82">
        <f>IF(AND(年报!N$2&lt;=A461,A461&lt;=年报!N$3),1,0)</f>
        <v>0</v>
      </c>
    </row>
    <row r="462" spans="6:11">
      <c r="F462" s="74"/>
      <c r="K462" s="82">
        <f>IF(AND(年报!N$2&lt;=A462,A462&lt;=年报!N$3),1,0)</f>
        <v>0</v>
      </c>
    </row>
    <row r="463" spans="6:11">
      <c r="F463" s="74"/>
      <c r="K463" s="82">
        <f>IF(AND(年报!N$2&lt;=A463,A463&lt;=年报!N$3),1,0)</f>
        <v>0</v>
      </c>
    </row>
    <row r="464" spans="6:11">
      <c r="F464" s="74"/>
      <c r="K464" s="82">
        <f>IF(AND(年报!N$2&lt;=A464,A464&lt;=年报!N$3),1,0)</f>
        <v>0</v>
      </c>
    </row>
    <row r="465" spans="6:11">
      <c r="F465" s="74"/>
      <c r="K465" s="82">
        <f>IF(AND(年报!N$2&lt;=A465,A465&lt;=年报!N$3),1,0)</f>
        <v>0</v>
      </c>
    </row>
    <row r="466" spans="6:11">
      <c r="F466" s="74"/>
      <c r="K466" s="82">
        <f>IF(AND(年报!N$2&lt;=A466,A466&lt;=年报!N$3),1,0)</f>
        <v>0</v>
      </c>
    </row>
    <row r="467" spans="6:11">
      <c r="F467" s="74"/>
      <c r="K467" s="82">
        <f>IF(AND(年报!N$2&lt;=A467,A467&lt;=年报!N$3),1,0)</f>
        <v>0</v>
      </c>
    </row>
    <row r="468" spans="6:11">
      <c r="F468" s="74"/>
      <c r="K468" s="82">
        <f>IF(AND(年报!N$2&lt;=A468,A468&lt;=年报!N$3),1,0)</f>
        <v>0</v>
      </c>
    </row>
    <row r="469" spans="6:11">
      <c r="F469" s="74"/>
      <c r="K469" s="82">
        <f>IF(AND(年报!N$2&lt;=A469,A469&lt;=年报!N$3),1,0)</f>
        <v>0</v>
      </c>
    </row>
    <row r="470" spans="6:11">
      <c r="F470" s="74"/>
      <c r="K470" s="82">
        <f>IF(AND(年报!N$2&lt;=A470,A470&lt;=年报!N$3),1,0)</f>
        <v>0</v>
      </c>
    </row>
    <row r="471" spans="6:11">
      <c r="F471" s="74"/>
      <c r="K471" s="82">
        <f>IF(AND(年报!N$2&lt;=A471,A471&lt;=年报!N$3),1,0)</f>
        <v>0</v>
      </c>
    </row>
    <row r="472" spans="6:11">
      <c r="F472" s="74"/>
      <c r="K472" s="82">
        <f>IF(AND(年报!N$2&lt;=A472,A472&lt;=年报!N$3),1,0)</f>
        <v>0</v>
      </c>
    </row>
    <row r="473" spans="6:11">
      <c r="F473" s="74"/>
      <c r="K473" s="82">
        <f>IF(AND(年报!N$2&lt;=A473,A473&lt;=年报!N$3),1,0)</f>
        <v>0</v>
      </c>
    </row>
    <row r="474" spans="6:11">
      <c r="F474" s="74"/>
      <c r="K474" s="82">
        <f>IF(AND(年报!N$2&lt;=A474,A474&lt;=年报!N$3),1,0)</f>
        <v>0</v>
      </c>
    </row>
    <row r="475" spans="6:11">
      <c r="F475" s="74"/>
      <c r="K475" s="82">
        <f>IF(AND(年报!N$2&lt;=A475,A475&lt;=年报!N$3),1,0)</f>
        <v>0</v>
      </c>
    </row>
    <row r="476" spans="6:11">
      <c r="F476" s="74"/>
      <c r="K476" s="82">
        <f>IF(AND(年报!N$2&lt;=A476,A476&lt;=年报!N$3),1,0)</f>
        <v>0</v>
      </c>
    </row>
    <row r="477" spans="6:11">
      <c r="F477" s="74"/>
      <c r="K477" s="82">
        <f>IF(AND(年报!N$2&lt;=A477,A477&lt;=年报!N$3),1,0)</f>
        <v>0</v>
      </c>
    </row>
    <row r="478" spans="6:11">
      <c r="F478" s="74"/>
      <c r="K478" s="82">
        <f>IF(AND(年报!N$2&lt;=A478,A478&lt;=年报!N$3),1,0)</f>
        <v>0</v>
      </c>
    </row>
    <row r="479" spans="6:11">
      <c r="F479" s="74"/>
      <c r="K479" s="82">
        <f>IF(AND(年报!N$2&lt;=A479,A479&lt;=年报!N$3),1,0)</f>
        <v>0</v>
      </c>
    </row>
    <row r="480" spans="6:11">
      <c r="F480" s="74"/>
      <c r="K480" s="82">
        <f>IF(AND(年报!N$2&lt;=A480,A480&lt;=年报!N$3),1,0)</f>
        <v>0</v>
      </c>
    </row>
    <row r="481" spans="6:11">
      <c r="F481" s="74"/>
      <c r="K481" s="82">
        <f>IF(AND(年报!N$2&lt;=A481,A481&lt;=年报!N$3),1,0)</f>
        <v>0</v>
      </c>
    </row>
    <row r="482" spans="6:11">
      <c r="F482" s="74"/>
      <c r="K482" s="82">
        <f>IF(AND(年报!N$2&lt;=A482,A482&lt;=年报!N$3),1,0)</f>
        <v>0</v>
      </c>
    </row>
    <row r="483" spans="6:11">
      <c r="F483" s="74"/>
      <c r="K483" s="82">
        <f>IF(AND(年报!N$2&lt;=A483,A483&lt;=年报!N$3),1,0)</f>
        <v>0</v>
      </c>
    </row>
    <row r="484" spans="6:11">
      <c r="F484" s="74"/>
      <c r="K484" s="82">
        <f>IF(AND(年报!N$2&lt;=A484,A484&lt;=年报!N$3),1,0)</f>
        <v>0</v>
      </c>
    </row>
    <row r="485" spans="6:11">
      <c r="F485" s="74"/>
      <c r="K485" s="82">
        <f>IF(AND(年报!N$2&lt;=A485,A485&lt;=年报!N$3),1,0)</f>
        <v>0</v>
      </c>
    </row>
    <row r="486" spans="6:11">
      <c r="F486" s="74"/>
      <c r="K486" s="82">
        <f>IF(AND(年报!N$2&lt;=A486,A486&lt;=年报!N$3),1,0)</f>
        <v>0</v>
      </c>
    </row>
    <row r="487" spans="6:11">
      <c r="F487" s="74"/>
      <c r="K487" s="82">
        <f>IF(AND(年报!N$2&lt;=A487,A487&lt;=年报!N$3),1,0)</f>
        <v>0</v>
      </c>
    </row>
    <row r="488" spans="6:11">
      <c r="F488" s="74"/>
      <c r="K488" s="82">
        <f>IF(AND(年报!N$2&lt;=A488,A488&lt;=年报!N$3),1,0)</f>
        <v>0</v>
      </c>
    </row>
    <row r="489" spans="6:11">
      <c r="F489" s="74"/>
      <c r="K489" s="82">
        <f>IF(AND(年报!N$2&lt;=A489,A489&lt;=年报!N$3),1,0)</f>
        <v>0</v>
      </c>
    </row>
    <row r="490" spans="6:11">
      <c r="F490" s="74"/>
      <c r="K490" s="82">
        <f>IF(AND(年报!N$2&lt;=A490,A490&lt;=年报!N$3),1,0)</f>
        <v>0</v>
      </c>
    </row>
    <row r="491" spans="6:11">
      <c r="F491" s="74"/>
      <c r="K491" s="82">
        <f>IF(AND(年报!N$2&lt;=A491,A491&lt;=年报!N$3),1,0)</f>
        <v>0</v>
      </c>
    </row>
    <row r="492" spans="6:11">
      <c r="F492" s="74"/>
      <c r="K492" s="82">
        <f>IF(AND(年报!N$2&lt;=A492,A492&lt;=年报!N$3),1,0)</f>
        <v>0</v>
      </c>
    </row>
    <row r="493" spans="6:11">
      <c r="F493" s="74"/>
      <c r="K493" s="82">
        <f>IF(AND(年报!N$2&lt;=A493,A493&lt;=年报!N$3),1,0)</f>
        <v>0</v>
      </c>
    </row>
    <row r="494" spans="6:11">
      <c r="F494" s="74"/>
      <c r="K494" s="82">
        <f>IF(AND(年报!N$2&lt;=A494,A494&lt;=年报!N$3),1,0)</f>
        <v>0</v>
      </c>
    </row>
    <row r="495" spans="6:11">
      <c r="F495" s="74"/>
      <c r="K495" s="82">
        <f>IF(AND(年报!N$2&lt;=A495,A495&lt;=年报!N$3),1,0)</f>
        <v>0</v>
      </c>
    </row>
    <row r="496" spans="6:11">
      <c r="F496" s="74"/>
      <c r="K496" s="82">
        <f>IF(AND(年报!N$2&lt;=A496,A496&lt;=年报!N$3),1,0)</f>
        <v>0</v>
      </c>
    </row>
    <row r="497" spans="6:11">
      <c r="F497" s="74"/>
      <c r="K497" s="82">
        <f>IF(AND(年报!N$2&lt;=A497,A497&lt;=年报!N$3),1,0)</f>
        <v>0</v>
      </c>
    </row>
    <row r="498" spans="6:11">
      <c r="F498" s="74"/>
      <c r="K498" s="82">
        <f>IF(AND(年报!N$2&lt;=A498,A498&lt;=年报!N$3),1,0)</f>
        <v>0</v>
      </c>
    </row>
    <row r="499" spans="6:11">
      <c r="F499" s="74"/>
      <c r="K499" s="82">
        <f>IF(AND(年报!N$2&lt;=A499,A499&lt;=年报!N$3),1,0)</f>
        <v>0</v>
      </c>
    </row>
    <row r="500" spans="6:11">
      <c r="F500" s="74"/>
      <c r="K500" s="82">
        <f>IF(AND(年报!N$2&lt;=A500,A500&lt;=年报!N$3),1,0)</f>
        <v>0</v>
      </c>
    </row>
    <row r="501" spans="6:11">
      <c r="F501" s="74"/>
      <c r="K501" s="82">
        <f>IF(AND(年报!N$2&lt;=A501,A501&lt;=年报!N$3),1,0)</f>
        <v>0</v>
      </c>
    </row>
    <row r="502" spans="6:11">
      <c r="F502" s="74"/>
      <c r="K502" s="82">
        <f>IF(AND(年报!N$2&lt;=A502,A502&lt;=年报!N$3),1,0)</f>
        <v>0</v>
      </c>
    </row>
    <row r="503" spans="6:11">
      <c r="F503" s="74"/>
      <c r="K503" s="82">
        <f>IF(AND(年报!N$2&lt;=A503,A503&lt;=年报!N$3),1,0)</f>
        <v>0</v>
      </c>
    </row>
    <row r="504" spans="6:11">
      <c r="F504" s="74"/>
      <c r="K504" s="82">
        <f>IF(AND(年报!N$2&lt;=A504,A504&lt;=年报!N$3),1,0)</f>
        <v>0</v>
      </c>
    </row>
    <row r="505" spans="6:11">
      <c r="F505" s="74"/>
      <c r="K505" s="82">
        <f>IF(AND(年报!N$2&lt;=A505,A505&lt;=年报!N$3),1,0)</f>
        <v>0</v>
      </c>
    </row>
    <row r="506" spans="6:11">
      <c r="F506" s="74"/>
      <c r="K506" s="82">
        <f>IF(AND(年报!N$2&lt;=A506,A506&lt;=年报!N$3),1,0)</f>
        <v>0</v>
      </c>
    </row>
    <row r="507" spans="6:11">
      <c r="F507" s="74"/>
      <c r="K507" s="82">
        <f>IF(AND(年报!N$2&lt;=A507,A507&lt;=年报!N$3),1,0)</f>
        <v>0</v>
      </c>
    </row>
    <row r="508" spans="6:11">
      <c r="F508" s="74"/>
      <c r="K508" s="82">
        <f>IF(AND(年报!N$2&lt;=A508,A508&lt;=年报!N$3),1,0)</f>
        <v>0</v>
      </c>
    </row>
    <row r="509" spans="6:11">
      <c r="F509" s="74"/>
      <c r="K509" s="82">
        <f>IF(AND(年报!N$2&lt;=A509,A509&lt;=年报!N$3),1,0)</f>
        <v>0</v>
      </c>
    </row>
    <row r="510" spans="6:11">
      <c r="F510" s="74"/>
      <c r="K510" s="82">
        <f>IF(AND(年报!N$2&lt;=A510,A510&lt;=年报!N$3),1,0)</f>
        <v>0</v>
      </c>
    </row>
    <row r="511" spans="6:11">
      <c r="F511" s="74"/>
      <c r="K511" s="82">
        <f>IF(AND(年报!N$2&lt;=A511,A511&lt;=年报!N$3),1,0)</f>
        <v>0</v>
      </c>
    </row>
    <row r="512" spans="6:11">
      <c r="F512" s="74"/>
      <c r="K512" s="82">
        <f>IF(AND(年报!N$2&lt;=A512,A512&lt;=年报!N$3),1,0)</f>
        <v>0</v>
      </c>
    </row>
    <row r="513" spans="6:11">
      <c r="F513" s="74"/>
      <c r="K513" s="82">
        <f>IF(AND(年报!N$2&lt;=A513,A513&lt;=年报!N$3),1,0)</f>
        <v>0</v>
      </c>
    </row>
    <row r="514" spans="6:11">
      <c r="F514" s="74"/>
      <c r="K514" s="82">
        <f>IF(AND(年报!N$2&lt;=A514,A514&lt;=年报!N$3),1,0)</f>
        <v>0</v>
      </c>
    </row>
    <row r="515" spans="6:11">
      <c r="F515" s="74"/>
      <c r="K515" s="82">
        <f>IF(AND(年报!N$2&lt;=A515,A515&lt;=年报!N$3),1,0)</f>
        <v>0</v>
      </c>
    </row>
    <row r="516" spans="6:11">
      <c r="F516" s="74"/>
      <c r="K516" s="82">
        <f>IF(AND(年报!N$2&lt;=A516,A516&lt;=年报!N$3),1,0)</f>
        <v>0</v>
      </c>
    </row>
    <row r="517" spans="6:11">
      <c r="F517" s="74"/>
      <c r="K517" s="82">
        <f>IF(AND(年报!N$2&lt;=A517,A517&lt;=年报!N$3),1,0)</f>
        <v>0</v>
      </c>
    </row>
    <row r="518" spans="6:11">
      <c r="F518" s="74"/>
      <c r="K518" s="82">
        <f>IF(AND(年报!N$2&lt;=A518,A518&lt;=年报!N$3),1,0)</f>
        <v>0</v>
      </c>
    </row>
    <row r="519" spans="6:11">
      <c r="F519" s="74"/>
      <c r="K519" s="82">
        <f>IF(AND(年报!N$2&lt;=A519,A519&lt;=年报!N$3),1,0)</f>
        <v>0</v>
      </c>
    </row>
    <row r="520" spans="6:11">
      <c r="F520" s="74"/>
      <c r="K520" s="82">
        <f>IF(AND(年报!N$2&lt;=A520,A520&lt;=年报!N$3),1,0)</f>
        <v>0</v>
      </c>
    </row>
    <row r="521" spans="6:11">
      <c r="F521" s="74"/>
      <c r="K521" s="82">
        <f>IF(AND(年报!N$2&lt;=A521,A521&lt;=年报!N$3),1,0)</f>
        <v>0</v>
      </c>
    </row>
    <row r="522" spans="6:11">
      <c r="F522" s="74"/>
      <c r="K522" s="82">
        <f>IF(AND(年报!N$2&lt;=A522,A522&lt;=年报!N$3),1,0)</f>
        <v>0</v>
      </c>
    </row>
    <row r="523" spans="6:11">
      <c r="F523" s="74"/>
      <c r="K523" s="82">
        <f>IF(AND(年报!N$2&lt;=A523,A523&lt;=年报!N$3),1,0)</f>
        <v>0</v>
      </c>
    </row>
    <row r="524" spans="6:11">
      <c r="F524" s="74"/>
      <c r="K524" s="82">
        <f>IF(AND(年报!N$2&lt;=A524,A524&lt;=年报!N$3),1,0)</f>
        <v>0</v>
      </c>
    </row>
    <row r="525" spans="6:11">
      <c r="F525" s="74"/>
      <c r="K525" s="82">
        <f>IF(AND(年报!N$2&lt;=A525,A525&lt;=年报!N$3),1,0)</f>
        <v>0</v>
      </c>
    </row>
    <row r="526" spans="6:11">
      <c r="F526" s="74"/>
      <c r="K526" s="82">
        <f>IF(AND(年报!N$2&lt;=A526,A526&lt;=年报!N$3),1,0)</f>
        <v>0</v>
      </c>
    </row>
    <row r="527" spans="6:11">
      <c r="F527" s="74"/>
      <c r="K527" s="82">
        <f>IF(AND(年报!N$2&lt;=A527,A527&lt;=年报!N$3),1,0)</f>
        <v>0</v>
      </c>
    </row>
    <row r="528" spans="6:11">
      <c r="F528" s="74"/>
      <c r="K528" s="82">
        <f>IF(AND(年报!N$2&lt;=A528,A528&lt;=年报!N$3),1,0)</f>
        <v>0</v>
      </c>
    </row>
    <row r="529" spans="6:11">
      <c r="F529" s="74"/>
      <c r="K529" s="82">
        <f>IF(AND(年报!N$2&lt;=A529,A529&lt;=年报!N$3),1,0)</f>
        <v>0</v>
      </c>
    </row>
    <row r="530" spans="6:11">
      <c r="F530" s="74"/>
      <c r="K530" s="82">
        <f>IF(AND(年报!N$2&lt;=A530,A530&lt;=年报!N$3),1,0)</f>
        <v>0</v>
      </c>
    </row>
    <row r="531" spans="6:11">
      <c r="F531" s="74"/>
      <c r="K531" s="82">
        <f>IF(AND(年报!N$2&lt;=A531,A531&lt;=年报!N$3),1,0)</f>
        <v>0</v>
      </c>
    </row>
    <row r="532" spans="6:11">
      <c r="F532" s="74"/>
      <c r="K532" s="82">
        <f>IF(AND(年报!N$2&lt;=A532,A532&lt;=年报!N$3),1,0)</f>
        <v>0</v>
      </c>
    </row>
    <row r="533" spans="6:11">
      <c r="F533" s="74"/>
      <c r="K533" s="82">
        <f>IF(AND(年报!N$2&lt;=A533,A533&lt;=年报!N$3),1,0)</f>
        <v>0</v>
      </c>
    </row>
    <row r="534" spans="6:11">
      <c r="F534" s="74"/>
      <c r="K534" s="82">
        <f>IF(AND(年报!N$2&lt;=A534,A534&lt;=年报!N$3),1,0)</f>
        <v>0</v>
      </c>
    </row>
    <row r="535" spans="6:11">
      <c r="F535" s="74"/>
      <c r="K535" s="82">
        <f>IF(AND(年报!N$2&lt;=A535,A535&lt;=年报!N$3),1,0)</f>
        <v>0</v>
      </c>
    </row>
    <row r="536" spans="6:11">
      <c r="F536" s="74"/>
      <c r="K536" s="82">
        <f>IF(AND(年报!N$2&lt;=A536,A536&lt;=年报!N$3),1,0)</f>
        <v>0</v>
      </c>
    </row>
    <row r="537" spans="6:11">
      <c r="F537" s="74"/>
      <c r="K537" s="82">
        <f>IF(AND(年报!N$2&lt;=A537,A537&lt;=年报!N$3),1,0)</f>
        <v>0</v>
      </c>
    </row>
    <row r="538" spans="6:11">
      <c r="F538" s="74"/>
      <c r="K538" s="82">
        <f>IF(AND(年报!N$2&lt;=A538,A538&lt;=年报!N$3),1,0)</f>
        <v>0</v>
      </c>
    </row>
    <row r="539" spans="6:11">
      <c r="F539" s="74"/>
      <c r="K539" s="82">
        <f>IF(AND(年报!N$2&lt;=A539,A539&lt;=年报!N$3),1,0)</f>
        <v>0</v>
      </c>
    </row>
    <row r="540" spans="6:11">
      <c r="F540" s="74"/>
      <c r="K540" s="82">
        <f>IF(AND(年报!N$2&lt;=A540,A540&lt;=年报!N$3),1,0)</f>
        <v>0</v>
      </c>
    </row>
    <row r="541" spans="6:11">
      <c r="F541" s="74"/>
      <c r="K541" s="82">
        <f>IF(AND(年报!N$2&lt;=A541,A541&lt;=年报!N$3),1,0)</f>
        <v>0</v>
      </c>
    </row>
    <row r="542" spans="6:11">
      <c r="F542" s="74"/>
      <c r="K542" s="82">
        <f>IF(AND(年报!N$2&lt;=A542,A542&lt;=年报!N$3),1,0)</f>
        <v>0</v>
      </c>
    </row>
    <row r="543" spans="6:11">
      <c r="F543" s="74"/>
      <c r="K543" s="82">
        <f>IF(AND(年报!N$2&lt;=A543,A543&lt;=年报!N$3),1,0)</f>
        <v>0</v>
      </c>
    </row>
    <row r="544" spans="6:11">
      <c r="F544" s="74"/>
      <c r="K544" s="82">
        <f>IF(AND(年报!N$2&lt;=A544,A544&lt;=年报!N$3),1,0)</f>
        <v>0</v>
      </c>
    </row>
    <row r="545" spans="6:11">
      <c r="F545" s="74"/>
      <c r="K545" s="82">
        <f>IF(AND(年报!N$2&lt;=A545,A545&lt;=年报!N$3),1,0)</f>
        <v>0</v>
      </c>
    </row>
    <row r="546" spans="6:11">
      <c r="F546" s="74"/>
      <c r="K546" s="82">
        <f>IF(AND(年报!N$2&lt;=A546,A546&lt;=年报!N$3),1,0)</f>
        <v>0</v>
      </c>
    </row>
    <row r="547" spans="6:11">
      <c r="F547" s="74"/>
      <c r="K547" s="82">
        <f>IF(AND(年报!N$2&lt;=A547,A547&lt;=年报!N$3),1,0)</f>
        <v>0</v>
      </c>
    </row>
    <row r="548" spans="6:11">
      <c r="F548" s="74"/>
      <c r="K548" s="82">
        <f>IF(AND(年报!N$2&lt;=A548,A548&lt;=年报!N$3),1,0)</f>
        <v>0</v>
      </c>
    </row>
    <row r="549" spans="6:11">
      <c r="F549" s="74"/>
      <c r="K549" s="82">
        <f>IF(AND(年报!N$2&lt;=A549,A549&lt;=年报!N$3),1,0)</f>
        <v>0</v>
      </c>
    </row>
    <row r="550" spans="6:11">
      <c r="F550" s="74"/>
      <c r="K550" s="82">
        <f>IF(AND(年报!N$2&lt;=A550,A550&lt;=年报!N$3),1,0)</f>
        <v>0</v>
      </c>
    </row>
    <row r="551" spans="6:11">
      <c r="F551" s="74"/>
      <c r="K551" s="82">
        <f>IF(AND(年报!N$2&lt;=A551,A551&lt;=年报!N$3),1,0)</f>
        <v>0</v>
      </c>
    </row>
    <row r="552" spans="6:11">
      <c r="F552" s="74"/>
      <c r="K552" s="82">
        <f>IF(AND(年报!N$2&lt;=A552,A552&lt;=年报!N$3),1,0)</f>
        <v>0</v>
      </c>
    </row>
    <row r="553" spans="6:11">
      <c r="F553" s="74"/>
      <c r="K553" s="82">
        <f>IF(AND(年报!N$2&lt;=A553,A553&lt;=年报!N$3),1,0)</f>
        <v>0</v>
      </c>
    </row>
    <row r="554" spans="6:11">
      <c r="F554" s="74"/>
      <c r="K554" s="82">
        <f>IF(AND(年报!N$2&lt;=A554,A554&lt;=年报!N$3),1,0)</f>
        <v>0</v>
      </c>
    </row>
    <row r="555" spans="6:11">
      <c r="F555" s="74"/>
      <c r="K555" s="82">
        <f>IF(AND(年报!N$2&lt;=A555,A555&lt;=年报!N$3),1,0)</f>
        <v>0</v>
      </c>
    </row>
    <row r="556" spans="6:11">
      <c r="F556" s="74"/>
      <c r="K556" s="82">
        <f>IF(AND(年报!N$2&lt;=A556,A556&lt;=年报!N$3),1,0)</f>
        <v>0</v>
      </c>
    </row>
    <row r="557" spans="6:11">
      <c r="F557" s="74"/>
      <c r="K557" s="82">
        <f>IF(AND(年报!N$2&lt;=A557,A557&lt;=年报!N$3),1,0)</f>
        <v>0</v>
      </c>
    </row>
    <row r="558" spans="6:11">
      <c r="F558" s="74"/>
      <c r="K558" s="82">
        <f>IF(AND(年报!N$2&lt;=A558,A558&lt;=年报!N$3),1,0)</f>
        <v>0</v>
      </c>
    </row>
    <row r="559" spans="6:11">
      <c r="F559" s="74"/>
      <c r="K559" s="82">
        <f>IF(AND(年报!N$2&lt;=A559,A559&lt;=年报!N$3),1,0)</f>
        <v>0</v>
      </c>
    </row>
    <row r="560" spans="6:11">
      <c r="F560" s="74"/>
      <c r="K560" s="82">
        <f>IF(AND(年报!N$2&lt;=A560,A560&lt;=年报!N$3),1,0)</f>
        <v>0</v>
      </c>
    </row>
    <row r="561" spans="6:11">
      <c r="F561" s="74"/>
      <c r="K561" s="82">
        <f>IF(AND(年报!N$2&lt;=A561,A561&lt;=年报!N$3),1,0)</f>
        <v>0</v>
      </c>
    </row>
    <row r="562" spans="6:11">
      <c r="F562" s="74"/>
      <c r="K562" s="82">
        <f>IF(AND(年报!N$2&lt;=A562,A562&lt;=年报!N$3),1,0)</f>
        <v>0</v>
      </c>
    </row>
    <row r="563" spans="6:11">
      <c r="F563" s="74"/>
      <c r="K563" s="82">
        <f>IF(AND(年报!N$2&lt;=A563,A563&lt;=年报!N$3),1,0)</f>
        <v>0</v>
      </c>
    </row>
    <row r="564" spans="6:11">
      <c r="F564" s="74"/>
      <c r="K564" s="82">
        <f>IF(AND(年报!N$2&lt;=A564,A564&lt;=年报!N$3),1,0)</f>
        <v>0</v>
      </c>
    </row>
    <row r="565" spans="6:11">
      <c r="F565" s="74"/>
      <c r="K565" s="82">
        <f>IF(AND(年报!N$2&lt;=A565,A565&lt;=年报!N$3),1,0)</f>
        <v>0</v>
      </c>
    </row>
    <row r="566" spans="6:11">
      <c r="F566" s="74"/>
      <c r="K566" s="82">
        <f>IF(AND(年报!N$2&lt;=A566,A566&lt;=年报!N$3),1,0)</f>
        <v>0</v>
      </c>
    </row>
    <row r="567" spans="6:11">
      <c r="F567" s="74"/>
      <c r="K567" s="82">
        <f>IF(AND(年报!N$2&lt;=A567,A567&lt;=年报!N$3),1,0)</f>
        <v>0</v>
      </c>
    </row>
    <row r="568" spans="6:11">
      <c r="F568" s="74"/>
      <c r="K568" s="82">
        <f>IF(AND(年报!N$2&lt;=A568,A568&lt;=年报!N$3),1,0)</f>
        <v>0</v>
      </c>
    </row>
    <row r="569" spans="6:11">
      <c r="F569" s="74"/>
      <c r="K569" s="82">
        <f>IF(AND(年报!N$2&lt;=A569,A569&lt;=年报!N$3),1,0)</f>
        <v>0</v>
      </c>
    </row>
    <row r="570" spans="6:11">
      <c r="F570" s="74"/>
      <c r="K570" s="82">
        <f>IF(AND(年报!N$2&lt;=A570,A570&lt;=年报!N$3),1,0)</f>
        <v>0</v>
      </c>
    </row>
    <row r="571" spans="6:11">
      <c r="F571" s="74"/>
      <c r="K571" s="82">
        <f>IF(AND(年报!N$2&lt;=A571,A571&lt;=年报!N$3),1,0)</f>
        <v>0</v>
      </c>
    </row>
    <row r="572" spans="6:11">
      <c r="F572" s="74"/>
      <c r="K572" s="82">
        <f>IF(AND(年报!N$2&lt;=A572,A572&lt;=年报!N$3),1,0)</f>
        <v>0</v>
      </c>
    </row>
    <row r="573" spans="6:11">
      <c r="F573" s="74"/>
      <c r="K573" s="82">
        <f>IF(AND(年报!N$2&lt;=A573,A573&lt;=年报!N$3),1,0)</f>
        <v>0</v>
      </c>
    </row>
    <row r="574" spans="6:11">
      <c r="F574" s="74"/>
      <c r="K574" s="82">
        <f>IF(AND(年报!N$2&lt;=A574,A574&lt;=年报!N$3),1,0)</f>
        <v>0</v>
      </c>
    </row>
    <row r="575" spans="6:11">
      <c r="F575" s="74"/>
      <c r="K575" s="82">
        <f>IF(AND(年报!N$2&lt;=A575,A575&lt;=年报!N$3),1,0)</f>
        <v>0</v>
      </c>
    </row>
    <row r="576" spans="6:11">
      <c r="F576" s="74"/>
      <c r="K576" s="82">
        <f>IF(AND(年报!N$2&lt;=A576,A576&lt;=年报!N$3),1,0)</f>
        <v>0</v>
      </c>
    </row>
    <row r="577" spans="6:11">
      <c r="F577" s="74"/>
      <c r="K577" s="82">
        <f>IF(AND(年报!N$2&lt;=A577,A577&lt;=年报!N$3),1,0)</f>
        <v>0</v>
      </c>
    </row>
    <row r="578" spans="6:11">
      <c r="F578" s="74"/>
      <c r="K578" s="82">
        <f>IF(AND(年报!N$2&lt;=A578,A578&lt;=年报!N$3),1,0)</f>
        <v>0</v>
      </c>
    </row>
    <row r="579" spans="6:11">
      <c r="F579" s="74"/>
      <c r="K579" s="82">
        <f>IF(AND(年报!N$2&lt;=A579,A579&lt;=年报!N$3),1,0)</f>
        <v>0</v>
      </c>
    </row>
    <row r="580" spans="6:11">
      <c r="F580" s="74"/>
      <c r="K580" s="82">
        <f>IF(AND(年报!N$2&lt;=A580,A580&lt;=年报!N$3),1,0)</f>
        <v>0</v>
      </c>
    </row>
    <row r="581" spans="6:11">
      <c r="F581" s="74"/>
      <c r="K581" s="82">
        <f>IF(AND(年报!N$2&lt;=A581,A581&lt;=年报!N$3),1,0)</f>
        <v>0</v>
      </c>
    </row>
    <row r="582" spans="6:11">
      <c r="F582" s="74"/>
      <c r="K582" s="82">
        <f>IF(AND(年报!N$2&lt;=A582,A582&lt;=年报!N$3),1,0)</f>
        <v>0</v>
      </c>
    </row>
    <row r="583" spans="6:11">
      <c r="F583" s="74"/>
      <c r="K583" s="82">
        <f>IF(AND(年报!N$2&lt;=A583,A583&lt;=年报!N$3),1,0)</f>
        <v>0</v>
      </c>
    </row>
    <row r="584" spans="6:11">
      <c r="F584" s="74"/>
      <c r="K584" s="82">
        <f>IF(AND(年报!N$2&lt;=A584,A584&lt;=年报!N$3),1,0)</f>
        <v>0</v>
      </c>
    </row>
    <row r="585" spans="6:11">
      <c r="F585" s="74"/>
      <c r="K585" s="82">
        <f>IF(AND(年报!N$2&lt;=A585,A585&lt;=年报!N$3),1,0)</f>
        <v>0</v>
      </c>
    </row>
    <row r="586" spans="6:11">
      <c r="F586" s="74"/>
      <c r="K586" s="82">
        <f>IF(AND(年报!N$2&lt;=A586,A586&lt;=年报!N$3),1,0)</f>
        <v>0</v>
      </c>
    </row>
    <row r="587" spans="6:11">
      <c r="F587" s="74"/>
      <c r="K587" s="82">
        <f>IF(AND(年报!N$2&lt;=A587,A587&lt;=年报!N$3),1,0)</f>
        <v>0</v>
      </c>
    </row>
    <row r="588" spans="6:11">
      <c r="F588" s="74"/>
      <c r="K588" s="82">
        <f>IF(AND(年报!N$2&lt;=A588,A588&lt;=年报!N$3),1,0)</f>
        <v>0</v>
      </c>
    </row>
    <row r="589" spans="6:11">
      <c r="F589" s="74"/>
      <c r="K589" s="82">
        <f>IF(AND(年报!N$2&lt;=A589,A589&lt;=年报!N$3),1,0)</f>
        <v>0</v>
      </c>
    </row>
    <row r="590" spans="6:11">
      <c r="F590" s="74"/>
      <c r="K590" s="82">
        <f>IF(AND(年报!N$2&lt;=A590,A590&lt;=年报!N$3),1,0)</f>
        <v>0</v>
      </c>
    </row>
    <row r="591" spans="6:11">
      <c r="F591" s="74"/>
      <c r="K591" s="82">
        <f>IF(AND(年报!N$2&lt;=A591,A591&lt;=年报!N$3),1,0)</f>
        <v>0</v>
      </c>
    </row>
    <row r="592" spans="6:11">
      <c r="F592" s="74"/>
      <c r="K592" s="82">
        <f>IF(AND(年报!N$2&lt;=A592,A592&lt;=年报!N$3),1,0)</f>
        <v>0</v>
      </c>
    </row>
    <row r="593" spans="6:11">
      <c r="F593" s="74"/>
      <c r="K593" s="82">
        <f>IF(AND(年报!N$2&lt;=A593,A593&lt;=年报!N$3),1,0)</f>
        <v>0</v>
      </c>
    </row>
    <row r="594" spans="6:11">
      <c r="F594" s="74"/>
      <c r="K594" s="82">
        <f>IF(AND(年报!N$2&lt;=A594,A594&lt;=年报!N$3),1,0)</f>
        <v>0</v>
      </c>
    </row>
    <row r="595" spans="6:11">
      <c r="F595" s="74"/>
      <c r="K595" s="82">
        <f>IF(AND(年报!N$2&lt;=A595,A595&lt;=年报!N$3),1,0)</f>
        <v>0</v>
      </c>
    </row>
    <row r="596" spans="6:11">
      <c r="F596" s="74"/>
      <c r="K596" s="82">
        <f>IF(AND(年报!N$2&lt;=A596,A596&lt;=年报!N$3),1,0)</f>
        <v>0</v>
      </c>
    </row>
    <row r="597" spans="6:11">
      <c r="F597" s="74"/>
      <c r="K597" s="82">
        <f>IF(AND(年报!N$2&lt;=A597,A597&lt;=年报!N$3),1,0)</f>
        <v>0</v>
      </c>
    </row>
    <row r="598" spans="6:11">
      <c r="F598" s="74"/>
      <c r="K598" s="82">
        <f>IF(AND(年报!N$2&lt;=A598,A598&lt;=年报!N$3),1,0)</f>
        <v>0</v>
      </c>
    </row>
    <row r="599" spans="6:11">
      <c r="F599" s="74"/>
      <c r="K599" s="82">
        <f>IF(AND(年报!N$2&lt;=A599,A599&lt;=年报!N$3),1,0)</f>
        <v>0</v>
      </c>
    </row>
    <row r="600" spans="6:11">
      <c r="F600" s="74"/>
      <c r="K600" s="82">
        <f>IF(AND(年报!N$2&lt;=A600,A600&lt;=年报!N$3),1,0)</f>
        <v>0</v>
      </c>
    </row>
    <row r="601" spans="6:11">
      <c r="F601" s="74"/>
      <c r="K601" s="82">
        <f>IF(AND(年报!N$2&lt;=A601,A601&lt;=年报!N$3),1,0)</f>
        <v>0</v>
      </c>
    </row>
    <row r="602" spans="6:11">
      <c r="F602" s="74"/>
      <c r="K602" s="82">
        <f>IF(AND(年报!N$2&lt;=A602,A602&lt;=年报!N$3),1,0)</f>
        <v>0</v>
      </c>
    </row>
    <row r="603" spans="6:11">
      <c r="F603" s="74"/>
      <c r="K603" s="82">
        <f>IF(AND(年报!N$2&lt;=A603,A603&lt;=年报!N$3),1,0)</f>
        <v>0</v>
      </c>
    </row>
    <row r="604" spans="6:11">
      <c r="F604" s="74"/>
      <c r="K604" s="82">
        <f>IF(AND(年报!N$2&lt;=A604,A604&lt;=年报!N$3),1,0)</f>
        <v>0</v>
      </c>
    </row>
    <row r="605" spans="6:11">
      <c r="F605" s="74"/>
      <c r="K605" s="82">
        <f>IF(AND(年报!N$2&lt;=A605,A605&lt;=年报!N$3),1,0)</f>
        <v>0</v>
      </c>
    </row>
    <row r="606" spans="6:11">
      <c r="F606" s="74"/>
      <c r="K606" s="82">
        <f>IF(AND(年报!N$2&lt;=A606,A606&lt;=年报!N$3),1,0)</f>
        <v>0</v>
      </c>
    </row>
    <row r="607" spans="6:11">
      <c r="F607" s="74"/>
      <c r="K607" s="82">
        <f>IF(AND(年报!N$2&lt;=A607,A607&lt;=年报!N$3),1,0)</f>
        <v>0</v>
      </c>
    </row>
    <row r="608" spans="6:11">
      <c r="F608" s="74"/>
      <c r="K608" s="82">
        <f>IF(AND(年报!N$2&lt;=A608,A608&lt;=年报!N$3),1,0)</f>
        <v>0</v>
      </c>
    </row>
    <row r="609" spans="6:11">
      <c r="F609" s="74"/>
      <c r="K609" s="82">
        <f>IF(AND(年报!N$2&lt;=A609,A609&lt;=年报!N$3),1,0)</f>
        <v>0</v>
      </c>
    </row>
    <row r="610" spans="6:11">
      <c r="F610" s="74"/>
      <c r="K610" s="82">
        <f>IF(AND(年报!N$2&lt;=A610,A610&lt;=年报!N$3),1,0)</f>
        <v>0</v>
      </c>
    </row>
    <row r="611" spans="6:11">
      <c r="F611" s="74"/>
      <c r="K611" s="82">
        <f>IF(AND(年报!N$2&lt;=A611,A611&lt;=年报!N$3),1,0)</f>
        <v>0</v>
      </c>
    </row>
    <row r="612" spans="6:11">
      <c r="F612" s="74"/>
      <c r="K612" s="82">
        <f>IF(AND(年报!N$2&lt;=A612,A612&lt;=年报!N$3),1,0)</f>
        <v>0</v>
      </c>
    </row>
    <row r="613" spans="6:11">
      <c r="F613" s="74"/>
      <c r="K613" s="82">
        <f>IF(AND(年报!N$2&lt;=A613,A613&lt;=年报!N$3),1,0)</f>
        <v>0</v>
      </c>
    </row>
    <row r="614" spans="6:11">
      <c r="F614" s="74"/>
      <c r="K614" s="82">
        <f>IF(AND(年报!N$2&lt;=A614,A614&lt;=年报!N$3),1,0)</f>
        <v>0</v>
      </c>
    </row>
    <row r="615" spans="6:11">
      <c r="F615" s="74"/>
      <c r="K615" s="82">
        <f>IF(AND(年报!N$2&lt;=A615,A615&lt;=年报!N$3),1,0)</f>
        <v>0</v>
      </c>
    </row>
    <row r="616" spans="6:11">
      <c r="F616" s="74"/>
      <c r="K616" s="82">
        <f>IF(AND(年报!N$2&lt;=A616,A616&lt;=年报!N$3),1,0)</f>
        <v>0</v>
      </c>
    </row>
    <row r="617" spans="6:11">
      <c r="F617" s="74"/>
      <c r="K617" s="82">
        <f>IF(AND(年报!N$2&lt;=A617,A617&lt;=年报!N$3),1,0)</f>
        <v>0</v>
      </c>
    </row>
    <row r="618" spans="6:11">
      <c r="F618" s="74"/>
      <c r="K618" s="82">
        <f>IF(AND(年报!N$2&lt;=A618,A618&lt;=年报!N$3),1,0)</f>
        <v>0</v>
      </c>
    </row>
    <row r="619" spans="6:11">
      <c r="F619" s="74"/>
      <c r="K619" s="82">
        <f>IF(AND(年报!N$2&lt;=A619,A619&lt;=年报!N$3),1,0)</f>
        <v>0</v>
      </c>
    </row>
    <row r="620" spans="6:11">
      <c r="F620" s="74"/>
      <c r="K620" s="82">
        <f>IF(AND(年报!N$2&lt;=A620,A620&lt;=年报!N$3),1,0)</f>
        <v>0</v>
      </c>
    </row>
    <row r="621" spans="6:11">
      <c r="F621" s="74"/>
      <c r="K621" s="82">
        <f>IF(AND(年报!N$2&lt;=A621,A621&lt;=年报!N$3),1,0)</f>
        <v>0</v>
      </c>
    </row>
    <row r="622" spans="6:11">
      <c r="F622" s="74"/>
      <c r="K622" s="82">
        <f>IF(AND(年报!N$2&lt;=A622,A622&lt;=年报!N$3),1,0)</f>
        <v>0</v>
      </c>
    </row>
    <row r="623" spans="6:11">
      <c r="F623" s="74"/>
      <c r="K623" s="82">
        <f>IF(AND(年报!N$2&lt;=A623,A623&lt;=年报!N$3),1,0)</f>
        <v>0</v>
      </c>
    </row>
    <row r="624" spans="6:11">
      <c r="F624" s="74"/>
      <c r="K624" s="82">
        <f>IF(AND(年报!N$2&lt;=A624,A624&lt;=年报!N$3),1,0)</f>
        <v>0</v>
      </c>
    </row>
    <row r="625" spans="6:11">
      <c r="F625" s="74"/>
      <c r="K625" s="82">
        <f>IF(AND(年报!N$2&lt;=A625,A625&lt;=年报!N$3),1,0)</f>
        <v>0</v>
      </c>
    </row>
    <row r="626" spans="6:11">
      <c r="F626" s="74"/>
      <c r="K626" s="82">
        <f>IF(AND(年报!N$2&lt;=A626,A626&lt;=年报!N$3),1,0)</f>
        <v>0</v>
      </c>
    </row>
    <row r="627" spans="6:11">
      <c r="F627" s="74"/>
      <c r="K627" s="82">
        <f>IF(AND(年报!N$2&lt;=A627,A627&lt;=年报!N$3),1,0)</f>
        <v>0</v>
      </c>
    </row>
    <row r="628" spans="6:11">
      <c r="F628" s="74"/>
      <c r="K628" s="82">
        <f>IF(AND(年报!N$2&lt;=A628,A628&lt;=年报!N$3),1,0)</f>
        <v>0</v>
      </c>
    </row>
    <row r="629" spans="6:11">
      <c r="F629" s="74"/>
      <c r="K629" s="82">
        <f>IF(AND(年报!N$2&lt;=A629,A629&lt;=年报!N$3),1,0)</f>
        <v>0</v>
      </c>
    </row>
    <row r="630" spans="6:11">
      <c r="F630" s="74"/>
      <c r="K630" s="82">
        <f>IF(AND(年报!N$2&lt;=A630,A630&lt;=年报!N$3),1,0)</f>
        <v>0</v>
      </c>
    </row>
    <row r="631" spans="6:11">
      <c r="F631" s="74"/>
      <c r="K631" s="82">
        <f>IF(AND(年报!N$2&lt;=A631,A631&lt;=年报!N$3),1,0)</f>
        <v>0</v>
      </c>
    </row>
    <row r="632" spans="6:11">
      <c r="F632" s="74"/>
      <c r="K632" s="82">
        <f>IF(AND(年报!N$2&lt;=A632,A632&lt;=年报!N$3),1,0)</f>
        <v>0</v>
      </c>
    </row>
    <row r="633" spans="6:11">
      <c r="F633" s="74"/>
      <c r="K633" s="82">
        <f>IF(AND(年报!N$2&lt;=A633,A633&lt;=年报!N$3),1,0)</f>
        <v>0</v>
      </c>
    </row>
    <row r="634" spans="6:11">
      <c r="F634" s="74"/>
      <c r="K634" s="82">
        <f>IF(AND(年报!N$2&lt;=A634,A634&lt;=年报!N$3),1,0)</f>
        <v>0</v>
      </c>
    </row>
    <row r="635" spans="6:11">
      <c r="F635" s="74"/>
      <c r="K635" s="82">
        <f>IF(AND(年报!N$2&lt;=A635,A635&lt;=年报!N$3),1,0)</f>
        <v>0</v>
      </c>
    </row>
    <row r="636" spans="6:11">
      <c r="F636" s="74"/>
      <c r="K636" s="82">
        <f>IF(AND(年报!N$2&lt;=A636,A636&lt;=年报!N$3),1,0)</f>
        <v>0</v>
      </c>
    </row>
    <row r="637" spans="6:11">
      <c r="F637" s="74"/>
      <c r="K637" s="82">
        <f>IF(AND(年报!N$2&lt;=A637,A637&lt;=年报!N$3),1,0)</f>
        <v>0</v>
      </c>
    </row>
    <row r="638" spans="6:11">
      <c r="F638" s="74"/>
      <c r="K638" s="82">
        <f>IF(AND(年报!N$2&lt;=A638,A638&lt;=年报!N$3),1,0)</f>
        <v>0</v>
      </c>
    </row>
    <row r="639" spans="6:11">
      <c r="F639" s="74"/>
      <c r="K639" s="82">
        <f>IF(AND(年报!N$2&lt;=A639,A639&lt;=年报!N$3),1,0)</f>
        <v>0</v>
      </c>
    </row>
    <row r="640" spans="6:11">
      <c r="F640" s="74"/>
      <c r="K640" s="82">
        <f>IF(AND(年报!N$2&lt;=A640,A640&lt;=年报!N$3),1,0)</f>
        <v>0</v>
      </c>
    </row>
    <row r="641" spans="6:11">
      <c r="F641" s="74"/>
      <c r="K641" s="82">
        <f>IF(AND(年报!N$2&lt;=A641,A641&lt;=年报!N$3),1,0)</f>
        <v>0</v>
      </c>
    </row>
    <row r="642" spans="6:11">
      <c r="F642" s="74"/>
      <c r="K642" s="82">
        <f>IF(AND(年报!N$2&lt;=A642,A642&lt;=年报!N$3),1,0)</f>
        <v>0</v>
      </c>
    </row>
    <row r="643" spans="6:11">
      <c r="F643" s="74"/>
      <c r="K643" s="82">
        <f>IF(AND(年报!N$2&lt;=A643,A643&lt;=年报!N$3),1,0)</f>
        <v>0</v>
      </c>
    </row>
    <row r="644" spans="6:11">
      <c r="F644" s="74"/>
      <c r="K644" s="82">
        <f>IF(AND(年报!N$2&lt;=A644,A644&lt;=年报!N$3),1,0)</f>
        <v>0</v>
      </c>
    </row>
    <row r="645" spans="6:11">
      <c r="F645" s="74"/>
      <c r="K645" s="82">
        <f>IF(AND(年报!N$2&lt;=A645,A645&lt;=年报!N$3),1,0)</f>
        <v>0</v>
      </c>
    </row>
    <row r="646" spans="6:11">
      <c r="F646" s="74"/>
      <c r="K646" s="82">
        <f>IF(AND(年报!N$2&lt;=A646,A646&lt;=年报!N$3),1,0)</f>
        <v>0</v>
      </c>
    </row>
    <row r="647" spans="6:11">
      <c r="F647" s="74"/>
      <c r="K647" s="82">
        <f>IF(AND(年报!N$2&lt;=A647,A647&lt;=年报!N$3),1,0)</f>
        <v>0</v>
      </c>
    </row>
    <row r="648" spans="6:11">
      <c r="F648" s="74"/>
      <c r="K648" s="82">
        <f>IF(AND(年报!N$2&lt;=A648,A648&lt;=年报!N$3),1,0)</f>
        <v>0</v>
      </c>
    </row>
    <row r="649" spans="6:11">
      <c r="F649" s="74"/>
      <c r="K649" s="82">
        <f>IF(AND(年报!N$2&lt;=A649,A649&lt;=年报!N$3),1,0)</f>
        <v>0</v>
      </c>
    </row>
    <row r="650" spans="6:11">
      <c r="F650" s="74"/>
      <c r="K650" s="82">
        <f>IF(AND(年报!N$2&lt;=A650,A650&lt;=年报!N$3),1,0)</f>
        <v>0</v>
      </c>
    </row>
    <row r="651" spans="6:11">
      <c r="F651" s="74"/>
      <c r="K651" s="82">
        <f>IF(AND(年报!N$2&lt;=A651,A651&lt;=年报!N$3),1,0)</f>
        <v>0</v>
      </c>
    </row>
    <row r="652" spans="6:11">
      <c r="F652" s="74"/>
      <c r="K652" s="82">
        <f>IF(AND(年报!N$2&lt;=A652,A652&lt;=年报!N$3),1,0)</f>
        <v>0</v>
      </c>
    </row>
    <row r="653" spans="6:11">
      <c r="F653" s="74"/>
      <c r="K653" s="82">
        <f>IF(AND(年报!N$2&lt;=A653,A653&lt;=年报!N$3),1,0)</f>
        <v>0</v>
      </c>
    </row>
    <row r="654" spans="6:11">
      <c r="F654" s="74"/>
      <c r="K654" s="82">
        <f>IF(AND(年报!N$2&lt;=A654,A654&lt;=年报!N$3),1,0)</f>
        <v>0</v>
      </c>
    </row>
    <row r="655" spans="6:11">
      <c r="F655" s="74"/>
      <c r="K655" s="82">
        <f>IF(AND(年报!N$2&lt;=A655,A655&lt;=年报!N$3),1,0)</f>
        <v>0</v>
      </c>
    </row>
    <row r="656" spans="6:11">
      <c r="F656" s="74"/>
      <c r="K656" s="82">
        <f>IF(AND(年报!N$2&lt;=A656,A656&lt;=年报!N$3),1,0)</f>
        <v>0</v>
      </c>
    </row>
    <row r="657" spans="6:11">
      <c r="F657" s="74"/>
      <c r="K657" s="82">
        <f>IF(AND(年报!N$2&lt;=A657,A657&lt;=年报!N$3),1,0)</f>
        <v>0</v>
      </c>
    </row>
    <row r="658" spans="6:11">
      <c r="F658" s="74"/>
      <c r="K658" s="82">
        <f>IF(AND(年报!N$2&lt;=A658,A658&lt;=年报!N$3),1,0)</f>
        <v>0</v>
      </c>
    </row>
    <row r="659" spans="6:11">
      <c r="F659" s="74"/>
      <c r="K659" s="82">
        <f>IF(AND(年报!N$2&lt;=A659,A659&lt;=年报!N$3),1,0)</f>
        <v>0</v>
      </c>
    </row>
    <row r="660" spans="6:11">
      <c r="F660" s="74"/>
      <c r="K660" s="82">
        <f>IF(AND(年报!N$2&lt;=A660,A660&lt;=年报!N$3),1,0)</f>
        <v>0</v>
      </c>
    </row>
    <row r="661" spans="6:11">
      <c r="F661" s="74"/>
      <c r="K661" s="82">
        <f>IF(AND(年报!N$2&lt;=A661,A661&lt;=年报!N$3),1,0)</f>
        <v>0</v>
      </c>
    </row>
    <row r="662" spans="6:11">
      <c r="F662" s="74"/>
      <c r="K662" s="82">
        <f>IF(AND(年报!N$2&lt;=A662,A662&lt;=年报!N$3),1,0)</f>
        <v>0</v>
      </c>
    </row>
    <row r="663" spans="6:11">
      <c r="F663" s="74"/>
      <c r="K663" s="82">
        <f>IF(AND(年报!N$2&lt;=A663,A663&lt;=年报!N$3),1,0)</f>
        <v>0</v>
      </c>
    </row>
    <row r="664" spans="6:11">
      <c r="F664" s="74"/>
      <c r="K664" s="82">
        <f>IF(AND(年报!N$2&lt;=A664,A664&lt;=年报!N$3),1,0)</f>
        <v>0</v>
      </c>
    </row>
    <row r="665" spans="6:11">
      <c r="F665" s="74"/>
      <c r="K665" s="82">
        <f>IF(AND(年报!N$2&lt;=A665,A665&lt;=年报!N$3),1,0)</f>
        <v>0</v>
      </c>
    </row>
    <row r="666" spans="6:11">
      <c r="F666" s="74"/>
      <c r="K666" s="82">
        <f>IF(AND(年报!N$2&lt;=A666,A666&lt;=年报!N$3),1,0)</f>
        <v>0</v>
      </c>
    </row>
    <row r="667" spans="6:11">
      <c r="F667" s="74"/>
      <c r="K667" s="82">
        <f>IF(AND(年报!N$2&lt;=A667,A667&lt;=年报!N$3),1,0)</f>
        <v>0</v>
      </c>
    </row>
    <row r="668" spans="6:11">
      <c r="F668" s="74"/>
      <c r="K668" s="82">
        <f>IF(AND(年报!N$2&lt;=A668,A668&lt;=年报!N$3),1,0)</f>
        <v>0</v>
      </c>
    </row>
    <row r="669" spans="6:11">
      <c r="F669" s="74"/>
      <c r="K669" s="82">
        <f>IF(AND(年报!N$2&lt;=A669,A669&lt;=年报!N$3),1,0)</f>
        <v>0</v>
      </c>
    </row>
    <row r="670" spans="6:11">
      <c r="F670" s="74"/>
      <c r="K670" s="82">
        <f>IF(AND(年报!N$2&lt;=A670,A670&lt;=年报!N$3),1,0)</f>
        <v>0</v>
      </c>
    </row>
    <row r="671" spans="6:11">
      <c r="F671" s="74"/>
      <c r="K671" s="82">
        <f>IF(AND(年报!N$2&lt;=A671,A671&lt;=年报!N$3),1,0)</f>
        <v>0</v>
      </c>
    </row>
    <row r="672" spans="6:11">
      <c r="F672" s="74"/>
      <c r="K672" s="82">
        <f>IF(AND(年报!N$2&lt;=A672,A672&lt;=年报!N$3),1,0)</f>
        <v>0</v>
      </c>
    </row>
    <row r="673" spans="6:11">
      <c r="F673" s="74"/>
      <c r="K673" s="82">
        <f>IF(AND(年报!N$2&lt;=A673,A673&lt;=年报!N$3),1,0)</f>
        <v>0</v>
      </c>
    </row>
    <row r="674" spans="6:11">
      <c r="F674" s="74"/>
      <c r="K674" s="82">
        <f>IF(AND(年报!N$2&lt;=A674,A674&lt;=年报!N$3),1,0)</f>
        <v>0</v>
      </c>
    </row>
    <row r="675" spans="6:11">
      <c r="F675" s="74"/>
      <c r="K675" s="82">
        <f>IF(AND(年报!N$2&lt;=A675,A675&lt;=年报!N$3),1,0)</f>
        <v>0</v>
      </c>
    </row>
    <row r="676" spans="6:11">
      <c r="F676" s="74"/>
      <c r="K676" s="82">
        <f>IF(AND(年报!N$2&lt;=A676,A676&lt;=年报!N$3),1,0)</f>
        <v>0</v>
      </c>
    </row>
    <row r="677" spans="6:11">
      <c r="F677" s="74"/>
      <c r="K677" s="82">
        <f>IF(AND(年报!N$2&lt;=A677,A677&lt;=年报!N$3),1,0)</f>
        <v>0</v>
      </c>
    </row>
    <row r="678" spans="6:11">
      <c r="F678" s="74"/>
      <c r="K678" s="82">
        <f>IF(AND(年报!N$2&lt;=A678,A678&lt;=年报!N$3),1,0)</f>
        <v>0</v>
      </c>
    </row>
    <row r="679" spans="6:11">
      <c r="F679" s="74"/>
      <c r="K679" s="82">
        <f>IF(AND(年报!N$2&lt;=A679,A679&lt;=年报!N$3),1,0)</f>
        <v>0</v>
      </c>
    </row>
    <row r="680" spans="6:11">
      <c r="F680" s="74"/>
      <c r="K680" s="82">
        <f>IF(AND(年报!N$2&lt;=A680,A680&lt;=年报!N$3),1,0)</f>
        <v>0</v>
      </c>
    </row>
    <row r="681" spans="6:11">
      <c r="F681" s="74"/>
      <c r="K681" s="82">
        <f>IF(AND(年报!N$2&lt;=A681,A681&lt;=年报!N$3),1,0)</f>
        <v>0</v>
      </c>
    </row>
    <row r="682" spans="6:11">
      <c r="F682" s="74"/>
      <c r="K682" s="82">
        <f>IF(AND(年报!N$2&lt;=A682,A682&lt;=年报!N$3),1,0)</f>
        <v>0</v>
      </c>
    </row>
    <row r="683" spans="6:11">
      <c r="F683" s="74"/>
      <c r="K683" s="82">
        <f>IF(AND(年报!N$2&lt;=A683,A683&lt;=年报!N$3),1,0)</f>
        <v>0</v>
      </c>
    </row>
    <row r="684" spans="6:11">
      <c r="F684" s="74"/>
      <c r="K684" s="82">
        <f>IF(AND(年报!N$2&lt;=A684,A684&lt;=年报!N$3),1,0)</f>
        <v>0</v>
      </c>
    </row>
    <row r="685" spans="6:11">
      <c r="F685" s="74"/>
      <c r="K685" s="82">
        <f>IF(AND(年报!N$2&lt;=A685,A685&lt;=年报!N$3),1,0)</f>
        <v>0</v>
      </c>
    </row>
    <row r="686" spans="6:11">
      <c r="F686" s="74"/>
      <c r="K686" s="82">
        <f>IF(AND(年报!N$2&lt;=A686,A686&lt;=年报!N$3),1,0)</f>
        <v>0</v>
      </c>
    </row>
    <row r="687" spans="6:11">
      <c r="F687" s="74"/>
      <c r="K687" s="82">
        <f>IF(AND(年报!N$2&lt;=A687,A687&lt;=年报!N$3),1,0)</f>
        <v>0</v>
      </c>
    </row>
    <row r="688" spans="6:11">
      <c r="F688" s="74"/>
      <c r="K688" s="82">
        <f>IF(AND(年报!N$2&lt;=A688,A688&lt;=年报!N$3),1,0)</f>
        <v>0</v>
      </c>
    </row>
    <row r="689" spans="6:11">
      <c r="F689" s="74"/>
      <c r="K689" s="82">
        <f>IF(AND(年报!N$2&lt;=A689,A689&lt;=年报!N$3),1,0)</f>
        <v>0</v>
      </c>
    </row>
    <row r="690" spans="6:11">
      <c r="F690" s="74"/>
      <c r="K690" s="82">
        <f>IF(AND(年报!N$2&lt;=A690,A690&lt;=年报!N$3),1,0)</f>
        <v>0</v>
      </c>
    </row>
    <row r="691" spans="6:11">
      <c r="F691" s="74"/>
      <c r="K691" s="82">
        <f>IF(AND(年报!N$2&lt;=A691,A691&lt;=年报!N$3),1,0)</f>
        <v>0</v>
      </c>
    </row>
    <row r="692" spans="6:11">
      <c r="F692" s="74"/>
      <c r="K692" s="82">
        <f>IF(AND(年报!N$2&lt;=A692,A692&lt;=年报!N$3),1,0)</f>
        <v>0</v>
      </c>
    </row>
    <row r="693" spans="6:11">
      <c r="F693" s="74"/>
      <c r="K693" s="82">
        <f>IF(AND(年报!N$2&lt;=A693,A693&lt;=年报!N$3),1,0)</f>
        <v>0</v>
      </c>
    </row>
    <row r="694" spans="6:11">
      <c r="F694" s="74"/>
      <c r="K694" s="82">
        <f>IF(AND(年报!N$2&lt;=A694,A694&lt;=年报!N$3),1,0)</f>
        <v>0</v>
      </c>
    </row>
    <row r="695" spans="6:11">
      <c r="F695" s="74"/>
      <c r="K695" s="82">
        <f>IF(AND(年报!N$2&lt;=A695,A695&lt;=年报!N$3),1,0)</f>
        <v>0</v>
      </c>
    </row>
    <row r="696" spans="6:11">
      <c r="F696" s="74"/>
      <c r="K696" s="82">
        <f>IF(AND(年报!N$2&lt;=A696,A696&lt;=年报!N$3),1,0)</f>
        <v>0</v>
      </c>
    </row>
    <row r="697" spans="6:11">
      <c r="F697" s="74"/>
      <c r="K697" s="82">
        <f>IF(AND(年报!N$2&lt;=A697,A697&lt;=年报!N$3),1,0)</f>
        <v>0</v>
      </c>
    </row>
    <row r="698" spans="6:11">
      <c r="F698" s="74"/>
      <c r="K698" s="82">
        <f>IF(AND(年报!N$2&lt;=A698,A698&lt;=年报!N$3),1,0)</f>
        <v>0</v>
      </c>
    </row>
    <row r="699" spans="6:11">
      <c r="F699" s="74"/>
      <c r="K699" s="82">
        <f>IF(AND(年报!N$2&lt;=A699,A699&lt;=年报!N$3),1,0)</f>
        <v>0</v>
      </c>
    </row>
    <row r="700" spans="6:11">
      <c r="F700" s="74"/>
      <c r="K700" s="82">
        <f>IF(AND(年报!N$2&lt;=A700,A700&lt;=年报!N$3),1,0)</f>
        <v>0</v>
      </c>
    </row>
    <row r="701" spans="6:11">
      <c r="F701" s="74"/>
      <c r="K701" s="82">
        <f>IF(AND(年报!N$2&lt;=A701,A701&lt;=年报!N$3),1,0)</f>
        <v>0</v>
      </c>
    </row>
    <row r="702" spans="6:11">
      <c r="F702" s="74"/>
      <c r="K702" s="82">
        <f>IF(AND(年报!N$2&lt;=A702,A702&lt;=年报!N$3),1,0)</f>
        <v>0</v>
      </c>
    </row>
    <row r="703" spans="6:11">
      <c r="F703" s="74"/>
      <c r="K703" s="82">
        <f>IF(AND(年报!N$2&lt;=A703,A703&lt;=年报!N$3),1,0)</f>
        <v>0</v>
      </c>
    </row>
    <row r="704" spans="6:11">
      <c r="F704" s="74"/>
      <c r="K704" s="82">
        <f>IF(AND(年报!N$2&lt;=A704,A704&lt;=年报!N$3),1,0)</f>
        <v>0</v>
      </c>
    </row>
    <row r="705" spans="6:11">
      <c r="F705" s="74"/>
      <c r="K705" s="82">
        <f>IF(AND(年报!N$2&lt;=A705,A705&lt;=年报!N$3),1,0)</f>
        <v>0</v>
      </c>
    </row>
    <row r="706" spans="6:11">
      <c r="F706" s="74"/>
      <c r="K706" s="82">
        <f>IF(AND(年报!N$2&lt;=A706,A706&lt;=年报!N$3),1,0)</f>
        <v>0</v>
      </c>
    </row>
    <row r="707" spans="6:11">
      <c r="F707" s="74"/>
      <c r="K707" s="82">
        <f>IF(AND(年报!N$2&lt;=A707,A707&lt;=年报!N$3),1,0)</f>
        <v>0</v>
      </c>
    </row>
    <row r="708" spans="6:11">
      <c r="F708" s="74"/>
      <c r="K708" s="82">
        <f>IF(AND(年报!N$2&lt;=A708,A708&lt;=年报!N$3),1,0)</f>
        <v>0</v>
      </c>
    </row>
    <row r="709" spans="6:11">
      <c r="F709" s="74"/>
      <c r="K709" s="82">
        <f>IF(AND(年报!N$2&lt;=A709,A709&lt;=年报!N$3),1,0)</f>
        <v>0</v>
      </c>
    </row>
    <row r="710" spans="6:11">
      <c r="F710" s="74"/>
      <c r="K710" s="82">
        <f>IF(AND(年报!N$2&lt;=A710,A710&lt;=年报!N$3),1,0)</f>
        <v>0</v>
      </c>
    </row>
    <row r="711" spans="6:11">
      <c r="F711" s="74"/>
      <c r="K711" s="82">
        <f>IF(AND(年报!N$2&lt;=A711,A711&lt;=年报!N$3),1,0)</f>
        <v>0</v>
      </c>
    </row>
    <row r="712" spans="6:11">
      <c r="F712" s="74"/>
      <c r="K712" s="82">
        <f>IF(AND(年报!N$2&lt;=A712,A712&lt;=年报!N$3),1,0)</f>
        <v>0</v>
      </c>
    </row>
    <row r="713" spans="6:11">
      <c r="F713" s="74"/>
      <c r="K713" s="82">
        <f>IF(AND(年报!N$2&lt;=A713,A713&lt;=年报!N$3),1,0)</f>
        <v>0</v>
      </c>
    </row>
    <row r="714" spans="6:11">
      <c r="F714" s="74"/>
      <c r="K714" s="82">
        <f>IF(AND(年报!N$2&lt;=A714,A714&lt;=年报!N$3),1,0)</f>
        <v>0</v>
      </c>
    </row>
    <row r="715" spans="6:11">
      <c r="F715" s="74"/>
      <c r="K715" s="82">
        <f>IF(AND(年报!N$2&lt;=A715,A715&lt;=年报!N$3),1,0)</f>
        <v>0</v>
      </c>
    </row>
    <row r="716" spans="6:11">
      <c r="F716" s="74"/>
      <c r="K716" s="82">
        <f>IF(AND(年报!N$2&lt;=A716,A716&lt;=年报!N$3),1,0)</f>
        <v>0</v>
      </c>
    </row>
    <row r="717" spans="6:11">
      <c r="F717" s="74"/>
      <c r="K717" s="82">
        <f>IF(AND(年报!N$2&lt;=A717,A717&lt;=年报!N$3),1,0)</f>
        <v>0</v>
      </c>
    </row>
    <row r="718" spans="6:11">
      <c r="F718" s="74"/>
      <c r="K718" s="82">
        <f>IF(AND(年报!N$2&lt;=A718,A718&lt;=年报!N$3),1,0)</f>
        <v>0</v>
      </c>
    </row>
    <row r="719" spans="6:11">
      <c r="F719" s="74"/>
      <c r="K719" s="82">
        <f>IF(AND(年报!N$2&lt;=A719,A719&lt;=年报!N$3),1,0)</f>
        <v>0</v>
      </c>
    </row>
    <row r="720" spans="6:11">
      <c r="F720" s="74"/>
      <c r="K720" s="82">
        <f>IF(AND(年报!N$2&lt;=A720,A720&lt;=年报!N$3),1,0)</f>
        <v>0</v>
      </c>
    </row>
    <row r="721" spans="6:11">
      <c r="F721" s="74"/>
      <c r="K721" s="82">
        <f>IF(AND(年报!N$2&lt;=A721,A721&lt;=年报!N$3),1,0)</f>
        <v>0</v>
      </c>
    </row>
    <row r="722" spans="6:11">
      <c r="F722" s="74"/>
      <c r="K722" s="82">
        <f>IF(AND(年报!N$2&lt;=A722,A722&lt;=年报!N$3),1,0)</f>
        <v>0</v>
      </c>
    </row>
    <row r="723" spans="6:11">
      <c r="F723" s="74"/>
      <c r="K723" s="82">
        <f>IF(AND(年报!N$2&lt;=A723,A723&lt;=年报!N$3),1,0)</f>
        <v>0</v>
      </c>
    </row>
    <row r="724" spans="6:11">
      <c r="F724" s="74"/>
      <c r="K724" s="82">
        <f>IF(AND(年报!N$2&lt;=A724,A724&lt;=年报!N$3),1,0)</f>
        <v>0</v>
      </c>
    </row>
    <row r="725" spans="6:11">
      <c r="F725" s="74"/>
      <c r="K725" s="82">
        <f>IF(AND(年报!N$2&lt;=A725,A725&lt;=年报!N$3),1,0)</f>
        <v>0</v>
      </c>
    </row>
    <row r="726" spans="6:11">
      <c r="F726" s="74"/>
      <c r="K726" s="82">
        <f>IF(AND(年报!N$2&lt;=A726,A726&lt;=年报!N$3),1,0)</f>
        <v>0</v>
      </c>
    </row>
    <row r="727" spans="6:11">
      <c r="F727" s="74"/>
      <c r="K727" s="82">
        <f>IF(AND(年报!N$2&lt;=A727,A727&lt;=年报!N$3),1,0)</f>
        <v>0</v>
      </c>
    </row>
    <row r="728" spans="6:11">
      <c r="F728" s="74"/>
      <c r="K728" s="82">
        <f>IF(AND(年报!N$2&lt;=A728,A728&lt;=年报!N$3),1,0)</f>
        <v>0</v>
      </c>
    </row>
    <row r="729" spans="6:11">
      <c r="F729" s="74"/>
      <c r="K729" s="82">
        <f>IF(AND(年报!N$2&lt;=A729,A729&lt;=年报!N$3),1,0)</f>
        <v>0</v>
      </c>
    </row>
    <row r="730" spans="6:11">
      <c r="F730" s="74"/>
      <c r="K730" s="82">
        <f>IF(AND(年报!N$2&lt;=A730,A730&lt;=年报!N$3),1,0)</f>
        <v>0</v>
      </c>
    </row>
    <row r="731" spans="6:11">
      <c r="F731" s="74"/>
      <c r="K731" s="82">
        <f>IF(AND(年报!N$2&lt;=A731,A731&lt;=年报!N$3),1,0)</f>
        <v>0</v>
      </c>
    </row>
    <row r="732" spans="6:11">
      <c r="F732" s="74"/>
      <c r="K732" s="82">
        <f>IF(AND(年报!N$2&lt;=A732,A732&lt;=年报!N$3),1,0)</f>
        <v>0</v>
      </c>
    </row>
    <row r="733" spans="6:11">
      <c r="F733" s="74"/>
      <c r="K733" s="82">
        <f>IF(AND(年报!N$2&lt;=A733,A733&lt;=年报!N$3),1,0)</f>
        <v>0</v>
      </c>
    </row>
    <row r="734" spans="6:11">
      <c r="F734" s="74"/>
      <c r="K734" s="82">
        <f>IF(AND(年报!N$2&lt;=A734,A734&lt;=年报!N$3),1,0)</f>
        <v>0</v>
      </c>
    </row>
    <row r="735" spans="6:11">
      <c r="F735" s="74"/>
      <c r="K735" s="82">
        <f>IF(AND(年报!N$2&lt;=A735,A735&lt;=年报!N$3),1,0)</f>
        <v>0</v>
      </c>
    </row>
    <row r="736" spans="6:11">
      <c r="F736" s="74"/>
      <c r="K736" s="82">
        <f>IF(AND(年报!N$2&lt;=A736,A736&lt;=年报!N$3),1,0)</f>
        <v>0</v>
      </c>
    </row>
    <row r="737" spans="6:11">
      <c r="F737" s="74"/>
      <c r="K737" s="82">
        <f>IF(AND(年报!N$2&lt;=A737,A737&lt;=年报!N$3),1,0)</f>
        <v>0</v>
      </c>
    </row>
    <row r="738" spans="6:11">
      <c r="F738" s="74"/>
      <c r="K738" s="82">
        <f>IF(AND(年报!N$2&lt;=A738,A738&lt;=年报!N$3),1,0)</f>
        <v>0</v>
      </c>
    </row>
    <row r="739" spans="6:11">
      <c r="F739" s="74"/>
      <c r="K739" s="82">
        <f>IF(AND(年报!N$2&lt;=A739,A739&lt;=年报!N$3),1,0)</f>
        <v>0</v>
      </c>
    </row>
    <row r="740" spans="6:11">
      <c r="F740" s="74"/>
      <c r="K740" s="82">
        <f>IF(AND(年报!N$2&lt;=A740,A740&lt;=年报!N$3),1,0)</f>
        <v>0</v>
      </c>
    </row>
    <row r="741" spans="6:11">
      <c r="F741" s="74"/>
      <c r="K741" s="82">
        <f>IF(AND(年报!N$2&lt;=A741,A741&lt;=年报!N$3),1,0)</f>
        <v>0</v>
      </c>
    </row>
    <row r="742" spans="6:11">
      <c r="F742" s="74"/>
      <c r="K742" s="82">
        <f>IF(AND(年报!N$2&lt;=A742,A742&lt;=年报!N$3),1,0)</f>
        <v>0</v>
      </c>
    </row>
    <row r="743" spans="6:11">
      <c r="F743" s="74"/>
      <c r="K743" s="82">
        <f>IF(AND(年报!N$2&lt;=A743,A743&lt;=年报!N$3),1,0)</f>
        <v>0</v>
      </c>
    </row>
    <row r="744" spans="6:11">
      <c r="F744" s="74"/>
      <c r="K744" s="82">
        <f>IF(AND(年报!N$2&lt;=A744,A744&lt;=年报!N$3),1,0)</f>
        <v>0</v>
      </c>
    </row>
    <row r="745" spans="6:11">
      <c r="F745" s="74"/>
      <c r="K745" s="82">
        <f>IF(AND(年报!N$2&lt;=A745,A745&lt;=年报!N$3),1,0)</f>
        <v>0</v>
      </c>
    </row>
    <row r="746" spans="6:11">
      <c r="F746" s="74"/>
      <c r="K746" s="82">
        <f>IF(AND(年报!N$2&lt;=A746,A746&lt;=年报!N$3),1,0)</f>
        <v>0</v>
      </c>
    </row>
    <row r="747" spans="6:11">
      <c r="F747" s="74"/>
      <c r="K747" s="82">
        <f>IF(AND(年报!N$2&lt;=A747,A747&lt;=年报!N$3),1,0)</f>
        <v>0</v>
      </c>
    </row>
    <row r="748" spans="6:11">
      <c r="F748" s="74"/>
      <c r="K748" s="82">
        <f>IF(AND(年报!N$2&lt;=A748,A748&lt;=年报!N$3),1,0)</f>
        <v>0</v>
      </c>
    </row>
    <row r="749" spans="6:11">
      <c r="F749" s="74"/>
      <c r="K749" s="82">
        <f>IF(AND(年报!N$2&lt;=A749,A749&lt;=年报!N$3),1,0)</f>
        <v>0</v>
      </c>
    </row>
    <row r="750" spans="6:11">
      <c r="F750" s="74"/>
      <c r="K750" s="82">
        <f>IF(AND(年报!N$2&lt;=A750,A750&lt;=年报!N$3),1,0)</f>
        <v>0</v>
      </c>
    </row>
    <row r="751" spans="6:11">
      <c r="F751" s="74"/>
      <c r="K751" s="82">
        <f>IF(AND(年报!N$2&lt;=A751,A751&lt;=年报!N$3),1,0)</f>
        <v>0</v>
      </c>
    </row>
    <row r="752" spans="6:11">
      <c r="F752" s="74"/>
      <c r="K752" s="82">
        <f>IF(AND(年报!N$2&lt;=A752,A752&lt;=年报!N$3),1,0)</f>
        <v>0</v>
      </c>
    </row>
    <row r="753" spans="6:11">
      <c r="F753" s="74"/>
      <c r="K753" s="82">
        <f>IF(AND(年报!N$2&lt;=A753,A753&lt;=年报!N$3),1,0)</f>
        <v>0</v>
      </c>
    </row>
    <row r="754" spans="6:11">
      <c r="F754" s="74"/>
      <c r="K754" s="82">
        <f>IF(AND(年报!N$2&lt;=A754,A754&lt;=年报!N$3),1,0)</f>
        <v>0</v>
      </c>
    </row>
    <row r="755" spans="6:11">
      <c r="F755" s="74"/>
      <c r="K755" s="82">
        <f>IF(AND(年报!N$2&lt;=A755,A755&lt;=年报!N$3),1,0)</f>
        <v>0</v>
      </c>
    </row>
    <row r="756" spans="6:11">
      <c r="F756" s="74"/>
      <c r="K756" s="82">
        <f>IF(AND(年报!N$2&lt;=A756,A756&lt;=年报!N$3),1,0)</f>
        <v>0</v>
      </c>
    </row>
    <row r="757" spans="6:11">
      <c r="F757" s="74"/>
      <c r="K757" s="82">
        <f>IF(AND(年报!N$2&lt;=A757,A757&lt;=年报!N$3),1,0)</f>
        <v>0</v>
      </c>
    </row>
    <row r="758" spans="6:11">
      <c r="F758" s="74"/>
      <c r="K758" s="82">
        <f>IF(AND(年报!N$2&lt;=A758,A758&lt;=年报!N$3),1,0)</f>
        <v>0</v>
      </c>
    </row>
    <row r="759" spans="6:11">
      <c r="F759" s="74"/>
      <c r="K759" s="82">
        <f>IF(AND(年报!N$2&lt;=A759,A759&lt;=年报!N$3),1,0)</f>
        <v>0</v>
      </c>
    </row>
    <row r="760" spans="6:11">
      <c r="F760" s="74"/>
      <c r="K760" s="82">
        <f>IF(AND(年报!N$2&lt;=A760,A760&lt;=年报!N$3),1,0)</f>
        <v>0</v>
      </c>
    </row>
    <row r="761" spans="6:11">
      <c r="F761" s="74"/>
      <c r="K761" s="82">
        <f>IF(AND(年报!N$2&lt;=A761,A761&lt;=年报!N$3),1,0)</f>
        <v>0</v>
      </c>
    </row>
    <row r="762" spans="6:11">
      <c r="F762" s="74"/>
      <c r="K762" s="82">
        <f>IF(AND(年报!N$2&lt;=A762,A762&lt;=年报!N$3),1,0)</f>
        <v>0</v>
      </c>
    </row>
    <row r="763" spans="6:11">
      <c r="F763" s="74"/>
      <c r="K763" s="82">
        <f>IF(AND(年报!N$2&lt;=A763,A763&lt;=年报!N$3),1,0)</f>
        <v>0</v>
      </c>
    </row>
    <row r="764" spans="6:11">
      <c r="F764" s="74"/>
      <c r="K764" s="82">
        <f>IF(AND(年报!N$2&lt;=A764,A764&lt;=年报!N$3),1,0)</f>
        <v>0</v>
      </c>
    </row>
    <row r="765" spans="6:11">
      <c r="F765" s="74"/>
      <c r="K765" s="82">
        <f>IF(AND(年报!N$2&lt;=A765,A765&lt;=年报!N$3),1,0)</f>
        <v>0</v>
      </c>
    </row>
    <row r="766" spans="6:11">
      <c r="F766" s="74"/>
      <c r="K766" s="82">
        <f>IF(AND(年报!N$2&lt;=A766,A766&lt;=年报!N$3),1,0)</f>
        <v>0</v>
      </c>
    </row>
    <row r="767" spans="6:11">
      <c r="F767" s="74"/>
      <c r="K767" s="82">
        <f>IF(AND(年报!N$2&lt;=A767,A767&lt;=年报!N$3),1,0)</f>
        <v>0</v>
      </c>
    </row>
    <row r="768" spans="6:11">
      <c r="F768" s="74"/>
      <c r="K768" s="82">
        <f>IF(AND(年报!N$2&lt;=A768,A768&lt;=年报!N$3),1,0)</f>
        <v>0</v>
      </c>
    </row>
    <row r="769" spans="6:11">
      <c r="F769" s="74"/>
      <c r="K769" s="82">
        <f>IF(AND(年报!N$2&lt;=A769,A769&lt;=年报!N$3),1,0)</f>
        <v>0</v>
      </c>
    </row>
    <row r="770" spans="6:11">
      <c r="F770" s="74"/>
      <c r="K770" s="82">
        <f>IF(AND(年报!N$2&lt;=A770,A770&lt;=年报!N$3),1,0)</f>
        <v>0</v>
      </c>
    </row>
    <row r="771" spans="6:11">
      <c r="F771" s="74"/>
      <c r="K771" s="82">
        <f>IF(AND(年报!N$2&lt;=A771,A771&lt;=年报!N$3),1,0)</f>
        <v>0</v>
      </c>
    </row>
    <row r="772" spans="6:11">
      <c r="F772" s="74"/>
      <c r="K772" s="82">
        <f>IF(AND(年报!N$2&lt;=A772,A772&lt;=年报!N$3),1,0)</f>
        <v>0</v>
      </c>
    </row>
    <row r="773" spans="6:11">
      <c r="F773" s="74"/>
      <c r="K773" s="82">
        <f>IF(AND(年报!N$2&lt;=A773,A773&lt;=年报!N$3),1,0)</f>
        <v>0</v>
      </c>
    </row>
    <row r="774" spans="6:11">
      <c r="F774" s="74"/>
      <c r="K774" s="82">
        <f>IF(AND(年报!N$2&lt;=A774,A774&lt;=年报!N$3),1,0)</f>
        <v>0</v>
      </c>
    </row>
    <row r="775" spans="6:11">
      <c r="F775" s="74"/>
      <c r="K775" s="82">
        <f>IF(AND(年报!N$2&lt;=A775,A775&lt;=年报!N$3),1,0)</f>
        <v>0</v>
      </c>
    </row>
    <row r="776" spans="6:11">
      <c r="F776" s="74"/>
      <c r="K776" s="82">
        <f>IF(AND(年报!N$2&lt;=A776,A776&lt;=年报!N$3),1,0)</f>
        <v>0</v>
      </c>
    </row>
    <row r="777" spans="6:11">
      <c r="F777" s="74"/>
      <c r="K777" s="82">
        <f>IF(AND(年报!N$2&lt;=A777,A777&lt;=年报!N$3),1,0)</f>
        <v>0</v>
      </c>
    </row>
    <row r="778" spans="6:11">
      <c r="F778" s="74"/>
      <c r="K778" s="82">
        <f>IF(AND(年报!N$2&lt;=A778,A778&lt;=年报!N$3),1,0)</f>
        <v>0</v>
      </c>
    </row>
    <row r="779" spans="6:11">
      <c r="F779" s="74"/>
      <c r="K779" s="82">
        <f>IF(AND(年报!N$2&lt;=A779,A779&lt;=年报!N$3),1,0)</f>
        <v>0</v>
      </c>
    </row>
    <row r="780" spans="6:11">
      <c r="F780" s="74"/>
      <c r="K780" s="82">
        <f>IF(AND(年报!N$2&lt;=A780,A780&lt;=年报!N$3),1,0)</f>
        <v>0</v>
      </c>
    </row>
    <row r="781" spans="6:11">
      <c r="F781" s="74"/>
      <c r="K781" s="82">
        <f>IF(AND(年报!N$2&lt;=A781,A781&lt;=年报!N$3),1,0)</f>
        <v>0</v>
      </c>
    </row>
    <row r="782" spans="6:11">
      <c r="F782" s="74"/>
      <c r="K782" s="82">
        <f>IF(AND(年报!N$2&lt;=A782,A782&lt;=年报!N$3),1,0)</f>
        <v>0</v>
      </c>
    </row>
    <row r="783" spans="6:11">
      <c r="F783" s="74"/>
      <c r="K783" s="82">
        <f>IF(AND(年报!N$2&lt;=A783,A783&lt;=年报!N$3),1,0)</f>
        <v>0</v>
      </c>
    </row>
    <row r="784" spans="6:11">
      <c r="F784" s="74"/>
      <c r="K784" s="82">
        <f>IF(AND(年报!N$2&lt;=A784,A784&lt;=年报!N$3),1,0)</f>
        <v>0</v>
      </c>
    </row>
    <row r="785" spans="6:11">
      <c r="F785" s="74"/>
      <c r="K785" s="82">
        <f>IF(AND(年报!N$2&lt;=A785,A785&lt;=年报!N$3),1,0)</f>
        <v>0</v>
      </c>
    </row>
    <row r="786" spans="6:11">
      <c r="F786" s="74"/>
      <c r="K786" s="82">
        <f>IF(AND(年报!N$2&lt;=A786,A786&lt;=年报!N$3),1,0)</f>
        <v>0</v>
      </c>
    </row>
    <row r="787" spans="6:11">
      <c r="F787" s="74"/>
      <c r="K787" s="82">
        <f>IF(AND(年报!N$2&lt;=A787,A787&lt;=年报!N$3),1,0)</f>
        <v>0</v>
      </c>
    </row>
    <row r="788" spans="6:11">
      <c r="F788" s="74"/>
      <c r="K788" s="82">
        <f>IF(AND(年报!N$2&lt;=A788,A788&lt;=年报!N$3),1,0)</f>
        <v>0</v>
      </c>
    </row>
    <row r="789" spans="6:11">
      <c r="F789" s="74"/>
      <c r="K789" s="82">
        <f>IF(AND(年报!N$2&lt;=A789,A789&lt;=年报!N$3),1,0)</f>
        <v>0</v>
      </c>
    </row>
    <row r="790" spans="6:11">
      <c r="F790" s="74"/>
      <c r="K790" s="82">
        <f>IF(AND(年报!N$2&lt;=A790,A790&lt;=年报!N$3),1,0)</f>
        <v>0</v>
      </c>
    </row>
    <row r="791" spans="6:11">
      <c r="F791" s="74"/>
      <c r="K791" s="82">
        <f>IF(AND(年报!N$2&lt;=A791,A791&lt;=年报!N$3),1,0)</f>
        <v>0</v>
      </c>
    </row>
    <row r="792" spans="6:11">
      <c r="F792" s="74"/>
      <c r="K792" s="82">
        <f>IF(AND(年报!N$2&lt;=A792,A792&lt;=年报!N$3),1,0)</f>
        <v>0</v>
      </c>
    </row>
    <row r="793" spans="6:11">
      <c r="F793" s="74"/>
      <c r="K793" s="82">
        <f>IF(AND(年报!N$2&lt;=A793,A793&lt;=年报!N$3),1,0)</f>
        <v>0</v>
      </c>
    </row>
    <row r="794" spans="6:11">
      <c r="F794" s="74"/>
      <c r="K794" s="82">
        <f>IF(AND(年报!N$2&lt;=A794,A794&lt;=年报!N$3),1,0)</f>
        <v>0</v>
      </c>
    </row>
    <row r="795" spans="6:11">
      <c r="F795" s="74"/>
      <c r="K795" s="82">
        <f>IF(AND(年报!N$2&lt;=A795,A795&lt;=年报!N$3),1,0)</f>
        <v>0</v>
      </c>
    </row>
    <row r="796" spans="6:11">
      <c r="F796" s="74"/>
      <c r="K796" s="82">
        <f>IF(AND(年报!N$2&lt;=A796,A796&lt;=年报!N$3),1,0)</f>
        <v>0</v>
      </c>
    </row>
    <row r="797" spans="6:11">
      <c r="F797" s="74"/>
      <c r="K797" s="82">
        <f>IF(AND(年报!N$2&lt;=A797,A797&lt;=年报!N$3),1,0)</f>
        <v>0</v>
      </c>
    </row>
    <row r="798" spans="6:11">
      <c r="F798" s="74"/>
      <c r="K798" s="82">
        <f>IF(AND(年报!N$2&lt;=A798,A798&lt;=年报!N$3),1,0)</f>
        <v>0</v>
      </c>
    </row>
    <row r="799" spans="6:11">
      <c r="F799" s="74"/>
      <c r="K799" s="82">
        <f>IF(AND(年报!N$2&lt;=A799,A799&lt;=年报!N$3),1,0)</f>
        <v>0</v>
      </c>
    </row>
    <row r="800" spans="6:11">
      <c r="F800" s="74"/>
      <c r="K800" s="82">
        <f>IF(AND(年报!N$2&lt;=A800,A800&lt;=年报!N$3),1,0)</f>
        <v>0</v>
      </c>
    </row>
    <row r="801" spans="6:11">
      <c r="F801" s="74"/>
      <c r="K801" s="82">
        <f>IF(AND(年报!N$2&lt;=A801,A801&lt;=年报!N$3),1,0)</f>
        <v>0</v>
      </c>
    </row>
    <row r="802" spans="6:11">
      <c r="F802" s="74"/>
      <c r="K802" s="82">
        <f>IF(AND(年报!N$2&lt;=A802,A802&lt;=年报!N$3),1,0)</f>
        <v>0</v>
      </c>
    </row>
    <row r="803" spans="6:11">
      <c r="F803" s="74"/>
      <c r="K803" s="82">
        <f>IF(AND(年报!N$2&lt;=A803,A803&lt;=年报!N$3),1,0)</f>
        <v>0</v>
      </c>
    </row>
    <row r="804" spans="6:11">
      <c r="F804" s="74"/>
      <c r="K804" s="82">
        <f>IF(AND(年报!N$2&lt;=A804,A804&lt;=年报!N$3),1,0)</f>
        <v>0</v>
      </c>
    </row>
    <row r="805" spans="6:11">
      <c r="F805" s="74"/>
      <c r="K805" s="82">
        <f>IF(AND(年报!N$2&lt;=A805,A805&lt;=年报!N$3),1,0)</f>
        <v>0</v>
      </c>
    </row>
    <row r="806" spans="6:11">
      <c r="F806" s="74"/>
      <c r="K806" s="82">
        <f>IF(AND(年报!N$2&lt;=A806,A806&lt;=年报!N$3),1,0)</f>
        <v>0</v>
      </c>
    </row>
    <row r="807" spans="6:11">
      <c r="F807" s="74"/>
      <c r="K807" s="82">
        <f>IF(AND(年报!N$2&lt;=A807,A807&lt;=年报!N$3),1,0)</f>
        <v>0</v>
      </c>
    </row>
    <row r="808" spans="6:11">
      <c r="F808" s="74"/>
      <c r="K808" s="82">
        <f>IF(AND(年报!N$2&lt;=A808,A808&lt;=年报!N$3),1,0)</f>
        <v>0</v>
      </c>
    </row>
    <row r="809" spans="6:11">
      <c r="F809" s="74"/>
      <c r="K809" s="82">
        <f>IF(AND(年报!N$2&lt;=A809,A809&lt;=年报!N$3),1,0)</f>
        <v>0</v>
      </c>
    </row>
    <row r="810" spans="6:11">
      <c r="F810" s="74"/>
      <c r="K810" s="82">
        <f>IF(AND(年报!N$2&lt;=A810,A810&lt;=年报!N$3),1,0)</f>
        <v>0</v>
      </c>
    </row>
    <row r="811" spans="6:11">
      <c r="F811" s="74"/>
      <c r="K811" s="82">
        <f>IF(AND(年报!N$2&lt;=A811,A811&lt;=年报!N$3),1,0)</f>
        <v>0</v>
      </c>
    </row>
    <row r="812" spans="6:11">
      <c r="F812" s="74"/>
      <c r="K812" s="82">
        <f>IF(AND(年报!N$2&lt;=A812,A812&lt;=年报!N$3),1,0)</f>
        <v>0</v>
      </c>
    </row>
    <row r="813" spans="6:11">
      <c r="F813" s="74"/>
      <c r="K813" s="82">
        <f>IF(AND(年报!N$2&lt;=A813,A813&lt;=年报!N$3),1,0)</f>
        <v>0</v>
      </c>
    </row>
    <row r="814" spans="6:11">
      <c r="F814" s="74"/>
      <c r="K814" s="82">
        <f>IF(AND(年报!N$2&lt;=A814,A814&lt;=年报!N$3),1,0)</f>
        <v>0</v>
      </c>
    </row>
    <row r="815" spans="6:11">
      <c r="F815" s="74"/>
      <c r="K815" s="82">
        <f>IF(AND(年报!N$2&lt;=A815,A815&lt;=年报!N$3),1,0)</f>
        <v>0</v>
      </c>
    </row>
    <row r="816" spans="6:11">
      <c r="F816" s="74"/>
      <c r="K816" s="82">
        <f>IF(AND(年报!N$2&lt;=A816,A816&lt;=年报!N$3),1,0)</f>
        <v>0</v>
      </c>
    </row>
    <row r="817" spans="6:11">
      <c r="F817" s="74"/>
      <c r="K817" s="82">
        <f>IF(AND(年报!N$2&lt;=A817,A817&lt;=年报!N$3),1,0)</f>
        <v>0</v>
      </c>
    </row>
    <row r="818" spans="6:11">
      <c r="F818" s="74"/>
      <c r="K818" s="82">
        <f>IF(AND(年报!N$2&lt;=A818,A818&lt;=年报!N$3),1,0)</f>
        <v>0</v>
      </c>
    </row>
    <row r="819" spans="6:11">
      <c r="F819" s="74"/>
      <c r="K819" s="82">
        <f>IF(AND(年报!N$2&lt;=A819,A819&lt;=年报!N$3),1,0)</f>
        <v>0</v>
      </c>
    </row>
    <row r="820" spans="6:11">
      <c r="F820" s="74"/>
      <c r="K820" s="82">
        <f>IF(AND(年报!N$2&lt;=A820,A820&lt;=年报!N$3),1,0)</f>
        <v>0</v>
      </c>
    </row>
    <row r="821" spans="6:11">
      <c r="F821" s="74"/>
      <c r="K821" s="82">
        <f>IF(AND(年报!N$2&lt;=A821,A821&lt;=年报!N$3),1,0)</f>
        <v>0</v>
      </c>
    </row>
    <row r="822" spans="6:11">
      <c r="F822" s="74"/>
      <c r="K822" s="82">
        <f>IF(AND(年报!N$2&lt;=A822,A822&lt;=年报!N$3),1,0)</f>
        <v>0</v>
      </c>
    </row>
    <row r="823" spans="6:11">
      <c r="F823" s="74"/>
      <c r="K823" s="82">
        <f>IF(AND(年报!N$2&lt;=A823,A823&lt;=年报!N$3),1,0)</f>
        <v>0</v>
      </c>
    </row>
    <row r="824" spans="6:11">
      <c r="F824" s="74"/>
      <c r="K824" s="82">
        <f>IF(AND(年报!N$2&lt;=A824,A824&lt;=年报!N$3),1,0)</f>
        <v>0</v>
      </c>
    </row>
    <row r="825" spans="6:11">
      <c r="F825" s="74"/>
      <c r="K825" s="82">
        <f>IF(AND(年报!N$2&lt;=A825,A825&lt;=年报!N$3),1,0)</f>
        <v>0</v>
      </c>
    </row>
    <row r="826" spans="6:11">
      <c r="F826" s="74"/>
      <c r="K826" s="82">
        <f>IF(AND(年报!N$2&lt;=A826,A826&lt;=年报!N$3),1,0)</f>
        <v>0</v>
      </c>
    </row>
    <row r="827" spans="6:11">
      <c r="F827" s="74"/>
      <c r="K827" s="82">
        <f>IF(AND(年报!N$2&lt;=A827,A827&lt;=年报!N$3),1,0)</f>
        <v>0</v>
      </c>
    </row>
    <row r="828" spans="6:11">
      <c r="F828" s="74"/>
      <c r="K828" s="82">
        <f>IF(AND(年报!N$2&lt;=A828,A828&lt;=年报!N$3),1,0)</f>
        <v>0</v>
      </c>
    </row>
    <row r="829" spans="6:11">
      <c r="F829" s="74"/>
      <c r="K829" s="82">
        <f>IF(AND(年报!N$2&lt;=A829,A829&lt;=年报!N$3),1,0)</f>
        <v>0</v>
      </c>
    </row>
    <row r="830" spans="6:11">
      <c r="F830" s="74"/>
      <c r="K830" s="82">
        <f>IF(AND(年报!N$2&lt;=A830,A830&lt;=年报!N$3),1,0)</f>
        <v>0</v>
      </c>
    </row>
    <row r="831" spans="6:11">
      <c r="F831" s="74"/>
      <c r="K831" s="82">
        <f>IF(AND(年报!N$2&lt;=A831,A831&lt;=年报!N$3),1,0)</f>
        <v>0</v>
      </c>
    </row>
    <row r="832" spans="6:11">
      <c r="F832" s="74"/>
      <c r="K832" s="82">
        <f>IF(AND(年报!N$2&lt;=A832,A832&lt;=年报!N$3),1,0)</f>
        <v>0</v>
      </c>
    </row>
    <row r="833" spans="6:11">
      <c r="F833" s="74"/>
      <c r="K833" s="82">
        <f>IF(AND(年报!N$2&lt;=A833,A833&lt;=年报!N$3),1,0)</f>
        <v>0</v>
      </c>
    </row>
    <row r="834" spans="6:11">
      <c r="F834" s="74"/>
      <c r="K834" s="82">
        <f>IF(AND(年报!N$2&lt;=A834,A834&lt;=年报!N$3),1,0)</f>
        <v>0</v>
      </c>
    </row>
    <row r="835" spans="6:11">
      <c r="F835" s="74"/>
      <c r="K835" s="82">
        <f>IF(AND(年报!N$2&lt;=A835,A835&lt;=年报!N$3),1,0)</f>
        <v>0</v>
      </c>
    </row>
    <row r="836" spans="6:11">
      <c r="F836" s="74"/>
      <c r="K836" s="82">
        <f>IF(AND(年报!N$2&lt;=A836,A836&lt;=年报!N$3),1,0)</f>
        <v>0</v>
      </c>
    </row>
    <row r="837" spans="6:11">
      <c r="F837" s="74"/>
      <c r="K837" s="82">
        <f>IF(AND(年报!N$2&lt;=A837,A837&lt;=年报!N$3),1,0)</f>
        <v>0</v>
      </c>
    </row>
    <row r="838" spans="6:11">
      <c r="F838" s="74"/>
      <c r="K838" s="82">
        <f>IF(AND(年报!N$2&lt;=A838,A838&lt;=年报!N$3),1,0)</f>
        <v>0</v>
      </c>
    </row>
    <row r="839" spans="6:11">
      <c r="F839" s="74"/>
      <c r="K839" s="82">
        <f>IF(AND(年报!N$2&lt;=A839,A839&lt;=年报!N$3),1,0)</f>
        <v>0</v>
      </c>
    </row>
    <row r="840" spans="6:11">
      <c r="F840" s="74"/>
      <c r="K840" s="82">
        <f>IF(AND(年报!N$2&lt;=A840,A840&lt;=年报!N$3),1,0)</f>
        <v>0</v>
      </c>
    </row>
    <row r="841" spans="6:11">
      <c r="F841" s="74"/>
      <c r="K841" s="82">
        <f>IF(AND(年报!N$2&lt;=A841,A841&lt;=年报!N$3),1,0)</f>
        <v>0</v>
      </c>
    </row>
    <row r="842" spans="6:11">
      <c r="F842" s="74"/>
      <c r="K842" s="82">
        <f>IF(AND(年报!N$2&lt;=A842,A842&lt;=年报!N$3),1,0)</f>
        <v>0</v>
      </c>
    </row>
    <row r="843" spans="6:11">
      <c r="F843" s="74"/>
      <c r="K843" s="82">
        <f>IF(AND(年报!N$2&lt;=A843,A843&lt;=年报!N$3),1,0)</f>
        <v>0</v>
      </c>
    </row>
    <row r="844" spans="6:11">
      <c r="F844" s="74"/>
      <c r="K844" s="82">
        <f>IF(AND(年报!N$2&lt;=A844,A844&lt;=年报!N$3),1,0)</f>
        <v>0</v>
      </c>
    </row>
    <row r="845" spans="6:11">
      <c r="F845" s="74"/>
      <c r="K845" s="82">
        <f>IF(AND(年报!N$2&lt;=A845,A845&lt;=年报!N$3),1,0)</f>
        <v>0</v>
      </c>
    </row>
    <row r="846" spans="6:11">
      <c r="F846" s="74"/>
      <c r="K846" s="82">
        <f>IF(AND(年报!N$2&lt;=A846,A846&lt;=年报!N$3),1,0)</f>
        <v>0</v>
      </c>
    </row>
    <row r="847" spans="6:11">
      <c r="F847" s="74"/>
      <c r="K847" s="82">
        <f>IF(AND(年报!N$2&lt;=A847,A847&lt;=年报!N$3),1,0)</f>
        <v>0</v>
      </c>
    </row>
    <row r="848" spans="6:11">
      <c r="F848" s="74"/>
      <c r="K848" s="82">
        <f>IF(AND(年报!N$2&lt;=A848,A848&lt;=年报!N$3),1,0)</f>
        <v>0</v>
      </c>
    </row>
    <row r="849" spans="6:11">
      <c r="F849" s="74"/>
      <c r="K849" s="82">
        <f>IF(AND(年报!N$2&lt;=A849,A849&lt;=年报!N$3),1,0)</f>
        <v>0</v>
      </c>
    </row>
    <row r="850" spans="6:11">
      <c r="F850" s="74"/>
      <c r="K850" s="82">
        <f>IF(AND(年报!N$2&lt;=A850,A850&lt;=年报!N$3),1,0)</f>
        <v>0</v>
      </c>
    </row>
    <row r="851" spans="6:11">
      <c r="F851" s="74"/>
      <c r="K851" s="82">
        <f>IF(AND(年报!N$2&lt;=A851,A851&lt;=年报!N$3),1,0)</f>
        <v>0</v>
      </c>
    </row>
    <row r="852" spans="6:11">
      <c r="F852" s="74"/>
      <c r="K852" s="82">
        <f>IF(AND(年报!N$2&lt;=A852,A852&lt;=年报!N$3),1,0)</f>
        <v>0</v>
      </c>
    </row>
    <row r="853" spans="6:11">
      <c r="F853" s="74"/>
      <c r="K853" s="82">
        <f>IF(AND(年报!N$2&lt;=A853,A853&lt;=年报!N$3),1,0)</f>
        <v>0</v>
      </c>
    </row>
    <row r="854" spans="6:11">
      <c r="F854" s="74"/>
      <c r="K854" s="82">
        <f>IF(AND(年报!N$2&lt;=A854,A854&lt;=年报!N$3),1,0)</f>
        <v>0</v>
      </c>
    </row>
    <row r="855" spans="6:11">
      <c r="F855" s="74"/>
      <c r="K855" s="82">
        <f>IF(AND(年报!N$2&lt;=A855,A855&lt;=年报!N$3),1,0)</f>
        <v>0</v>
      </c>
    </row>
    <row r="856" spans="6:11">
      <c r="F856" s="74"/>
      <c r="K856" s="82">
        <f>IF(AND(年报!N$2&lt;=A856,A856&lt;=年报!N$3),1,0)</f>
        <v>0</v>
      </c>
    </row>
    <row r="857" spans="6:11">
      <c r="F857" s="74"/>
      <c r="K857" s="82">
        <f>IF(AND(年报!N$2&lt;=A857,A857&lt;=年报!N$3),1,0)</f>
        <v>0</v>
      </c>
    </row>
    <row r="858" spans="6:11">
      <c r="F858" s="74"/>
      <c r="K858" s="82">
        <f>IF(AND(年报!N$2&lt;=A858,A858&lt;=年报!N$3),1,0)</f>
        <v>0</v>
      </c>
    </row>
    <row r="859" spans="6:11">
      <c r="F859" s="74"/>
      <c r="K859" s="82">
        <f>IF(AND(年报!N$2&lt;=A859,A859&lt;=年报!N$3),1,0)</f>
        <v>0</v>
      </c>
    </row>
    <row r="860" spans="6:11">
      <c r="F860" s="74"/>
      <c r="K860" s="82">
        <f>IF(AND(年报!N$2&lt;=A860,A860&lt;=年报!N$3),1,0)</f>
        <v>0</v>
      </c>
    </row>
    <row r="861" spans="6:11">
      <c r="F861" s="74"/>
      <c r="K861" s="82">
        <f>IF(AND(年报!N$2&lt;=A861,A861&lt;=年报!N$3),1,0)</f>
        <v>0</v>
      </c>
    </row>
    <row r="862" spans="6:11">
      <c r="F862" s="74"/>
      <c r="K862" s="82">
        <f>IF(AND(年报!N$2&lt;=A862,A862&lt;=年报!N$3),1,0)</f>
        <v>0</v>
      </c>
    </row>
    <row r="863" spans="6:11">
      <c r="F863" s="74"/>
      <c r="K863" s="82">
        <f>IF(AND(年报!N$2&lt;=A863,A863&lt;=年报!N$3),1,0)</f>
        <v>0</v>
      </c>
    </row>
    <row r="864" spans="6:11">
      <c r="F864" s="74"/>
      <c r="K864" s="82">
        <f>IF(AND(年报!N$2&lt;=A864,A864&lt;=年报!N$3),1,0)</f>
        <v>0</v>
      </c>
    </row>
    <row r="865" spans="6:11">
      <c r="F865" s="74"/>
      <c r="K865" s="82">
        <f>IF(AND(年报!N$2&lt;=A865,A865&lt;=年报!N$3),1,0)</f>
        <v>0</v>
      </c>
    </row>
    <row r="866" spans="6:11">
      <c r="F866" s="74"/>
      <c r="K866" s="82">
        <f>IF(AND(年报!N$2&lt;=A866,A866&lt;=年报!N$3),1,0)</f>
        <v>0</v>
      </c>
    </row>
    <row r="867" spans="6:11">
      <c r="F867" s="74"/>
      <c r="K867" s="82">
        <f>IF(AND(年报!N$2&lt;=A867,A867&lt;=年报!N$3),1,0)</f>
        <v>0</v>
      </c>
    </row>
    <row r="868" spans="6:11">
      <c r="F868" s="74"/>
      <c r="K868" s="82">
        <f>IF(AND(年报!N$2&lt;=A868,A868&lt;=年报!N$3),1,0)</f>
        <v>0</v>
      </c>
    </row>
    <row r="869" spans="6:11">
      <c r="F869" s="74"/>
      <c r="K869" s="82">
        <f>IF(AND(年报!N$2&lt;=A869,A869&lt;=年报!N$3),1,0)</f>
        <v>0</v>
      </c>
    </row>
    <row r="870" spans="6:11">
      <c r="F870" s="74"/>
      <c r="K870" s="82">
        <f>IF(AND(年报!N$2&lt;=A870,A870&lt;=年报!N$3),1,0)</f>
        <v>0</v>
      </c>
    </row>
    <row r="871" spans="6:11">
      <c r="F871" s="74"/>
      <c r="K871" s="82">
        <f>IF(AND(年报!N$2&lt;=A871,A871&lt;=年报!N$3),1,0)</f>
        <v>0</v>
      </c>
    </row>
    <row r="872" spans="6:11">
      <c r="F872" s="74"/>
      <c r="K872" s="82">
        <f>IF(AND(年报!N$2&lt;=A872,A872&lt;=年报!N$3),1,0)</f>
        <v>0</v>
      </c>
    </row>
    <row r="873" spans="6:11">
      <c r="F873" s="74"/>
      <c r="K873" s="82">
        <f>IF(AND(年报!N$2&lt;=A873,A873&lt;=年报!N$3),1,0)</f>
        <v>0</v>
      </c>
    </row>
    <row r="874" spans="6:11">
      <c r="F874" s="74"/>
      <c r="K874" s="82">
        <f>IF(AND(年报!N$2&lt;=A874,A874&lt;=年报!N$3),1,0)</f>
        <v>0</v>
      </c>
    </row>
    <row r="875" spans="6:11">
      <c r="F875" s="74"/>
      <c r="K875" s="82">
        <f>IF(AND(年报!N$2&lt;=A875,A875&lt;=年报!N$3),1,0)</f>
        <v>0</v>
      </c>
    </row>
    <row r="876" spans="6:11">
      <c r="F876" s="74"/>
      <c r="K876" s="82">
        <f>IF(AND(年报!N$2&lt;=A876,A876&lt;=年报!N$3),1,0)</f>
        <v>0</v>
      </c>
    </row>
    <row r="877" spans="6:11">
      <c r="F877" s="74"/>
      <c r="K877" s="82">
        <f>IF(AND(年报!N$2&lt;=A877,A877&lt;=年报!N$3),1,0)</f>
        <v>0</v>
      </c>
    </row>
    <row r="878" spans="6:11">
      <c r="F878" s="74"/>
      <c r="K878" s="82">
        <f>IF(AND(年报!N$2&lt;=A878,A878&lt;=年报!N$3),1,0)</f>
        <v>0</v>
      </c>
    </row>
    <row r="879" spans="6:11">
      <c r="F879" s="74"/>
      <c r="K879" s="82">
        <f>IF(AND(年报!N$2&lt;=A879,A879&lt;=年报!N$3),1,0)</f>
        <v>0</v>
      </c>
    </row>
    <row r="880" spans="6:11">
      <c r="F880" s="74"/>
      <c r="K880" s="82">
        <f>IF(AND(年报!N$2&lt;=A880,A880&lt;=年报!N$3),1,0)</f>
        <v>0</v>
      </c>
    </row>
    <row r="881" spans="6:11">
      <c r="F881" s="74"/>
      <c r="K881" s="82">
        <f>IF(AND(年报!N$2&lt;=A881,A881&lt;=年报!N$3),1,0)</f>
        <v>0</v>
      </c>
    </row>
    <row r="882" spans="6:6">
      <c r="F882" s="74"/>
    </row>
    <row r="883" spans="6:6">
      <c r="F883" s="74"/>
    </row>
    <row r="884" spans="6:6">
      <c r="F884" s="74"/>
    </row>
    <row r="885" spans="6:6">
      <c r="F885" s="74"/>
    </row>
    <row r="886" spans="6:6">
      <c r="F886" s="74"/>
    </row>
    <row r="887" spans="6:6">
      <c r="F887" s="74"/>
    </row>
    <row r="888" spans="6:6">
      <c r="F888" s="74"/>
    </row>
    <row r="889" spans="6:6">
      <c r="F889" s="74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87"/>
  <sheetViews>
    <sheetView workbookViewId="0">
      <pane xSplit="1" ySplit="3" topLeftCell="B132" activePane="bottomRight" state="frozen"/>
      <selection/>
      <selection pane="topRight"/>
      <selection pane="bottomLeft"/>
      <selection pane="bottomRight" activeCell="E166" sqref="E166"/>
    </sheetView>
  </sheetViews>
  <sheetFormatPr defaultColWidth="8.75" defaultRowHeight="14.25"/>
  <cols>
    <col min="1" max="1" width="10.375" style="21" customWidth="1"/>
    <col min="2" max="2" width="10.25" style="74" customWidth="1"/>
    <col min="3" max="3" width="9.5" style="74" customWidth="1"/>
    <col min="4" max="5" width="12.375" style="74" customWidth="1"/>
    <col min="6" max="6" width="12.375" style="65" customWidth="1"/>
    <col min="7" max="7" width="11.5" style="75" customWidth="1"/>
    <col min="8" max="8" width="16.75" style="65" customWidth="1"/>
    <col min="9" max="10" width="9" style="152" customWidth="1"/>
    <col min="11" max="11" width="10.625" style="64" customWidth="1"/>
    <col min="12" max="12" width="9" style="152" customWidth="1"/>
    <col min="13" max="13" width="8.5" style="152" customWidth="1"/>
    <col min="14" max="32" width="9" style="152" customWidth="1"/>
    <col min="33" max="16384" width="8.75" style="152"/>
  </cols>
  <sheetData>
    <row r="1" customHeight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K1" s="79"/>
    </row>
    <row r="2" ht="12" customHeight="1" spans="1:11">
      <c r="A2" s="141" t="s">
        <v>36</v>
      </c>
      <c r="B2" s="144"/>
      <c r="C2" s="69">
        <v>42843</v>
      </c>
      <c r="D2" s="70" t="s">
        <v>10</v>
      </c>
      <c r="E2" s="70" t="s">
        <v>11</v>
      </c>
      <c r="F2" s="77">
        <v>2612.065</v>
      </c>
      <c r="K2" s="80"/>
    </row>
    <row r="3" spans="1:11">
      <c r="A3" s="21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H3" s="65" t="s">
        <v>12</v>
      </c>
      <c r="K3" s="81" t="s">
        <v>20</v>
      </c>
    </row>
    <row r="4" spans="1:11">
      <c r="A4" s="21">
        <f>'DC4-1'!A19</f>
        <v>42843</v>
      </c>
      <c r="B4" s="77">
        <f>'DC4-1'!B4</f>
        <v>2581.994</v>
      </c>
      <c r="C4" s="77">
        <f>IF(ISERROR(VLOOKUP(A4,'DC4-1'!$A$4:$Q$1997,5,TRUE)),"",VLOOKUP(A4,'DC4-1'!$A$4:$Q$1997,5,TRUE))</f>
        <v>30.505</v>
      </c>
      <c r="D4" s="74">
        <v>0.412</v>
      </c>
      <c r="E4" s="65">
        <v>0.461</v>
      </c>
      <c r="F4" s="74">
        <f>(B4+C4)-(D4+E4)/2</f>
        <v>2612.0625</v>
      </c>
      <c r="G4" s="75">
        <f>(F$4-F4)*1000</f>
        <v>0</v>
      </c>
      <c r="K4" s="82"/>
    </row>
    <row r="5" spans="1:11">
      <c r="A5" s="21">
        <f>'DC4-1'!A20</f>
        <v>42857</v>
      </c>
      <c r="B5" s="77">
        <f>'DC4-1'!B5</f>
        <v>2581.994</v>
      </c>
      <c r="C5" s="77">
        <f>IF(ISERROR(VLOOKUP(A5,'DC4-1'!$A$4:$Q$1997,5,TRUE)),"",VLOOKUP(A5,'DC4-1'!$A$4:$Q$1997,5,TRUE))</f>
        <v>33.4075</v>
      </c>
      <c r="D5" s="74">
        <v>3.333</v>
      </c>
      <c r="E5" s="65">
        <v>3.399</v>
      </c>
      <c r="F5" s="74">
        <f t="shared" ref="F5:F19" si="0">(B5+C5)-(D5+E5)/2</f>
        <v>2612.0355</v>
      </c>
      <c r="G5" s="75">
        <f t="shared" ref="G5:G19" si="1">(F$4-F5)*1000</f>
        <v>27.0000000004984</v>
      </c>
      <c r="K5" s="82"/>
    </row>
    <row r="6" spans="1:11">
      <c r="A6" s="21">
        <f>'DC4-1'!A21</f>
        <v>42874</v>
      </c>
      <c r="B6" s="77">
        <f>'DC4-1'!B6</f>
        <v>2581.994</v>
      </c>
      <c r="C6" s="77">
        <f>IF(ISERROR(VLOOKUP(A6,'DC4-1'!$A$4:$Q$1997,5,TRUE)),"",VLOOKUP(A6,'DC4-1'!$A$4:$Q$1997,5,TRUE))</f>
        <v>36.8145</v>
      </c>
      <c r="D6" s="74">
        <v>6.798</v>
      </c>
      <c r="E6" s="65">
        <v>6.854</v>
      </c>
      <c r="F6" s="74">
        <f t="shared" si="0"/>
        <v>2611.9825</v>
      </c>
      <c r="G6" s="75">
        <f t="shared" si="1"/>
        <v>80.000000000382</v>
      </c>
      <c r="K6" s="82"/>
    </row>
    <row r="7" spans="1:11">
      <c r="A7" s="21">
        <f>'DC4-1'!A22</f>
        <v>42881</v>
      </c>
      <c r="B7" s="77">
        <f>'DC4-1'!B7</f>
        <v>2581.994</v>
      </c>
      <c r="C7" s="77">
        <f>IF(ISERROR(VLOOKUP(A7,'DC4-1'!$A$4:$Q$1997,5,TRUE)),"",VLOOKUP(A7,'DC4-1'!$A$4:$Q$1997,5,TRUE))</f>
        <v>36.8095</v>
      </c>
      <c r="D7" s="74">
        <v>6.794</v>
      </c>
      <c r="E7" s="65">
        <v>6.857</v>
      </c>
      <c r="F7" s="74">
        <f t="shared" si="0"/>
        <v>2611.978</v>
      </c>
      <c r="G7" s="75">
        <f t="shared" si="1"/>
        <v>84.5000000003893</v>
      </c>
      <c r="K7" s="82"/>
    </row>
    <row r="8" spans="1:11">
      <c r="A8" s="21">
        <f>'DC4-1'!A23</f>
        <v>42885</v>
      </c>
      <c r="B8" s="77">
        <f>'DC4-1'!B8</f>
        <v>2581.994</v>
      </c>
      <c r="C8" s="77">
        <f>IF(ISERROR(VLOOKUP(A8,'DC4-1'!$A$4:$Q$1997,5,TRUE)),"",VLOOKUP(A8,'DC4-1'!$A$4:$Q$1997,5,TRUE))</f>
        <v>36.8065</v>
      </c>
      <c r="D8" s="74">
        <v>6.797</v>
      </c>
      <c r="E8" s="65">
        <v>6.849</v>
      </c>
      <c r="F8" s="74">
        <f t="shared" si="0"/>
        <v>2611.9775</v>
      </c>
      <c r="G8" s="75">
        <f t="shared" si="1"/>
        <v>85.0000000000364</v>
      </c>
      <c r="K8" s="82"/>
    </row>
    <row r="9" spans="1:11">
      <c r="A9" s="21">
        <f>'DC4-1'!A24</f>
        <v>42892</v>
      </c>
      <c r="B9" s="77">
        <f>'DC4-1'!B9</f>
        <v>2581.994</v>
      </c>
      <c r="C9" s="77">
        <f>IF(ISERROR(VLOOKUP(A9,'DC4-1'!$A$4:$Q$1997,5,TRUE)),"",VLOOKUP(A9,'DC4-1'!$A$4:$Q$1997,5,TRUE))</f>
        <v>36.794</v>
      </c>
      <c r="D9" s="74">
        <v>6.791</v>
      </c>
      <c r="E9" s="65">
        <v>6.841</v>
      </c>
      <c r="F9" s="74">
        <f t="shared" si="0"/>
        <v>2611.972</v>
      </c>
      <c r="G9" s="75">
        <f t="shared" si="1"/>
        <v>90.5000000002474</v>
      </c>
      <c r="K9" s="82"/>
    </row>
    <row r="10" spans="1:11">
      <c r="A10" s="21">
        <f>'DC4-1'!A25</f>
        <v>42920</v>
      </c>
      <c r="B10" s="77">
        <f>'DC4-1'!B10</f>
        <v>2581.994</v>
      </c>
      <c r="C10" s="77">
        <f>IF(ISERROR(VLOOKUP(A10,'DC4-1'!$A$4:$Q$1997,5,TRUE)),"",VLOOKUP(A10,'DC4-1'!$A$4:$Q$1997,5,TRUE))</f>
        <v>40.273</v>
      </c>
      <c r="D10" s="74">
        <v>10.297</v>
      </c>
      <c r="E10" s="65">
        <v>10.356</v>
      </c>
      <c r="F10" s="74">
        <f t="shared" si="0"/>
        <v>2611.9405</v>
      </c>
      <c r="G10" s="75">
        <f t="shared" si="1"/>
        <v>122.000000000298</v>
      </c>
      <c r="K10" s="82"/>
    </row>
    <row r="11" spans="1:11">
      <c r="A11" s="21">
        <f>'DC4-1'!A26</f>
        <v>42929</v>
      </c>
      <c r="B11" s="77">
        <f>'DC4-1'!B11</f>
        <v>2581.994</v>
      </c>
      <c r="C11" s="77">
        <f>IF(ISERROR(VLOOKUP(A11,'DC4-1'!$A$4:$Q$1997,5,TRUE)),"",VLOOKUP(A11,'DC4-1'!$A$4:$Q$1997,5,TRUE))</f>
        <v>40.268</v>
      </c>
      <c r="D11" s="74">
        <v>10.289</v>
      </c>
      <c r="E11" s="65">
        <v>10.355</v>
      </c>
      <c r="F11" s="74">
        <f t="shared" si="0"/>
        <v>2611.94</v>
      </c>
      <c r="G11" s="75">
        <f t="shared" si="1"/>
        <v>122.5000000004</v>
      </c>
      <c r="K11" s="82"/>
    </row>
    <row r="12" spans="1:11">
      <c r="A12" s="21">
        <f>'DC4-1'!A27</f>
        <v>42934</v>
      </c>
      <c r="B12" s="77">
        <f>'DC4-1'!B12</f>
        <v>2581.994</v>
      </c>
      <c r="C12" s="77">
        <f>IF(ISERROR(VLOOKUP(A12,'DC4-1'!$A$4:$Q$1997,5,TRUE)),"",VLOOKUP(A12,'DC4-1'!$A$4:$Q$1997,5,TRUE))</f>
        <v>40.2515</v>
      </c>
      <c r="D12" s="74">
        <v>10.281</v>
      </c>
      <c r="E12" s="65">
        <v>10.339</v>
      </c>
      <c r="F12" s="74">
        <f t="shared" si="0"/>
        <v>2611.9355</v>
      </c>
      <c r="G12" s="75">
        <f t="shared" si="1"/>
        <v>127.000000000407</v>
      </c>
      <c r="K12" s="82"/>
    </row>
    <row r="13" spans="1:11">
      <c r="A13" s="21">
        <f>'DC4-1'!A28</f>
        <v>42941</v>
      </c>
      <c r="B13" s="77">
        <f>'DC4-1'!B13</f>
        <v>2581.994</v>
      </c>
      <c r="C13" s="77">
        <f>IF(ISERROR(VLOOKUP(A13,'DC4-1'!$A$4:$Q$1997,5,TRUE)),"",VLOOKUP(A13,'DC4-1'!$A$4:$Q$1997,5,TRUE))</f>
        <v>40.8215</v>
      </c>
      <c r="D13" s="74">
        <v>10.838</v>
      </c>
      <c r="E13" s="65">
        <v>10.925</v>
      </c>
      <c r="F13" s="74">
        <f t="shared" si="0"/>
        <v>2611.934</v>
      </c>
      <c r="G13" s="75">
        <f t="shared" si="1"/>
        <v>128.500000000258</v>
      </c>
      <c r="K13" s="82"/>
    </row>
    <row r="14" spans="1:11">
      <c r="A14" s="21">
        <f>'DC4-1'!A29</f>
        <v>42955</v>
      </c>
      <c r="B14" s="77">
        <f>'DC4-1'!B14</f>
        <v>2581.994</v>
      </c>
      <c r="C14" s="77">
        <f>IF(ISERROR(VLOOKUP(A14,'DC4-1'!$A$4:$Q$1997,5,TRUE)),"",VLOOKUP(A14,'DC4-1'!$A$4:$Q$1997,5,TRUE))</f>
        <v>43.5775</v>
      </c>
      <c r="D14" s="74">
        <v>13.65</v>
      </c>
      <c r="E14" s="65">
        <v>13.705</v>
      </c>
      <c r="F14" s="74">
        <f t="shared" si="0"/>
        <v>2611.894</v>
      </c>
      <c r="G14" s="75">
        <f t="shared" si="1"/>
        <v>168.500000000222</v>
      </c>
      <c r="K14" s="82"/>
    </row>
    <row r="15" spans="1:11">
      <c r="A15" s="21">
        <f>'DC4-1'!A30</f>
        <v>42961</v>
      </c>
      <c r="B15" s="77">
        <f>'DC4-1'!B15</f>
        <v>2581.994</v>
      </c>
      <c r="C15" s="77">
        <f>IF(ISERROR(VLOOKUP(A15,'DC4-1'!$A$4:$Q$1997,5,TRUE)),"",VLOOKUP(A15,'DC4-1'!$A$4:$Q$1997,5,TRUE))</f>
        <v>43.5635</v>
      </c>
      <c r="D15" s="74">
        <v>13.65</v>
      </c>
      <c r="E15" s="74">
        <v>13.698</v>
      </c>
      <c r="F15" s="74">
        <f t="shared" si="0"/>
        <v>2611.8835</v>
      </c>
      <c r="G15" s="75">
        <f t="shared" si="1"/>
        <v>179.000000000087</v>
      </c>
      <c r="K15" s="82"/>
    </row>
    <row r="16" spans="1:11">
      <c r="A16" s="21">
        <f>'DC4-1'!A31</f>
        <v>42969</v>
      </c>
      <c r="B16" s="77">
        <f>'DC4-1'!B16</f>
        <v>2581.994</v>
      </c>
      <c r="C16" s="77">
        <f>IF(ISERROR(VLOOKUP(A16,'DC4-1'!$A$4:$Q$1997,5,TRUE)),"",VLOOKUP(A16,'DC4-1'!$A$4:$Q$1997,5,TRUE))</f>
        <v>44.123</v>
      </c>
      <c r="D16" s="74">
        <v>14.208</v>
      </c>
      <c r="E16" s="74">
        <v>14.269</v>
      </c>
      <c r="F16" s="74">
        <f t="shared" si="0"/>
        <v>2611.8785</v>
      </c>
      <c r="G16" s="75">
        <f t="shared" si="1"/>
        <v>184.000000000196</v>
      </c>
      <c r="K16" s="82"/>
    </row>
    <row r="17" spans="1:11">
      <c r="A17" s="21">
        <f>'DC4-1'!A32</f>
        <v>42979</v>
      </c>
      <c r="B17" s="77">
        <f>'DC4-1'!B17</f>
        <v>2581.994</v>
      </c>
      <c r="C17" s="77">
        <f>IF(ISERROR(VLOOKUP(A17,'DC4-1'!$A$4:$Q$1997,5,TRUE)),"",VLOOKUP(A17,'DC4-1'!$A$4:$Q$1997,5,TRUE))</f>
        <v>46.81</v>
      </c>
      <c r="D17" s="74">
        <v>16.918</v>
      </c>
      <c r="E17" s="74">
        <v>16.973</v>
      </c>
      <c r="F17" s="74">
        <f t="shared" si="0"/>
        <v>2611.8585</v>
      </c>
      <c r="G17" s="75">
        <f t="shared" si="1"/>
        <v>204.000000000178</v>
      </c>
      <c r="K17" s="82"/>
    </row>
    <row r="18" spans="1:11">
      <c r="A18" s="21">
        <f>'DC4-1'!A33</f>
        <v>42984</v>
      </c>
      <c r="B18" s="77">
        <f>'DC4-1'!B18</f>
        <v>2581.994</v>
      </c>
      <c r="C18" s="77">
        <f>IF(ISERROR(VLOOKUP(A18,'DC4-1'!$A$4:$Q$1997,5,TRUE)),"",VLOOKUP(A18,'DC4-1'!$A$4:$Q$1997,5,TRUE))</f>
        <v>46.8085</v>
      </c>
      <c r="D18" s="74">
        <v>16.913</v>
      </c>
      <c r="E18" s="74">
        <v>16.97</v>
      </c>
      <c r="F18" s="74">
        <f t="shared" si="0"/>
        <v>2611.861</v>
      </c>
      <c r="G18" s="75">
        <f t="shared" si="1"/>
        <v>201.500000000124</v>
      </c>
      <c r="K18" s="82"/>
    </row>
    <row r="19" spans="1:11">
      <c r="A19" s="21">
        <f>'DC4-1'!A34</f>
        <v>42992</v>
      </c>
      <c r="B19" s="77">
        <f>'DC4-1'!B19</f>
        <v>2581.994</v>
      </c>
      <c r="C19" s="77">
        <f>IF(ISERROR(VLOOKUP(A19,'DC4-1'!$A$4:$Q$1997,5,TRUE)),"",VLOOKUP(A19,'DC4-1'!$A$4:$Q$1997,5,TRUE))</f>
        <v>46.79</v>
      </c>
      <c r="D19" s="74">
        <v>16.909</v>
      </c>
      <c r="E19" s="74">
        <v>16.957</v>
      </c>
      <c r="F19" s="74">
        <f t="shared" si="0"/>
        <v>2611.851</v>
      </c>
      <c r="G19" s="75">
        <f t="shared" si="1"/>
        <v>211.500000000342</v>
      </c>
      <c r="K19" s="82"/>
    </row>
    <row r="20" spans="1:11">
      <c r="A20" s="21">
        <f>'DC4-1'!A35</f>
        <v>42993</v>
      </c>
      <c r="B20" s="77">
        <f>'DC4-1'!B20</f>
        <v>2581.994</v>
      </c>
      <c r="C20" s="77">
        <f>IF(ISERROR(VLOOKUP(A20,'DC4-1'!$A$4:$Q$1997,5,TRUE)),"",VLOOKUP(A20,'DC4-1'!$A$4:$Q$1997,5,TRUE))</f>
        <v>47.203</v>
      </c>
      <c r="F20" s="74"/>
      <c r="K20" s="82"/>
    </row>
    <row r="21" spans="1:11">
      <c r="A21" s="21">
        <f>'DC4-1'!A36</f>
        <v>42997</v>
      </c>
      <c r="B21" s="77">
        <f>'DC4-1'!B21</f>
        <v>2581.994</v>
      </c>
      <c r="C21" s="77">
        <f>IF(ISERROR(VLOOKUP(A21,'DC4-1'!$A$4:$Q$1997,5,TRUE)),"",VLOOKUP(A21,'DC4-1'!$A$4:$Q$1997,5,TRUE))</f>
        <v>49.867</v>
      </c>
      <c r="D21" s="74">
        <v>19.996</v>
      </c>
      <c r="E21" s="74">
        <v>20.035</v>
      </c>
      <c r="F21" s="74">
        <f t="shared" ref="F21:F28" si="2">(B21+C21)-(D21+E21)/2</f>
        <v>2611.8455</v>
      </c>
      <c r="G21" s="75">
        <f t="shared" ref="G21:G28" si="3">(F$4-F21)*1000</f>
        <v>217.000000000098</v>
      </c>
      <c r="K21" s="82"/>
    </row>
    <row r="22" spans="1:11">
      <c r="A22" s="21">
        <f>'DC4-1'!A37</f>
        <v>43004</v>
      </c>
      <c r="B22" s="77">
        <f>'DC4-1'!B22</f>
        <v>2581.994</v>
      </c>
      <c r="C22" s="77">
        <f>IF(ISERROR(VLOOKUP(A22,'DC4-1'!$A$4:$Q$1997,5,TRUE)),"",VLOOKUP(A22,'DC4-1'!$A$4:$Q$1997,5,TRUE))</f>
        <v>49.851</v>
      </c>
      <c r="D22" s="74">
        <v>19.98</v>
      </c>
      <c r="E22" s="74">
        <v>20.03</v>
      </c>
      <c r="F22" s="74">
        <f t="shared" si="2"/>
        <v>2611.84</v>
      </c>
      <c r="G22" s="75">
        <f t="shared" si="3"/>
        <v>222.500000000309</v>
      </c>
      <c r="K22" s="82"/>
    </row>
    <row r="23" spans="1:11">
      <c r="A23" s="21">
        <f>'DC4-1'!A38</f>
        <v>43012</v>
      </c>
      <c r="B23" s="77">
        <f>'DC4-1'!B23</f>
        <v>2581.994</v>
      </c>
      <c r="C23" s="77">
        <f>IF(ISERROR(VLOOKUP(A23,'DC4-1'!$A$4:$Q$1997,5,TRUE)),"",VLOOKUP(A23,'DC4-1'!$A$4:$Q$1997,5,TRUE))</f>
        <v>49.7935</v>
      </c>
      <c r="D23" s="74">
        <v>19.934</v>
      </c>
      <c r="E23" s="74">
        <v>19.992</v>
      </c>
      <c r="F23" s="74">
        <f t="shared" si="2"/>
        <v>2611.8245</v>
      </c>
      <c r="G23" s="75">
        <f t="shared" si="3"/>
        <v>238.000000000284</v>
      </c>
      <c r="K23" s="82"/>
    </row>
    <row r="24" spans="1:11">
      <c r="A24" s="21">
        <f>'DC4-1'!A39</f>
        <v>43020</v>
      </c>
      <c r="B24" s="77">
        <f>'DC4-1'!B24</f>
        <v>2581.994</v>
      </c>
      <c r="C24" s="77">
        <f>IF(ISERROR(VLOOKUP(A24,'DC4-1'!$A$4:$Q$1997,5,TRUE)),"",VLOOKUP(A24,'DC4-1'!$A$4:$Q$1997,5,TRUE))</f>
        <v>53.2565</v>
      </c>
      <c r="D24" s="74">
        <v>23.415</v>
      </c>
      <c r="E24" s="74">
        <v>23.468</v>
      </c>
      <c r="F24" s="74">
        <f t="shared" si="2"/>
        <v>2611.809</v>
      </c>
      <c r="G24" s="75">
        <f t="shared" si="3"/>
        <v>253.500000000258</v>
      </c>
      <c r="K24" s="82"/>
    </row>
    <row r="25" spans="1:11">
      <c r="A25" s="21">
        <f>'DC4-1'!A40</f>
        <v>43028</v>
      </c>
      <c r="B25" s="77">
        <f>'DC4-1'!B25</f>
        <v>2581.994</v>
      </c>
      <c r="C25" s="77">
        <f>IF(ISERROR(VLOOKUP(A25,'DC4-1'!$A$4:$Q$1997,5,TRUE)),"",VLOOKUP(A25,'DC4-1'!$A$4:$Q$1997,5,TRUE))</f>
        <v>56.48</v>
      </c>
      <c r="D25" s="74">
        <v>26.66</v>
      </c>
      <c r="E25" s="74">
        <v>26.732</v>
      </c>
      <c r="F25" s="74">
        <f t="shared" si="2"/>
        <v>2611.778</v>
      </c>
      <c r="G25" s="75">
        <f t="shared" si="3"/>
        <v>284.500000000207</v>
      </c>
      <c r="K25" s="82"/>
    </row>
    <row r="26" spans="1:11">
      <c r="A26" s="21">
        <f>'DC4-1'!A41</f>
        <v>43033</v>
      </c>
      <c r="B26" s="77">
        <f>'DC4-1'!B26</f>
        <v>2581.994</v>
      </c>
      <c r="C26" s="77">
        <f>IF(ISERROR(VLOOKUP(A26,'DC4-1'!$A$4:$Q$1997,5,TRUE)),"",VLOOKUP(A26,'DC4-1'!$A$4:$Q$1997,5,TRUE))</f>
        <v>56.44</v>
      </c>
      <c r="D26" s="74">
        <v>26.652</v>
      </c>
      <c r="E26" s="74">
        <v>26.709</v>
      </c>
      <c r="F26" s="74">
        <f t="shared" si="2"/>
        <v>2611.7535</v>
      </c>
      <c r="G26" s="75">
        <f t="shared" si="3"/>
        <v>309.000000000196</v>
      </c>
      <c r="K26" s="82"/>
    </row>
    <row r="27" spans="1:11">
      <c r="A27" s="21">
        <f>'DC4-1'!A42</f>
        <v>43038</v>
      </c>
      <c r="B27" s="77">
        <f>'DC4-1'!B27</f>
        <v>2581.994</v>
      </c>
      <c r="C27" s="77">
        <f>IF(ISERROR(VLOOKUP(A27,'DC4-1'!$A$4:$Q$1997,5,TRUE)),"",VLOOKUP(A27,'DC4-1'!$A$4:$Q$1997,5,TRUE))</f>
        <v>59.8545</v>
      </c>
      <c r="D27" s="74">
        <v>30.076</v>
      </c>
      <c r="E27" s="74">
        <v>30.132</v>
      </c>
      <c r="F27" s="74">
        <f t="shared" si="2"/>
        <v>2611.7445</v>
      </c>
      <c r="G27" s="75">
        <f t="shared" si="3"/>
        <v>318.000000000211</v>
      </c>
      <c r="K27" s="82"/>
    </row>
    <row r="28" spans="1:11">
      <c r="A28" s="21">
        <f>'DC4-1'!A43</f>
        <v>43045</v>
      </c>
      <c r="B28" s="77">
        <f>'DC4-1'!B28</f>
        <v>2581.994</v>
      </c>
      <c r="C28" s="77">
        <f>IF(ISERROR(VLOOKUP(A28,'DC4-1'!$A$4:$Q$1997,5,TRUE)),"",VLOOKUP(A28,'DC4-1'!$A$4:$Q$1997,5,TRUE))</f>
        <v>60.412</v>
      </c>
      <c r="D28" s="74">
        <v>30.652</v>
      </c>
      <c r="E28" s="74">
        <v>30.708</v>
      </c>
      <c r="F28" s="74">
        <f t="shared" si="2"/>
        <v>2611.726</v>
      </c>
      <c r="G28" s="75">
        <f t="shared" si="3"/>
        <v>336.500000000342</v>
      </c>
      <c r="K28" s="82"/>
    </row>
    <row r="29" spans="1:11">
      <c r="A29" s="21">
        <f>'DC4-1'!A44</f>
        <v>43050</v>
      </c>
      <c r="B29" s="77">
        <f>'DC4-1'!B29</f>
        <v>2581.994</v>
      </c>
      <c r="C29" s="77">
        <f>IF(ISERROR(VLOOKUP(A29,'DC4-1'!$A$4:$Q$1997,5,TRUE)),"",VLOOKUP(A29,'DC4-1'!$A$4:$Q$1997,5,TRUE))</f>
        <v>63.11</v>
      </c>
      <c r="F29" s="74"/>
      <c r="K29" s="82"/>
    </row>
    <row r="30" spans="1:11">
      <c r="A30" s="21">
        <f>'DC4-1'!A45</f>
        <v>43055</v>
      </c>
      <c r="B30" s="77">
        <f>'DC4-1'!B30</f>
        <v>2581.994</v>
      </c>
      <c r="C30" s="77">
        <f>IF(ISERROR(VLOOKUP(A30,'DC4-1'!$A$4:$Q$1997,5,TRUE)),"",VLOOKUP(A30,'DC4-1'!$A$4:$Q$1997,5,TRUE))</f>
        <v>63.6015</v>
      </c>
      <c r="D30" s="74">
        <v>33.871</v>
      </c>
      <c r="E30" s="74">
        <v>33.917</v>
      </c>
      <c r="F30" s="74">
        <f t="shared" ref="F30:F31" si="4">(B30+C30)-(D30+E30)/2</f>
        <v>2611.7015</v>
      </c>
      <c r="G30" s="75">
        <f t="shared" ref="G30:G31" si="5">(F$4-F30)*1000</f>
        <v>361.000000000331</v>
      </c>
      <c r="K30" s="82"/>
    </row>
    <row r="31" spans="1:11">
      <c r="A31" s="21">
        <f>'DC4-1'!A46</f>
        <v>43059</v>
      </c>
      <c r="B31" s="77">
        <f>'DC4-1'!B31</f>
        <v>2581.994</v>
      </c>
      <c r="C31" s="77">
        <f>IF(ISERROR(VLOOKUP(A31,'DC4-1'!$A$4:$Q$1997,5,TRUE)),"",VLOOKUP(A31,'DC4-1'!$A$4:$Q$1997,5,TRUE))</f>
        <v>66.3765</v>
      </c>
      <c r="D31" s="74">
        <v>36.657</v>
      </c>
      <c r="E31" s="74">
        <v>36.73</v>
      </c>
      <c r="F31" s="74">
        <f t="shared" si="4"/>
        <v>2611.677</v>
      </c>
      <c r="G31" s="75">
        <f t="shared" si="5"/>
        <v>385.50000000032</v>
      </c>
      <c r="K31" s="82"/>
    </row>
    <row r="32" spans="1:11">
      <c r="A32" s="21">
        <f>'DC4-1'!A47</f>
        <v>43063</v>
      </c>
      <c r="B32" s="77">
        <f>'DC4-1'!B32</f>
        <v>2581.994</v>
      </c>
      <c r="C32" s="77">
        <f>IF(ISERROR(VLOOKUP(A32,'DC4-1'!$A$4:$Q$1997,5,TRUE)),"",VLOOKUP(A32,'DC4-1'!$A$4:$Q$1997,5,TRUE))</f>
        <v>66.931</v>
      </c>
      <c r="F32" s="74"/>
      <c r="K32" s="82"/>
    </row>
    <row r="33" spans="1:11">
      <c r="A33" s="21">
        <f>'DC4-1'!A48</f>
        <v>43067</v>
      </c>
      <c r="B33" s="77">
        <f>'DC4-1'!B33</f>
        <v>2581.994</v>
      </c>
      <c r="C33" s="77">
        <f>IF(ISERROR(VLOOKUP(A33,'DC4-1'!$A$4:$Q$1997,5,TRUE)),"",VLOOKUP(A33,'DC4-1'!$A$4:$Q$1997,5,TRUE))</f>
        <v>69.796</v>
      </c>
      <c r="D33" s="74">
        <v>40.108</v>
      </c>
      <c r="E33" s="74">
        <v>40.151</v>
      </c>
      <c r="F33" s="74">
        <f t="shared" ref="F33:F72" si="6">(B33+C33)-(D33+E33)/2</f>
        <v>2611.6605</v>
      </c>
      <c r="G33" s="75">
        <f t="shared" ref="G33:G72" si="7">(F$4-F33)*1000</f>
        <v>402.000000000498</v>
      </c>
      <c r="K33" s="82"/>
    </row>
    <row r="34" spans="1:11">
      <c r="A34" s="21">
        <f>'DC4-1'!A49</f>
        <v>43073</v>
      </c>
      <c r="B34" s="77">
        <f>'DC4-1'!B34</f>
        <v>2581.994</v>
      </c>
      <c r="C34" s="77">
        <f>IF(ISERROR(VLOOKUP(A34,'DC4-1'!$A$4:$Q$1997,5,TRUE)),"",VLOOKUP(A34,'DC4-1'!$A$4:$Q$1997,5,TRUE))</f>
        <v>69.749</v>
      </c>
      <c r="D34" s="74">
        <v>40.068</v>
      </c>
      <c r="E34" s="74">
        <v>40.129</v>
      </c>
      <c r="F34" s="74">
        <f t="shared" si="6"/>
        <v>2611.6445</v>
      </c>
      <c r="G34" s="75">
        <f t="shared" si="7"/>
        <v>418.000000000575</v>
      </c>
      <c r="K34" s="82"/>
    </row>
    <row r="35" spans="1:11">
      <c r="A35" s="21">
        <f>'DC4-1'!A50</f>
        <v>43094</v>
      </c>
      <c r="B35" s="77">
        <f>'DC4-1'!B35</f>
        <v>2581.994</v>
      </c>
      <c r="C35" s="77">
        <f>IF(ISERROR(VLOOKUP(A35,'DC4-1'!$A$4:$Q$1997,5,TRUE)),"",VLOOKUP(A35,'DC4-1'!$A$4:$Q$1997,5,TRUE))</f>
        <v>73.15</v>
      </c>
      <c r="D35" s="74">
        <v>43.496</v>
      </c>
      <c r="E35" s="74">
        <v>43.543</v>
      </c>
      <c r="F35" s="74">
        <f t="shared" si="6"/>
        <v>2611.6245</v>
      </c>
      <c r="G35" s="75">
        <f t="shared" si="7"/>
        <v>438.000000000102</v>
      </c>
      <c r="K35" s="82"/>
    </row>
    <row r="36" spans="1:11">
      <c r="A36" s="21">
        <f>'DC4-1'!A51</f>
        <v>43102</v>
      </c>
      <c r="B36" s="77">
        <f>'DC4-1'!B36</f>
        <v>2581.994</v>
      </c>
      <c r="C36" s="77">
        <f>IF(ISERROR(VLOOKUP(A36,'DC4-1'!$A$4:$Q$1997,5,TRUE)),"",VLOOKUP(A36,'DC4-1'!$A$4:$Q$1997,5,TRUE))</f>
        <v>73.5825</v>
      </c>
      <c r="D36" s="74">
        <v>43.935</v>
      </c>
      <c r="E36" s="74">
        <v>43.995</v>
      </c>
      <c r="F36" s="74">
        <f t="shared" si="6"/>
        <v>2611.6115</v>
      </c>
      <c r="G36" s="75">
        <f t="shared" si="7"/>
        <v>451.000000000477</v>
      </c>
      <c r="K36" s="82"/>
    </row>
    <row r="37" spans="1:11">
      <c r="A37" s="21">
        <f>'DC4-1'!A52</f>
        <v>43108</v>
      </c>
      <c r="B37" s="77">
        <f>'DC4-1'!B37</f>
        <v>2581.994</v>
      </c>
      <c r="C37" s="77">
        <f>IF(ISERROR(VLOOKUP(A37,'DC4-1'!$A$4:$Q$1997,5,TRUE)),"",VLOOKUP(A37,'DC4-1'!$A$4:$Q$1997,5,TRUE))</f>
        <v>73.58</v>
      </c>
      <c r="D37" s="74">
        <v>43.934</v>
      </c>
      <c r="E37" s="74">
        <v>43.995</v>
      </c>
      <c r="F37" s="74">
        <f t="shared" si="6"/>
        <v>2611.6095</v>
      </c>
      <c r="G37" s="75">
        <f t="shared" si="7"/>
        <v>453.000000000429</v>
      </c>
      <c r="K37" s="82"/>
    </row>
    <row r="38" spans="1:11">
      <c r="A38" s="21">
        <f>'DC4-1'!A53</f>
        <v>43118</v>
      </c>
      <c r="B38" s="77">
        <f>'DC4-1'!B38</f>
        <v>2581.994</v>
      </c>
      <c r="C38" s="77">
        <f>IF(ISERROR(VLOOKUP(A38,'DC4-1'!$A$4:$Q$1997,5,TRUE)),"",VLOOKUP(A38,'DC4-1'!$A$4:$Q$1997,5,TRUE))</f>
        <v>76.296</v>
      </c>
      <c r="D38" s="74">
        <v>46.663</v>
      </c>
      <c r="E38" s="74">
        <v>46.723</v>
      </c>
      <c r="F38" s="74">
        <f t="shared" si="6"/>
        <v>2611.597</v>
      </c>
      <c r="G38" s="75">
        <f t="shared" si="7"/>
        <v>465.500000000702</v>
      </c>
      <c r="K38" s="82"/>
    </row>
    <row r="39" spans="1:11">
      <c r="A39" s="21">
        <f>'DC4-1'!A54</f>
        <v>43122</v>
      </c>
      <c r="B39" s="77">
        <f>'DC4-1'!B39</f>
        <v>2581.994</v>
      </c>
      <c r="C39" s="77">
        <f>IF(ISERROR(VLOOKUP(A39,'DC4-1'!$A$4:$Q$1997,5,TRUE)),"",VLOOKUP(A39,'DC4-1'!$A$4:$Q$1997,5,TRUE))</f>
        <v>76.2815</v>
      </c>
      <c r="D39" s="74">
        <v>46.653</v>
      </c>
      <c r="E39" s="74">
        <v>46.712</v>
      </c>
      <c r="F39" s="74">
        <f t="shared" si="6"/>
        <v>2611.593</v>
      </c>
      <c r="G39" s="75">
        <f t="shared" si="7"/>
        <v>469.500000000153</v>
      </c>
      <c r="K39" s="82"/>
    </row>
    <row r="40" spans="1:11">
      <c r="A40" s="21">
        <f>'DC4-1'!A55</f>
        <v>43129</v>
      </c>
      <c r="B40" s="77">
        <f>'DC4-1'!B40</f>
        <v>2581.994</v>
      </c>
      <c r="C40" s="77">
        <f>IF(ISERROR(VLOOKUP(A40,'DC4-1'!$A$4:$Q$1997,5,TRUE)),"",VLOOKUP(A40,'DC4-1'!$A$4:$Q$1997,5,TRUE))</f>
        <v>76.8665</v>
      </c>
      <c r="D40" s="74">
        <v>47.242</v>
      </c>
      <c r="E40" s="74">
        <v>47.304</v>
      </c>
      <c r="F40" s="74">
        <f t="shared" si="6"/>
        <v>2611.5875</v>
      </c>
      <c r="G40" s="75">
        <f t="shared" si="7"/>
        <v>475.000000000364</v>
      </c>
      <c r="K40" s="82">
        <f>IF(AND(年报!N$2&lt;=A40,A40&lt;=年报!N$3),1,0)</f>
        <v>0</v>
      </c>
    </row>
    <row r="41" spans="1:11">
      <c r="A41" s="21">
        <f>'DC4-1'!A56</f>
        <v>43144</v>
      </c>
      <c r="B41" s="77">
        <f>'DC4-1'!B41</f>
        <v>2581.994</v>
      </c>
      <c r="C41" s="77">
        <f>IF(ISERROR(VLOOKUP(A41,'DC4-1'!$A$4:$Q$1997,5,TRUE)),"",VLOOKUP(A41,'DC4-1'!$A$4:$Q$1997,5,TRUE))</f>
        <v>79.6435</v>
      </c>
      <c r="D41" s="74">
        <v>50.043</v>
      </c>
      <c r="E41" s="74">
        <v>50.091</v>
      </c>
      <c r="F41" s="74">
        <f t="shared" si="6"/>
        <v>2611.5705</v>
      </c>
      <c r="G41" s="75">
        <f t="shared" si="7"/>
        <v>492.000000000189</v>
      </c>
      <c r="K41" s="82">
        <f>IF(AND(年报!N$2&lt;=A41,A41&lt;=年报!N$3),1,0)</f>
        <v>0</v>
      </c>
    </row>
    <row r="42" spans="1:11">
      <c r="A42" s="21">
        <f>'DC4-1'!A57</f>
        <v>43150</v>
      </c>
      <c r="B42" s="77">
        <f>'DC4-1'!B42</f>
        <v>2581.994</v>
      </c>
      <c r="C42" s="77">
        <f>IF(ISERROR(VLOOKUP(A42,'DC4-1'!$A$4:$Q$1997,5,TRUE)),"",VLOOKUP(A42,'DC4-1'!$A$4:$Q$1997,5,TRUE))</f>
        <v>79.633</v>
      </c>
      <c r="D42" s="74">
        <v>50.033</v>
      </c>
      <c r="E42" s="74">
        <v>50.091</v>
      </c>
      <c r="F42" s="74">
        <f t="shared" si="6"/>
        <v>2611.565</v>
      </c>
      <c r="G42" s="75">
        <f t="shared" si="7"/>
        <v>497.5000000004</v>
      </c>
      <c r="K42" s="82">
        <f>IF(AND(年报!N$2&lt;=A42,A42&lt;=年报!N$3),1,0)</f>
        <v>0</v>
      </c>
    </row>
    <row r="43" spans="1:11">
      <c r="A43" s="21">
        <f>'DC4-1'!A58</f>
        <v>43163</v>
      </c>
      <c r="B43" s="77">
        <f>'DC4-1'!B43</f>
        <v>2581.994</v>
      </c>
      <c r="C43" s="77">
        <f>IF(ISERROR(VLOOKUP(A43,'DC4-1'!$A$4:$Q$1997,5,TRUE)),"",VLOOKUP(A43,'DC4-1'!$A$4:$Q$1997,5,TRUE))</f>
        <v>83.707</v>
      </c>
      <c r="D43" s="74">
        <v>54.124</v>
      </c>
      <c r="E43" s="74">
        <v>54.182</v>
      </c>
      <c r="F43" s="74">
        <f t="shared" si="6"/>
        <v>2611.548</v>
      </c>
      <c r="G43" s="75">
        <f t="shared" si="7"/>
        <v>514.500000000226</v>
      </c>
      <c r="K43" s="82">
        <f>IF(AND(年报!N$2&lt;=A43,A43&lt;=年报!N$3),1,0)</f>
        <v>0</v>
      </c>
    </row>
    <row r="44" spans="1:11">
      <c r="A44" s="21">
        <f>'DC4-1'!A59</f>
        <v>43173</v>
      </c>
      <c r="B44" s="77">
        <f>'DC4-1'!B44</f>
        <v>2581.994</v>
      </c>
      <c r="C44" s="77">
        <f>IF(ISERROR(VLOOKUP(A44,'DC4-1'!$A$4:$Q$1997,5,TRUE)),"",VLOOKUP(A44,'DC4-1'!$A$4:$Q$1997,5,TRUE))</f>
        <v>86.5</v>
      </c>
      <c r="D44" s="74">
        <v>56.937</v>
      </c>
      <c r="E44" s="74">
        <v>56.981</v>
      </c>
      <c r="F44" s="74">
        <f t="shared" si="6"/>
        <v>2611.535</v>
      </c>
      <c r="G44" s="75">
        <f t="shared" si="7"/>
        <v>527.500000000146</v>
      </c>
      <c r="K44" s="82">
        <f>IF(AND(年报!N$2&lt;=A44,A44&lt;=年报!N$3),1,0)</f>
        <v>0</v>
      </c>
    </row>
    <row r="45" spans="1:11">
      <c r="A45" s="21">
        <f>'DC4-1'!A60</f>
        <v>43179</v>
      </c>
      <c r="B45" s="77">
        <f>'DC4-1'!B45</f>
        <v>2581.994</v>
      </c>
      <c r="C45" s="77">
        <f>IF(ISERROR(VLOOKUP(A45,'DC4-1'!$A$4:$Q$1997,5,TRUE)),"",VLOOKUP(A45,'DC4-1'!$A$4:$Q$1997,5,TRUE))</f>
        <v>87.0805</v>
      </c>
      <c r="D45" s="74">
        <v>57.511</v>
      </c>
      <c r="E45" s="74">
        <v>57.569</v>
      </c>
      <c r="F45" s="74">
        <f t="shared" si="6"/>
        <v>2611.5345</v>
      </c>
      <c r="G45" s="75">
        <f t="shared" si="7"/>
        <v>528.000000000247</v>
      </c>
      <c r="K45" s="82">
        <f>IF(AND(年报!N$2&lt;=A45,A45&lt;=年报!N$3),1,0)</f>
        <v>0</v>
      </c>
    </row>
    <row r="46" spans="1:11">
      <c r="A46" s="21">
        <f>'DC4-1'!A61</f>
        <v>43186</v>
      </c>
      <c r="B46" s="77">
        <f>'DC4-1'!B46</f>
        <v>2581.994</v>
      </c>
      <c r="C46" s="77">
        <f>IF(ISERROR(VLOOKUP(A46,'DC4-1'!$A$4:$Q$1997,5,TRUE)),"",VLOOKUP(A46,'DC4-1'!$A$4:$Q$1997,5,TRUE))</f>
        <v>89.8975</v>
      </c>
      <c r="D46" s="74">
        <v>60.337</v>
      </c>
      <c r="E46" s="74">
        <v>60.395</v>
      </c>
      <c r="F46" s="74">
        <f t="shared" si="6"/>
        <v>2611.5255</v>
      </c>
      <c r="G46" s="75">
        <f t="shared" si="7"/>
        <v>537.000000000262</v>
      </c>
      <c r="K46" s="82">
        <f>IF(AND(年报!N$2&lt;=A46,A46&lt;=年报!N$3),1,0)</f>
        <v>0</v>
      </c>
    </row>
    <row r="47" spans="1:11">
      <c r="A47" s="21">
        <f>'DC4-1'!A62</f>
        <v>43192</v>
      </c>
      <c r="B47" s="77">
        <f>'DC4-1'!B47</f>
        <v>2581.994</v>
      </c>
      <c r="C47" s="77">
        <f>IF(ISERROR(VLOOKUP(A47,'DC4-1'!$A$4:$Q$1997,5,TRUE)),"",VLOOKUP(A47,'DC4-1'!$A$4:$Q$1997,5,TRUE))</f>
        <v>90.462</v>
      </c>
      <c r="D47" s="74">
        <v>60.913</v>
      </c>
      <c r="E47" s="74">
        <v>60.967</v>
      </c>
      <c r="F47" s="74">
        <f t="shared" si="6"/>
        <v>2611.516</v>
      </c>
      <c r="G47" s="75">
        <f t="shared" si="7"/>
        <v>546.500000000378</v>
      </c>
      <c r="K47" s="82">
        <f>IF(AND(年报!N$2&lt;=A47,A47&lt;=年报!N$3),1,0)</f>
        <v>0</v>
      </c>
    </row>
    <row r="48" spans="1:11">
      <c r="A48" s="21">
        <f>'DC4-1'!A63</f>
        <v>43200</v>
      </c>
      <c r="B48" s="77">
        <f>'DC4-1'!B48</f>
        <v>2581.994</v>
      </c>
      <c r="C48" s="77">
        <f>IF(ISERROR(VLOOKUP(A48,'DC4-1'!$A$4:$Q$1997,5,TRUE)),"",VLOOKUP(A48,'DC4-1'!$A$4:$Q$1997,5,TRUE))</f>
        <v>93.3465</v>
      </c>
      <c r="D48" s="74">
        <v>63.801</v>
      </c>
      <c r="E48" s="74">
        <v>63.857</v>
      </c>
      <c r="F48" s="74">
        <f t="shared" si="6"/>
        <v>2611.5115</v>
      </c>
      <c r="G48" s="75">
        <f t="shared" si="7"/>
        <v>551.000000000386</v>
      </c>
      <c r="K48" s="82">
        <f>IF(AND(年报!N$2&lt;=A48,A48&lt;=年报!N$3),1,0)</f>
        <v>0</v>
      </c>
    </row>
    <row r="49" spans="1:11">
      <c r="A49" s="21">
        <f>'DC4-1'!A64</f>
        <v>43209</v>
      </c>
      <c r="B49" s="77">
        <f>'DC4-1'!B49</f>
        <v>2581.994</v>
      </c>
      <c r="C49" s="77">
        <f>IF(ISERROR(VLOOKUP(A49,'DC4-1'!$A$4:$Q$1997,5,TRUE)),"",VLOOKUP(A49,'DC4-1'!$A$4:$Q$1997,5,TRUE))</f>
        <v>96.7835</v>
      </c>
      <c r="D49" s="74">
        <v>67.249</v>
      </c>
      <c r="E49" s="74">
        <v>67.305</v>
      </c>
      <c r="F49" s="74">
        <f t="shared" si="6"/>
        <v>2611.5005</v>
      </c>
      <c r="G49" s="75">
        <f t="shared" si="7"/>
        <v>562.000000000353</v>
      </c>
      <c r="K49" s="82">
        <f>IF(AND(年报!N$2&lt;=A49,A49&lt;=年报!N$3),1,0)</f>
        <v>0</v>
      </c>
    </row>
    <row r="50" s="75" customFormat="1" spans="1:11">
      <c r="A50" s="21">
        <f>'DC4-1'!A65</f>
        <v>43214</v>
      </c>
      <c r="B50" s="77">
        <f>'DC4-1'!B50</f>
        <v>2581.994</v>
      </c>
      <c r="C50" s="77">
        <f>IF(ISERROR(VLOOKUP(A50,'DC4-1'!$A$4:$Q$1997,5,TRUE)),"",VLOOKUP(A50,'DC4-1'!$A$4:$Q$1997,5,TRUE))</f>
        <v>96.7565</v>
      </c>
      <c r="D50" s="74">
        <v>67.226</v>
      </c>
      <c r="E50" s="74">
        <v>67.305</v>
      </c>
      <c r="F50" s="74">
        <f t="shared" si="6"/>
        <v>2611.485</v>
      </c>
      <c r="G50" s="75">
        <f t="shared" si="7"/>
        <v>577.500000000327</v>
      </c>
      <c r="H50" s="65"/>
      <c r="I50" s="67"/>
      <c r="K50" s="82">
        <f>IF(AND(年报!N$2&lt;=A50,A50&lt;=年报!N$3),1,0)</f>
        <v>0</v>
      </c>
    </row>
    <row r="51" s="75" customFormat="1" spans="1:11">
      <c r="A51" s="21">
        <f>'DC4-1'!A66</f>
        <v>43244</v>
      </c>
      <c r="B51" s="77">
        <f>'DC4-1'!B51</f>
        <v>2581.994</v>
      </c>
      <c r="C51" s="77">
        <f>IF(ISERROR(VLOOKUP(A51,'DC4-1'!$A$4:$Q$1997,5,TRUE)),"",VLOOKUP(A51,'DC4-1'!$A$4:$Q$1997,5,TRUE))</f>
        <v>103.4695</v>
      </c>
      <c r="D51" s="74">
        <v>73.99</v>
      </c>
      <c r="E51" s="74">
        <v>74.011</v>
      </c>
      <c r="F51" s="74">
        <f t="shared" si="6"/>
        <v>2611.463</v>
      </c>
      <c r="G51" s="75">
        <f t="shared" si="7"/>
        <v>599.500000000262</v>
      </c>
      <c r="H51" s="65"/>
      <c r="I51" s="67"/>
      <c r="K51" s="82">
        <f>IF(AND(年报!N$2&lt;=A51,A51&lt;=年报!N$3),1,0)</f>
        <v>0</v>
      </c>
    </row>
    <row r="52" s="75" customFormat="1" spans="1:11">
      <c r="A52" s="21">
        <f>'DC4-1'!A67</f>
        <v>43249</v>
      </c>
      <c r="B52" s="77">
        <f>'DC4-1'!B52</f>
        <v>2581.994</v>
      </c>
      <c r="C52" s="77">
        <f>IF(ISERROR(VLOOKUP(A52,'DC4-1'!$A$4:$Q$1997,5,TRUE)),"",VLOOKUP(A52,'DC4-1'!$A$4:$Q$1997,5,TRUE))</f>
        <v>103.4405</v>
      </c>
      <c r="D52" s="74">
        <v>73.967</v>
      </c>
      <c r="E52" s="74">
        <v>73.989</v>
      </c>
      <c r="F52" s="74">
        <f t="shared" si="6"/>
        <v>2611.4565</v>
      </c>
      <c r="G52" s="75">
        <f t="shared" si="7"/>
        <v>606.000000000222</v>
      </c>
      <c r="H52" s="65"/>
      <c r="I52" s="67"/>
      <c r="K52" s="82">
        <f>IF(AND(年报!N$2&lt;=A52,A52&lt;=年报!N$3),1,0)</f>
        <v>0</v>
      </c>
    </row>
    <row r="53" s="75" customFormat="1" spans="1:11">
      <c r="A53" s="21">
        <f>'DC4-1'!A68</f>
        <v>43255</v>
      </c>
      <c r="B53" s="77">
        <f>'DC4-1'!B53</f>
        <v>2581.994</v>
      </c>
      <c r="C53" s="77">
        <f>IF(ISERROR(VLOOKUP(A53,'DC4-1'!$A$4:$Q$1997,5,TRUE)),"",VLOOKUP(A53,'DC4-1'!$A$4:$Q$1997,5,TRUE))</f>
        <v>104.0365</v>
      </c>
      <c r="D53" s="74">
        <v>74.553</v>
      </c>
      <c r="E53" s="74">
        <v>74.581</v>
      </c>
      <c r="F53" s="74">
        <f t="shared" si="6"/>
        <v>2611.4635</v>
      </c>
      <c r="G53" s="75">
        <f t="shared" si="7"/>
        <v>599.00000000016</v>
      </c>
      <c r="H53" s="65"/>
      <c r="I53" s="67"/>
      <c r="K53" s="82">
        <f>IF(AND(年报!N$2&lt;=A53,A53&lt;=年报!N$3),1,0)</f>
        <v>0</v>
      </c>
    </row>
    <row r="54" s="75" customFormat="1" spans="1:11">
      <c r="A54" s="21">
        <f>'DC4-1'!A69</f>
        <v>43266</v>
      </c>
      <c r="B54" s="77">
        <f>'DC4-1'!B54</f>
        <v>2581.994</v>
      </c>
      <c r="C54" s="77">
        <f>IF(ISERROR(VLOOKUP(A54,'DC4-1'!$A$4:$Q$1997,5,TRUE)),"",VLOOKUP(A54,'DC4-1'!$A$4:$Q$1997,5,TRUE))</f>
        <v>103.991</v>
      </c>
      <c r="D54" s="74">
        <v>74.519</v>
      </c>
      <c r="E54" s="74">
        <v>74.549</v>
      </c>
      <c r="F54" s="74">
        <f t="shared" si="6"/>
        <v>2611.451</v>
      </c>
      <c r="G54" s="75">
        <f t="shared" si="7"/>
        <v>611.500000000433</v>
      </c>
      <c r="H54" s="65"/>
      <c r="I54" s="67"/>
      <c r="K54" s="82">
        <f>IF(AND(年报!N$2&lt;=A54,A54&lt;=年报!N$3),1,0)</f>
        <v>0</v>
      </c>
    </row>
    <row r="55" s="75" customFormat="1" spans="1:11">
      <c r="A55" s="21">
        <f>'DC4-1'!A70</f>
        <v>43271</v>
      </c>
      <c r="B55" s="77">
        <f>'DC4-1'!B55</f>
        <v>2581.994</v>
      </c>
      <c r="C55" s="77">
        <f>IF(ISERROR(VLOOKUP(A55,'DC4-1'!$A$4:$Q$1997,5,TRUE)),"",VLOOKUP(A55,'DC4-1'!$A$4:$Q$1997,5,TRUE))</f>
        <v>106.859</v>
      </c>
      <c r="D55" s="74">
        <v>77.385</v>
      </c>
      <c r="E55" s="74">
        <v>77.417</v>
      </c>
      <c r="F55" s="74">
        <f t="shared" si="6"/>
        <v>2611.452</v>
      </c>
      <c r="G55" s="75">
        <f t="shared" si="7"/>
        <v>610.500000000229</v>
      </c>
      <c r="H55" s="65"/>
      <c r="I55" s="67"/>
      <c r="K55" s="82">
        <f>IF(AND(年报!N$2&lt;=A55,A55&lt;=年报!N$3),1,0)</f>
        <v>0</v>
      </c>
    </row>
    <row r="56" s="75" customFormat="1" spans="1:11">
      <c r="A56" s="21">
        <f>'DC4-1'!A71</f>
        <v>43277</v>
      </c>
      <c r="B56" s="77">
        <f>'DC4-1'!B56</f>
        <v>2581.994</v>
      </c>
      <c r="C56" s="77">
        <f>IF(ISERROR(VLOOKUP(A56,'DC4-1'!$A$4:$Q$1997,5,TRUE)),"",VLOOKUP(A56,'DC4-1'!$A$4:$Q$1997,5,TRUE))</f>
        <v>106.828</v>
      </c>
      <c r="D56" s="74">
        <v>77.361</v>
      </c>
      <c r="E56" s="74">
        <v>77.397</v>
      </c>
      <c r="F56" s="74">
        <f t="shared" si="6"/>
        <v>2611.443</v>
      </c>
      <c r="G56" s="75">
        <f t="shared" si="7"/>
        <v>619.500000000244</v>
      </c>
      <c r="H56" s="65"/>
      <c r="I56" s="67"/>
      <c r="K56" s="82">
        <f>IF(AND(年报!N$2&lt;=A56,A56&lt;=年报!N$3),1,0)</f>
        <v>0</v>
      </c>
    </row>
    <row r="57" s="75" customFormat="1" spans="1:11">
      <c r="A57" s="21">
        <f>'DC4-1'!A72</f>
        <v>43283</v>
      </c>
      <c r="B57" s="77">
        <f>'DC4-1'!B57</f>
        <v>2581.994</v>
      </c>
      <c r="C57" s="77">
        <f>IF(ISERROR(VLOOKUP(A57,'DC4-1'!$A$4:$Q$1997,5,TRUE)),"",VLOOKUP(A57,'DC4-1'!$A$4:$Q$1997,5,TRUE))</f>
        <v>106.806</v>
      </c>
      <c r="D57" s="74">
        <v>77.342</v>
      </c>
      <c r="E57" s="74">
        <v>77.367</v>
      </c>
      <c r="F57" s="74">
        <f t="shared" si="6"/>
        <v>2611.4455</v>
      </c>
      <c r="G57" s="75">
        <f t="shared" si="7"/>
        <v>617.000000000189</v>
      </c>
      <c r="H57" s="65"/>
      <c r="I57" s="67"/>
      <c r="K57" s="82">
        <f>IF(AND(年报!N$2&lt;=A57,A57&lt;=年报!N$3),1,0)</f>
        <v>0</v>
      </c>
    </row>
    <row r="58" s="75" customFormat="1" spans="1:11">
      <c r="A58" s="21">
        <f>'DC4-1'!A73</f>
        <v>43293</v>
      </c>
      <c r="B58" s="77">
        <f>'DC4-1'!B58</f>
        <v>2581.994</v>
      </c>
      <c r="C58" s="77">
        <f>IF(ISERROR(VLOOKUP(A58,'DC4-1'!$A$4:$Q$1997,5,TRUE)),"",VLOOKUP(A58,'DC4-1'!$A$4:$Q$1997,5,TRUE))</f>
        <v>106.806</v>
      </c>
      <c r="D58" s="74">
        <v>77.342</v>
      </c>
      <c r="E58" s="74">
        <v>77.363</v>
      </c>
      <c r="F58" s="74">
        <f t="shared" si="6"/>
        <v>2611.4475</v>
      </c>
      <c r="G58" s="75">
        <f t="shared" si="7"/>
        <v>615.000000000236</v>
      </c>
      <c r="H58" s="65"/>
      <c r="I58" s="67"/>
      <c r="K58" s="82">
        <f>IF(AND(年报!N$2&lt;=A58,A58&lt;=年报!N$3),1,0)</f>
        <v>0</v>
      </c>
    </row>
    <row r="59" s="75" customFormat="1" spans="1:11">
      <c r="A59" s="21">
        <f>'DC4-1'!A74</f>
        <v>43297</v>
      </c>
      <c r="B59" s="77">
        <f>'DC4-1'!B59</f>
        <v>2581.994</v>
      </c>
      <c r="C59" s="77">
        <f>IF(ISERROR(VLOOKUP(A59,'DC4-1'!$A$4:$Q$1997,5,TRUE)),"",VLOOKUP(A59,'DC4-1'!$A$4:$Q$1997,5,TRUE))</f>
        <v>106.776</v>
      </c>
      <c r="D59" s="74">
        <v>77.317</v>
      </c>
      <c r="E59" s="74">
        <v>77.342</v>
      </c>
      <c r="F59" s="74">
        <f t="shared" si="6"/>
        <v>2611.4405</v>
      </c>
      <c r="G59" s="75">
        <f t="shared" si="7"/>
        <v>622.000000000298</v>
      </c>
      <c r="H59" s="65"/>
      <c r="I59" s="67"/>
      <c r="K59" s="82">
        <f>IF(AND(年报!N$2&lt;=A59,A59&lt;=年报!N$3),1,0)</f>
        <v>0</v>
      </c>
    </row>
    <row r="60" s="75" customFormat="1" spans="1:11">
      <c r="A60" s="21">
        <f>'DC4-1'!A75</f>
        <v>43306</v>
      </c>
      <c r="B60" s="77">
        <f>'DC4-1'!B60</f>
        <v>2581.994</v>
      </c>
      <c r="C60" s="77">
        <f>IF(ISERROR(VLOOKUP(A60,'DC4-1'!$A$4:$Q$1997,5,TRUE)),"",VLOOKUP(A60,'DC4-1'!$A$4:$Q$1997,5,TRUE))</f>
        <v>106.768</v>
      </c>
      <c r="D60" s="74">
        <v>77.317</v>
      </c>
      <c r="E60" s="74">
        <v>77.334</v>
      </c>
      <c r="F60" s="74">
        <f t="shared" si="6"/>
        <v>2611.4365</v>
      </c>
      <c r="G60" s="75">
        <f t="shared" si="7"/>
        <v>626.000000000204</v>
      </c>
      <c r="H60" s="65"/>
      <c r="I60" s="67"/>
      <c r="K60" s="82">
        <f>IF(AND(年报!N$2&lt;=A60,A60&lt;=年报!N$3),1,0)</f>
        <v>0</v>
      </c>
    </row>
    <row r="61" s="75" customFormat="1" spans="1:11">
      <c r="A61" s="21">
        <f>'DC4-1'!A76</f>
        <v>43313</v>
      </c>
      <c r="B61" s="77">
        <f>'DC4-1'!B61</f>
        <v>2581.994</v>
      </c>
      <c r="C61" s="77">
        <f>IF(ISERROR(VLOOKUP(A61,'DC4-1'!$A$4:$Q$1997,5,TRUE)),"",VLOOKUP(A61,'DC4-1'!$A$4:$Q$1997,5,TRUE))</f>
        <v>107.389</v>
      </c>
      <c r="D61" s="74">
        <v>77.932</v>
      </c>
      <c r="E61" s="74">
        <v>77.958</v>
      </c>
      <c r="F61" s="74">
        <f t="shared" si="6"/>
        <v>2611.438</v>
      </c>
      <c r="G61" s="75">
        <f t="shared" si="7"/>
        <v>624.500000000353</v>
      </c>
      <c r="H61" s="65"/>
      <c r="I61" s="67"/>
      <c r="K61" s="82">
        <f>IF(AND(年报!N$2&lt;=A61,A61&lt;=年报!N$3),1,0)</f>
        <v>0</v>
      </c>
    </row>
    <row r="62" s="75" customFormat="1" spans="1:11">
      <c r="A62" s="21">
        <f>'DC4-1'!A77</f>
        <v>43318</v>
      </c>
      <c r="B62" s="77">
        <f>'DC4-1'!B62</f>
        <v>2581.994</v>
      </c>
      <c r="C62" s="77">
        <f>IF(ISERROR(VLOOKUP(A62,'DC4-1'!$A$4:$Q$1997,5,TRUE)),"",VLOOKUP(A62,'DC4-1'!$A$4:$Q$1997,5,TRUE))</f>
        <v>107.383</v>
      </c>
      <c r="D62" s="74">
        <v>77.928</v>
      </c>
      <c r="E62" s="74">
        <v>77.956</v>
      </c>
      <c r="F62" s="74">
        <f t="shared" si="6"/>
        <v>2611.435</v>
      </c>
      <c r="G62" s="75">
        <f t="shared" si="7"/>
        <v>627.500000000509</v>
      </c>
      <c r="H62" s="65"/>
      <c r="I62" s="67"/>
      <c r="K62" s="82">
        <f>IF(AND(年报!N$2&lt;=A62,A62&lt;=年报!N$3),1,0)</f>
        <v>0</v>
      </c>
    </row>
    <row r="63" s="75" customFormat="1" spans="1:11">
      <c r="A63" s="21">
        <f>'DC4-1'!A78</f>
        <v>43325</v>
      </c>
      <c r="B63" s="77">
        <f>'DC4-1'!B63</f>
        <v>2581.994</v>
      </c>
      <c r="C63" s="77">
        <f>IF(ISERROR(VLOOKUP(A63,'DC4-1'!$A$4:$Q$1997,5,TRUE)),"",VLOOKUP(A63,'DC4-1'!$A$4:$Q$1997,5,TRUE))</f>
        <v>107.3485</v>
      </c>
      <c r="D63" s="74">
        <v>77.894</v>
      </c>
      <c r="E63" s="74">
        <v>77.921</v>
      </c>
      <c r="F63" s="74">
        <f t="shared" si="6"/>
        <v>2611.435</v>
      </c>
      <c r="G63" s="75">
        <f t="shared" si="7"/>
        <v>627.500000000055</v>
      </c>
      <c r="H63" s="65"/>
      <c r="I63" s="67"/>
      <c r="K63" s="82">
        <f>IF(AND(年报!N$2&lt;=A63,A63&lt;=年报!N$3),1,0)</f>
        <v>0</v>
      </c>
    </row>
    <row r="64" s="75" customFormat="1" spans="1:11">
      <c r="A64" s="21">
        <f>'DC4-1'!A79</f>
        <v>43336</v>
      </c>
      <c r="B64" s="77">
        <f>'DC4-1'!B64</f>
        <v>2581.994</v>
      </c>
      <c r="C64" s="77">
        <f>IF(ISERROR(VLOOKUP(A64,'DC4-1'!$A$4:$Q$1997,5,TRUE)),"",VLOOKUP(A64,'DC4-1'!$A$4:$Q$1997,5,TRUE))</f>
        <v>110.2335</v>
      </c>
      <c r="D64" s="74">
        <v>80.781</v>
      </c>
      <c r="E64" s="74">
        <v>80.813</v>
      </c>
      <c r="F64" s="74">
        <f t="shared" si="6"/>
        <v>2611.4305</v>
      </c>
      <c r="G64" s="75">
        <f t="shared" si="7"/>
        <v>632.000000000517</v>
      </c>
      <c r="H64" s="65"/>
      <c r="I64" s="67"/>
      <c r="K64" s="82">
        <f>IF(AND(年报!N$2&lt;=A64,A64&lt;=年报!N$3),1,0)</f>
        <v>0</v>
      </c>
    </row>
    <row r="65" s="75" customFormat="1" spans="1:11">
      <c r="A65" s="21">
        <f>'DC4-1'!A80</f>
        <v>43340</v>
      </c>
      <c r="B65" s="77">
        <f>'DC4-1'!B65</f>
        <v>2581.994</v>
      </c>
      <c r="C65" s="77">
        <f>IF(ISERROR(VLOOKUP(A65,'DC4-1'!$A$4:$Q$1997,5,TRUE)),"",VLOOKUP(A65,'DC4-1'!$A$4:$Q$1997,5,TRUE))</f>
        <v>110.2355</v>
      </c>
      <c r="D65" s="74">
        <v>80.788</v>
      </c>
      <c r="E65" s="74">
        <v>80.814</v>
      </c>
      <c r="F65" s="74">
        <f t="shared" si="6"/>
        <v>2611.4285</v>
      </c>
      <c r="G65" s="75">
        <f t="shared" si="7"/>
        <v>634.000000000015</v>
      </c>
      <c r="H65" s="65"/>
      <c r="I65" s="67"/>
      <c r="K65" s="82">
        <f>IF(AND(年报!N$2&lt;=A65,A65&lt;=年报!N$3),1,0)</f>
        <v>0</v>
      </c>
    </row>
    <row r="66" s="75" customFormat="1" spans="1:11">
      <c r="A66" s="21">
        <f>'DC4-1'!A81</f>
        <v>43346</v>
      </c>
      <c r="B66" s="77">
        <f>'DC4-1'!B66</f>
        <v>2581.994</v>
      </c>
      <c r="C66" s="77">
        <f>IF(ISERROR(VLOOKUP(A66,'DC4-1'!$A$4:$Q$1997,5,TRUE)),"",VLOOKUP(A66,'DC4-1'!$A$4:$Q$1997,5,TRUE))</f>
        <v>110.235</v>
      </c>
      <c r="D66" s="74">
        <v>80.739</v>
      </c>
      <c r="E66" s="74">
        <v>80.767</v>
      </c>
      <c r="F66" s="74">
        <f t="shared" si="6"/>
        <v>2611.476</v>
      </c>
      <c r="G66" s="75">
        <f t="shared" si="7"/>
        <v>586.500000000342</v>
      </c>
      <c r="H66" s="65"/>
      <c r="I66" s="67"/>
      <c r="K66" s="82">
        <f>IF(AND(年报!N$2&lt;=A66,A66&lt;=年报!N$3),1,0)</f>
        <v>0</v>
      </c>
    </row>
    <row r="67" s="75" customFormat="1" spans="1:11">
      <c r="A67" s="21">
        <f>'DC4-1'!A82</f>
        <v>43365</v>
      </c>
      <c r="B67" s="77">
        <f>'DC4-1'!B67</f>
        <v>2581.994</v>
      </c>
      <c r="C67" s="77">
        <f>IF(ISERROR(VLOOKUP(A67,'DC4-1'!$A$4:$Q$1997,5,TRUE)),"",VLOOKUP(A67,'DC4-1'!$A$4:$Q$1997,5,TRUE))</f>
        <v>113.665</v>
      </c>
      <c r="D67" s="74">
        <v>84.215</v>
      </c>
      <c r="E67" s="74">
        <v>84.249</v>
      </c>
      <c r="F67" s="74">
        <f t="shared" si="6"/>
        <v>2611.427</v>
      </c>
      <c r="G67" s="75">
        <f t="shared" si="7"/>
        <v>635.50000000032</v>
      </c>
      <c r="H67" s="65"/>
      <c r="I67" s="67"/>
      <c r="K67" s="82">
        <f>IF(AND(年报!N$2&lt;=A67,A67&lt;=年报!N$3),1,0)</f>
        <v>0</v>
      </c>
    </row>
    <row r="68" s="75" customFormat="1" spans="1:11">
      <c r="A68" s="21">
        <v>43370</v>
      </c>
      <c r="B68" s="77">
        <f>'DC4-1'!B68</f>
        <v>2581.994</v>
      </c>
      <c r="C68" s="77">
        <f>IF(ISERROR(VLOOKUP(A68,'DC4-1'!$A$4:$Q$1997,5,TRUE)),"",VLOOKUP(A68,'DC4-1'!$A$4:$Q$1997,5,TRUE))</f>
        <v>113.648</v>
      </c>
      <c r="D68" s="74">
        <v>84.207</v>
      </c>
      <c r="E68" s="74">
        <v>84.237</v>
      </c>
      <c r="F68" s="74">
        <f t="shared" si="6"/>
        <v>2611.42</v>
      </c>
      <c r="G68" s="75">
        <f t="shared" si="7"/>
        <v>642.500000000382</v>
      </c>
      <c r="H68" s="65"/>
      <c r="I68" s="67"/>
      <c r="K68" s="82">
        <f>IF(AND(年报!N$2&lt;=A68,A68&lt;=年报!N$3),1,0)</f>
        <v>0</v>
      </c>
    </row>
    <row r="69" s="75" customFormat="1" spans="1:11">
      <c r="A69" s="21">
        <f>实测管口高程!A2</f>
        <v>43375</v>
      </c>
      <c r="B69" s="77">
        <f>'DC4-1'!B69</f>
        <v>2581.994</v>
      </c>
      <c r="C69" s="77">
        <f>IF(ISERROR(VLOOKUP(A69,'DC4-1'!$A$4:$Q$1997,5,TRUE)),"",VLOOKUP(A69,'DC4-1'!$A$4:$Q$1997,5,TRUE))</f>
        <v>113.643</v>
      </c>
      <c r="D69" s="74">
        <v>84.201</v>
      </c>
      <c r="E69" s="74">
        <v>84.232</v>
      </c>
      <c r="F69" s="74">
        <f t="shared" si="6"/>
        <v>2611.4205</v>
      </c>
      <c r="G69" s="75">
        <f t="shared" si="7"/>
        <v>642.00000000028</v>
      </c>
      <c r="I69" s="67"/>
      <c r="K69" s="82">
        <f>IF(AND(年报!N$2&lt;=A69,A69&lt;=年报!N$3),1,0)</f>
        <v>0</v>
      </c>
    </row>
    <row r="70" s="75" customFormat="1" spans="1:11">
      <c r="A70" s="21">
        <f>实测管口高程!A3</f>
        <v>43381</v>
      </c>
      <c r="B70" s="77">
        <f>'DC4-1'!B70</f>
        <v>2581.994</v>
      </c>
      <c r="C70" s="77">
        <f>IF(ISERROR(VLOOKUP(A70,'DC4-1'!$A$4:$Q$1997,5,TRUE)),"",VLOOKUP(A70,'DC4-1'!$A$4:$Q$1997,5,TRUE))</f>
        <v>113.635</v>
      </c>
      <c r="D70" s="74">
        <v>84.2</v>
      </c>
      <c r="E70" s="74">
        <v>84.229</v>
      </c>
      <c r="F70" s="74">
        <f t="shared" si="6"/>
        <v>2611.4145</v>
      </c>
      <c r="G70" s="75">
        <f t="shared" si="7"/>
        <v>648.000000000593</v>
      </c>
      <c r="H70" s="65"/>
      <c r="I70" s="67"/>
      <c r="K70" s="82">
        <f>IF(AND(年报!N$2&lt;=A70,A70&lt;=年报!N$3),1,0)</f>
        <v>0</v>
      </c>
    </row>
    <row r="71" s="75" customFormat="1" spans="1:11">
      <c r="A71" s="21">
        <f>实测管口高程!A4</f>
        <v>43390</v>
      </c>
      <c r="B71" s="77">
        <f>'DC4-1'!B71</f>
        <v>2581.994</v>
      </c>
      <c r="C71" s="77">
        <f>IF(ISERROR(VLOOKUP(A71,'DC4-1'!$A$4:$Q$1997,5,TRUE)),"",VLOOKUP(A71,'DC4-1'!$A$4:$Q$1997,5,TRUE))</f>
        <v>113.6035</v>
      </c>
      <c r="D71" s="74">
        <v>84.164</v>
      </c>
      <c r="E71" s="74">
        <v>84.195</v>
      </c>
      <c r="F71" s="74">
        <f t="shared" si="6"/>
        <v>2611.418</v>
      </c>
      <c r="G71" s="75">
        <f t="shared" si="7"/>
        <v>644.500000000335</v>
      </c>
      <c r="H71" s="65"/>
      <c r="I71" s="67"/>
      <c r="K71" s="82">
        <f>IF(AND(年报!N$2&lt;=A71,A71&lt;=年报!N$3),1,0)</f>
        <v>0</v>
      </c>
    </row>
    <row r="72" s="75" customFormat="1" spans="1:11">
      <c r="A72" s="21">
        <f>实测管口高程!A5</f>
        <v>43396</v>
      </c>
      <c r="B72" s="77">
        <f>'DC4-1'!B72</f>
        <v>2581.994</v>
      </c>
      <c r="C72" s="77">
        <f>IF(ISERROR(VLOOKUP(A72,'DC4-1'!$A$4:$Q$1997,5,TRUE)),"",VLOOKUP(A72,'DC4-1'!$A$4:$Q$1997,5,TRUE))</f>
        <v>116.939</v>
      </c>
      <c r="D72" s="74">
        <v>87.506</v>
      </c>
      <c r="E72" s="74">
        <v>87.538</v>
      </c>
      <c r="F72" s="74">
        <f t="shared" si="6"/>
        <v>2611.411</v>
      </c>
      <c r="G72" s="75">
        <f t="shared" si="7"/>
        <v>651.500000000397</v>
      </c>
      <c r="H72" s="65"/>
      <c r="I72" s="67"/>
      <c r="K72" s="82">
        <f>IF(AND(年报!N$2&lt;=A72,A72&lt;=年报!N$3),1,0)</f>
        <v>0</v>
      </c>
    </row>
    <row r="73" s="75" customFormat="1" spans="1:11">
      <c r="A73" s="21"/>
      <c r="B73" s="77">
        <f>'DC4-1'!B73</f>
        <v>2581.994</v>
      </c>
      <c r="C73" s="77" t="str">
        <f>IF(ISERROR(VLOOKUP(A73,'DC4-1'!$A$4:$Q$1997,5,TRUE)),"",VLOOKUP(A73,'DC4-1'!$A$4:$Q$1997,5,TRUE))</f>
        <v/>
      </c>
      <c r="E73" s="74"/>
      <c r="F73" s="74"/>
      <c r="H73" s="74" t="s">
        <v>37</v>
      </c>
      <c r="I73" s="67"/>
      <c r="K73" s="82">
        <f>IF(AND(年报!N$2&lt;=A73,A73&lt;=年报!N$3),1,0)</f>
        <v>0</v>
      </c>
    </row>
    <row r="74" s="75" customFormat="1" spans="1:11">
      <c r="A74" s="21">
        <v>43461</v>
      </c>
      <c r="B74" s="77">
        <f>'DC4-1'!B74</f>
        <v>2581.994</v>
      </c>
      <c r="C74" s="77">
        <f>IF(ISERROR(VLOOKUP(A74,'DC4-1'!$A$4:$Q$1997,5,TRUE)),"",VLOOKUP(A74,'DC4-1'!$A$4:$Q$1997,5,TRUE))</f>
        <v>133.1115</v>
      </c>
      <c r="D74" s="74">
        <v>103.706</v>
      </c>
      <c r="E74" s="74">
        <v>103.742</v>
      </c>
      <c r="F74" s="74">
        <f>(B74+C74)-(D74+E74)/2</f>
        <v>2611.3815</v>
      </c>
      <c r="G74" s="75">
        <f>(F$4-F74)*1000</f>
        <v>681.000000000495</v>
      </c>
      <c r="H74" s="74"/>
      <c r="I74" s="67"/>
      <c r="K74" s="82">
        <f>IF(AND(年报!N$2&lt;=A74,A74&lt;=年报!N$3),1,0)</f>
        <v>0</v>
      </c>
    </row>
    <row r="75" s="75" customFormat="1" spans="1:11">
      <c r="A75" s="21"/>
      <c r="B75" s="77">
        <f>'DC4-1'!B75</f>
        <v>2581.994</v>
      </c>
      <c r="C75" s="77" t="str">
        <f>IF(ISERROR(VLOOKUP(A75,'DC4-1'!$A$4:$Q$1997,5,TRUE)),"",VLOOKUP(A75,'DC4-1'!$A$4:$Q$1997,5,TRUE))</f>
        <v/>
      </c>
      <c r="D75" s="74"/>
      <c r="E75" s="74"/>
      <c r="F75" s="74"/>
      <c r="H75" s="74" t="s">
        <v>37</v>
      </c>
      <c r="I75" s="67"/>
      <c r="K75" s="82">
        <f>IF(AND(年报!N$2&lt;=A75,A75&lt;=年报!N$3),1,0)</f>
        <v>0</v>
      </c>
    </row>
    <row r="76" s="75" customFormat="1" spans="1:11">
      <c r="A76" s="21">
        <v>43474</v>
      </c>
      <c r="B76" s="77">
        <f>'DC4-1'!B76</f>
        <v>2581.994</v>
      </c>
      <c r="C76" s="77">
        <f>IF(ISERROR(VLOOKUP(A76,'DC4-1'!$A$4:$Q$1997,5,TRUE)),"",VLOOKUP(A76,'DC4-1'!$A$4:$Q$1997,5,TRUE))</f>
        <v>133.648</v>
      </c>
      <c r="D76" s="74">
        <v>104.256</v>
      </c>
      <c r="E76" s="74">
        <v>104.288</v>
      </c>
      <c r="F76" s="74">
        <f t="shared" ref="F76:F165" si="8">(B76+C76)-(D76+E76)/2</f>
        <v>2611.37</v>
      </c>
      <c r="G76" s="75">
        <f t="shared" ref="G76:G165" si="9">(F$4-F76)*1000</f>
        <v>692.500000000109</v>
      </c>
      <c r="H76" s="65"/>
      <c r="I76" s="67"/>
      <c r="K76" s="82">
        <f>IF(AND(年报!N$2&lt;=A76,A76&lt;=年报!N$3),1,0)</f>
        <v>0</v>
      </c>
    </row>
    <row r="77" s="75" customFormat="1" spans="1:11">
      <c r="A77" s="21">
        <v>43481</v>
      </c>
      <c r="B77" s="77">
        <f>'DC4-1'!B77</f>
        <v>2581.994</v>
      </c>
      <c r="C77" s="77">
        <f>IF(ISERROR(VLOOKUP(A77,'DC4-1'!$A$4:$Q$1997,5,TRUE)),"",VLOOKUP(A77,'DC4-1'!$A$4:$Q$1997,5,TRUE))</f>
        <v>136.348</v>
      </c>
      <c r="D77" s="74">
        <v>106.955</v>
      </c>
      <c r="E77" s="74">
        <v>106.989</v>
      </c>
      <c r="F77" s="74">
        <f t="shared" si="8"/>
        <v>2611.37</v>
      </c>
      <c r="G77" s="75">
        <f t="shared" si="9"/>
        <v>692.500000000564</v>
      </c>
      <c r="H77" s="65"/>
      <c r="I77" s="67"/>
      <c r="K77" s="82">
        <f>IF(AND(年报!N$2&lt;=A77,A77&lt;=年报!N$3),1,0)</f>
        <v>0</v>
      </c>
    </row>
    <row r="78" s="75" customFormat="1" spans="1:11">
      <c r="A78" s="21">
        <v>43486</v>
      </c>
      <c r="B78" s="77">
        <f>'DC4-1'!B78</f>
        <v>2581.994</v>
      </c>
      <c r="C78" s="77">
        <f>IF(ISERROR(VLOOKUP(A78,'DC4-1'!$A$4:$Q$1997,5,TRUE)),"",VLOOKUP(A78,'DC4-1'!$A$4:$Q$1997,5,TRUE))</f>
        <v>136.3355</v>
      </c>
      <c r="D78" s="74">
        <v>106.935</v>
      </c>
      <c r="E78" s="74">
        <v>106.969</v>
      </c>
      <c r="F78" s="74">
        <f t="shared" si="8"/>
        <v>2611.3775</v>
      </c>
      <c r="G78" s="75">
        <f t="shared" si="9"/>
        <v>684.999999999945</v>
      </c>
      <c r="H78" s="65"/>
      <c r="I78" s="67"/>
      <c r="K78" s="82">
        <f>IF(AND(年报!N$2&lt;=A78,A78&lt;=年报!N$3),1,0)</f>
        <v>0</v>
      </c>
    </row>
    <row r="79" s="75" customFormat="1" spans="1:11">
      <c r="A79" s="21">
        <v>43511</v>
      </c>
      <c r="B79" s="77">
        <f>'DC4-1'!B79</f>
        <v>2581.994</v>
      </c>
      <c r="C79" s="77">
        <f>IF(ISERROR(VLOOKUP(A79,'DC4-1'!$A$4:$Q$1997,5,TRUE)),"",VLOOKUP(A79,'DC4-1'!$A$4:$Q$1997,5,TRUE))</f>
        <v>136.2745</v>
      </c>
      <c r="D79" s="74">
        <v>106.882</v>
      </c>
      <c r="E79" s="74">
        <v>106.915</v>
      </c>
      <c r="F79" s="74">
        <f t="shared" si="8"/>
        <v>2611.37</v>
      </c>
      <c r="G79" s="75">
        <f t="shared" si="9"/>
        <v>692.500000000564</v>
      </c>
      <c r="H79" s="65"/>
      <c r="I79" s="67"/>
      <c r="K79" s="82">
        <f>IF(AND(年报!N$2&lt;=A79,A79&lt;=年报!N$3),1,0)</f>
        <v>0</v>
      </c>
    </row>
    <row r="80" s="75" customFormat="1" spans="1:11">
      <c r="A80" s="21">
        <v>43515</v>
      </c>
      <c r="B80" s="77">
        <f>'DC4-1'!B80</f>
        <v>2581.994</v>
      </c>
      <c r="C80" s="77">
        <f>IF(ISERROR(VLOOKUP(A80,'DC4-1'!$A$4:$Q$1997,5,TRUE)),"",VLOOKUP(A80,'DC4-1'!$A$4:$Q$1997,5,TRUE))</f>
        <v>136.2615</v>
      </c>
      <c r="D80" s="74">
        <v>106.874</v>
      </c>
      <c r="E80" s="74">
        <v>106.909</v>
      </c>
      <c r="F80" s="74">
        <f t="shared" si="8"/>
        <v>2611.364</v>
      </c>
      <c r="G80" s="75">
        <f t="shared" si="9"/>
        <v>698.500000000422</v>
      </c>
      <c r="H80" s="65"/>
      <c r="I80" s="67"/>
      <c r="K80" s="82">
        <f>IF(AND(年报!N$2&lt;=A80,A80&lt;=年报!N$3),1,0)</f>
        <v>0</v>
      </c>
    </row>
    <row r="81" s="75" customFormat="1" spans="1:11">
      <c r="A81" s="21">
        <v>43524</v>
      </c>
      <c r="B81" s="77">
        <f>'DC4-1'!B81</f>
        <v>2581.994</v>
      </c>
      <c r="C81" s="77">
        <f>IF(ISERROR(VLOOKUP(A81,'DC4-1'!$A$4:$Q$1997,5,TRUE)),"",VLOOKUP(A81,'DC4-1'!$A$4:$Q$1997,5,TRUE))</f>
        <v>138.9745</v>
      </c>
      <c r="D81" s="74">
        <v>109.586</v>
      </c>
      <c r="E81" s="74">
        <v>109.623</v>
      </c>
      <c r="F81" s="74">
        <f t="shared" si="8"/>
        <v>2611.364</v>
      </c>
      <c r="G81" s="75">
        <f t="shared" si="9"/>
        <v>698.500000000422</v>
      </c>
      <c r="H81" s="65"/>
      <c r="I81" s="67"/>
      <c r="K81" s="82">
        <f>IF(AND(年报!N$2&lt;=A81,A81&lt;=年报!N$3),1,0)</f>
        <v>0</v>
      </c>
    </row>
    <row r="82" s="75" customFormat="1" spans="1:11">
      <c r="A82" s="21">
        <v>43530</v>
      </c>
      <c r="B82" s="77">
        <f>'DC4-1'!B82</f>
        <v>2581.994</v>
      </c>
      <c r="C82" s="77">
        <f>IF(ISERROR(VLOOKUP(A82,'DC4-1'!$A$4:$Q$1997,5,TRUE)),"",VLOOKUP(A82,'DC4-1'!$A$4:$Q$1997,5,TRUE))</f>
        <v>139.525</v>
      </c>
      <c r="D82" s="74">
        <v>110.13</v>
      </c>
      <c r="E82" s="74">
        <v>110.173</v>
      </c>
      <c r="F82" s="74">
        <f t="shared" si="8"/>
        <v>2611.3675</v>
      </c>
      <c r="G82" s="75">
        <f t="shared" si="9"/>
        <v>695.000000000164</v>
      </c>
      <c r="H82" s="65"/>
      <c r="I82" s="67"/>
      <c r="K82" s="82">
        <f>IF(AND(年报!N$2&lt;=A82,A82&lt;=年报!N$3),1,0)</f>
        <v>0</v>
      </c>
    </row>
    <row r="83" s="75" customFormat="1" spans="1:11">
      <c r="A83" s="21">
        <v>43535</v>
      </c>
      <c r="B83" s="77">
        <f>'DC4-1'!B83</f>
        <v>2581.994</v>
      </c>
      <c r="C83" s="77">
        <f>IF(ISERROR(VLOOKUP(A83,'DC4-1'!$A$4:$Q$1997,5,TRUE)),"",VLOOKUP(A83,'DC4-1'!$A$4:$Q$1997,5,TRUE))</f>
        <v>142.223</v>
      </c>
      <c r="D83" s="74">
        <v>112.839</v>
      </c>
      <c r="E83" s="74">
        <v>112.875</v>
      </c>
      <c r="F83" s="74">
        <f t="shared" si="8"/>
        <v>2611.36</v>
      </c>
      <c r="G83" s="75">
        <f t="shared" si="9"/>
        <v>702.500000000327</v>
      </c>
      <c r="H83" s="65"/>
      <c r="I83" s="67"/>
      <c r="K83" s="82">
        <f>IF(AND(年报!N$2&lt;=A83,A83&lt;=年报!N$3),1,0)</f>
        <v>0</v>
      </c>
    </row>
    <row r="84" s="75" customFormat="1" spans="1:11">
      <c r="A84" s="21">
        <v>43543</v>
      </c>
      <c r="B84" s="77">
        <f>'DC4-1'!B84</f>
        <v>2581.994</v>
      </c>
      <c r="C84" s="77">
        <f>IF(ISERROR(VLOOKUP(A84,'DC4-1'!$A$4:$Q$1997,5,TRUE)),"",VLOOKUP(A84,'DC4-1'!$A$4:$Q$1997,5,TRUE))</f>
        <v>145.219</v>
      </c>
      <c r="D84" s="74">
        <v>115.838</v>
      </c>
      <c r="E84" s="74">
        <v>115.871</v>
      </c>
      <c r="F84" s="74">
        <f t="shared" si="8"/>
        <v>2611.3585</v>
      </c>
      <c r="G84" s="75">
        <f t="shared" si="9"/>
        <v>704.000000000178</v>
      </c>
      <c r="H84" s="65"/>
      <c r="I84" s="67"/>
      <c r="K84" s="82">
        <f>IF(AND(年报!N$2&lt;=A84,A84&lt;=年报!N$3),1,0)</f>
        <v>0</v>
      </c>
    </row>
    <row r="85" s="75" customFormat="1" spans="1:11">
      <c r="A85" s="21">
        <v>43561</v>
      </c>
      <c r="B85" s="77">
        <f>'DC4-1'!B85</f>
        <v>2581.994</v>
      </c>
      <c r="C85" s="77">
        <f>IF(ISERROR(VLOOKUP(A85,'DC4-1'!$A$4:$Q$1997,5,TRUE)),"",VLOOKUP(A85,'DC4-1'!$A$4:$Q$1997,5,TRUE))</f>
        <v>148.5795</v>
      </c>
      <c r="D85" s="74">
        <v>119.204</v>
      </c>
      <c r="E85" s="74">
        <v>119.236</v>
      </c>
      <c r="F85" s="74">
        <f t="shared" si="8"/>
        <v>2611.3535</v>
      </c>
      <c r="G85" s="75">
        <f t="shared" si="9"/>
        <v>709.000000000287</v>
      </c>
      <c r="H85" s="65"/>
      <c r="I85" s="67"/>
      <c r="K85" s="82">
        <f>IF(AND(年报!N$2&lt;=A85,A85&lt;=年报!N$3),1,0)</f>
        <v>0</v>
      </c>
    </row>
    <row r="86" s="75" customFormat="1" spans="1:11">
      <c r="A86" s="21">
        <v>43573</v>
      </c>
      <c r="B86" s="77">
        <f>'DC4-1'!B86</f>
        <v>2581.994</v>
      </c>
      <c r="C86" s="77">
        <f>IF(ISERROR(VLOOKUP(A86,'DC4-1'!$A$4:$Q$1997,5,TRUE)),"",VLOOKUP(A86,'DC4-1'!$A$4:$Q$1997,5,TRUE))</f>
        <v>151.9105</v>
      </c>
      <c r="D86" s="74">
        <v>122.532</v>
      </c>
      <c r="E86" s="74">
        <v>122.567</v>
      </c>
      <c r="F86" s="74">
        <f t="shared" si="8"/>
        <v>2611.355</v>
      </c>
      <c r="G86" s="75">
        <f t="shared" si="9"/>
        <v>707.500000000437</v>
      </c>
      <c r="H86" s="65"/>
      <c r="I86" s="67"/>
      <c r="K86" s="82">
        <f>IF(AND(年报!N$2&lt;=A86,A86&lt;=年报!N$3),1,0)</f>
        <v>0</v>
      </c>
    </row>
    <row r="87" s="75" customFormat="1" spans="1:11">
      <c r="A87" s="21">
        <v>43581</v>
      </c>
      <c r="B87" s="77">
        <f>'DC4-1'!B87</f>
        <v>2581.994</v>
      </c>
      <c r="C87" s="77">
        <f>IF(ISERROR(VLOOKUP(A87,'DC4-1'!$A$4:$Q$1997,5,TRUE)),"",VLOOKUP(A87,'DC4-1'!$A$4:$Q$1997,5,TRUE))</f>
        <v>152.473</v>
      </c>
      <c r="D87" s="74">
        <v>123.101</v>
      </c>
      <c r="E87" s="74">
        <v>123.134</v>
      </c>
      <c r="F87" s="74">
        <f t="shared" si="8"/>
        <v>2611.3495</v>
      </c>
      <c r="G87" s="75">
        <f t="shared" si="9"/>
        <v>713.000000000193</v>
      </c>
      <c r="H87" s="65"/>
      <c r="I87" s="67"/>
      <c r="K87" s="82">
        <f>IF(AND(年报!N$2&lt;=A87,A87&lt;=年报!N$3),1,0)</f>
        <v>0</v>
      </c>
    </row>
    <row r="88" s="75" customFormat="1" spans="1:11">
      <c r="A88" s="21">
        <v>43595</v>
      </c>
      <c r="B88" s="77">
        <f>'DC4-1'!B88</f>
        <v>2581.994</v>
      </c>
      <c r="C88" s="77">
        <f>IF(ISERROR(VLOOKUP(A88,'DC4-1'!$A$4:$Q$1997,5,TRUE)),"",VLOOKUP(A88,'DC4-1'!$A$4:$Q$1997,5,TRUE))</f>
        <v>155.1285</v>
      </c>
      <c r="D88" s="74">
        <v>125.768</v>
      </c>
      <c r="E88" s="74">
        <v>125.797</v>
      </c>
      <c r="F88" s="74">
        <f t="shared" si="8"/>
        <v>2611.34</v>
      </c>
      <c r="G88" s="75">
        <f t="shared" si="9"/>
        <v>722.500000000309</v>
      </c>
      <c r="H88" s="65"/>
      <c r="I88" s="67"/>
      <c r="K88" s="82">
        <f>IF(AND(年报!N$2&lt;=A88,A88&lt;=年报!N$3),1,0)</f>
        <v>0</v>
      </c>
    </row>
    <row r="89" s="75" customFormat="1" spans="1:11">
      <c r="A89" s="21">
        <v>43601</v>
      </c>
      <c r="B89" s="77">
        <f>'DC4-1'!B89</f>
        <v>2581.994</v>
      </c>
      <c r="C89" s="77">
        <f>IF(ISERROR(VLOOKUP(A89,'DC4-1'!$A$4:$Q$1997,5,TRUE)),"",VLOOKUP(A89,'DC4-1'!$A$4:$Q$1997,5,TRUE))</f>
        <v>155.714</v>
      </c>
      <c r="D89" s="74">
        <v>126.346</v>
      </c>
      <c r="E89" s="74">
        <v>126.378</v>
      </c>
      <c r="F89" s="74">
        <f t="shared" si="8"/>
        <v>2611.346</v>
      </c>
      <c r="G89" s="75">
        <f t="shared" si="9"/>
        <v>716.500000000451</v>
      </c>
      <c r="H89" s="65"/>
      <c r="I89" s="67"/>
      <c r="K89" s="82">
        <f>IF(AND(年报!N$2&lt;=A89,A89&lt;=年报!N$3),1,0)</f>
        <v>0</v>
      </c>
    </row>
    <row r="90" s="75" customFormat="1" spans="1:11">
      <c r="A90" s="21">
        <v>43608</v>
      </c>
      <c r="B90" s="77">
        <f>'DC4-1'!B90</f>
        <v>2581.994</v>
      </c>
      <c r="C90" s="77">
        <f>IF(ISERROR(VLOOKUP(A90,'DC4-1'!$A$4:$Q$1997,5,TRUE)),"",VLOOKUP(A90,'DC4-1'!$A$4:$Q$1997,5,TRUE))</f>
        <v>158.4695</v>
      </c>
      <c r="D90" s="74">
        <v>129.105</v>
      </c>
      <c r="E90" s="74">
        <v>129.133</v>
      </c>
      <c r="F90" s="74">
        <f t="shared" si="8"/>
        <v>2611.3445</v>
      </c>
      <c r="G90" s="75">
        <f t="shared" si="9"/>
        <v>718.000000000302</v>
      </c>
      <c r="H90" s="65"/>
      <c r="I90" s="67"/>
      <c r="K90" s="82">
        <f>IF(AND(年报!N$2&lt;=A90,A90&lt;=年报!N$3),1,0)</f>
        <v>0</v>
      </c>
    </row>
    <row r="91" s="75" customFormat="1" spans="1:11">
      <c r="A91" s="21">
        <v>43623</v>
      </c>
      <c r="B91" s="77">
        <f>'DC4-1'!B91</f>
        <v>2581.994</v>
      </c>
      <c r="C91" s="77">
        <f>IF(ISERROR(VLOOKUP(A91,'DC4-1'!$A$4:$Q$1997,5,TRUE)),"",VLOOKUP(A91,'DC4-1'!$A$4:$Q$1997,5,TRUE))</f>
        <v>161.5275</v>
      </c>
      <c r="D91" s="74">
        <v>132.166</v>
      </c>
      <c r="E91" s="74">
        <v>132.195</v>
      </c>
      <c r="F91" s="74">
        <f t="shared" si="8"/>
        <v>2611.341</v>
      </c>
      <c r="G91" s="75">
        <f t="shared" si="9"/>
        <v>721.500000000106</v>
      </c>
      <c r="H91" s="65"/>
      <c r="I91" s="67"/>
      <c r="K91" s="82">
        <f>IF(AND(年报!N$2&lt;=A91,A91&lt;=年报!N$3),1,0)</f>
        <v>0</v>
      </c>
    </row>
    <row r="92" s="75" customFormat="1" spans="1:11">
      <c r="A92" s="21">
        <v>43630</v>
      </c>
      <c r="B92" s="77">
        <f>'DC4-1'!B92</f>
        <v>2581.994</v>
      </c>
      <c r="C92" s="77">
        <f>IF(ISERROR(VLOOKUP(A92,'DC4-1'!$A$4:$Q$1997,5,TRUE)),"",VLOOKUP(A92,'DC4-1'!$A$4:$Q$1997,5,TRUE))</f>
        <v>162.0845</v>
      </c>
      <c r="D92" s="74">
        <v>132.723</v>
      </c>
      <c r="E92" s="74">
        <v>132.756</v>
      </c>
      <c r="F92" s="74">
        <f t="shared" si="8"/>
        <v>2611.339</v>
      </c>
      <c r="G92" s="75">
        <f t="shared" si="9"/>
        <v>723.500000000513</v>
      </c>
      <c r="H92" s="65"/>
      <c r="I92" s="67"/>
      <c r="K92" s="82">
        <f>IF(AND(年报!N$2&lt;=A92,A92&lt;=年报!N$3),1,0)</f>
        <v>0</v>
      </c>
    </row>
    <row r="93" s="75" customFormat="1" spans="1:14">
      <c r="A93" s="21">
        <v>43637</v>
      </c>
      <c r="B93" s="77">
        <f>'DC4-1'!B93</f>
        <v>2581.994</v>
      </c>
      <c r="C93" s="77">
        <f>IF(ISERROR(VLOOKUP(A93,'DC4-1'!$A$4:$Q$1997,5,TRUE)),"",VLOOKUP(A93,'DC4-1'!$A$4:$Q$1997,5,TRUE))</f>
        <v>164.839</v>
      </c>
      <c r="D93" s="74">
        <v>135.478</v>
      </c>
      <c r="E93" s="74">
        <v>135.51</v>
      </c>
      <c r="F93" s="74">
        <f t="shared" si="8"/>
        <v>2611.339</v>
      </c>
      <c r="G93" s="75">
        <f t="shared" si="9"/>
        <v>723.500000000513</v>
      </c>
      <c r="H93" s="65"/>
      <c r="I93" s="67"/>
      <c r="K93" s="82">
        <f>IF(AND(年报!N$2&lt;=A93,A93&lt;=年报!N$3),1,0)</f>
        <v>0</v>
      </c>
      <c r="M93" s="74"/>
      <c r="N93" s="74"/>
    </row>
    <row r="94" s="75" customFormat="1" spans="1:14">
      <c r="A94" s="21">
        <v>43645</v>
      </c>
      <c r="B94" s="77">
        <f>'DC4-1'!B94</f>
        <v>2581.994</v>
      </c>
      <c r="C94" s="77">
        <f>IF(ISERROR(VLOOKUP(A94,'DC4-1'!$A$4:$Q$1997,5,TRUE)),"",VLOOKUP(A94,'DC4-1'!$A$4:$Q$1997,5,TRUE))</f>
        <v>164.7725</v>
      </c>
      <c r="D94" s="74">
        <v>135.415</v>
      </c>
      <c r="E94" s="74">
        <v>135.446</v>
      </c>
      <c r="F94" s="74">
        <f t="shared" si="8"/>
        <v>2611.336</v>
      </c>
      <c r="G94" s="75">
        <f t="shared" si="9"/>
        <v>726.500000000215</v>
      </c>
      <c r="H94" s="65"/>
      <c r="I94" s="67"/>
      <c r="K94" s="82">
        <f>IF(AND(年报!N$2&lt;=A94,A94&lt;=年报!N$3),1,0)</f>
        <v>0</v>
      </c>
      <c r="M94" s="74"/>
      <c r="N94" s="74"/>
    </row>
    <row r="95" s="75" customFormat="1" spans="1:11">
      <c r="A95" s="21">
        <v>43651</v>
      </c>
      <c r="B95" s="77">
        <f>'DC4-1'!B95</f>
        <v>2581.994</v>
      </c>
      <c r="C95" s="77">
        <f>IF(ISERROR(VLOOKUP(A95,'DC4-1'!$A$4:$Q$1997,5,TRUE)),"",VLOOKUP(A95,'DC4-1'!$A$4:$Q$1997,5,TRUE))</f>
        <v>164.7385</v>
      </c>
      <c r="D95" s="74">
        <v>135.409</v>
      </c>
      <c r="E95" s="74">
        <v>135.425</v>
      </c>
      <c r="F95" s="74">
        <f t="shared" si="8"/>
        <v>2611.3155</v>
      </c>
      <c r="G95" s="75">
        <f t="shared" si="9"/>
        <v>747.000000000298</v>
      </c>
      <c r="H95" s="65"/>
      <c r="I95" s="67"/>
      <c r="K95" s="82">
        <f>IF(AND(年报!N$2&lt;=A95,A95&lt;=年报!N$3),1,0)</f>
        <v>0</v>
      </c>
    </row>
    <row r="96" s="75" customFormat="1" spans="1:11">
      <c r="A96" s="21">
        <v>43660</v>
      </c>
      <c r="B96" s="77">
        <f>'DC4-1'!B96</f>
        <v>2581.994</v>
      </c>
      <c r="C96" s="77">
        <f>IF(ISERROR(VLOOKUP(A96,'DC4-1'!$A$4:$Q$1997,5,TRUE)),"",VLOOKUP(A96,'DC4-1'!$A$4:$Q$1997,5,TRUE))</f>
        <v>164.708</v>
      </c>
      <c r="D96" s="74">
        <v>135.355</v>
      </c>
      <c r="E96" s="74">
        <v>135.39</v>
      </c>
      <c r="F96" s="74">
        <f t="shared" si="8"/>
        <v>2611.3295</v>
      </c>
      <c r="G96" s="75">
        <f t="shared" si="9"/>
        <v>733.000000000175</v>
      </c>
      <c r="H96" s="65"/>
      <c r="I96" s="67"/>
      <c r="K96" s="82">
        <f>IF(AND(年报!N$2&lt;=A96,A96&lt;=年报!N$3),1,0)</f>
        <v>0</v>
      </c>
    </row>
    <row r="97" s="75" customFormat="1" spans="1:11">
      <c r="A97" s="21">
        <v>43665</v>
      </c>
      <c r="B97" s="77">
        <f>'DC4-1'!B97</f>
        <v>2581.994</v>
      </c>
      <c r="C97" s="77">
        <f>IF(ISERROR(VLOOKUP(A97,'DC4-1'!$A$4:$Q$1997,5,TRUE)),"",VLOOKUP(A97,'DC4-1'!$A$4:$Q$1997,5,TRUE))</f>
        <v>164.6945</v>
      </c>
      <c r="D97" s="74">
        <v>135.338</v>
      </c>
      <c r="E97" s="74">
        <v>135.37</v>
      </c>
      <c r="F97" s="74">
        <f t="shared" si="8"/>
        <v>2611.3345</v>
      </c>
      <c r="G97" s="75">
        <f t="shared" si="9"/>
        <v>728.000000000065</v>
      </c>
      <c r="H97" s="65"/>
      <c r="I97" s="67"/>
      <c r="K97" s="82">
        <f>IF(AND(年报!N$2&lt;=A97,A97&lt;=年报!N$3),1,0)</f>
        <v>0</v>
      </c>
    </row>
    <row r="98" s="75" customFormat="1" spans="1:11">
      <c r="A98" s="21">
        <v>43671</v>
      </c>
      <c r="B98" s="77">
        <f>'DC4-1'!B98</f>
        <v>2581.994</v>
      </c>
      <c r="C98" s="77">
        <f>IF(ISERROR(VLOOKUP(A98,'DC4-1'!$A$4:$Q$1997,5,TRUE)),"",VLOOKUP(A98,'DC4-1'!$A$4:$Q$1997,5,TRUE))</f>
        <v>164.674</v>
      </c>
      <c r="D98" s="74">
        <v>135.325</v>
      </c>
      <c r="E98" s="74">
        <v>135.358</v>
      </c>
      <c r="F98" s="74">
        <f t="shared" si="8"/>
        <v>2611.3265</v>
      </c>
      <c r="G98" s="75">
        <f t="shared" si="9"/>
        <v>736.000000000331</v>
      </c>
      <c r="H98" s="65"/>
      <c r="I98" s="67"/>
      <c r="K98" s="82">
        <f>IF(AND(年报!N$2&lt;=A98,A98&lt;=年报!N$3),1,0)</f>
        <v>0</v>
      </c>
    </row>
    <row r="99" s="75" customFormat="1" spans="1:11">
      <c r="A99" s="21">
        <v>43678</v>
      </c>
      <c r="B99" s="77">
        <f>'DC4-1'!B99</f>
        <v>2581.994</v>
      </c>
      <c r="C99" s="77">
        <f>IF(ISERROR(VLOOKUP(A99,'DC4-1'!$A$4:$Q$1997,5,TRUE)),"",VLOOKUP(A99,'DC4-1'!$A$4:$Q$1997,5,TRUE))</f>
        <v>164.659</v>
      </c>
      <c r="D99" s="74">
        <v>135.304</v>
      </c>
      <c r="E99" s="74">
        <v>135.346</v>
      </c>
      <c r="F99" s="74">
        <f t="shared" si="8"/>
        <v>2611.328</v>
      </c>
      <c r="G99" s="75">
        <f t="shared" si="9"/>
        <v>734.500000000025</v>
      </c>
      <c r="H99" s="65"/>
      <c r="I99" s="67"/>
      <c r="K99" s="82">
        <f>IF(AND(年报!N$2&lt;=A99,A99&lt;=年报!N$3),1,0)</f>
        <v>0</v>
      </c>
    </row>
    <row r="100" s="75" customFormat="1" spans="1:11">
      <c r="A100" s="21">
        <v>43686</v>
      </c>
      <c r="B100" s="77">
        <f>'DC4-1'!B100</f>
        <v>2581.994</v>
      </c>
      <c r="C100" s="77">
        <f>IF(ISERROR(VLOOKUP(A100,'DC4-1'!$A$4:$Q$1997,5,TRUE)),"",VLOOKUP(A100,'DC4-1'!$A$4:$Q$1997,5,TRUE))</f>
        <v>164.641</v>
      </c>
      <c r="D100" s="74">
        <v>135.284</v>
      </c>
      <c r="E100" s="74">
        <v>135.327</v>
      </c>
      <c r="F100" s="74">
        <f t="shared" si="8"/>
        <v>2611.3295</v>
      </c>
      <c r="G100" s="75">
        <f t="shared" si="9"/>
        <v>733.000000000175</v>
      </c>
      <c r="H100" s="65"/>
      <c r="I100" s="67"/>
      <c r="K100" s="82">
        <f>IF(AND(年报!N$2&lt;=A100,A100&lt;=年报!N$3),1,0)</f>
        <v>0</v>
      </c>
    </row>
    <row r="101" s="75" customFormat="1" spans="1:11">
      <c r="A101" s="21">
        <v>43693</v>
      </c>
      <c r="B101" s="77">
        <f>'DC4-1'!B101</f>
        <v>2581.994</v>
      </c>
      <c r="C101" s="77">
        <f>IF(ISERROR(VLOOKUP(A101,'DC4-1'!$A$4:$Q$1997,5,TRUE)),"",VLOOKUP(A101,'DC4-1'!$A$4:$Q$1997,5,TRUE))</f>
        <v>165.2045</v>
      </c>
      <c r="D101" s="74">
        <v>135.852</v>
      </c>
      <c r="E101" s="74">
        <v>135.896</v>
      </c>
      <c r="F101" s="74">
        <f t="shared" si="8"/>
        <v>2611.3245</v>
      </c>
      <c r="G101" s="75">
        <f t="shared" si="9"/>
        <v>738.000000000284</v>
      </c>
      <c r="H101" s="65"/>
      <c r="I101" s="67"/>
      <c r="K101" s="82">
        <f>IF(AND(年报!N$2&lt;=A101,A101&lt;=年报!N$3),1,0)</f>
        <v>0</v>
      </c>
    </row>
    <row r="102" s="75" customFormat="1" spans="1:11">
      <c r="A102" s="21">
        <v>43708</v>
      </c>
      <c r="B102" s="77">
        <f>'DC4-1'!B102</f>
        <v>2581.994</v>
      </c>
      <c r="C102" s="77">
        <f>IF(ISERROR(VLOOKUP(A102,'DC4-1'!$A$4:$Q$1997,5,TRUE)),"",VLOOKUP(A102,'DC4-1'!$A$4:$Q$1997,5,TRUE))</f>
        <v>167.871</v>
      </c>
      <c r="D102" s="74">
        <v>138.591</v>
      </c>
      <c r="E102" s="74">
        <v>138.549</v>
      </c>
      <c r="F102" s="74">
        <f t="shared" si="8"/>
        <v>2611.295</v>
      </c>
      <c r="G102" s="75">
        <f t="shared" si="9"/>
        <v>767.500000000382</v>
      </c>
      <c r="H102" s="65"/>
      <c r="I102" s="67"/>
      <c r="K102" s="82">
        <f>IF(AND(年报!N$2&lt;=A102,A102&lt;=年报!N$3),1,0)</f>
        <v>0</v>
      </c>
    </row>
    <row r="103" s="75" customFormat="1" spans="1:11">
      <c r="A103" s="21">
        <v>43713</v>
      </c>
      <c r="B103" s="77">
        <f>'DC4-1'!B103</f>
        <v>2581.994</v>
      </c>
      <c r="C103" s="77">
        <f>IF(ISERROR(VLOOKUP(A103,'DC4-1'!$A$4:$Q$1997,5,TRUE)),"",VLOOKUP(A103,'DC4-1'!$A$4:$Q$1997,5,TRUE))</f>
        <v>167.8675</v>
      </c>
      <c r="D103" s="74">
        <v>138.525</v>
      </c>
      <c r="E103" s="74">
        <v>138.545</v>
      </c>
      <c r="F103" s="74">
        <f t="shared" si="8"/>
        <v>2611.3265</v>
      </c>
      <c r="G103" s="75">
        <f t="shared" si="9"/>
        <v>736.000000000331</v>
      </c>
      <c r="H103" s="65"/>
      <c r="I103" s="67"/>
      <c r="K103" s="82">
        <f>IF(AND(年报!N$2&lt;=A103,A103&lt;=年报!N$3),1,0)</f>
        <v>0</v>
      </c>
    </row>
    <row r="104" s="75" customFormat="1" spans="1:11">
      <c r="A104" s="21">
        <v>43722</v>
      </c>
      <c r="B104" s="77">
        <f>'DC4-1'!B104</f>
        <v>2581.994</v>
      </c>
      <c r="C104" s="77">
        <f>IF(ISERROR(VLOOKUP(A104,'DC4-1'!$A$4:$Q$1997,5,TRUE)),"",VLOOKUP(A104,'DC4-1'!$A$4:$Q$1997,5,TRUE))</f>
        <v>168.4295</v>
      </c>
      <c r="D104" s="74">
        <v>139.084</v>
      </c>
      <c r="E104" s="74">
        <v>139.114</v>
      </c>
      <c r="F104" s="74">
        <f t="shared" si="8"/>
        <v>2611.3245</v>
      </c>
      <c r="G104" s="75">
        <f t="shared" si="9"/>
        <v>738.000000000284</v>
      </c>
      <c r="H104" s="65"/>
      <c r="I104" s="67"/>
      <c r="K104" s="82">
        <f>IF(AND(年报!N$2&lt;=A104,A104&lt;=年报!N$3),1,0)</f>
        <v>0</v>
      </c>
    </row>
    <row r="105" s="75" customFormat="1" spans="1:11">
      <c r="A105" s="21">
        <v>43728</v>
      </c>
      <c r="B105" s="77">
        <f>'DC4-1'!B105</f>
        <v>2581.994</v>
      </c>
      <c r="C105" s="77">
        <f>IF(ISERROR(VLOOKUP(A105,'DC4-1'!$A$4:$Q$1997,5,TRUE)),"",VLOOKUP(A105,'DC4-1'!$A$4:$Q$1997,5,TRUE))</f>
        <v>168.4115</v>
      </c>
      <c r="D105" s="74">
        <v>139.068</v>
      </c>
      <c r="E105" s="74">
        <v>139.098</v>
      </c>
      <c r="F105" s="74">
        <f t="shared" si="8"/>
        <v>2611.3225</v>
      </c>
      <c r="G105" s="75">
        <f t="shared" si="9"/>
        <v>740.000000000236</v>
      </c>
      <c r="H105" s="65"/>
      <c r="I105" s="67"/>
      <c r="K105" s="82">
        <f>IF(AND(年报!N$2&lt;=A105,A105&lt;=年报!N$3),1,0)</f>
        <v>0</v>
      </c>
    </row>
    <row r="106" s="75" customFormat="1" spans="1:11">
      <c r="A106" s="21">
        <v>43742</v>
      </c>
      <c r="B106" s="77">
        <f>'DC4-1'!B106</f>
        <v>2581.994</v>
      </c>
      <c r="C106" s="77">
        <f>IF(ISERROR(VLOOKUP(A106,'DC4-1'!$A$4:$Q$1997,5,TRUE)),"",VLOOKUP(A106,'DC4-1'!$A$4:$Q$1997,5,TRUE))</f>
        <v>171.1225</v>
      </c>
      <c r="D106" s="74">
        <v>141.784</v>
      </c>
      <c r="E106" s="74">
        <v>141.812</v>
      </c>
      <c r="F106" s="74">
        <f t="shared" si="8"/>
        <v>2611.3185</v>
      </c>
      <c r="G106" s="75">
        <f t="shared" si="9"/>
        <v>744.000000000142</v>
      </c>
      <c r="H106" s="65"/>
      <c r="I106" s="67"/>
      <c r="K106" s="82">
        <f>IF(AND(年报!N$2&lt;=A106,A106&lt;=年报!N$3),1,0)</f>
        <v>0</v>
      </c>
    </row>
    <row r="107" s="75" customFormat="1" spans="1:11">
      <c r="A107" s="21">
        <v>43749</v>
      </c>
      <c r="B107" s="77">
        <f>'DC4-1'!B107</f>
        <v>2581.994</v>
      </c>
      <c r="C107" s="77">
        <f>IF(ISERROR(VLOOKUP(A107,'DC4-1'!$A$4:$Q$1997,5,TRUE)),"",VLOOKUP(A107,'DC4-1'!$A$4:$Q$1997,5,TRUE))</f>
        <v>171.085</v>
      </c>
      <c r="D107" s="74">
        <v>141.746</v>
      </c>
      <c r="E107" s="74">
        <v>141.773</v>
      </c>
      <c r="F107" s="74">
        <f t="shared" si="8"/>
        <v>2611.3195</v>
      </c>
      <c r="G107" s="75">
        <f t="shared" si="9"/>
        <v>743.000000000393</v>
      </c>
      <c r="H107" s="65"/>
      <c r="I107" s="67"/>
      <c r="K107" s="82">
        <f>IF(AND(年报!N$2&lt;=A107,A107&lt;=年报!N$3),1,0)</f>
        <v>0</v>
      </c>
    </row>
    <row r="108" s="75" customFormat="1" spans="1:11">
      <c r="A108" s="21">
        <v>43762</v>
      </c>
      <c r="B108" s="77">
        <f>'DC4-1'!B108</f>
        <v>2581.994</v>
      </c>
      <c r="C108" s="77">
        <f>IF(ISERROR(VLOOKUP(A108,'DC4-1'!$A$4:$Q$1997,5,TRUE)),"",VLOOKUP(A108,'DC4-1'!$A$4:$Q$1997,5,TRUE))</f>
        <v>174.3905</v>
      </c>
      <c r="D108" s="74">
        <v>145.05</v>
      </c>
      <c r="E108" s="74">
        <v>145.081</v>
      </c>
      <c r="F108" s="74">
        <f t="shared" si="8"/>
        <v>2611.319</v>
      </c>
      <c r="G108" s="75">
        <f t="shared" si="9"/>
        <v>743.500000000495</v>
      </c>
      <c r="H108" s="65"/>
      <c r="I108" s="67"/>
      <c r="K108" s="82">
        <f>IF(AND(年报!N$2&lt;=A108,A108&lt;=年报!N$3),1,0)</f>
        <v>0</v>
      </c>
    </row>
    <row r="109" s="75" customFormat="1" spans="1:11">
      <c r="A109" s="21">
        <v>43770</v>
      </c>
      <c r="B109" s="77">
        <f>'DC4-1'!B109</f>
        <v>2581.994</v>
      </c>
      <c r="C109" s="77">
        <f>IF(ISERROR(VLOOKUP(A109,'DC4-1'!$A$4:$Q$1997,5,TRUE)),"",VLOOKUP(A109,'DC4-1'!$A$4:$Q$1997,5,TRUE))</f>
        <v>177.4835</v>
      </c>
      <c r="D109" s="74">
        <v>148.146</v>
      </c>
      <c r="E109" s="74">
        <v>148.175</v>
      </c>
      <c r="F109" s="74">
        <f t="shared" si="8"/>
        <v>2611.317</v>
      </c>
      <c r="G109" s="75">
        <f t="shared" si="9"/>
        <v>745.500000000447</v>
      </c>
      <c r="H109" s="65"/>
      <c r="I109" s="67"/>
      <c r="K109" s="82">
        <f>IF(AND(年报!N$2&lt;=A109,A109&lt;=年报!N$3),1,0)</f>
        <v>0</v>
      </c>
    </row>
    <row r="110" s="75" customFormat="1" spans="1:11">
      <c r="A110" s="21">
        <v>43778</v>
      </c>
      <c r="B110" s="77">
        <f>'DC4-1'!B110</f>
        <v>2581.994</v>
      </c>
      <c r="C110" s="77">
        <f>IF(ISERROR(VLOOKUP(A110,'DC4-1'!$A$4:$Q$1997,5,TRUE)),"",VLOOKUP(A110,'DC4-1'!$A$4:$Q$1997,5,TRUE))</f>
        <v>180.6385</v>
      </c>
      <c r="D110" s="74">
        <v>151.298</v>
      </c>
      <c r="E110" s="74">
        <v>151.325</v>
      </c>
      <c r="F110" s="74">
        <f t="shared" si="8"/>
        <v>2611.321</v>
      </c>
      <c r="G110" s="75">
        <f t="shared" si="9"/>
        <v>741.500000000087</v>
      </c>
      <c r="H110" s="65"/>
      <c r="I110" s="67"/>
      <c r="K110" s="82">
        <f>IF(AND(年报!N$2&lt;=A110,A110&lt;=年报!N$3),1,0)</f>
        <v>0</v>
      </c>
    </row>
    <row r="111" s="75" customFormat="1" spans="1:11">
      <c r="A111" s="21">
        <v>43791</v>
      </c>
      <c r="B111" s="77">
        <f>'DC4-1'!B111</f>
        <v>2581.994</v>
      </c>
      <c r="C111" s="77">
        <f>IF(ISERROR(VLOOKUP(A111,'DC4-1'!$A$4:$Q$1997,5,TRUE)),"",VLOOKUP(A111,'DC4-1'!$A$4:$Q$1997,5,TRUE))</f>
        <v>184.322</v>
      </c>
      <c r="D111" s="74">
        <v>154.993</v>
      </c>
      <c r="E111" s="74">
        <v>155.022</v>
      </c>
      <c r="F111" s="74">
        <f t="shared" si="8"/>
        <v>2611.3085</v>
      </c>
      <c r="G111" s="75">
        <f t="shared" si="9"/>
        <v>754.00000000036</v>
      </c>
      <c r="H111" s="65"/>
      <c r="I111" s="67"/>
      <c r="K111" s="82">
        <f>IF(AND(年报!N$2&lt;=A111,A111&lt;=年报!N$3),1,0)</f>
        <v>0</v>
      </c>
    </row>
    <row r="112" s="75" customFormat="1" spans="1:11">
      <c r="A112" s="21">
        <v>43802</v>
      </c>
      <c r="B112" s="77">
        <f>'DC4-1'!B112</f>
        <v>2581.994</v>
      </c>
      <c r="C112" s="77">
        <f>IF(ISERROR(VLOOKUP(A112,'DC4-1'!$A$4:$Q$1997,5,TRUE)),"",VLOOKUP(A112,'DC4-1'!$A$4:$Q$1997,5,TRUE))</f>
        <v>187.01</v>
      </c>
      <c r="D112" s="74">
        <v>157.678</v>
      </c>
      <c r="E112" s="74">
        <v>157.708</v>
      </c>
      <c r="F112" s="74">
        <f t="shared" si="8"/>
        <v>2611.311</v>
      </c>
      <c r="G112" s="75">
        <f t="shared" si="9"/>
        <v>751.50000000076</v>
      </c>
      <c r="H112" s="65"/>
      <c r="I112" s="67"/>
      <c r="K112" s="82">
        <f>IF(AND(年报!N$2&lt;=A112,A112&lt;=年报!N$3),1,0)</f>
        <v>0</v>
      </c>
    </row>
    <row r="113" s="75" customFormat="1" spans="1:11">
      <c r="A113" s="21">
        <v>43824</v>
      </c>
      <c r="B113" s="77">
        <f>'DC4-1'!B113</f>
        <v>2581.994</v>
      </c>
      <c r="C113" s="77">
        <f>IF(ISERROR(VLOOKUP(A113,'DC4-1'!$A$4:$Q$1997,5,TRUE)),"",VLOOKUP(A113,'DC4-1'!$A$4:$Q$1997,5,TRUE))</f>
        <v>190.2285</v>
      </c>
      <c r="D113" s="74">
        <v>160.906</v>
      </c>
      <c r="E113" s="74">
        <v>160.933</v>
      </c>
      <c r="F113" s="74">
        <f t="shared" si="8"/>
        <v>2611.303</v>
      </c>
      <c r="G113" s="75">
        <f t="shared" si="9"/>
        <v>759.500000000116</v>
      </c>
      <c r="H113" s="65"/>
      <c r="I113" s="67"/>
      <c r="K113" s="82">
        <f>IF(AND(年报!N$2&lt;=A113,A113&lt;=年报!N$3),1,0)</f>
        <v>1</v>
      </c>
    </row>
    <row r="114" s="75" customFormat="1" spans="1:11">
      <c r="A114" s="21">
        <v>43834</v>
      </c>
      <c r="B114" s="77">
        <f>'DC4-1'!B114</f>
        <v>2581.994</v>
      </c>
      <c r="C114" s="77">
        <f>IF(ISERROR(VLOOKUP(A114,'DC4-1'!$A$4:$Q$1997,5,TRUE)),"",VLOOKUP(A114,'DC4-1'!$A$4:$Q$1997,5,TRUE))</f>
        <v>190.2345</v>
      </c>
      <c r="D114" s="74">
        <v>160.916</v>
      </c>
      <c r="E114" s="74">
        <v>160.945</v>
      </c>
      <c r="F114" s="74">
        <f t="shared" si="8"/>
        <v>2611.298</v>
      </c>
      <c r="G114" s="75">
        <f t="shared" si="9"/>
        <v>764.500000000226</v>
      </c>
      <c r="H114" s="65"/>
      <c r="I114" s="67"/>
      <c r="K114" s="82">
        <f>IF(AND(年报!N$2&lt;=A114,A114&lt;=年报!N$3),1,0)</f>
        <v>1</v>
      </c>
    </row>
    <row r="115" s="75" customFormat="1" spans="1:11">
      <c r="A115" s="21">
        <v>43839</v>
      </c>
      <c r="B115" s="77">
        <f>'DC4-1'!B115</f>
        <v>2581.994</v>
      </c>
      <c r="C115" s="77">
        <f>IF(ISERROR(VLOOKUP(A115,'DC4-1'!$A$4:$Q$1997,5,TRUE)),"",VLOOKUP(A115,'DC4-1'!$A$4:$Q$1997,5,TRUE))</f>
        <v>193.5085</v>
      </c>
      <c r="D115" s="74">
        <v>164.184</v>
      </c>
      <c r="E115" s="74">
        <v>164.209</v>
      </c>
      <c r="F115" s="74">
        <f t="shared" si="8"/>
        <v>2611.306</v>
      </c>
      <c r="G115" s="75">
        <f t="shared" si="9"/>
        <v>756.500000000415</v>
      </c>
      <c r="H115" s="65"/>
      <c r="I115" s="67"/>
      <c r="K115" s="82">
        <f>IF(AND(年报!N$2&lt;=A115,A115&lt;=年报!N$3),1,0)</f>
        <v>1</v>
      </c>
    </row>
    <row r="116" s="75" customFormat="1" spans="1:11">
      <c r="A116" s="21">
        <v>43845</v>
      </c>
      <c r="B116" s="77">
        <f>'DC4-1'!B116</f>
        <v>2581.994</v>
      </c>
      <c r="C116" s="77">
        <f>IF(ISERROR(VLOOKUP(A116,'DC4-1'!$A$4:$Q$1997,5,TRUE)),"",VLOOKUP(A116,'DC4-1'!$A$4:$Q$1997,5,TRUE))</f>
        <v>193.499</v>
      </c>
      <c r="D116" s="74">
        <v>164.166</v>
      </c>
      <c r="E116" s="74">
        <v>164.186</v>
      </c>
      <c r="F116" s="74">
        <f t="shared" si="8"/>
        <v>2611.317</v>
      </c>
      <c r="G116" s="75">
        <f t="shared" si="9"/>
        <v>745.500000000447</v>
      </c>
      <c r="H116" s="65"/>
      <c r="I116" s="67"/>
      <c r="K116" s="82">
        <f>IF(AND(年报!N$2&lt;=A116,A116&lt;=年报!N$3),1,0)</f>
        <v>1</v>
      </c>
    </row>
    <row r="117" s="75" customFormat="1" spans="1:11">
      <c r="A117" s="21">
        <v>43908</v>
      </c>
      <c r="B117" s="77">
        <f>'DC4-1'!B117</f>
        <v>2581.994</v>
      </c>
      <c r="C117" s="77">
        <f>IF(ISERROR(VLOOKUP(A117,'DC4-1'!$A$4:$Q$1997,5,TRUE)),"",VLOOKUP(A117,'DC4-1'!$A$4:$Q$1997,5,TRUE))</f>
        <v>193.3015</v>
      </c>
      <c r="D117" s="74">
        <v>163.985</v>
      </c>
      <c r="E117" s="74">
        <v>164.024</v>
      </c>
      <c r="F117" s="74">
        <f t="shared" si="8"/>
        <v>2611.291</v>
      </c>
      <c r="G117" s="75">
        <f t="shared" si="9"/>
        <v>771.500000000287</v>
      </c>
      <c r="H117" s="65"/>
      <c r="I117" s="67"/>
      <c r="K117" s="82">
        <f>IF(AND(年报!N$2&lt;=A117,A117&lt;=年报!N$3),1,0)</f>
        <v>1</v>
      </c>
    </row>
    <row r="118" s="75" customFormat="1" spans="1:11">
      <c r="A118" s="21">
        <v>43930</v>
      </c>
      <c r="B118" s="77">
        <f>'DC4-1'!B118</f>
        <v>2581.994</v>
      </c>
      <c r="C118" s="77">
        <f>IF(ISERROR(VLOOKUP(A118,'DC4-1'!$A$4:$Q$1997,5,TRUE)),"",VLOOKUP(A118,'DC4-1'!$A$4:$Q$1997,5,TRUE))</f>
        <v>200.2455</v>
      </c>
      <c r="D118" s="74">
        <v>170.932</v>
      </c>
      <c r="E118" s="74">
        <v>170.956</v>
      </c>
      <c r="F118" s="74">
        <f t="shared" si="8"/>
        <v>2611.2955</v>
      </c>
      <c r="G118" s="75">
        <f t="shared" si="9"/>
        <v>767.00000000028</v>
      </c>
      <c r="H118" s="65"/>
      <c r="I118" s="67"/>
      <c r="K118" s="82">
        <f>IF(AND(年报!N$2&lt;=A118,A118&lt;=年报!N$3),1,0)</f>
        <v>1</v>
      </c>
    </row>
    <row r="119" s="75" customFormat="1" spans="1:11">
      <c r="A119" s="21">
        <v>43938</v>
      </c>
      <c r="B119" s="77">
        <f>'DC4-1'!B119</f>
        <v>2581.994</v>
      </c>
      <c r="C119" s="77">
        <f>IF(ISERROR(VLOOKUP(A119,'DC4-1'!$A$4:$Q$1997,5,TRUE)),"",VLOOKUP(A119,'DC4-1'!$A$4:$Q$1997,5,TRUE))</f>
        <v>203.081</v>
      </c>
      <c r="D119" s="74">
        <v>173.729</v>
      </c>
      <c r="E119" s="74">
        <v>173.76</v>
      </c>
      <c r="F119" s="74">
        <f t="shared" si="8"/>
        <v>2611.3305</v>
      </c>
      <c r="G119" s="75">
        <f t="shared" si="9"/>
        <v>732.000000000426</v>
      </c>
      <c r="H119" s="65"/>
      <c r="I119" s="67"/>
      <c r="K119" s="82">
        <f>IF(AND(年报!N$2&lt;=A119,A119&lt;=年报!N$3),1,0)</f>
        <v>1</v>
      </c>
    </row>
    <row r="120" s="75" customFormat="1" spans="1:11">
      <c r="A120" s="21">
        <v>43942</v>
      </c>
      <c r="B120" s="77">
        <f>'DC4-1'!B120</f>
        <v>2581.994</v>
      </c>
      <c r="C120" s="77">
        <f>IF(ISERROR(VLOOKUP(A120,'DC4-1'!$A$4:$Q$1997,5,TRUE)),"",VLOOKUP(A120,'DC4-1'!$A$4:$Q$1997,5,TRUE))</f>
        <v>203.493</v>
      </c>
      <c r="D120" s="74">
        <v>174.192</v>
      </c>
      <c r="E120" s="74">
        <v>174.222</v>
      </c>
      <c r="F120" s="74">
        <f t="shared" si="8"/>
        <v>2611.28</v>
      </c>
      <c r="G120" s="75">
        <f t="shared" si="9"/>
        <v>782.500000000255</v>
      </c>
      <c r="H120" s="65"/>
      <c r="I120" s="67"/>
      <c r="K120" s="82">
        <f>IF(AND(年报!N$2&lt;=A120,A120&lt;=年报!N$3),1,0)</f>
        <v>1</v>
      </c>
    </row>
    <row r="121" s="75" customFormat="1" spans="1:11">
      <c r="A121" s="21">
        <v>43951</v>
      </c>
      <c r="B121" s="77">
        <f>'DC4-1'!B121</f>
        <v>2581.994</v>
      </c>
      <c r="C121" s="77">
        <f>IF(ISERROR(VLOOKUP(A121,'DC4-1'!$A$4:$Q$1997,5,TRUE)),"",VLOOKUP(A121,'DC4-1'!$A$4:$Q$1997,5,TRUE))</f>
        <v>206.1375</v>
      </c>
      <c r="D121" s="74">
        <v>176.843</v>
      </c>
      <c r="E121" s="74">
        <v>176.873</v>
      </c>
      <c r="F121" s="74">
        <f t="shared" si="8"/>
        <v>2611.2735</v>
      </c>
      <c r="G121" s="75">
        <f t="shared" si="9"/>
        <v>789.000000000669</v>
      </c>
      <c r="H121" s="74"/>
      <c r="I121" s="74"/>
      <c r="K121" s="82">
        <f>IF(AND(年报!N$2&lt;=A121,A121&lt;=年报!N$3),1,0)</f>
        <v>1</v>
      </c>
    </row>
    <row r="122" s="75" customFormat="1" spans="1:11">
      <c r="A122" s="21">
        <v>43956</v>
      </c>
      <c r="B122" s="77">
        <f>'DC4-1'!B122</f>
        <v>2581.994</v>
      </c>
      <c r="C122" s="77">
        <f>IF(ISERROR(VLOOKUP(A122,'DC4-1'!$A$4:$Q$1997,5,TRUE)),"",VLOOKUP(A122,'DC4-1'!$A$4:$Q$1997,5,TRUE))</f>
        <v>206.577</v>
      </c>
      <c r="D122" s="74">
        <v>177.264</v>
      </c>
      <c r="E122" s="74">
        <v>177.294</v>
      </c>
      <c r="F122" s="74">
        <f t="shared" si="8"/>
        <v>2611.292</v>
      </c>
      <c r="G122" s="75">
        <f t="shared" si="9"/>
        <v>770.500000000538</v>
      </c>
      <c r="H122" s="65"/>
      <c r="I122" s="67"/>
      <c r="K122" s="82">
        <f>IF(AND(年报!N$2&lt;=A122,A122&lt;=年报!N$3),1,0)</f>
        <v>1</v>
      </c>
    </row>
    <row r="123" s="75" customFormat="1" spans="1:11">
      <c r="A123" s="21">
        <v>43964</v>
      </c>
      <c r="B123" s="77">
        <f>'DC4-1'!B123</f>
        <v>2581.994</v>
      </c>
      <c r="C123" s="77">
        <f>IF(ISERROR(VLOOKUP(A123,'DC4-1'!$A$4:$Q$1997,5,TRUE)),"",VLOOKUP(A123,'DC4-1'!$A$4:$Q$1997,5,TRUE))</f>
        <v>209.16</v>
      </c>
      <c r="D123" s="74">
        <v>179.862</v>
      </c>
      <c r="E123" s="74">
        <v>179.887</v>
      </c>
      <c r="F123" s="74">
        <f t="shared" si="8"/>
        <v>2611.2795</v>
      </c>
      <c r="G123" s="75">
        <f t="shared" si="9"/>
        <v>783.000000000357</v>
      </c>
      <c r="H123" s="65"/>
      <c r="I123" s="67"/>
      <c r="K123" s="82">
        <f>IF(AND(年报!N$2&lt;=A123,A123&lt;=年报!N$3),1,0)</f>
        <v>1</v>
      </c>
    </row>
    <row r="124" s="75" customFormat="1" spans="1:11">
      <c r="A124" s="21">
        <v>43972</v>
      </c>
      <c r="B124" s="77">
        <f>'DC4-1'!B124</f>
        <v>2581.994</v>
      </c>
      <c r="C124" s="77">
        <f>IF(ISERROR(VLOOKUP(A124,'DC4-1'!$A$4:$Q$1997,5,TRUE)),"",VLOOKUP(A124,'DC4-1'!$A$4:$Q$1997,5,TRUE))</f>
        <v>212.1685</v>
      </c>
      <c r="D124" s="74">
        <v>182.8578</v>
      </c>
      <c r="E124" s="74">
        <v>182.904</v>
      </c>
      <c r="F124" s="74">
        <f t="shared" si="8"/>
        <v>2611.2816</v>
      </c>
      <c r="G124" s="75">
        <f t="shared" si="9"/>
        <v>780.900000000202</v>
      </c>
      <c r="H124" s="65"/>
      <c r="I124" s="67"/>
      <c r="K124" s="82">
        <f>IF(AND(年报!N$2&lt;=A124,A124&lt;=年报!N$3),1,0)</f>
        <v>1</v>
      </c>
    </row>
    <row r="125" s="75" customFormat="1" spans="1:11">
      <c r="A125" s="21">
        <v>43980</v>
      </c>
      <c r="B125" s="77">
        <f>'DC4-1'!B125</f>
        <v>2581.994</v>
      </c>
      <c r="C125" s="77">
        <f>IF(ISERROR(VLOOKUP(A125,'DC4-1'!$A$4:$Q$1997,5,TRUE)),"",VLOOKUP(A125,'DC4-1'!$A$4:$Q$1997,5,TRUE))</f>
        <v>212.1675</v>
      </c>
      <c r="D125" s="74">
        <v>182.862</v>
      </c>
      <c r="E125" s="74">
        <v>182.901</v>
      </c>
      <c r="F125" s="74">
        <f t="shared" si="8"/>
        <v>2611.28</v>
      </c>
      <c r="G125" s="75">
        <f t="shared" si="9"/>
        <v>782.500000000255</v>
      </c>
      <c r="H125" s="65"/>
      <c r="I125" s="67"/>
      <c r="K125" s="82">
        <f>IF(AND(年报!N$2&lt;=A125,A125&lt;=年报!N$3),1,0)</f>
        <v>1</v>
      </c>
    </row>
    <row r="126" s="75" customFormat="1" spans="1:11">
      <c r="A126" s="21">
        <v>43999</v>
      </c>
      <c r="B126" s="77">
        <f>'DC4-1'!B126</f>
        <v>2581.994</v>
      </c>
      <c r="C126" s="77">
        <f>IF(ISERROR(VLOOKUP(A126,'DC4-1'!$A$4:$Q$1997,5,TRUE)),"",VLOOKUP(A126,'DC4-1'!$A$4:$Q$1997,5,TRUE))</f>
        <v>215.368</v>
      </c>
      <c r="D126" s="74">
        <v>186.078</v>
      </c>
      <c r="E126" s="74">
        <v>186.11</v>
      </c>
      <c r="F126" s="74">
        <f t="shared" si="8"/>
        <v>2611.268</v>
      </c>
      <c r="G126" s="75">
        <f t="shared" si="9"/>
        <v>794.500000000426</v>
      </c>
      <c r="H126" s="74"/>
      <c r="I126" s="74"/>
      <c r="K126" s="82">
        <f>IF(AND(年报!N$2&lt;=A126,A126&lt;=年报!N$3),1,0)</f>
        <v>1</v>
      </c>
    </row>
    <row r="127" s="75" customFormat="1" spans="1:11">
      <c r="A127" s="21">
        <v>44008</v>
      </c>
      <c r="B127" s="77">
        <f>'DC4-1'!B127</f>
        <v>2581.994</v>
      </c>
      <c r="C127" s="77">
        <f>IF(ISERROR(VLOOKUP(A127,'DC4-1'!$A$4:$Q$1997,5,TRUE)),"",VLOOKUP(A127,'DC4-1'!$A$4:$Q$1997,5,TRUE))</f>
        <v>215.364</v>
      </c>
      <c r="D127" s="74">
        <v>186.075</v>
      </c>
      <c r="E127" s="74">
        <v>186.108</v>
      </c>
      <c r="F127" s="74">
        <f t="shared" si="8"/>
        <v>2611.2665</v>
      </c>
      <c r="G127" s="75">
        <f t="shared" si="9"/>
        <v>796.000000000276</v>
      </c>
      <c r="H127" s="65"/>
      <c r="I127" s="67"/>
      <c r="K127" s="82">
        <f>IF(AND(年报!N$2&lt;=A127,A127&lt;=年报!N$3),1,0)</f>
        <v>1</v>
      </c>
    </row>
    <row r="128" s="75" customFormat="1" spans="1:11">
      <c r="A128" s="21">
        <v>44056</v>
      </c>
      <c r="B128" s="77">
        <f>'DC4-1'!B128</f>
        <v>2581.994</v>
      </c>
      <c r="C128" s="77">
        <f>IF(ISERROR(VLOOKUP(A128,'DC4-1'!$A$4:$Q$1997,5,TRUE)),"",VLOOKUP(A128,'DC4-1'!$A$4:$Q$1997,5,TRUE))</f>
        <v>219.0455</v>
      </c>
      <c r="D128" s="74">
        <v>189.762</v>
      </c>
      <c r="E128" s="74">
        <v>189.79</v>
      </c>
      <c r="F128" s="74">
        <f t="shared" si="8"/>
        <v>2611.2635</v>
      </c>
      <c r="G128" s="75">
        <f t="shared" si="9"/>
        <v>798.999999999978</v>
      </c>
      <c r="H128" s="65"/>
      <c r="I128" s="67"/>
      <c r="K128" s="82">
        <f>IF(AND(年报!N$2&lt;=A128,A128&lt;=年报!N$3),1,0)</f>
        <v>1</v>
      </c>
    </row>
    <row r="129" s="75" customFormat="1" spans="1:11">
      <c r="A129" s="21">
        <v>44062</v>
      </c>
      <c r="B129" s="77">
        <f>'DC4-1'!B129</f>
        <v>2581.994</v>
      </c>
      <c r="C129" s="77">
        <f>IF(ISERROR(VLOOKUP(A129,'DC4-1'!$A$4:$Q$1997,5,TRUE)),"",VLOOKUP(A129,'DC4-1'!$A$4:$Q$1997,5,TRUE))</f>
        <v>218.996</v>
      </c>
      <c r="D129" s="74">
        <v>189.717</v>
      </c>
      <c r="E129" s="74">
        <v>189.745</v>
      </c>
      <c r="F129" s="74">
        <f t="shared" si="8"/>
        <v>2611.259</v>
      </c>
      <c r="G129" s="75">
        <f t="shared" si="9"/>
        <v>803.50000000044</v>
      </c>
      <c r="H129" s="65"/>
      <c r="I129" s="67"/>
      <c r="K129" s="82">
        <f>IF(AND(年报!N$2&lt;=A129,A129&lt;=年报!N$3),1,0)</f>
        <v>1</v>
      </c>
    </row>
    <row r="130" s="75" customFormat="1" spans="1:11">
      <c r="A130" s="21">
        <v>44071</v>
      </c>
      <c r="B130" s="77">
        <f>'DC4-1'!B130</f>
        <v>2581.994</v>
      </c>
      <c r="C130" s="77">
        <f>IF(ISERROR(VLOOKUP(A130,'DC4-1'!$A$4:$Q$1997,5,TRUE)),"",VLOOKUP(A130,'DC4-1'!$A$4:$Q$1997,5,TRUE))</f>
        <v>222.3115</v>
      </c>
      <c r="D130" s="74">
        <v>193.03</v>
      </c>
      <c r="E130" s="74">
        <v>193.061</v>
      </c>
      <c r="F130" s="74">
        <f t="shared" si="8"/>
        <v>2611.26</v>
      </c>
      <c r="G130" s="75">
        <f t="shared" si="9"/>
        <v>802.500000000691</v>
      </c>
      <c r="H130" s="65"/>
      <c r="I130" s="67"/>
      <c r="K130" s="82">
        <f>IF(AND(年报!N$2&lt;=A130,A130&lt;=年报!N$3),1,0)</f>
        <v>1</v>
      </c>
    </row>
    <row r="131" s="75" customFormat="1" spans="1:11">
      <c r="A131" s="21">
        <v>44084</v>
      </c>
      <c r="B131" s="77">
        <f>'DC4-1'!B131</f>
        <v>2581.994</v>
      </c>
      <c r="C131" s="77">
        <f>IF(ISERROR(VLOOKUP(A131,'DC4-1'!$A$4:$Q$1997,5,TRUE)),"",VLOOKUP(A131,'DC4-1'!$A$4:$Q$1997,5,TRUE))</f>
        <v>224.9835</v>
      </c>
      <c r="D131" s="74">
        <v>195.708</v>
      </c>
      <c r="E131" s="74">
        <v>195.734</v>
      </c>
      <c r="F131" s="74">
        <f t="shared" si="8"/>
        <v>2611.2565</v>
      </c>
      <c r="G131" s="75">
        <f t="shared" si="9"/>
        <v>806.000000000495</v>
      </c>
      <c r="H131" s="65"/>
      <c r="I131" s="67"/>
      <c r="K131" s="82">
        <f>IF(AND(年报!N$2&lt;=A131,A131&lt;=年报!N$3),1,0)</f>
        <v>1</v>
      </c>
    </row>
    <row r="132" s="75" customFormat="1" spans="1:11">
      <c r="A132" s="21">
        <v>44092</v>
      </c>
      <c r="B132" s="77">
        <f>'DC4-1'!B132</f>
        <v>2581.994</v>
      </c>
      <c r="C132" s="77">
        <f>IF(ISERROR(VLOOKUP(A132,'DC4-1'!$A$4:$Q$1997,5,TRUE)),"",VLOOKUP(A132,'DC4-1'!$A$4:$Q$1997,5,TRUE))</f>
        <v>224.9535</v>
      </c>
      <c r="D132" s="74">
        <v>195.672</v>
      </c>
      <c r="E132" s="74">
        <v>195.713</v>
      </c>
      <c r="F132" s="74">
        <f t="shared" si="8"/>
        <v>2611.255</v>
      </c>
      <c r="G132" s="75">
        <f t="shared" si="9"/>
        <v>807.500000000346</v>
      </c>
      <c r="H132" s="65"/>
      <c r="I132" s="67"/>
      <c r="K132" s="82">
        <f>IF(AND(年报!N$2&lt;=A132,A132&lt;=年报!N$3),1,0)</f>
        <v>1</v>
      </c>
    </row>
    <row r="133" s="75" customFormat="1" spans="1:11">
      <c r="A133" s="21">
        <v>44100</v>
      </c>
      <c r="B133" s="77">
        <f>'DC4-1'!B133</f>
        <v>2581.994</v>
      </c>
      <c r="C133" s="77">
        <f>IF(ISERROR(VLOOKUP(A133,'DC4-1'!$A$4:$Q$1997,5,TRUE)),"",VLOOKUP(A133,'DC4-1'!$A$4:$Q$1997,5,TRUE))</f>
        <v>225.3425</v>
      </c>
      <c r="D133" s="74">
        <v>196.07</v>
      </c>
      <c r="E133" s="74">
        <v>196.1</v>
      </c>
      <c r="F133" s="74">
        <f t="shared" si="8"/>
        <v>2611.2515</v>
      </c>
      <c r="G133" s="75">
        <f t="shared" si="9"/>
        <v>811.000000000149</v>
      </c>
      <c r="H133" s="65"/>
      <c r="I133" s="67"/>
      <c r="K133" s="82">
        <f>IF(AND(年报!N$2&lt;=A133,A133&lt;=年报!N$3),1,0)</f>
        <v>1</v>
      </c>
    </row>
    <row r="134" s="75" customFormat="1" spans="1:11">
      <c r="A134" s="21">
        <v>44114</v>
      </c>
      <c r="B134" s="77">
        <f>'DC4-1'!B134</f>
        <v>2581.994</v>
      </c>
      <c r="C134" s="77">
        <f>IF(ISERROR(VLOOKUP(A134,'DC4-1'!$A$4:$Q$1997,5,TRUE)),"",VLOOKUP(A134,'DC4-1'!$A$4:$Q$1997,5,TRUE))</f>
        <v>228.4075</v>
      </c>
      <c r="D134" s="74">
        <v>199.13</v>
      </c>
      <c r="E134" s="74">
        <v>199.167</v>
      </c>
      <c r="F134" s="74">
        <f t="shared" si="8"/>
        <v>2611.253</v>
      </c>
      <c r="G134" s="75">
        <f t="shared" si="9"/>
        <v>809.500000000753</v>
      </c>
      <c r="H134" s="65"/>
      <c r="I134" s="67"/>
      <c r="K134" s="82">
        <f>IF(AND(年报!N$2&lt;=A134,A134&lt;=年报!N$3),1,0)</f>
        <v>1</v>
      </c>
    </row>
    <row r="135" s="75" customFormat="1" spans="1:11">
      <c r="A135" s="21">
        <v>44228</v>
      </c>
      <c r="B135" s="77">
        <f>'DC4-1'!B135</f>
        <v>2581.994</v>
      </c>
      <c r="C135" s="77">
        <f>IF(ISERROR(VLOOKUP(A135,'DC4-1'!$A$4:$Q$1997,5,TRUE)),"",VLOOKUP(A135,'DC4-1'!$A$4:$Q$1997,5,TRUE))</f>
        <v>249.8045</v>
      </c>
      <c r="D135" s="74">
        <v>220.54</v>
      </c>
      <c r="E135" s="74">
        <v>220.57</v>
      </c>
      <c r="F135" s="74">
        <f t="shared" si="8"/>
        <v>2611.2435</v>
      </c>
      <c r="G135" s="75">
        <f t="shared" si="9"/>
        <v>818.99999999996</v>
      </c>
      <c r="H135" s="65"/>
      <c r="I135" s="67"/>
      <c r="K135" s="82">
        <f>IF(AND(年报!N$2&lt;=A135,A135&lt;=年报!N$3),1,0)</f>
        <v>0</v>
      </c>
    </row>
    <row r="136" s="75" customFormat="1" spans="1:11">
      <c r="A136" s="21">
        <v>44256</v>
      </c>
      <c r="B136" s="77">
        <f>'DC4-1'!B136</f>
        <v>2581.994</v>
      </c>
      <c r="C136" s="77">
        <f>IF(ISERROR(VLOOKUP(A136,'DC4-1'!$A$4:$Q$1997,5,TRUE)),"",VLOOKUP(A136,'DC4-1'!$A$4:$Q$1997,5,TRUE))</f>
        <v>249.7185</v>
      </c>
      <c r="D136" s="74">
        <v>220.461</v>
      </c>
      <c r="E136" s="74">
        <v>220.495</v>
      </c>
      <c r="F136" s="74">
        <f t="shared" si="8"/>
        <v>2611.2345</v>
      </c>
      <c r="G136" s="75">
        <f t="shared" si="9"/>
        <v>828.000000000429</v>
      </c>
      <c r="H136" s="65"/>
      <c r="I136" s="67"/>
      <c r="K136" s="82">
        <f>IF(AND(年报!N$2&lt;=A136,A136&lt;=年报!N$3),1,0)</f>
        <v>0</v>
      </c>
    </row>
    <row r="137" s="75" customFormat="1" spans="1:11">
      <c r="A137" s="21">
        <v>44273</v>
      </c>
      <c r="B137" s="77">
        <f>'DC4-1'!B137</f>
        <v>2581.994</v>
      </c>
      <c r="C137" s="77">
        <f>IF(ISERROR(VLOOKUP(A137,'DC4-1'!$A$4:$Q$1997,5,TRUE)),"",VLOOKUP(A137,'DC4-1'!$A$4:$Q$1997,5,TRUE))</f>
        <v>253.0285</v>
      </c>
      <c r="D137" s="74">
        <v>223.767</v>
      </c>
      <c r="E137" s="74">
        <v>223.798</v>
      </c>
      <c r="F137" s="74">
        <f t="shared" si="8"/>
        <v>2611.24</v>
      </c>
      <c r="G137" s="75">
        <f t="shared" si="9"/>
        <v>822.500000000218</v>
      </c>
      <c r="H137" s="65"/>
      <c r="I137" s="67"/>
      <c r="K137" s="82">
        <f>IF(AND(年报!N$2&lt;=A137,A137&lt;=年报!N$3),1,0)</f>
        <v>0</v>
      </c>
    </row>
    <row r="138" s="75" customFormat="1" spans="1:11">
      <c r="A138" s="21">
        <v>44287</v>
      </c>
      <c r="B138" s="77">
        <f>'DC4-1'!B138</f>
        <v>2581.994</v>
      </c>
      <c r="C138" s="77">
        <f>IF(ISERROR(VLOOKUP(A138,'DC4-1'!$A$4:$Q$1997,5,TRUE)),"",VLOOKUP(A138,'DC4-1'!$A$4:$Q$1997,5,TRUE))</f>
        <v>256.094</v>
      </c>
      <c r="D138" s="74">
        <v>226.84</v>
      </c>
      <c r="E138" s="74">
        <v>226.865</v>
      </c>
      <c r="F138" s="74">
        <f t="shared" si="8"/>
        <v>2611.2355</v>
      </c>
      <c r="G138" s="75">
        <f t="shared" si="9"/>
        <v>827.000000000226</v>
      </c>
      <c r="H138" s="65"/>
      <c r="I138" s="67"/>
      <c r="K138" s="82">
        <f>IF(AND(年报!N$2&lt;=A138,A138&lt;=年报!N$3),1,0)</f>
        <v>0</v>
      </c>
    </row>
    <row r="139" s="75" customFormat="1" spans="1:11">
      <c r="A139" s="21">
        <v>44295</v>
      </c>
      <c r="B139" s="77">
        <f>'DC4-1'!B139</f>
        <v>2581.994</v>
      </c>
      <c r="C139" s="77">
        <f>IF(ISERROR(VLOOKUP(A139,'DC4-1'!$A$4:$Q$1997,5,TRUE)),"",VLOOKUP(A139,'DC4-1'!$A$4:$Q$1997,5,TRUE))</f>
        <v>256.6705</v>
      </c>
      <c r="D139" s="74">
        <v>227.424</v>
      </c>
      <c r="E139" s="74">
        <v>227.44</v>
      </c>
      <c r="F139" s="74">
        <f t="shared" si="8"/>
        <v>2611.2325</v>
      </c>
      <c r="G139" s="75">
        <f t="shared" si="9"/>
        <v>830.000000000382</v>
      </c>
      <c r="H139" s="65"/>
      <c r="I139" s="67"/>
      <c r="K139" s="82">
        <f>IF(AND(年报!N$2&lt;=A139,A139&lt;=年报!N$3),1,0)</f>
        <v>0</v>
      </c>
    </row>
    <row r="140" s="75" customFormat="1" spans="1:11">
      <c r="A140" s="21">
        <v>44318</v>
      </c>
      <c r="B140" s="77">
        <f>'DC4-1'!B140</f>
        <v>2581.994</v>
      </c>
      <c r="C140" s="77">
        <f>IF(ISERROR(VLOOKUP(A140,'DC4-1'!$A$4:$Q$1997,5,TRUE)),"",VLOOKUP(A140,'DC4-1'!$A$4:$Q$1997,5,TRUE))</f>
        <v>259.476</v>
      </c>
      <c r="D140" s="74">
        <v>230.226</v>
      </c>
      <c r="E140" s="74">
        <v>230.262</v>
      </c>
      <c r="F140" s="74">
        <f t="shared" si="8"/>
        <v>2611.226</v>
      </c>
      <c r="G140" s="75">
        <f t="shared" si="9"/>
        <v>836.500000000342</v>
      </c>
      <c r="H140" s="65"/>
      <c r="I140" s="67"/>
      <c r="K140" s="82">
        <f>IF(AND(年报!N$2&lt;=A140,A140&lt;=年报!N$3),1,0)</f>
        <v>0</v>
      </c>
    </row>
    <row r="141" s="75" customFormat="1" spans="1:11">
      <c r="A141" s="21">
        <v>44325</v>
      </c>
      <c r="B141" s="77">
        <f>'DC4-1'!B141</f>
        <v>2581.994</v>
      </c>
      <c r="C141" s="77">
        <f>IF(ISERROR(VLOOKUP(A141,'DC4-1'!$A$4:$Q$1997,5,TRUE)),"",VLOOKUP(A141,'DC4-1'!$A$4:$Q$1997,5,TRUE))</f>
        <v>259.4725</v>
      </c>
      <c r="D141" s="74">
        <v>230.213</v>
      </c>
      <c r="E141" s="74">
        <v>230.251</v>
      </c>
      <c r="F141" s="74">
        <f t="shared" si="8"/>
        <v>2611.2345</v>
      </c>
      <c r="G141" s="75">
        <f t="shared" si="9"/>
        <v>828.000000000429</v>
      </c>
      <c r="H141" s="65"/>
      <c r="I141" s="67"/>
      <c r="K141" s="82">
        <f>IF(AND(年报!N$2&lt;=A141,A141&lt;=年报!N$3),1,0)</f>
        <v>0</v>
      </c>
    </row>
    <row r="142" s="75" customFormat="1" spans="1:11">
      <c r="A142" s="21">
        <v>44333</v>
      </c>
      <c r="B142" s="77">
        <f>'DC4-1'!B142</f>
        <v>2581.994</v>
      </c>
      <c r="C142" s="77">
        <f>IF(ISERROR(VLOOKUP(A142,'DC4-1'!$A$4:$Q$1997,5,TRUE)),"",VLOOKUP(A142,'DC4-1'!$A$4:$Q$1997,5,TRUE))</f>
        <v>259.415</v>
      </c>
      <c r="D142" s="74">
        <v>230.164</v>
      </c>
      <c r="E142" s="74">
        <v>230.195</v>
      </c>
      <c r="F142" s="74">
        <f t="shared" si="8"/>
        <v>2611.2295</v>
      </c>
      <c r="G142" s="75">
        <f t="shared" si="9"/>
        <v>833.000000000538</v>
      </c>
      <c r="H142" s="65"/>
      <c r="I142" s="67"/>
      <c r="K142" s="82">
        <f>IF(AND(年报!N$2&lt;=A142,A142&lt;=年报!N$3),1,0)</f>
        <v>0</v>
      </c>
    </row>
    <row r="143" s="75" customFormat="1" spans="1:11">
      <c r="A143" s="21">
        <v>44345</v>
      </c>
      <c r="B143" s="77">
        <f>'DC4-1'!B143</f>
        <v>2581.994</v>
      </c>
      <c r="C143" s="77">
        <f>IF(ISERROR(VLOOKUP(A143,'DC4-1'!$A$4:$Q$1997,5,TRUE)),"",VLOOKUP(A143,'DC4-1'!$A$4:$Q$1997,5,TRUE))</f>
        <v>259.8015</v>
      </c>
      <c r="D143" s="74">
        <v>230.55</v>
      </c>
      <c r="E143" s="74">
        <v>230.575</v>
      </c>
      <c r="F143" s="74">
        <f t="shared" si="8"/>
        <v>2611.233</v>
      </c>
      <c r="G143" s="75">
        <f t="shared" si="9"/>
        <v>829.50000000028</v>
      </c>
      <c r="H143" s="65"/>
      <c r="I143" s="67"/>
      <c r="K143" s="82">
        <f>IF(AND(年报!N$2&lt;=A143,A143&lt;=年报!N$3),1,0)</f>
        <v>0</v>
      </c>
    </row>
    <row r="144" s="75" customFormat="1" spans="1:11">
      <c r="A144" s="21">
        <v>44352</v>
      </c>
      <c r="B144" s="77">
        <f>'DC4-1'!B144</f>
        <v>2581.994</v>
      </c>
      <c r="C144" s="77">
        <f>IF(ISERROR(VLOOKUP(A144,'DC4-1'!$A$4:$Q$1997,5,TRUE)),"",VLOOKUP(A144,'DC4-1'!$A$4:$Q$1997,5,TRUE))</f>
        <v>259.7625</v>
      </c>
      <c r="D144" s="74">
        <v>230.511</v>
      </c>
      <c r="E144" s="74">
        <v>230.539</v>
      </c>
      <c r="F144" s="74">
        <f t="shared" si="8"/>
        <v>2611.2315</v>
      </c>
      <c r="G144" s="75">
        <f t="shared" si="9"/>
        <v>831.000000000586</v>
      </c>
      <c r="H144" s="65"/>
      <c r="I144" s="67"/>
      <c r="K144" s="82">
        <f>IF(AND(年报!N$2&lt;=A144,A144&lt;=年报!N$3),1,0)</f>
        <v>0</v>
      </c>
    </row>
    <row r="145" s="83" customFormat="1" spans="1:13">
      <c r="A145" s="84">
        <v>44356</v>
      </c>
      <c r="B145" s="85">
        <f>AVERAGE(B146:B148)</f>
        <v>2581.994</v>
      </c>
      <c r="C145" s="86">
        <f t="shared" ref="C145:G145" si="10">AVERAGE(C146:C148)</f>
        <v>259.74</v>
      </c>
      <c r="D145" s="86">
        <f t="shared" si="10"/>
        <v>230.495666666667</v>
      </c>
      <c r="E145" s="86">
        <f t="shared" si="10"/>
        <v>230.520666666667</v>
      </c>
      <c r="F145" s="86">
        <f t="shared" si="10"/>
        <v>2611.22583333333</v>
      </c>
      <c r="G145" s="87">
        <f t="shared" si="10"/>
        <v>836.666666666739</v>
      </c>
      <c r="H145" s="88" t="s">
        <v>23</v>
      </c>
      <c r="I145" s="88"/>
      <c r="K145" s="89"/>
      <c r="M145" s="90"/>
    </row>
    <row r="146" s="75" customFormat="1" spans="1:11">
      <c r="A146" s="21">
        <v>44356</v>
      </c>
      <c r="B146" s="77">
        <f>'DC4-1'!B145</f>
        <v>2581.994</v>
      </c>
      <c r="C146" s="77">
        <f>IF(ISERROR(VLOOKUP(A146,'DC4-1'!$A$4:$Q$1997,5,TRUE)),"",VLOOKUP(A146,'DC4-1'!$A$4:$Q$1997,5,TRUE))</f>
        <v>259.74</v>
      </c>
      <c r="D146" s="74">
        <v>230.495</v>
      </c>
      <c r="E146" s="74">
        <v>230.52</v>
      </c>
      <c r="F146" s="74">
        <f t="shared" si="8"/>
        <v>2611.2265</v>
      </c>
      <c r="G146" s="75">
        <f t="shared" si="9"/>
        <v>836.00000000024</v>
      </c>
      <c r="H146" s="65"/>
      <c r="I146" s="67"/>
      <c r="K146" s="82">
        <f>IF(AND(年报!N$2&lt;=A146,A146&lt;=年报!N$3),1,0)</f>
        <v>0</v>
      </c>
    </row>
    <row r="147" s="75" customFormat="1" spans="1:11">
      <c r="A147" s="21">
        <v>44356</v>
      </c>
      <c r="B147" s="77">
        <f>'DC4-1'!B146</f>
        <v>2581.994</v>
      </c>
      <c r="C147" s="77">
        <f>IF(ISERROR(VLOOKUP(A147,'DC4-1'!$A$4:$Q$1997,5,TRUE)),"",VLOOKUP(A147,'DC4-1'!$A$4:$Q$1997,5,TRUE))</f>
        <v>259.74</v>
      </c>
      <c r="D147" s="74">
        <v>230.496</v>
      </c>
      <c r="E147" s="74">
        <v>230.521</v>
      </c>
      <c r="F147" s="74">
        <f t="shared" si="8"/>
        <v>2611.2255</v>
      </c>
      <c r="G147" s="75">
        <f t="shared" si="9"/>
        <v>836.999999999989</v>
      </c>
      <c r="H147" s="65"/>
      <c r="I147" s="67"/>
      <c r="K147" s="82">
        <f>IF(AND(年报!N$2&lt;=A147,A147&lt;=年报!N$3),1,0)</f>
        <v>0</v>
      </c>
    </row>
    <row r="148" s="75" customFormat="1" spans="1:11">
      <c r="A148" s="21">
        <v>44356</v>
      </c>
      <c r="B148" s="77">
        <f>'DC4-1'!B147</f>
        <v>2581.994</v>
      </c>
      <c r="C148" s="77">
        <f>IF(ISERROR(VLOOKUP(A148,'DC4-1'!$A$4:$Q$1997,5,TRUE)),"",VLOOKUP(A148,'DC4-1'!$A$4:$Q$1997,5,TRUE))</f>
        <v>259.74</v>
      </c>
      <c r="D148" s="74">
        <v>230.496</v>
      </c>
      <c r="E148" s="74">
        <v>230.521</v>
      </c>
      <c r="F148" s="74">
        <f t="shared" si="8"/>
        <v>2611.2255</v>
      </c>
      <c r="G148" s="75">
        <f t="shared" si="9"/>
        <v>836.999999999989</v>
      </c>
      <c r="H148" s="65"/>
      <c r="I148" s="67"/>
      <c r="K148" s="82">
        <f>IF(AND(年报!N$2&lt;=A148,A148&lt;=年报!N$3),1,0)</f>
        <v>0</v>
      </c>
    </row>
    <row r="149" s="75" customFormat="1" spans="1:11">
      <c r="A149" s="21">
        <v>44361</v>
      </c>
      <c r="B149" s="77">
        <f>'DC4-1'!B148</f>
        <v>2581.994</v>
      </c>
      <c r="C149" s="77">
        <f>IF(ISERROR(VLOOKUP(A149,'DC4-1'!$A$4:$Q$1997,5,TRUE)),"",VLOOKUP(A149,'DC4-1'!$A$4:$Q$1997,5,TRUE))</f>
        <v>260.884</v>
      </c>
      <c r="D149" s="74">
        <v>231.63</v>
      </c>
      <c r="E149" s="74">
        <v>231.663</v>
      </c>
      <c r="F149" s="74">
        <f t="shared" si="8"/>
        <v>2611.2315</v>
      </c>
      <c r="G149" s="75">
        <f t="shared" si="9"/>
        <v>831.000000000131</v>
      </c>
      <c r="H149" s="65"/>
      <c r="I149" s="67"/>
      <c r="K149" s="82">
        <f>IF(AND(年报!N$2&lt;=A149,A149&lt;=年报!N$3),1,0)</f>
        <v>0</v>
      </c>
    </row>
    <row r="150" s="75" customFormat="1" spans="1:11">
      <c r="A150" s="21">
        <v>44363</v>
      </c>
      <c r="B150" s="77">
        <f>'DC4-1'!B149</f>
        <v>2581.994</v>
      </c>
      <c r="C150" s="77">
        <f>IF(ISERROR(VLOOKUP(A150,'DC4-1'!$A$4:$Q$1997,5,TRUE)),"",VLOOKUP(A150,'DC4-1'!$A$4:$Q$1997,5,TRUE))</f>
        <v>260.87</v>
      </c>
      <c r="D150" s="74">
        <v>231.618</v>
      </c>
      <c r="E150" s="74">
        <v>231.651</v>
      </c>
      <c r="F150" s="74">
        <f t="shared" si="8"/>
        <v>2611.2295</v>
      </c>
      <c r="G150" s="75">
        <f t="shared" si="9"/>
        <v>833.000000000538</v>
      </c>
      <c r="H150" s="65"/>
      <c r="I150" s="67"/>
      <c r="K150" s="82">
        <f>IF(AND(年报!N$2&lt;=A150,A150&lt;=年报!N$3),1,0)</f>
        <v>0</v>
      </c>
    </row>
    <row r="151" s="75" customFormat="1" spans="1:11">
      <c r="A151" s="21">
        <v>44366</v>
      </c>
      <c r="B151" s="77">
        <f>'DC4-1'!B150</f>
        <v>2581.994</v>
      </c>
      <c r="C151" s="77">
        <f>IF(ISERROR(VLOOKUP(A151,'DC4-1'!$A$4:$Q$1997,5,TRUE)),"",VLOOKUP(A151,'DC4-1'!$A$4:$Q$1997,5,TRUE))</f>
        <v>260.858</v>
      </c>
      <c r="D151" s="74">
        <v>231.605</v>
      </c>
      <c r="E151" s="74">
        <v>231.637</v>
      </c>
      <c r="F151" s="74">
        <f t="shared" si="8"/>
        <v>2611.231</v>
      </c>
      <c r="G151" s="75">
        <f t="shared" si="9"/>
        <v>831.500000000233</v>
      </c>
      <c r="H151" s="65"/>
      <c r="I151" s="67"/>
      <c r="K151" s="82">
        <f>IF(AND(年报!N$2&lt;=A151,A151&lt;=年报!N$3),1,0)</f>
        <v>0</v>
      </c>
    </row>
    <row r="152" s="75" customFormat="1" spans="1:11">
      <c r="A152" s="21">
        <v>44367</v>
      </c>
      <c r="B152" s="77">
        <f>'DC4-1'!B151</f>
        <v>2581.994</v>
      </c>
      <c r="C152" s="77">
        <f>IF(ISERROR(VLOOKUP(A152,'DC4-1'!$A$4:$Q$1997,5,TRUE)),"",VLOOKUP(A152,'DC4-1'!$A$4:$Q$1997,5,TRUE))</f>
        <v>260.8105</v>
      </c>
      <c r="D152" s="74">
        <v>231.567</v>
      </c>
      <c r="E152" s="74">
        <v>231.592</v>
      </c>
      <c r="F152" s="74">
        <f t="shared" si="8"/>
        <v>2611.225</v>
      </c>
      <c r="G152" s="75">
        <f t="shared" si="9"/>
        <v>837.500000000091</v>
      </c>
      <c r="H152" s="65"/>
      <c r="I152" s="67"/>
      <c r="K152" s="82">
        <f>IF(AND(年报!N$2&lt;=A152,A152&lt;=年报!N$3),1,0)</f>
        <v>0</v>
      </c>
    </row>
    <row r="153" s="75" customFormat="1" spans="1:11">
      <c r="A153" s="21">
        <v>44372</v>
      </c>
      <c r="B153" s="77">
        <f>'DC4-1'!B152</f>
        <v>2581.994</v>
      </c>
      <c r="C153" s="77">
        <f>IF(ISERROR(VLOOKUP(A153,'DC4-1'!$A$4:$Q$1997,5,TRUE)),"",VLOOKUP(A153,'DC4-1'!$A$4:$Q$1997,5,TRUE))</f>
        <v>260.8405</v>
      </c>
      <c r="D153" s="74">
        <v>231.592</v>
      </c>
      <c r="E153" s="74">
        <v>231.618</v>
      </c>
      <c r="F153" s="74">
        <f t="shared" si="8"/>
        <v>2611.2295</v>
      </c>
      <c r="G153" s="75">
        <f t="shared" si="9"/>
        <v>833.000000000538</v>
      </c>
      <c r="H153" s="65"/>
      <c r="I153" s="67"/>
      <c r="K153" s="82">
        <f>IF(AND(年报!N$2&lt;=A153,A153&lt;=年报!N$3),1,0)</f>
        <v>0</v>
      </c>
    </row>
    <row r="154" s="75" customFormat="1" spans="1:11">
      <c r="A154" s="21">
        <v>44373</v>
      </c>
      <c r="B154" s="77">
        <f>'DC4-1'!B153</f>
        <v>2581.994</v>
      </c>
      <c r="C154" s="77">
        <f>IF(ISERROR(VLOOKUP(A154,'DC4-1'!$A$4:$Q$1997,5,TRUE)),"",VLOOKUP(A154,'DC4-1'!$A$4:$Q$1997,5,TRUE))</f>
        <v>260.83</v>
      </c>
      <c r="D154" s="74">
        <v>231.58</v>
      </c>
      <c r="E154" s="74">
        <v>231.607</v>
      </c>
      <c r="F154" s="74">
        <f t="shared" si="8"/>
        <v>2611.2305</v>
      </c>
      <c r="G154" s="75">
        <f t="shared" si="9"/>
        <v>832.000000000335</v>
      </c>
      <c r="H154" s="65"/>
      <c r="I154" s="67"/>
      <c r="K154" s="82">
        <f>IF(AND(年报!N$2&lt;=A154,A154&lt;=年报!N$3),1,0)</f>
        <v>0</v>
      </c>
    </row>
    <row r="155" s="75" customFormat="1" spans="1:11">
      <c r="A155" s="21">
        <v>44375</v>
      </c>
      <c r="B155" s="77">
        <f>'DC4-1'!B154</f>
        <v>2581.994</v>
      </c>
      <c r="C155" s="77">
        <f>IF(ISERROR(VLOOKUP(A155,'DC4-1'!$A$4:$Q$1997,5,TRUE)),"",VLOOKUP(A155,'DC4-1'!$A$4:$Q$1997,5,TRUE))</f>
        <v>260.8225</v>
      </c>
      <c r="D155" s="74">
        <v>231.571</v>
      </c>
      <c r="E155" s="74">
        <v>231.601</v>
      </c>
      <c r="F155" s="74">
        <f t="shared" si="8"/>
        <v>2611.2305</v>
      </c>
      <c r="G155" s="75">
        <f t="shared" si="9"/>
        <v>832.000000000789</v>
      </c>
      <c r="H155" s="65"/>
      <c r="I155" s="67"/>
      <c r="K155" s="82">
        <f>IF(AND(年报!N$2&lt;=A155,A155&lt;=年报!N$3),1,0)</f>
        <v>0</v>
      </c>
    </row>
    <row r="156" s="75" customFormat="1" spans="1:11">
      <c r="A156" s="21">
        <v>44377</v>
      </c>
      <c r="B156" s="77">
        <f>'DC4-1'!B155</f>
        <v>2581.994</v>
      </c>
      <c r="C156" s="77">
        <f>IF(ISERROR(VLOOKUP(A156,'DC4-1'!$A$4:$Q$1997,5,TRUE)),"",VLOOKUP(A156,'DC4-1'!$A$4:$Q$1997,5,TRUE))</f>
        <v>260.8085</v>
      </c>
      <c r="D156" s="74">
        <v>231.558</v>
      </c>
      <c r="E156" s="74">
        <v>231.58</v>
      </c>
      <c r="F156" s="74">
        <f t="shared" si="8"/>
        <v>2611.2335</v>
      </c>
      <c r="G156" s="75">
        <f t="shared" si="9"/>
        <v>829.000000000178</v>
      </c>
      <c r="H156" s="65"/>
      <c r="I156" s="67"/>
      <c r="K156" s="82">
        <f>IF(AND(年报!N$2&lt;=A156,A156&lt;=年报!N$3),1,0)</f>
        <v>0</v>
      </c>
    </row>
    <row r="157" s="75" customFormat="1" spans="1:11">
      <c r="A157" s="21">
        <v>44380</v>
      </c>
      <c r="B157" s="77">
        <f>'DC4-1'!B156</f>
        <v>2581.994</v>
      </c>
      <c r="C157" s="77">
        <f>IF(ISERROR(VLOOKUP(A157,'DC4-1'!$A$4:$Q$1997,5,TRUE)),"",VLOOKUP(A157,'DC4-1'!$A$4:$Q$1997,5,TRUE))</f>
        <v>260.789</v>
      </c>
      <c r="D157" s="74">
        <v>231.539</v>
      </c>
      <c r="E157" s="74">
        <v>231.57</v>
      </c>
      <c r="F157" s="74">
        <f t="shared" si="8"/>
        <v>2611.2285</v>
      </c>
      <c r="G157" s="75">
        <f t="shared" si="9"/>
        <v>834.000000000287</v>
      </c>
      <c r="H157" s="65"/>
      <c r="I157" s="67"/>
      <c r="K157" s="82">
        <f>IF(AND(年报!N$2&lt;=A157,A157&lt;=年报!N$3),1,0)</f>
        <v>0</v>
      </c>
    </row>
    <row r="158" s="75" customFormat="1" spans="1:11">
      <c r="A158" s="21">
        <v>44383</v>
      </c>
      <c r="B158" s="77">
        <f>'DC4-1'!B157</f>
        <v>2581.994</v>
      </c>
      <c r="C158" s="77">
        <f>IF(ISERROR(VLOOKUP(A158,'DC4-1'!$A$4:$Q$1997,5,TRUE)),"",VLOOKUP(A158,'DC4-1'!$A$4:$Q$1997,5,TRUE))</f>
        <v>260.794</v>
      </c>
      <c r="D158" s="74">
        <v>231.545</v>
      </c>
      <c r="E158" s="74">
        <v>231.575</v>
      </c>
      <c r="F158" s="74">
        <f t="shared" si="8"/>
        <v>2611.228</v>
      </c>
      <c r="G158" s="75">
        <f t="shared" si="9"/>
        <v>834.500000000389</v>
      </c>
      <c r="H158" s="65"/>
      <c r="I158" s="67"/>
      <c r="K158" s="82">
        <f>IF(AND(年报!N$2&lt;=A158,A158&lt;=年报!N$3),1,0)</f>
        <v>0</v>
      </c>
    </row>
    <row r="159" s="75" customFormat="1" spans="1:11">
      <c r="A159" s="21">
        <v>44385</v>
      </c>
      <c r="B159" s="77">
        <f>'DC4-1'!B158</f>
        <v>2581.994</v>
      </c>
      <c r="C159" s="77">
        <f>IF(ISERROR(VLOOKUP(A159,'DC4-1'!$A$4:$Q$1997,5,TRUE)),"",VLOOKUP(A159,'DC4-1'!$A$4:$Q$1997,5,TRUE))</f>
        <v>260.7795</v>
      </c>
      <c r="D159" s="74">
        <v>231.519</v>
      </c>
      <c r="E159" s="74">
        <v>231.56</v>
      </c>
      <c r="F159" s="74">
        <f t="shared" si="8"/>
        <v>2611.234</v>
      </c>
      <c r="G159" s="75">
        <f t="shared" si="9"/>
        <v>828.500000000076</v>
      </c>
      <c r="H159" s="65"/>
      <c r="I159" s="67"/>
      <c r="K159" s="82">
        <f>IF(AND(年报!N$2&lt;=A159,A159&lt;=年报!N$3),1,0)</f>
        <v>0</v>
      </c>
    </row>
    <row r="160" s="75" customFormat="1" spans="1:11">
      <c r="A160" s="21">
        <v>44387</v>
      </c>
      <c r="B160" s="77">
        <f>'DC4-1'!B159</f>
        <v>2581.994</v>
      </c>
      <c r="C160" s="77">
        <f>IF(ISERROR(VLOOKUP(A160,'DC4-1'!$A$4:$Q$1997,5,TRUE)),"",VLOOKUP(A160,'DC4-1'!$A$4:$Q$1997,5,TRUE))</f>
        <v>260.775</v>
      </c>
      <c r="D160" s="74">
        <v>231.531</v>
      </c>
      <c r="E160" s="74">
        <v>231.554</v>
      </c>
      <c r="F160" s="74">
        <f t="shared" si="8"/>
        <v>2611.2265</v>
      </c>
      <c r="G160" s="75">
        <f t="shared" si="9"/>
        <v>836.00000000024</v>
      </c>
      <c r="H160" s="65"/>
      <c r="I160" s="67"/>
      <c r="K160" s="82">
        <f>IF(AND(年报!N$2&lt;=A160,A160&lt;=年报!N$3),1,0)</f>
        <v>0</v>
      </c>
    </row>
    <row r="161" s="75" customFormat="1" spans="1:11">
      <c r="A161" s="21">
        <v>44390</v>
      </c>
      <c r="B161" s="77">
        <f>'DC4-1'!B160</f>
        <v>2581.994</v>
      </c>
      <c r="C161" s="77">
        <f>IF(ISERROR(VLOOKUP(A161,'DC4-1'!$A$4:$Q$1997,5,TRUE)),"",VLOOKUP(A161,'DC4-1'!$A$4:$Q$1997,5,TRUE))</f>
        <v>260.771</v>
      </c>
      <c r="D161" s="74">
        <v>231.528</v>
      </c>
      <c r="E161" s="74">
        <v>231.553</v>
      </c>
      <c r="F161" s="74">
        <f t="shared" si="8"/>
        <v>2611.2245</v>
      </c>
      <c r="G161" s="75">
        <f t="shared" si="9"/>
        <v>838.000000000193</v>
      </c>
      <c r="H161" s="65"/>
      <c r="I161" s="67"/>
      <c r="K161" s="82">
        <f>IF(AND(年报!N$2&lt;=A161,A161&lt;=年报!N$3),1,0)</f>
        <v>0</v>
      </c>
    </row>
    <row r="162" s="75" customFormat="1" spans="1:11">
      <c r="A162" s="21">
        <v>44397</v>
      </c>
      <c r="B162" s="77">
        <f>'DC4-1'!B161</f>
        <v>2581.994</v>
      </c>
      <c r="C162" s="77">
        <f>IF(ISERROR(VLOOKUP(A162,'DC4-1'!$A$4:$Q$1997,5,TRUE)),"",VLOOKUP(A162,'DC4-1'!$A$4:$Q$1997,5,TRUE))</f>
        <v>262.638</v>
      </c>
      <c r="D162" s="74">
        <v>233.405</v>
      </c>
      <c r="E162" s="74">
        <v>233.425</v>
      </c>
      <c r="F162" s="74">
        <f t="shared" si="8"/>
        <v>2611.217</v>
      </c>
      <c r="G162" s="75">
        <f t="shared" si="9"/>
        <v>845.500000000357</v>
      </c>
      <c r="H162" s="65"/>
      <c r="I162" s="67"/>
      <c r="K162" s="82">
        <f>IF(AND(年报!N$2&lt;=A162,A162&lt;=年报!N$3),1,0)</f>
        <v>0</v>
      </c>
    </row>
    <row r="163" s="75" customFormat="1" spans="1:11">
      <c r="A163" s="21">
        <v>44401</v>
      </c>
      <c r="B163" s="77">
        <f>'DC4-1'!B162</f>
        <v>2581.994</v>
      </c>
      <c r="C163" s="77">
        <f>IF(ISERROR(VLOOKUP(A163,'DC4-1'!$A$4:$Q$1997,5,TRUE)),"",VLOOKUP(A163,'DC4-1'!$A$4:$Q$1997,5,TRUE))</f>
        <v>262.635</v>
      </c>
      <c r="D163" s="74">
        <v>233.384</v>
      </c>
      <c r="E163" s="74">
        <v>233.415</v>
      </c>
      <c r="F163" s="74">
        <f t="shared" si="8"/>
        <v>2611.2295</v>
      </c>
      <c r="G163" s="75">
        <f t="shared" si="9"/>
        <v>833.000000000538</v>
      </c>
      <c r="H163" s="65"/>
      <c r="I163" s="67"/>
      <c r="K163" s="82">
        <f>IF(AND(年报!N$2&lt;=A163,A163&lt;=年报!N$3),1,0)</f>
        <v>0</v>
      </c>
    </row>
    <row r="164" s="75" customFormat="1" spans="1:11">
      <c r="A164" s="21">
        <v>44445</v>
      </c>
      <c r="B164" s="77">
        <f>'DC4-1'!B163</f>
        <v>2581.994</v>
      </c>
      <c r="C164" s="77">
        <f>IF(ISERROR(VLOOKUP(A164,'DC4-1'!$A$4:$Q$1997,5,TRUE)),"",VLOOKUP(A164,'DC4-1'!$A$4:$Q$1997,5,TRUE))</f>
        <v>269.7915</v>
      </c>
      <c r="D164" s="74">
        <v>240.563</v>
      </c>
      <c r="E164" s="74">
        <v>240.583</v>
      </c>
      <c r="F164" s="74">
        <f t="shared" si="8"/>
        <v>2611.2125</v>
      </c>
      <c r="G164" s="75">
        <f t="shared" si="9"/>
        <v>850.000000000364</v>
      </c>
      <c r="H164" s="65"/>
      <c r="I164" s="67"/>
      <c r="K164" s="82">
        <f>IF(AND(年报!N$2&lt;=A164,A164&lt;=年报!N$3),1,0)</f>
        <v>0</v>
      </c>
    </row>
    <row r="165" s="75" customFormat="1" spans="1:11">
      <c r="A165" s="21">
        <v>44448</v>
      </c>
      <c r="B165" s="77">
        <f>'DC4-1'!B164</f>
        <v>2581.994</v>
      </c>
      <c r="C165" s="77">
        <f>IF(ISERROR(VLOOKUP(A165,'DC4-1'!$A$4:$Q$1997,5,TRUE)),"",VLOOKUP(A165,'DC4-1'!$A$4:$Q$1997,5,TRUE))</f>
        <v>269.7105</v>
      </c>
      <c r="D165" s="74">
        <v>240.405</v>
      </c>
      <c r="E165" s="74">
        <v>240.548</v>
      </c>
      <c r="F165" s="74">
        <f t="shared" si="8"/>
        <v>2611.228</v>
      </c>
      <c r="G165" s="75">
        <f t="shared" si="9"/>
        <v>834.500000000389</v>
      </c>
      <c r="H165" s="65"/>
      <c r="I165" s="67"/>
      <c r="K165" s="82">
        <f>IF(AND(年报!N$2&lt;=A165,A165&lt;=年报!N$3),1,0)</f>
        <v>0</v>
      </c>
    </row>
    <row r="166" s="75" customFormat="1" spans="1:11">
      <c r="A166" s="21"/>
      <c r="B166" s="74"/>
      <c r="C166" s="74"/>
      <c r="D166" s="74"/>
      <c r="E166" s="74"/>
      <c r="F166" s="74"/>
      <c r="H166" s="65"/>
      <c r="I166" s="67"/>
      <c r="K166" s="82">
        <f>IF(AND(年报!N$2&lt;=A166,A166&lt;=年报!N$3),1,0)</f>
        <v>0</v>
      </c>
    </row>
    <row r="167" s="75" customFormat="1" spans="1:11">
      <c r="A167" s="21"/>
      <c r="B167" s="74"/>
      <c r="C167" s="74"/>
      <c r="D167" s="74"/>
      <c r="E167" s="74"/>
      <c r="F167" s="74"/>
      <c r="H167" s="65"/>
      <c r="I167" s="67"/>
      <c r="K167" s="82">
        <f>IF(AND(年报!N$2&lt;=A167,A167&lt;=年报!N$3),1,0)</f>
        <v>0</v>
      </c>
    </row>
    <row r="168" s="75" customFormat="1" spans="1:11">
      <c r="A168" s="21"/>
      <c r="B168" s="74"/>
      <c r="C168" s="74"/>
      <c r="D168" s="74"/>
      <c r="E168" s="74"/>
      <c r="F168" s="74"/>
      <c r="H168" s="65"/>
      <c r="I168" s="67"/>
      <c r="K168" s="82">
        <f>IF(AND(年报!N$2&lt;=A168,A168&lt;=年报!N$3),1,0)</f>
        <v>0</v>
      </c>
    </row>
    <row r="169" s="75" customFormat="1" spans="1:11">
      <c r="A169" s="21"/>
      <c r="B169" s="74"/>
      <c r="C169" s="74"/>
      <c r="D169" s="74"/>
      <c r="E169" s="74"/>
      <c r="F169" s="74"/>
      <c r="H169" s="65"/>
      <c r="I169" s="67"/>
      <c r="K169" s="82">
        <f>IF(AND(年报!N$2&lt;=A169,A169&lt;=年报!N$3),1,0)</f>
        <v>0</v>
      </c>
    </row>
    <row r="170" s="75" customFormat="1" spans="1:11">
      <c r="A170" s="21"/>
      <c r="B170" s="74"/>
      <c r="C170" s="74"/>
      <c r="D170" s="74"/>
      <c r="E170" s="74"/>
      <c r="F170" s="74"/>
      <c r="H170" s="65"/>
      <c r="I170" s="67"/>
      <c r="K170" s="82">
        <f>IF(AND(年报!N$2&lt;=A170,A170&lt;=年报!N$3),1,0)</f>
        <v>0</v>
      </c>
    </row>
    <row r="171" s="75" customFormat="1" spans="1:11">
      <c r="A171" s="21"/>
      <c r="B171" s="74"/>
      <c r="C171" s="74"/>
      <c r="D171" s="74"/>
      <c r="E171" s="74"/>
      <c r="F171" s="74"/>
      <c r="H171" s="65"/>
      <c r="I171" s="67"/>
      <c r="K171" s="82">
        <f>IF(AND(年报!N$2&lt;=A171,A171&lt;=年报!N$3),1,0)</f>
        <v>0</v>
      </c>
    </row>
    <row r="172" s="75" customFormat="1" spans="1:11">
      <c r="A172" s="21"/>
      <c r="B172" s="74"/>
      <c r="C172" s="74"/>
      <c r="D172" s="74"/>
      <c r="E172" s="74"/>
      <c r="F172" s="74"/>
      <c r="H172" s="65"/>
      <c r="I172" s="67"/>
      <c r="K172" s="82">
        <f>IF(AND(年报!N$2&lt;=A172,A172&lt;=年报!N$3),1,0)</f>
        <v>0</v>
      </c>
    </row>
    <row r="173" s="75" customFormat="1" spans="1:11">
      <c r="A173" s="21"/>
      <c r="B173" s="74"/>
      <c r="C173" s="74"/>
      <c r="D173" s="74"/>
      <c r="E173" s="74"/>
      <c r="F173" s="74"/>
      <c r="H173" s="65"/>
      <c r="I173" s="67"/>
      <c r="K173" s="82">
        <f>IF(AND(年报!N$2&lt;=A173,A173&lt;=年报!N$3),1,0)</f>
        <v>0</v>
      </c>
    </row>
    <row r="174" s="75" customFormat="1" spans="1:11">
      <c r="A174" s="21"/>
      <c r="B174" s="74"/>
      <c r="C174" s="74"/>
      <c r="D174" s="74"/>
      <c r="E174" s="74"/>
      <c r="F174" s="74"/>
      <c r="H174" s="65"/>
      <c r="I174" s="67"/>
      <c r="K174" s="82">
        <f>IF(AND(年报!N$2&lt;=A174,A174&lt;=年报!N$3),1,0)</f>
        <v>0</v>
      </c>
    </row>
    <row r="175" s="75" customFormat="1" spans="1:11">
      <c r="A175" s="21"/>
      <c r="B175" s="74"/>
      <c r="C175" s="74"/>
      <c r="D175" s="74"/>
      <c r="E175" s="74"/>
      <c r="F175" s="74"/>
      <c r="H175" s="65"/>
      <c r="I175" s="67"/>
      <c r="K175" s="82">
        <f>IF(AND(年报!N$2&lt;=A175,A175&lt;=年报!N$3),1,0)</f>
        <v>0</v>
      </c>
    </row>
    <row r="176" s="75" customFormat="1" spans="1:11">
      <c r="A176" s="21"/>
      <c r="B176" s="74"/>
      <c r="C176" s="74"/>
      <c r="D176" s="74"/>
      <c r="E176" s="74"/>
      <c r="F176" s="74"/>
      <c r="H176" s="65"/>
      <c r="I176" s="67"/>
      <c r="K176" s="82">
        <f>IF(AND(年报!N$2&lt;=A176,A176&lt;=年报!N$3),1,0)</f>
        <v>0</v>
      </c>
    </row>
    <row r="177" s="75" customFormat="1" spans="1:11">
      <c r="A177" s="21"/>
      <c r="B177" s="74"/>
      <c r="C177" s="74"/>
      <c r="D177" s="74"/>
      <c r="E177" s="74"/>
      <c r="F177" s="74"/>
      <c r="H177" s="65"/>
      <c r="I177" s="67"/>
      <c r="K177" s="82">
        <f>IF(AND(年报!N$2&lt;=A177,A177&lt;=年报!N$3),1,0)</f>
        <v>0</v>
      </c>
    </row>
    <row r="178" s="75" customFormat="1" spans="1:11">
      <c r="A178" s="21"/>
      <c r="B178" s="74"/>
      <c r="C178" s="74"/>
      <c r="D178" s="74"/>
      <c r="E178" s="74"/>
      <c r="F178" s="74"/>
      <c r="H178" s="65"/>
      <c r="I178" s="67"/>
      <c r="K178" s="82">
        <f>IF(AND(年报!N$2&lt;=A178,A178&lt;=年报!N$3),1,0)</f>
        <v>0</v>
      </c>
    </row>
    <row r="179" s="75" customFormat="1" spans="1:11">
      <c r="A179" s="21"/>
      <c r="B179" s="74"/>
      <c r="C179" s="74"/>
      <c r="D179" s="74"/>
      <c r="E179" s="74"/>
      <c r="F179" s="74"/>
      <c r="H179" s="65"/>
      <c r="I179" s="67"/>
      <c r="K179" s="82">
        <f>IF(AND(年报!N$2&lt;=A179,A179&lt;=年报!N$3),1,0)</f>
        <v>0</v>
      </c>
    </row>
    <row r="180" s="75" customFormat="1" spans="1:11">
      <c r="A180" s="21"/>
      <c r="B180" s="74"/>
      <c r="C180" s="74"/>
      <c r="D180" s="74"/>
      <c r="E180" s="74"/>
      <c r="F180" s="74"/>
      <c r="H180" s="65"/>
      <c r="I180" s="67"/>
      <c r="K180" s="82">
        <f>IF(AND(年报!N$2&lt;=A180,A180&lt;=年报!N$3),1,0)</f>
        <v>0</v>
      </c>
    </row>
    <row r="181" s="75" customFormat="1" spans="1:11">
      <c r="A181" s="21"/>
      <c r="B181" s="74"/>
      <c r="C181" s="74"/>
      <c r="D181" s="74"/>
      <c r="E181" s="74"/>
      <c r="F181" s="74"/>
      <c r="H181" s="65"/>
      <c r="I181" s="67"/>
      <c r="K181" s="82">
        <f>IF(AND(年报!N$2&lt;=A181,A181&lt;=年报!N$3),1,0)</f>
        <v>0</v>
      </c>
    </row>
    <row r="182" s="75" customFormat="1" spans="1:11">
      <c r="A182" s="21"/>
      <c r="B182" s="74"/>
      <c r="C182" s="74"/>
      <c r="D182" s="74"/>
      <c r="E182" s="74"/>
      <c r="F182" s="74"/>
      <c r="H182" s="65"/>
      <c r="I182" s="67"/>
      <c r="K182" s="82">
        <f>IF(AND(年报!N$2&lt;=A182,A182&lt;=年报!N$3),1,0)</f>
        <v>0</v>
      </c>
    </row>
    <row r="183" s="75" customFormat="1" spans="1:11">
      <c r="A183" s="21"/>
      <c r="B183" s="74"/>
      <c r="C183" s="74"/>
      <c r="D183" s="74"/>
      <c r="E183" s="74"/>
      <c r="F183" s="74"/>
      <c r="H183" s="65"/>
      <c r="I183" s="67"/>
      <c r="K183" s="82">
        <f>IF(AND(年报!N$2&lt;=A183,A183&lt;=年报!N$3),1,0)</f>
        <v>0</v>
      </c>
    </row>
    <row r="184" s="75" customFormat="1" spans="1:11">
      <c r="A184" s="21"/>
      <c r="B184" s="74"/>
      <c r="C184" s="74"/>
      <c r="D184" s="74"/>
      <c r="E184" s="74"/>
      <c r="F184" s="74"/>
      <c r="H184" s="65"/>
      <c r="I184" s="67"/>
      <c r="K184" s="82">
        <f>IF(AND(年报!N$2&lt;=A184,A184&lt;=年报!N$3),1,0)</f>
        <v>0</v>
      </c>
    </row>
    <row r="185" s="75" customFormat="1" spans="1:11">
      <c r="A185" s="21"/>
      <c r="B185" s="74"/>
      <c r="C185" s="74"/>
      <c r="D185" s="74"/>
      <c r="E185" s="74"/>
      <c r="F185" s="74"/>
      <c r="H185" s="65"/>
      <c r="I185" s="67"/>
      <c r="K185" s="82">
        <f>IF(AND(年报!N$2&lt;=A185,A185&lt;=年报!N$3),1,0)</f>
        <v>0</v>
      </c>
    </row>
    <row r="186" s="75" customFormat="1" spans="1:11">
      <c r="A186" s="21"/>
      <c r="B186" s="74"/>
      <c r="C186" s="74"/>
      <c r="D186" s="74"/>
      <c r="E186" s="74"/>
      <c r="F186" s="74"/>
      <c r="H186" s="65"/>
      <c r="I186" s="67"/>
      <c r="K186" s="82">
        <f>IF(AND(年报!N$2&lt;=A186,A186&lt;=年报!N$3),1,0)</f>
        <v>0</v>
      </c>
    </row>
    <row r="187" s="75" customFormat="1" spans="1:11">
      <c r="A187" s="21"/>
      <c r="B187" s="74"/>
      <c r="C187" s="74"/>
      <c r="D187" s="74"/>
      <c r="E187" s="74"/>
      <c r="F187" s="74"/>
      <c r="H187" s="65"/>
      <c r="I187" s="67"/>
      <c r="K187" s="82">
        <f>IF(AND(年报!N$2&lt;=A187,A187&lt;=年报!N$3),1,0)</f>
        <v>0</v>
      </c>
    </row>
    <row r="188" s="75" customFormat="1" spans="1:11">
      <c r="A188" s="21"/>
      <c r="B188" s="74"/>
      <c r="C188" s="74"/>
      <c r="D188" s="74"/>
      <c r="E188" s="74"/>
      <c r="F188" s="74"/>
      <c r="H188" s="65"/>
      <c r="I188" s="67"/>
      <c r="K188" s="82">
        <f>IF(AND(年报!N$2&lt;=A188,A188&lt;=年报!N$3),1,0)</f>
        <v>0</v>
      </c>
    </row>
    <row r="189" s="75" customFormat="1" spans="1:11">
      <c r="A189" s="21"/>
      <c r="B189" s="74"/>
      <c r="C189" s="74"/>
      <c r="D189" s="74"/>
      <c r="E189" s="74"/>
      <c r="F189" s="74"/>
      <c r="H189" s="65"/>
      <c r="I189" s="67"/>
      <c r="K189" s="82">
        <f>IF(AND(年报!N$2&lt;=A189,A189&lt;=年报!N$3),1,0)</f>
        <v>0</v>
      </c>
    </row>
    <row r="190" s="75" customFormat="1" spans="1:11">
      <c r="A190" s="21"/>
      <c r="B190" s="74"/>
      <c r="C190" s="74"/>
      <c r="D190" s="74"/>
      <c r="E190" s="74"/>
      <c r="F190" s="74"/>
      <c r="H190" s="65"/>
      <c r="I190" s="67"/>
      <c r="K190" s="82">
        <f>IF(AND(年报!N$2&lt;=A190,A190&lt;=年报!N$3),1,0)</f>
        <v>0</v>
      </c>
    </row>
    <row r="191" s="75" customFormat="1" spans="1:11">
      <c r="A191" s="21"/>
      <c r="B191" s="74"/>
      <c r="C191" s="74"/>
      <c r="D191" s="74"/>
      <c r="E191" s="74"/>
      <c r="F191" s="74"/>
      <c r="H191" s="65"/>
      <c r="I191" s="67"/>
      <c r="K191" s="82">
        <f>IF(AND(年报!N$2&lt;=A191,A191&lt;=年报!N$3),1,0)</f>
        <v>0</v>
      </c>
    </row>
    <row r="192" s="75" customFormat="1" spans="1:11">
      <c r="A192" s="21"/>
      <c r="B192" s="74"/>
      <c r="C192" s="74"/>
      <c r="D192" s="74"/>
      <c r="E192" s="74"/>
      <c r="F192" s="74"/>
      <c r="H192" s="65"/>
      <c r="I192" s="67"/>
      <c r="K192" s="82">
        <f>IF(AND(年报!N$2&lt;=A192,A192&lt;=年报!N$3),1,0)</f>
        <v>0</v>
      </c>
    </row>
    <row r="193" s="75" customFormat="1" spans="1:11">
      <c r="A193" s="21"/>
      <c r="B193" s="74"/>
      <c r="C193" s="74"/>
      <c r="D193" s="74"/>
      <c r="E193" s="74"/>
      <c r="F193" s="74"/>
      <c r="H193" s="65"/>
      <c r="I193" s="67"/>
      <c r="K193" s="82">
        <f>IF(AND(年报!N$2&lt;=A193,A193&lt;=年报!N$3),1,0)</f>
        <v>0</v>
      </c>
    </row>
    <row r="194" s="75" customFormat="1" spans="1:11">
      <c r="A194" s="21"/>
      <c r="B194" s="74"/>
      <c r="C194" s="74"/>
      <c r="D194" s="74"/>
      <c r="E194" s="74"/>
      <c r="F194" s="74"/>
      <c r="H194" s="65"/>
      <c r="I194" s="67"/>
      <c r="K194" s="82">
        <f>IF(AND(年报!N$2&lt;=A194,A194&lt;=年报!N$3),1,0)</f>
        <v>0</v>
      </c>
    </row>
    <row r="195" s="75" customFormat="1" spans="1:11">
      <c r="A195" s="21"/>
      <c r="B195" s="74"/>
      <c r="C195" s="74"/>
      <c r="D195" s="74"/>
      <c r="E195" s="74"/>
      <c r="F195" s="74"/>
      <c r="H195" s="65"/>
      <c r="I195" s="67"/>
      <c r="K195" s="82">
        <f>IF(AND(年报!N$2&lt;=A195,A195&lt;=年报!N$3),1,0)</f>
        <v>0</v>
      </c>
    </row>
    <row r="196" s="75" customFormat="1" spans="1:11">
      <c r="A196" s="21"/>
      <c r="B196" s="74"/>
      <c r="C196" s="74"/>
      <c r="D196" s="74"/>
      <c r="E196" s="74"/>
      <c r="F196" s="74"/>
      <c r="H196" s="65"/>
      <c r="I196" s="67"/>
      <c r="K196" s="82">
        <f>IF(AND(年报!N$2&lt;=A196,A196&lt;=年报!N$3),1,0)</f>
        <v>0</v>
      </c>
    </row>
    <row r="197" s="75" customFormat="1" spans="1:11">
      <c r="A197" s="21"/>
      <c r="B197" s="74"/>
      <c r="C197" s="74"/>
      <c r="D197" s="74"/>
      <c r="E197" s="74"/>
      <c r="F197" s="74"/>
      <c r="H197" s="65"/>
      <c r="I197" s="67"/>
      <c r="K197" s="82">
        <f>IF(AND(年报!N$2&lt;=A197,A197&lt;=年报!N$3),1,0)</f>
        <v>0</v>
      </c>
    </row>
    <row r="198" s="75" customFormat="1" spans="1:11">
      <c r="A198" s="21"/>
      <c r="B198" s="74"/>
      <c r="C198" s="74"/>
      <c r="D198" s="74"/>
      <c r="E198" s="74"/>
      <c r="F198" s="74"/>
      <c r="H198" s="65"/>
      <c r="I198" s="67"/>
      <c r="K198" s="82">
        <f>IF(AND(年报!N$2&lt;=A198,A198&lt;=年报!N$3),1,0)</f>
        <v>0</v>
      </c>
    </row>
    <row r="199" s="75" customFormat="1" spans="1:11">
      <c r="A199" s="21"/>
      <c r="B199" s="74"/>
      <c r="C199" s="74"/>
      <c r="D199" s="74"/>
      <c r="E199" s="74"/>
      <c r="F199" s="74"/>
      <c r="H199" s="65"/>
      <c r="I199" s="67"/>
      <c r="K199" s="82">
        <f>IF(AND(年报!N$2&lt;=A199,A199&lt;=年报!N$3),1,0)</f>
        <v>0</v>
      </c>
    </row>
    <row r="200" s="75" customFormat="1" spans="1:11">
      <c r="A200" s="21"/>
      <c r="B200" s="74"/>
      <c r="C200" s="74"/>
      <c r="D200" s="74"/>
      <c r="E200" s="74"/>
      <c r="F200" s="74"/>
      <c r="H200" s="65"/>
      <c r="I200" s="67"/>
      <c r="K200" s="82">
        <f>IF(AND(年报!N$2&lt;=A200,A200&lt;=年报!N$3),1,0)</f>
        <v>0</v>
      </c>
    </row>
    <row r="201" s="75" customFormat="1" spans="1:11">
      <c r="A201" s="21"/>
      <c r="B201" s="74"/>
      <c r="C201" s="74"/>
      <c r="D201" s="74"/>
      <c r="E201" s="74"/>
      <c r="F201" s="74"/>
      <c r="H201" s="65"/>
      <c r="I201" s="67"/>
      <c r="K201" s="82">
        <f>IF(AND(年报!N$2&lt;=A201,A201&lt;=年报!N$3),1,0)</f>
        <v>0</v>
      </c>
    </row>
    <row r="202" s="75" customFormat="1" spans="1:11">
      <c r="A202" s="21"/>
      <c r="B202" s="74"/>
      <c r="C202" s="74"/>
      <c r="D202" s="74"/>
      <c r="E202" s="74"/>
      <c r="F202" s="74"/>
      <c r="H202" s="65"/>
      <c r="I202" s="67"/>
      <c r="K202" s="82">
        <f>IF(AND(年报!N$2&lt;=A202,A202&lt;=年报!N$3),1,0)</f>
        <v>0</v>
      </c>
    </row>
    <row r="203" s="75" customFormat="1" spans="1:11">
      <c r="A203" s="21"/>
      <c r="B203" s="74"/>
      <c r="C203" s="74"/>
      <c r="D203" s="74"/>
      <c r="E203" s="74"/>
      <c r="F203" s="74"/>
      <c r="H203" s="65"/>
      <c r="I203" s="67"/>
      <c r="K203" s="82">
        <f>IF(AND(年报!N$2&lt;=A203,A203&lt;=年报!N$3),1,0)</f>
        <v>0</v>
      </c>
    </row>
    <row r="204" s="75" customFormat="1" spans="1:11">
      <c r="A204" s="21"/>
      <c r="B204" s="74"/>
      <c r="C204" s="74"/>
      <c r="D204" s="74"/>
      <c r="E204" s="74"/>
      <c r="F204" s="74"/>
      <c r="H204" s="65"/>
      <c r="I204" s="67"/>
      <c r="K204" s="82">
        <f>IF(AND(年报!N$2&lt;=A204,A204&lt;=年报!N$3),1,0)</f>
        <v>0</v>
      </c>
    </row>
    <row r="205" s="75" customFormat="1" spans="1:11">
      <c r="A205" s="21"/>
      <c r="B205" s="74"/>
      <c r="C205" s="74"/>
      <c r="D205" s="74"/>
      <c r="E205" s="74"/>
      <c r="F205" s="74"/>
      <c r="H205" s="65"/>
      <c r="I205" s="67"/>
      <c r="K205" s="82">
        <f>IF(AND(年报!N$2&lt;=A205,A205&lt;=年报!N$3),1,0)</f>
        <v>0</v>
      </c>
    </row>
    <row r="206" s="75" customFormat="1" spans="1:11">
      <c r="A206" s="21"/>
      <c r="B206" s="74"/>
      <c r="C206" s="74"/>
      <c r="D206" s="74"/>
      <c r="E206" s="74"/>
      <c r="F206" s="74"/>
      <c r="H206" s="65"/>
      <c r="I206" s="67"/>
      <c r="K206" s="82">
        <f>IF(AND(年报!N$2&lt;=A206,A206&lt;=年报!N$3),1,0)</f>
        <v>0</v>
      </c>
    </row>
    <row r="207" s="75" customFormat="1" spans="1:11">
      <c r="A207" s="21"/>
      <c r="B207" s="74"/>
      <c r="C207" s="74"/>
      <c r="D207" s="74"/>
      <c r="E207" s="74"/>
      <c r="F207" s="74"/>
      <c r="H207" s="65"/>
      <c r="I207" s="67"/>
      <c r="K207" s="82">
        <f>IF(AND(年报!N$2&lt;=A207,A207&lt;=年报!N$3),1,0)</f>
        <v>0</v>
      </c>
    </row>
    <row r="208" s="75" customFormat="1" spans="1:11">
      <c r="A208" s="21"/>
      <c r="B208" s="74"/>
      <c r="C208" s="74"/>
      <c r="D208" s="74"/>
      <c r="E208" s="74"/>
      <c r="F208" s="74"/>
      <c r="H208" s="65"/>
      <c r="I208" s="67"/>
      <c r="K208" s="82">
        <f>IF(AND(年报!N$2&lt;=A208,A208&lt;=年报!N$3),1,0)</f>
        <v>0</v>
      </c>
    </row>
    <row r="209" s="75" customFormat="1" spans="1:11">
      <c r="A209" s="21"/>
      <c r="B209" s="74"/>
      <c r="C209" s="74"/>
      <c r="D209" s="74"/>
      <c r="E209" s="74"/>
      <c r="F209" s="74"/>
      <c r="H209" s="65"/>
      <c r="I209" s="67"/>
      <c r="K209" s="82">
        <f>IF(AND(年报!N$2&lt;=A209,A209&lt;=年报!N$3),1,0)</f>
        <v>0</v>
      </c>
    </row>
    <row r="210" s="75" customFormat="1" spans="1:11">
      <c r="A210" s="21"/>
      <c r="B210" s="74"/>
      <c r="C210" s="74"/>
      <c r="D210" s="74"/>
      <c r="E210" s="74"/>
      <c r="F210" s="74"/>
      <c r="H210" s="65"/>
      <c r="I210" s="67"/>
      <c r="K210" s="82">
        <f>IF(AND(年报!N$2&lt;=A210,A210&lt;=年报!N$3),1,0)</f>
        <v>0</v>
      </c>
    </row>
    <row r="211" s="75" customFormat="1" spans="1:11">
      <c r="A211" s="21"/>
      <c r="B211" s="74"/>
      <c r="C211" s="74"/>
      <c r="D211" s="74"/>
      <c r="E211" s="74"/>
      <c r="F211" s="74"/>
      <c r="H211" s="65"/>
      <c r="I211" s="67"/>
      <c r="K211" s="82">
        <f>IF(AND(年报!N$2&lt;=A211,A211&lt;=年报!N$3),1,0)</f>
        <v>0</v>
      </c>
    </row>
    <row r="212" s="75" customFormat="1" spans="1:11">
      <c r="A212" s="21"/>
      <c r="B212" s="74"/>
      <c r="C212" s="74"/>
      <c r="D212" s="74"/>
      <c r="E212" s="74"/>
      <c r="F212" s="74"/>
      <c r="H212" s="65"/>
      <c r="I212" s="67"/>
      <c r="K212" s="82">
        <f>IF(AND(年报!N$2&lt;=A212,A212&lt;=年报!N$3),1,0)</f>
        <v>0</v>
      </c>
    </row>
    <row r="213" s="75" customFormat="1" spans="1:11">
      <c r="A213" s="21"/>
      <c r="B213" s="74"/>
      <c r="C213" s="74"/>
      <c r="D213" s="74"/>
      <c r="E213" s="74"/>
      <c r="F213" s="74"/>
      <c r="H213" s="65"/>
      <c r="I213" s="67"/>
      <c r="K213" s="82">
        <f>IF(AND(年报!N$2&lt;=A213,A213&lt;=年报!N$3),1,0)</f>
        <v>0</v>
      </c>
    </row>
    <row r="214" s="75" customFormat="1" spans="1:11">
      <c r="A214" s="21"/>
      <c r="B214" s="74"/>
      <c r="C214" s="74"/>
      <c r="D214" s="74"/>
      <c r="E214" s="74"/>
      <c r="F214" s="74"/>
      <c r="H214" s="65"/>
      <c r="I214" s="67"/>
      <c r="K214" s="82">
        <f>IF(AND(年报!N$2&lt;=A214,A214&lt;=年报!N$3),1,0)</f>
        <v>0</v>
      </c>
    </row>
    <row r="215" s="75" customFormat="1" spans="1:11">
      <c r="A215" s="21"/>
      <c r="B215" s="74"/>
      <c r="C215" s="74"/>
      <c r="D215" s="74"/>
      <c r="E215" s="74"/>
      <c r="F215" s="74"/>
      <c r="H215" s="65"/>
      <c r="I215" s="67"/>
      <c r="K215" s="82">
        <f>IF(AND(年报!N$2&lt;=A215,A215&lt;=年报!N$3),1,0)</f>
        <v>0</v>
      </c>
    </row>
    <row r="216" s="75" customFormat="1" spans="1:11">
      <c r="A216" s="21"/>
      <c r="B216" s="74"/>
      <c r="C216" s="74"/>
      <c r="D216" s="74"/>
      <c r="E216" s="74"/>
      <c r="F216" s="74"/>
      <c r="H216" s="65"/>
      <c r="I216" s="67"/>
      <c r="K216" s="82">
        <f>IF(AND(年报!N$2&lt;=A216,A216&lt;=年报!N$3),1,0)</f>
        <v>0</v>
      </c>
    </row>
    <row r="217" s="75" customFormat="1" spans="1:11">
      <c r="A217" s="21"/>
      <c r="B217" s="74"/>
      <c r="C217" s="74"/>
      <c r="D217" s="74"/>
      <c r="E217" s="74"/>
      <c r="F217" s="74"/>
      <c r="H217" s="65"/>
      <c r="I217" s="67"/>
      <c r="K217" s="82">
        <f>IF(AND(年报!N$2&lt;=A217,A217&lt;=年报!N$3),1,0)</f>
        <v>0</v>
      </c>
    </row>
    <row r="218" s="75" customFormat="1" spans="1:11">
      <c r="A218" s="21"/>
      <c r="B218" s="74"/>
      <c r="C218" s="74"/>
      <c r="D218" s="74"/>
      <c r="E218" s="74"/>
      <c r="F218" s="74"/>
      <c r="H218" s="65"/>
      <c r="I218" s="67"/>
      <c r="K218" s="82">
        <f>IF(AND(年报!N$2&lt;=A218,A218&lt;=年报!N$3),1,0)</f>
        <v>0</v>
      </c>
    </row>
    <row r="219" s="75" customFormat="1" spans="1:11">
      <c r="A219" s="21"/>
      <c r="B219" s="74"/>
      <c r="C219" s="74"/>
      <c r="D219" s="74"/>
      <c r="E219" s="74"/>
      <c r="F219" s="74"/>
      <c r="H219" s="65"/>
      <c r="I219" s="67"/>
      <c r="K219" s="82">
        <f>IF(AND(年报!N$2&lt;=A219,A219&lt;=年报!N$3),1,0)</f>
        <v>0</v>
      </c>
    </row>
    <row r="220" s="75" customFormat="1" spans="1:11">
      <c r="A220" s="21"/>
      <c r="B220" s="74"/>
      <c r="C220" s="74"/>
      <c r="D220" s="74"/>
      <c r="E220" s="74"/>
      <c r="F220" s="74"/>
      <c r="H220" s="65"/>
      <c r="I220" s="67"/>
      <c r="K220" s="82">
        <f>IF(AND(年报!N$2&lt;=A220,A220&lt;=年报!N$3),1,0)</f>
        <v>0</v>
      </c>
    </row>
    <row r="221" s="75" customFormat="1" spans="1:11">
      <c r="A221" s="21"/>
      <c r="B221" s="74"/>
      <c r="C221" s="74"/>
      <c r="D221" s="74"/>
      <c r="E221" s="74"/>
      <c r="F221" s="74"/>
      <c r="H221" s="65"/>
      <c r="I221" s="67"/>
      <c r="K221" s="82">
        <f>IF(AND(年报!N$2&lt;=A221,A221&lt;=年报!N$3),1,0)</f>
        <v>0</v>
      </c>
    </row>
    <row r="222" s="75" customFormat="1" spans="1:11">
      <c r="A222" s="21"/>
      <c r="B222" s="74"/>
      <c r="C222" s="74"/>
      <c r="D222" s="74"/>
      <c r="E222" s="74"/>
      <c r="F222" s="74"/>
      <c r="H222" s="65"/>
      <c r="I222" s="67"/>
      <c r="K222" s="82">
        <f>IF(AND(年报!N$2&lt;=A222,A222&lt;=年报!N$3),1,0)</f>
        <v>0</v>
      </c>
    </row>
    <row r="223" s="75" customFormat="1" spans="1:11">
      <c r="A223" s="21"/>
      <c r="B223" s="74"/>
      <c r="C223" s="74"/>
      <c r="D223" s="74"/>
      <c r="E223" s="74"/>
      <c r="F223" s="74"/>
      <c r="H223" s="65"/>
      <c r="I223" s="67"/>
      <c r="K223" s="82">
        <f>IF(AND(年报!N$2&lt;=A223,A223&lt;=年报!N$3),1,0)</f>
        <v>0</v>
      </c>
    </row>
    <row r="224" s="75" customFormat="1" spans="1:11">
      <c r="A224" s="21"/>
      <c r="B224" s="74"/>
      <c r="C224" s="74"/>
      <c r="D224" s="74"/>
      <c r="E224" s="74"/>
      <c r="F224" s="74"/>
      <c r="H224" s="65"/>
      <c r="I224" s="67"/>
      <c r="K224" s="82">
        <f>IF(AND(年报!N$2&lt;=A224,A224&lt;=年报!N$3),1,0)</f>
        <v>0</v>
      </c>
    </row>
    <row r="225" s="75" customFormat="1" spans="1:11">
      <c r="A225" s="21"/>
      <c r="B225" s="74"/>
      <c r="C225" s="74"/>
      <c r="D225" s="74"/>
      <c r="E225" s="74"/>
      <c r="F225" s="74"/>
      <c r="H225" s="65"/>
      <c r="I225" s="67"/>
      <c r="K225" s="82">
        <f>IF(AND(年报!N$2&lt;=A225,A225&lt;=年报!N$3),1,0)</f>
        <v>0</v>
      </c>
    </row>
    <row r="226" s="75" customFormat="1" spans="1:11">
      <c r="A226" s="21"/>
      <c r="B226" s="74"/>
      <c r="C226" s="74"/>
      <c r="D226" s="74"/>
      <c r="E226" s="74"/>
      <c r="F226" s="74"/>
      <c r="H226" s="65"/>
      <c r="I226" s="67"/>
      <c r="K226" s="82">
        <f>IF(AND(年报!N$2&lt;=A226,A226&lt;=年报!N$3),1,0)</f>
        <v>0</v>
      </c>
    </row>
    <row r="227" s="75" customFormat="1" spans="1:11">
      <c r="A227" s="21"/>
      <c r="B227" s="74"/>
      <c r="C227" s="74"/>
      <c r="D227" s="74"/>
      <c r="E227" s="74"/>
      <c r="F227" s="74"/>
      <c r="H227" s="65"/>
      <c r="I227" s="67"/>
      <c r="K227" s="82">
        <f>IF(AND(年报!N$2&lt;=A227,A227&lt;=年报!N$3),1,0)</f>
        <v>0</v>
      </c>
    </row>
    <row r="228" s="75" customFormat="1" spans="1:11">
      <c r="A228" s="21"/>
      <c r="B228" s="74"/>
      <c r="C228" s="74"/>
      <c r="D228" s="74"/>
      <c r="E228" s="74"/>
      <c r="F228" s="74"/>
      <c r="H228" s="65"/>
      <c r="I228" s="67"/>
      <c r="K228" s="82">
        <f>IF(AND(年报!N$2&lt;=A228,A228&lt;=年报!N$3),1,0)</f>
        <v>0</v>
      </c>
    </row>
    <row r="229" s="75" customFormat="1" spans="1:11">
      <c r="A229" s="21"/>
      <c r="B229" s="74"/>
      <c r="C229" s="74"/>
      <c r="D229" s="74"/>
      <c r="E229" s="74"/>
      <c r="F229" s="74"/>
      <c r="H229" s="65"/>
      <c r="I229" s="67"/>
      <c r="K229" s="82">
        <f>IF(AND(年报!N$2&lt;=A229,A229&lt;=年报!N$3),1,0)</f>
        <v>0</v>
      </c>
    </row>
    <row r="230" s="75" customFormat="1" spans="1:11">
      <c r="A230" s="21"/>
      <c r="B230" s="74"/>
      <c r="C230" s="74"/>
      <c r="D230" s="74"/>
      <c r="E230" s="74"/>
      <c r="F230" s="74"/>
      <c r="H230" s="65"/>
      <c r="I230" s="67"/>
      <c r="K230" s="82">
        <f>IF(AND(年报!N$2&lt;=A230,A230&lt;=年报!N$3),1,0)</f>
        <v>0</v>
      </c>
    </row>
    <row r="231" s="75" customFormat="1" spans="1:11">
      <c r="A231" s="21"/>
      <c r="B231" s="74"/>
      <c r="C231" s="74"/>
      <c r="D231" s="74"/>
      <c r="E231" s="74"/>
      <c r="F231" s="74"/>
      <c r="H231" s="65"/>
      <c r="I231" s="67"/>
      <c r="K231" s="82">
        <f>IF(AND(年报!N$2&lt;=A231,A231&lt;=年报!N$3),1,0)</f>
        <v>0</v>
      </c>
    </row>
    <row r="232" s="75" customFormat="1" spans="1:11">
      <c r="A232" s="21"/>
      <c r="B232" s="74"/>
      <c r="C232" s="74"/>
      <c r="D232" s="74"/>
      <c r="E232" s="74"/>
      <c r="F232" s="74"/>
      <c r="H232" s="65"/>
      <c r="I232" s="67"/>
      <c r="K232" s="82">
        <f>IF(AND(年报!N$2&lt;=A232,A232&lt;=年报!N$3),1,0)</f>
        <v>0</v>
      </c>
    </row>
    <row r="233" s="75" customFormat="1" spans="1:11">
      <c r="A233" s="21"/>
      <c r="B233" s="74"/>
      <c r="C233" s="74"/>
      <c r="D233" s="74"/>
      <c r="E233" s="74"/>
      <c r="F233" s="74"/>
      <c r="H233" s="65"/>
      <c r="I233" s="67"/>
      <c r="K233" s="82">
        <f>IF(AND(年报!N$2&lt;=A233,A233&lt;=年报!N$3),1,0)</f>
        <v>0</v>
      </c>
    </row>
    <row r="234" s="75" customFormat="1" spans="1:11">
      <c r="A234" s="21"/>
      <c r="B234" s="74"/>
      <c r="C234" s="74"/>
      <c r="D234" s="74"/>
      <c r="E234" s="74"/>
      <c r="F234" s="74"/>
      <c r="H234" s="65"/>
      <c r="I234" s="67"/>
      <c r="K234" s="82">
        <f>IF(AND(年报!N$2&lt;=A234,A234&lt;=年报!N$3),1,0)</f>
        <v>0</v>
      </c>
    </row>
    <row r="235" s="75" customFormat="1" spans="1:11">
      <c r="A235" s="21"/>
      <c r="B235" s="74"/>
      <c r="C235" s="74"/>
      <c r="D235" s="74"/>
      <c r="E235" s="74"/>
      <c r="F235" s="74"/>
      <c r="H235" s="65"/>
      <c r="I235" s="67"/>
      <c r="K235" s="82">
        <f>IF(AND(年报!N$2&lt;=A235,A235&lt;=年报!N$3),1,0)</f>
        <v>0</v>
      </c>
    </row>
    <row r="236" s="75" customFormat="1" spans="1:11">
      <c r="A236" s="21"/>
      <c r="B236" s="74"/>
      <c r="C236" s="74"/>
      <c r="D236" s="74"/>
      <c r="E236" s="74"/>
      <c r="F236" s="74"/>
      <c r="H236" s="65"/>
      <c r="I236" s="67"/>
      <c r="K236" s="82">
        <f>IF(AND(年报!N$2&lt;=A236,A236&lt;=年报!N$3),1,0)</f>
        <v>0</v>
      </c>
    </row>
    <row r="237" s="75" customFormat="1" spans="1:11">
      <c r="A237" s="21"/>
      <c r="B237" s="74"/>
      <c r="C237" s="74"/>
      <c r="D237" s="74"/>
      <c r="E237" s="74"/>
      <c r="F237" s="74"/>
      <c r="H237" s="65"/>
      <c r="I237" s="67"/>
      <c r="K237" s="82">
        <f>IF(AND(年报!N$2&lt;=A237,A237&lt;=年报!N$3),1,0)</f>
        <v>0</v>
      </c>
    </row>
    <row r="238" s="75" customFormat="1" spans="1:11">
      <c r="A238" s="21"/>
      <c r="B238" s="74"/>
      <c r="C238" s="74"/>
      <c r="D238" s="74"/>
      <c r="E238" s="74"/>
      <c r="F238" s="74"/>
      <c r="H238" s="65"/>
      <c r="I238" s="67"/>
      <c r="K238" s="82">
        <f>IF(AND(年报!N$2&lt;=A238,A238&lt;=年报!N$3),1,0)</f>
        <v>0</v>
      </c>
    </row>
    <row r="239" s="75" customFormat="1" spans="1:11">
      <c r="A239" s="21"/>
      <c r="B239" s="74"/>
      <c r="C239" s="74"/>
      <c r="D239" s="74"/>
      <c r="E239" s="74"/>
      <c r="F239" s="74"/>
      <c r="H239" s="65"/>
      <c r="I239" s="67"/>
      <c r="K239" s="82">
        <f>IF(AND(年报!N$2&lt;=A239,A239&lt;=年报!N$3),1,0)</f>
        <v>0</v>
      </c>
    </row>
    <row r="240" s="75" customFormat="1" spans="1:11">
      <c r="A240" s="21"/>
      <c r="B240" s="74"/>
      <c r="C240" s="74"/>
      <c r="D240" s="74"/>
      <c r="E240" s="74"/>
      <c r="F240" s="74"/>
      <c r="H240" s="65"/>
      <c r="I240" s="67"/>
      <c r="K240" s="82">
        <f>IF(AND(年报!N$2&lt;=A240,A240&lt;=年报!N$3),1,0)</f>
        <v>0</v>
      </c>
    </row>
    <row r="241" s="75" customFormat="1" spans="1:11">
      <c r="A241" s="21"/>
      <c r="B241" s="74"/>
      <c r="C241" s="74"/>
      <c r="D241" s="74"/>
      <c r="E241" s="74"/>
      <c r="F241" s="74"/>
      <c r="H241" s="65"/>
      <c r="I241" s="67"/>
      <c r="K241" s="82">
        <f>IF(AND(年报!N$2&lt;=A241,A241&lt;=年报!N$3),1,0)</f>
        <v>0</v>
      </c>
    </row>
    <row r="242" s="75" customFormat="1" spans="1:11">
      <c r="A242" s="21"/>
      <c r="B242" s="74"/>
      <c r="C242" s="74"/>
      <c r="D242" s="74"/>
      <c r="E242" s="74"/>
      <c r="F242" s="74"/>
      <c r="H242" s="65"/>
      <c r="I242" s="67"/>
      <c r="K242" s="82">
        <f>IF(AND(年报!N$2&lt;=A242,A242&lt;=年报!N$3),1,0)</f>
        <v>0</v>
      </c>
    </row>
    <row r="243" s="75" customFormat="1" spans="1:11">
      <c r="A243" s="21"/>
      <c r="B243" s="74"/>
      <c r="C243" s="74"/>
      <c r="D243" s="74"/>
      <c r="E243" s="74"/>
      <c r="F243" s="74"/>
      <c r="H243" s="65"/>
      <c r="I243" s="67"/>
      <c r="K243" s="82">
        <f>IF(AND(年报!N$2&lt;=A243,A243&lt;=年报!N$3),1,0)</f>
        <v>0</v>
      </c>
    </row>
    <row r="244" s="75" customFormat="1" spans="1:11">
      <c r="A244" s="21"/>
      <c r="B244" s="74"/>
      <c r="C244" s="74"/>
      <c r="D244" s="74"/>
      <c r="E244" s="74"/>
      <c r="F244" s="74"/>
      <c r="H244" s="65"/>
      <c r="I244" s="67"/>
      <c r="K244" s="82">
        <f>IF(AND(年报!N$2&lt;=A244,A244&lt;=年报!N$3),1,0)</f>
        <v>0</v>
      </c>
    </row>
    <row r="245" s="75" customFormat="1" spans="1:11">
      <c r="A245" s="21"/>
      <c r="B245" s="74"/>
      <c r="C245" s="74"/>
      <c r="D245" s="74"/>
      <c r="E245" s="74"/>
      <c r="F245" s="74"/>
      <c r="H245" s="65"/>
      <c r="I245" s="67"/>
      <c r="K245" s="82">
        <f>IF(AND(年报!N$2&lt;=A245,A245&lt;=年报!N$3),1,0)</f>
        <v>0</v>
      </c>
    </row>
    <row r="246" s="75" customFormat="1" spans="1:11">
      <c r="A246" s="21"/>
      <c r="B246" s="74"/>
      <c r="C246" s="74"/>
      <c r="D246" s="74"/>
      <c r="E246" s="74"/>
      <c r="F246" s="74"/>
      <c r="H246" s="65"/>
      <c r="I246" s="67"/>
      <c r="K246" s="82">
        <f>IF(AND(年报!N$2&lt;=A246,A246&lt;=年报!N$3),1,0)</f>
        <v>0</v>
      </c>
    </row>
    <row r="247" s="75" customFormat="1" spans="1:11">
      <c r="A247" s="21"/>
      <c r="B247" s="74"/>
      <c r="C247" s="74"/>
      <c r="D247" s="74"/>
      <c r="E247" s="74"/>
      <c r="F247" s="74"/>
      <c r="H247" s="65"/>
      <c r="I247" s="67"/>
      <c r="K247" s="82">
        <f>IF(AND(年报!N$2&lt;=A247,A247&lt;=年报!N$3),1,0)</f>
        <v>0</v>
      </c>
    </row>
    <row r="248" s="75" customFormat="1" spans="1:11">
      <c r="A248" s="21"/>
      <c r="B248" s="74"/>
      <c r="C248" s="74"/>
      <c r="D248" s="74"/>
      <c r="E248" s="74"/>
      <c r="F248" s="74"/>
      <c r="H248" s="65"/>
      <c r="I248" s="67"/>
      <c r="K248" s="82">
        <f>IF(AND(年报!N$2&lt;=A248,A248&lt;=年报!N$3),1,0)</f>
        <v>0</v>
      </c>
    </row>
    <row r="249" s="75" customFormat="1" spans="1:11">
      <c r="A249" s="21"/>
      <c r="B249" s="74"/>
      <c r="C249" s="74"/>
      <c r="D249" s="74"/>
      <c r="E249" s="74"/>
      <c r="F249" s="74"/>
      <c r="H249" s="65"/>
      <c r="I249" s="67"/>
      <c r="K249" s="82">
        <f>IF(AND(年报!N$2&lt;=A249,A249&lt;=年报!N$3),1,0)</f>
        <v>0</v>
      </c>
    </row>
    <row r="250" s="75" customFormat="1" spans="1:11">
      <c r="A250" s="21"/>
      <c r="B250" s="74"/>
      <c r="C250" s="74"/>
      <c r="D250" s="74"/>
      <c r="E250" s="74"/>
      <c r="F250" s="74"/>
      <c r="H250" s="65"/>
      <c r="I250" s="67"/>
      <c r="K250" s="82">
        <f>IF(AND(年报!N$2&lt;=A250,A250&lt;=年报!N$3),1,0)</f>
        <v>0</v>
      </c>
    </row>
    <row r="251" s="75" customFormat="1" spans="1:11">
      <c r="A251" s="21"/>
      <c r="B251" s="74"/>
      <c r="C251" s="74"/>
      <c r="D251" s="74"/>
      <c r="E251" s="74"/>
      <c r="F251" s="74"/>
      <c r="H251" s="65"/>
      <c r="I251" s="67"/>
      <c r="K251" s="82">
        <f>IF(AND(年报!N$2&lt;=A251,A251&lt;=年报!N$3),1,0)</f>
        <v>0</v>
      </c>
    </row>
    <row r="252" s="75" customFormat="1" spans="1:11">
      <c r="A252" s="21"/>
      <c r="B252" s="74"/>
      <c r="C252" s="74"/>
      <c r="D252" s="74"/>
      <c r="E252" s="74"/>
      <c r="F252" s="74"/>
      <c r="H252" s="65"/>
      <c r="I252" s="67"/>
      <c r="K252" s="82">
        <f>IF(AND(年报!N$2&lt;=A252,A252&lt;=年报!N$3),1,0)</f>
        <v>0</v>
      </c>
    </row>
    <row r="253" s="75" customFormat="1" spans="1:11">
      <c r="A253" s="21"/>
      <c r="B253" s="74"/>
      <c r="C253" s="74"/>
      <c r="D253" s="74"/>
      <c r="E253" s="74"/>
      <c r="F253" s="74"/>
      <c r="H253" s="65"/>
      <c r="I253" s="67"/>
      <c r="K253" s="82">
        <f>IF(AND(年报!N$2&lt;=A253,A253&lt;=年报!N$3),1,0)</f>
        <v>0</v>
      </c>
    </row>
    <row r="254" s="75" customFormat="1" spans="1:11">
      <c r="A254" s="21"/>
      <c r="B254" s="74"/>
      <c r="C254" s="74"/>
      <c r="D254" s="74"/>
      <c r="E254" s="74"/>
      <c r="F254" s="74"/>
      <c r="H254" s="65"/>
      <c r="I254" s="67"/>
      <c r="K254" s="82">
        <f>IF(AND(年报!N$2&lt;=A254,A254&lt;=年报!N$3),1,0)</f>
        <v>0</v>
      </c>
    </row>
    <row r="255" s="75" customFormat="1" spans="1:11">
      <c r="A255" s="21"/>
      <c r="B255" s="74"/>
      <c r="C255" s="74"/>
      <c r="D255" s="74"/>
      <c r="E255" s="74"/>
      <c r="F255" s="74"/>
      <c r="H255" s="65"/>
      <c r="I255" s="67"/>
      <c r="K255" s="82">
        <f>IF(AND(年报!N$2&lt;=A255,A255&lt;=年报!N$3),1,0)</f>
        <v>0</v>
      </c>
    </row>
    <row r="256" s="75" customFormat="1" spans="1:11">
      <c r="A256" s="21"/>
      <c r="B256" s="74"/>
      <c r="C256" s="74"/>
      <c r="D256" s="74"/>
      <c r="E256" s="74"/>
      <c r="F256" s="74"/>
      <c r="H256" s="65"/>
      <c r="I256" s="67"/>
      <c r="K256" s="82">
        <f>IF(AND(年报!N$2&lt;=A256,A256&lt;=年报!N$3),1,0)</f>
        <v>0</v>
      </c>
    </row>
    <row r="257" s="75" customFormat="1" spans="1:11">
      <c r="A257" s="21"/>
      <c r="B257" s="74"/>
      <c r="C257" s="74"/>
      <c r="D257" s="74"/>
      <c r="E257" s="74"/>
      <c r="F257" s="74"/>
      <c r="H257" s="65"/>
      <c r="I257" s="67"/>
      <c r="K257" s="82">
        <f>IF(AND(年报!N$2&lt;=A257,A257&lt;=年报!N$3),1,0)</f>
        <v>0</v>
      </c>
    </row>
    <row r="258" s="75" customFormat="1" spans="1:11">
      <c r="A258" s="21"/>
      <c r="B258" s="74"/>
      <c r="C258" s="74"/>
      <c r="D258" s="74"/>
      <c r="E258" s="74"/>
      <c r="F258" s="74"/>
      <c r="H258" s="65"/>
      <c r="I258" s="67"/>
      <c r="K258" s="82">
        <f>IF(AND(年报!N$2&lt;=A258,A258&lt;=年报!N$3),1,0)</f>
        <v>0</v>
      </c>
    </row>
    <row r="259" s="75" customFormat="1" spans="1:11">
      <c r="A259" s="21"/>
      <c r="B259" s="74"/>
      <c r="C259" s="74"/>
      <c r="D259" s="74"/>
      <c r="E259" s="74"/>
      <c r="F259" s="74"/>
      <c r="H259" s="65"/>
      <c r="I259" s="67"/>
      <c r="K259" s="82">
        <f>IF(AND(年报!N$2&lt;=A259,A259&lt;=年报!N$3),1,0)</f>
        <v>0</v>
      </c>
    </row>
    <row r="260" s="75" customFormat="1" spans="1:11">
      <c r="A260" s="21"/>
      <c r="B260" s="74"/>
      <c r="C260" s="74"/>
      <c r="D260" s="74"/>
      <c r="E260" s="74"/>
      <c r="F260" s="74"/>
      <c r="H260" s="65"/>
      <c r="I260" s="67"/>
      <c r="K260" s="82">
        <f>IF(AND(年报!N$2&lt;=A260,A260&lt;=年报!N$3),1,0)</f>
        <v>0</v>
      </c>
    </row>
    <row r="261" s="75" customFormat="1" spans="1:11">
      <c r="A261" s="21"/>
      <c r="B261" s="74"/>
      <c r="C261" s="74"/>
      <c r="D261" s="74"/>
      <c r="E261" s="74"/>
      <c r="F261" s="74"/>
      <c r="H261" s="65"/>
      <c r="I261" s="67"/>
      <c r="K261" s="82">
        <f>IF(AND(年报!N$2&lt;=A261,A261&lt;=年报!N$3),1,0)</f>
        <v>0</v>
      </c>
    </row>
    <row r="262" s="75" customFormat="1" spans="1:11">
      <c r="A262" s="21"/>
      <c r="B262" s="74"/>
      <c r="C262" s="74"/>
      <c r="D262" s="74"/>
      <c r="E262" s="74"/>
      <c r="F262" s="74"/>
      <c r="H262" s="65"/>
      <c r="I262" s="67"/>
      <c r="K262" s="82">
        <f>IF(AND(年报!N$2&lt;=A262,A262&lt;=年报!N$3),1,0)</f>
        <v>0</v>
      </c>
    </row>
    <row r="263" s="75" customFormat="1" spans="1:11">
      <c r="A263" s="21"/>
      <c r="B263" s="74"/>
      <c r="C263" s="74"/>
      <c r="D263" s="74"/>
      <c r="E263" s="74"/>
      <c r="F263" s="74"/>
      <c r="H263" s="65"/>
      <c r="I263" s="67"/>
      <c r="K263" s="82">
        <f>IF(AND(年报!N$2&lt;=A263,A263&lt;=年报!N$3),1,0)</f>
        <v>0</v>
      </c>
    </row>
    <row r="264" s="75" customFormat="1" spans="1:11">
      <c r="A264" s="21"/>
      <c r="B264" s="74"/>
      <c r="C264" s="74"/>
      <c r="D264" s="74"/>
      <c r="E264" s="74"/>
      <c r="F264" s="74"/>
      <c r="H264" s="65"/>
      <c r="I264" s="67"/>
      <c r="K264" s="82">
        <f>IF(AND(年报!N$2&lt;=A264,A264&lt;=年报!N$3),1,0)</f>
        <v>0</v>
      </c>
    </row>
    <row r="265" s="75" customFormat="1" spans="1:11">
      <c r="A265" s="21"/>
      <c r="B265" s="74"/>
      <c r="C265" s="74"/>
      <c r="D265" s="74"/>
      <c r="E265" s="74"/>
      <c r="F265" s="74"/>
      <c r="H265" s="65"/>
      <c r="I265" s="67"/>
      <c r="K265" s="82">
        <f>IF(AND(年报!N$2&lt;=A265,A265&lt;=年报!N$3),1,0)</f>
        <v>0</v>
      </c>
    </row>
    <row r="266" s="75" customFormat="1" spans="1:11">
      <c r="A266" s="21"/>
      <c r="B266" s="74"/>
      <c r="C266" s="74"/>
      <c r="D266" s="74"/>
      <c r="E266" s="74"/>
      <c r="F266" s="74"/>
      <c r="H266" s="65"/>
      <c r="I266" s="67"/>
      <c r="K266" s="82">
        <f>IF(AND(年报!N$2&lt;=A266,A266&lt;=年报!N$3),1,0)</f>
        <v>0</v>
      </c>
    </row>
    <row r="267" s="75" customFormat="1" spans="1:11">
      <c r="A267" s="21"/>
      <c r="B267" s="74"/>
      <c r="C267" s="74"/>
      <c r="D267" s="74"/>
      <c r="E267" s="74"/>
      <c r="F267" s="74"/>
      <c r="H267" s="65"/>
      <c r="I267" s="67"/>
      <c r="K267" s="82">
        <f>IF(AND(年报!N$2&lt;=A267,A267&lt;=年报!N$3),1,0)</f>
        <v>0</v>
      </c>
    </row>
    <row r="268" s="75" customFormat="1" spans="1:11">
      <c r="A268" s="21"/>
      <c r="B268" s="74"/>
      <c r="C268" s="74"/>
      <c r="D268" s="74"/>
      <c r="E268" s="74"/>
      <c r="F268" s="74"/>
      <c r="H268" s="65"/>
      <c r="I268" s="67"/>
      <c r="K268" s="82">
        <f>IF(AND(年报!N$2&lt;=A268,A268&lt;=年报!N$3),1,0)</f>
        <v>0</v>
      </c>
    </row>
    <row r="269" s="75" customFormat="1" spans="1:11">
      <c r="A269" s="21"/>
      <c r="B269" s="74"/>
      <c r="C269" s="74"/>
      <c r="D269" s="74"/>
      <c r="E269" s="74"/>
      <c r="F269" s="74"/>
      <c r="H269" s="65"/>
      <c r="I269" s="67"/>
      <c r="K269" s="82">
        <f>IF(AND(年报!N$2&lt;=A269,A269&lt;=年报!N$3),1,0)</f>
        <v>0</v>
      </c>
    </row>
    <row r="270" s="75" customFormat="1" spans="1:11">
      <c r="A270" s="21"/>
      <c r="B270" s="74"/>
      <c r="C270" s="74"/>
      <c r="D270" s="74"/>
      <c r="E270" s="74"/>
      <c r="F270" s="74"/>
      <c r="H270" s="65"/>
      <c r="I270" s="67"/>
      <c r="K270" s="82">
        <f>IF(AND(年报!N$2&lt;=A270,A270&lt;=年报!N$3),1,0)</f>
        <v>0</v>
      </c>
    </row>
    <row r="271" s="75" customFormat="1" spans="1:11">
      <c r="A271" s="21"/>
      <c r="B271" s="74"/>
      <c r="C271" s="74"/>
      <c r="D271" s="74"/>
      <c r="E271" s="74"/>
      <c r="F271" s="74"/>
      <c r="H271" s="65"/>
      <c r="I271" s="67"/>
      <c r="K271" s="82">
        <f>IF(AND(年报!N$2&lt;=A271,A271&lt;=年报!N$3),1,0)</f>
        <v>0</v>
      </c>
    </row>
    <row r="272" s="75" customFormat="1" spans="1:11">
      <c r="A272" s="21"/>
      <c r="B272" s="74"/>
      <c r="C272" s="74"/>
      <c r="D272" s="74"/>
      <c r="E272" s="74"/>
      <c r="F272" s="74"/>
      <c r="H272" s="65"/>
      <c r="I272" s="67"/>
      <c r="K272" s="82">
        <f>IF(AND(年报!N$2&lt;=A272,A272&lt;=年报!N$3),1,0)</f>
        <v>0</v>
      </c>
    </row>
    <row r="273" s="75" customFormat="1" spans="1:11">
      <c r="A273" s="21"/>
      <c r="B273" s="74"/>
      <c r="C273" s="74"/>
      <c r="D273" s="74"/>
      <c r="E273" s="74"/>
      <c r="F273" s="74"/>
      <c r="H273" s="65"/>
      <c r="I273" s="67"/>
      <c r="K273" s="82">
        <f>IF(AND(年报!N$2&lt;=A273,A273&lt;=年报!N$3),1,0)</f>
        <v>0</v>
      </c>
    </row>
    <row r="274" s="75" customFormat="1" spans="1:11">
      <c r="A274" s="21"/>
      <c r="B274" s="74"/>
      <c r="C274" s="74"/>
      <c r="D274" s="74"/>
      <c r="E274" s="74"/>
      <c r="F274" s="74"/>
      <c r="H274" s="65"/>
      <c r="I274" s="67"/>
      <c r="K274" s="82">
        <f>IF(AND(年报!N$2&lt;=A274,A274&lt;=年报!N$3),1,0)</f>
        <v>0</v>
      </c>
    </row>
    <row r="275" s="75" customFormat="1" spans="1:11">
      <c r="A275" s="21"/>
      <c r="B275" s="74"/>
      <c r="C275" s="74"/>
      <c r="D275" s="74"/>
      <c r="E275" s="74"/>
      <c r="F275" s="74"/>
      <c r="H275" s="65"/>
      <c r="I275" s="67"/>
      <c r="K275" s="82">
        <f>IF(AND(年报!N$2&lt;=A275,A275&lt;=年报!N$3),1,0)</f>
        <v>0</v>
      </c>
    </row>
    <row r="276" s="75" customFormat="1" spans="1:11">
      <c r="A276" s="21"/>
      <c r="B276" s="74"/>
      <c r="C276" s="74"/>
      <c r="D276" s="74"/>
      <c r="E276" s="74"/>
      <c r="F276" s="74"/>
      <c r="H276" s="65"/>
      <c r="I276" s="67"/>
      <c r="K276" s="82">
        <f>IF(AND(年报!N$2&lt;=A276,A276&lt;=年报!N$3),1,0)</f>
        <v>0</v>
      </c>
    </row>
    <row r="277" s="75" customFormat="1" spans="1:11">
      <c r="A277" s="21"/>
      <c r="B277" s="74"/>
      <c r="C277" s="74"/>
      <c r="D277" s="74"/>
      <c r="E277" s="74"/>
      <c r="F277" s="74"/>
      <c r="H277" s="65"/>
      <c r="I277" s="67"/>
      <c r="K277" s="82">
        <f>IF(AND(年报!N$2&lt;=A277,A277&lt;=年报!N$3),1,0)</f>
        <v>0</v>
      </c>
    </row>
    <row r="278" s="75" customFormat="1" spans="1:11">
      <c r="A278" s="21"/>
      <c r="B278" s="74"/>
      <c r="C278" s="74"/>
      <c r="D278" s="74"/>
      <c r="E278" s="74"/>
      <c r="F278" s="74"/>
      <c r="H278" s="65"/>
      <c r="I278" s="67"/>
      <c r="K278" s="82">
        <f>IF(AND(年报!N$2&lt;=A278,A278&lt;=年报!N$3),1,0)</f>
        <v>0</v>
      </c>
    </row>
    <row r="279" s="75" customFormat="1" spans="1:11">
      <c r="A279" s="21"/>
      <c r="B279" s="74"/>
      <c r="C279" s="74"/>
      <c r="D279" s="74"/>
      <c r="E279" s="74"/>
      <c r="F279" s="74"/>
      <c r="H279" s="65"/>
      <c r="I279" s="67"/>
      <c r="K279" s="82">
        <f>IF(AND(年报!N$2&lt;=A279,A279&lt;=年报!N$3),1,0)</f>
        <v>0</v>
      </c>
    </row>
    <row r="280" s="75" customFormat="1" spans="1:11">
      <c r="A280" s="21"/>
      <c r="B280" s="74"/>
      <c r="C280" s="74"/>
      <c r="D280" s="74"/>
      <c r="E280" s="74"/>
      <c r="F280" s="74"/>
      <c r="H280" s="65"/>
      <c r="I280" s="67"/>
      <c r="K280" s="82">
        <f>IF(AND(年报!N$2&lt;=A280,A280&lt;=年报!N$3),1,0)</f>
        <v>0</v>
      </c>
    </row>
    <row r="281" s="75" customFormat="1" spans="1:11">
      <c r="A281" s="21"/>
      <c r="B281" s="74"/>
      <c r="C281" s="74"/>
      <c r="D281" s="74"/>
      <c r="E281" s="74"/>
      <c r="F281" s="74"/>
      <c r="H281" s="65"/>
      <c r="I281" s="67"/>
      <c r="K281" s="82">
        <f>IF(AND(年报!N$2&lt;=A281,A281&lt;=年报!N$3),1,0)</f>
        <v>0</v>
      </c>
    </row>
    <row r="282" s="75" customFormat="1" spans="1:11">
      <c r="A282" s="21"/>
      <c r="B282" s="74"/>
      <c r="C282" s="74"/>
      <c r="D282" s="74"/>
      <c r="E282" s="74"/>
      <c r="F282" s="74"/>
      <c r="H282" s="65"/>
      <c r="I282" s="67"/>
      <c r="K282" s="82">
        <f>IF(AND(年报!N$2&lt;=A282,A282&lt;=年报!N$3),1,0)</f>
        <v>0</v>
      </c>
    </row>
    <row r="283" s="75" customFormat="1" spans="1:11">
      <c r="A283" s="21"/>
      <c r="B283" s="74"/>
      <c r="C283" s="74"/>
      <c r="D283" s="74"/>
      <c r="E283" s="74"/>
      <c r="F283" s="74"/>
      <c r="H283" s="65"/>
      <c r="I283" s="67"/>
      <c r="K283" s="82">
        <f>IF(AND(年报!N$2&lt;=A283,A283&lt;=年报!N$3),1,0)</f>
        <v>0</v>
      </c>
    </row>
    <row r="284" s="75" customFormat="1" spans="1:11">
      <c r="A284" s="21"/>
      <c r="B284" s="74"/>
      <c r="C284" s="74"/>
      <c r="D284" s="74"/>
      <c r="E284" s="74"/>
      <c r="F284" s="74"/>
      <c r="H284" s="65"/>
      <c r="I284" s="67"/>
      <c r="K284" s="82">
        <f>IF(AND(年报!N$2&lt;=A284,A284&lt;=年报!N$3),1,0)</f>
        <v>0</v>
      </c>
    </row>
    <row r="285" s="75" customFormat="1" spans="1:11">
      <c r="A285" s="21"/>
      <c r="B285" s="74"/>
      <c r="C285" s="74"/>
      <c r="D285" s="74"/>
      <c r="E285" s="74"/>
      <c r="F285" s="74"/>
      <c r="H285" s="65"/>
      <c r="I285" s="67"/>
      <c r="K285" s="82">
        <f>IF(AND(年报!N$2&lt;=A285,A285&lt;=年报!N$3),1,0)</f>
        <v>0</v>
      </c>
    </row>
    <row r="286" s="75" customFormat="1" spans="1:11">
      <c r="A286" s="21"/>
      <c r="B286" s="74"/>
      <c r="C286" s="74"/>
      <c r="D286" s="74"/>
      <c r="E286" s="74"/>
      <c r="F286" s="74"/>
      <c r="H286" s="65"/>
      <c r="I286" s="67"/>
      <c r="K286" s="82">
        <f>IF(AND(年报!N$2&lt;=A286,A286&lt;=年报!N$3),1,0)</f>
        <v>0</v>
      </c>
    </row>
    <row r="287" s="75" customFormat="1" spans="1:11">
      <c r="A287" s="21"/>
      <c r="B287" s="74"/>
      <c r="C287" s="74"/>
      <c r="D287" s="74"/>
      <c r="E287" s="74"/>
      <c r="F287" s="74"/>
      <c r="H287" s="65"/>
      <c r="I287" s="67"/>
      <c r="K287" s="82">
        <f>IF(AND(年报!N$2&lt;=A287,A287&lt;=年报!N$3),1,0)</f>
        <v>0</v>
      </c>
    </row>
    <row r="288" s="75" customFormat="1" spans="1:11">
      <c r="A288" s="21"/>
      <c r="B288" s="74"/>
      <c r="C288" s="74"/>
      <c r="D288" s="74"/>
      <c r="E288" s="74"/>
      <c r="F288" s="74"/>
      <c r="H288" s="65"/>
      <c r="I288" s="67"/>
      <c r="K288" s="82">
        <f>IF(AND(年报!N$2&lt;=A288,A288&lt;=年报!N$3),1,0)</f>
        <v>0</v>
      </c>
    </row>
    <row r="289" s="75" customFormat="1" spans="1:11">
      <c r="A289" s="21"/>
      <c r="B289" s="74"/>
      <c r="C289" s="74"/>
      <c r="D289" s="74"/>
      <c r="E289" s="74"/>
      <c r="F289" s="74"/>
      <c r="H289" s="65"/>
      <c r="I289" s="67"/>
      <c r="K289" s="82">
        <f>IF(AND(年报!N$2&lt;=A289,A289&lt;=年报!N$3),1,0)</f>
        <v>0</v>
      </c>
    </row>
    <row r="290" s="75" customFormat="1" spans="1:11">
      <c r="A290" s="21"/>
      <c r="B290" s="74"/>
      <c r="C290" s="74"/>
      <c r="D290" s="74"/>
      <c r="E290" s="74"/>
      <c r="F290" s="74"/>
      <c r="H290" s="65"/>
      <c r="I290" s="67"/>
      <c r="K290" s="82">
        <f>IF(AND(年报!N$2&lt;=A290,A290&lt;=年报!N$3),1,0)</f>
        <v>0</v>
      </c>
    </row>
    <row r="291" s="75" customFormat="1" spans="1:11">
      <c r="A291" s="21"/>
      <c r="B291" s="74"/>
      <c r="C291" s="74"/>
      <c r="D291" s="74"/>
      <c r="E291" s="74"/>
      <c r="F291" s="74"/>
      <c r="H291" s="65"/>
      <c r="I291" s="67"/>
      <c r="K291" s="82">
        <f>IF(AND(年报!N$2&lt;=A291,A291&lt;=年报!N$3),1,0)</f>
        <v>0</v>
      </c>
    </row>
    <row r="292" s="75" customFormat="1" spans="1:11">
      <c r="A292" s="21"/>
      <c r="B292" s="74"/>
      <c r="C292" s="74"/>
      <c r="D292" s="74"/>
      <c r="E292" s="74"/>
      <c r="F292" s="74"/>
      <c r="H292" s="65"/>
      <c r="I292" s="67"/>
      <c r="K292" s="82">
        <f>IF(AND(年报!N$2&lt;=A292,A292&lt;=年报!N$3),1,0)</f>
        <v>0</v>
      </c>
    </row>
    <row r="293" s="75" customFormat="1" spans="1:11">
      <c r="A293" s="21"/>
      <c r="B293" s="74"/>
      <c r="C293" s="74"/>
      <c r="D293" s="74"/>
      <c r="E293" s="74"/>
      <c r="F293" s="74"/>
      <c r="H293" s="65"/>
      <c r="I293" s="67"/>
      <c r="K293" s="82">
        <f>IF(AND(年报!N$2&lt;=A293,A293&lt;=年报!N$3),1,0)</f>
        <v>0</v>
      </c>
    </row>
    <row r="294" s="75" customFormat="1" spans="1:11">
      <c r="A294" s="21"/>
      <c r="B294" s="74"/>
      <c r="C294" s="74"/>
      <c r="D294" s="74"/>
      <c r="E294" s="74"/>
      <c r="F294" s="74"/>
      <c r="H294" s="65"/>
      <c r="I294" s="67"/>
      <c r="K294" s="82">
        <f>IF(AND(年报!N$2&lt;=A294,A294&lt;=年报!N$3),1,0)</f>
        <v>0</v>
      </c>
    </row>
    <row r="295" s="75" customFormat="1" spans="1:11">
      <c r="A295" s="21"/>
      <c r="B295" s="74"/>
      <c r="C295" s="74"/>
      <c r="D295" s="74"/>
      <c r="E295" s="74"/>
      <c r="F295" s="74"/>
      <c r="H295" s="65"/>
      <c r="I295" s="67"/>
      <c r="K295" s="82">
        <f>IF(AND(年报!N$2&lt;=A295,A295&lt;=年报!N$3),1,0)</f>
        <v>0</v>
      </c>
    </row>
    <row r="296" s="75" customFormat="1" spans="1:11">
      <c r="A296" s="21"/>
      <c r="B296" s="74"/>
      <c r="C296" s="74"/>
      <c r="D296" s="74"/>
      <c r="E296" s="74"/>
      <c r="F296" s="74"/>
      <c r="H296" s="65"/>
      <c r="I296" s="67"/>
      <c r="K296" s="82">
        <f>IF(AND(年报!N$2&lt;=A296,A296&lt;=年报!N$3),1,0)</f>
        <v>0</v>
      </c>
    </row>
    <row r="297" s="75" customFormat="1" spans="1:11">
      <c r="A297" s="21"/>
      <c r="B297" s="74"/>
      <c r="C297" s="74"/>
      <c r="D297" s="74"/>
      <c r="E297" s="74"/>
      <c r="F297" s="74"/>
      <c r="H297" s="65"/>
      <c r="I297" s="67"/>
      <c r="K297" s="82">
        <f>IF(AND(年报!N$2&lt;=A297,A297&lt;=年报!N$3),1,0)</f>
        <v>0</v>
      </c>
    </row>
    <row r="298" s="75" customFormat="1" spans="1:11">
      <c r="A298" s="21"/>
      <c r="B298" s="74"/>
      <c r="C298" s="74"/>
      <c r="D298" s="74"/>
      <c r="E298" s="74"/>
      <c r="F298" s="74"/>
      <c r="H298" s="65"/>
      <c r="I298" s="67"/>
      <c r="K298" s="82">
        <f>IF(AND(年报!N$2&lt;=A298,A298&lt;=年报!N$3),1,0)</f>
        <v>0</v>
      </c>
    </row>
    <row r="299" s="75" customFormat="1" spans="1:11">
      <c r="A299" s="21"/>
      <c r="B299" s="74"/>
      <c r="C299" s="74"/>
      <c r="D299" s="74"/>
      <c r="E299" s="74"/>
      <c r="F299" s="74"/>
      <c r="H299" s="65"/>
      <c r="I299" s="67"/>
      <c r="K299" s="82">
        <f>IF(AND(年报!N$2&lt;=A299,A299&lt;=年报!N$3),1,0)</f>
        <v>0</v>
      </c>
    </row>
    <row r="300" s="75" customFormat="1" spans="1:11">
      <c r="A300" s="21"/>
      <c r="B300" s="74"/>
      <c r="C300" s="74"/>
      <c r="D300" s="74"/>
      <c r="E300" s="74"/>
      <c r="F300" s="74"/>
      <c r="H300" s="65"/>
      <c r="I300" s="67"/>
      <c r="K300" s="82">
        <f>IF(AND(年报!N$2&lt;=A300,A300&lt;=年报!N$3),1,0)</f>
        <v>0</v>
      </c>
    </row>
    <row r="301" s="75" customFormat="1" spans="1:11">
      <c r="A301" s="21"/>
      <c r="B301" s="74"/>
      <c r="C301" s="74"/>
      <c r="D301" s="74"/>
      <c r="E301" s="74"/>
      <c r="F301" s="74"/>
      <c r="H301" s="65"/>
      <c r="I301" s="67"/>
      <c r="K301" s="82">
        <f>IF(AND(年报!N$2&lt;=A301,A301&lt;=年报!N$3),1,0)</f>
        <v>0</v>
      </c>
    </row>
    <row r="302" s="75" customFormat="1" spans="1:11">
      <c r="A302" s="21"/>
      <c r="B302" s="74"/>
      <c r="C302" s="74"/>
      <c r="D302" s="74"/>
      <c r="E302" s="74"/>
      <c r="F302" s="74"/>
      <c r="H302" s="65"/>
      <c r="I302" s="67"/>
      <c r="K302" s="82">
        <f>IF(AND(年报!N$2&lt;=A302,A302&lt;=年报!N$3),1,0)</f>
        <v>0</v>
      </c>
    </row>
    <row r="303" s="75" customFormat="1" spans="1:11">
      <c r="A303" s="21"/>
      <c r="B303" s="74"/>
      <c r="C303" s="74"/>
      <c r="D303" s="74"/>
      <c r="E303" s="74"/>
      <c r="F303" s="74"/>
      <c r="H303" s="65"/>
      <c r="I303" s="67"/>
      <c r="K303" s="82">
        <f>IF(AND(年报!N$2&lt;=A303,A303&lt;=年报!N$3),1,0)</f>
        <v>0</v>
      </c>
    </row>
    <row r="304" s="75" customFormat="1" spans="1:11">
      <c r="A304" s="21"/>
      <c r="B304" s="74"/>
      <c r="C304" s="74"/>
      <c r="D304" s="74"/>
      <c r="E304" s="74"/>
      <c r="F304" s="74"/>
      <c r="H304" s="65"/>
      <c r="I304" s="67"/>
      <c r="K304" s="82">
        <f>IF(AND(年报!N$2&lt;=A304,A304&lt;=年报!N$3),1,0)</f>
        <v>0</v>
      </c>
    </row>
    <row r="305" s="75" customFormat="1" spans="1:11">
      <c r="A305" s="21"/>
      <c r="B305" s="74"/>
      <c r="C305" s="74"/>
      <c r="D305" s="74"/>
      <c r="E305" s="74"/>
      <c r="F305" s="74"/>
      <c r="H305" s="65"/>
      <c r="I305" s="67"/>
      <c r="K305" s="82">
        <f>IF(AND(年报!N$2&lt;=A305,A305&lt;=年报!N$3),1,0)</f>
        <v>0</v>
      </c>
    </row>
    <row r="306" s="75" customFormat="1" spans="1:11">
      <c r="A306" s="21"/>
      <c r="B306" s="74"/>
      <c r="C306" s="74"/>
      <c r="D306" s="74"/>
      <c r="E306" s="74"/>
      <c r="F306" s="74"/>
      <c r="H306" s="65"/>
      <c r="I306" s="67"/>
      <c r="K306" s="82">
        <f>IF(AND(年报!N$2&lt;=A306,A306&lt;=年报!N$3),1,0)</f>
        <v>0</v>
      </c>
    </row>
    <row r="307" s="75" customFormat="1" spans="1:11">
      <c r="A307" s="21"/>
      <c r="B307" s="74"/>
      <c r="C307" s="74"/>
      <c r="D307" s="74"/>
      <c r="E307" s="74"/>
      <c r="F307" s="74"/>
      <c r="H307" s="65"/>
      <c r="I307" s="67"/>
      <c r="K307" s="82">
        <f>IF(AND(年报!N$2&lt;=A307,A307&lt;=年报!N$3),1,0)</f>
        <v>0</v>
      </c>
    </row>
    <row r="308" s="75" customFormat="1" spans="1:11">
      <c r="A308" s="21"/>
      <c r="B308" s="74"/>
      <c r="C308" s="74"/>
      <c r="D308" s="74"/>
      <c r="E308" s="74"/>
      <c r="F308" s="74"/>
      <c r="H308" s="65"/>
      <c r="I308" s="67"/>
      <c r="K308" s="82">
        <f>IF(AND(年报!N$2&lt;=A308,A308&lt;=年报!N$3),1,0)</f>
        <v>0</v>
      </c>
    </row>
    <row r="309" s="75" customFormat="1" spans="1:11">
      <c r="A309" s="21"/>
      <c r="B309" s="74"/>
      <c r="C309" s="74"/>
      <c r="D309" s="74"/>
      <c r="E309" s="74"/>
      <c r="F309" s="74"/>
      <c r="H309" s="65"/>
      <c r="I309" s="67"/>
      <c r="K309" s="82">
        <f>IF(AND(年报!N$2&lt;=A309,A309&lt;=年报!N$3),1,0)</f>
        <v>0</v>
      </c>
    </row>
    <row r="310" s="75" customFormat="1" spans="1:11">
      <c r="A310" s="21"/>
      <c r="B310" s="74"/>
      <c r="C310" s="74"/>
      <c r="D310" s="74"/>
      <c r="E310" s="74"/>
      <c r="F310" s="74"/>
      <c r="H310" s="65"/>
      <c r="I310" s="67"/>
      <c r="K310" s="82">
        <f>IF(AND(年报!N$2&lt;=A310,A310&lt;=年报!N$3),1,0)</f>
        <v>0</v>
      </c>
    </row>
    <row r="311" s="75" customFormat="1" spans="1:11">
      <c r="A311" s="21"/>
      <c r="B311" s="74"/>
      <c r="C311" s="74"/>
      <c r="D311" s="74"/>
      <c r="E311" s="74"/>
      <c r="F311" s="74"/>
      <c r="H311" s="65"/>
      <c r="I311" s="67"/>
      <c r="K311" s="82">
        <f>IF(AND(年报!N$2&lt;=A311,A311&lt;=年报!N$3),1,0)</f>
        <v>0</v>
      </c>
    </row>
    <row r="312" s="75" customFormat="1" spans="1:11">
      <c r="A312" s="21"/>
      <c r="B312" s="74"/>
      <c r="C312" s="74"/>
      <c r="D312" s="74"/>
      <c r="E312" s="74"/>
      <c r="F312" s="74"/>
      <c r="H312" s="65"/>
      <c r="I312" s="67"/>
      <c r="K312" s="82">
        <f>IF(AND(年报!N$2&lt;=A312,A312&lt;=年报!N$3),1,0)</f>
        <v>0</v>
      </c>
    </row>
    <row r="313" s="75" customFormat="1" spans="1:11">
      <c r="A313" s="21"/>
      <c r="B313" s="74"/>
      <c r="C313" s="74"/>
      <c r="D313" s="74"/>
      <c r="E313" s="74"/>
      <c r="F313" s="74"/>
      <c r="H313" s="65"/>
      <c r="I313" s="67"/>
      <c r="K313" s="82">
        <f>IF(AND(年报!N$2&lt;=A313,A313&lt;=年报!N$3),1,0)</f>
        <v>0</v>
      </c>
    </row>
    <row r="314" s="75" customFormat="1" spans="1:11">
      <c r="A314" s="21"/>
      <c r="B314" s="74"/>
      <c r="C314" s="74"/>
      <c r="D314" s="74"/>
      <c r="E314" s="74"/>
      <c r="F314" s="74"/>
      <c r="H314" s="65"/>
      <c r="I314" s="67"/>
      <c r="K314" s="82">
        <f>IF(AND(年报!N$2&lt;=A314,A314&lt;=年报!N$3),1,0)</f>
        <v>0</v>
      </c>
    </row>
    <row r="315" s="75" customFormat="1" spans="1:11">
      <c r="A315" s="21"/>
      <c r="B315" s="74"/>
      <c r="C315" s="74"/>
      <c r="D315" s="74"/>
      <c r="E315" s="74"/>
      <c r="F315" s="74"/>
      <c r="H315" s="65"/>
      <c r="I315" s="67"/>
      <c r="K315" s="82">
        <f>IF(AND(年报!N$2&lt;=A315,A315&lt;=年报!N$3),1,0)</f>
        <v>0</v>
      </c>
    </row>
    <row r="316" s="75" customFormat="1" spans="1:11">
      <c r="A316" s="21"/>
      <c r="B316" s="74"/>
      <c r="C316" s="74"/>
      <c r="D316" s="74"/>
      <c r="E316" s="74"/>
      <c r="F316" s="74"/>
      <c r="H316" s="65"/>
      <c r="I316" s="67"/>
      <c r="K316" s="82">
        <f>IF(AND(年报!N$2&lt;=A316,A316&lt;=年报!N$3),1,0)</f>
        <v>0</v>
      </c>
    </row>
    <row r="317" s="75" customFormat="1" spans="1:11">
      <c r="A317" s="21"/>
      <c r="B317" s="74"/>
      <c r="C317" s="74"/>
      <c r="D317" s="74"/>
      <c r="E317" s="74"/>
      <c r="F317" s="74"/>
      <c r="H317" s="65"/>
      <c r="I317" s="67"/>
      <c r="K317" s="82">
        <f>IF(AND(年报!N$2&lt;=A317,A317&lt;=年报!N$3),1,0)</f>
        <v>0</v>
      </c>
    </row>
    <row r="318" s="75" customFormat="1" spans="1:11">
      <c r="A318" s="21"/>
      <c r="B318" s="74"/>
      <c r="C318" s="74"/>
      <c r="D318" s="74"/>
      <c r="E318" s="74"/>
      <c r="F318" s="74"/>
      <c r="H318" s="65"/>
      <c r="I318" s="67"/>
      <c r="K318" s="82">
        <f>IF(AND(年报!N$2&lt;=A318,A318&lt;=年报!N$3),1,0)</f>
        <v>0</v>
      </c>
    </row>
    <row r="319" s="75" customFormat="1" spans="1:11">
      <c r="A319" s="21"/>
      <c r="B319" s="74"/>
      <c r="C319" s="74"/>
      <c r="D319" s="74"/>
      <c r="E319" s="74"/>
      <c r="F319" s="74"/>
      <c r="H319" s="65"/>
      <c r="I319" s="67"/>
      <c r="K319" s="82">
        <f>IF(AND(年报!N$2&lt;=A319,A319&lt;=年报!N$3),1,0)</f>
        <v>0</v>
      </c>
    </row>
    <row r="320" s="75" customFormat="1" spans="1:11">
      <c r="A320" s="21"/>
      <c r="B320" s="74"/>
      <c r="C320" s="74"/>
      <c r="D320" s="74"/>
      <c r="E320" s="74"/>
      <c r="F320" s="74"/>
      <c r="H320" s="65"/>
      <c r="I320" s="67"/>
      <c r="K320" s="82">
        <f>IF(AND(年报!N$2&lt;=A320,A320&lt;=年报!N$3),1,0)</f>
        <v>0</v>
      </c>
    </row>
    <row r="321" s="75" customFormat="1" spans="1:11">
      <c r="A321" s="21"/>
      <c r="B321" s="74"/>
      <c r="C321" s="74"/>
      <c r="D321" s="74"/>
      <c r="E321" s="74"/>
      <c r="F321" s="74"/>
      <c r="H321" s="65"/>
      <c r="I321" s="67"/>
      <c r="K321" s="82">
        <f>IF(AND(年报!N$2&lt;=A321,A321&lt;=年报!N$3),1,0)</f>
        <v>0</v>
      </c>
    </row>
    <row r="322" s="75" customFormat="1" spans="1:11">
      <c r="A322" s="21"/>
      <c r="B322" s="74"/>
      <c r="C322" s="74"/>
      <c r="D322" s="74"/>
      <c r="E322" s="74"/>
      <c r="F322" s="74"/>
      <c r="H322" s="65"/>
      <c r="I322" s="67"/>
      <c r="K322" s="82">
        <f>IF(AND(年报!N$2&lt;=A322,A322&lt;=年报!N$3),1,0)</f>
        <v>0</v>
      </c>
    </row>
    <row r="323" s="75" customFormat="1" spans="1:11">
      <c r="A323" s="21"/>
      <c r="B323" s="74"/>
      <c r="C323" s="74"/>
      <c r="D323" s="74"/>
      <c r="E323" s="74"/>
      <c r="F323" s="74"/>
      <c r="H323" s="65"/>
      <c r="I323" s="67"/>
      <c r="K323" s="82">
        <f>IF(AND(年报!N$2&lt;=A323,A323&lt;=年报!N$3),1,0)</f>
        <v>0</v>
      </c>
    </row>
    <row r="324" s="75" customFormat="1" spans="1:11">
      <c r="A324" s="21"/>
      <c r="B324" s="74"/>
      <c r="C324" s="74"/>
      <c r="D324" s="74"/>
      <c r="E324" s="74"/>
      <c r="F324" s="74"/>
      <c r="H324" s="65"/>
      <c r="I324" s="67"/>
      <c r="K324" s="82">
        <f>IF(AND(年报!N$2&lt;=A324,A324&lt;=年报!N$3),1,0)</f>
        <v>0</v>
      </c>
    </row>
    <row r="325" s="75" customFormat="1" spans="1:11">
      <c r="A325" s="21"/>
      <c r="B325" s="74"/>
      <c r="C325" s="74"/>
      <c r="D325" s="74"/>
      <c r="E325" s="74"/>
      <c r="F325" s="74"/>
      <c r="H325" s="65"/>
      <c r="I325" s="67"/>
      <c r="K325" s="82">
        <f>IF(AND(年报!N$2&lt;=A325,A325&lt;=年报!N$3),1,0)</f>
        <v>0</v>
      </c>
    </row>
    <row r="326" s="75" customFormat="1" spans="1:11">
      <c r="A326" s="21"/>
      <c r="B326" s="74"/>
      <c r="C326" s="74"/>
      <c r="D326" s="74"/>
      <c r="E326" s="74"/>
      <c r="F326" s="74"/>
      <c r="H326" s="65"/>
      <c r="I326" s="67"/>
      <c r="K326" s="82">
        <f>IF(AND(年报!N$2&lt;=A326,A326&lt;=年报!N$3),1,0)</f>
        <v>0</v>
      </c>
    </row>
    <row r="327" s="75" customFormat="1" spans="1:11">
      <c r="A327" s="21"/>
      <c r="B327" s="74"/>
      <c r="C327" s="74"/>
      <c r="D327" s="74"/>
      <c r="E327" s="74"/>
      <c r="F327" s="74"/>
      <c r="H327" s="65"/>
      <c r="I327" s="67"/>
      <c r="K327" s="82">
        <f>IF(AND(年报!N$2&lt;=A327,A327&lt;=年报!N$3),1,0)</f>
        <v>0</v>
      </c>
    </row>
    <row r="328" s="75" customFormat="1" spans="1:11">
      <c r="A328" s="21"/>
      <c r="B328" s="74"/>
      <c r="C328" s="74"/>
      <c r="D328" s="74"/>
      <c r="E328" s="74"/>
      <c r="F328" s="74"/>
      <c r="H328" s="65"/>
      <c r="I328" s="67"/>
      <c r="K328" s="82">
        <f>IF(AND(年报!N$2&lt;=A328,A328&lt;=年报!N$3),1,0)</f>
        <v>0</v>
      </c>
    </row>
    <row r="329" s="75" customFormat="1" spans="1:11">
      <c r="A329" s="21"/>
      <c r="B329" s="74"/>
      <c r="C329" s="74"/>
      <c r="D329" s="74"/>
      <c r="E329" s="74"/>
      <c r="F329" s="74"/>
      <c r="H329" s="65"/>
      <c r="I329" s="67"/>
      <c r="K329" s="82">
        <f>IF(AND(年报!N$2&lt;=A329,A329&lt;=年报!N$3),1,0)</f>
        <v>0</v>
      </c>
    </row>
    <row r="330" s="75" customFormat="1" spans="1:11">
      <c r="A330" s="21"/>
      <c r="B330" s="74"/>
      <c r="C330" s="74"/>
      <c r="D330" s="74"/>
      <c r="E330" s="74"/>
      <c r="F330" s="74"/>
      <c r="H330" s="65"/>
      <c r="I330" s="67"/>
      <c r="K330" s="82">
        <f>IF(AND(年报!N$2&lt;=A330,A330&lt;=年报!N$3),1,0)</f>
        <v>0</v>
      </c>
    </row>
    <row r="331" s="75" customFormat="1" spans="1:11">
      <c r="A331" s="21"/>
      <c r="B331" s="74"/>
      <c r="C331" s="74"/>
      <c r="D331" s="74"/>
      <c r="E331" s="74"/>
      <c r="F331" s="74"/>
      <c r="H331" s="65"/>
      <c r="I331" s="67"/>
      <c r="K331" s="82">
        <f>IF(AND(年报!N$2&lt;=A331,A331&lt;=年报!N$3),1,0)</f>
        <v>0</v>
      </c>
    </row>
    <row r="332" s="75" customFormat="1" spans="1:11">
      <c r="A332" s="21"/>
      <c r="B332" s="74"/>
      <c r="C332" s="74"/>
      <c r="D332" s="74"/>
      <c r="E332" s="74"/>
      <c r="F332" s="74"/>
      <c r="H332" s="65"/>
      <c r="I332" s="67"/>
      <c r="K332" s="82">
        <f>IF(AND(年报!N$2&lt;=A332,A332&lt;=年报!N$3),1,0)</f>
        <v>0</v>
      </c>
    </row>
    <row r="333" s="75" customFormat="1" spans="1:11">
      <c r="A333" s="21"/>
      <c r="B333" s="74"/>
      <c r="C333" s="74"/>
      <c r="D333" s="74"/>
      <c r="E333" s="74"/>
      <c r="F333" s="74"/>
      <c r="H333" s="65"/>
      <c r="I333" s="67"/>
      <c r="K333" s="82">
        <f>IF(AND(年报!N$2&lt;=A333,A333&lt;=年报!N$3),1,0)</f>
        <v>0</v>
      </c>
    </row>
    <row r="334" s="75" customFormat="1" spans="1:11">
      <c r="A334" s="21"/>
      <c r="B334" s="74"/>
      <c r="C334" s="74"/>
      <c r="D334" s="74"/>
      <c r="E334" s="74"/>
      <c r="F334" s="74"/>
      <c r="H334" s="65"/>
      <c r="I334" s="67"/>
      <c r="K334" s="82">
        <f>IF(AND(年报!N$2&lt;=A334,A334&lt;=年报!N$3),1,0)</f>
        <v>0</v>
      </c>
    </row>
    <row r="335" s="75" customFormat="1" spans="1:11">
      <c r="A335" s="21"/>
      <c r="B335" s="74"/>
      <c r="C335" s="74"/>
      <c r="D335" s="74"/>
      <c r="E335" s="74"/>
      <c r="F335" s="74"/>
      <c r="H335" s="65"/>
      <c r="I335" s="67"/>
      <c r="K335" s="82">
        <f>IF(AND(年报!N$2&lt;=A335,A335&lt;=年报!N$3),1,0)</f>
        <v>0</v>
      </c>
    </row>
    <row r="336" s="75" customFormat="1" spans="1:11">
      <c r="A336" s="21"/>
      <c r="B336" s="74"/>
      <c r="C336" s="74"/>
      <c r="D336" s="74"/>
      <c r="E336" s="74"/>
      <c r="F336" s="74"/>
      <c r="H336" s="65"/>
      <c r="I336" s="67"/>
      <c r="K336" s="82">
        <f>IF(AND(年报!N$2&lt;=A336,A336&lt;=年报!N$3),1,0)</f>
        <v>0</v>
      </c>
    </row>
    <row r="337" s="75" customFormat="1" spans="1:11">
      <c r="A337" s="21"/>
      <c r="B337" s="74"/>
      <c r="C337" s="74"/>
      <c r="D337" s="74"/>
      <c r="E337" s="74"/>
      <c r="F337" s="74"/>
      <c r="H337" s="65"/>
      <c r="I337" s="67"/>
      <c r="K337" s="82">
        <f>IF(AND(年报!N$2&lt;=A337,A337&lt;=年报!N$3),1,0)</f>
        <v>0</v>
      </c>
    </row>
    <row r="338" s="75" customFormat="1" spans="1:11">
      <c r="A338" s="21"/>
      <c r="B338" s="74"/>
      <c r="C338" s="74"/>
      <c r="D338" s="74"/>
      <c r="E338" s="74"/>
      <c r="F338" s="74"/>
      <c r="H338" s="65"/>
      <c r="I338" s="67"/>
      <c r="K338" s="82">
        <f>IF(AND(年报!N$2&lt;=A338,A338&lt;=年报!N$3),1,0)</f>
        <v>0</v>
      </c>
    </row>
    <row r="339" s="75" customFormat="1" spans="1:11">
      <c r="A339" s="21"/>
      <c r="B339" s="74"/>
      <c r="C339" s="74"/>
      <c r="D339" s="74"/>
      <c r="E339" s="74"/>
      <c r="F339" s="74"/>
      <c r="H339" s="65"/>
      <c r="I339" s="67"/>
      <c r="K339" s="82">
        <f>IF(AND(年报!N$2&lt;=A339,A339&lt;=年报!N$3),1,0)</f>
        <v>0</v>
      </c>
    </row>
    <row r="340" s="75" customFormat="1" spans="1:11">
      <c r="A340" s="21"/>
      <c r="B340" s="74"/>
      <c r="C340" s="74"/>
      <c r="D340" s="74"/>
      <c r="E340" s="74"/>
      <c r="F340" s="74"/>
      <c r="H340" s="65"/>
      <c r="I340" s="67"/>
      <c r="K340" s="82">
        <f>IF(AND(年报!N$2&lt;=A340,A340&lt;=年报!N$3),1,0)</f>
        <v>0</v>
      </c>
    </row>
    <row r="341" s="75" customFormat="1" spans="1:11">
      <c r="A341" s="21"/>
      <c r="B341" s="74"/>
      <c r="C341" s="74"/>
      <c r="D341" s="74"/>
      <c r="E341" s="74"/>
      <c r="F341" s="74"/>
      <c r="H341" s="65"/>
      <c r="I341" s="67"/>
      <c r="K341" s="82">
        <f>IF(AND(年报!N$2&lt;=A341,A341&lt;=年报!N$3),1,0)</f>
        <v>0</v>
      </c>
    </row>
    <row r="342" s="75" customFormat="1" spans="1:11">
      <c r="A342" s="21"/>
      <c r="B342" s="74"/>
      <c r="C342" s="74"/>
      <c r="D342" s="74"/>
      <c r="E342" s="74"/>
      <c r="F342" s="74"/>
      <c r="H342" s="65"/>
      <c r="I342" s="67"/>
      <c r="K342" s="82">
        <f>IF(AND(年报!N$2&lt;=A342,A342&lt;=年报!N$3),1,0)</f>
        <v>0</v>
      </c>
    </row>
    <row r="343" s="75" customFormat="1" spans="1:11">
      <c r="A343" s="21"/>
      <c r="B343" s="74"/>
      <c r="C343" s="74"/>
      <c r="D343" s="74"/>
      <c r="E343" s="74"/>
      <c r="F343" s="74"/>
      <c r="H343" s="65"/>
      <c r="I343" s="67"/>
      <c r="K343" s="82">
        <f>IF(AND(年报!N$2&lt;=A343,A343&lt;=年报!N$3),1,0)</f>
        <v>0</v>
      </c>
    </row>
    <row r="344" s="75" customFormat="1" spans="1:11">
      <c r="A344" s="21"/>
      <c r="B344" s="74"/>
      <c r="C344" s="74"/>
      <c r="D344" s="74"/>
      <c r="E344" s="74"/>
      <c r="F344" s="74"/>
      <c r="H344" s="65"/>
      <c r="I344" s="67"/>
      <c r="K344" s="82">
        <f>IF(AND(年报!N$2&lt;=A344,A344&lt;=年报!N$3),1,0)</f>
        <v>0</v>
      </c>
    </row>
    <row r="345" s="75" customFormat="1" spans="1:11">
      <c r="A345" s="21"/>
      <c r="B345" s="74"/>
      <c r="C345" s="74"/>
      <c r="D345" s="74"/>
      <c r="E345" s="74"/>
      <c r="F345" s="74"/>
      <c r="H345" s="65"/>
      <c r="I345" s="67"/>
      <c r="K345" s="82">
        <f>IF(AND(年报!N$2&lt;=A345,A345&lt;=年报!N$3),1,0)</f>
        <v>0</v>
      </c>
    </row>
    <row r="346" s="75" customFormat="1" spans="1:11">
      <c r="A346" s="21"/>
      <c r="B346" s="74"/>
      <c r="C346" s="74"/>
      <c r="D346" s="74"/>
      <c r="E346" s="74"/>
      <c r="F346" s="74"/>
      <c r="H346" s="65"/>
      <c r="I346" s="67"/>
      <c r="K346" s="82">
        <f>IF(AND(年报!N$2&lt;=A346,A346&lt;=年报!N$3),1,0)</f>
        <v>0</v>
      </c>
    </row>
    <row r="347" s="75" customFormat="1" spans="1:11">
      <c r="A347" s="21"/>
      <c r="B347" s="74"/>
      <c r="C347" s="74"/>
      <c r="D347" s="74"/>
      <c r="E347" s="74"/>
      <c r="F347" s="74"/>
      <c r="H347" s="65"/>
      <c r="I347" s="67"/>
      <c r="K347" s="82">
        <f>IF(AND(年报!N$2&lt;=A347,A347&lt;=年报!N$3),1,0)</f>
        <v>0</v>
      </c>
    </row>
    <row r="348" s="75" customFormat="1" spans="1:11">
      <c r="A348" s="21"/>
      <c r="B348" s="74"/>
      <c r="C348" s="74"/>
      <c r="D348" s="74"/>
      <c r="E348" s="74"/>
      <c r="F348" s="74"/>
      <c r="H348" s="65"/>
      <c r="I348" s="67"/>
      <c r="K348" s="82">
        <f>IF(AND(年报!N$2&lt;=A348,A348&lt;=年报!N$3),1,0)</f>
        <v>0</v>
      </c>
    </row>
    <row r="349" s="75" customFormat="1" spans="1:11">
      <c r="A349" s="21"/>
      <c r="B349" s="74"/>
      <c r="C349" s="74"/>
      <c r="D349" s="74"/>
      <c r="E349" s="74"/>
      <c r="F349" s="74"/>
      <c r="H349" s="65"/>
      <c r="I349" s="67"/>
      <c r="K349" s="82">
        <f>IF(AND(年报!N$2&lt;=A349,A349&lt;=年报!N$3),1,0)</f>
        <v>0</v>
      </c>
    </row>
    <row r="350" s="75" customFormat="1" spans="1:11">
      <c r="A350" s="21"/>
      <c r="B350" s="74"/>
      <c r="C350" s="74"/>
      <c r="D350" s="74"/>
      <c r="E350" s="74"/>
      <c r="F350" s="74"/>
      <c r="H350" s="65"/>
      <c r="I350" s="67"/>
      <c r="K350" s="82">
        <f>IF(AND(年报!N$2&lt;=A350,A350&lt;=年报!N$3),1,0)</f>
        <v>0</v>
      </c>
    </row>
    <row r="351" s="75" customFormat="1" spans="1:11">
      <c r="A351" s="21"/>
      <c r="B351" s="74"/>
      <c r="C351" s="74"/>
      <c r="D351" s="74"/>
      <c r="E351" s="74"/>
      <c r="F351" s="74"/>
      <c r="H351" s="65"/>
      <c r="I351" s="67"/>
      <c r="K351" s="82">
        <f>IF(AND(年报!N$2&lt;=A351,A351&lt;=年报!N$3),1,0)</f>
        <v>0</v>
      </c>
    </row>
    <row r="352" s="75" customFormat="1" spans="1:11">
      <c r="A352" s="21"/>
      <c r="B352" s="74"/>
      <c r="C352" s="74"/>
      <c r="D352" s="74"/>
      <c r="E352" s="74"/>
      <c r="F352" s="74"/>
      <c r="H352" s="65"/>
      <c r="I352" s="67"/>
      <c r="K352" s="82">
        <f>IF(AND(年报!N$2&lt;=A352,A352&lt;=年报!N$3),1,0)</f>
        <v>0</v>
      </c>
    </row>
    <row r="353" s="75" customFormat="1" spans="1:11">
      <c r="A353" s="21"/>
      <c r="B353" s="74"/>
      <c r="C353" s="74"/>
      <c r="D353" s="74"/>
      <c r="E353" s="74"/>
      <c r="F353" s="74"/>
      <c r="H353" s="65"/>
      <c r="I353" s="67"/>
      <c r="K353" s="82">
        <f>IF(AND(年报!N$2&lt;=A353,A353&lt;=年报!N$3),1,0)</f>
        <v>0</v>
      </c>
    </row>
    <row r="354" s="75" customFormat="1" spans="1:11">
      <c r="A354" s="21"/>
      <c r="B354" s="74"/>
      <c r="C354" s="74"/>
      <c r="D354" s="74"/>
      <c r="E354" s="74"/>
      <c r="F354" s="74"/>
      <c r="H354" s="65"/>
      <c r="I354" s="67"/>
      <c r="K354" s="82">
        <f>IF(AND(年报!N$2&lt;=A354,A354&lt;=年报!N$3),1,0)</f>
        <v>0</v>
      </c>
    </row>
    <row r="355" s="75" customFormat="1" spans="1:11">
      <c r="A355" s="21"/>
      <c r="B355" s="74"/>
      <c r="C355" s="74"/>
      <c r="D355" s="74"/>
      <c r="E355" s="74"/>
      <c r="F355" s="74"/>
      <c r="H355" s="65"/>
      <c r="I355" s="67"/>
      <c r="K355" s="82">
        <f>IF(AND(年报!N$2&lt;=A355,A355&lt;=年报!N$3),1,0)</f>
        <v>0</v>
      </c>
    </row>
    <row r="356" s="75" customFormat="1" spans="1:11">
      <c r="A356" s="21"/>
      <c r="B356" s="74"/>
      <c r="C356" s="74"/>
      <c r="D356" s="74"/>
      <c r="E356" s="74"/>
      <c r="F356" s="74"/>
      <c r="H356" s="65"/>
      <c r="I356" s="67"/>
      <c r="K356" s="82">
        <f>IF(AND(年报!N$2&lt;=A356,A356&lt;=年报!N$3),1,0)</f>
        <v>0</v>
      </c>
    </row>
    <row r="357" s="75" customFormat="1" spans="1:11">
      <c r="A357" s="21"/>
      <c r="B357" s="74"/>
      <c r="C357" s="74"/>
      <c r="D357" s="74"/>
      <c r="E357" s="74"/>
      <c r="F357" s="74"/>
      <c r="H357" s="65"/>
      <c r="I357" s="67"/>
      <c r="K357" s="82">
        <f>IF(AND(年报!N$2&lt;=A357,A357&lt;=年报!N$3),1,0)</f>
        <v>0</v>
      </c>
    </row>
    <row r="358" s="75" customFormat="1" spans="1:11">
      <c r="A358" s="21"/>
      <c r="B358" s="74"/>
      <c r="C358" s="74"/>
      <c r="D358" s="74"/>
      <c r="E358" s="74"/>
      <c r="F358" s="74"/>
      <c r="H358" s="65"/>
      <c r="I358" s="67"/>
      <c r="K358" s="82">
        <f>IF(AND(年报!N$2&lt;=A358,A358&lt;=年报!N$3),1,0)</f>
        <v>0</v>
      </c>
    </row>
    <row r="359" s="75" customFormat="1" spans="1:11">
      <c r="A359" s="21"/>
      <c r="B359" s="74"/>
      <c r="C359" s="74"/>
      <c r="D359" s="74"/>
      <c r="E359" s="74"/>
      <c r="F359" s="74"/>
      <c r="H359" s="65"/>
      <c r="I359" s="67"/>
      <c r="K359" s="82">
        <f>IF(AND(年报!N$2&lt;=A359,A359&lt;=年报!N$3),1,0)</f>
        <v>0</v>
      </c>
    </row>
    <row r="360" s="75" customFormat="1" spans="1:11">
      <c r="A360" s="21"/>
      <c r="B360" s="74"/>
      <c r="C360" s="74"/>
      <c r="D360" s="74"/>
      <c r="E360" s="74"/>
      <c r="F360" s="74"/>
      <c r="H360" s="65"/>
      <c r="I360" s="67"/>
      <c r="K360" s="82">
        <f>IF(AND(年报!N$2&lt;=A360,A360&lt;=年报!N$3),1,0)</f>
        <v>0</v>
      </c>
    </row>
    <row r="361" s="75" customFormat="1" spans="1:11">
      <c r="A361" s="21"/>
      <c r="B361" s="74"/>
      <c r="C361" s="74"/>
      <c r="D361" s="74"/>
      <c r="E361" s="74"/>
      <c r="F361" s="74"/>
      <c r="H361" s="65"/>
      <c r="I361" s="67"/>
      <c r="K361" s="82">
        <f>IF(AND(年报!N$2&lt;=A361,A361&lt;=年报!N$3),1,0)</f>
        <v>0</v>
      </c>
    </row>
    <row r="362" s="75" customFormat="1" spans="1:11">
      <c r="A362" s="21"/>
      <c r="B362" s="74"/>
      <c r="C362" s="74"/>
      <c r="D362" s="74"/>
      <c r="E362" s="74"/>
      <c r="F362" s="74"/>
      <c r="H362" s="65"/>
      <c r="I362" s="67"/>
      <c r="K362" s="82">
        <f>IF(AND(年报!N$2&lt;=A362,A362&lt;=年报!N$3),1,0)</f>
        <v>0</v>
      </c>
    </row>
    <row r="363" s="75" customFormat="1" spans="1:11">
      <c r="A363" s="21"/>
      <c r="B363" s="74"/>
      <c r="C363" s="74"/>
      <c r="D363" s="74"/>
      <c r="E363" s="74"/>
      <c r="F363" s="74"/>
      <c r="H363" s="65"/>
      <c r="I363" s="67"/>
      <c r="K363" s="82">
        <f>IF(AND(年报!N$2&lt;=A363,A363&lt;=年报!N$3),1,0)</f>
        <v>0</v>
      </c>
    </row>
    <row r="364" s="75" customFormat="1" spans="1:11">
      <c r="A364" s="21"/>
      <c r="B364" s="74"/>
      <c r="C364" s="74"/>
      <c r="D364" s="74"/>
      <c r="E364" s="74"/>
      <c r="F364" s="74"/>
      <c r="H364" s="65"/>
      <c r="I364" s="67"/>
      <c r="K364" s="82">
        <f>IF(AND(年报!N$2&lt;=A364,A364&lt;=年报!N$3),1,0)</f>
        <v>0</v>
      </c>
    </row>
    <row r="365" s="75" customFormat="1" spans="1:11">
      <c r="A365" s="21"/>
      <c r="B365" s="74"/>
      <c r="C365" s="74"/>
      <c r="D365" s="74"/>
      <c r="E365" s="74"/>
      <c r="F365" s="74"/>
      <c r="H365" s="65"/>
      <c r="I365" s="67"/>
      <c r="K365" s="82">
        <f>IF(AND(年报!N$2&lt;=A365,A365&lt;=年报!N$3),1,0)</f>
        <v>0</v>
      </c>
    </row>
    <row r="366" s="75" customFormat="1" spans="1:11">
      <c r="A366" s="21"/>
      <c r="B366" s="74"/>
      <c r="C366" s="74"/>
      <c r="D366" s="74"/>
      <c r="E366" s="74"/>
      <c r="F366" s="74"/>
      <c r="H366" s="65"/>
      <c r="I366" s="67"/>
      <c r="K366" s="82">
        <f>IF(AND(年报!N$2&lt;=A366,A366&lt;=年报!N$3),1,0)</f>
        <v>0</v>
      </c>
    </row>
    <row r="367" s="75" customFormat="1" spans="1:11">
      <c r="A367" s="21"/>
      <c r="B367" s="74"/>
      <c r="C367" s="74"/>
      <c r="D367" s="74"/>
      <c r="E367" s="74"/>
      <c r="F367" s="74"/>
      <c r="H367" s="65"/>
      <c r="I367" s="67"/>
      <c r="K367" s="82">
        <f>IF(AND(年报!N$2&lt;=A367,A367&lt;=年报!N$3),1,0)</f>
        <v>0</v>
      </c>
    </row>
    <row r="368" s="75" customFormat="1" spans="1:11">
      <c r="A368" s="21"/>
      <c r="B368" s="74"/>
      <c r="C368" s="74"/>
      <c r="D368" s="74"/>
      <c r="E368" s="74"/>
      <c r="F368" s="74"/>
      <c r="H368" s="65"/>
      <c r="I368" s="67"/>
      <c r="K368" s="82">
        <f>IF(AND(年报!N$2&lt;=A368,A368&lt;=年报!N$3),1,0)</f>
        <v>0</v>
      </c>
    </row>
    <row r="369" s="75" customFormat="1" spans="1:11">
      <c r="A369" s="21"/>
      <c r="B369" s="74"/>
      <c r="C369" s="74"/>
      <c r="D369" s="74"/>
      <c r="E369" s="74"/>
      <c r="F369" s="74"/>
      <c r="H369" s="65"/>
      <c r="I369" s="67"/>
      <c r="K369" s="82">
        <f>IF(AND(年报!N$2&lt;=A369,A369&lt;=年报!N$3),1,0)</f>
        <v>0</v>
      </c>
    </row>
    <row r="370" s="75" customFormat="1" spans="1:11">
      <c r="A370" s="21"/>
      <c r="B370" s="74"/>
      <c r="C370" s="74"/>
      <c r="D370" s="74"/>
      <c r="E370" s="74"/>
      <c r="F370" s="74"/>
      <c r="H370" s="65"/>
      <c r="I370" s="67"/>
      <c r="K370" s="82">
        <f>IF(AND(年报!N$2&lt;=A370,A370&lt;=年报!N$3),1,0)</f>
        <v>0</v>
      </c>
    </row>
    <row r="371" s="75" customFormat="1" spans="1:11">
      <c r="A371" s="21"/>
      <c r="B371" s="74"/>
      <c r="C371" s="74"/>
      <c r="D371" s="74"/>
      <c r="E371" s="74"/>
      <c r="F371" s="74"/>
      <c r="H371" s="65"/>
      <c r="I371" s="67"/>
      <c r="K371" s="82">
        <f>IF(AND(年报!N$2&lt;=A371,A371&lt;=年报!N$3),1,0)</f>
        <v>0</v>
      </c>
    </row>
    <row r="372" s="75" customFormat="1" spans="1:11">
      <c r="A372" s="21"/>
      <c r="B372" s="74"/>
      <c r="C372" s="74"/>
      <c r="D372" s="74"/>
      <c r="E372" s="74"/>
      <c r="F372" s="74"/>
      <c r="H372" s="65"/>
      <c r="I372" s="67"/>
      <c r="K372" s="82">
        <f>IF(AND(年报!N$2&lt;=A372,A372&lt;=年报!N$3),1,0)</f>
        <v>0</v>
      </c>
    </row>
    <row r="373" s="75" customFormat="1" spans="1:11">
      <c r="A373" s="21"/>
      <c r="B373" s="74"/>
      <c r="C373" s="74"/>
      <c r="D373" s="74"/>
      <c r="E373" s="74"/>
      <c r="F373" s="74"/>
      <c r="H373" s="65"/>
      <c r="I373" s="67"/>
      <c r="K373" s="82">
        <f>IF(AND(年报!N$2&lt;=A373,A373&lt;=年报!N$3),1,0)</f>
        <v>0</v>
      </c>
    </row>
    <row r="374" s="75" customFormat="1" spans="1:11">
      <c r="A374" s="21"/>
      <c r="B374" s="74"/>
      <c r="C374" s="74"/>
      <c r="D374" s="74"/>
      <c r="E374" s="74"/>
      <c r="F374" s="74"/>
      <c r="H374" s="65"/>
      <c r="I374" s="67"/>
      <c r="K374" s="82">
        <f>IF(AND(年报!N$2&lt;=A374,A374&lt;=年报!N$3),1,0)</f>
        <v>0</v>
      </c>
    </row>
    <row r="375" s="75" customFormat="1" spans="1:11">
      <c r="A375" s="21"/>
      <c r="B375" s="74"/>
      <c r="C375" s="74"/>
      <c r="D375" s="74"/>
      <c r="E375" s="74"/>
      <c r="F375" s="74"/>
      <c r="H375" s="65"/>
      <c r="I375" s="67"/>
      <c r="K375" s="82">
        <f>IF(AND(年报!N$2&lt;=A375,A375&lt;=年报!N$3),1,0)</f>
        <v>0</v>
      </c>
    </row>
    <row r="376" s="75" customFormat="1" spans="1:11">
      <c r="A376" s="21"/>
      <c r="B376" s="74"/>
      <c r="C376" s="74"/>
      <c r="D376" s="74"/>
      <c r="E376" s="74"/>
      <c r="F376" s="74"/>
      <c r="H376" s="65"/>
      <c r="I376" s="67"/>
      <c r="K376" s="82">
        <f>IF(AND(年报!N$2&lt;=A376,A376&lt;=年报!N$3),1,0)</f>
        <v>0</v>
      </c>
    </row>
    <row r="377" s="75" customFormat="1" spans="1:11">
      <c r="A377" s="21"/>
      <c r="B377" s="74"/>
      <c r="C377" s="74"/>
      <c r="D377" s="74"/>
      <c r="E377" s="74"/>
      <c r="F377" s="74"/>
      <c r="H377" s="65"/>
      <c r="I377" s="67"/>
      <c r="K377" s="82">
        <f>IF(AND(年报!N$2&lt;=A377,A377&lt;=年报!N$3),1,0)</f>
        <v>0</v>
      </c>
    </row>
    <row r="378" s="75" customFormat="1" spans="1:11">
      <c r="A378" s="21"/>
      <c r="B378" s="74"/>
      <c r="C378" s="74"/>
      <c r="D378" s="74"/>
      <c r="E378" s="74"/>
      <c r="F378" s="74"/>
      <c r="H378" s="65"/>
      <c r="I378" s="67"/>
      <c r="K378" s="82">
        <f>IF(AND(年报!N$2&lt;=A378,A378&lt;=年报!N$3),1,0)</f>
        <v>0</v>
      </c>
    </row>
    <row r="379" s="75" customFormat="1" spans="1:11">
      <c r="A379" s="21"/>
      <c r="B379" s="74"/>
      <c r="C379" s="74"/>
      <c r="D379" s="74"/>
      <c r="E379" s="74"/>
      <c r="F379" s="74"/>
      <c r="H379" s="65"/>
      <c r="I379" s="67"/>
      <c r="K379" s="82">
        <f>IF(AND(年报!N$2&lt;=A379,A379&lt;=年报!N$3),1,0)</f>
        <v>0</v>
      </c>
    </row>
    <row r="380" s="75" customFormat="1" spans="1:11">
      <c r="A380" s="21"/>
      <c r="B380" s="74"/>
      <c r="C380" s="74"/>
      <c r="D380" s="74"/>
      <c r="E380" s="74"/>
      <c r="F380" s="74"/>
      <c r="H380" s="65"/>
      <c r="I380" s="67"/>
      <c r="K380" s="82">
        <f>IF(AND(年报!N$2&lt;=A380,A380&lt;=年报!N$3),1,0)</f>
        <v>0</v>
      </c>
    </row>
    <row r="381" s="75" customFormat="1" spans="1:11">
      <c r="A381" s="21"/>
      <c r="B381" s="74"/>
      <c r="C381" s="74"/>
      <c r="D381" s="74"/>
      <c r="E381" s="74"/>
      <c r="F381" s="74"/>
      <c r="H381" s="65"/>
      <c r="I381" s="67"/>
      <c r="K381" s="82">
        <f>IF(AND(年报!N$2&lt;=A381,A381&lt;=年报!N$3),1,0)</f>
        <v>0</v>
      </c>
    </row>
    <row r="382" s="75" customFormat="1" spans="1:11">
      <c r="A382" s="21"/>
      <c r="B382" s="74"/>
      <c r="C382" s="74"/>
      <c r="D382" s="74"/>
      <c r="E382" s="74"/>
      <c r="F382" s="74"/>
      <c r="H382" s="65"/>
      <c r="I382" s="67"/>
      <c r="K382" s="82">
        <f>IF(AND(年报!N$2&lt;=A382,A382&lt;=年报!N$3),1,0)</f>
        <v>0</v>
      </c>
    </row>
    <row r="383" s="75" customFormat="1" spans="1:11">
      <c r="A383" s="21"/>
      <c r="B383" s="74"/>
      <c r="C383" s="74"/>
      <c r="D383" s="74"/>
      <c r="E383" s="74"/>
      <c r="F383" s="74"/>
      <c r="H383" s="65"/>
      <c r="I383" s="67"/>
      <c r="K383" s="82">
        <f>IF(AND(年报!N$2&lt;=A383,A383&lt;=年报!N$3),1,0)</f>
        <v>0</v>
      </c>
    </row>
    <row r="384" s="75" customFormat="1" spans="1:11">
      <c r="A384" s="21"/>
      <c r="B384" s="74"/>
      <c r="C384" s="74"/>
      <c r="D384" s="74"/>
      <c r="E384" s="74"/>
      <c r="F384" s="74"/>
      <c r="H384" s="65"/>
      <c r="I384" s="67"/>
      <c r="K384" s="82">
        <f>IF(AND(年报!N$2&lt;=A384,A384&lt;=年报!N$3),1,0)</f>
        <v>0</v>
      </c>
    </row>
    <row r="385" s="75" customFormat="1" spans="1:11">
      <c r="A385" s="21"/>
      <c r="B385" s="74"/>
      <c r="C385" s="74"/>
      <c r="D385" s="74"/>
      <c r="E385" s="74"/>
      <c r="F385" s="74"/>
      <c r="H385" s="65"/>
      <c r="I385" s="67"/>
      <c r="K385" s="82">
        <f>IF(AND(年报!N$2&lt;=A385,A385&lt;=年报!N$3),1,0)</f>
        <v>0</v>
      </c>
    </row>
    <row r="386" s="75" customFormat="1" spans="1:11">
      <c r="A386" s="21"/>
      <c r="B386" s="74"/>
      <c r="C386" s="74"/>
      <c r="D386" s="74"/>
      <c r="E386" s="74"/>
      <c r="F386" s="74"/>
      <c r="H386" s="65"/>
      <c r="I386" s="67"/>
      <c r="K386" s="82">
        <f>IF(AND(年报!N$2&lt;=A386,A386&lt;=年报!N$3),1,0)</f>
        <v>0</v>
      </c>
    </row>
    <row r="387" s="75" customFormat="1" spans="1:11">
      <c r="A387" s="21"/>
      <c r="B387" s="74"/>
      <c r="C387" s="74"/>
      <c r="D387" s="74"/>
      <c r="E387" s="74"/>
      <c r="F387" s="74"/>
      <c r="H387" s="65"/>
      <c r="I387" s="67"/>
      <c r="K387" s="82">
        <f>IF(AND(年报!N$2&lt;=A387,A387&lt;=年报!N$3),1,0)</f>
        <v>0</v>
      </c>
    </row>
    <row r="388" s="75" customFormat="1" spans="1:11">
      <c r="A388" s="21"/>
      <c r="B388" s="74"/>
      <c r="C388" s="74"/>
      <c r="D388" s="74"/>
      <c r="E388" s="74"/>
      <c r="F388" s="74"/>
      <c r="H388" s="65"/>
      <c r="I388" s="67"/>
      <c r="K388" s="82">
        <f>IF(AND(年报!N$2&lt;=A388,A388&lt;=年报!N$3),1,0)</f>
        <v>0</v>
      </c>
    </row>
    <row r="389" s="75" customFormat="1" spans="1:11">
      <c r="A389" s="21"/>
      <c r="B389" s="74"/>
      <c r="C389" s="74"/>
      <c r="D389" s="74"/>
      <c r="E389" s="74"/>
      <c r="F389" s="74"/>
      <c r="H389" s="65"/>
      <c r="I389" s="67"/>
      <c r="K389" s="82">
        <f>IF(AND(年报!N$2&lt;=A389,A389&lt;=年报!N$3),1,0)</f>
        <v>0</v>
      </c>
    </row>
    <row r="390" s="75" customFormat="1" spans="1:11">
      <c r="A390" s="21"/>
      <c r="B390" s="74"/>
      <c r="C390" s="74"/>
      <c r="D390" s="74"/>
      <c r="E390" s="74"/>
      <c r="F390" s="74"/>
      <c r="H390" s="65"/>
      <c r="I390" s="67"/>
      <c r="K390" s="82">
        <f>IF(AND(年报!N$2&lt;=A390,A390&lt;=年报!N$3),1,0)</f>
        <v>0</v>
      </c>
    </row>
    <row r="391" s="75" customFormat="1" spans="1:11">
      <c r="A391" s="21"/>
      <c r="B391" s="74"/>
      <c r="C391" s="74"/>
      <c r="D391" s="74"/>
      <c r="E391" s="74"/>
      <c r="F391" s="74"/>
      <c r="H391" s="65"/>
      <c r="I391" s="67"/>
      <c r="K391" s="82">
        <f>IF(AND(年报!N$2&lt;=A391,A391&lt;=年报!N$3),1,0)</f>
        <v>0</v>
      </c>
    </row>
    <row r="392" s="75" customFormat="1" spans="1:11">
      <c r="A392" s="21"/>
      <c r="B392" s="74"/>
      <c r="C392" s="74"/>
      <c r="D392" s="74"/>
      <c r="E392" s="74"/>
      <c r="F392" s="74"/>
      <c r="H392" s="65"/>
      <c r="I392" s="67"/>
      <c r="K392" s="82">
        <f>IF(AND(年报!N$2&lt;=A392,A392&lt;=年报!N$3),1,0)</f>
        <v>0</v>
      </c>
    </row>
    <row r="393" s="75" customFormat="1" spans="1:11">
      <c r="A393" s="21"/>
      <c r="B393" s="74"/>
      <c r="C393" s="74"/>
      <c r="D393" s="74"/>
      <c r="E393" s="74"/>
      <c r="F393" s="74"/>
      <c r="H393" s="65"/>
      <c r="I393" s="67"/>
      <c r="K393" s="82">
        <f>IF(AND(年报!N$2&lt;=A393,A393&lt;=年报!N$3),1,0)</f>
        <v>0</v>
      </c>
    </row>
    <row r="394" s="75" customFormat="1" spans="1:11">
      <c r="A394" s="21"/>
      <c r="B394" s="74"/>
      <c r="C394" s="74"/>
      <c r="D394" s="74"/>
      <c r="E394" s="74"/>
      <c r="F394" s="74"/>
      <c r="H394" s="65"/>
      <c r="I394" s="67"/>
      <c r="K394" s="82">
        <f>IF(AND(年报!N$2&lt;=A394,A394&lt;=年报!N$3),1,0)</f>
        <v>0</v>
      </c>
    </row>
    <row r="395" s="75" customFormat="1" spans="1:11">
      <c r="A395" s="21"/>
      <c r="B395" s="74"/>
      <c r="C395" s="74"/>
      <c r="D395" s="74"/>
      <c r="E395" s="74"/>
      <c r="F395" s="74"/>
      <c r="H395" s="65"/>
      <c r="I395" s="67"/>
      <c r="K395" s="82">
        <f>IF(AND(年报!N$2&lt;=A395,A395&lt;=年报!N$3),1,0)</f>
        <v>0</v>
      </c>
    </row>
    <row r="396" s="75" customFormat="1" spans="1:11">
      <c r="A396" s="21"/>
      <c r="B396" s="74"/>
      <c r="C396" s="74"/>
      <c r="D396" s="74"/>
      <c r="E396" s="74"/>
      <c r="F396" s="74"/>
      <c r="H396" s="65"/>
      <c r="I396" s="67"/>
      <c r="K396" s="82">
        <f>IF(AND(年报!N$2&lt;=A396,A396&lt;=年报!N$3),1,0)</f>
        <v>0</v>
      </c>
    </row>
    <row r="397" s="75" customFormat="1" spans="1:11">
      <c r="A397" s="21"/>
      <c r="B397" s="74"/>
      <c r="C397" s="74"/>
      <c r="D397" s="74"/>
      <c r="E397" s="74"/>
      <c r="F397" s="74"/>
      <c r="H397" s="65"/>
      <c r="I397" s="67"/>
      <c r="K397" s="82">
        <f>IF(AND(年报!N$2&lt;=A397,A397&lt;=年报!N$3),1,0)</f>
        <v>0</v>
      </c>
    </row>
    <row r="398" s="75" customFormat="1" spans="1:11">
      <c r="A398" s="21"/>
      <c r="B398" s="74"/>
      <c r="C398" s="74"/>
      <c r="D398" s="74"/>
      <c r="E398" s="74"/>
      <c r="F398" s="74"/>
      <c r="H398" s="65"/>
      <c r="I398" s="67"/>
      <c r="K398" s="82">
        <f>IF(AND(年报!N$2&lt;=A398,A398&lt;=年报!N$3),1,0)</f>
        <v>0</v>
      </c>
    </row>
    <row r="399" s="75" customFormat="1" spans="1:11">
      <c r="A399" s="21"/>
      <c r="B399" s="74"/>
      <c r="C399" s="74"/>
      <c r="D399" s="74"/>
      <c r="E399" s="74"/>
      <c r="F399" s="74"/>
      <c r="H399" s="65"/>
      <c r="I399" s="67"/>
      <c r="K399" s="82">
        <f>IF(AND(年报!N$2&lt;=A399,A399&lt;=年报!N$3),1,0)</f>
        <v>0</v>
      </c>
    </row>
    <row r="400" s="75" customFormat="1" spans="1:11">
      <c r="A400" s="21"/>
      <c r="B400" s="74"/>
      <c r="C400" s="74"/>
      <c r="D400" s="74"/>
      <c r="E400" s="74"/>
      <c r="F400" s="74"/>
      <c r="H400" s="65"/>
      <c r="I400" s="67"/>
      <c r="K400" s="82">
        <f>IF(AND(年报!N$2&lt;=A400,A400&lt;=年报!N$3),1,0)</f>
        <v>0</v>
      </c>
    </row>
    <row r="401" s="75" customFormat="1" spans="1:11">
      <c r="A401" s="21"/>
      <c r="B401" s="74"/>
      <c r="C401" s="74"/>
      <c r="D401" s="74"/>
      <c r="E401" s="74"/>
      <c r="F401" s="74"/>
      <c r="H401" s="65"/>
      <c r="I401" s="67"/>
      <c r="K401" s="82">
        <f>IF(AND(年报!N$2&lt;=A401,A401&lt;=年报!N$3),1,0)</f>
        <v>0</v>
      </c>
    </row>
    <row r="402" s="75" customFormat="1" spans="1:11">
      <c r="A402" s="21"/>
      <c r="B402" s="74"/>
      <c r="C402" s="74"/>
      <c r="D402" s="74"/>
      <c r="E402" s="74"/>
      <c r="F402" s="74"/>
      <c r="H402" s="65"/>
      <c r="I402" s="67"/>
      <c r="K402" s="82">
        <f>IF(AND(年报!N$2&lt;=A402,A402&lt;=年报!N$3),1,0)</f>
        <v>0</v>
      </c>
    </row>
    <row r="403" s="75" customFormat="1" spans="1:11">
      <c r="A403" s="21"/>
      <c r="B403" s="74"/>
      <c r="C403" s="74"/>
      <c r="D403" s="74"/>
      <c r="E403" s="74"/>
      <c r="F403" s="74"/>
      <c r="H403" s="65"/>
      <c r="I403" s="67"/>
      <c r="K403" s="82">
        <f>IF(AND(年报!N$2&lt;=A403,A403&lt;=年报!N$3),1,0)</f>
        <v>0</v>
      </c>
    </row>
    <row r="404" s="75" customFormat="1" spans="1:11">
      <c r="A404" s="21"/>
      <c r="B404" s="74"/>
      <c r="C404" s="74"/>
      <c r="D404" s="74"/>
      <c r="E404" s="74"/>
      <c r="F404" s="74"/>
      <c r="H404" s="65"/>
      <c r="I404" s="67"/>
      <c r="K404" s="82">
        <f>IF(AND(年报!N$2&lt;=A404,A404&lt;=年报!N$3),1,0)</f>
        <v>0</v>
      </c>
    </row>
    <row r="405" s="75" customFormat="1" spans="1:11">
      <c r="A405" s="21"/>
      <c r="B405" s="74"/>
      <c r="C405" s="74"/>
      <c r="D405" s="74"/>
      <c r="E405" s="74"/>
      <c r="F405" s="74"/>
      <c r="H405" s="65"/>
      <c r="I405" s="67"/>
      <c r="K405" s="82">
        <f>IF(AND(年报!N$2&lt;=A405,A405&lt;=年报!N$3),1,0)</f>
        <v>0</v>
      </c>
    </row>
    <row r="406" s="75" customFormat="1" spans="1:11">
      <c r="A406" s="21"/>
      <c r="B406" s="74"/>
      <c r="C406" s="74"/>
      <c r="D406" s="74"/>
      <c r="E406" s="74"/>
      <c r="F406" s="74"/>
      <c r="H406" s="65"/>
      <c r="I406" s="67"/>
      <c r="K406" s="82">
        <f>IF(AND(年报!N$2&lt;=A406,A406&lt;=年报!N$3),1,0)</f>
        <v>0</v>
      </c>
    </row>
    <row r="407" s="75" customFormat="1" spans="1:11">
      <c r="A407" s="21"/>
      <c r="B407" s="74"/>
      <c r="C407" s="74"/>
      <c r="D407" s="74"/>
      <c r="E407" s="74"/>
      <c r="F407" s="74"/>
      <c r="H407" s="65"/>
      <c r="I407" s="67"/>
      <c r="K407" s="82">
        <f>IF(AND(年报!N$2&lt;=A407,A407&lt;=年报!N$3),1,0)</f>
        <v>0</v>
      </c>
    </row>
    <row r="408" s="75" customFormat="1" spans="1:11">
      <c r="A408" s="21"/>
      <c r="B408" s="74"/>
      <c r="C408" s="74"/>
      <c r="D408" s="74"/>
      <c r="E408" s="74"/>
      <c r="F408" s="74"/>
      <c r="H408" s="65"/>
      <c r="I408" s="67"/>
      <c r="K408" s="82">
        <f>IF(AND(年报!N$2&lt;=A408,A408&lt;=年报!N$3),1,0)</f>
        <v>0</v>
      </c>
    </row>
    <row r="409" s="75" customFormat="1" spans="1:11">
      <c r="A409" s="21"/>
      <c r="B409" s="74"/>
      <c r="C409" s="74"/>
      <c r="D409" s="74"/>
      <c r="E409" s="74"/>
      <c r="F409" s="74"/>
      <c r="H409" s="65"/>
      <c r="I409" s="67"/>
      <c r="K409" s="82">
        <f>IF(AND(年报!N$2&lt;=A409,A409&lt;=年报!N$3),1,0)</f>
        <v>0</v>
      </c>
    </row>
    <row r="410" s="75" customFormat="1" spans="1:11">
      <c r="A410" s="21"/>
      <c r="B410" s="74"/>
      <c r="C410" s="74"/>
      <c r="D410" s="74"/>
      <c r="E410" s="74"/>
      <c r="F410" s="74"/>
      <c r="H410" s="65"/>
      <c r="I410" s="67"/>
      <c r="K410" s="82">
        <f>IF(AND(年报!N$2&lt;=A410,A410&lt;=年报!N$3),1,0)</f>
        <v>0</v>
      </c>
    </row>
    <row r="411" s="75" customFormat="1" spans="1:11">
      <c r="A411" s="21"/>
      <c r="B411" s="74"/>
      <c r="C411" s="74"/>
      <c r="D411" s="74"/>
      <c r="E411" s="74"/>
      <c r="F411" s="74"/>
      <c r="H411" s="65"/>
      <c r="I411" s="67"/>
      <c r="K411" s="82">
        <f>IF(AND(年报!N$2&lt;=A411,A411&lt;=年报!N$3),1,0)</f>
        <v>0</v>
      </c>
    </row>
    <row r="412" s="75" customFormat="1" spans="1:11">
      <c r="A412" s="21"/>
      <c r="B412" s="74"/>
      <c r="C412" s="74"/>
      <c r="D412" s="74"/>
      <c r="E412" s="74"/>
      <c r="F412" s="74"/>
      <c r="H412" s="65"/>
      <c r="I412" s="67"/>
      <c r="K412" s="82">
        <f>IF(AND(年报!N$2&lt;=A412,A412&lt;=年报!N$3),1,0)</f>
        <v>0</v>
      </c>
    </row>
    <row r="413" s="75" customFormat="1" spans="1:11">
      <c r="A413" s="21"/>
      <c r="B413" s="74"/>
      <c r="C413" s="74"/>
      <c r="D413" s="74"/>
      <c r="E413" s="74"/>
      <c r="F413" s="74"/>
      <c r="H413" s="65"/>
      <c r="I413" s="67"/>
      <c r="K413" s="82">
        <f>IF(AND(年报!N$2&lt;=A413,A413&lt;=年报!N$3),1,0)</f>
        <v>0</v>
      </c>
    </row>
    <row r="414" s="75" customFormat="1" spans="1:11">
      <c r="A414" s="21"/>
      <c r="B414" s="74"/>
      <c r="C414" s="74"/>
      <c r="D414" s="74"/>
      <c r="E414" s="74"/>
      <c r="F414" s="74"/>
      <c r="H414" s="65"/>
      <c r="I414" s="67"/>
      <c r="K414" s="82">
        <f>IF(AND(年报!N$2&lt;=A414,A414&lt;=年报!N$3),1,0)</f>
        <v>0</v>
      </c>
    </row>
    <row r="415" s="75" customFormat="1" spans="1:11">
      <c r="A415" s="21"/>
      <c r="B415" s="74"/>
      <c r="C415" s="74"/>
      <c r="D415" s="74"/>
      <c r="E415" s="74"/>
      <c r="F415" s="74"/>
      <c r="H415" s="65"/>
      <c r="I415" s="67"/>
      <c r="K415" s="82">
        <f>IF(AND(年报!N$2&lt;=A415,A415&lt;=年报!N$3),1,0)</f>
        <v>0</v>
      </c>
    </row>
    <row r="416" s="75" customFormat="1" spans="1:11">
      <c r="A416" s="21"/>
      <c r="B416" s="74"/>
      <c r="C416" s="74"/>
      <c r="D416" s="74"/>
      <c r="E416" s="74"/>
      <c r="F416" s="74"/>
      <c r="H416" s="65"/>
      <c r="I416" s="67"/>
      <c r="K416" s="82">
        <f>IF(AND(年报!N$2&lt;=A416,A416&lt;=年报!N$3),1,0)</f>
        <v>0</v>
      </c>
    </row>
    <row r="417" s="75" customFormat="1" spans="1:11">
      <c r="A417" s="21"/>
      <c r="B417" s="74"/>
      <c r="C417" s="74"/>
      <c r="D417" s="74"/>
      <c r="E417" s="74"/>
      <c r="F417" s="74"/>
      <c r="H417" s="65"/>
      <c r="I417" s="67"/>
      <c r="K417" s="82">
        <f>IF(AND(年报!N$2&lt;=A417,A417&lt;=年报!N$3),1,0)</f>
        <v>0</v>
      </c>
    </row>
    <row r="418" s="75" customFormat="1" spans="1:11">
      <c r="A418" s="21"/>
      <c r="B418" s="74"/>
      <c r="C418" s="74"/>
      <c r="D418" s="74"/>
      <c r="E418" s="74"/>
      <c r="F418" s="74"/>
      <c r="H418" s="65"/>
      <c r="I418" s="67"/>
      <c r="K418" s="82">
        <f>IF(AND(年报!N$2&lt;=A418,A418&lt;=年报!N$3),1,0)</f>
        <v>0</v>
      </c>
    </row>
    <row r="419" s="75" customFormat="1" spans="1:11">
      <c r="A419" s="21"/>
      <c r="B419" s="74"/>
      <c r="C419" s="74"/>
      <c r="D419" s="74"/>
      <c r="E419" s="74"/>
      <c r="F419" s="74"/>
      <c r="H419" s="65"/>
      <c r="I419" s="67"/>
      <c r="K419" s="82">
        <f>IF(AND(年报!N$2&lt;=A419,A419&lt;=年报!N$3),1,0)</f>
        <v>0</v>
      </c>
    </row>
    <row r="420" s="75" customFormat="1" spans="1:11">
      <c r="A420" s="21"/>
      <c r="B420" s="74"/>
      <c r="C420" s="74"/>
      <c r="D420" s="74"/>
      <c r="E420" s="74"/>
      <c r="F420" s="74"/>
      <c r="H420" s="65"/>
      <c r="I420" s="67"/>
      <c r="K420" s="82">
        <f>IF(AND(年报!N$2&lt;=A420,A420&lt;=年报!N$3),1,0)</f>
        <v>0</v>
      </c>
    </row>
    <row r="421" s="75" customFormat="1" spans="1:11">
      <c r="A421" s="21"/>
      <c r="B421" s="74"/>
      <c r="C421" s="74"/>
      <c r="D421" s="74"/>
      <c r="E421" s="74"/>
      <c r="F421" s="74"/>
      <c r="H421" s="65"/>
      <c r="I421" s="67"/>
      <c r="K421" s="82">
        <f>IF(AND(年报!N$2&lt;=A421,A421&lt;=年报!N$3),1,0)</f>
        <v>0</v>
      </c>
    </row>
    <row r="422" s="75" customFormat="1" spans="1:11">
      <c r="A422" s="21"/>
      <c r="B422" s="74"/>
      <c r="C422" s="74"/>
      <c r="D422" s="74"/>
      <c r="E422" s="74"/>
      <c r="F422" s="74"/>
      <c r="H422" s="65"/>
      <c r="I422" s="67"/>
      <c r="K422" s="82">
        <f>IF(AND(年报!N$2&lt;=A422,A422&lt;=年报!N$3),1,0)</f>
        <v>0</v>
      </c>
    </row>
    <row r="423" s="75" customFormat="1" spans="1:11">
      <c r="A423" s="21"/>
      <c r="B423" s="74"/>
      <c r="C423" s="74"/>
      <c r="D423" s="74"/>
      <c r="E423" s="74"/>
      <c r="F423" s="74"/>
      <c r="H423" s="65"/>
      <c r="I423" s="67"/>
      <c r="K423" s="82">
        <f>IF(AND(年报!N$2&lt;=A423,A423&lt;=年报!N$3),1,0)</f>
        <v>0</v>
      </c>
    </row>
    <row r="424" s="75" customFormat="1" spans="1:11">
      <c r="A424" s="21"/>
      <c r="B424" s="74"/>
      <c r="C424" s="74"/>
      <c r="D424" s="74"/>
      <c r="E424" s="74"/>
      <c r="F424" s="74"/>
      <c r="H424" s="65"/>
      <c r="I424" s="67"/>
      <c r="K424" s="82">
        <f>IF(AND(年报!N$2&lt;=A424,A424&lt;=年报!N$3),1,0)</f>
        <v>0</v>
      </c>
    </row>
    <row r="425" s="75" customFormat="1" spans="1:11">
      <c r="A425" s="21"/>
      <c r="B425" s="74"/>
      <c r="C425" s="74"/>
      <c r="D425" s="74"/>
      <c r="E425" s="74"/>
      <c r="F425" s="74"/>
      <c r="H425" s="65"/>
      <c r="I425" s="67"/>
      <c r="K425" s="82">
        <f>IF(AND(年报!N$2&lt;=A425,A425&lt;=年报!N$3),1,0)</f>
        <v>0</v>
      </c>
    </row>
    <row r="426" s="75" customFormat="1" spans="1:11">
      <c r="A426" s="21"/>
      <c r="B426" s="74"/>
      <c r="C426" s="74"/>
      <c r="D426" s="74"/>
      <c r="E426" s="74"/>
      <c r="F426" s="74"/>
      <c r="H426" s="65"/>
      <c r="I426" s="67"/>
      <c r="K426" s="82">
        <f>IF(AND(年报!N$2&lt;=A426,A426&lt;=年报!N$3),1,0)</f>
        <v>0</v>
      </c>
    </row>
    <row r="427" s="75" customFormat="1" spans="1:11">
      <c r="A427" s="21"/>
      <c r="B427" s="74"/>
      <c r="C427" s="74"/>
      <c r="D427" s="74"/>
      <c r="E427" s="74"/>
      <c r="F427" s="74"/>
      <c r="H427" s="65"/>
      <c r="I427" s="67"/>
      <c r="K427" s="82">
        <f>IF(AND(年报!N$2&lt;=A427,A427&lt;=年报!N$3),1,0)</f>
        <v>0</v>
      </c>
    </row>
    <row r="428" s="75" customFormat="1" spans="1:11">
      <c r="A428" s="21"/>
      <c r="B428" s="74"/>
      <c r="C428" s="74"/>
      <c r="D428" s="74"/>
      <c r="E428" s="74"/>
      <c r="F428" s="74"/>
      <c r="H428" s="65"/>
      <c r="I428" s="67"/>
      <c r="K428" s="82">
        <f>IF(AND(年报!N$2&lt;=A428,A428&lt;=年报!N$3),1,0)</f>
        <v>0</v>
      </c>
    </row>
    <row r="429" s="75" customFormat="1" spans="1:11">
      <c r="A429" s="21"/>
      <c r="B429" s="74"/>
      <c r="C429" s="74"/>
      <c r="D429" s="74"/>
      <c r="E429" s="74"/>
      <c r="F429" s="74"/>
      <c r="H429" s="65"/>
      <c r="I429" s="67"/>
      <c r="K429" s="82">
        <f>IF(AND(年报!N$2&lt;=A429,A429&lt;=年报!N$3),1,0)</f>
        <v>0</v>
      </c>
    </row>
    <row r="430" s="75" customFormat="1" spans="1:11">
      <c r="A430" s="21"/>
      <c r="B430" s="74"/>
      <c r="C430" s="74"/>
      <c r="D430" s="74"/>
      <c r="E430" s="74"/>
      <c r="F430" s="74"/>
      <c r="H430" s="65"/>
      <c r="I430" s="67"/>
      <c r="K430" s="82">
        <f>IF(AND(年报!N$2&lt;=A430,A430&lt;=年报!N$3),1,0)</f>
        <v>0</v>
      </c>
    </row>
    <row r="431" s="75" customFormat="1" spans="1:11">
      <c r="A431" s="21"/>
      <c r="B431" s="74"/>
      <c r="C431" s="74"/>
      <c r="D431" s="74"/>
      <c r="E431" s="74"/>
      <c r="F431" s="74"/>
      <c r="H431" s="65"/>
      <c r="I431" s="67"/>
      <c r="K431" s="82">
        <f>IF(AND(年报!N$2&lt;=A431,A431&lt;=年报!N$3),1,0)</f>
        <v>0</v>
      </c>
    </row>
    <row r="432" s="75" customFormat="1" spans="1:11">
      <c r="A432" s="21"/>
      <c r="B432" s="74"/>
      <c r="C432" s="74"/>
      <c r="D432" s="74"/>
      <c r="E432" s="74"/>
      <c r="F432" s="74"/>
      <c r="H432" s="65"/>
      <c r="I432" s="67"/>
      <c r="K432" s="82">
        <f>IF(AND(年报!N$2&lt;=A432,A432&lt;=年报!N$3),1,0)</f>
        <v>0</v>
      </c>
    </row>
    <row r="433" s="75" customFormat="1" spans="1:11">
      <c r="A433" s="21"/>
      <c r="B433" s="74"/>
      <c r="C433" s="74"/>
      <c r="D433" s="74"/>
      <c r="E433" s="74"/>
      <c r="F433" s="74"/>
      <c r="H433" s="65"/>
      <c r="I433" s="67"/>
      <c r="K433" s="82">
        <f>IF(AND(年报!N$2&lt;=A433,A433&lt;=年报!N$3),1,0)</f>
        <v>0</v>
      </c>
    </row>
    <row r="434" s="75" customFormat="1" spans="1:11">
      <c r="A434" s="21"/>
      <c r="B434" s="74"/>
      <c r="C434" s="74"/>
      <c r="D434" s="74"/>
      <c r="E434" s="74"/>
      <c r="F434" s="74"/>
      <c r="H434" s="65"/>
      <c r="I434" s="67"/>
      <c r="K434" s="82">
        <f>IF(AND(年报!N$2&lt;=A434,A434&lt;=年报!N$3),1,0)</f>
        <v>0</v>
      </c>
    </row>
    <row r="435" s="75" customFormat="1" spans="1:11">
      <c r="A435" s="21"/>
      <c r="B435" s="74"/>
      <c r="C435" s="74"/>
      <c r="D435" s="74"/>
      <c r="E435" s="74"/>
      <c r="F435" s="74"/>
      <c r="H435" s="65"/>
      <c r="I435" s="67"/>
      <c r="K435" s="82">
        <f>IF(AND(年报!N$2&lt;=A435,A435&lt;=年报!N$3),1,0)</f>
        <v>0</v>
      </c>
    </row>
    <row r="436" s="75" customFormat="1" spans="1:11">
      <c r="A436" s="21"/>
      <c r="B436" s="74"/>
      <c r="C436" s="74"/>
      <c r="D436" s="74"/>
      <c r="E436" s="74"/>
      <c r="F436" s="74"/>
      <c r="H436" s="65"/>
      <c r="I436" s="67"/>
      <c r="K436" s="82">
        <f>IF(AND(年报!N$2&lt;=A436,A436&lt;=年报!N$3),1,0)</f>
        <v>0</v>
      </c>
    </row>
    <row r="437" s="75" customFormat="1" spans="1:11">
      <c r="A437" s="21"/>
      <c r="B437" s="74"/>
      <c r="C437" s="74"/>
      <c r="D437" s="74"/>
      <c r="E437" s="74"/>
      <c r="F437" s="74"/>
      <c r="H437" s="65"/>
      <c r="I437" s="67"/>
      <c r="K437" s="82">
        <f>IF(AND(年报!N$2&lt;=A437,A437&lt;=年报!N$3),1,0)</f>
        <v>0</v>
      </c>
    </row>
    <row r="438" s="75" customFormat="1" spans="1:11">
      <c r="A438" s="21"/>
      <c r="B438" s="74"/>
      <c r="C438" s="74"/>
      <c r="D438" s="74"/>
      <c r="E438" s="74"/>
      <c r="F438" s="74"/>
      <c r="H438" s="65"/>
      <c r="I438" s="67"/>
      <c r="K438" s="82">
        <f>IF(AND(年报!N$2&lt;=A438,A438&lt;=年报!N$3),1,0)</f>
        <v>0</v>
      </c>
    </row>
    <row r="439" s="75" customFormat="1" spans="1:11">
      <c r="A439" s="21"/>
      <c r="B439" s="74"/>
      <c r="C439" s="74"/>
      <c r="D439" s="74"/>
      <c r="E439" s="74"/>
      <c r="F439" s="74"/>
      <c r="H439" s="65"/>
      <c r="I439" s="67"/>
      <c r="K439" s="82">
        <f>IF(AND(年报!N$2&lt;=A439,A439&lt;=年报!N$3),1,0)</f>
        <v>0</v>
      </c>
    </row>
    <row r="440" s="75" customFormat="1" spans="1:11">
      <c r="A440" s="21"/>
      <c r="B440" s="74"/>
      <c r="C440" s="74"/>
      <c r="D440" s="74"/>
      <c r="E440" s="74"/>
      <c r="F440" s="74"/>
      <c r="H440" s="65"/>
      <c r="I440" s="67"/>
      <c r="K440" s="82">
        <f>IF(AND(年报!N$2&lt;=A440,A440&lt;=年报!N$3),1,0)</f>
        <v>0</v>
      </c>
    </row>
    <row r="441" s="75" customFormat="1" spans="1:11">
      <c r="A441" s="21"/>
      <c r="B441" s="74"/>
      <c r="C441" s="74"/>
      <c r="D441" s="74"/>
      <c r="E441" s="74"/>
      <c r="F441" s="74"/>
      <c r="H441" s="65"/>
      <c r="I441" s="67"/>
      <c r="K441" s="82">
        <f>IF(AND(年报!N$2&lt;=A441,A441&lt;=年报!N$3),1,0)</f>
        <v>0</v>
      </c>
    </row>
    <row r="442" s="75" customFormat="1" spans="1:11">
      <c r="A442" s="21"/>
      <c r="B442" s="74"/>
      <c r="C442" s="74"/>
      <c r="D442" s="74"/>
      <c r="E442" s="74"/>
      <c r="F442" s="74"/>
      <c r="H442" s="65"/>
      <c r="I442" s="67"/>
      <c r="K442" s="82">
        <f>IF(AND(年报!N$2&lt;=A442,A442&lt;=年报!N$3),1,0)</f>
        <v>0</v>
      </c>
    </row>
    <row r="443" s="75" customFormat="1" spans="1:11">
      <c r="A443" s="21"/>
      <c r="B443" s="74"/>
      <c r="C443" s="74"/>
      <c r="D443" s="74"/>
      <c r="E443" s="74"/>
      <c r="F443" s="74"/>
      <c r="H443" s="65"/>
      <c r="I443" s="67"/>
      <c r="K443" s="82">
        <f>IF(AND(年报!N$2&lt;=A443,A443&lt;=年报!N$3),1,0)</f>
        <v>0</v>
      </c>
    </row>
    <row r="444" s="75" customFormat="1" spans="1:11">
      <c r="A444" s="21"/>
      <c r="B444" s="74"/>
      <c r="C444" s="74"/>
      <c r="D444" s="74"/>
      <c r="E444" s="74"/>
      <c r="F444" s="74"/>
      <c r="H444" s="65"/>
      <c r="I444" s="67"/>
      <c r="K444" s="82">
        <f>IF(AND(年报!N$2&lt;=A444,A444&lt;=年报!N$3),1,0)</f>
        <v>0</v>
      </c>
    </row>
    <row r="445" s="75" customFormat="1" spans="1:11">
      <c r="A445" s="21"/>
      <c r="B445" s="74"/>
      <c r="C445" s="74"/>
      <c r="D445" s="74"/>
      <c r="E445" s="74"/>
      <c r="F445" s="74"/>
      <c r="H445" s="65"/>
      <c r="I445" s="67"/>
      <c r="K445" s="82">
        <f>IF(AND(年报!N$2&lt;=A445,A445&lt;=年报!N$3),1,0)</f>
        <v>0</v>
      </c>
    </row>
    <row r="446" s="75" customFormat="1" spans="1:11">
      <c r="A446" s="21"/>
      <c r="B446" s="74"/>
      <c r="C446" s="74"/>
      <c r="D446" s="74"/>
      <c r="E446" s="74"/>
      <c r="F446" s="74"/>
      <c r="H446" s="65"/>
      <c r="I446" s="67"/>
      <c r="K446" s="82">
        <f>IF(AND(年报!N$2&lt;=A446,A446&lt;=年报!N$3),1,0)</f>
        <v>0</v>
      </c>
    </row>
    <row r="447" s="75" customFormat="1" spans="1:11">
      <c r="A447" s="21"/>
      <c r="B447" s="74"/>
      <c r="C447" s="74"/>
      <c r="D447" s="74"/>
      <c r="E447" s="74"/>
      <c r="F447" s="74"/>
      <c r="H447" s="65"/>
      <c r="I447" s="67"/>
      <c r="K447" s="82">
        <f>IF(AND(年报!N$2&lt;=A447,A447&lt;=年报!N$3),1,0)</f>
        <v>0</v>
      </c>
    </row>
    <row r="448" s="75" customFormat="1" spans="1:11">
      <c r="A448" s="21"/>
      <c r="B448" s="74"/>
      <c r="C448" s="74"/>
      <c r="D448" s="74"/>
      <c r="E448" s="74"/>
      <c r="F448" s="74"/>
      <c r="H448" s="65"/>
      <c r="I448" s="67"/>
      <c r="K448" s="82">
        <f>IF(AND(年报!N$2&lt;=A448,A448&lt;=年报!N$3),1,0)</f>
        <v>0</v>
      </c>
    </row>
    <row r="449" s="75" customFormat="1" spans="1:11">
      <c r="A449" s="21"/>
      <c r="B449" s="74"/>
      <c r="C449" s="74"/>
      <c r="D449" s="74"/>
      <c r="E449" s="74"/>
      <c r="F449" s="74"/>
      <c r="H449" s="65"/>
      <c r="I449" s="67"/>
      <c r="K449" s="82">
        <f>IF(AND(年报!N$2&lt;=A449,A449&lt;=年报!N$3),1,0)</f>
        <v>0</v>
      </c>
    </row>
    <row r="450" s="75" customFormat="1" spans="1:11">
      <c r="A450" s="21"/>
      <c r="B450" s="74"/>
      <c r="C450" s="74"/>
      <c r="D450" s="74"/>
      <c r="E450" s="74"/>
      <c r="F450" s="74"/>
      <c r="H450" s="65"/>
      <c r="I450" s="67"/>
      <c r="K450" s="82">
        <f>IF(AND(年报!N$2&lt;=A450,A450&lt;=年报!N$3),1,0)</f>
        <v>0</v>
      </c>
    </row>
    <row r="451" s="75" customFormat="1" spans="1:11">
      <c r="A451" s="21"/>
      <c r="B451" s="74"/>
      <c r="C451" s="74"/>
      <c r="D451" s="74"/>
      <c r="E451" s="74"/>
      <c r="F451" s="74"/>
      <c r="H451" s="65"/>
      <c r="I451" s="67"/>
      <c r="K451" s="82">
        <f>IF(AND(年报!N$2&lt;=A451,A451&lt;=年报!N$3),1,0)</f>
        <v>0</v>
      </c>
    </row>
    <row r="452" s="75" customFormat="1" spans="1:11">
      <c r="A452" s="21"/>
      <c r="B452" s="74"/>
      <c r="C452" s="74"/>
      <c r="D452" s="74"/>
      <c r="E452" s="74"/>
      <c r="F452" s="74"/>
      <c r="H452" s="65"/>
      <c r="I452" s="67"/>
      <c r="K452" s="82">
        <f>IF(AND(年报!N$2&lt;=A452,A452&lt;=年报!N$3),1,0)</f>
        <v>0</v>
      </c>
    </row>
    <row r="453" s="75" customFormat="1" spans="1:11">
      <c r="A453" s="21"/>
      <c r="B453" s="74"/>
      <c r="C453" s="74"/>
      <c r="D453" s="74"/>
      <c r="E453" s="74"/>
      <c r="F453" s="74"/>
      <c r="H453" s="65"/>
      <c r="I453" s="67"/>
      <c r="K453" s="82">
        <f>IF(AND(年报!N$2&lt;=A453,A453&lt;=年报!N$3),1,0)</f>
        <v>0</v>
      </c>
    </row>
    <row r="454" s="75" customFormat="1" spans="1:11">
      <c r="A454" s="21"/>
      <c r="B454" s="74"/>
      <c r="C454" s="74"/>
      <c r="D454" s="74"/>
      <c r="E454" s="74"/>
      <c r="F454" s="74"/>
      <c r="H454" s="65"/>
      <c r="I454" s="67"/>
      <c r="K454" s="82">
        <f>IF(AND(年报!N$2&lt;=A454,A454&lt;=年报!N$3),1,0)</f>
        <v>0</v>
      </c>
    </row>
    <row r="455" s="75" customFormat="1" spans="1:11">
      <c r="A455" s="21"/>
      <c r="B455" s="74"/>
      <c r="C455" s="74"/>
      <c r="D455" s="74"/>
      <c r="E455" s="74"/>
      <c r="F455" s="74"/>
      <c r="H455" s="65"/>
      <c r="I455" s="67"/>
      <c r="K455" s="82">
        <f>IF(AND(年报!N$2&lt;=A455,A455&lt;=年报!N$3),1,0)</f>
        <v>0</v>
      </c>
    </row>
    <row r="456" s="75" customFormat="1" spans="1:11">
      <c r="A456" s="21"/>
      <c r="B456" s="74"/>
      <c r="C456" s="74"/>
      <c r="D456" s="74"/>
      <c r="E456" s="74"/>
      <c r="F456" s="74"/>
      <c r="H456" s="65"/>
      <c r="I456" s="67"/>
      <c r="K456" s="82">
        <f>IF(AND(年报!N$2&lt;=A456,A456&lt;=年报!N$3),1,0)</f>
        <v>0</v>
      </c>
    </row>
    <row r="457" s="75" customFormat="1" spans="1:11">
      <c r="A457" s="21"/>
      <c r="B457" s="74"/>
      <c r="C457" s="74"/>
      <c r="D457" s="74"/>
      <c r="E457" s="74"/>
      <c r="F457" s="74"/>
      <c r="H457" s="65"/>
      <c r="I457" s="67"/>
      <c r="K457" s="82">
        <f>IF(AND(年报!N$2&lt;=A457,A457&lt;=年报!N$3),1,0)</f>
        <v>0</v>
      </c>
    </row>
    <row r="458" s="75" customFormat="1" spans="1:11">
      <c r="A458" s="21"/>
      <c r="B458" s="74"/>
      <c r="C458" s="74"/>
      <c r="D458" s="74"/>
      <c r="E458" s="74"/>
      <c r="F458" s="74"/>
      <c r="H458" s="65"/>
      <c r="I458" s="67"/>
      <c r="K458" s="82">
        <f>IF(AND(年报!N$2&lt;=A458,A458&lt;=年报!N$3),1,0)</f>
        <v>0</v>
      </c>
    </row>
    <row r="459" s="75" customFormat="1" spans="1:11">
      <c r="A459" s="21"/>
      <c r="B459" s="74"/>
      <c r="C459" s="74"/>
      <c r="D459" s="74"/>
      <c r="E459" s="74"/>
      <c r="F459" s="74"/>
      <c r="H459" s="65"/>
      <c r="I459" s="67"/>
      <c r="K459" s="82">
        <f>IF(AND(年报!N$2&lt;=A459,A459&lt;=年报!N$3),1,0)</f>
        <v>0</v>
      </c>
    </row>
    <row r="460" s="75" customFormat="1" spans="1:11">
      <c r="A460" s="21"/>
      <c r="B460" s="74"/>
      <c r="C460" s="74"/>
      <c r="D460" s="74"/>
      <c r="E460" s="74"/>
      <c r="F460" s="74"/>
      <c r="H460" s="65"/>
      <c r="I460" s="67"/>
      <c r="K460" s="82">
        <f>IF(AND(年报!N$2&lt;=A460,A460&lt;=年报!N$3),1,0)</f>
        <v>0</v>
      </c>
    </row>
    <row r="461" s="75" customFormat="1" spans="1:11">
      <c r="A461" s="21"/>
      <c r="B461" s="74"/>
      <c r="C461" s="74"/>
      <c r="D461" s="74"/>
      <c r="E461" s="74"/>
      <c r="F461" s="74"/>
      <c r="H461" s="65"/>
      <c r="I461" s="67"/>
      <c r="K461" s="82">
        <f>IF(AND(年报!N$2&lt;=A461,A461&lt;=年报!N$3),1,0)</f>
        <v>0</v>
      </c>
    </row>
    <row r="462" s="75" customFormat="1" spans="1:11">
      <c r="A462" s="21"/>
      <c r="B462" s="74"/>
      <c r="C462" s="74"/>
      <c r="D462" s="74"/>
      <c r="E462" s="74"/>
      <c r="F462" s="74"/>
      <c r="H462" s="65"/>
      <c r="I462" s="67"/>
      <c r="K462" s="82">
        <f>IF(AND(年报!N$2&lt;=A462,A462&lt;=年报!N$3),1,0)</f>
        <v>0</v>
      </c>
    </row>
    <row r="463" s="75" customFormat="1" spans="1:11">
      <c r="A463" s="21"/>
      <c r="B463" s="74"/>
      <c r="C463" s="74"/>
      <c r="D463" s="74"/>
      <c r="E463" s="74"/>
      <c r="F463" s="74"/>
      <c r="H463" s="65"/>
      <c r="I463" s="67"/>
      <c r="K463" s="82">
        <f>IF(AND(年报!N$2&lt;=A463,A463&lt;=年报!N$3),1,0)</f>
        <v>0</v>
      </c>
    </row>
    <row r="464" s="75" customFormat="1" spans="1:11">
      <c r="A464" s="21"/>
      <c r="B464" s="74"/>
      <c r="C464" s="74"/>
      <c r="D464" s="74"/>
      <c r="E464" s="74"/>
      <c r="F464" s="74"/>
      <c r="H464" s="65"/>
      <c r="I464" s="67"/>
      <c r="K464" s="82">
        <f>IF(AND(年报!N$2&lt;=A464,A464&lt;=年报!N$3),1,0)</f>
        <v>0</v>
      </c>
    </row>
    <row r="465" s="75" customFormat="1" spans="1:11">
      <c r="A465" s="21"/>
      <c r="B465" s="74"/>
      <c r="C465" s="74"/>
      <c r="D465" s="74"/>
      <c r="E465" s="74"/>
      <c r="F465" s="74"/>
      <c r="H465" s="65"/>
      <c r="I465" s="67"/>
      <c r="K465" s="82">
        <f>IF(AND(年报!N$2&lt;=A465,A465&lt;=年报!N$3),1,0)</f>
        <v>0</v>
      </c>
    </row>
    <row r="466" s="75" customFormat="1" spans="1:11">
      <c r="A466" s="21"/>
      <c r="B466" s="74"/>
      <c r="C466" s="74"/>
      <c r="D466" s="74"/>
      <c r="E466" s="74"/>
      <c r="F466" s="74"/>
      <c r="H466" s="65"/>
      <c r="I466" s="67"/>
      <c r="K466" s="82">
        <f>IF(AND(年报!N$2&lt;=A466,A466&lt;=年报!N$3),1,0)</f>
        <v>0</v>
      </c>
    </row>
    <row r="467" s="75" customFormat="1" spans="1:11">
      <c r="A467" s="21"/>
      <c r="B467" s="74"/>
      <c r="C467" s="74"/>
      <c r="D467" s="74"/>
      <c r="E467" s="74"/>
      <c r="F467" s="74"/>
      <c r="H467" s="65"/>
      <c r="I467" s="67"/>
      <c r="K467" s="82">
        <f>IF(AND(年报!N$2&lt;=A467,A467&lt;=年报!N$3),1,0)</f>
        <v>0</v>
      </c>
    </row>
    <row r="468" s="75" customFormat="1" spans="1:11">
      <c r="A468" s="21"/>
      <c r="B468" s="74"/>
      <c r="C468" s="74"/>
      <c r="D468" s="74"/>
      <c r="E468" s="74"/>
      <c r="F468" s="74"/>
      <c r="H468" s="65"/>
      <c r="I468" s="67"/>
      <c r="K468" s="82">
        <f>IF(AND(年报!N$2&lt;=A468,A468&lt;=年报!N$3),1,0)</f>
        <v>0</v>
      </c>
    </row>
    <row r="469" s="75" customFormat="1" spans="1:11">
      <c r="A469" s="21"/>
      <c r="B469" s="74"/>
      <c r="C469" s="74"/>
      <c r="D469" s="74"/>
      <c r="E469" s="74"/>
      <c r="F469" s="74"/>
      <c r="H469" s="65"/>
      <c r="I469" s="67"/>
      <c r="K469" s="82">
        <f>IF(AND(年报!N$2&lt;=A469,A469&lt;=年报!N$3),1,0)</f>
        <v>0</v>
      </c>
    </row>
    <row r="470" s="75" customFormat="1" spans="1:11">
      <c r="A470" s="21"/>
      <c r="B470" s="74"/>
      <c r="C470" s="74"/>
      <c r="D470" s="74"/>
      <c r="E470" s="74"/>
      <c r="F470" s="74"/>
      <c r="H470" s="65"/>
      <c r="I470" s="67"/>
      <c r="K470" s="82">
        <f>IF(AND(年报!N$2&lt;=A470,A470&lt;=年报!N$3),1,0)</f>
        <v>0</v>
      </c>
    </row>
    <row r="471" s="75" customFormat="1" spans="1:11">
      <c r="A471" s="21"/>
      <c r="B471" s="74"/>
      <c r="C471" s="74"/>
      <c r="D471" s="74"/>
      <c r="E471" s="74"/>
      <c r="F471" s="74"/>
      <c r="H471" s="65"/>
      <c r="I471" s="67"/>
      <c r="K471" s="82">
        <f>IF(AND(年报!N$2&lt;=A471,A471&lt;=年报!N$3),1,0)</f>
        <v>0</v>
      </c>
    </row>
    <row r="472" s="75" customFormat="1" spans="1:11">
      <c r="A472" s="21"/>
      <c r="B472" s="74"/>
      <c r="C472" s="74"/>
      <c r="D472" s="74"/>
      <c r="E472" s="74"/>
      <c r="F472" s="74"/>
      <c r="H472" s="65"/>
      <c r="I472" s="67"/>
      <c r="K472" s="82">
        <f>IF(AND(年报!N$2&lt;=A472,A472&lt;=年报!N$3),1,0)</f>
        <v>0</v>
      </c>
    </row>
    <row r="473" s="75" customFormat="1" spans="1:11">
      <c r="A473" s="21"/>
      <c r="B473" s="74"/>
      <c r="C473" s="74"/>
      <c r="D473" s="74"/>
      <c r="E473" s="74"/>
      <c r="F473" s="74"/>
      <c r="H473" s="65"/>
      <c r="I473" s="67"/>
      <c r="K473" s="82">
        <f>IF(AND(年报!N$2&lt;=A473,A473&lt;=年报!N$3),1,0)</f>
        <v>0</v>
      </c>
    </row>
    <row r="474" s="75" customFormat="1" spans="1:11">
      <c r="A474" s="21"/>
      <c r="B474" s="74"/>
      <c r="C474" s="74"/>
      <c r="D474" s="74"/>
      <c r="E474" s="74"/>
      <c r="F474" s="74"/>
      <c r="H474" s="65"/>
      <c r="I474" s="67"/>
      <c r="K474" s="82">
        <f>IF(AND(年报!N$2&lt;=A474,A474&lt;=年报!N$3),1,0)</f>
        <v>0</v>
      </c>
    </row>
    <row r="475" s="75" customFormat="1" spans="1:11">
      <c r="A475" s="21"/>
      <c r="B475" s="74"/>
      <c r="C475" s="74"/>
      <c r="D475" s="74"/>
      <c r="E475" s="74"/>
      <c r="F475" s="74"/>
      <c r="H475" s="65"/>
      <c r="I475" s="67"/>
      <c r="K475" s="82">
        <f>IF(AND(年报!N$2&lt;=A475,A475&lt;=年报!N$3),1,0)</f>
        <v>0</v>
      </c>
    </row>
    <row r="476" s="75" customFormat="1" spans="1:11">
      <c r="A476" s="21"/>
      <c r="B476" s="74"/>
      <c r="C476" s="74"/>
      <c r="D476" s="74"/>
      <c r="E476" s="74"/>
      <c r="F476" s="74"/>
      <c r="H476" s="65"/>
      <c r="I476" s="67"/>
      <c r="K476" s="82">
        <f>IF(AND(年报!N$2&lt;=A476,A476&lt;=年报!N$3),1,0)</f>
        <v>0</v>
      </c>
    </row>
    <row r="477" s="75" customFormat="1" spans="1:11">
      <c r="A477" s="21"/>
      <c r="B477" s="74"/>
      <c r="C477" s="74"/>
      <c r="D477" s="74"/>
      <c r="E477" s="74"/>
      <c r="F477" s="74"/>
      <c r="H477" s="65"/>
      <c r="I477" s="67"/>
      <c r="K477" s="82">
        <f>IF(AND(年报!N$2&lt;=A477,A477&lt;=年报!N$3),1,0)</f>
        <v>0</v>
      </c>
    </row>
    <row r="478" s="75" customFormat="1" spans="1:11">
      <c r="A478" s="21"/>
      <c r="B478" s="74"/>
      <c r="C478" s="74"/>
      <c r="D478" s="74"/>
      <c r="E478" s="74"/>
      <c r="F478" s="74"/>
      <c r="H478" s="65"/>
      <c r="I478" s="67"/>
      <c r="K478" s="82">
        <f>IF(AND(年报!N$2&lt;=A478,A478&lt;=年报!N$3),1,0)</f>
        <v>0</v>
      </c>
    </row>
    <row r="479" s="75" customFormat="1" spans="1:11">
      <c r="A479" s="21"/>
      <c r="B479" s="74"/>
      <c r="C479" s="74"/>
      <c r="D479" s="74"/>
      <c r="E479" s="74"/>
      <c r="F479" s="74"/>
      <c r="H479" s="65"/>
      <c r="I479" s="67"/>
      <c r="K479" s="82">
        <f>IF(AND(年报!N$2&lt;=A479,A479&lt;=年报!N$3),1,0)</f>
        <v>0</v>
      </c>
    </row>
    <row r="480" s="75" customFormat="1" spans="1:11">
      <c r="A480" s="21"/>
      <c r="B480" s="74"/>
      <c r="C480" s="74"/>
      <c r="D480" s="74"/>
      <c r="E480" s="74"/>
      <c r="F480" s="74"/>
      <c r="H480" s="65"/>
      <c r="I480" s="67"/>
      <c r="K480" s="82">
        <f>IF(AND(年报!N$2&lt;=A480,A480&lt;=年报!N$3),1,0)</f>
        <v>0</v>
      </c>
    </row>
    <row r="481" s="75" customFormat="1" spans="1:11">
      <c r="A481" s="21"/>
      <c r="B481" s="74"/>
      <c r="C481" s="74"/>
      <c r="D481" s="74"/>
      <c r="E481" s="74"/>
      <c r="F481" s="74"/>
      <c r="H481" s="65"/>
      <c r="I481" s="67"/>
      <c r="K481" s="82">
        <f>IF(AND(年报!N$2&lt;=A481,A481&lt;=年报!N$3),1,0)</f>
        <v>0</v>
      </c>
    </row>
    <row r="482" s="75" customFormat="1" spans="1:11">
      <c r="A482" s="21"/>
      <c r="B482" s="74"/>
      <c r="C482" s="74"/>
      <c r="D482" s="74"/>
      <c r="E482" s="74"/>
      <c r="F482" s="74"/>
      <c r="H482" s="65"/>
      <c r="I482" s="67"/>
      <c r="K482" s="82">
        <f>IF(AND(年报!N$2&lt;=A482,A482&lt;=年报!N$3),1,0)</f>
        <v>0</v>
      </c>
    </row>
    <row r="483" s="75" customFormat="1" spans="1:11">
      <c r="A483" s="21"/>
      <c r="B483" s="74"/>
      <c r="C483" s="74"/>
      <c r="D483" s="74"/>
      <c r="E483" s="74"/>
      <c r="F483" s="74"/>
      <c r="H483" s="65"/>
      <c r="I483" s="67"/>
      <c r="K483" s="82">
        <f>IF(AND(年报!N$2&lt;=A483,A483&lt;=年报!N$3),1,0)</f>
        <v>0</v>
      </c>
    </row>
    <row r="484" s="75" customFormat="1" spans="1:11">
      <c r="A484" s="21"/>
      <c r="B484" s="74"/>
      <c r="C484" s="74"/>
      <c r="D484" s="74"/>
      <c r="E484" s="74"/>
      <c r="F484" s="74"/>
      <c r="H484" s="65"/>
      <c r="I484" s="67"/>
      <c r="K484" s="82">
        <f>IF(AND(年报!N$2&lt;=A484,A484&lt;=年报!N$3),1,0)</f>
        <v>0</v>
      </c>
    </row>
    <row r="485" s="75" customFormat="1" spans="1:11">
      <c r="A485" s="21"/>
      <c r="B485" s="74"/>
      <c r="C485" s="74"/>
      <c r="D485" s="74"/>
      <c r="E485" s="74"/>
      <c r="F485" s="74"/>
      <c r="H485" s="65"/>
      <c r="I485" s="67"/>
      <c r="K485" s="82">
        <f>IF(AND(年报!N$2&lt;=A485,A485&lt;=年报!N$3),1,0)</f>
        <v>0</v>
      </c>
    </row>
    <row r="486" s="75" customFormat="1" spans="1:11">
      <c r="A486" s="21"/>
      <c r="B486" s="74"/>
      <c r="C486" s="74"/>
      <c r="D486" s="74"/>
      <c r="E486" s="74"/>
      <c r="F486" s="74"/>
      <c r="H486" s="65"/>
      <c r="I486" s="67"/>
      <c r="K486" s="82">
        <f>IF(AND(年报!N$2&lt;=A486,A486&lt;=年报!N$3),1,0)</f>
        <v>0</v>
      </c>
    </row>
    <row r="487" s="75" customFormat="1" spans="1:11">
      <c r="A487" s="21"/>
      <c r="B487" s="74"/>
      <c r="C487" s="74"/>
      <c r="D487" s="74"/>
      <c r="E487" s="74"/>
      <c r="F487" s="74"/>
      <c r="H487" s="65"/>
      <c r="I487" s="67"/>
      <c r="K487" s="82">
        <f>IF(AND(年报!N$2&lt;=A487,A487&lt;=年报!N$3),1,0)</f>
        <v>0</v>
      </c>
    </row>
    <row r="488" s="75" customFormat="1" spans="1:11">
      <c r="A488" s="21"/>
      <c r="B488" s="74"/>
      <c r="C488" s="74"/>
      <c r="D488" s="74"/>
      <c r="E488" s="74"/>
      <c r="F488" s="74"/>
      <c r="H488" s="65"/>
      <c r="I488" s="67"/>
      <c r="K488" s="82">
        <f>IF(AND(年报!N$2&lt;=A488,A488&lt;=年报!N$3),1,0)</f>
        <v>0</v>
      </c>
    </row>
    <row r="489" s="75" customFormat="1" spans="1:11">
      <c r="A489" s="21"/>
      <c r="B489" s="74"/>
      <c r="C489" s="74"/>
      <c r="D489" s="74"/>
      <c r="E489" s="74"/>
      <c r="F489" s="74"/>
      <c r="H489" s="65"/>
      <c r="I489" s="67"/>
      <c r="K489" s="82">
        <f>IF(AND(年报!N$2&lt;=A489,A489&lt;=年报!N$3),1,0)</f>
        <v>0</v>
      </c>
    </row>
    <row r="490" s="75" customFormat="1" spans="1:11">
      <c r="A490" s="21"/>
      <c r="B490" s="74"/>
      <c r="C490" s="74"/>
      <c r="D490" s="74"/>
      <c r="E490" s="74"/>
      <c r="F490" s="74"/>
      <c r="H490" s="65"/>
      <c r="I490" s="67"/>
      <c r="K490" s="82">
        <f>IF(AND(年报!N$2&lt;=A490,A490&lt;=年报!N$3),1,0)</f>
        <v>0</v>
      </c>
    </row>
    <row r="491" s="75" customFormat="1" spans="1:11">
      <c r="A491" s="21"/>
      <c r="B491" s="74"/>
      <c r="C491" s="74"/>
      <c r="D491" s="74"/>
      <c r="E491" s="74"/>
      <c r="F491" s="74"/>
      <c r="H491" s="65"/>
      <c r="I491" s="67"/>
      <c r="K491" s="82">
        <f>IF(AND(年报!N$2&lt;=A491,A491&lt;=年报!N$3),1,0)</f>
        <v>0</v>
      </c>
    </row>
    <row r="492" s="75" customFormat="1" spans="1:11">
      <c r="A492" s="21"/>
      <c r="B492" s="74"/>
      <c r="C492" s="74"/>
      <c r="D492" s="74"/>
      <c r="E492" s="74"/>
      <c r="F492" s="74"/>
      <c r="H492" s="65"/>
      <c r="I492" s="67"/>
      <c r="K492" s="82">
        <f>IF(AND(年报!N$2&lt;=A492,A492&lt;=年报!N$3),1,0)</f>
        <v>0</v>
      </c>
    </row>
    <row r="493" s="75" customFormat="1" spans="1:11">
      <c r="A493" s="21"/>
      <c r="B493" s="74"/>
      <c r="C493" s="74"/>
      <c r="D493" s="74"/>
      <c r="E493" s="74"/>
      <c r="F493" s="74"/>
      <c r="H493" s="65"/>
      <c r="I493" s="67"/>
      <c r="K493" s="82">
        <f>IF(AND(年报!N$2&lt;=A493,A493&lt;=年报!N$3),1,0)</f>
        <v>0</v>
      </c>
    </row>
    <row r="494" s="75" customFormat="1" spans="1:11">
      <c r="A494" s="21"/>
      <c r="B494" s="74"/>
      <c r="C494" s="74"/>
      <c r="D494" s="74"/>
      <c r="E494" s="74"/>
      <c r="F494" s="74"/>
      <c r="H494" s="65"/>
      <c r="I494" s="67"/>
      <c r="K494" s="82">
        <f>IF(AND(年报!N$2&lt;=A494,A494&lt;=年报!N$3),1,0)</f>
        <v>0</v>
      </c>
    </row>
    <row r="495" s="75" customFormat="1" spans="1:11">
      <c r="A495" s="21"/>
      <c r="B495" s="74"/>
      <c r="C495" s="74"/>
      <c r="D495" s="74"/>
      <c r="E495" s="74"/>
      <c r="F495" s="74"/>
      <c r="H495" s="65"/>
      <c r="I495" s="67"/>
      <c r="K495" s="82">
        <f>IF(AND(年报!N$2&lt;=A495,A495&lt;=年报!N$3),1,0)</f>
        <v>0</v>
      </c>
    </row>
    <row r="496" s="75" customFormat="1" spans="1:11">
      <c r="A496" s="21"/>
      <c r="B496" s="74"/>
      <c r="C496" s="74"/>
      <c r="D496" s="74"/>
      <c r="E496" s="74"/>
      <c r="F496" s="74"/>
      <c r="H496" s="65"/>
      <c r="I496" s="67"/>
      <c r="K496" s="82">
        <f>IF(AND(年报!N$2&lt;=A496,A496&lt;=年报!N$3),1,0)</f>
        <v>0</v>
      </c>
    </row>
    <row r="497" s="75" customFormat="1" spans="1:11">
      <c r="A497" s="21"/>
      <c r="B497" s="74"/>
      <c r="C497" s="74"/>
      <c r="D497" s="74"/>
      <c r="E497" s="74"/>
      <c r="F497" s="74"/>
      <c r="H497" s="65"/>
      <c r="I497" s="67"/>
      <c r="K497" s="82">
        <f>IF(AND(年报!N$2&lt;=A497,A497&lt;=年报!N$3),1,0)</f>
        <v>0</v>
      </c>
    </row>
    <row r="498" s="75" customFormat="1" spans="1:11">
      <c r="A498" s="21"/>
      <c r="B498" s="74"/>
      <c r="C498" s="74"/>
      <c r="D498" s="74"/>
      <c r="E498" s="74"/>
      <c r="F498" s="74"/>
      <c r="H498" s="65"/>
      <c r="I498" s="67"/>
      <c r="K498" s="82">
        <f>IF(AND(年报!N$2&lt;=A498,A498&lt;=年报!N$3),1,0)</f>
        <v>0</v>
      </c>
    </row>
    <row r="499" s="75" customFormat="1" spans="1:11">
      <c r="A499" s="21"/>
      <c r="B499" s="74"/>
      <c r="C499" s="74"/>
      <c r="D499" s="74"/>
      <c r="E499" s="74"/>
      <c r="F499" s="74"/>
      <c r="H499" s="65"/>
      <c r="I499" s="67"/>
      <c r="K499" s="82">
        <f>IF(AND(年报!N$2&lt;=A499,A499&lt;=年报!N$3),1,0)</f>
        <v>0</v>
      </c>
    </row>
    <row r="500" s="75" customFormat="1" spans="1:11">
      <c r="A500" s="21"/>
      <c r="B500" s="74"/>
      <c r="C500" s="74"/>
      <c r="D500" s="74"/>
      <c r="E500" s="74"/>
      <c r="F500" s="74"/>
      <c r="H500" s="65"/>
      <c r="I500" s="67"/>
      <c r="K500" s="82">
        <f>IF(AND(年报!N$2&lt;=A500,A500&lt;=年报!N$3),1,0)</f>
        <v>0</v>
      </c>
    </row>
    <row r="501" s="75" customFormat="1" spans="1:11">
      <c r="A501" s="21"/>
      <c r="B501" s="74"/>
      <c r="C501" s="74"/>
      <c r="D501" s="74"/>
      <c r="E501" s="74"/>
      <c r="F501" s="74"/>
      <c r="H501" s="65"/>
      <c r="I501" s="67"/>
      <c r="K501" s="82">
        <f>IF(AND(年报!N$2&lt;=A501,A501&lt;=年报!N$3),1,0)</f>
        <v>0</v>
      </c>
    </row>
    <row r="502" s="75" customFormat="1" spans="1:11">
      <c r="A502" s="21"/>
      <c r="B502" s="74"/>
      <c r="C502" s="74"/>
      <c r="D502" s="74"/>
      <c r="E502" s="74"/>
      <c r="F502" s="74"/>
      <c r="H502" s="65"/>
      <c r="I502" s="67"/>
      <c r="K502" s="82">
        <f>IF(AND(年报!N$2&lt;=A502,A502&lt;=年报!N$3),1,0)</f>
        <v>0</v>
      </c>
    </row>
    <row r="503" s="75" customFormat="1" spans="1:11">
      <c r="A503" s="21"/>
      <c r="B503" s="74"/>
      <c r="C503" s="74"/>
      <c r="D503" s="74"/>
      <c r="E503" s="74"/>
      <c r="F503" s="74"/>
      <c r="H503" s="65"/>
      <c r="I503" s="67"/>
      <c r="K503" s="82">
        <f>IF(AND(年报!N$2&lt;=A503,A503&lt;=年报!N$3),1,0)</f>
        <v>0</v>
      </c>
    </row>
    <row r="504" s="75" customFormat="1" spans="1:11">
      <c r="A504" s="21"/>
      <c r="B504" s="74"/>
      <c r="C504" s="74"/>
      <c r="D504" s="74"/>
      <c r="E504" s="74"/>
      <c r="F504" s="74"/>
      <c r="H504" s="65"/>
      <c r="I504" s="67"/>
      <c r="K504" s="82">
        <f>IF(AND(年报!N$2&lt;=A504,A504&lt;=年报!N$3),1,0)</f>
        <v>0</v>
      </c>
    </row>
    <row r="505" s="75" customFormat="1" spans="1:11">
      <c r="A505" s="21"/>
      <c r="B505" s="74"/>
      <c r="C505" s="74"/>
      <c r="D505" s="74"/>
      <c r="E505" s="74"/>
      <c r="F505" s="74"/>
      <c r="H505" s="65"/>
      <c r="I505" s="67"/>
      <c r="K505" s="82">
        <f>IF(AND(年报!N$2&lt;=A505,A505&lt;=年报!N$3),1,0)</f>
        <v>0</v>
      </c>
    </row>
    <row r="506" s="75" customFormat="1" spans="1:11">
      <c r="A506" s="21"/>
      <c r="B506" s="74"/>
      <c r="C506" s="74"/>
      <c r="D506" s="74"/>
      <c r="E506" s="74"/>
      <c r="F506" s="74"/>
      <c r="H506" s="65"/>
      <c r="I506" s="67"/>
      <c r="K506" s="82">
        <f>IF(AND(年报!N$2&lt;=A506,A506&lt;=年报!N$3),1,0)</f>
        <v>0</v>
      </c>
    </row>
    <row r="507" s="75" customFormat="1" spans="1:11">
      <c r="A507" s="21"/>
      <c r="B507" s="74"/>
      <c r="C507" s="74"/>
      <c r="D507" s="74"/>
      <c r="E507" s="74"/>
      <c r="F507" s="74"/>
      <c r="H507" s="65"/>
      <c r="I507" s="67"/>
      <c r="K507" s="82">
        <f>IF(AND(年报!N$2&lt;=A507,A507&lt;=年报!N$3),1,0)</f>
        <v>0</v>
      </c>
    </row>
    <row r="508" s="75" customFormat="1" spans="1:11">
      <c r="A508" s="21"/>
      <c r="B508" s="74"/>
      <c r="C508" s="74"/>
      <c r="D508" s="74"/>
      <c r="E508" s="74"/>
      <c r="F508" s="74"/>
      <c r="H508" s="65"/>
      <c r="I508" s="67"/>
      <c r="K508" s="82">
        <f>IF(AND(年报!N$2&lt;=A508,A508&lt;=年报!N$3),1,0)</f>
        <v>0</v>
      </c>
    </row>
    <row r="509" s="75" customFormat="1" spans="1:11">
      <c r="A509" s="21"/>
      <c r="B509" s="74"/>
      <c r="C509" s="74"/>
      <c r="D509" s="74"/>
      <c r="E509" s="74"/>
      <c r="F509" s="74"/>
      <c r="H509" s="65"/>
      <c r="I509" s="67"/>
      <c r="K509" s="82">
        <f>IF(AND(年报!N$2&lt;=A509,A509&lt;=年报!N$3),1,0)</f>
        <v>0</v>
      </c>
    </row>
    <row r="510" s="75" customFormat="1" spans="1:11">
      <c r="A510" s="21"/>
      <c r="B510" s="74"/>
      <c r="C510" s="74"/>
      <c r="D510" s="74"/>
      <c r="E510" s="74"/>
      <c r="F510" s="74"/>
      <c r="H510" s="65"/>
      <c r="I510" s="67"/>
      <c r="K510" s="82">
        <f>IF(AND(年报!N$2&lt;=A510,A510&lt;=年报!N$3),1,0)</f>
        <v>0</v>
      </c>
    </row>
    <row r="511" s="75" customFormat="1" spans="1:11">
      <c r="A511" s="21"/>
      <c r="B511" s="74"/>
      <c r="C511" s="74"/>
      <c r="D511" s="74"/>
      <c r="E511" s="74"/>
      <c r="F511" s="74"/>
      <c r="H511" s="65"/>
      <c r="I511" s="67"/>
      <c r="K511" s="82">
        <f>IF(AND(年报!N$2&lt;=A511,A511&lt;=年报!N$3),1,0)</f>
        <v>0</v>
      </c>
    </row>
    <row r="512" s="75" customFormat="1" spans="1:11">
      <c r="A512" s="21"/>
      <c r="B512" s="74"/>
      <c r="C512" s="74"/>
      <c r="D512" s="74"/>
      <c r="E512" s="74"/>
      <c r="F512" s="74"/>
      <c r="H512" s="65"/>
      <c r="I512" s="67"/>
      <c r="K512" s="82">
        <f>IF(AND(年报!N$2&lt;=A512,A512&lt;=年报!N$3),1,0)</f>
        <v>0</v>
      </c>
    </row>
    <row r="513" s="75" customFormat="1" spans="1:11">
      <c r="A513" s="21"/>
      <c r="B513" s="74"/>
      <c r="C513" s="74"/>
      <c r="D513" s="74"/>
      <c r="E513" s="74"/>
      <c r="F513" s="74"/>
      <c r="H513" s="65"/>
      <c r="I513" s="67"/>
      <c r="K513" s="82">
        <f>IF(AND(年报!N$2&lt;=A513,A513&lt;=年报!N$3),1,0)</f>
        <v>0</v>
      </c>
    </row>
    <row r="514" s="75" customFormat="1" spans="1:11">
      <c r="A514" s="21"/>
      <c r="B514" s="74"/>
      <c r="C514" s="74"/>
      <c r="D514" s="74"/>
      <c r="E514" s="74"/>
      <c r="F514" s="74"/>
      <c r="H514" s="65"/>
      <c r="I514" s="67"/>
      <c r="K514" s="82">
        <f>IF(AND(年报!N$2&lt;=A514,A514&lt;=年报!N$3),1,0)</f>
        <v>0</v>
      </c>
    </row>
    <row r="515" s="75" customFormat="1" spans="1:11">
      <c r="A515" s="21"/>
      <c r="B515" s="74"/>
      <c r="C515" s="74"/>
      <c r="D515" s="74"/>
      <c r="E515" s="74"/>
      <c r="F515" s="74"/>
      <c r="H515" s="65"/>
      <c r="I515" s="67"/>
      <c r="K515" s="82">
        <f>IF(AND(年报!N$2&lt;=A515,A515&lt;=年报!N$3),1,0)</f>
        <v>0</v>
      </c>
    </row>
    <row r="516" s="75" customFormat="1" spans="1:11">
      <c r="A516" s="21"/>
      <c r="B516" s="74"/>
      <c r="C516" s="74"/>
      <c r="D516" s="74"/>
      <c r="E516" s="74"/>
      <c r="F516" s="74"/>
      <c r="H516" s="65"/>
      <c r="I516" s="67"/>
      <c r="K516" s="82">
        <f>IF(AND(年报!N$2&lt;=A516,A516&lt;=年报!N$3),1,0)</f>
        <v>0</v>
      </c>
    </row>
    <row r="517" s="75" customFormat="1" spans="1:11">
      <c r="A517" s="21"/>
      <c r="B517" s="74"/>
      <c r="C517" s="74"/>
      <c r="D517" s="74"/>
      <c r="E517" s="74"/>
      <c r="F517" s="74"/>
      <c r="H517" s="65"/>
      <c r="I517" s="67"/>
      <c r="K517" s="82">
        <f>IF(AND(年报!N$2&lt;=A517,A517&lt;=年报!N$3),1,0)</f>
        <v>0</v>
      </c>
    </row>
    <row r="518" s="75" customFormat="1" spans="1:11">
      <c r="A518" s="21"/>
      <c r="B518" s="74"/>
      <c r="C518" s="74"/>
      <c r="D518" s="74"/>
      <c r="E518" s="74"/>
      <c r="F518" s="74"/>
      <c r="H518" s="65"/>
      <c r="I518" s="67"/>
      <c r="K518" s="82">
        <f>IF(AND(年报!N$2&lt;=A518,A518&lt;=年报!N$3),1,0)</f>
        <v>0</v>
      </c>
    </row>
    <row r="519" s="75" customFormat="1" spans="1:11">
      <c r="A519" s="21"/>
      <c r="B519" s="74"/>
      <c r="C519" s="74"/>
      <c r="D519" s="74"/>
      <c r="E519" s="74"/>
      <c r="F519" s="74"/>
      <c r="H519" s="65"/>
      <c r="I519" s="67"/>
      <c r="K519" s="82">
        <f>IF(AND(年报!N$2&lt;=A519,A519&lt;=年报!N$3),1,0)</f>
        <v>0</v>
      </c>
    </row>
    <row r="520" s="75" customFormat="1" spans="1:11">
      <c r="A520" s="21"/>
      <c r="B520" s="74"/>
      <c r="C520" s="74"/>
      <c r="D520" s="74"/>
      <c r="E520" s="74"/>
      <c r="F520" s="74"/>
      <c r="H520" s="65"/>
      <c r="I520" s="67"/>
      <c r="K520" s="82">
        <f>IF(AND(年报!N$2&lt;=A520,A520&lt;=年报!N$3),1,0)</f>
        <v>0</v>
      </c>
    </row>
    <row r="521" s="75" customFormat="1" spans="1:11">
      <c r="A521" s="21"/>
      <c r="B521" s="74"/>
      <c r="C521" s="74"/>
      <c r="D521" s="74"/>
      <c r="E521" s="74"/>
      <c r="F521" s="74"/>
      <c r="H521" s="65"/>
      <c r="I521" s="67"/>
      <c r="K521" s="82">
        <f>IF(AND(年报!N$2&lt;=A521,A521&lt;=年报!N$3),1,0)</f>
        <v>0</v>
      </c>
    </row>
    <row r="522" s="75" customFormat="1" spans="1:11">
      <c r="A522" s="21"/>
      <c r="B522" s="74"/>
      <c r="C522" s="74"/>
      <c r="D522" s="74"/>
      <c r="E522" s="74"/>
      <c r="F522" s="74"/>
      <c r="H522" s="65"/>
      <c r="I522" s="67"/>
      <c r="K522" s="82">
        <f>IF(AND(年报!N$2&lt;=A522,A522&lt;=年报!N$3),1,0)</f>
        <v>0</v>
      </c>
    </row>
    <row r="523" s="75" customFormat="1" spans="1:11">
      <c r="A523" s="21"/>
      <c r="B523" s="74"/>
      <c r="C523" s="74"/>
      <c r="D523" s="74"/>
      <c r="E523" s="74"/>
      <c r="F523" s="74"/>
      <c r="H523" s="65"/>
      <c r="I523" s="67"/>
      <c r="K523" s="82">
        <f>IF(AND(年报!N$2&lt;=A523,A523&lt;=年报!N$3),1,0)</f>
        <v>0</v>
      </c>
    </row>
    <row r="524" s="75" customFormat="1" spans="1:11">
      <c r="A524" s="21"/>
      <c r="B524" s="74"/>
      <c r="C524" s="74"/>
      <c r="D524" s="74"/>
      <c r="E524" s="74"/>
      <c r="F524" s="74"/>
      <c r="H524" s="65"/>
      <c r="I524" s="67"/>
      <c r="K524" s="82">
        <f>IF(AND(年报!N$2&lt;=A524,A524&lt;=年报!N$3),1,0)</f>
        <v>0</v>
      </c>
    </row>
    <row r="525" s="75" customFormat="1" spans="1:11">
      <c r="A525" s="21"/>
      <c r="B525" s="74"/>
      <c r="C525" s="74"/>
      <c r="D525" s="74"/>
      <c r="E525" s="74"/>
      <c r="F525" s="74"/>
      <c r="H525" s="65"/>
      <c r="I525" s="67"/>
      <c r="K525" s="82">
        <f>IF(AND(年报!N$2&lt;=A525,A525&lt;=年报!N$3),1,0)</f>
        <v>0</v>
      </c>
    </row>
    <row r="526" s="75" customFormat="1" spans="1:11">
      <c r="A526" s="21"/>
      <c r="B526" s="74"/>
      <c r="C526" s="74"/>
      <c r="D526" s="74"/>
      <c r="E526" s="74"/>
      <c r="F526" s="74"/>
      <c r="H526" s="65"/>
      <c r="I526" s="67"/>
      <c r="K526" s="82">
        <f>IF(AND(年报!N$2&lt;=A526,A526&lt;=年报!N$3),1,0)</f>
        <v>0</v>
      </c>
    </row>
    <row r="527" s="75" customFormat="1" spans="1:11">
      <c r="A527" s="21"/>
      <c r="B527" s="74"/>
      <c r="C527" s="74"/>
      <c r="D527" s="74"/>
      <c r="E527" s="74"/>
      <c r="F527" s="74"/>
      <c r="H527" s="65"/>
      <c r="I527" s="67"/>
      <c r="K527" s="82">
        <f>IF(AND(年报!N$2&lt;=A527,A527&lt;=年报!N$3),1,0)</f>
        <v>0</v>
      </c>
    </row>
    <row r="528" s="75" customFormat="1" spans="1:11">
      <c r="A528" s="21"/>
      <c r="B528" s="74"/>
      <c r="C528" s="74"/>
      <c r="D528" s="74"/>
      <c r="E528" s="74"/>
      <c r="F528" s="74"/>
      <c r="H528" s="65"/>
      <c r="I528" s="67"/>
      <c r="K528" s="82">
        <f>IF(AND(年报!N$2&lt;=A528,A528&lt;=年报!N$3),1,0)</f>
        <v>0</v>
      </c>
    </row>
    <row r="529" s="75" customFormat="1" spans="1:11">
      <c r="A529" s="21"/>
      <c r="B529" s="74"/>
      <c r="C529" s="74"/>
      <c r="D529" s="74"/>
      <c r="E529" s="74"/>
      <c r="F529" s="74"/>
      <c r="H529" s="65"/>
      <c r="I529" s="67"/>
      <c r="K529" s="82">
        <f>IF(AND(年报!N$2&lt;=A529,A529&lt;=年报!N$3),1,0)</f>
        <v>0</v>
      </c>
    </row>
    <row r="530" s="75" customFormat="1" spans="1:11">
      <c r="A530" s="21"/>
      <c r="B530" s="74"/>
      <c r="C530" s="74"/>
      <c r="D530" s="74"/>
      <c r="E530" s="74"/>
      <c r="F530" s="74"/>
      <c r="H530" s="65"/>
      <c r="I530" s="67"/>
      <c r="K530" s="82">
        <f>IF(AND(年报!N$2&lt;=A530,A530&lt;=年报!N$3),1,0)</f>
        <v>0</v>
      </c>
    </row>
    <row r="531" s="75" customFormat="1" spans="1:11">
      <c r="A531" s="21"/>
      <c r="B531" s="74"/>
      <c r="C531" s="74"/>
      <c r="D531" s="74"/>
      <c r="E531" s="74"/>
      <c r="F531" s="74"/>
      <c r="H531" s="65"/>
      <c r="I531" s="67"/>
      <c r="K531" s="82">
        <f>IF(AND(年报!N$2&lt;=A531,A531&lt;=年报!N$3),1,0)</f>
        <v>0</v>
      </c>
    </row>
    <row r="532" s="75" customFormat="1" spans="1:11">
      <c r="A532" s="21"/>
      <c r="B532" s="74"/>
      <c r="C532" s="74"/>
      <c r="D532" s="74"/>
      <c r="E532" s="74"/>
      <c r="F532" s="74"/>
      <c r="H532" s="65"/>
      <c r="I532" s="67"/>
      <c r="K532" s="82">
        <f>IF(AND(年报!N$2&lt;=A532,A532&lt;=年报!N$3),1,0)</f>
        <v>0</v>
      </c>
    </row>
    <row r="533" s="75" customFormat="1" spans="1:11">
      <c r="A533" s="21"/>
      <c r="B533" s="74"/>
      <c r="C533" s="74"/>
      <c r="D533" s="74"/>
      <c r="E533" s="74"/>
      <c r="F533" s="74"/>
      <c r="H533" s="65"/>
      <c r="I533" s="67"/>
      <c r="K533" s="82">
        <f>IF(AND(年报!N$2&lt;=A533,A533&lt;=年报!N$3),1,0)</f>
        <v>0</v>
      </c>
    </row>
    <row r="534" s="75" customFormat="1" spans="1:11">
      <c r="A534" s="21"/>
      <c r="B534" s="74"/>
      <c r="C534" s="74"/>
      <c r="D534" s="74"/>
      <c r="E534" s="74"/>
      <c r="F534" s="74"/>
      <c r="H534" s="65"/>
      <c r="I534" s="67"/>
      <c r="K534" s="82">
        <f>IF(AND(年报!N$2&lt;=A534,A534&lt;=年报!N$3),1,0)</f>
        <v>0</v>
      </c>
    </row>
    <row r="535" s="75" customFormat="1" spans="1:11">
      <c r="A535" s="21"/>
      <c r="B535" s="74"/>
      <c r="C535" s="74"/>
      <c r="D535" s="74"/>
      <c r="E535" s="74"/>
      <c r="F535" s="74"/>
      <c r="H535" s="65"/>
      <c r="I535" s="67"/>
      <c r="K535" s="82">
        <f>IF(AND(年报!N$2&lt;=A535,A535&lt;=年报!N$3),1,0)</f>
        <v>0</v>
      </c>
    </row>
    <row r="536" s="75" customFormat="1" spans="1:11">
      <c r="A536" s="21"/>
      <c r="B536" s="74"/>
      <c r="C536" s="74"/>
      <c r="D536" s="74"/>
      <c r="E536" s="74"/>
      <c r="F536" s="74"/>
      <c r="H536" s="65"/>
      <c r="I536" s="67"/>
      <c r="K536" s="82">
        <f>IF(AND(年报!N$2&lt;=A536,A536&lt;=年报!N$3),1,0)</f>
        <v>0</v>
      </c>
    </row>
    <row r="537" s="75" customFormat="1" spans="1:11">
      <c r="A537" s="21"/>
      <c r="B537" s="74"/>
      <c r="C537" s="74"/>
      <c r="D537" s="74"/>
      <c r="E537" s="74"/>
      <c r="F537" s="74"/>
      <c r="H537" s="65"/>
      <c r="I537" s="67"/>
      <c r="K537" s="82">
        <f>IF(AND(年报!N$2&lt;=A537,A537&lt;=年报!N$3),1,0)</f>
        <v>0</v>
      </c>
    </row>
    <row r="538" s="75" customFormat="1" spans="1:11">
      <c r="A538" s="21"/>
      <c r="B538" s="74"/>
      <c r="C538" s="74"/>
      <c r="D538" s="74"/>
      <c r="E538" s="74"/>
      <c r="F538" s="74"/>
      <c r="H538" s="65"/>
      <c r="I538" s="67"/>
      <c r="K538" s="82">
        <f>IF(AND(年报!N$2&lt;=A538,A538&lt;=年报!N$3),1,0)</f>
        <v>0</v>
      </c>
    </row>
    <row r="539" s="75" customFormat="1" spans="1:11">
      <c r="A539" s="21"/>
      <c r="B539" s="74"/>
      <c r="C539" s="74"/>
      <c r="D539" s="74"/>
      <c r="E539" s="74"/>
      <c r="F539" s="74"/>
      <c r="H539" s="65"/>
      <c r="I539" s="67"/>
      <c r="K539" s="82">
        <f>IF(AND(年报!N$2&lt;=A539,A539&lt;=年报!N$3),1,0)</f>
        <v>0</v>
      </c>
    </row>
    <row r="540" s="75" customFormat="1" spans="1:11">
      <c r="A540" s="21"/>
      <c r="B540" s="74"/>
      <c r="C540" s="74"/>
      <c r="D540" s="74"/>
      <c r="E540" s="74"/>
      <c r="F540" s="74"/>
      <c r="H540" s="65"/>
      <c r="I540" s="67"/>
      <c r="K540" s="82">
        <f>IF(AND(年报!N$2&lt;=A540,A540&lt;=年报!N$3),1,0)</f>
        <v>0</v>
      </c>
    </row>
    <row r="541" s="75" customFormat="1" spans="1:11">
      <c r="A541" s="21"/>
      <c r="B541" s="74"/>
      <c r="C541" s="74"/>
      <c r="D541" s="74"/>
      <c r="E541" s="74"/>
      <c r="F541" s="74"/>
      <c r="H541" s="65"/>
      <c r="I541" s="67"/>
      <c r="K541" s="82">
        <f>IF(AND(年报!N$2&lt;=A541,A541&lt;=年报!N$3),1,0)</f>
        <v>0</v>
      </c>
    </row>
    <row r="542" s="75" customFormat="1" spans="1:11">
      <c r="A542" s="21"/>
      <c r="B542" s="74"/>
      <c r="C542" s="74"/>
      <c r="D542" s="74"/>
      <c r="E542" s="74"/>
      <c r="F542" s="74"/>
      <c r="H542" s="65"/>
      <c r="I542" s="67"/>
      <c r="K542" s="82">
        <f>IF(AND(年报!N$2&lt;=A542,A542&lt;=年报!N$3),1,0)</f>
        <v>0</v>
      </c>
    </row>
    <row r="543" s="75" customFormat="1" spans="1:11">
      <c r="A543" s="21"/>
      <c r="B543" s="74"/>
      <c r="C543" s="74"/>
      <c r="D543" s="74"/>
      <c r="E543" s="74"/>
      <c r="F543" s="74"/>
      <c r="H543" s="65"/>
      <c r="I543" s="67"/>
      <c r="K543" s="82">
        <f>IF(AND(年报!N$2&lt;=A543,A543&lt;=年报!N$3),1,0)</f>
        <v>0</v>
      </c>
    </row>
    <row r="544" s="75" customFormat="1" spans="1:11">
      <c r="A544" s="21"/>
      <c r="B544" s="74"/>
      <c r="C544" s="74"/>
      <c r="D544" s="74"/>
      <c r="E544" s="74"/>
      <c r="F544" s="74"/>
      <c r="H544" s="65"/>
      <c r="I544" s="67"/>
      <c r="K544" s="82">
        <f>IF(AND(年报!N$2&lt;=A544,A544&lt;=年报!N$3),1,0)</f>
        <v>0</v>
      </c>
    </row>
    <row r="545" s="75" customFormat="1" spans="1:11">
      <c r="A545" s="21"/>
      <c r="B545" s="74"/>
      <c r="C545" s="74"/>
      <c r="D545" s="74"/>
      <c r="E545" s="74"/>
      <c r="F545" s="74"/>
      <c r="H545" s="65"/>
      <c r="I545" s="67"/>
      <c r="K545" s="82">
        <f>IF(AND(年报!N$2&lt;=A545,A545&lt;=年报!N$3),1,0)</f>
        <v>0</v>
      </c>
    </row>
    <row r="546" s="75" customFormat="1" spans="1:11">
      <c r="A546" s="21"/>
      <c r="B546" s="74"/>
      <c r="C546" s="74"/>
      <c r="D546" s="74"/>
      <c r="E546" s="74"/>
      <c r="F546" s="74"/>
      <c r="H546" s="65"/>
      <c r="I546" s="67"/>
      <c r="K546" s="82">
        <f>IF(AND(年报!N$2&lt;=A546,A546&lt;=年报!N$3),1,0)</f>
        <v>0</v>
      </c>
    </row>
    <row r="547" s="75" customFormat="1" spans="1:11">
      <c r="A547" s="21"/>
      <c r="B547" s="74"/>
      <c r="C547" s="74"/>
      <c r="D547" s="74"/>
      <c r="E547" s="74"/>
      <c r="F547" s="74"/>
      <c r="H547" s="65"/>
      <c r="I547" s="67"/>
      <c r="K547" s="82">
        <f>IF(AND(年报!N$2&lt;=A547,A547&lt;=年报!N$3),1,0)</f>
        <v>0</v>
      </c>
    </row>
    <row r="548" s="75" customFormat="1" spans="1:11">
      <c r="A548" s="21"/>
      <c r="B548" s="74"/>
      <c r="C548" s="74"/>
      <c r="D548" s="74"/>
      <c r="E548" s="74"/>
      <c r="F548" s="74"/>
      <c r="H548" s="65"/>
      <c r="I548" s="67"/>
      <c r="K548" s="82">
        <f>IF(AND(年报!N$2&lt;=A548,A548&lt;=年报!N$3),1,0)</f>
        <v>0</v>
      </c>
    </row>
    <row r="549" s="75" customFormat="1" spans="1:11">
      <c r="A549" s="21"/>
      <c r="B549" s="74"/>
      <c r="C549" s="74"/>
      <c r="D549" s="74"/>
      <c r="E549" s="74"/>
      <c r="F549" s="74"/>
      <c r="H549" s="65"/>
      <c r="I549" s="67"/>
      <c r="K549" s="82">
        <f>IF(AND(年报!N$2&lt;=A549,A549&lt;=年报!N$3),1,0)</f>
        <v>0</v>
      </c>
    </row>
    <row r="550" s="75" customFormat="1" spans="1:11">
      <c r="A550" s="21"/>
      <c r="B550" s="74"/>
      <c r="C550" s="74"/>
      <c r="D550" s="74"/>
      <c r="E550" s="74"/>
      <c r="F550" s="74"/>
      <c r="H550" s="65"/>
      <c r="I550" s="67"/>
      <c r="K550" s="82">
        <f>IF(AND(年报!N$2&lt;=A550,A550&lt;=年报!N$3),1,0)</f>
        <v>0</v>
      </c>
    </row>
    <row r="551" s="75" customFormat="1" spans="1:11">
      <c r="A551" s="21"/>
      <c r="B551" s="74"/>
      <c r="C551" s="74"/>
      <c r="D551" s="74"/>
      <c r="E551" s="74"/>
      <c r="F551" s="74"/>
      <c r="H551" s="65"/>
      <c r="I551" s="67"/>
      <c r="K551" s="82">
        <f>IF(AND(年报!N$2&lt;=A551,A551&lt;=年报!N$3),1,0)</f>
        <v>0</v>
      </c>
    </row>
    <row r="552" s="75" customFormat="1" spans="1:11">
      <c r="A552" s="21"/>
      <c r="B552" s="74"/>
      <c r="C552" s="74"/>
      <c r="D552" s="74"/>
      <c r="E552" s="74"/>
      <c r="F552" s="74"/>
      <c r="H552" s="65"/>
      <c r="I552" s="67"/>
      <c r="K552" s="82">
        <f>IF(AND(年报!N$2&lt;=A552,A552&lt;=年报!N$3),1,0)</f>
        <v>0</v>
      </c>
    </row>
    <row r="553" s="75" customFormat="1" spans="1:11">
      <c r="A553" s="21"/>
      <c r="B553" s="74"/>
      <c r="C553" s="74"/>
      <c r="D553" s="74"/>
      <c r="E553" s="74"/>
      <c r="F553" s="74"/>
      <c r="H553" s="65"/>
      <c r="I553" s="67"/>
      <c r="K553" s="82">
        <f>IF(AND(年报!N$2&lt;=A553,A553&lt;=年报!N$3),1,0)</f>
        <v>0</v>
      </c>
    </row>
    <row r="554" s="75" customFormat="1" spans="1:11">
      <c r="A554" s="21"/>
      <c r="B554" s="74"/>
      <c r="C554" s="74"/>
      <c r="D554" s="74"/>
      <c r="E554" s="74"/>
      <c r="F554" s="74"/>
      <c r="H554" s="65"/>
      <c r="I554" s="67"/>
      <c r="K554" s="82">
        <f>IF(AND(年报!N$2&lt;=A554,A554&lt;=年报!N$3),1,0)</f>
        <v>0</v>
      </c>
    </row>
    <row r="555" s="75" customFormat="1" spans="1:11">
      <c r="A555" s="21"/>
      <c r="B555" s="74"/>
      <c r="C555" s="74"/>
      <c r="D555" s="74"/>
      <c r="E555" s="74"/>
      <c r="F555" s="74"/>
      <c r="H555" s="65"/>
      <c r="I555" s="67"/>
      <c r="K555" s="82">
        <f>IF(AND(年报!N$2&lt;=A555,A555&lt;=年报!N$3),1,0)</f>
        <v>0</v>
      </c>
    </row>
    <row r="556" s="75" customFormat="1" spans="1:11">
      <c r="A556" s="21"/>
      <c r="B556" s="74"/>
      <c r="C556" s="74"/>
      <c r="D556" s="74"/>
      <c r="E556" s="74"/>
      <c r="F556" s="74"/>
      <c r="H556" s="65"/>
      <c r="I556" s="67"/>
      <c r="K556" s="82">
        <f>IF(AND(年报!N$2&lt;=A556,A556&lt;=年报!N$3),1,0)</f>
        <v>0</v>
      </c>
    </row>
    <row r="557" s="75" customFormat="1" spans="1:11">
      <c r="A557" s="21"/>
      <c r="B557" s="74"/>
      <c r="C557" s="74"/>
      <c r="D557" s="74"/>
      <c r="E557" s="74"/>
      <c r="F557" s="74"/>
      <c r="H557" s="65"/>
      <c r="I557" s="67"/>
      <c r="K557" s="82">
        <f>IF(AND(年报!N$2&lt;=A557,A557&lt;=年报!N$3),1,0)</f>
        <v>0</v>
      </c>
    </row>
    <row r="558" s="75" customFormat="1" spans="1:11">
      <c r="A558" s="21"/>
      <c r="B558" s="74"/>
      <c r="C558" s="74"/>
      <c r="D558" s="74"/>
      <c r="E558" s="74"/>
      <c r="F558" s="74"/>
      <c r="H558" s="65"/>
      <c r="I558" s="67"/>
      <c r="K558" s="82">
        <f>IF(AND(年报!N$2&lt;=A558,A558&lt;=年报!N$3),1,0)</f>
        <v>0</v>
      </c>
    </row>
    <row r="559" s="75" customFormat="1" spans="1:11">
      <c r="A559" s="21"/>
      <c r="B559" s="74"/>
      <c r="C559" s="74"/>
      <c r="D559" s="74"/>
      <c r="E559" s="74"/>
      <c r="F559" s="74"/>
      <c r="H559" s="65"/>
      <c r="I559" s="67"/>
      <c r="K559" s="82">
        <f>IF(AND(年报!N$2&lt;=A559,A559&lt;=年报!N$3),1,0)</f>
        <v>0</v>
      </c>
    </row>
    <row r="560" s="75" customFormat="1" spans="1:11">
      <c r="A560" s="21"/>
      <c r="B560" s="74"/>
      <c r="C560" s="74"/>
      <c r="D560" s="74"/>
      <c r="E560" s="74"/>
      <c r="F560" s="74"/>
      <c r="H560" s="65"/>
      <c r="I560" s="67"/>
      <c r="K560" s="82">
        <f>IF(AND(年报!N$2&lt;=A560,A560&lt;=年报!N$3),1,0)</f>
        <v>0</v>
      </c>
    </row>
    <row r="561" s="75" customFormat="1" spans="1:11">
      <c r="A561" s="21"/>
      <c r="B561" s="74"/>
      <c r="C561" s="74"/>
      <c r="D561" s="74"/>
      <c r="E561" s="74"/>
      <c r="F561" s="74"/>
      <c r="H561" s="65"/>
      <c r="I561" s="67"/>
      <c r="K561" s="82">
        <f>IF(AND(年报!N$2&lt;=A561,A561&lt;=年报!N$3),1,0)</f>
        <v>0</v>
      </c>
    </row>
    <row r="562" s="75" customFormat="1" spans="1:11">
      <c r="A562" s="21"/>
      <c r="B562" s="74"/>
      <c r="C562" s="74"/>
      <c r="D562" s="74"/>
      <c r="E562" s="74"/>
      <c r="F562" s="74"/>
      <c r="H562" s="65"/>
      <c r="I562" s="67"/>
      <c r="K562" s="82">
        <f>IF(AND(年报!N$2&lt;=A562,A562&lt;=年报!N$3),1,0)</f>
        <v>0</v>
      </c>
    </row>
    <row r="563" s="75" customFormat="1" spans="1:11">
      <c r="A563" s="21"/>
      <c r="B563" s="74"/>
      <c r="C563" s="74"/>
      <c r="D563" s="74"/>
      <c r="E563" s="74"/>
      <c r="F563" s="74"/>
      <c r="H563" s="65"/>
      <c r="I563" s="67"/>
      <c r="K563" s="82">
        <f>IF(AND(年报!N$2&lt;=A563,A563&lt;=年报!N$3),1,0)</f>
        <v>0</v>
      </c>
    </row>
    <row r="564" s="75" customFormat="1" spans="1:11">
      <c r="A564" s="21"/>
      <c r="B564" s="74"/>
      <c r="C564" s="74"/>
      <c r="D564" s="74"/>
      <c r="E564" s="74"/>
      <c r="F564" s="74"/>
      <c r="H564" s="65"/>
      <c r="I564" s="67"/>
      <c r="K564" s="82">
        <f>IF(AND(年报!N$2&lt;=A564,A564&lt;=年报!N$3),1,0)</f>
        <v>0</v>
      </c>
    </row>
    <row r="565" s="75" customFormat="1" spans="1:11">
      <c r="A565" s="21"/>
      <c r="B565" s="74"/>
      <c r="C565" s="74"/>
      <c r="D565" s="74"/>
      <c r="E565" s="74"/>
      <c r="F565" s="74"/>
      <c r="H565" s="65"/>
      <c r="I565" s="67"/>
      <c r="K565" s="82">
        <f>IF(AND(年报!N$2&lt;=A565,A565&lt;=年报!N$3),1,0)</f>
        <v>0</v>
      </c>
    </row>
    <row r="566" s="75" customFormat="1" spans="1:11">
      <c r="A566" s="21"/>
      <c r="B566" s="74"/>
      <c r="C566" s="74"/>
      <c r="D566" s="74"/>
      <c r="E566" s="74"/>
      <c r="F566" s="74"/>
      <c r="H566" s="65"/>
      <c r="I566" s="67"/>
      <c r="K566" s="82">
        <f>IF(AND(年报!N$2&lt;=A566,A566&lt;=年报!N$3),1,0)</f>
        <v>0</v>
      </c>
    </row>
    <row r="567" s="75" customFormat="1" spans="1:11">
      <c r="A567" s="21"/>
      <c r="B567" s="74"/>
      <c r="C567" s="74"/>
      <c r="D567" s="74"/>
      <c r="E567" s="74"/>
      <c r="F567" s="74"/>
      <c r="H567" s="65"/>
      <c r="I567" s="67"/>
      <c r="K567" s="82">
        <f>IF(AND(年报!N$2&lt;=A567,A567&lt;=年报!N$3),1,0)</f>
        <v>0</v>
      </c>
    </row>
    <row r="568" s="75" customFormat="1" spans="1:11">
      <c r="A568" s="21"/>
      <c r="B568" s="74"/>
      <c r="C568" s="74"/>
      <c r="D568" s="74"/>
      <c r="E568" s="74"/>
      <c r="F568" s="74"/>
      <c r="H568" s="65"/>
      <c r="I568" s="67"/>
      <c r="K568" s="82">
        <f>IF(AND(年报!N$2&lt;=A568,A568&lt;=年报!N$3),1,0)</f>
        <v>0</v>
      </c>
    </row>
    <row r="569" s="75" customFormat="1" spans="1:11">
      <c r="A569" s="21"/>
      <c r="B569" s="74"/>
      <c r="C569" s="74"/>
      <c r="D569" s="74"/>
      <c r="E569" s="74"/>
      <c r="F569" s="74"/>
      <c r="H569" s="65"/>
      <c r="I569" s="67"/>
      <c r="K569" s="82">
        <f>IF(AND(年报!N$2&lt;=A569,A569&lt;=年报!N$3),1,0)</f>
        <v>0</v>
      </c>
    </row>
    <row r="570" s="75" customFormat="1" spans="1:11">
      <c r="A570" s="21"/>
      <c r="B570" s="74"/>
      <c r="C570" s="74"/>
      <c r="D570" s="74"/>
      <c r="E570" s="74"/>
      <c r="F570" s="74"/>
      <c r="H570" s="65"/>
      <c r="I570" s="67"/>
      <c r="K570" s="82">
        <f>IF(AND(年报!N$2&lt;=A570,A570&lt;=年报!N$3),1,0)</f>
        <v>0</v>
      </c>
    </row>
    <row r="571" s="75" customFormat="1" spans="1:11">
      <c r="A571" s="21"/>
      <c r="B571" s="74"/>
      <c r="C571" s="74"/>
      <c r="D571" s="74"/>
      <c r="E571" s="74"/>
      <c r="F571" s="74"/>
      <c r="H571" s="65"/>
      <c r="I571" s="67"/>
      <c r="K571" s="82">
        <f>IF(AND(年报!N$2&lt;=A571,A571&lt;=年报!N$3),1,0)</f>
        <v>0</v>
      </c>
    </row>
    <row r="572" s="75" customFormat="1" spans="1:11">
      <c r="A572" s="21"/>
      <c r="B572" s="74"/>
      <c r="C572" s="74"/>
      <c r="D572" s="74"/>
      <c r="E572" s="74"/>
      <c r="F572" s="74"/>
      <c r="H572" s="65"/>
      <c r="I572" s="67"/>
      <c r="K572" s="82">
        <f>IF(AND(年报!N$2&lt;=A572,A572&lt;=年报!N$3),1,0)</f>
        <v>0</v>
      </c>
    </row>
    <row r="573" s="75" customFormat="1" spans="1:11">
      <c r="A573" s="21"/>
      <c r="B573" s="74"/>
      <c r="C573" s="74"/>
      <c r="D573" s="74"/>
      <c r="E573" s="74"/>
      <c r="F573" s="74"/>
      <c r="H573" s="65"/>
      <c r="I573" s="67"/>
      <c r="K573" s="82">
        <f>IF(AND(年报!N$2&lt;=A573,A573&lt;=年报!N$3),1,0)</f>
        <v>0</v>
      </c>
    </row>
    <row r="574" s="75" customFormat="1" spans="1:11">
      <c r="A574" s="21"/>
      <c r="B574" s="74"/>
      <c r="C574" s="74"/>
      <c r="D574" s="74"/>
      <c r="E574" s="74"/>
      <c r="F574" s="74"/>
      <c r="H574" s="65"/>
      <c r="I574" s="67"/>
      <c r="K574" s="82">
        <f>IF(AND(年报!N$2&lt;=A574,A574&lt;=年报!N$3),1,0)</f>
        <v>0</v>
      </c>
    </row>
    <row r="575" s="75" customFormat="1" spans="1:11">
      <c r="A575" s="21"/>
      <c r="B575" s="74"/>
      <c r="C575" s="74"/>
      <c r="D575" s="74"/>
      <c r="E575" s="74"/>
      <c r="F575" s="74"/>
      <c r="H575" s="65"/>
      <c r="I575" s="67"/>
      <c r="K575" s="82">
        <f>IF(AND(年报!N$2&lt;=A575,A575&lt;=年报!N$3),1,0)</f>
        <v>0</v>
      </c>
    </row>
    <row r="576" s="75" customFormat="1" spans="1:11">
      <c r="A576" s="21"/>
      <c r="B576" s="74"/>
      <c r="C576" s="74"/>
      <c r="D576" s="74"/>
      <c r="E576" s="74"/>
      <c r="F576" s="74"/>
      <c r="H576" s="65"/>
      <c r="I576" s="67"/>
      <c r="K576" s="82">
        <f>IF(AND(年报!N$2&lt;=A576,A576&lt;=年报!N$3),1,0)</f>
        <v>0</v>
      </c>
    </row>
    <row r="577" s="75" customFormat="1" spans="1:11">
      <c r="A577" s="21"/>
      <c r="B577" s="74"/>
      <c r="C577" s="74"/>
      <c r="D577" s="74"/>
      <c r="E577" s="74"/>
      <c r="F577" s="74"/>
      <c r="H577" s="65"/>
      <c r="I577" s="67"/>
      <c r="K577" s="82">
        <f>IF(AND(年报!N$2&lt;=A577,A577&lt;=年报!N$3),1,0)</f>
        <v>0</v>
      </c>
    </row>
    <row r="578" s="75" customFormat="1" spans="1:11">
      <c r="A578" s="21"/>
      <c r="B578" s="74"/>
      <c r="C578" s="74"/>
      <c r="D578" s="74"/>
      <c r="E578" s="74"/>
      <c r="F578" s="74"/>
      <c r="H578" s="65"/>
      <c r="I578" s="67"/>
      <c r="K578" s="82">
        <f>IF(AND(年报!N$2&lt;=A578,A578&lt;=年报!N$3),1,0)</f>
        <v>0</v>
      </c>
    </row>
    <row r="579" s="75" customFormat="1" spans="1:11">
      <c r="A579" s="21"/>
      <c r="B579" s="74"/>
      <c r="C579" s="74"/>
      <c r="D579" s="74"/>
      <c r="E579" s="74"/>
      <c r="F579" s="74"/>
      <c r="H579" s="65"/>
      <c r="I579" s="67"/>
      <c r="K579" s="82">
        <f>IF(AND(年报!N$2&lt;=A579,A579&lt;=年报!N$3),1,0)</f>
        <v>0</v>
      </c>
    </row>
    <row r="580" s="75" customFormat="1" spans="1:11">
      <c r="A580" s="21"/>
      <c r="B580" s="74"/>
      <c r="C580" s="74"/>
      <c r="D580" s="74"/>
      <c r="E580" s="74"/>
      <c r="F580" s="74"/>
      <c r="H580" s="65"/>
      <c r="I580" s="67"/>
      <c r="K580" s="82">
        <f>IF(AND(年报!N$2&lt;=A580,A580&lt;=年报!N$3),1,0)</f>
        <v>0</v>
      </c>
    </row>
    <row r="581" s="75" customFormat="1" spans="1:11">
      <c r="A581" s="21"/>
      <c r="B581" s="74"/>
      <c r="C581" s="74"/>
      <c r="D581" s="74"/>
      <c r="E581" s="74"/>
      <c r="F581" s="74"/>
      <c r="H581" s="65"/>
      <c r="I581" s="67"/>
      <c r="K581" s="82">
        <f>IF(AND(年报!N$2&lt;=A581,A581&lt;=年报!N$3),1,0)</f>
        <v>0</v>
      </c>
    </row>
    <row r="582" s="75" customFormat="1" spans="1:11">
      <c r="A582" s="21"/>
      <c r="B582" s="74"/>
      <c r="C582" s="74"/>
      <c r="D582" s="74"/>
      <c r="E582" s="74"/>
      <c r="F582" s="74"/>
      <c r="H582" s="65"/>
      <c r="I582" s="67"/>
      <c r="K582" s="82">
        <f>IF(AND(年报!N$2&lt;=A582,A582&lt;=年报!N$3),1,0)</f>
        <v>0</v>
      </c>
    </row>
    <row r="583" s="75" customFormat="1" spans="1:11">
      <c r="A583" s="21"/>
      <c r="B583" s="74"/>
      <c r="C583" s="74"/>
      <c r="D583" s="74"/>
      <c r="E583" s="74"/>
      <c r="F583" s="74"/>
      <c r="H583" s="65"/>
      <c r="I583" s="67"/>
      <c r="K583" s="82">
        <f>IF(AND(年报!N$2&lt;=A583,A583&lt;=年报!N$3),1,0)</f>
        <v>0</v>
      </c>
    </row>
    <row r="584" s="75" customFormat="1" spans="1:11">
      <c r="A584" s="21"/>
      <c r="B584" s="74"/>
      <c r="C584" s="74"/>
      <c r="D584" s="74"/>
      <c r="E584" s="74"/>
      <c r="F584" s="74"/>
      <c r="H584" s="65"/>
      <c r="I584" s="67"/>
      <c r="K584" s="82">
        <f>IF(AND(年报!N$2&lt;=A584,A584&lt;=年报!N$3),1,0)</f>
        <v>0</v>
      </c>
    </row>
    <row r="585" s="75" customFormat="1" spans="1:11">
      <c r="A585" s="21"/>
      <c r="B585" s="74"/>
      <c r="C585" s="74"/>
      <c r="D585" s="74"/>
      <c r="E585" s="74"/>
      <c r="F585" s="74"/>
      <c r="H585" s="65"/>
      <c r="I585" s="67"/>
      <c r="K585" s="82">
        <f>IF(AND(年报!N$2&lt;=A585,A585&lt;=年报!N$3),1,0)</f>
        <v>0</v>
      </c>
    </row>
    <row r="586" s="75" customFormat="1" spans="1:11">
      <c r="A586" s="21"/>
      <c r="B586" s="74"/>
      <c r="C586" s="74"/>
      <c r="D586" s="74"/>
      <c r="E586" s="74"/>
      <c r="F586" s="74"/>
      <c r="H586" s="65"/>
      <c r="I586" s="67"/>
      <c r="K586" s="82">
        <f>IF(AND(年报!N$2&lt;=A586,A586&lt;=年报!N$3),1,0)</f>
        <v>0</v>
      </c>
    </row>
    <row r="587" s="75" customFormat="1" spans="1:11">
      <c r="A587" s="21"/>
      <c r="B587" s="74"/>
      <c r="C587" s="74"/>
      <c r="D587" s="74"/>
      <c r="E587" s="74"/>
      <c r="F587" s="74"/>
      <c r="H587" s="65"/>
      <c r="I587" s="67"/>
      <c r="K587" s="82">
        <f>IF(AND(年报!N$2&lt;=A587,A587&lt;=年报!N$3),1,0)</f>
        <v>0</v>
      </c>
    </row>
    <row r="588" s="75" customFormat="1" spans="1:11">
      <c r="A588" s="21"/>
      <c r="B588" s="74"/>
      <c r="C588" s="74"/>
      <c r="D588" s="74"/>
      <c r="E588" s="74"/>
      <c r="F588" s="74"/>
      <c r="H588" s="65"/>
      <c r="I588" s="67"/>
      <c r="K588" s="82">
        <f>IF(AND(年报!N$2&lt;=A588,A588&lt;=年报!N$3),1,0)</f>
        <v>0</v>
      </c>
    </row>
    <row r="589" s="75" customFormat="1" spans="1:11">
      <c r="A589" s="21"/>
      <c r="B589" s="74"/>
      <c r="C589" s="74"/>
      <c r="D589" s="74"/>
      <c r="E589" s="74"/>
      <c r="F589" s="74"/>
      <c r="H589" s="65"/>
      <c r="I589" s="67"/>
      <c r="K589" s="82">
        <f>IF(AND(年报!N$2&lt;=A589,A589&lt;=年报!N$3),1,0)</f>
        <v>0</v>
      </c>
    </row>
    <row r="590" s="75" customFormat="1" spans="1:11">
      <c r="A590" s="21"/>
      <c r="B590" s="74"/>
      <c r="C590" s="74"/>
      <c r="D590" s="74"/>
      <c r="E590" s="74"/>
      <c r="F590" s="74"/>
      <c r="H590" s="65"/>
      <c r="I590" s="67"/>
      <c r="K590" s="82">
        <f>IF(AND(年报!N$2&lt;=A590,A590&lt;=年报!N$3),1,0)</f>
        <v>0</v>
      </c>
    </row>
    <row r="591" s="75" customFormat="1" spans="1:11">
      <c r="A591" s="21"/>
      <c r="B591" s="74"/>
      <c r="C591" s="74"/>
      <c r="D591" s="74"/>
      <c r="E591" s="74"/>
      <c r="F591" s="74"/>
      <c r="H591" s="65"/>
      <c r="I591" s="67"/>
      <c r="K591" s="82">
        <f>IF(AND(年报!N$2&lt;=A591,A591&lt;=年报!N$3),1,0)</f>
        <v>0</v>
      </c>
    </row>
    <row r="592" s="75" customFormat="1" spans="1:11">
      <c r="A592" s="21"/>
      <c r="B592" s="74"/>
      <c r="C592" s="74"/>
      <c r="D592" s="74"/>
      <c r="E592" s="74"/>
      <c r="F592" s="74"/>
      <c r="H592" s="65"/>
      <c r="I592" s="67"/>
      <c r="K592" s="82">
        <f>IF(AND(年报!N$2&lt;=A592,A592&lt;=年报!N$3),1,0)</f>
        <v>0</v>
      </c>
    </row>
    <row r="593" s="75" customFormat="1" spans="1:11">
      <c r="A593" s="21"/>
      <c r="B593" s="74"/>
      <c r="C593" s="74"/>
      <c r="D593" s="74"/>
      <c r="E593" s="74"/>
      <c r="F593" s="74"/>
      <c r="H593" s="65"/>
      <c r="I593" s="67"/>
      <c r="K593" s="82">
        <f>IF(AND(年报!N$2&lt;=A593,A593&lt;=年报!N$3),1,0)</f>
        <v>0</v>
      </c>
    </row>
    <row r="594" s="75" customFormat="1" spans="1:11">
      <c r="A594" s="21"/>
      <c r="B594" s="74"/>
      <c r="C594" s="74"/>
      <c r="D594" s="74"/>
      <c r="E594" s="74"/>
      <c r="F594" s="74"/>
      <c r="H594" s="65"/>
      <c r="I594" s="67"/>
      <c r="K594" s="82">
        <f>IF(AND(年报!N$2&lt;=A594,A594&lt;=年报!N$3),1,0)</f>
        <v>0</v>
      </c>
    </row>
    <row r="595" s="75" customFormat="1" spans="1:11">
      <c r="A595" s="21"/>
      <c r="B595" s="74"/>
      <c r="C595" s="74"/>
      <c r="D595" s="74"/>
      <c r="E595" s="74"/>
      <c r="F595" s="74"/>
      <c r="H595" s="65"/>
      <c r="I595" s="67"/>
      <c r="K595" s="82">
        <f>IF(AND(年报!N$2&lt;=A595,A595&lt;=年报!N$3),1,0)</f>
        <v>0</v>
      </c>
    </row>
    <row r="596" s="75" customFormat="1" spans="1:11">
      <c r="A596" s="21"/>
      <c r="B596" s="74"/>
      <c r="C596" s="74"/>
      <c r="D596" s="74"/>
      <c r="E596" s="74"/>
      <c r="F596" s="74"/>
      <c r="H596" s="65"/>
      <c r="I596" s="67"/>
      <c r="K596" s="82">
        <f>IF(AND(年报!N$2&lt;=A596,A596&lt;=年报!N$3),1,0)</f>
        <v>0</v>
      </c>
    </row>
    <row r="597" s="75" customFormat="1" spans="1:11">
      <c r="A597" s="21"/>
      <c r="B597" s="74"/>
      <c r="C597" s="74"/>
      <c r="D597" s="74"/>
      <c r="E597" s="74"/>
      <c r="F597" s="74"/>
      <c r="H597" s="65"/>
      <c r="I597" s="67"/>
      <c r="K597" s="82">
        <f>IF(AND(年报!N$2&lt;=A597,A597&lt;=年报!N$3),1,0)</f>
        <v>0</v>
      </c>
    </row>
    <row r="598" s="75" customFormat="1" spans="1:11">
      <c r="A598" s="21"/>
      <c r="B598" s="74"/>
      <c r="C598" s="74"/>
      <c r="D598" s="74"/>
      <c r="E598" s="74"/>
      <c r="F598" s="74"/>
      <c r="H598" s="65"/>
      <c r="I598" s="67"/>
      <c r="K598" s="82">
        <f>IF(AND(年报!N$2&lt;=A598,A598&lt;=年报!N$3),1,0)</f>
        <v>0</v>
      </c>
    </row>
    <row r="599" s="75" customFormat="1" spans="1:11">
      <c r="A599" s="21"/>
      <c r="B599" s="74"/>
      <c r="C599" s="74"/>
      <c r="D599" s="74"/>
      <c r="E599" s="74"/>
      <c r="F599" s="74"/>
      <c r="H599" s="65"/>
      <c r="I599" s="67"/>
      <c r="K599" s="82">
        <f>IF(AND(年报!N$2&lt;=A599,A599&lt;=年报!N$3),1,0)</f>
        <v>0</v>
      </c>
    </row>
    <row r="600" s="75" customFormat="1" spans="1:11">
      <c r="A600" s="21"/>
      <c r="B600" s="74"/>
      <c r="C600" s="74"/>
      <c r="D600" s="74"/>
      <c r="E600" s="74"/>
      <c r="F600" s="74"/>
      <c r="H600" s="65"/>
      <c r="I600" s="67"/>
      <c r="K600" s="82">
        <f>IF(AND(年报!N$2&lt;=A600,A600&lt;=年报!N$3),1,0)</f>
        <v>0</v>
      </c>
    </row>
    <row r="601" s="75" customFormat="1" spans="1:11">
      <c r="A601" s="21"/>
      <c r="B601" s="74"/>
      <c r="C601" s="74"/>
      <c r="D601" s="74"/>
      <c r="E601" s="74"/>
      <c r="F601" s="74"/>
      <c r="H601" s="65"/>
      <c r="I601" s="67"/>
      <c r="K601" s="82">
        <f>IF(AND(年报!N$2&lt;=A601,A601&lt;=年报!N$3),1,0)</f>
        <v>0</v>
      </c>
    </row>
    <row r="602" s="75" customFormat="1" spans="1:11">
      <c r="A602" s="21"/>
      <c r="B602" s="74"/>
      <c r="C602" s="74"/>
      <c r="D602" s="74"/>
      <c r="E602" s="74"/>
      <c r="F602" s="74"/>
      <c r="H602" s="65"/>
      <c r="I602" s="67"/>
      <c r="K602" s="82">
        <f>IF(AND(年报!N$2&lt;=A602,A602&lt;=年报!N$3),1,0)</f>
        <v>0</v>
      </c>
    </row>
    <row r="603" s="75" customFormat="1" spans="1:11">
      <c r="A603" s="21"/>
      <c r="B603" s="74"/>
      <c r="C603" s="74"/>
      <c r="D603" s="74"/>
      <c r="E603" s="74"/>
      <c r="F603" s="74"/>
      <c r="H603" s="65"/>
      <c r="I603" s="67"/>
      <c r="K603" s="82">
        <f>IF(AND(年报!N$2&lt;=A603,A603&lt;=年报!N$3),1,0)</f>
        <v>0</v>
      </c>
    </row>
    <row r="604" s="75" customFormat="1" spans="1:11">
      <c r="A604" s="21"/>
      <c r="B604" s="74"/>
      <c r="C604" s="74"/>
      <c r="D604" s="74"/>
      <c r="E604" s="74"/>
      <c r="F604" s="74"/>
      <c r="H604" s="65"/>
      <c r="I604" s="67"/>
      <c r="K604" s="82">
        <f>IF(AND(年报!N$2&lt;=A604,A604&lt;=年报!N$3),1,0)</f>
        <v>0</v>
      </c>
    </row>
    <row r="605" s="75" customFormat="1" spans="1:11">
      <c r="A605" s="21"/>
      <c r="B605" s="74"/>
      <c r="C605" s="74"/>
      <c r="D605" s="74"/>
      <c r="E605" s="74"/>
      <c r="F605" s="74"/>
      <c r="H605" s="65"/>
      <c r="I605" s="67"/>
      <c r="K605" s="82">
        <f>IF(AND(年报!N$2&lt;=A605,A605&lt;=年报!N$3),1,0)</f>
        <v>0</v>
      </c>
    </row>
    <row r="606" s="75" customFormat="1" spans="1:11">
      <c r="A606" s="21"/>
      <c r="B606" s="74"/>
      <c r="C606" s="74"/>
      <c r="D606" s="74"/>
      <c r="E606" s="74"/>
      <c r="F606" s="74"/>
      <c r="H606" s="65"/>
      <c r="I606" s="67"/>
      <c r="K606" s="82">
        <f>IF(AND(年报!N$2&lt;=A606,A606&lt;=年报!N$3),1,0)</f>
        <v>0</v>
      </c>
    </row>
    <row r="607" s="75" customFormat="1" spans="1:11">
      <c r="A607" s="21"/>
      <c r="B607" s="74"/>
      <c r="C607" s="74"/>
      <c r="D607" s="74"/>
      <c r="E607" s="74"/>
      <c r="F607" s="74"/>
      <c r="H607" s="65"/>
      <c r="I607" s="67"/>
      <c r="K607" s="82">
        <f>IF(AND(年报!N$2&lt;=A607,A607&lt;=年报!N$3),1,0)</f>
        <v>0</v>
      </c>
    </row>
    <row r="608" s="75" customFormat="1" spans="1:11">
      <c r="A608" s="21"/>
      <c r="B608" s="74"/>
      <c r="C608" s="74"/>
      <c r="D608" s="74"/>
      <c r="E608" s="74"/>
      <c r="F608" s="74"/>
      <c r="H608" s="65"/>
      <c r="I608" s="67"/>
      <c r="K608" s="82">
        <f>IF(AND(年报!N$2&lt;=A608,A608&lt;=年报!N$3),1,0)</f>
        <v>0</v>
      </c>
    </row>
    <row r="609" s="75" customFormat="1" spans="1:11">
      <c r="A609" s="21"/>
      <c r="B609" s="74"/>
      <c r="C609" s="74"/>
      <c r="D609" s="74"/>
      <c r="E609" s="74"/>
      <c r="F609" s="74"/>
      <c r="H609" s="65"/>
      <c r="I609" s="67"/>
      <c r="K609" s="82">
        <f>IF(AND(年报!N$2&lt;=A609,A609&lt;=年报!N$3),1,0)</f>
        <v>0</v>
      </c>
    </row>
    <row r="610" s="75" customFormat="1" spans="1:11">
      <c r="A610" s="21"/>
      <c r="B610" s="74"/>
      <c r="C610" s="74"/>
      <c r="D610" s="74"/>
      <c r="E610" s="74"/>
      <c r="F610" s="74"/>
      <c r="H610" s="65"/>
      <c r="I610" s="67"/>
      <c r="K610" s="82">
        <f>IF(AND(年报!N$2&lt;=A610,A610&lt;=年报!N$3),1,0)</f>
        <v>0</v>
      </c>
    </row>
    <row r="611" s="75" customFormat="1" spans="1:11">
      <c r="A611" s="21"/>
      <c r="B611" s="74"/>
      <c r="C611" s="74"/>
      <c r="D611" s="74"/>
      <c r="E611" s="74"/>
      <c r="F611" s="74"/>
      <c r="H611" s="65"/>
      <c r="I611" s="67"/>
      <c r="K611" s="82">
        <f>IF(AND(年报!N$2&lt;=A611,A611&lt;=年报!N$3),1,0)</f>
        <v>0</v>
      </c>
    </row>
    <row r="612" s="75" customFormat="1" spans="1:11">
      <c r="A612" s="21"/>
      <c r="B612" s="74"/>
      <c r="C612" s="74"/>
      <c r="D612" s="74"/>
      <c r="E612" s="74"/>
      <c r="F612" s="74"/>
      <c r="H612" s="65"/>
      <c r="I612" s="67"/>
      <c r="K612" s="82">
        <f>IF(AND(年报!N$2&lt;=A612,A612&lt;=年报!N$3),1,0)</f>
        <v>0</v>
      </c>
    </row>
    <row r="613" s="75" customFormat="1" spans="1:11">
      <c r="A613" s="21"/>
      <c r="B613" s="74"/>
      <c r="C613" s="74"/>
      <c r="D613" s="74"/>
      <c r="E613" s="74"/>
      <c r="F613" s="74"/>
      <c r="H613" s="65"/>
      <c r="I613" s="67"/>
      <c r="K613" s="82">
        <f>IF(AND(年报!N$2&lt;=A613,A613&lt;=年报!N$3),1,0)</f>
        <v>0</v>
      </c>
    </row>
    <row r="614" s="75" customFormat="1" spans="1:11">
      <c r="A614" s="21"/>
      <c r="B614" s="74"/>
      <c r="C614" s="74"/>
      <c r="D614" s="74"/>
      <c r="E614" s="74"/>
      <c r="F614" s="74"/>
      <c r="H614" s="65"/>
      <c r="I614" s="67"/>
      <c r="K614" s="82">
        <f>IF(AND(年报!N$2&lt;=A614,A614&lt;=年报!N$3),1,0)</f>
        <v>0</v>
      </c>
    </row>
    <row r="615" s="75" customFormat="1" spans="1:11">
      <c r="A615" s="21"/>
      <c r="B615" s="74"/>
      <c r="C615" s="74"/>
      <c r="D615" s="74"/>
      <c r="E615" s="74"/>
      <c r="F615" s="74"/>
      <c r="H615" s="65"/>
      <c r="I615" s="67"/>
      <c r="K615" s="82">
        <f>IF(AND(年报!N$2&lt;=A615,A615&lt;=年报!N$3),1,0)</f>
        <v>0</v>
      </c>
    </row>
    <row r="616" s="75" customFormat="1" spans="1:11">
      <c r="A616" s="21"/>
      <c r="B616" s="74"/>
      <c r="C616" s="74"/>
      <c r="D616" s="74"/>
      <c r="E616" s="74"/>
      <c r="F616" s="74"/>
      <c r="H616" s="65"/>
      <c r="I616" s="67"/>
      <c r="K616" s="82">
        <f>IF(AND(年报!N$2&lt;=A616,A616&lt;=年报!N$3),1,0)</f>
        <v>0</v>
      </c>
    </row>
    <row r="617" s="75" customFormat="1" spans="1:11">
      <c r="A617" s="21"/>
      <c r="B617" s="74"/>
      <c r="C617" s="74"/>
      <c r="D617" s="74"/>
      <c r="E617" s="74"/>
      <c r="F617" s="74"/>
      <c r="H617" s="65"/>
      <c r="I617" s="67"/>
      <c r="K617" s="82">
        <f>IF(AND(年报!N$2&lt;=A617,A617&lt;=年报!N$3),1,0)</f>
        <v>0</v>
      </c>
    </row>
    <row r="618" s="75" customFormat="1" spans="1:11">
      <c r="A618" s="21"/>
      <c r="B618" s="74"/>
      <c r="C618" s="74"/>
      <c r="D618" s="74"/>
      <c r="E618" s="74"/>
      <c r="F618" s="74"/>
      <c r="H618" s="65"/>
      <c r="I618" s="67"/>
      <c r="K618" s="82">
        <f>IF(AND(年报!N$2&lt;=A618,A618&lt;=年报!N$3),1,0)</f>
        <v>0</v>
      </c>
    </row>
    <row r="619" s="75" customFormat="1" spans="1:11">
      <c r="A619" s="21"/>
      <c r="B619" s="74"/>
      <c r="C619" s="74"/>
      <c r="D619" s="74"/>
      <c r="E619" s="74"/>
      <c r="F619" s="74"/>
      <c r="H619" s="65"/>
      <c r="I619" s="67"/>
      <c r="K619" s="82">
        <f>IF(AND(年报!N$2&lt;=A619,A619&lt;=年报!N$3),1,0)</f>
        <v>0</v>
      </c>
    </row>
    <row r="620" s="75" customFormat="1" spans="1:11">
      <c r="A620" s="21"/>
      <c r="B620" s="74"/>
      <c r="C620" s="74"/>
      <c r="D620" s="74"/>
      <c r="E620" s="74"/>
      <c r="F620" s="74"/>
      <c r="H620" s="65"/>
      <c r="I620" s="67"/>
      <c r="K620" s="82">
        <f>IF(AND(年报!N$2&lt;=A620,A620&lt;=年报!N$3),1,0)</f>
        <v>0</v>
      </c>
    </row>
    <row r="621" s="75" customFormat="1" spans="1:11">
      <c r="A621" s="21"/>
      <c r="B621" s="74"/>
      <c r="C621" s="74"/>
      <c r="D621" s="74"/>
      <c r="E621" s="74"/>
      <c r="F621" s="74"/>
      <c r="H621" s="65"/>
      <c r="I621" s="67"/>
      <c r="K621" s="82">
        <f>IF(AND(年报!N$2&lt;=A621,A621&lt;=年报!N$3),1,0)</f>
        <v>0</v>
      </c>
    </row>
    <row r="622" s="75" customFormat="1" spans="1:11">
      <c r="A622" s="21"/>
      <c r="B622" s="74"/>
      <c r="C622" s="74"/>
      <c r="D622" s="74"/>
      <c r="E622" s="74"/>
      <c r="F622" s="74"/>
      <c r="H622" s="65"/>
      <c r="I622" s="67"/>
      <c r="K622" s="82">
        <f>IF(AND(年报!N$2&lt;=A622,A622&lt;=年报!N$3),1,0)</f>
        <v>0</v>
      </c>
    </row>
    <row r="623" s="75" customFormat="1" spans="1:11">
      <c r="A623" s="21"/>
      <c r="B623" s="74"/>
      <c r="C623" s="74"/>
      <c r="D623" s="74"/>
      <c r="E623" s="74"/>
      <c r="F623" s="74"/>
      <c r="H623" s="65"/>
      <c r="I623" s="67"/>
      <c r="K623" s="82">
        <f>IF(AND(年报!N$2&lt;=A623,A623&lt;=年报!N$3),1,0)</f>
        <v>0</v>
      </c>
    </row>
    <row r="624" s="75" customFormat="1" spans="1:11">
      <c r="A624" s="21"/>
      <c r="B624" s="74"/>
      <c r="C624" s="74"/>
      <c r="D624" s="74"/>
      <c r="E624" s="74"/>
      <c r="F624" s="74"/>
      <c r="H624" s="65"/>
      <c r="I624" s="67"/>
      <c r="K624" s="82">
        <f>IF(AND(年报!N$2&lt;=A624,A624&lt;=年报!N$3),1,0)</f>
        <v>0</v>
      </c>
    </row>
    <row r="625" s="75" customFormat="1" spans="1:11">
      <c r="A625" s="21"/>
      <c r="B625" s="74"/>
      <c r="C625" s="74"/>
      <c r="D625" s="74"/>
      <c r="E625" s="74"/>
      <c r="F625" s="74"/>
      <c r="H625" s="65"/>
      <c r="I625" s="67"/>
      <c r="K625" s="82">
        <f>IF(AND(年报!N$2&lt;=A625,A625&lt;=年报!N$3),1,0)</f>
        <v>0</v>
      </c>
    </row>
    <row r="626" s="75" customFormat="1" spans="1:11">
      <c r="A626" s="21"/>
      <c r="B626" s="74"/>
      <c r="C626" s="74"/>
      <c r="D626" s="74"/>
      <c r="E626" s="74"/>
      <c r="F626" s="74"/>
      <c r="H626" s="65"/>
      <c r="I626" s="67"/>
      <c r="K626" s="82">
        <f>IF(AND(年报!N$2&lt;=A626,A626&lt;=年报!N$3),1,0)</f>
        <v>0</v>
      </c>
    </row>
    <row r="627" s="75" customFormat="1" spans="1:11">
      <c r="A627" s="21"/>
      <c r="B627" s="74"/>
      <c r="C627" s="74"/>
      <c r="D627" s="74"/>
      <c r="E627" s="74"/>
      <c r="F627" s="74"/>
      <c r="H627" s="65"/>
      <c r="I627" s="67"/>
      <c r="K627" s="82">
        <f>IF(AND(年报!N$2&lt;=A627,A627&lt;=年报!N$3),1,0)</f>
        <v>0</v>
      </c>
    </row>
    <row r="628" s="75" customFormat="1" spans="1:11">
      <c r="A628" s="21"/>
      <c r="B628" s="74"/>
      <c r="C628" s="74"/>
      <c r="D628" s="74"/>
      <c r="E628" s="74"/>
      <c r="F628" s="74"/>
      <c r="H628" s="65"/>
      <c r="I628" s="67"/>
      <c r="K628" s="82">
        <f>IF(AND(年报!N$2&lt;=A628,A628&lt;=年报!N$3),1,0)</f>
        <v>0</v>
      </c>
    </row>
    <row r="629" s="75" customFormat="1" spans="1:11">
      <c r="A629" s="21"/>
      <c r="B629" s="74"/>
      <c r="C629" s="74"/>
      <c r="D629" s="74"/>
      <c r="E629" s="74"/>
      <c r="F629" s="74"/>
      <c r="H629" s="65"/>
      <c r="I629" s="67"/>
      <c r="K629" s="82">
        <f>IF(AND(年报!N$2&lt;=A629,A629&lt;=年报!N$3),1,0)</f>
        <v>0</v>
      </c>
    </row>
    <row r="630" s="75" customFormat="1" spans="1:11">
      <c r="A630" s="21"/>
      <c r="B630" s="74"/>
      <c r="C630" s="74"/>
      <c r="D630" s="74"/>
      <c r="E630" s="74"/>
      <c r="F630" s="74"/>
      <c r="H630" s="65"/>
      <c r="I630" s="67"/>
      <c r="K630" s="82">
        <f>IF(AND(年报!N$2&lt;=A630,A630&lt;=年报!N$3),1,0)</f>
        <v>0</v>
      </c>
    </row>
    <row r="631" s="75" customFormat="1" spans="1:11">
      <c r="A631" s="21"/>
      <c r="B631" s="74"/>
      <c r="C631" s="74"/>
      <c r="D631" s="74"/>
      <c r="E631" s="74"/>
      <c r="F631" s="74"/>
      <c r="H631" s="65"/>
      <c r="I631" s="67"/>
      <c r="K631" s="82">
        <f>IF(AND(年报!N$2&lt;=A631,A631&lt;=年报!N$3),1,0)</f>
        <v>0</v>
      </c>
    </row>
    <row r="632" s="75" customFormat="1" spans="1:11">
      <c r="A632" s="21"/>
      <c r="B632" s="74"/>
      <c r="C632" s="74"/>
      <c r="D632" s="74"/>
      <c r="E632" s="74"/>
      <c r="F632" s="74"/>
      <c r="H632" s="65"/>
      <c r="I632" s="67"/>
      <c r="K632" s="82">
        <f>IF(AND(年报!N$2&lt;=A632,A632&lt;=年报!N$3),1,0)</f>
        <v>0</v>
      </c>
    </row>
    <row r="633" s="75" customFormat="1" spans="1:11">
      <c r="A633" s="21"/>
      <c r="B633" s="74"/>
      <c r="C633" s="74"/>
      <c r="D633" s="74"/>
      <c r="E633" s="74"/>
      <c r="F633" s="74"/>
      <c r="H633" s="65"/>
      <c r="I633" s="67"/>
      <c r="K633" s="82">
        <f>IF(AND(年报!N$2&lt;=A633,A633&lt;=年报!N$3),1,0)</f>
        <v>0</v>
      </c>
    </row>
    <row r="634" s="75" customFormat="1" spans="1:11">
      <c r="A634" s="21"/>
      <c r="B634" s="74"/>
      <c r="C634" s="74"/>
      <c r="D634" s="74"/>
      <c r="E634" s="74"/>
      <c r="F634" s="74"/>
      <c r="H634" s="65"/>
      <c r="I634" s="67"/>
      <c r="K634" s="82">
        <f>IF(AND(年报!N$2&lt;=A634,A634&lt;=年报!N$3),1,0)</f>
        <v>0</v>
      </c>
    </row>
    <row r="635" s="75" customFormat="1" spans="1:11">
      <c r="A635" s="21"/>
      <c r="B635" s="74"/>
      <c r="C635" s="74"/>
      <c r="D635" s="74"/>
      <c r="E635" s="74"/>
      <c r="F635" s="74"/>
      <c r="H635" s="65"/>
      <c r="I635" s="67"/>
      <c r="K635" s="82">
        <f>IF(AND(年报!N$2&lt;=A635,A635&lt;=年报!N$3),1,0)</f>
        <v>0</v>
      </c>
    </row>
    <row r="636" s="75" customFormat="1" spans="1:11">
      <c r="A636" s="21"/>
      <c r="B636" s="74"/>
      <c r="C636" s="74"/>
      <c r="D636" s="74"/>
      <c r="E636" s="74"/>
      <c r="F636" s="74"/>
      <c r="H636" s="65"/>
      <c r="I636" s="67"/>
      <c r="K636" s="82">
        <f>IF(AND(年报!N$2&lt;=A636,A636&lt;=年报!N$3),1,0)</f>
        <v>0</v>
      </c>
    </row>
    <row r="637" s="75" customFormat="1" spans="1:11">
      <c r="A637" s="21"/>
      <c r="B637" s="74"/>
      <c r="C637" s="74"/>
      <c r="D637" s="74"/>
      <c r="E637" s="74"/>
      <c r="F637" s="74"/>
      <c r="H637" s="65"/>
      <c r="I637" s="67"/>
      <c r="K637" s="82">
        <f>IF(AND(年报!N$2&lt;=A637,A637&lt;=年报!N$3),1,0)</f>
        <v>0</v>
      </c>
    </row>
    <row r="638" s="75" customFormat="1" spans="1:11">
      <c r="A638" s="21"/>
      <c r="B638" s="74"/>
      <c r="C638" s="74"/>
      <c r="D638" s="74"/>
      <c r="E638" s="74"/>
      <c r="F638" s="74"/>
      <c r="H638" s="65"/>
      <c r="I638" s="67"/>
      <c r="K638" s="82">
        <f>IF(AND(年报!N$2&lt;=A638,A638&lt;=年报!N$3),1,0)</f>
        <v>0</v>
      </c>
    </row>
    <row r="639" s="75" customFormat="1" spans="1:11">
      <c r="A639" s="21"/>
      <c r="B639" s="74"/>
      <c r="C639" s="74"/>
      <c r="D639" s="74"/>
      <c r="E639" s="74"/>
      <c r="F639" s="74"/>
      <c r="H639" s="65"/>
      <c r="I639" s="67"/>
      <c r="K639" s="82">
        <f>IF(AND(年报!N$2&lt;=A639,A639&lt;=年报!N$3),1,0)</f>
        <v>0</v>
      </c>
    </row>
    <row r="640" s="75" customFormat="1" spans="1:11">
      <c r="A640" s="21"/>
      <c r="B640" s="74"/>
      <c r="C640" s="74"/>
      <c r="D640" s="74"/>
      <c r="E640" s="74"/>
      <c r="F640" s="74"/>
      <c r="H640" s="65"/>
      <c r="I640" s="67"/>
      <c r="K640" s="82">
        <f>IF(AND(年报!N$2&lt;=A640,A640&lt;=年报!N$3),1,0)</f>
        <v>0</v>
      </c>
    </row>
    <row r="641" s="75" customFormat="1" spans="1:11">
      <c r="A641" s="21"/>
      <c r="B641" s="74"/>
      <c r="C641" s="74"/>
      <c r="D641" s="74"/>
      <c r="E641" s="74"/>
      <c r="F641" s="74"/>
      <c r="H641" s="65"/>
      <c r="I641" s="67"/>
      <c r="K641" s="82">
        <f>IF(AND(年报!N$2&lt;=A641,A641&lt;=年报!N$3),1,0)</f>
        <v>0</v>
      </c>
    </row>
    <row r="642" s="75" customFormat="1" spans="1:11">
      <c r="A642" s="21"/>
      <c r="B642" s="74"/>
      <c r="C642" s="74"/>
      <c r="D642" s="74"/>
      <c r="E642" s="74"/>
      <c r="F642" s="74"/>
      <c r="H642" s="65"/>
      <c r="I642" s="67"/>
      <c r="K642" s="82">
        <f>IF(AND(年报!N$2&lt;=A642,A642&lt;=年报!N$3),1,0)</f>
        <v>0</v>
      </c>
    </row>
    <row r="643" s="75" customFormat="1" spans="1:11">
      <c r="A643" s="21"/>
      <c r="B643" s="74"/>
      <c r="C643" s="74"/>
      <c r="D643" s="74"/>
      <c r="E643" s="74"/>
      <c r="F643" s="74"/>
      <c r="H643" s="65"/>
      <c r="I643" s="67"/>
      <c r="K643" s="82">
        <f>IF(AND(年报!N$2&lt;=A643,A643&lt;=年报!N$3),1,0)</f>
        <v>0</v>
      </c>
    </row>
    <row r="644" s="75" customFormat="1" spans="1:11">
      <c r="A644" s="21"/>
      <c r="B644" s="74"/>
      <c r="C644" s="74"/>
      <c r="D644" s="74"/>
      <c r="E644" s="74"/>
      <c r="F644" s="74"/>
      <c r="H644" s="65"/>
      <c r="I644" s="67"/>
      <c r="K644" s="82">
        <f>IF(AND(年报!N$2&lt;=A644,A644&lt;=年报!N$3),1,0)</f>
        <v>0</v>
      </c>
    </row>
    <row r="645" s="75" customFormat="1" spans="1:11">
      <c r="A645" s="21"/>
      <c r="B645" s="74"/>
      <c r="C645" s="74"/>
      <c r="D645" s="74"/>
      <c r="E645" s="74"/>
      <c r="F645" s="74"/>
      <c r="H645" s="65"/>
      <c r="I645" s="67"/>
      <c r="K645" s="82">
        <f>IF(AND(年报!N$2&lt;=A645,A645&lt;=年报!N$3),1,0)</f>
        <v>0</v>
      </c>
    </row>
    <row r="646" s="75" customFormat="1" spans="1:11">
      <c r="A646" s="21"/>
      <c r="B646" s="74"/>
      <c r="C646" s="74"/>
      <c r="D646" s="74"/>
      <c r="E646" s="74"/>
      <c r="F646" s="74"/>
      <c r="H646" s="65"/>
      <c r="I646" s="67"/>
      <c r="K646" s="82">
        <f>IF(AND(年报!N$2&lt;=A646,A646&lt;=年报!N$3),1,0)</f>
        <v>0</v>
      </c>
    </row>
    <row r="647" s="75" customFormat="1" spans="1:11">
      <c r="A647" s="21"/>
      <c r="B647" s="74"/>
      <c r="C647" s="74"/>
      <c r="D647" s="74"/>
      <c r="E647" s="74"/>
      <c r="F647" s="74"/>
      <c r="H647" s="65"/>
      <c r="I647" s="67"/>
      <c r="K647" s="82">
        <f>IF(AND(年报!N$2&lt;=A647,A647&lt;=年报!N$3),1,0)</f>
        <v>0</v>
      </c>
    </row>
    <row r="648" s="75" customFormat="1" spans="1:11">
      <c r="A648" s="21"/>
      <c r="B648" s="74"/>
      <c r="C648" s="74"/>
      <c r="D648" s="74"/>
      <c r="E648" s="74"/>
      <c r="F648" s="74"/>
      <c r="H648" s="65"/>
      <c r="I648" s="67"/>
      <c r="K648" s="82">
        <f>IF(AND(年报!N$2&lt;=A648,A648&lt;=年报!N$3),1,0)</f>
        <v>0</v>
      </c>
    </row>
    <row r="649" s="75" customFormat="1" spans="1:11">
      <c r="A649" s="21"/>
      <c r="B649" s="74"/>
      <c r="C649" s="74"/>
      <c r="D649" s="74"/>
      <c r="E649" s="74"/>
      <c r="F649" s="74"/>
      <c r="H649" s="65"/>
      <c r="I649" s="67"/>
      <c r="K649" s="82">
        <f>IF(AND(年报!N$2&lt;=A649,A649&lt;=年报!N$3),1,0)</f>
        <v>0</v>
      </c>
    </row>
    <row r="650" s="75" customFormat="1" spans="1:11">
      <c r="A650" s="21"/>
      <c r="B650" s="74"/>
      <c r="C650" s="74"/>
      <c r="D650" s="74"/>
      <c r="E650" s="74"/>
      <c r="F650" s="74"/>
      <c r="H650" s="65"/>
      <c r="I650" s="67"/>
      <c r="K650" s="82">
        <f>IF(AND(年报!N$2&lt;=A650,A650&lt;=年报!N$3),1,0)</f>
        <v>0</v>
      </c>
    </row>
    <row r="651" s="75" customFormat="1" spans="1:11">
      <c r="A651" s="21"/>
      <c r="B651" s="74"/>
      <c r="C651" s="74"/>
      <c r="D651" s="74"/>
      <c r="E651" s="74"/>
      <c r="F651" s="74"/>
      <c r="H651" s="65"/>
      <c r="I651" s="67"/>
      <c r="K651" s="82">
        <f>IF(AND(年报!N$2&lt;=A651,A651&lt;=年报!N$3),1,0)</f>
        <v>0</v>
      </c>
    </row>
    <row r="652" s="75" customFormat="1" spans="1:11">
      <c r="A652" s="21"/>
      <c r="B652" s="74"/>
      <c r="C652" s="74"/>
      <c r="D652" s="74"/>
      <c r="E652" s="74"/>
      <c r="F652" s="74"/>
      <c r="H652" s="65"/>
      <c r="I652" s="67"/>
      <c r="K652" s="82">
        <f>IF(AND(年报!N$2&lt;=A652,A652&lt;=年报!N$3),1,0)</f>
        <v>0</v>
      </c>
    </row>
    <row r="653" s="75" customFormat="1" spans="1:11">
      <c r="A653" s="21"/>
      <c r="B653" s="74"/>
      <c r="C653" s="74"/>
      <c r="D653" s="74"/>
      <c r="E653" s="74"/>
      <c r="F653" s="74"/>
      <c r="H653" s="65"/>
      <c r="I653" s="67"/>
      <c r="K653" s="82">
        <f>IF(AND(年报!N$2&lt;=A653,A653&lt;=年报!N$3),1,0)</f>
        <v>0</v>
      </c>
    </row>
    <row r="654" s="75" customFormat="1" spans="1:11">
      <c r="A654" s="21"/>
      <c r="B654" s="74"/>
      <c r="C654" s="74"/>
      <c r="D654" s="74"/>
      <c r="E654" s="74"/>
      <c r="F654" s="74"/>
      <c r="H654" s="65"/>
      <c r="I654" s="67"/>
      <c r="K654" s="82">
        <f>IF(AND(年报!N$2&lt;=A654,A654&lt;=年报!N$3),1,0)</f>
        <v>0</v>
      </c>
    </row>
    <row r="655" s="75" customFormat="1" spans="1:11">
      <c r="A655" s="21"/>
      <c r="B655" s="74"/>
      <c r="C655" s="74"/>
      <c r="D655" s="74"/>
      <c r="E655" s="74"/>
      <c r="F655" s="74"/>
      <c r="H655" s="65"/>
      <c r="I655" s="67"/>
      <c r="K655" s="82">
        <f>IF(AND(年报!N$2&lt;=A655,A655&lt;=年报!N$3),1,0)</f>
        <v>0</v>
      </c>
    </row>
    <row r="656" s="75" customFormat="1" spans="1:11">
      <c r="A656" s="21"/>
      <c r="B656" s="74"/>
      <c r="C656" s="74"/>
      <c r="D656" s="74"/>
      <c r="E656" s="74"/>
      <c r="F656" s="74"/>
      <c r="H656" s="65"/>
      <c r="I656" s="67"/>
      <c r="K656" s="82">
        <f>IF(AND(年报!N$2&lt;=A656,A656&lt;=年报!N$3),1,0)</f>
        <v>0</v>
      </c>
    </row>
    <row r="657" s="75" customFormat="1" spans="1:11">
      <c r="A657" s="21"/>
      <c r="B657" s="74"/>
      <c r="C657" s="74"/>
      <c r="D657" s="74"/>
      <c r="E657" s="74"/>
      <c r="F657" s="74"/>
      <c r="H657" s="65"/>
      <c r="I657" s="67"/>
      <c r="K657" s="82">
        <f>IF(AND(年报!N$2&lt;=A657,A657&lt;=年报!N$3),1,0)</f>
        <v>0</v>
      </c>
    </row>
    <row r="658" s="75" customFormat="1" spans="1:11">
      <c r="A658" s="21"/>
      <c r="B658" s="74"/>
      <c r="C658" s="74"/>
      <c r="D658" s="74"/>
      <c r="E658" s="74"/>
      <c r="F658" s="74"/>
      <c r="H658" s="65"/>
      <c r="I658" s="67"/>
      <c r="K658" s="82">
        <f>IF(AND(年报!N$2&lt;=A658,A658&lt;=年报!N$3),1,0)</f>
        <v>0</v>
      </c>
    </row>
    <row r="659" s="75" customFormat="1" spans="1:11">
      <c r="A659" s="21"/>
      <c r="B659" s="74"/>
      <c r="C659" s="74"/>
      <c r="D659" s="74"/>
      <c r="E659" s="74"/>
      <c r="F659" s="74"/>
      <c r="H659" s="65"/>
      <c r="I659" s="67"/>
      <c r="K659" s="82">
        <f>IF(AND(年报!N$2&lt;=A659,A659&lt;=年报!N$3),1,0)</f>
        <v>0</v>
      </c>
    </row>
    <row r="660" s="75" customFormat="1" spans="1:11">
      <c r="A660" s="21"/>
      <c r="B660" s="74"/>
      <c r="C660" s="74"/>
      <c r="D660" s="74"/>
      <c r="E660" s="74"/>
      <c r="F660" s="74"/>
      <c r="H660" s="65"/>
      <c r="I660" s="67"/>
      <c r="K660" s="82">
        <f>IF(AND(年报!N$2&lt;=A660,A660&lt;=年报!N$3),1,0)</f>
        <v>0</v>
      </c>
    </row>
    <row r="661" s="75" customFormat="1" spans="1:11">
      <c r="A661" s="21"/>
      <c r="B661" s="74"/>
      <c r="C661" s="74"/>
      <c r="D661" s="74"/>
      <c r="E661" s="74"/>
      <c r="F661" s="74"/>
      <c r="H661" s="65"/>
      <c r="I661" s="67"/>
      <c r="K661" s="82">
        <f>IF(AND(年报!N$2&lt;=A661,A661&lt;=年报!N$3),1,0)</f>
        <v>0</v>
      </c>
    </row>
    <row r="662" s="75" customFormat="1" spans="1:11">
      <c r="A662" s="21"/>
      <c r="B662" s="74"/>
      <c r="C662" s="74"/>
      <c r="D662" s="74"/>
      <c r="E662" s="74"/>
      <c r="F662" s="74"/>
      <c r="H662" s="65"/>
      <c r="I662" s="67"/>
      <c r="K662" s="82">
        <f>IF(AND(年报!N$2&lt;=A662,A662&lt;=年报!N$3),1,0)</f>
        <v>0</v>
      </c>
    </row>
    <row r="663" s="75" customFormat="1" spans="1:11">
      <c r="A663" s="21"/>
      <c r="B663" s="74"/>
      <c r="C663" s="74"/>
      <c r="D663" s="74"/>
      <c r="E663" s="74"/>
      <c r="F663" s="74"/>
      <c r="H663" s="65"/>
      <c r="I663" s="67"/>
      <c r="K663" s="82">
        <f>IF(AND(年报!N$2&lt;=A663,A663&lt;=年报!N$3),1,0)</f>
        <v>0</v>
      </c>
    </row>
    <row r="664" s="75" customFormat="1" spans="1:11">
      <c r="A664" s="21"/>
      <c r="B664" s="74"/>
      <c r="C664" s="74"/>
      <c r="D664" s="74"/>
      <c r="E664" s="74"/>
      <c r="F664" s="74"/>
      <c r="H664" s="65"/>
      <c r="I664" s="67"/>
      <c r="K664" s="82">
        <f>IF(AND(年报!N$2&lt;=A664,A664&lt;=年报!N$3),1,0)</f>
        <v>0</v>
      </c>
    </row>
    <row r="665" s="75" customFormat="1" spans="1:11">
      <c r="A665" s="21"/>
      <c r="B665" s="74"/>
      <c r="C665" s="74"/>
      <c r="D665" s="74"/>
      <c r="E665" s="74"/>
      <c r="F665" s="74"/>
      <c r="H665" s="65"/>
      <c r="I665" s="67"/>
      <c r="K665" s="82">
        <f>IF(AND(年报!N$2&lt;=A665,A665&lt;=年报!N$3),1,0)</f>
        <v>0</v>
      </c>
    </row>
    <row r="666" s="75" customFormat="1" spans="1:11">
      <c r="A666" s="21"/>
      <c r="B666" s="74"/>
      <c r="C666" s="74"/>
      <c r="D666" s="74"/>
      <c r="E666" s="74"/>
      <c r="F666" s="74"/>
      <c r="H666" s="65"/>
      <c r="I666" s="67"/>
      <c r="K666" s="82">
        <f>IF(AND(年报!N$2&lt;=A666,A666&lt;=年报!N$3),1,0)</f>
        <v>0</v>
      </c>
    </row>
    <row r="667" s="75" customFormat="1" spans="1:11">
      <c r="A667" s="21"/>
      <c r="B667" s="74"/>
      <c r="C667" s="74"/>
      <c r="D667" s="74"/>
      <c r="E667" s="74"/>
      <c r="F667" s="74"/>
      <c r="H667" s="65"/>
      <c r="I667" s="67"/>
      <c r="K667" s="82">
        <f>IF(AND(年报!N$2&lt;=A667,A667&lt;=年报!N$3),1,0)</f>
        <v>0</v>
      </c>
    </row>
    <row r="668" s="75" customFormat="1" spans="1:11">
      <c r="A668" s="21"/>
      <c r="B668" s="74"/>
      <c r="C668" s="74"/>
      <c r="D668" s="74"/>
      <c r="E668" s="74"/>
      <c r="F668" s="74"/>
      <c r="H668" s="65"/>
      <c r="I668" s="67"/>
      <c r="K668" s="82">
        <f>IF(AND(年报!N$2&lt;=A668,A668&lt;=年报!N$3),1,0)</f>
        <v>0</v>
      </c>
    </row>
    <row r="669" s="75" customFormat="1" spans="1:11">
      <c r="A669" s="21"/>
      <c r="B669" s="74"/>
      <c r="C669" s="74"/>
      <c r="D669" s="74"/>
      <c r="E669" s="74"/>
      <c r="F669" s="74"/>
      <c r="H669" s="65"/>
      <c r="I669" s="67"/>
      <c r="K669" s="82">
        <f>IF(AND(年报!N$2&lt;=A669,A669&lt;=年报!N$3),1,0)</f>
        <v>0</v>
      </c>
    </row>
    <row r="670" s="75" customFormat="1" spans="1:11">
      <c r="A670" s="21"/>
      <c r="B670" s="74"/>
      <c r="C670" s="74"/>
      <c r="D670" s="74"/>
      <c r="E670" s="74"/>
      <c r="F670" s="74"/>
      <c r="H670" s="65"/>
      <c r="I670" s="67"/>
      <c r="K670" s="82">
        <f>IF(AND(年报!N$2&lt;=A670,A670&lt;=年报!N$3),1,0)</f>
        <v>0</v>
      </c>
    </row>
    <row r="671" s="75" customFormat="1" spans="1:11">
      <c r="A671" s="21"/>
      <c r="B671" s="74"/>
      <c r="C671" s="74"/>
      <c r="D671" s="74"/>
      <c r="E671" s="74"/>
      <c r="F671" s="74"/>
      <c r="H671" s="65"/>
      <c r="I671" s="67"/>
      <c r="K671" s="82">
        <f>IF(AND(年报!N$2&lt;=A671,A671&lt;=年报!N$3),1,0)</f>
        <v>0</v>
      </c>
    </row>
    <row r="672" s="75" customFormat="1" spans="1:11">
      <c r="A672" s="21"/>
      <c r="B672" s="74"/>
      <c r="C672" s="74"/>
      <c r="D672" s="74"/>
      <c r="E672" s="74"/>
      <c r="F672" s="74"/>
      <c r="H672" s="65"/>
      <c r="I672" s="67"/>
      <c r="K672" s="82">
        <f>IF(AND(年报!N$2&lt;=A672,A672&lt;=年报!N$3),1,0)</f>
        <v>0</v>
      </c>
    </row>
    <row r="673" s="75" customFormat="1" spans="1:11">
      <c r="A673" s="21"/>
      <c r="B673" s="74"/>
      <c r="C673" s="74"/>
      <c r="D673" s="74"/>
      <c r="E673" s="74"/>
      <c r="F673" s="74"/>
      <c r="H673" s="65"/>
      <c r="I673" s="67"/>
      <c r="K673" s="82">
        <f>IF(AND(年报!N$2&lt;=A673,A673&lt;=年报!N$3),1,0)</f>
        <v>0</v>
      </c>
    </row>
    <row r="674" s="75" customFormat="1" spans="1:11">
      <c r="A674" s="21"/>
      <c r="B674" s="74"/>
      <c r="C674" s="74"/>
      <c r="D674" s="74"/>
      <c r="E674" s="74"/>
      <c r="F674" s="74"/>
      <c r="H674" s="65"/>
      <c r="I674" s="67"/>
      <c r="K674" s="82">
        <f>IF(AND(年报!N$2&lt;=A674,A674&lt;=年报!N$3),1,0)</f>
        <v>0</v>
      </c>
    </row>
    <row r="675" s="75" customFormat="1" spans="1:11">
      <c r="A675" s="21"/>
      <c r="B675" s="74"/>
      <c r="C675" s="74"/>
      <c r="D675" s="74"/>
      <c r="E675" s="74"/>
      <c r="F675" s="74"/>
      <c r="H675" s="65"/>
      <c r="I675" s="67"/>
      <c r="K675" s="82">
        <f>IF(AND(年报!N$2&lt;=A675,A675&lt;=年报!N$3),1,0)</f>
        <v>0</v>
      </c>
    </row>
    <row r="676" s="75" customFormat="1" spans="1:11">
      <c r="A676" s="21"/>
      <c r="B676" s="74"/>
      <c r="C676" s="74"/>
      <c r="D676" s="74"/>
      <c r="E676" s="74"/>
      <c r="F676" s="74"/>
      <c r="H676" s="65"/>
      <c r="I676" s="67"/>
      <c r="K676" s="82">
        <f>IF(AND(年报!N$2&lt;=A676,A676&lt;=年报!N$3),1,0)</f>
        <v>0</v>
      </c>
    </row>
    <row r="677" s="75" customFormat="1" spans="1:11">
      <c r="A677" s="21"/>
      <c r="B677" s="74"/>
      <c r="C677" s="74"/>
      <c r="D677" s="74"/>
      <c r="E677" s="74"/>
      <c r="F677" s="74"/>
      <c r="H677" s="65"/>
      <c r="I677" s="67"/>
      <c r="K677" s="82">
        <f>IF(AND(年报!N$2&lt;=A677,A677&lt;=年报!N$3),1,0)</f>
        <v>0</v>
      </c>
    </row>
    <row r="678" s="75" customFormat="1" spans="1:11">
      <c r="A678" s="21"/>
      <c r="B678" s="74"/>
      <c r="C678" s="74"/>
      <c r="D678" s="74"/>
      <c r="E678" s="74"/>
      <c r="F678" s="74"/>
      <c r="H678" s="65"/>
      <c r="I678" s="67"/>
      <c r="K678" s="82">
        <f>IF(AND(年报!N$2&lt;=A678,A678&lt;=年报!N$3),1,0)</f>
        <v>0</v>
      </c>
    </row>
    <row r="679" s="75" customFormat="1" spans="1:11">
      <c r="A679" s="21"/>
      <c r="B679" s="74"/>
      <c r="C679" s="74"/>
      <c r="D679" s="74"/>
      <c r="E679" s="74"/>
      <c r="F679" s="74"/>
      <c r="H679" s="65"/>
      <c r="I679" s="67"/>
      <c r="K679" s="82">
        <f>IF(AND(年报!N$2&lt;=A679,A679&lt;=年报!N$3),1,0)</f>
        <v>0</v>
      </c>
    </row>
    <row r="680" s="75" customFormat="1" spans="1:11">
      <c r="A680" s="21"/>
      <c r="B680" s="74"/>
      <c r="C680" s="74"/>
      <c r="D680" s="74"/>
      <c r="E680" s="74"/>
      <c r="F680" s="74"/>
      <c r="H680" s="65"/>
      <c r="I680" s="67"/>
      <c r="K680" s="82">
        <f>IF(AND(年报!N$2&lt;=A680,A680&lt;=年报!N$3),1,0)</f>
        <v>0</v>
      </c>
    </row>
    <row r="681" s="75" customFormat="1" spans="1:11">
      <c r="A681" s="21"/>
      <c r="B681" s="74"/>
      <c r="C681" s="74"/>
      <c r="D681" s="74"/>
      <c r="E681" s="74"/>
      <c r="F681" s="74"/>
      <c r="H681" s="65"/>
      <c r="I681" s="67"/>
      <c r="K681" s="82">
        <f>IF(AND(年报!N$2&lt;=A681,A681&lt;=年报!N$3),1,0)</f>
        <v>0</v>
      </c>
    </row>
    <row r="682" s="75" customFormat="1" spans="1:11">
      <c r="A682" s="21"/>
      <c r="B682" s="74"/>
      <c r="C682" s="74"/>
      <c r="D682" s="74"/>
      <c r="E682" s="74"/>
      <c r="F682" s="74"/>
      <c r="H682" s="65"/>
      <c r="I682" s="67"/>
      <c r="K682" s="82">
        <f>IF(AND(年报!N$2&lt;=A682,A682&lt;=年报!N$3),1,0)</f>
        <v>0</v>
      </c>
    </row>
    <row r="683" s="75" customFormat="1" spans="1:11">
      <c r="A683" s="21"/>
      <c r="B683" s="74"/>
      <c r="C683" s="74"/>
      <c r="D683" s="74"/>
      <c r="E683" s="74"/>
      <c r="F683" s="74"/>
      <c r="H683" s="65"/>
      <c r="I683" s="67"/>
      <c r="K683" s="82">
        <f>IF(AND(年报!N$2&lt;=A683,A683&lt;=年报!N$3),1,0)</f>
        <v>0</v>
      </c>
    </row>
    <row r="684" s="75" customFormat="1" spans="1:11">
      <c r="A684" s="21"/>
      <c r="B684" s="74"/>
      <c r="C684" s="74"/>
      <c r="D684" s="74"/>
      <c r="E684" s="74"/>
      <c r="F684" s="74"/>
      <c r="H684" s="65"/>
      <c r="I684" s="67"/>
      <c r="K684" s="82">
        <f>IF(AND(年报!N$2&lt;=A684,A684&lt;=年报!N$3),1,0)</f>
        <v>0</v>
      </c>
    </row>
    <row r="685" s="75" customFormat="1" spans="1:11">
      <c r="A685" s="21"/>
      <c r="B685" s="74"/>
      <c r="C685" s="74"/>
      <c r="D685" s="74"/>
      <c r="E685" s="74"/>
      <c r="F685" s="74"/>
      <c r="H685" s="65"/>
      <c r="I685" s="67"/>
      <c r="K685" s="82">
        <f>IF(AND(年报!N$2&lt;=A685,A685&lt;=年报!N$3),1,0)</f>
        <v>0</v>
      </c>
    </row>
    <row r="686" s="75" customFormat="1" spans="1:11">
      <c r="A686" s="21"/>
      <c r="B686" s="74"/>
      <c r="C686" s="74"/>
      <c r="D686" s="74"/>
      <c r="E686" s="74"/>
      <c r="F686" s="74"/>
      <c r="H686" s="65"/>
      <c r="I686" s="67"/>
      <c r="K686" s="82">
        <f>IF(AND(年报!N$2&lt;=A686,A686&lt;=年报!N$3),1,0)</f>
        <v>0</v>
      </c>
    </row>
    <row r="687" s="75" customFormat="1" spans="1:11">
      <c r="A687" s="21"/>
      <c r="B687" s="74"/>
      <c r="C687" s="74"/>
      <c r="D687" s="74"/>
      <c r="E687" s="74"/>
      <c r="F687" s="74"/>
      <c r="H687" s="65"/>
      <c r="I687" s="67"/>
      <c r="K687" s="82">
        <f>IF(AND(年报!N$2&lt;=A687,A687&lt;=年报!N$3),1,0)</f>
        <v>0</v>
      </c>
    </row>
    <row r="688" s="75" customFormat="1" spans="1:11">
      <c r="A688" s="21"/>
      <c r="B688" s="74"/>
      <c r="C688" s="74"/>
      <c r="D688" s="74"/>
      <c r="E688" s="74"/>
      <c r="F688" s="74"/>
      <c r="H688" s="65"/>
      <c r="I688" s="67"/>
      <c r="K688" s="82">
        <f>IF(AND(年报!N$2&lt;=A688,A688&lt;=年报!N$3),1,0)</f>
        <v>0</v>
      </c>
    </row>
    <row r="689" s="75" customFormat="1" spans="1:11">
      <c r="A689" s="21"/>
      <c r="B689" s="74"/>
      <c r="C689" s="74"/>
      <c r="D689" s="74"/>
      <c r="E689" s="74"/>
      <c r="F689" s="74"/>
      <c r="H689" s="65"/>
      <c r="I689" s="67"/>
      <c r="K689" s="82">
        <f>IF(AND(年报!N$2&lt;=A689,A689&lt;=年报!N$3),1,0)</f>
        <v>0</v>
      </c>
    </row>
    <row r="690" s="75" customFormat="1" spans="1:11">
      <c r="A690" s="21"/>
      <c r="B690" s="74"/>
      <c r="C690" s="74"/>
      <c r="D690" s="74"/>
      <c r="E690" s="74"/>
      <c r="F690" s="74"/>
      <c r="H690" s="65"/>
      <c r="I690" s="67"/>
      <c r="K690" s="82">
        <f>IF(AND(年报!N$2&lt;=A690,A690&lt;=年报!N$3),1,0)</f>
        <v>0</v>
      </c>
    </row>
    <row r="691" s="75" customFormat="1" spans="1:11">
      <c r="A691" s="21"/>
      <c r="B691" s="74"/>
      <c r="C691" s="74"/>
      <c r="D691" s="74"/>
      <c r="E691" s="74"/>
      <c r="F691" s="74"/>
      <c r="H691" s="65"/>
      <c r="I691" s="67"/>
      <c r="K691" s="82">
        <f>IF(AND(年报!N$2&lt;=A691,A691&lt;=年报!N$3),1,0)</f>
        <v>0</v>
      </c>
    </row>
    <row r="692" s="75" customFormat="1" spans="1:11">
      <c r="A692" s="21"/>
      <c r="B692" s="74"/>
      <c r="C692" s="74"/>
      <c r="D692" s="74"/>
      <c r="E692" s="74"/>
      <c r="F692" s="74"/>
      <c r="H692" s="65"/>
      <c r="I692" s="67"/>
      <c r="K692" s="82">
        <f>IF(AND(年报!N$2&lt;=A692,A692&lt;=年报!N$3),1,0)</f>
        <v>0</v>
      </c>
    </row>
    <row r="693" s="75" customFormat="1" spans="1:11">
      <c r="A693" s="21"/>
      <c r="B693" s="74"/>
      <c r="C693" s="74"/>
      <c r="D693" s="74"/>
      <c r="E693" s="74"/>
      <c r="F693" s="74"/>
      <c r="H693" s="65"/>
      <c r="I693" s="67"/>
      <c r="K693" s="82">
        <f>IF(AND(年报!N$2&lt;=A693,A693&lt;=年报!N$3),1,0)</f>
        <v>0</v>
      </c>
    </row>
    <row r="694" s="75" customFormat="1" spans="1:11">
      <c r="A694" s="21"/>
      <c r="B694" s="74"/>
      <c r="C694" s="74"/>
      <c r="D694" s="74"/>
      <c r="E694" s="74"/>
      <c r="F694" s="74"/>
      <c r="H694" s="65"/>
      <c r="I694" s="67"/>
      <c r="K694" s="82">
        <f>IF(AND(年报!N$2&lt;=A694,A694&lt;=年报!N$3),1,0)</f>
        <v>0</v>
      </c>
    </row>
    <row r="695" s="75" customFormat="1" spans="1:11">
      <c r="A695" s="21"/>
      <c r="B695" s="74"/>
      <c r="C695" s="74"/>
      <c r="D695" s="74"/>
      <c r="E695" s="74"/>
      <c r="F695" s="74"/>
      <c r="H695" s="65"/>
      <c r="I695" s="67"/>
      <c r="K695" s="82">
        <f>IF(AND(年报!N$2&lt;=A695,A695&lt;=年报!N$3),1,0)</f>
        <v>0</v>
      </c>
    </row>
    <row r="696" s="75" customFormat="1" spans="1:11">
      <c r="A696" s="21"/>
      <c r="B696" s="74"/>
      <c r="C696" s="74"/>
      <c r="D696" s="74"/>
      <c r="E696" s="74"/>
      <c r="F696" s="74"/>
      <c r="H696" s="65"/>
      <c r="I696" s="67"/>
      <c r="K696" s="82">
        <f>IF(AND(年报!N$2&lt;=A696,A696&lt;=年报!N$3),1,0)</f>
        <v>0</v>
      </c>
    </row>
    <row r="697" s="75" customFormat="1" spans="1:11">
      <c r="A697" s="21"/>
      <c r="B697" s="74"/>
      <c r="C697" s="74"/>
      <c r="D697" s="74"/>
      <c r="E697" s="74"/>
      <c r="F697" s="74"/>
      <c r="H697" s="65"/>
      <c r="I697" s="67"/>
      <c r="K697" s="82">
        <f>IF(AND(年报!N$2&lt;=A697,A697&lt;=年报!N$3),1,0)</f>
        <v>0</v>
      </c>
    </row>
    <row r="698" s="75" customFormat="1" spans="1:11">
      <c r="A698" s="21"/>
      <c r="B698" s="74"/>
      <c r="C698" s="74"/>
      <c r="D698" s="74"/>
      <c r="E698" s="74"/>
      <c r="F698" s="74"/>
      <c r="H698" s="65"/>
      <c r="I698" s="67"/>
      <c r="K698" s="82">
        <f>IF(AND(年报!N$2&lt;=A698,A698&lt;=年报!N$3),1,0)</f>
        <v>0</v>
      </c>
    </row>
    <row r="699" s="75" customFormat="1" spans="1:11">
      <c r="A699" s="21"/>
      <c r="B699" s="74"/>
      <c r="C699" s="74"/>
      <c r="D699" s="74"/>
      <c r="E699" s="74"/>
      <c r="F699" s="74"/>
      <c r="H699" s="65"/>
      <c r="I699" s="67"/>
      <c r="K699" s="82">
        <f>IF(AND(年报!N$2&lt;=A699,A699&lt;=年报!N$3),1,0)</f>
        <v>0</v>
      </c>
    </row>
    <row r="700" s="75" customFormat="1" spans="1:11">
      <c r="A700" s="21"/>
      <c r="B700" s="74"/>
      <c r="C700" s="74"/>
      <c r="D700" s="74"/>
      <c r="E700" s="74"/>
      <c r="F700" s="74"/>
      <c r="H700" s="65"/>
      <c r="I700" s="67"/>
      <c r="K700" s="82">
        <f>IF(AND(年报!N$2&lt;=A700,A700&lt;=年报!N$3),1,0)</f>
        <v>0</v>
      </c>
    </row>
    <row r="701" s="75" customFormat="1" spans="1:11">
      <c r="A701" s="21"/>
      <c r="B701" s="74"/>
      <c r="C701" s="74"/>
      <c r="D701" s="74"/>
      <c r="E701" s="74"/>
      <c r="F701" s="74"/>
      <c r="H701" s="65"/>
      <c r="I701" s="67"/>
      <c r="K701" s="82">
        <f>IF(AND(年报!N$2&lt;=A701,A701&lt;=年报!N$3),1,0)</f>
        <v>0</v>
      </c>
    </row>
    <row r="702" s="75" customFormat="1" spans="1:11">
      <c r="A702" s="21"/>
      <c r="B702" s="74"/>
      <c r="C702" s="74"/>
      <c r="D702" s="74"/>
      <c r="E702" s="74"/>
      <c r="F702" s="74"/>
      <c r="H702" s="65"/>
      <c r="I702" s="67"/>
      <c r="K702" s="82">
        <f>IF(AND(年报!N$2&lt;=A702,A702&lt;=年报!N$3),1,0)</f>
        <v>0</v>
      </c>
    </row>
    <row r="703" s="75" customFormat="1" spans="1:11">
      <c r="A703" s="21"/>
      <c r="B703" s="74"/>
      <c r="C703" s="74"/>
      <c r="D703" s="74"/>
      <c r="E703" s="74"/>
      <c r="F703" s="74"/>
      <c r="H703" s="65"/>
      <c r="I703" s="67"/>
      <c r="K703" s="82">
        <f>IF(AND(年报!N$2&lt;=A703,A703&lt;=年报!N$3),1,0)</f>
        <v>0</v>
      </c>
    </row>
    <row r="704" s="75" customFormat="1" spans="1:11">
      <c r="A704" s="21"/>
      <c r="B704" s="74"/>
      <c r="C704" s="74"/>
      <c r="D704" s="74"/>
      <c r="E704" s="74"/>
      <c r="F704" s="74"/>
      <c r="H704" s="65"/>
      <c r="I704" s="67"/>
      <c r="K704" s="82">
        <f>IF(AND(年报!N$2&lt;=A704,A704&lt;=年报!N$3),1,0)</f>
        <v>0</v>
      </c>
    </row>
    <row r="705" s="75" customFormat="1" spans="1:11">
      <c r="A705" s="21"/>
      <c r="B705" s="74"/>
      <c r="C705" s="74"/>
      <c r="D705" s="74"/>
      <c r="E705" s="74"/>
      <c r="F705" s="74"/>
      <c r="H705" s="65"/>
      <c r="I705" s="67"/>
      <c r="K705" s="82">
        <f>IF(AND(年报!N$2&lt;=A705,A705&lt;=年报!N$3),1,0)</f>
        <v>0</v>
      </c>
    </row>
    <row r="706" s="75" customFormat="1" spans="1:11">
      <c r="A706" s="21"/>
      <c r="B706" s="74"/>
      <c r="C706" s="74"/>
      <c r="D706" s="74"/>
      <c r="E706" s="74"/>
      <c r="F706" s="74"/>
      <c r="H706" s="65"/>
      <c r="I706" s="67"/>
      <c r="K706" s="82">
        <f>IF(AND(年报!N$2&lt;=A706,A706&lt;=年报!N$3),1,0)</f>
        <v>0</v>
      </c>
    </row>
    <row r="707" s="75" customFormat="1" spans="1:11">
      <c r="A707" s="21"/>
      <c r="B707" s="74"/>
      <c r="C707" s="74"/>
      <c r="D707" s="74"/>
      <c r="E707" s="74"/>
      <c r="F707" s="74"/>
      <c r="H707" s="65"/>
      <c r="I707" s="67"/>
      <c r="K707" s="82">
        <f>IF(AND(年报!N$2&lt;=A707,A707&lt;=年报!N$3),1,0)</f>
        <v>0</v>
      </c>
    </row>
    <row r="708" s="75" customFormat="1" spans="1:11">
      <c r="A708" s="21"/>
      <c r="B708" s="74"/>
      <c r="C708" s="74"/>
      <c r="D708" s="74"/>
      <c r="E708" s="74"/>
      <c r="F708" s="74"/>
      <c r="H708" s="65"/>
      <c r="I708" s="67"/>
      <c r="K708" s="82">
        <f>IF(AND(年报!N$2&lt;=A708,A708&lt;=年报!N$3),1,0)</f>
        <v>0</v>
      </c>
    </row>
    <row r="709" s="75" customFormat="1" spans="1:11">
      <c r="A709" s="21"/>
      <c r="B709" s="74"/>
      <c r="C709" s="74"/>
      <c r="D709" s="74"/>
      <c r="E709" s="74"/>
      <c r="F709" s="74"/>
      <c r="H709" s="65"/>
      <c r="I709" s="67"/>
      <c r="K709" s="82">
        <f>IF(AND(年报!N$2&lt;=A709,A709&lt;=年报!N$3),1,0)</f>
        <v>0</v>
      </c>
    </row>
    <row r="710" s="75" customFormat="1" spans="1:11">
      <c r="A710" s="21"/>
      <c r="B710" s="74"/>
      <c r="C710" s="74"/>
      <c r="D710" s="74"/>
      <c r="E710" s="74"/>
      <c r="F710" s="74"/>
      <c r="H710" s="65"/>
      <c r="I710" s="67"/>
      <c r="K710" s="82">
        <f>IF(AND(年报!N$2&lt;=A710,A710&lt;=年报!N$3),1,0)</f>
        <v>0</v>
      </c>
    </row>
    <row r="711" s="75" customFormat="1" spans="1:11">
      <c r="A711" s="21"/>
      <c r="B711" s="74"/>
      <c r="C711" s="74"/>
      <c r="D711" s="74"/>
      <c r="E711" s="74"/>
      <c r="F711" s="74"/>
      <c r="H711" s="65"/>
      <c r="I711" s="67"/>
      <c r="K711" s="82">
        <f>IF(AND(年报!N$2&lt;=A711,A711&lt;=年报!N$3),1,0)</f>
        <v>0</v>
      </c>
    </row>
    <row r="712" s="75" customFormat="1" spans="1:11">
      <c r="A712" s="21"/>
      <c r="B712" s="74"/>
      <c r="C712" s="74"/>
      <c r="D712" s="74"/>
      <c r="E712" s="74"/>
      <c r="F712" s="74"/>
      <c r="H712" s="65"/>
      <c r="I712" s="67"/>
      <c r="K712" s="82">
        <f>IF(AND(年报!N$2&lt;=A712,A712&lt;=年报!N$3),1,0)</f>
        <v>0</v>
      </c>
    </row>
    <row r="713" s="75" customFormat="1" spans="1:11">
      <c r="A713" s="21"/>
      <c r="B713" s="74"/>
      <c r="C713" s="74"/>
      <c r="D713" s="74"/>
      <c r="E713" s="74"/>
      <c r="F713" s="74"/>
      <c r="H713" s="65"/>
      <c r="I713" s="67"/>
      <c r="K713" s="82">
        <f>IF(AND(年报!N$2&lt;=A713,A713&lt;=年报!N$3),1,0)</f>
        <v>0</v>
      </c>
    </row>
    <row r="714" s="75" customFormat="1" spans="1:11">
      <c r="A714" s="21"/>
      <c r="B714" s="74"/>
      <c r="C714" s="74"/>
      <c r="D714" s="74"/>
      <c r="E714" s="74"/>
      <c r="F714" s="74"/>
      <c r="H714" s="65"/>
      <c r="I714" s="67"/>
      <c r="K714" s="82">
        <f>IF(AND(年报!N$2&lt;=A714,A714&lt;=年报!N$3),1,0)</f>
        <v>0</v>
      </c>
    </row>
    <row r="715" s="75" customFormat="1" spans="1:11">
      <c r="A715" s="21"/>
      <c r="B715" s="74"/>
      <c r="C715" s="74"/>
      <c r="D715" s="74"/>
      <c r="E715" s="74"/>
      <c r="F715" s="74"/>
      <c r="H715" s="65"/>
      <c r="I715" s="67"/>
      <c r="K715" s="82">
        <f>IF(AND(年报!N$2&lt;=A715,A715&lt;=年报!N$3),1,0)</f>
        <v>0</v>
      </c>
    </row>
    <row r="716" s="75" customFormat="1" spans="1:11">
      <c r="A716" s="21"/>
      <c r="B716" s="74"/>
      <c r="C716" s="74"/>
      <c r="D716" s="74"/>
      <c r="E716" s="74"/>
      <c r="F716" s="74"/>
      <c r="H716" s="65"/>
      <c r="I716" s="67"/>
      <c r="K716" s="82">
        <f>IF(AND(年报!N$2&lt;=A716,A716&lt;=年报!N$3),1,0)</f>
        <v>0</v>
      </c>
    </row>
    <row r="717" s="75" customFormat="1" spans="1:11">
      <c r="A717" s="21"/>
      <c r="B717" s="74"/>
      <c r="C717" s="74"/>
      <c r="D717" s="74"/>
      <c r="E717" s="74"/>
      <c r="F717" s="74"/>
      <c r="H717" s="65"/>
      <c r="I717" s="67"/>
      <c r="K717" s="82">
        <f>IF(AND(年报!N$2&lt;=A717,A717&lt;=年报!N$3),1,0)</f>
        <v>0</v>
      </c>
    </row>
    <row r="718" s="75" customFormat="1" spans="1:11">
      <c r="A718" s="21"/>
      <c r="B718" s="74"/>
      <c r="C718" s="74"/>
      <c r="D718" s="74"/>
      <c r="E718" s="74"/>
      <c r="F718" s="74"/>
      <c r="H718" s="65"/>
      <c r="I718" s="67"/>
      <c r="K718" s="82">
        <f>IF(AND(年报!N$2&lt;=A718,A718&lt;=年报!N$3),1,0)</f>
        <v>0</v>
      </c>
    </row>
    <row r="719" s="75" customFormat="1" spans="1:11">
      <c r="A719" s="21"/>
      <c r="B719" s="74"/>
      <c r="C719" s="74"/>
      <c r="D719" s="74"/>
      <c r="E719" s="74"/>
      <c r="F719" s="74"/>
      <c r="H719" s="65"/>
      <c r="I719" s="67"/>
      <c r="K719" s="82">
        <f>IF(AND(年报!N$2&lt;=A719,A719&lt;=年报!N$3),1,0)</f>
        <v>0</v>
      </c>
    </row>
    <row r="720" s="75" customFormat="1" spans="1:11">
      <c r="A720" s="21"/>
      <c r="B720" s="74"/>
      <c r="C720" s="74"/>
      <c r="D720" s="74"/>
      <c r="E720" s="74"/>
      <c r="F720" s="74"/>
      <c r="H720" s="65"/>
      <c r="I720" s="67"/>
      <c r="K720" s="82">
        <f>IF(AND(年报!N$2&lt;=A720,A720&lt;=年报!N$3),1,0)</f>
        <v>0</v>
      </c>
    </row>
    <row r="721" s="75" customFormat="1" spans="1:11">
      <c r="A721" s="21"/>
      <c r="B721" s="74"/>
      <c r="C721" s="74"/>
      <c r="D721" s="74"/>
      <c r="E721" s="74"/>
      <c r="F721" s="74"/>
      <c r="H721" s="65"/>
      <c r="I721" s="67"/>
      <c r="K721" s="82">
        <f>IF(AND(年报!N$2&lt;=A721,A721&lt;=年报!N$3),1,0)</f>
        <v>0</v>
      </c>
    </row>
    <row r="722" s="75" customFormat="1" spans="1:11">
      <c r="A722" s="21"/>
      <c r="B722" s="74"/>
      <c r="C722" s="74"/>
      <c r="D722" s="74"/>
      <c r="E722" s="74"/>
      <c r="F722" s="74"/>
      <c r="H722" s="65"/>
      <c r="I722" s="67"/>
      <c r="K722" s="82">
        <f>IF(AND(年报!N$2&lt;=A722,A722&lt;=年报!N$3),1,0)</f>
        <v>0</v>
      </c>
    </row>
    <row r="723" s="75" customFormat="1" spans="1:11">
      <c r="A723" s="21"/>
      <c r="B723" s="74"/>
      <c r="C723" s="74"/>
      <c r="D723" s="74"/>
      <c r="E723" s="74"/>
      <c r="F723" s="74"/>
      <c r="H723" s="65"/>
      <c r="I723" s="67"/>
      <c r="K723" s="82">
        <f>IF(AND(年报!N$2&lt;=A723,A723&lt;=年报!N$3),1,0)</f>
        <v>0</v>
      </c>
    </row>
    <row r="724" s="75" customFormat="1" spans="1:11">
      <c r="A724" s="21"/>
      <c r="B724" s="74"/>
      <c r="C724" s="74"/>
      <c r="D724" s="74"/>
      <c r="E724" s="74"/>
      <c r="F724" s="74"/>
      <c r="H724" s="65"/>
      <c r="I724" s="67"/>
      <c r="K724" s="82">
        <f>IF(AND(年报!N$2&lt;=A724,A724&lt;=年报!N$3),1,0)</f>
        <v>0</v>
      </c>
    </row>
    <row r="725" s="75" customFormat="1" spans="1:11">
      <c r="A725" s="21"/>
      <c r="B725" s="74"/>
      <c r="C725" s="74"/>
      <c r="D725" s="74"/>
      <c r="E725" s="74"/>
      <c r="F725" s="74"/>
      <c r="H725" s="65"/>
      <c r="I725" s="67"/>
      <c r="K725" s="82">
        <f>IF(AND(年报!N$2&lt;=A725,A725&lt;=年报!N$3),1,0)</f>
        <v>0</v>
      </c>
    </row>
    <row r="726" s="75" customFormat="1" spans="1:11">
      <c r="A726" s="21"/>
      <c r="B726" s="74"/>
      <c r="C726" s="74"/>
      <c r="D726" s="74"/>
      <c r="E726" s="74"/>
      <c r="F726" s="74"/>
      <c r="H726" s="65"/>
      <c r="I726" s="67"/>
      <c r="K726" s="82">
        <f>IF(AND(年报!N$2&lt;=A726,A726&lt;=年报!N$3),1,0)</f>
        <v>0</v>
      </c>
    </row>
    <row r="727" s="75" customFormat="1" spans="1:11">
      <c r="A727" s="21"/>
      <c r="B727" s="74"/>
      <c r="C727" s="74"/>
      <c r="D727" s="74"/>
      <c r="E727" s="74"/>
      <c r="F727" s="74"/>
      <c r="H727" s="65"/>
      <c r="I727" s="67"/>
      <c r="K727" s="82">
        <f>IF(AND(年报!N$2&lt;=A727,A727&lt;=年报!N$3),1,0)</f>
        <v>0</v>
      </c>
    </row>
    <row r="728" s="75" customFormat="1" spans="1:11">
      <c r="A728" s="21"/>
      <c r="B728" s="74"/>
      <c r="C728" s="74"/>
      <c r="D728" s="74"/>
      <c r="E728" s="74"/>
      <c r="F728" s="74"/>
      <c r="H728" s="65"/>
      <c r="I728" s="67"/>
      <c r="K728" s="82">
        <f>IF(AND(年报!N$2&lt;=A728,A728&lt;=年报!N$3),1,0)</f>
        <v>0</v>
      </c>
    </row>
    <row r="729" s="75" customFormat="1" spans="1:11">
      <c r="A729" s="21"/>
      <c r="B729" s="74"/>
      <c r="C729" s="74"/>
      <c r="D729" s="74"/>
      <c r="E729" s="74"/>
      <c r="F729" s="74"/>
      <c r="H729" s="65"/>
      <c r="I729" s="67"/>
      <c r="K729" s="82">
        <f>IF(AND(年报!N$2&lt;=A729,A729&lt;=年报!N$3),1,0)</f>
        <v>0</v>
      </c>
    </row>
    <row r="730" s="75" customFormat="1" spans="1:11">
      <c r="A730" s="21"/>
      <c r="B730" s="74"/>
      <c r="C730" s="74"/>
      <c r="D730" s="74"/>
      <c r="E730" s="74"/>
      <c r="F730" s="74"/>
      <c r="H730" s="65"/>
      <c r="I730" s="67"/>
      <c r="K730" s="82">
        <f>IF(AND(年报!N$2&lt;=A730,A730&lt;=年报!N$3),1,0)</f>
        <v>0</v>
      </c>
    </row>
    <row r="731" s="75" customFormat="1" spans="1:11">
      <c r="A731" s="21"/>
      <c r="B731" s="74"/>
      <c r="C731" s="74"/>
      <c r="D731" s="74"/>
      <c r="E731" s="74"/>
      <c r="F731" s="74"/>
      <c r="H731" s="65"/>
      <c r="I731" s="67"/>
      <c r="K731" s="82">
        <f>IF(AND(年报!N$2&lt;=A731,A731&lt;=年报!N$3),1,0)</f>
        <v>0</v>
      </c>
    </row>
    <row r="732" s="75" customFormat="1" spans="1:11">
      <c r="A732" s="21"/>
      <c r="B732" s="74"/>
      <c r="C732" s="74"/>
      <c r="D732" s="74"/>
      <c r="E732" s="74"/>
      <c r="F732" s="74"/>
      <c r="H732" s="65"/>
      <c r="I732" s="67"/>
      <c r="K732" s="82">
        <f>IF(AND(年报!N$2&lt;=A732,A732&lt;=年报!N$3),1,0)</f>
        <v>0</v>
      </c>
    </row>
    <row r="733" s="75" customFormat="1" spans="1:11">
      <c r="A733" s="21"/>
      <c r="B733" s="74"/>
      <c r="C733" s="74"/>
      <c r="D733" s="74"/>
      <c r="E733" s="74"/>
      <c r="F733" s="74"/>
      <c r="H733" s="65"/>
      <c r="I733" s="67"/>
      <c r="K733" s="82">
        <f>IF(AND(年报!N$2&lt;=A733,A733&lt;=年报!N$3),1,0)</f>
        <v>0</v>
      </c>
    </row>
    <row r="734" s="75" customFormat="1" spans="1:11">
      <c r="A734" s="21"/>
      <c r="B734" s="74"/>
      <c r="C734" s="74"/>
      <c r="D734" s="74"/>
      <c r="E734" s="74"/>
      <c r="F734" s="74"/>
      <c r="H734" s="65"/>
      <c r="I734" s="67"/>
      <c r="K734" s="82">
        <f>IF(AND(年报!N$2&lt;=A734,A734&lt;=年报!N$3),1,0)</f>
        <v>0</v>
      </c>
    </row>
    <row r="735" s="75" customFormat="1" spans="1:11">
      <c r="A735" s="21"/>
      <c r="B735" s="74"/>
      <c r="C735" s="74"/>
      <c r="D735" s="74"/>
      <c r="E735" s="74"/>
      <c r="F735" s="74"/>
      <c r="H735" s="65"/>
      <c r="I735" s="67"/>
      <c r="K735" s="82">
        <f>IF(AND(年报!N$2&lt;=A735,A735&lt;=年报!N$3),1,0)</f>
        <v>0</v>
      </c>
    </row>
    <row r="736" s="75" customFormat="1" spans="1:11">
      <c r="A736" s="21"/>
      <c r="B736" s="74"/>
      <c r="C736" s="74"/>
      <c r="D736" s="74"/>
      <c r="E736" s="74"/>
      <c r="F736" s="74"/>
      <c r="H736" s="65"/>
      <c r="I736" s="67"/>
      <c r="K736" s="82">
        <f>IF(AND(年报!N$2&lt;=A736,A736&lt;=年报!N$3),1,0)</f>
        <v>0</v>
      </c>
    </row>
    <row r="737" s="75" customFormat="1" spans="1:11">
      <c r="A737" s="21"/>
      <c r="B737" s="74"/>
      <c r="C737" s="74"/>
      <c r="D737" s="74"/>
      <c r="E737" s="74"/>
      <c r="F737" s="74"/>
      <c r="H737" s="65"/>
      <c r="I737" s="67"/>
      <c r="K737" s="82">
        <f>IF(AND(年报!N$2&lt;=A737,A737&lt;=年报!N$3),1,0)</f>
        <v>0</v>
      </c>
    </row>
    <row r="738" s="75" customFormat="1" spans="1:11">
      <c r="A738" s="21"/>
      <c r="B738" s="74"/>
      <c r="C738" s="74"/>
      <c r="D738" s="74"/>
      <c r="E738" s="74"/>
      <c r="F738" s="74"/>
      <c r="H738" s="65"/>
      <c r="I738" s="67"/>
      <c r="K738" s="82">
        <f>IF(AND(年报!N$2&lt;=A738,A738&lt;=年报!N$3),1,0)</f>
        <v>0</v>
      </c>
    </row>
    <row r="739" s="75" customFormat="1" spans="1:11">
      <c r="A739" s="21"/>
      <c r="B739" s="74"/>
      <c r="C739" s="74"/>
      <c r="D739" s="74"/>
      <c r="E739" s="74"/>
      <c r="F739" s="74"/>
      <c r="H739" s="65"/>
      <c r="I739" s="67"/>
      <c r="K739" s="82">
        <f>IF(AND(年报!N$2&lt;=A739,A739&lt;=年报!N$3),1,0)</f>
        <v>0</v>
      </c>
    </row>
    <row r="740" s="75" customFormat="1" spans="1:11">
      <c r="A740" s="21"/>
      <c r="B740" s="74"/>
      <c r="C740" s="74"/>
      <c r="D740" s="74"/>
      <c r="E740" s="74"/>
      <c r="F740" s="74"/>
      <c r="H740" s="65"/>
      <c r="I740" s="67"/>
      <c r="K740" s="82">
        <f>IF(AND(年报!N$2&lt;=A740,A740&lt;=年报!N$3),1,0)</f>
        <v>0</v>
      </c>
    </row>
    <row r="741" s="75" customFormat="1" spans="1:11">
      <c r="A741" s="21"/>
      <c r="B741" s="74"/>
      <c r="C741" s="74"/>
      <c r="D741" s="74"/>
      <c r="E741" s="74"/>
      <c r="F741" s="74"/>
      <c r="H741" s="65"/>
      <c r="I741" s="67"/>
      <c r="K741" s="82">
        <f>IF(AND(年报!N$2&lt;=A741,A741&lt;=年报!N$3),1,0)</f>
        <v>0</v>
      </c>
    </row>
    <row r="742" s="75" customFormat="1" spans="1:11">
      <c r="A742" s="21"/>
      <c r="B742" s="74"/>
      <c r="C742" s="74"/>
      <c r="D742" s="74"/>
      <c r="E742" s="74"/>
      <c r="F742" s="74"/>
      <c r="H742" s="65"/>
      <c r="I742" s="67"/>
      <c r="K742" s="82">
        <f>IF(AND(年报!N$2&lt;=A742,A742&lt;=年报!N$3),1,0)</f>
        <v>0</v>
      </c>
    </row>
    <row r="743" s="75" customFormat="1" spans="1:11">
      <c r="A743" s="21"/>
      <c r="B743" s="74"/>
      <c r="C743" s="74"/>
      <c r="D743" s="74"/>
      <c r="E743" s="74"/>
      <c r="F743" s="74"/>
      <c r="H743" s="65"/>
      <c r="I743" s="67"/>
      <c r="K743" s="82">
        <f>IF(AND(年报!N$2&lt;=A743,A743&lt;=年报!N$3),1,0)</f>
        <v>0</v>
      </c>
    </row>
    <row r="744" s="75" customFormat="1" spans="1:11">
      <c r="A744" s="21"/>
      <c r="B744" s="74"/>
      <c r="C744" s="74"/>
      <c r="D744" s="74"/>
      <c r="E744" s="74"/>
      <c r="F744" s="74"/>
      <c r="H744" s="65"/>
      <c r="I744" s="67"/>
      <c r="K744" s="82">
        <f>IF(AND(年报!N$2&lt;=A744,A744&lt;=年报!N$3),1,0)</f>
        <v>0</v>
      </c>
    </row>
    <row r="745" s="75" customFormat="1" spans="1:11">
      <c r="A745" s="21"/>
      <c r="B745" s="74"/>
      <c r="C745" s="74"/>
      <c r="D745" s="74"/>
      <c r="E745" s="74"/>
      <c r="F745" s="74"/>
      <c r="H745" s="65"/>
      <c r="I745" s="67"/>
      <c r="K745" s="82">
        <f>IF(AND(年报!N$2&lt;=A745,A745&lt;=年报!N$3),1,0)</f>
        <v>0</v>
      </c>
    </row>
    <row r="746" s="75" customFormat="1" spans="1:11">
      <c r="A746" s="21"/>
      <c r="B746" s="74"/>
      <c r="C746" s="74"/>
      <c r="D746" s="74"/>
      <c r="E746" s="74"/>
      <c r="F746" s="74"/>
      <c r="H746" s="65"/>
      <c r="I746" s="67"/>
      <c r="K746" s="82">
        <f>IF(AND(年报!N$2&lt;=A746,A746&lt;=年报!N$3),1,0)</f>
        <v>0</v>
      </c>
    </row>
    <row r="747" s="75" customFormat="1" spans="1:11">
      <c r="A747" s="21"/>
      <c r="B747" s="74"/>
      <c r="C747" s="74"/>
      <c r="D747" s="74"/>
      <c r="E747" s="74"/>
      <c r="F747" s="74"/>
      <c r="H747" s="65"/>
      <c r="I747" s="67"/>
      <c r="K747" s="82">
        <f>IF(AND(年报!N$2&lt;=A747,A747&lt;=年报!N$3),1,0)</f>
        <v>0</v>
      </c>
    </row>
    <row r="748" s="75" customFormat="1" spans="1:11">
      <c r="A748" s="21"/>
      <c r="B748" s="74"/>
      <c r="C748" s="74"/>
      <c r="D748" s="74"/>
      <c r="E748" s="74"/>
      <c r="F748" s="74"/>
      <c r="H748" s="65"/>
      <c r="I748" s="67"/>
      <c r="K748" s="82">
        <f>IF(AND(年报!N$2&lt;=A748,A748&lt;=年报!N$3),1,0)</f>
        <v>0</v>
      </c>
    </row>
    <row r="749" s="75" customFormat="1" spans="1:11">
      <c r="A749" s="21"/>
      <c r="B749" s="74"/>
      <c r="C749" s="74"/>
      <c r="D749" s="74"/>
      <c r="E749" s="74"/>
      <c r="F749" s="74"/>
      <c r="H749" s="65"/>
      <c r="I749" s="67"/>
      <c r="K749" s="82">
        <f>IF(AND(年报!N$2&lt;=A749,A749&lt;=年报!N$3),1,0)</f>
        <v>0</v>
      </c>
    </row>
    <row r="750" s="75" customFormat="1" spans="1:11">
      <c r="A750" s="21"/>
      <c r="B750" s="74"/>
      <c r="C750" s="74"/>
      <c r="D750" s="74"/>
      <c r="E750" s="74"/>
      <c r="F750" s="74"/>
      <c r="H750" s="65"/>
      <c r="I750" s="67"/>
      <c r="K750" s="82">
        <f>IF(AND(年报!N$2&lt;=A750,A750&lt;=年报!N$3),1,0)</f>
        <v>0</v>
      </c>
    </row>
    <row r="751" s="75" customFormat="1" spans="1:11">
      <c r="A751" s="21"/>
      <c r="B751" s="74"/>
      <c r="C751" s="74"/>
      <c r="D751" s="74"/>
      <c r="E751" s="74"/>
      <c r="F751" s="74"/>
      <c r="H751" s="65"/>
      <c r="I751" s="67"/>
      <c r="K751" s="82">
        <f>IF(AND(年报!N$2&lt;=A751,A751&lt;=年报!N$3),1,0)</f>
        <v>0</v>
      </c>
    </row>
    <row r="752" s="75" customFormat="1" spans="1:11">
      <c r="A752" s="21"/>
      <c r="B752" s="74"/>
      <c r="C752" s="74"/>
      <c r="D752" s="74"/>
      <c r="E752" s="74"/>
      <c r="F752" s="74"/>
      <c r="H752" s="65"/>
      <c r="I752" s="67"/>
      <c r="K752" s="82">
        <f>IF(AND(年报!N$2&lt;=A752,A752&lt;=年报!N$3),1,0)</f>
        <v>0</v>
      </c>
    </row>
    <row r="753" s="75" customFormat="1" spans="1:11">
      <c r="A753" s="21"/>
      <c r="B753" s="74"/>
      <c r="C753" s="74"/>
      <c r="D753" s="74"/>
      <c r="E753" s="74"/>
      <c r="F753" s="74"/>
      <c r="H753" s="65"/>
      <c r="I753" s="67"/>
      <c r="K753" s="82">
        <f>IF(AND(年报!N$2&lt;=A753,A753&lt;=年报!N$3),1,0)</f>
        <v>0</v>
      </c>
    </row>
    <row r="754" s="75" customFormat="1" spans="1:11">
      <c r="A754" s="21"/>
      <c r="B754" s="74"/>
      <c r="C754" s="74"/>
      <c r="D754" s="74"/>
      <c r="E754" s="74"/>
      <c r="F754" s="74"/>
      <c r="H754" s="65"/>
      <c r="I754" s="67"/>
      <c r="K754" s="82">
        <f>IF(AND(年报!N$2&lt;=A754,A754&lt;=年报!N$3),1,0)</f>
        <v>0</v>
      </c>
    </row>
    <row r="755" s="75" customFormat="1" spans="1:11">
      <c r="A755" s="21"/>
      <c r="B755" s="74"/>
      <c r="C755" s="74"/>
      <c r="D755" s="74"/>
      <c r="E755" s="74"/>
      <c r="F755" s="74"/>
      <c r="H755" s="65"/>
      <c r="I755" s="67"/>
      <c r="K755" s="82">
        <f>IF(AND(年报!N$2&lt;=A755,A755&lt;=年报!N$3),1,0)</f>
        <v>0</v>
      </c>
    </row>
    <row r="756" s="75" customFormat="1" spans="1:11">
      <c r="A756" s="21"/>
      <c r="B756" s="74"/>
      <c r="C756" s="74"/>
      <c r="D756" s="74"/>
      <c r="E756" s="74"/>
      <c r="F756" s="74"/>
      <c r="H756" s="65"/>
      <c r="I756" s="67"/>
      <c r="K756" s="82">
        <f>IF(AND(年报!N$2&lt;=A756,A756&lt;=年报!N$3),1,0)</f>
        <v>0</v>
      </c>
    </row>
    <row r="757" s="75" customFormat="1" spans="1:11">
      <c r="A757" s="21"/>
      <c r="B757" s="74"/>
      <c r="C757" s="74"/>
      <c r="D757" s="74"/>
      <c r="E757" s="74"/>
      <c r="F757" s="74"/>
      <c r="H757" s="65"/>
      <c r="I757" s="67"/>
      <c r="K757" s="82">
        <f>IF(AND(年报!N$2&lt;=A757,A757&lt;=年报!N$3),1,0)</f>
        <v>0</v>
      </c>
    </row>
    <row r="758" s="75" customFormat="1" spans="1:11">
      <c r="A758" s="21"/>
      <c r="B758" s="74"/>
      <c r="C758" s="74"/>
      <c r="D758" s="74"/>
      <c r="E758" s="74"/>
      <c r="F758" s="74"/>
      <c r="H758" s="65"/>
      <c r="I758" s="67"/>
      <c r="K758" s="82">
        <f>IF(AND(年报!N$2&lt;=A758,A758&lt;=年报!N$3),1,0)</f>
        <v>0</v>
      </c>
    </row>
    <row r="759" s="75" customFormat="1" spans="1:11">
      <c r="A759" s="21"/>
      <c r="B759" s="74"/>
      <c r="C759" s="74"/>
      <c r="D759" s="74"/>
      <c r="E759" s="74"/>
      <c r="F759" s="74"/>
      <c r="H759" s="65"/>
      <c r="I759" s="67"/>
      <c r="K759" s="82">
        <f>IF(AND(年报!N$2&lt;=A759,A759&lt;=年报!N$3),1,0)</f>
        <v>0</v>
      </c>
    </row>
    <row r="760" s="75" customFormat="1" spans="1:11">
      <c r="A760" s="21"/>
      <c r="B760" s="74"/>
      <c r="C760" s="74"/>
      <c r="D760" s="74"/>
      <c r="E760" s="74"/>
      <c r="F760" s="74"/>
      <c r="H760" s="65"/>
      <c r="I760" s="67"/>
      <c r="K760" s="82">
        <f>IF(AND(年报!N$2&lt;=A760,A760&lt;=年报!N$3),1,0)</f>
        <v>0</v>
      </c>
    </row>
    <row r="761" s="75" customFormat="1" spans="1:11">
      <c r="A761" s="21"/>
      <c r="B761" s="74"/>
      <c r="C761" s="74"/>
      <c r="D761" s="74"/>
      <c r="E761" s="74"/>
      <c r="F761" s="74"/>
      <c r="H761" s="65"/>
      <c r="I761" s="67"/>
      <c r="K761" s="82">
        <f>IF(AND(年报!N$2&lt;=A761,A761&lt;=年报!N$3),1,0)</f>
        <v>0</v>
      </c>
    </row>
    <row r="762" s="75" customFormat="1" spans="1:11">
      <c r="A762" s="21"/>
      <c r="B762" s="74"/>
      <c r="C762" s="74"/>
      <c r="D762" s="74"/>
      <c r="E762" s="74"/>
      <c r="F762" s="74"/>
      <c r="H762" s="65"/>
      <c r="I762" s="67"/>
      <c r="K762" s="82">
        <f>IF(AND(年报!N$2&lt;=A762,A762&lt;=年报!N$3),1,0)</f>
        <v>0</v>
      </c>
    </row>
    <row r="763" s="75" customFormat="1" spans="1:11">
      <c r="A763" s="21"/>
      <c r="B763" s="74"/>
      <c r="C763" s="74"/>
      <c r="D763" s="74"/>
      <c r="E763" s="74"/>
      <c r="F763" s="74"/>
      <c r="H763" s="65"/>
      <c r="I763" s="67"/>
      <c r="K763" s="82">
        <f>IF(AND(年报!N$2&lt;=A763,A763&lt;=年报!N$3),1,0)</f>
        <v>0</v>
      </c>
    </row>
    <row r="764" s="75" customFormat="1" spans="1:11">
      <c r="A764" s="21"/>
      <c r="B764" s="74"/>
      <c r="C764" s="74"/>
      <c r="D764" s="74"/>
      <c r="E764" s="74"/>
      <c r="F764" s="74"/>
      <c r="H764" s="65"/>
      <c r="I764" s="67"/>
      <c r="K764" s="82">
        <f>IF(AND(年报!N$2&lt;=A764,A764&lt;=年报!N$3),1,0)</f>
        <v>0</v>
      </c>
    </row>
    <row r="765" s="75" customFormat="1" spans="1:11">
      <c r="A765" s="21"/>
      <c r="B765" s="74"/>
      <c r="C765" s="74"/>
      <c r="D765" s="74"/>
      <c r="E765" s="74"/>
      <c r="F765" s="74"/>
      <c r="H765" s="65"/>
      <c r="I765" s="67"/>
      <c r="K765" s="82">
        <f>IF(AND(年报!N$2&lt;=A765,A765&lt;=年报!N$3),1,0)</f>
        <v>0</v>
      </c>
    </row>
    <row r="766" s="75" customFormat="1" spans="1:11">
      <c r="A766" s="21"/>
      <c r="B766" s="74"/>
      <c r="C766" s="74"/>
      <c r="D766" s="74"/>
      <c r="E766" s="74"/>
      <c r="F766" s="74"/>
      <c r="H766" s="65"/>
      <c r="I766" s="67"/>
      <c r="K766" s="82">
        <f>IF(AND(年报!N$2&lt;=A766,A766&lt;=年报!N$3),1,0)</f>
        <v>0</v>
      </c>
    </row>
    <row r="767" s="75" customFormat="1" spans="1:11">
      <c r="A767" s="21"/>
      <c r="B767" s="74"/>
      <c r="C767" s="74"/>
      <c r="D767" s="74"/>
      <c r="E767" s="74"/>
      <c r="F767" s="74"/>
      <c r="H767" s="65"/>
      <c r="I767" s="67"/>
      <c r="K767" s="82">
        <f>IF(AND(年报!N$2&lt;=A767,A767&lt;=年报!N$3),1,0)</f>
        <v>0</v>
      </c>
    </row>
    <row r="768" s="75" customFormat="1" spans="1:11">
      <c r="A768" s="21"/>
      <c r="B768" s="74"/>
      <c r="C768" s="74"/>
      <c r="D768" s="74"/>
      <c r="E768" s="74"/>
      <c r="F768" s="74"/>
      <c r="H768" s="65"/>
      <c r="I768" s="67"/>
      <c r="K768" s="82">
        <f>IF(AND(年报!N$2&lt;=A768,A768&lt;=年报!N$3),1,0)</f>
        <v>0</v>
      </c>
    </row>
    <row r="769" s="75" customFormat="1" spans="1:11">
      <c r="A769" s="21"/>
      <c r="B769" s="74"/>
      <c r="C769" s="74"/>
      <c r="D769" s="74"/>
      <c r="E769" s="74"/>
      <c r="F769" s="74"/>
      <c r="H769" s="65"/>
      <c r="I769" s="67"/>
      <c r="K769" s="82">
        <f>IF(AND(年报!N$2&lt;=A769,A769&lt;=年报!N$3),1,0)</f>
        <v>0</v>
      </c>
    </row>
    <row r="770" s="75" customFormat="1" spans="1:11">
      <c r="A770" s="21"/>
      <c r="B770" s="74"/>
      <c r="C770" s="74"/>
      <c r="D770" s="74"/>
      <c r="E770" s="74"/>
      <c r="F770" s="74"/>
      <c r="H770" s="65"/>
      <c r="I770" s="67"/>
      <c r="K770" s="82">
        <f>IF(AND(年报!N$2&lt;=A770,A770&lt;=年报!N$3),1,0)</f>
        <v>0</v>
      </c>
    </row>
    <row r="771" s="75" customFormat="1" spans="1:11">
      <c r="A771" s="21"/>
      <c r="B771" s="74"/>
      <c r="C771" s="74"/>
      <c r="D771" s="74"/>
      <c r="E771" s="74"/>
      <c r="F771" s="74"/>
      <c r="H771" s="65"/>
      <c r="I771" s="67"/>
      <c r="K771" s="82">
        <f>IF(AND(年报!N$2&lt;=A771,A771&lt;=年报!N$3),1,0)</f>
        <v>0</v>
      </c>
    </row>
    <row r="772" s="75" customFormat="1" spans="1:11">
      <c r="A772" s="21"/>
      <c r="B772" s="74"/>
      <c r="C772" s="74"/>
      <c r="D772" s="74"/>
      <c r="E772" s="74"/>
      <c r="F772" s="74"/>
      <c r="H772" s="65"/>
      <c r="I772" s="67"/>
      <c r="K772" s="82">
        <f>IF(AND(年报!N$2&lt;=A772,A772&lt;=年报!N$3),1,0)</f>
        <v>0</v>
      </c>
    </row>
    <row r="773" s="75" customFormat="1" spans="1:11">
      <c r="A773" s="21"/>
      <c r="B773" s="74"/>
      <c r="C773" s="74"/>
      <c r="D773" s="74"/>
      <c r="E773" s="74"/>
      <c r="F773" s="74"/>
      <c r="H773" s="65"/>
      <c r="I773" s="67"/>
      <c r="K773" s="82">
        <f>IF(AND(年报!N$2&lt;=A773,A773&lt;=年报!N$3),1,0)</f>
        <v>0</v>
      </c>
    </row>
    <row r="774" s="75" customFormat="1" spans="1:11">
      <c r="A774" s="21"/>
      <c r="B774" s="74"/>
      <c r="C774" s="74"/>
      <c r="D774" s="74"/>
      <c r="E774" s="74"/>
      <c r="F774" s="74"/>
      <c r="H774" s="65"/>
      <c r="I774" s="67"/>
      <c r="K774" s="82">
        <f>IF(AND(年报!N$2&lt;=A774,A774&lt;=年报!N$3),1,0)</f>
        <v>0</v>
      </c>
    </row>
    <row r="775" s="75" customFormat="1" spans="1:11">
      <c r="A775" s="21"/>
      <c r="B775" s="74"/>
      <c r="C775" s="74"/>
      <c r="D775" s="74"/>
      <c r="E775" s="74"/>
      <c r="F775" s="74"/>
      <c r="H775" s="65"/>
      <c r="I775" s="67"/>
      <c r="K775" s="82">
        <f>IF(AND(年报!N$2&lt;=A775,A775&lt;=年报!N$3),1,0)</f>
        <v>0</v>
      </c>
    </row>
    <row r="776" s="75" customFormat="1" spans="1:11">
      <c r="A776" s="21"/>
      <c r="B776" s="74"/>
      <c r="C776" s="74"/>
      <c r="D776" s="74"/>
      <c r="E776" s="74"/>
      <c r="F776" s="74"/>
      <c r="H776" s="65"/>
      <c r="I776" s="67"/>
      <c r="K776" s="82">
        <f>IF(AND(年报!N$2&lt;=A776,A776&lt;=年报!N$3),1,0)</f>
        <v>0</v>
      </c>
    </row>
    <row r="777" s="75" customFormat="1" spans="1:11">
      <c r="A777" s="21"/>
      <c r="B777" s="74"/>
      <c r="C777" s="74"/>
      <c r="D777" s="74"/>
      <c r="E777" s="74"/>
      <c r="F777" s="74"/>
      <c r="H777" s="65"/>
      <c r="I777" s="67"/>
      <c r="K777" s="82">
        <f>IF(AND(年报!N$2&lt;=A777,A777&lt;=年报!N$3),1,0)</f>
        <v>0</v>
      </c>
    </row>
    <row r="778" s="75" customFormat="1" spans="1:11">
      <c r="A778" s="21"/>
      <c r="B778" s="74"/>
      <c r="C778" s="74"/>
      <c r="D778" s="74"/>
      <c r="E778" s="74"/>
      <c r="F778" s="74"/>
      <c r="H778" s="65"/>
      <c r="I778" s="67"/>
      <c r="K778" s="82">
        <f>IF(AND(年报!N$2&lt;=A778,A778&lt;=年报!N$3),1,0)</f>
        <v>0</v>
      </c>
    </row>
    <row r="779" s="75" customFormat="1" spans="1:11">
      <c r="A779" s="21"/>
      <c r="B779" s="74"/>
      <c r="C779" s="74"/>
      <c r="D779" s="74"/>
      <c r="E779" s="74"/>
      <c r="F779" s="74"/>
      <c r="H779" s="65"/>
      <c r="I779" s="67"/>
      <c r="K779" s="82">
        <f>IF(AND(年报!N$2&lt;=A779,A779&lt;=年报!N$3),1,0)</f>
        <v>0</v>
      </c>
    </row>
    <row r="780" s="75" customFormat="1" spans="1:11">
      <c r="A780" s="21"/>
      <c r="B780" s="74"/>
      <c r="C780" s="74"/>
      <c r="D780" s="74"/>
      <c r="E780" s="74"/>
      <c r="F780" s="74"/>
      <c r="H780" s="65"/>
      <c r="I780" s="67"/>
      <c r="K780" s="82">
        <f>IF(AND(年报!N$2&lt;=A780,A780&lt;=年报!N$3),1,0)</f>
        <v>0</v>
      </c>
    </row>
    <row r="781" s="75" customFormat="1" spans="1:11">
      <c r="A781" s="21"/>
      <c r="B781" s="74"/>
      <c r="C781" s="74"/>
      <c r="D781" s="74"/>
      <c r="E781" s="74"/>
      <c r="F781" s="74"/>
      <c r="H781" s="65"/>
      <c r="I781" s="67"/>
      <c r="K781" s="82">
        <f>IF(AND(年报!N$2&lt;=A781,A781&lt;=年报!N$3),1,0)</f>
        <v>0</v>
      </c>
    </row>
    <row r="782" s="75" customFormat="1" spans="1:11">
      <c r="A782" s="21"/>
      <c r="B782" s="74"/>
      <c r="C782" s="74"/>
      <c r="D782" s="74"/>
      <c r="E782" s="74"/>
      <c r="F782" s="74"/>
      <c r="H782" s="65"/>
      <c r="I782" s="67"/>
      <c r="K782" s="82">
        <f>IF(AND(年报!N$2&lt;=A782,A782&lt;=年报!N$3),1,0)</f>
        <v>0</v>
      </c>
    </row>
    <row r="783" s="75" customFormat="1" spans="1:11">
      <c r="A783" s="21"/>
      <c r="B783" s="74"/>
      <c r="C783" s="74"/>
      <c r="D783" s="74"/>
      <c r="E783" s="74"/>
      <c r="F783" s="74"/>
      <c r="H783" s="65"/>
      <c r="I783" s="67"/>
      <c r="K783" s="82">
        <f>IF(AND(年报!N$2&lt;=A783,A783&lt;=年报!N$3),1,0)</f>
        <v>0</v>
      </c>
    </row>
    <row r="784" s="75" customFormat="1" spans="1:11">
      <c r="A784" s="21"/>
      <c r="B784" s="74"/>
      <c r="C784" s="74"/>
      <c r="D784" s="74"/>
      <c r="E784" s="74"/>
      <c r="F784" s="74"/>
      <c r="H784" s="65"/>
      <c r="I784" s="67"/>
      <c r="K784" s="82">
        <f>IF(AND(年报!N$2&lt;=A784,A784&lt;=年报!N$3),1,0)</f>
        <v>0</v>
      </c>
    </row>
    <row r="785" s="75" customFormat="1" spans="1:11">
      <c r="A785" s="21"/>
      <c r="B785" s="74"/>
      <c r="C785" s="74"/>
      <c r="D785" s="74"/>
      <c r="E785" s="74"/>
      <c r="F785" s="74"/>
      <c r="H785" s="65"/>
      <c r="I785" s="67"/>
      <c r="K785" s="82">
        <f>IF(AND(年报!N$2&lt;=A785,A785&lt;=年报!N$3),1,0)</f>
        <v>0</v>
      </c>
    </row>
    <row r="786" s="75" customFormat="1" spans="1:11">
      <c r="A786" s="21"/>
      <c r="B786" s="74"/>
      <c r="C786" s="74"/>
      <c r="D786" s="74"/>
      <c r="E786" s="74"/>
      <c r="F786" s="74"/>
      <c r="H786" s="65"/>
      <c r="I786" s="67"/>
      <c r="K786" s="82">
        <f>IF(AND(年报!N$2&lt;=A786,A786&lt;=年报!N$3),1,0)</f>
        <v>0</v>
      </c>
    </row>
    <row r="787" s="75" customFormat="1" spans="1:11">
      <c r="A787" s="21"/>
      <c r="B787" s="74"/>
      <c r="C787" s="74"/>
      <c r="D787" s="74"/>
      <c r="E787" s="74"/>
      <c r="F787" s="74"/>
      <c r="H787" s="65"/>
      <c r="I787" s="67"/>
      <c r="K787" s="82">
        <f>IF(AND(年报!N$2&lt;=A787,A787&lt;=年报!N$3),1,0)</f>
        <v>0</v>
      </c>
    </row>
    <row r="788" s="75" customFormat="1" spans="1:11">
      <c r="A788" s="21"/>
      <c r="B788" s="74"/>
      <c r="C788" s="74"/>
      <c r="D788" s="74"/>
      <c r="E788" s="74"/>
      <c r="F788" s="74"/>
      <c r="H788" s="65"/>
      <c r="I788" s="67"/>
      <c r="K788" s="82">
        <f>IF(AND(年报!N$2&lt;=A788,A788&lt;=年报!N$3),1,0)</f>
        <v>0</v>
      </c>
    </row>
    <row r="789" s="75" customFormat="1" spans="1:11">
      <c r="A789" s="21"/>
      <c r="B789" s="74"/>
      <c r="C789" s="74"/>
      <c r="D789" s="74"/>
      <c r="E789" s="74"/>
      <c r="F789" s="74"/>
      <c r="H789" s="65"/>
      <c r="I789" s="67"/>
      <c r="K789" s="82">
        <f>IF(AND(年报!N$2&lt;=A789,A789&lt;=年报!N$3),1,0)</f>
        <v>0</v>
      </c>
    </row>
    <row r="790" s="75" customFormat="1" spans="1:11">
      <c r="A790" s="21"/>
      <c r="B790" s="74"/>
      <c r="C790" s="74"/>
      <c r="D790" s="74"/>
      <c r="E790" s="74"/>
      <c r="F790" s="74"/>
      <c r="H790" s="65"/>
      <c r="I790" s="67"/>
      <c r="K790" s="82">
        <f>IF(AND(年报!N$2&lt;=A790,A790&lt;=年报!N$3),1,0)</f>
        <v>0</v>
      </c>
    </row>
    <row r="791" s="75" customFormat="1" spans="1:11">
      <c r="A791" s="21"/>
      <c r="B791" s="74"/>
      <c r="C791" s="74"/>
      <c r="D791" s="74"/>
      <c r="E791" s="74"/>
      <c r="F791" s="74"/>
      <c r="H791" s="65"/>
      <c r="I791" s="67"/>
      <c r="K791" s="82">
        <f>IF(AND(年报!N$2&lt;=A791,A791&lt;=年报!N$3),1,0)</f>
        <v>0</v>
      </c>
    </row>
    <row r="792" s="75" customFormat="1" spans="1:11">
      <c r="A792" s="21"/>
      <c r="B792" s="74"/>
      <c r="C792" s="74"/>
      <c r="D792" s="74"/>
      <c r="E792" s="74"/>
      <c r="F792" s="74"/>
      <c r="H792" s="65"/>
      <c r="I792" s="67"/>
      <c r="K792" s="82">
        <f>IF(AND(年报!N$2&lt;=A792,A792&lt;=年报!N$3),1,0)</f>
        <v>0</v>
      </c>
    </row>
    <row r="793" s="75" customFormat="1" spans="1:11">
      <c r="A793" s="21"/>
      <c r="B793" s="74"/>
      <c r="C793" s="74"/>
      <c r="D793" s="74"/>
      <c r="E793" s="74"/>
      <c r="F793" s="74"/>
      <c r="H793" s="65"/>
      <c r="I793" s="67"/>
      <c r="K793" s="82">
        <f>IF(AND(年报!N$2&lt;=A793,A793&lt;=年报!N$3),1,0)</f>
        <v>0</v>
      </c>
    </row>
    <row r="794" s="75" customFormat="1" spans="1:11">
      <c r="A794" s="21"/>
      <c r="B794" s="74"/>
      <c r="C794" s="74"/>
      <c r="D794" s="74"/>
      <c r="E794" s="74"/>
      <c r="F794" s="74"/>
      <c r="H794" s="65"/>
      <c r="I794" s="67"/>
      <c r="K794" s="82">
        <f>IF(AND(年报!N$2&lt;=A794,A794&lt;=年报!N$3),1,0)</f>
        <v>0</v>
      </c>
    </row>
    <row r="795" s="75" customFormat="1" spans="1:11">
      <c r="A795" s="21"/>
      <c r="B795" s="74"/>
      <c r="C795" s="74"/>
      <c r="D795" s="74"/>
      <c r="E795" s="74"/>
      <c r="F795" s="74"/>
      <c r="H795" s="65"/>
      <c r="I795" s="67"/>
      <c r="K795" s="82">
        <f>IF(AND(年报!N$2&lt;=A795,A795&lt;=年报!N$3),1,0)</f>
        <v>0</v>
      </c>
    </row>
    <row r="796" s="75" customFormat="1" spans="1:11">
      <c r="A796" s="21"/>
      <c r="B796" s="74"/>
      <c r="C796" s="74"/>
      <c r="D796" s="74"/>
      <c r="E796" s="74"/>
      <c r="F796" s="74"/>
      <c r="H796" s="65"/>
      <c r="I796" s="67"/>
      <c r="K796" s="82">
        <f>IF(AND(年报!N$2&lt;=A796,A796&lt;=年报!N$3),1,0)</f>
        <v>0</v>
      </c>
    </row>
    <row r="797" s="75" customFormat="1" spans="1:11">
      <c r="A797" s="21"/>
      <c r="B797" s="74"/>
      <c r="C797" s="74"/>
      <c r="D797" s="74"/>
      <c r="E797" s="74"/>
      <c r="F797" s="74"/>
      <c r="H797" s="65"/>
      <c r="I797" s="67"/>
      <c r="K797" s="82">
        <f>IF(AND(年报!N$2&lt;=A797,A797&lt;=年报!N$3),1,0)</f>
        <v>0</v>
      </c>
    </row>
    <row r="798" s="75" customFormat="1" spans="1:11">
      <c r="A798" s="21"/>
      <c r="B798" s="74"/>
      <c r="C798" s="74"/>
      <c r="D798" s="74"/>
      <c r="E798" s="74"/>
      <c r="F798" s="74"/>
      <c r="H798" s="65"/>
      <c r="I798" s="67"/>
      <c r="K798" s="82">
        <f>IF(AND(年报!N$2&lt;=A798,A798&lt;=年报!N$3),1,0)</f>
        <v>0</v>
      </c>
    </row>
    <row r="799" s="75" customFormat="1" spans="1:11">
      <c r="A799" s="21"/>
      <c r="B799" s="74"/>
      <c r="C799" s="74"/>
      <c r="D799" s="74"/>
      <c r="E799" s="74"/>
      <c r="F799" s="74"/>
      <c r="H799" s="65"/>
      <c r="I799" s="67"/>
      <c r="K799" s="82">
        <f>IF(AND(年报!N$2&lt;=A799,A799&lt;=年报!N$3),1,0)</f>
        <v>0</v>
      </c>
    </row>
    <row r="800" s="75" customFormat="1" spans="1:11">
      <c r="A800" s="21"/>
      <c r="B800" s="74"/>
      <c r="C800" s="74"/>
      <c r="D800" s="74"/>
      <c r="E800" s="74"/>
      <c r="F800" s="74"/>
      <c r="H800" s="65"/>
      <c r="I800" s="67"/>
      <c r="K800" s="82">
        <f>IF(AND(年报!N$2&lt;=A800,A800&lt;=年报!N$3),1,0)</f>
        <v>0</v>
      </c>
    </row>
    <row r="801" s="75" customFormat="1" spans="1:11">
      <c r="A801" s="21"/>
      <c r="B801" s="74"/>
      <c r="C801" s="74"/>
      <c r="D801" s="74"/>
      <c r="E801" s="74"/>
      <c r="F801" s="74"/>
      <c r="H801" s="65"/>
      <c r="I801" s="67"/>
      <c r="K801" s="82">
        <f>IF(AND(年报!N$2&lt;=A801,A801&lt;=年报!N$3),1,0)</f>
        <v>0</v>
      </c>
    </row>
    <row r="802" s="75" customFormat="1" spans="1:11">
      <c r="A802" s="21"/>
      <c r="B802" s="74"/>
      <c r="C802" s="74"/>
      <c r="D802" s="74"/>
      <c r="E802" s="74"/>
      <c r="F802" s="74"/>
      <c r="H802" s="65"/>
      <c r="I802" s="67"/>
      <c r="K802" s="82">
        <f>IF(AND(年报!N$2&lt;=A802,A802&lt;=年报!N$3),1,0)</f>
        <v>0</v>
      </c>
    </row>
    <row r="803" s="75" customFormat="1" spans="1:11">
      <c r="A803" s="21"/>
      <c r="B803" s="74"/>
      <c r="C803" s="74"/>
      <c r="D803" s="74"/>
      <c r="E803" s="74"/>
      <c r="F803" s="74"/>
      <c r="H803" s="65"/>
      <c r="I803" s="67"/>
      <c r="K803" s="82">
        <f>IF(AND(年报!N$2&lt;=A803,A803&lt;=年报!N$3),1,0)</f>
        <v>0</v>
      </c>
    </row>
    <row r="804" s="75" customFormat="1" spans="1:11">
      <c r="A804" s="21"/>
      <c r="B804" s="74"/>
      <c r="C804" s="74"/>
      <c r="D804" s="74"/>
      <c r="E804" s="74"/>
      <c r="F804" s="74"/>
      <c r="H804" s="65"/>
      <c r="I804" s="67"/>
      <c r="K804" s="82">
        <f>IF(AND(年报!N$2&lt;=A804,A804&lt;=年报!N$3),1,0)</f>
        <v>0</v>
      </c>
    </row>
    <row r="805" s="75" customFormat="1" spans="1:11">
      <c r="A805" s="21"/>
      <c r="B805" s="74"/>
      <c r="C805" s="74"/>
      <c r="D805" s="74"/>
      <c r="E805" s="74"/>
      <c r="F805" s="74"/>
      <c r="H805" s="65"/>
      <c r="I805" s="67"/>
      <c r="K805" s="82">
        <f>IF(AND(年报!N$2&lt;=A805,A805&lt;=年报!N$3),1,0)</f>
        <v>0</v>
      </c>
    </row>
    <row r="806" s="75" customFormat="1" spans="1:11">
      <c r="A806" s="21"/>
      <c r="B806" s="74"/>
      <c r="C806" s="74"/>
      <c r="D806" s="74"/>
      <c r="E806" s="74"/>
      <c r="F806" s="74"/>
      <c r="H806" s="65"/>
      <c r="I806" s="67"/>
      <c r="K806" s="82">
        <f>IF(AND(年报!N$2&lt;=A806,A806&lt;=年报!N$3),1,0)</f>
        <v>0</v>
      </c>
    </row>
    <row r="807" s="75" customFormat="1" spans="1:11">
      <c r="A807" s="21"/>
      <c r="B807" s="74"/>
      <c r="C807" s="74"/>
      <c r="D807" s="74"/>
      <c r="E807" s="74"/>
      <c r="F807" s="74"/>
      <c r="H807" s="65"/>
      <c r="I807" s="67"/>
      <c r="K807" s="82">
        <f>IF(AND(年报!N$2&lt;=A807,A807&lt;=年报!N$3),1,0)</f>
        <v>0</v>
      </c>
    </row>
    <row r="808" s="75" customFormat="1" spans="1:11">
      <c r="A808" s="21"/>
      <c r="B808" s="74"/>
      <c r="C808" s="74"/>
      <c r="D808" s="74"/>
      <c r="E808" s="74"/>
      <c r="F808" s="74"/>
      <c r="H808" s="65"/>
      <c r="I808" s="67"/>
      <c r="K808" s="82">
        <f>IF(AND(年报!N$2&lt;=A808,A808&lt;=年报!N$3),1,0)</f>
        <v>0</v>
      </c>
    </row>
    <row r="809" s="75" customFormat="1" spans="1:11">
      <c r="A809" s="21"/>
      <c r="B809" s="74"/>
      <c r="C809" s="74"/>
      <c r="D809" s="74"/>
      <c r="E809" s="74"/>
      <c r="F809" s="74"/>
      <c r="H809" s="65"/>
      <c r="I809" s="67"/>
      <c r="K809" s="82">
        <f>IF(AND(年报!N$2&lt;=A809,A809&lt;=年报!N$3),1,0)</f>
        <v>0</v>
      </c>
    </row>
    <row r="810" s="75" customFormat="1" spans="1:11">
      <c r="A810" s="21"/>
      <c r="B810" s="74"/>
      <c r="C810" s="74"/>
      <c r="D810" s="74"/>
      <c r="E810" s="74"/>
      <c r="F810" s="74"/>
      <c r="H810" s="65"/>
      <c r="I810" s="67"/>
      <c r="K810" s="82">
        <f>IF(AND(年报!N$2&lt;=A810,A810&lt;=年报!N$3),1,0)</f>
        <v>0</v>
      </c>
    </row>
    <row r="811" s="75" customFormat="1" spans="1:11">
      <c r="A811" s="21"/>
      <c r="B811" s="74"/>
      <c r="C811" s="74"/>
      <c r="D811" s="74"/>
      <c r="E811" s="74"/>
      <c r="F811" s="74"/>
      <c r="H811" s="65"/>
      <c r="I811" s="67"/>
      <c r="K811" s="82">
        <f>IF(AND(年报!N$2&lt;=A811,A811&lt;=年报!N$3),1,0)</f>
        <v>0</v>
      </c>
    </row>
    <row r="812" s="75" customFormat="1" spans="1:11">
      <c r="A812" s="21"/>
      <c r="B812" s="74"/>
      <c r="C812" s="74"/>
      <c r="D812" s="74"/>
      <c r="E812" s="74"/>
      <c r="F812" s="74"/>
      <c r="H812" s="65"/>
      <c r="I812" s="67"/>
      <c r="K812" s="82">
        <f>IF(AND(年报!N$2&lt;=A812,A812&lt;=年报!N$3),1,0)</f>
        <v>0</v>
      </c>
    </row>
    <row r="813" s="75" customFormat="1" spans="1:11">
      <c r="A813" s="21"/>
      <c r="B813" s="74"/>
      <c r="C813" s="74"/>
      <c r="D813" s="74"/>
      <c r="E813" s="74"/>
      <c r="F813" s="74"/>
      <c r="H813" s="65"/>
      <c r="I813" s="67"/>
      <c r="K813" s="82">
        <f>IF(AND(年报!N$2&lt;=A813,A813&lt;=年报!N$3),1,0)</f>
        <v>0</v>
      </c>
    </row>
    <row r="814" s="75" customFormat="1" spans="1:11">
      <c r="A814" s="21"/>
      <c r="B814" s="74"/>
      <c r="C814" s="74"/>
      <c r="D814" s="74"/>
      <c r="E814" s="74"/>
      <c r="F814" s="74"/>
      <c r="H814" s="65"/>
      <c r="I814" s="67"/>
      <c r="K814" s="82">
        <f>IF(AND(年报!N$2&lt;=A814,A814&lt;=年报!N$3),1,0)</f>
        <v>0</v>
      </c>
    </row>
    <row r="815" s="75" customFormat="1" spans="1:11">
      <c r="A815" s="21"/>
      <c r="B815" s="74"/>
      <c r="C815" s="74"/>
      <c r="D815" s="74"/>
      <c r="E815" s="74"/>
      <c r="F815" s="74"/>
      <c r="H815" s="65"/>
      <c r="I815" s="67"/>
      <c r="K815" s="82">
        <f>IF(AND(年报!N$2&lt;=A815,A815&lt;=年报!N$3),1,0)</f>
        <v>0</v>
      </c>
    </row>
    <row r="816" s="75" customFormat="1" spans="1:11">
      <c r="A816" s="21"/>
      <c r="B816" s="74"/>
      <c r="C816" s="74"/>
      <c r="D816" s="74"/>
      <c r="E816" s="74"/>
      <c r="F816" s="74"/>
      <c r="H816" s="65"/>
      <c r="I816" s="67"/>
      <c r="K816" s="82">
        <f>IF(AND(年报!N$2&lt;=A816,A816&lt;=年报!N$3),1,0)</f>
        <v>0</v>
      </c>
    </row>
    <row r="817" s="75" customFormat="1" spans="1:11">
      <c r="A817" s="21"/>
      <c r="B817" s="74"/>
      <c r="C817" s="74"/>
      <c r="D817" s="74"/>
      <c r="E817" s="74"/>
      <c r="F817" s="74"/>
      <c r="H817" s="65"/>
      <c r="I817" s="67"/>
      <c r="K817" s="82">
        <f>IF(AND(年报!N$2&lt;=A817,A817&lt;=年报!N$3),1,0)</f>
        <v>0</v>
      </c>
    </row>
    <row r="818" s="75" customFormat="1" spans="1:11">
      <c r="A818" s="21"/>
      <c r="B818" s="74"/>
      <c r="C818" s="74"/>
      <c r="D818" s="74"/>
      <c r="E818" s="74"/>
      <c r="F818" s="74"/>
      <c r="H818" s="65"/>
      <c r="I818" s="67"/>
      <c r="K818" s="82">
        <f>IF(AND(年报!N$2&lt;=A818,A818&lt;=年报!N$3),1,0)</f>
        <v>0</v>
      </c>
    </row>
    <row r="819" s="75" customFormat="1" spans="1:11">
      <c r="A819" s="21"/>
      <c r="B819" s="74"/>
      <c r="C819" s="74"/>
      <c r="D819" s="74"/>
      <c r="E819" s="74"/>
      <c r="F819" s="74"/>
      <c r="H819" s="65"/>
      <c r="I819" s="67"/>
      <c r="K819" s="82">
        <f>IF(AND(年报!N$2&lt;=A819,A819&lt;=年报!N$3),1,0)</f>
        <v>0</v>
      </c>
    </row>
    <row r="820" s="75" customFormat="1" spans="1:11">
      <c r="A820" s="21"/>
      <c r="B820" s="74"/>
      <c r="C820" s="74"/>
      <c r="D820" s="74"/>
      <c r="E820" s="74"/>
      <c r="F820" s="74"/>
      <c r="H820" s="65"/>
      <c r="I820" s="67"/>
      <c r="K820" s="82">
        <f>IF(AND(年报!N$2&lt;=A820,A820&lt;=年报!N$3),1,0)</f>
        <v>0</v>
      </c>
    </row>
    <row r="821" s="75" customFormat="1" spans="1:11">
      <c r="A821" s="21"/>
      <c r="B821" s="74"/>
      <c r="C821" s="74"/>
      <c r="D821" s="74"/>
      <c r="E821" s="74"/>
      <c r="F821" s="74"/>
      <c r="H821" s="65"/>
      <c r="I821" s="67"/>
      <c r="K821" s="82">
        <f>IF(AND(年报!N$2&lt;=A821,A821&lt;=年报!N$3),1,0)</f>
        <v>0</v>
      </c>
    </row>
    <row r="822" s="75" customFormat="1" spans="1:11">
      <c r="A822" s="21"/>
      <c r="B822" s="74"/>
      <c r="C822" s="74"/>
      <c r="D822" s="74"/>
      <c r="E822" s="74"/>
      <c r="F822" s="74"/>
      <c r="H822" s="65"/>
      <c r="I822" s="67"/>
      <c r="K822" s="82">
        <f>IF(AND(年报!N$2&lt;=A822,A822&lt;=年报!N$3),1,0)</f>
        <v>0</v>
      </c>
    </row>
    <row r="823" s="75" customFormat="1" spans="1:11">
      <c r="A823" s="21"/>
      <c r="B823" s="74"/>
      <c r="C823" s="74"/>
      <c r="D823" s="74"/>
      <c r="E823" s="74"/>
      <c r="F823" s="74"/>
      <c r="H823" s="65"/>
      <c r="I823" s="67"/>
      <c r="K823" s="82">
        <f>IF(AND(年报!N$2&lt;=A823,A823&lt;=年报!N$3),1,0)</f>
        <v>0</v>
      </c>
    </row>
    <row r="824" s="75" customFormat="1" spans="1:11">
      <c r="A824" s="21"/>
      <c r="B824" s="74"/>
      <c r="C824" s="74"/>
      <c r="D824" s="74"/>
      <c r="E824" s="74"/>
      <c r="F824" s="74"/>
      <c r="H824" s="65"/>
      <c r="I824" s="67"/>
      <c r="K824" s="82">
        <f>IF(AND(年报!N$2&lt;=A824,A824&lt;=年报!N$3),1,0)</f>
        <v>0</v>
      </c>
    </row>
    <row r="825" s="75" customFormat="1" spans="1:11">
      <c r="A825" s="21"/>
      <c r="B825" s="74"/>
      <c r="C825" s="74"/>
      <c r="D825" s="74"/>
      <c r="E825" s="74"/>
      <c r="F825" s="74"/>
      <c r="H825" s="65"/>
      <c r="I825" s="67"/>
      <c r="K825" s="82">
        <f>IF(AND(年报!N$2&lt;=A825,A825&lt;=年报!N$3),1,0)</f>
        <v>0</v>
      </c>
    </row>
    <row r="826" s="75" customFormat="1" spans="1:11">
      <c r="A826" s="21"/>
      <c r="B826" s="74"/>
      <c r="C826" s="74"/>
      <c r="D826" s="74"/>
      <c r="E826" s="74"/>
      <c r="F826" s="74"/>
      <c r="H826" s="65"/>
      <c r="I826" s="67"/>
      <c r="K826" s="82">
        <f>IF(AND(年报!N$2&lt;=A826,A826&lt;=年报!N$3),1,0)</f>
        <v>0</v>
      </c>
    </row>
    <row r="827" s="75" customFormat="1" spans="1:11">
      <c r="A827" s="21"/>
      <c r="B827" s="74"/>
      <c r="C827" s="74"/>
      <c r="D827" s="74"/>
      <c r="E827" s="74"/>
      <c r="F827" s="74"/>
      <c r="H827" s="65"/>
      <c r="I827" s="67"/>
      <c r="K827" s="82">
        <f>IF(AND(年报!N$2&lt;=A827,A827&lt;=年报!N$3),1,0)</f>
        <v>0</v>
      </c>
    </row>
    <row r="828" s="75" customFormat="1" spans="1:11">
      <c r="A828" s="21"/>
      <c r="B828" s="74"/>
      <c r="C828" s="74"/>
      <c r="D828" s="74"/>
      <c r="E828" s="74"/>
      <c r="F828" s="74"/>
      <c r="H828" s="65"/>
      <c r="I828" s="67"/>
      <c r="K828" s="82">
        <f>IF(AND(年报!N$2&lt;=A828,A828&lt;=年报!N$3),1,0)</f>
        <v>0</v>
      </c>
    </row>
    <row r="829" s="75" customFormat="1" spans="1:11">
      <c r="A829" s="21"/>
      <c r="B829" s="74"/>
      <c r="C829" s="74"/>
      <c r="D829" s="74"/>
      <c r="E829" s="74"/>
      <c r="F829" s="74"/>
      <c r="H829" s="65"/>
      <c r="I829" s="67"/>
      <c r="K829" s="82">
        <f>IF(AND(年报!N$2&lt;=A829,A829&lt;=年报!N$3),1,0)</f>
        <v>0</v>
      </c>
    </row>
    <row r="830" s="75" customFormat="1" spans="1:11">
      <c r="A830" s="21"/>
      <c r="B830" s="74"/>
      <c r="C830" s="74"/>
      <c r="D830" s="74"/>
      <c r="E830" s="74"/>
      <c r="F830" s="74"/>
      <c r="H830" s="65"/>
      <c r="I830" s="67"/>
      <c r="K830" s="82">
        <f>IF(AND(年报!N$2&lt;=A830,A830&lt;=年报!N$3),1,0)</f>
        <v>0</v>
      </c>
    </row>
    <row r="831" s="75" customFormat="1" spans="1:11">
      <c r="A831" s="21"/>
      <c r="B831" s="74"/>
      <c r="C831" s="74"/>
      <c r="D831" s="74"/>
      <c r="E831" s="74"/>
      <c r="F831" s="74"/>
      <c r="H831" s="65"/>
      <c r="I831" s="67"/>
      <c r="K831" s="82">
        <f>IF(AND(年报!N$2&lt;=A831,A831&lt;=年报!N$3),1,0)</f>
        <v>0</v>
      </c>
    </row>
    <row r="832" s="75" customFormat="1" spans="1:11">
      <c r="A832" s="21"/>
      <c r="B832" s="74"/>
      <c r="C832" s="74"/>
      <c r="D832" s="74"/>
      <c r="E832" s="74"/>
      <c r="F832" s="74"/>
      <c r="H832" s="65"/>
      <c r="I832" s="67"/>
      <c r="K832" s="82">
        <f>IF(AND(年报!N$2&lt;=A832,A832&lt;=年报!N$3),1,0)</f>
        <v>0</v>
      </c>
    </row>
    <row r="833" s="75" customFormat="1" spans="1:11">
      <c r="A833" s="21"/>
      <c r="B833" s="74"/>
      <c r="C833" s="74"/>
      <c r="D833" s="74"/>
      <c r="E833" s="74"/>
      <c r="F833" s="74"/>
      <c r="H833" s="65"/>
      <c r="I833" s="67"/>
      <c r="K833" s="82">
        <f>IF(AND(年报!N$2&lt;=A833,A833&lt;=年报!N$3),1,0)</f>
        <v>0</v>
      </c>
    </row>
    <row r="834" s="75" customFormat="1" spans="1:11">
      <c r="A834" s="21"/>
      <c r="B834" s="74"/>
      <c r="C834" s="74"/>
      <c r="D834" s="74"/>
      <c r="E834" s="74"/>
      <c r="F834" s="74"/>
      <c r="H834" s="65"/>
      <c r="I834" s="67"/>
      <c r="K834" s="82">
        <f>IF(AND(年报!N$2&lt;=A834,A834&lt;=年报!N$3),1,0)</f>
        <v>0</v>
      </c>
    </row>
    <row r="835" s="75" customFormat="1" spans="1:11">
      <c r="A835" s="21"/>
      <c r="B835" s="74"/>
      <c r="C835" s="74"/>
      <c r="D835" s="74"/>
      <c r="E835" s="74"/>
      <c r="F835" s="74"/>
      <c r="H835" s="65"/>
      <c r="I835" s="67"/>
      <c r="K835" s="82">
        <f>IF(AND(年报!N$2&lt;=A835,A835&lt;=年报!N$3),1,0)</f>
        <v>0</v>
      </c>
    </row>
    <row r="836" s="75" customFormat="1" spans="1:11">
      <c r="A836" s="21"/>
      <c r="B836" s="74"/>
      <c r="C836" s="74"/>
      <c r="D836" s="74"/>
      <c r="E836" s="74"/>
      <c r="F836" s="74"/>
      <c r="H836" s="65"/>
      <c r="I836" s="67"/>
      <c r="K836" s="82">
        <f>IF(AND(年报!N$2&lt;=A836,A836&lt;=年报!N$3),1,0)</f>
        <v>0</v>
      </c>
    </row>
    <row r="837" s="75" customFormat="1" spans="1:11">
      <c r="A837" s="21"/>
      <c r="B837" s="74"/>
      <c r="C837" s="74"/>
      <c r="D837" s="74"/>
      <c r="E837" s="74"/>
      <c r="F837" s="74"/>
      <c r="H837" s="65"/>
      <c r="I837" s="67"/>
      <c r="K837" s="82">
        <f>IF(AND(年报!N$2&lt;=A837,A837&lt;=年报!N$3),1,0)</f>
        <v>0</v>
      </c>
    </row>
    <row r="838" s="75" customFormat="1" spans="1:11">
      <c r="A838" s="21"/>
      <c r="B838" s="74"/>
      <c r="C838" s="74"/>
      <c r="D838" s="74"/>
      <c r="E838" s="74"/>
      <c r="F838" s="74"/>
      <c r="H838" s="65"/>
      <c r="I838" s="67"/>
      <c r="K838" s="82">
        <f>IF(AND(年报!N$2&lt;=A838,A838&lt;=年报!N$3),1,0)</f>
        <v>0</v>
      </c>
    </row>
    <row r="839" s="75" customFormat="1" spans="1:11">
      <c r="A839" s="21"/>
      <c r="B839" s="74"/>
      <c r="C839" s="74"/>
      <c r="D839" s="74"/>
      <c r="E839" s="74"/>
      <c r="F839" s="74"/>
      <c r="H839" s="65"/>
      <c r="I839" s="67"/>
      <c r="K839" s="82">
        <f>IF(AND(年报!N$2&lt;=A839,A839&lt;=年报!N$3),1,0)</f>
        <v>0</v>
      </c>
    </row>
    <row r="840" s="75" customFormat="1" spans="1:11">
      <c r="A840" s="21"/>
      <c r="B840" s="74"/>
      <c r="C840" s="74"/>
      <c r="D840" s="74"/>
      <c r="E840" s="74"/>
      <c r="F840" s="74"/>
      <c r="H840" s="65"/>
      <c r="I840" s="67"/>
      <c r="K840" s="82">
        <f>IF(AND(年报!N$2&lt;=A840,A840&lt;=年报!N$3),1,0)</f>
        <v>0</v>
      </c>
    </row>
    <row r="841" s="75" customFormat="1" spans="1:11">
      <c r="A841" s="21"/>
      <c r="B841" s="74"/>
      <c r="C841" s="74"/>
      <c r="D841" s="74"/>
      <c r="E841" s="74"/>
      <c r="F841" s="74"/>
      <c r="H841" s="65"/>
      <c r="I841" s="67"/>
      <c r="K841" s="82">
        <f>IF(AND(年报!N$2&lt;=A841,A841&lt;=年报!N$3),1,0)</f>
        <v>0</v>
      </c>
    </row>
    <row r="842" s="75" customFormat="1" spans="1:11">
      <c r="A842" s="21"/>
      <c r="B842" s="74"/>
      <c r="C842" s="74"/>
      <c r="D842" s="74"/>
      <c r="E842" s="74"/>
      <c r="F842" s="74"/>
      <c r="H842" s="65"/>
      <c r="I842" s="67"/>
      <c r="K842" s="82">
        <f>IF(AND(年报!N$2&lt;=A842,A842&lt;=年报!N$3),1,0)</f>
        <v>0</v>
      </c>
    </row>
    <row r="843" s="75" customFormat="1" spans="1:11">
      <c r="A843" s="21"/>
      <c r="B843" s="74"/>
      <c r="C843" s="74"/>
      <c r="D843" s="74"/>
      <c r="E843" s="74"/>
      <c r="F843" s="74"/>
      <c r="H843" s="65"/>
      <c r="I843" s="67"/>
      <c r="K843" s="82">
        <f>IF(AND(年报!N$2&lt;=A843,A843&lt;=年报!N$3),1,0)</f>
        <v>0</v>
      </c>
    </row>
    <row r="844" s="75" customFormat="1" spans="1:11">
      <c r="A844" s="21"/>
      <c r="B844" s="74"/>
      <c r="C844" s="74"/>
      <c r="D844" s="74"/>
      <c r="E844" s="74"/>
      <c r="F844" s="74"/>
      <c r="H844" s="65"/>
      <c r="I844" s="67"/>
      <c r="K844" s="82">
        <f>IF(AND(年报!N$2&lt;=A844,A844&lt;=年报!N$3),1,0)</f>
        <v>0</v>
      </c>
    </row>
    <row r="845" s="75" customFormat="1" spans="1:11">
      <c r="A845" s="21"/>
      <c r="B845" s="74"/>
      <c r="C845" s="74"/>
      <c r="D845" s="74"/>
      <c r="E845" s="74"/>
      <c r="F845" s="74"/>
      <c r="H845" s="65"/>
      <c r="I845" s="67"/>
      <c r="K845" s="82">
        <f>IF(AND(年报!N$2&lt;=A845,A845&lt;=年报!N$3),1,0)</f>
        <v>0</v>
      </c>
    </row>
    <row r="846" s="75" customFormat="1" spans="1:11">
      <c r="A846" s="21"/>
      <c r="B846" s="74"/>
      <c r="C846" s="74"/>
      <c r="D846" s="74"/>
      <c r="E846" s="74"/>
      <c r="F846" s="74"/>
      <c r="H846" s="65"/>
      <c r="I846" s="67"/>
      <c r="K846" s="82">
        <f>IF(AND(年报!N$2&lt;=A846,A846&lt;=年报!N$3),1,0)</f>
        <v>0</v>
      </c>
    </row>
    <row r="847" s="75" customFormat="1" spans="1:11">
      <c r="A847" s="21"/>
      <c r="B847" s="74"/>
      <c r="C847" s="74"/>
      <c r="D847" s="74"/>
      <c r="E847" s="74"/>
      <c r="F847" s="74"/>
      <c r="H847" s="65"/>
      <c r="I847" s="67"/>
      <c r="K847" s="82">
        <f>IF(AND(年报!N$2&lt;=A847,A847&lt;=年报!N$3),1,0)</f>
        <v>0</v>
      </c>
    </row>
    <row r="848" s="75" customFormat="1" spans="1:11">
      <c r="A848" s="21"/>
      <c r="B848" s="74"/>
      <c r="C848" s="74"/>
      <c r="D848" s="74"/>
      <c r="E848" s="74"/>
      <c r="F848" s="74"/>
      <c r="H848" s="65"/>
      <c r="I848" s="67"/>
      <c r="K848" s="82">
        <f>IF(AND(年报!N$2&lt;=A848,A848&lt;=年报!N$3),1,0)</f>
        <v>0</v>
      </c>
    </row>
    <row r="849" s="75" customFormat="1" spans="1:11">
      <c r="A849" s="21"/>
      <c r="B849" s="74"/>
      <c r="C849" s="74"/>
      <c r="D849" s="74"/>
      <c r="E849" s="74"/>
      <c r="F849" s="74"/>
      <c r="H849" s="65"/>
      <c r="I849" s="67"/>
      <c r="K849" s="82">
        <f>IF(AND(年报!N$2&lt;=A849,A849&lt;=年报!N$3),1,0)</f>
        <v>0</v>
      </c>
    </row>
    <row r="850" s="75" customFormat="1" spans="1:11">
      <c r="A850" s="21"/>
      <c r="B850" s="74"/>
      <c r="C850" s="74"/>
      <c r="D850" s="74"/>
      <c r="E850" s="74"/>
      <c r="F850" s="74"/>
      <c r="H850" s="65"/>
      <c r="I850" s="67"/>
      <c r="K850" s="82">
        <f>IF(AND(年报!N$2&lt;=A850,A850&lt;=年报!N$3),1,0)</f>
        <v>0</v>
      </c>
    </row>
    <row r="851" s="75" customFormat="1" spans="1:11">
      <c r="A851" s="21"/>
      <c r="B851" s="74"/>
      <c r="C851" s="74"/>
      <c r="D851" s="74"/>
      <c r="E851" s="74"/>
      <c r="F851" s="74"/>
      <c r="H851" s="65"/>
      <c r="I851" s="67"/>
      <c r="K851" s="82">
        <f>IF(AND(年报!N$2&lt;=A851,A851&lt;=年报!N$3),1,0)</f>
        <v>0</v>
      </c>
    </row>
    <row r="852" s="75" customFormat="1" spans="1:11">
      <c r="A852" s="21"/>
      <c r="B852" s="74"/>
      <c r="C852" s="74"/>
      <c r="D852" s="74"/>
      <c r="E852" s="74"/>
      <c r="F852" s="74"/>
      <c r="H852" s="65"/>
      <c r="I852" s="67"/>
      <c r="K852" s="82">
        <f>IF(AND(年报!N$2&lt;=A852,A852&lt;=年报!N$3),1,0)</f>
        <v>0</v>
      </c>
    </row>
    <row r="853" s="75" customFormat="1" spans="1:11">
      <c r="A853" s="21"/>
      <c r="B853" s="74"/>
      <c r="C853" s="74"/>
      <c r="D853" s="74"/>
      <c r="E853" s="74"/>
      <c r="F853" s="74"/>
      <c r="H853" s="65"/>
      <c r="I853" s="67"/>
      <c r="K853" s="82">
        <f>IF(AND(年报!N$2&lt;=A853,A853&lt;=年报!N$3),1,0)</f>
        <v>0</v>
      </c>
    </row>
    <row r="854" s="75" customFormat="1" spans="1:11">
      <c r="A854" s="21"/>
      <c r="B854" s="74"/>
      <c r="C854" s="74"/>
      <c r="D854" s="74"/>
      <c r="E854" s="74"/>
      <c r="F854" s="74"/>
      <c r="H854" s="65"/>
      <c r="I854" s="67"/>
      <c r="K854" s="82">
        <f>IF(AND(年报!N$2&lt;=A854,A854&lt;=年报!N$3),1,0)</f>
        <v>0</v>
      </c>
    </row>
    <row r="855" s="75" customFormat="1" spans="1:11">
      <c r="A855" s="21"/>
      <c r="B855" s="74"/>
      <c r="C855" s="74"/>
      <c r="D855" s="74"/>
      <c r="E855" s="74"/>
      <c r="F855" s="74"/>
      <c r="H855" s="65"/>
      <c r="I855" s="67"/>
      <c r="K855" s="82">
        <f>IF(AND(年报!N$2&lt;=A855,A855&lt;=年报!N$3),1,0)</f>
        <v>0</v>
      </c>
    </row>
    <row r="856" s="75" customFormat="1" spans="1:11">
      <c r="A856" s="21"/>
      <c r="B856" s="74"/>
      <c r="C856" s="74"/>
      <c r="D856" s="74"/>
      <c r="E856" s="74"/>
      <c r="F856" s="74"/>
      <c r="H856" s="65"/>
      <c r="I856" s="67"/>
      <c r="K856" s="82">
        <f>IF(AND(年报!N$2&lt;=A856,A856&lt;=年报!N$3),1,0)</f>
        <v>0</v>
      </c>
    </row>
    <row r="857" s="75" customFormat="1" spans="1:11">
      <c r="A857" s="21"/>
      <c r="B857" s="74"/>
      <c r="C857" s="74"/>
      <c r="D857" s="74"/>
      <c r="E857" s="74"/>
      <c r="F857" s="74"/>
      <c r="H857" s="65"/>
      <c r="I857" s="67"/>
      <c r="K857" s="82">
        <f>IF(AND(年报!N$2&lt;=A857,A857&lt;=年报!N$3),1,0)</f>
        <v>0</v>
      </c>
    </row>
    <row r="858" s="75" customFormat="1" spans="1:11">
      <c r="A858" s="21"/>
      <c r="B858" s="74"/>
      <c r="C858" s="74"/>
      <c r="D858" s="74"/>
      <c r="E858" s="74"/>
      <c r="F858" s="74"/>
      <c r="H858" s="65"/>
      <c r="I858" s="67"/>
      <c r="K858" s="82">
        <f>IF(AND(年报!N$2&lt;=A858,A858&lt;=年报!N$3),1,0)</f>
        <v>0</v>
      </c>
    </row>
    <row r="859" s="75" customFormat="1" spans="1:11">
      <c r="A859" s="21"/>
      <c r="B859" s="74"/>
      <c r="C859" s="74"/>
      <c r="D859" s="74"/>
      <c r="E859" s="74"/>
      <c r="F859" s="74"/>
      <c r="H859" s="65"/>
      <c r="I859" s="67"/>
      <c r="K859" s="82">
        <f>IF(AND(年报!N$2&lt;=A859,A859&lt;=年报!N$3),1,0)</f>
        <v>0</v>
      </c>
    </row>
    <row r="860" s="75" customFormat="1" spans="1:11">
      <c r="A860" s="21"/>
      <c r="B860" s="74"/>
      <c r="C860" s="74"/>
      <c r="D860" s="74"/>
      <c r="E860" s="74"/>
      <c r="F860" s="74"/>
      <c r="H860" s="65"/>
      <c r="I860" s="67"/>
      <c r="K860" s="82">
        <f>IF(AND(年报!N$2&lt;=A860,A860&lt;=年报!N$3),1,0)</f>
        <v>0</v>
      </c>
    </row>
    <row r="861" s="75" customFormat="1" spans="1:11">
      <c r="A861" s="21"/>
      <c r="B861" s="74"/>
      <c r="C861" s="74"/>
      <c r="D861" s="74"/>
      <c r="E861" s="74"/>
      <c r="F861" s="74"/>
      <c r="H861" s="65"/>
      <c r="I861" s="67"/>
      <c r="K861" s="82">
        <f>IF(AND(年报!N$2&lt;=A861,A861&lt;=年报!N$3),1,0)</f>
        <v>0</v>
      </c>
    </row>
    <row r="862" s="75" customFormat="1" spans="1:11">
      <c r="A862" s="21"/>
      <c r="B862" s="74"/>
      <c r="C862" s="74"/>
      <c r="D862" s="74"/>
      <c r="E862" s="74"/>
      <c r="F862" s="74"/>
      <c r="H862" s="65"/>
      <c r="I862" s="67"/>
      <c r="K862" s="82">
        <f>IF(AND(年报!N$2&lt;=A862,A862&lt;=年报!N$3),1,0)</f>
        <v>0</v>
      </c>
    </row>
    <row r="863" s="75" customFormat="1" spans="1:11">
      <c r="A863" s="21"/>
      <c r="B863" s="74"/>
      <c r="C863" s="74"/>
      <c r="D863" s="74"/>
      <c r="E863" s="74"/>
      <c r="F863" s="74"/>
      <c r="H863" s="65"/>
      <c r="I863" s="67"/>
      <c r="K863" s="82">
        <f>IF(AND(年报!N$2&lt;=A863,A863&lt;=年报!N$3),1,0)</f>
        <v>0</v>
      </c>
    </row>
    <row r="864" s="75" customFormat="1" spans="1:11">
      <c r="A864" s="21"/>
      <c r="B864" s="74"/>
      <c r="C864" s="74"/>
      <c r="D864" s="74"/>
      <c r="E864" s="74"/>
      <c r="F864" s="74"/>
      <c r="H864" s="65"/>
      <c r="I864" s="67"/>
      <c r="K864" s="82">
        <f>IF(AND(年报!N$2&lt;=A864,A864&lt;=年报!N$3),1,0)</f>
        <v>0</v>
      </c>
    </row>
    <row r="865" s="75" customFormat="1" spans="1:11">
      <c r="A865" s="21"/>
      <c r="B865" s="74"/>
      <c r="C865" s="74"/>
      <c r="D865" s="74"/>
      <c r="E865" s="74"/>
      <c r="F865" s="74"/>
      <c r="H865" s="65"/>
      <c r="I865" s="67"/>
      <c r="K865" s="82">
        <f>IF(AND(年报!N$2&lt;=A865,A865&lt;=年报!N$3),1,0)</f>
        <v>0</v>
      </c>
    </row>
    <row r="866" s="75" customFormat="1" spans="1:11">
      <c r="A866" s="21"/>
      <c r="B866" s="74"/>
      <c r="C866" s="74"/>
      <c r="D866" s="74"/>
      <c r="E866" s="74"/>
      <c r="F866" s="74"/>
      <c r="H866" s="65"/>
      <c r="I866" s="67"/>
      <c r="K866" s="82">
        <f>IF(AND(年报!N$2&lt;=A866,A866&lt;=年报!N$3),1,0)</f>
        <v>0</v>
      </c>
    </row>
    <row r="867" s="75" customFormat="1" spans="1:11">
      <c r="A867" s="21"/>
      <c r="B867" s="74"/>
      <c r="C867" s="74"/>
      <c r="D867" s="74"/>
      <c r="E867" s="74"/>
      <c r="F867" s="74"/>
      <c r="H867" s="65"/>
      <c r="I867" s="67"/>
      <c r="K867" s="82">
        <f>IF(AND(年报!N$2&lt;=A867,A867&lt;=年报!N$3),1,0)</f>
        <v>0</v>
      </c>
    </row>
    <row r="868" s="75" customFormat="1" spans="1:11">
      <c r="A868" s="21"/>
      <c r="B868" s="74"/>
      <c r="C868" s="74"/>
      <c r="D868" s="74"/>
      <c r="E868" s="74"/>
      <c r="F868" s="74"/>
      <c r="H868" s="65"/>
      <c r="I868" s="67"/>
      <c r="K868" s="82">
        <f>IF(AND(年报!N$2&lt;=A868,A868&lt;=年报!N$3),1,0)</f>
        <v>0</v>
      </c>
    </row>
    <row r="869" s="75" customFormat="1" spans="1:11">
      <c r="A869" s="21"/>
      <c r="B869" s="74"/>
      <c r="C869" s="74"/>
      <c r="D869" s="74"/>
      <c r="E869" s="74"/>
      <c r="F869" s="74"/>
      <c r="H869" s="65"/>
      <c r="I869" s="67"/>
      <c r="K869" s="82">
        <f>IF(AND(年报!N$2&lt;=A869,A869&lt;=年报!N$3),1,0)</f>
        <v>0</v>
      </c>
    </row>
    <row r="870" s="75" customFormat="1" spans="1:11">
      <c r="A870" s="21"/>
      <c r="B870" s="74"/>
      <c r="C870" s="74"/>
      <c r="D870" s="74"/>
      <c r="E870" s="74"/>
      <c r="F870" s="74"/>
      <c r="H870" s="65"/>
      <c r="I870" s="67"/>
      <c r="K870" s="82">
        <f>IF(AND(年报!N$2&lt;=A870,A870&lt;=年报!N$3),1,0)</f>
        <v>0</v>
      </c>
    </row>
    <row r="871" s="75" customFormat="1" spans="1:11">
      <c r="A871" s="21"/>
      <c r="B871" s="74"/>
      <c r="C871" s="74"/>
      <c r="D871" s="74"/>
      <c r="E871" s="74"/>
      <c r="F871" s="74"/>
      <c r="H871" s="65"/>
      <c r="I871" s="67"/>
      <c r="K871" s="82">
        <f>IF(AND(年报!N$2&lt;=A871,A871&lt;=年报!N$3),1,0)</f>
        <v>0</v>
      </c>
    </row>
    <row r="872" s="75" customFormat="1" spans="1:11">
      <c r="A872" s="21"/>
      <c r="B872" s="74"/>
      <c r="C872" s="74"/>
      <c r="D872" s="74"/>
      <c r="E872" s="74"/>
      <c r="F872" s="74"/>
      <c r="H872" s="65"/>
      <c r="I872" s="67"/>
      <c r="K872" s="82">
        <f>IF(AND(年报!N$2&lt;=A872,A872&lt;=年报!N$3),1,0)</f>
        <v>0</v>
      </c>
    </row>
    <row r="873" s="75" customFormat="1" spans="1:11">
      <c r="A873" s="21"/>
      <c r="B873" s="74"/>
      <c r="C873" s="74"/>
      <c r="D873" s="74"/>
      <c r="E873" s="74"/>
      <c r="F873" s="74"/>
      <c r="H873" s="65"/>
      <c r="I873" s="67"/>
      <c r="K873" s="82">
        <f>IF(AND(年报!N$2&lt;=A873,A873&lt;=年报!N$3),1,0)</f>
        <v>0</v>
      </c>
    </row>
    <row r="874" s="75" customFormat="1" spans="1:11">
      <c r="A874" s="21"/>
      <c r="B874" s="74"/>
      <c r="C874" s="74"/>
      <c r="D874" s="74"/>
      <c r="E874" s="74"/>
      <c r="F874" s="74"/>
      <c r="H874" s="65"/>
      <c r="I874" s="67"/>
      <c r="K874" s="82">
        <f>IF(AND(年报!N$2&lt;=A874,A874&lt;=年报!N$3),1,0)</f>
        <v>0</v>
      </c>
    </row>
    <row r="875" s="75" customFormat="1" spans="1:11">
      <c r="A875" s="21"/>
      <c r="B875" s="74"/>
      <c r="C875" s="74"/>
      <c r="D875" s="74"/>
      <c r="E875" s="74"/>
      <c r="F875" s="74"/>
      <c r="H875" s="65"/>
      <c r="I875" s="67"/>
      <c r="K875" s="82">
        <f>IF(AND(年报!N$2&lt;=A875,A875&lt;=年报!N$3),1,0)</f>
        <v>0</v>
      </c>
    </row>
    <row r="876" s="75" customFormat="1" spans="1:11">
      <c r="A876" s="21"/>
      <c r="B876" s="74"/>
      <c r="C876" s="74"/>
      <c r="D876" s="74"/>
      <c r="E876" s="74"/>
      <c r="F876" s="74"/>
      <c r="H876" s="65"/>
      <c r="I876" s="67"/>
      <c r="K876" s="82">
        <f>IF(AND(年报!N$2&lt;=A876,A876&lt;=年报!N$3),1,0)</f>
        <v>0</v>
      </c>
    </row>
    <row r="877" s="75" customFormat="1" spans="1:11">
      <c r="A877" s="21"/>
      <c r="B877" s="74"/>
      <c r="C877" s="74"/>
      <c r="D877" s="74"/>
      <c r="E877" s="74"/>
      <c r="F877" s="74"/>
      <c r="H877" s="65"/>
      <c r="I877" s="67"/>
      <c r="K877" s="82">
        <f>IF(AND(年报!N$2&lt;=A877,A877&lt;=年报!N$3),1,0)</f>
        <v>0</v>
      </c>
    </row>
    <row r="878" s="75" customFormat="1" spans="1:11">
      <c r="A878" s="21"/>
      <c r="B878" s="74"/>
      <c r="C878" s="74"/>
      <c r="D878" s="74"/>
      <c r="E878" s="74"/>
      <c r="F878" s="74"/>
      <c r="H878" s="65"/>
      <c r="I878" s="67"/>
      <c r="K878" s="82">
        <f>IF(AND(年报!N$2&lt;=A878,A878&lt;=年报!N$3),1,0)</f>
        <v>0</v>
      </c>
    </row>
    <row r="879" s="75" customFormat="1" spans="1:11">
      <c r="A879" s="21"/>
      <c r="B879" s="74"/>
      <c r="C879" s="74"/>
      <c r="D879" s="74"/>
      <c r="E879" s="74"/>
      <c r="F879" s="74"/>
      <c r="H879" s="65"/>
      <c r="I879" s="67"/>
      <c r="K879" s="82">
        <f>IF(AND(年报!N$2&lt;=A879,A879&lt;=年报!N$3),1,0)</f>
        <v>0</v>
      </c>
    </row>
    <row r="880" s="75" customFormat="1" spans="1:11">
      <c r="A880" s="21"/>
      <c r="B880" s="74"/>
      <c r="C880" s="74"/>
      <c r="D880" s="74"/>
      <c r="E880" s="74"/>
      <c r="F880" s="74"/>
      <c r="H880" s="65"/>
      <c r="I880" s="67"/>
      <c r="K880" s="82">
        <f>IF(AND(年报!N$2&lt;=A880,A880&lt;=年报!N$3),1,0)</f>
        <v>0</v>
      </c>
    </row>
    <row r="881" s="75" customFormat="1" spans="1:11">
      <c r="A881" s="21"/>
      <c r="B881" s="74"/>
      <c r="C881" s="74"/>
      <c r="D881" s="74"/>
      <c r="E881" s="74"/>
      <c r="F881" s="74"/>
      <c r="H881" s="65"/>
      <c r="I881" s="67"/>
      <c r="K881" s="82">
        <f>IF(AND(年报!N$2&lt;=A881,A881&lt;=年报!N$3),1,0)</f>
        <v>0</v>
      </c>
    </row>
    <row r="882" s="75" customFormat="1" spans="1:11">
      <c r="A882" s="21"/>
      <c r="B882" s="74"/>
      <c r="C882" s="74"/>
      <c r="D882" s="74"/>
      <c r="E882" s="74"/>
      <c r="F882" s="74"/>
      <c r="H882" s="65"/>
      <c r="I882" s="67"/>
      <c r="K882" s="64"/>
    </row>
    <row r="883" s="75" customFormat="1" spans="1:11">
      <c r="A883" s="21"/>
      <c r="B883" s="74"/>
      <c r="C883" s="74"/>
      <c r="D883" s="74"/>
      <c r="E883" s="74"/>
      <c r="F883" s="74"/>
      <c r="H883" s="65"/>
      <c r="I883" s="67"/>
      <c r="K883" s="64"/>
    </row>
    <row r="884" s="75" customFormat="1" spans="1:11">
      <c r="A884" s="21"/>
      <c r="B884" s="74"/>
      <c r="C884" s="74"/>
      <c r="D884" s="74"/>
      <c r="E884" s="74"/>
      <c r="F884" s="74"/>
      <c r="H884" s="65"/>
      <c r="I884" s="67"/>
      <c r="K884" s="64"/>
    </row>
    <row r="885" s="75" customFormat="1" spans="1:11">
      <c r="A885" s="21"/>
      <c r="B885" s="74"/>
      <c r="C885" s="74"/>
      <c r="D885" s="74"/>
      <c r="E885" s="74"/>
      <c r="F885" s="74"/>
      <c r="H885" s="65"/>
      <c r="I885" s="67"/>
      <c r="K885" s="64"/>
    </row>
    <row r="886" s="75" customFormat="1" spans="1:11">
      <c r="A886" s="21"/>
      <c r="B886" s="74"/>
      <c r="C886" s="74"/>
      <c r="D886" s="74"/>
      <c r="E886" s="74"/>
      <c r="F886" s="74"/>
      <c r="H886" s="65"/>
      <c r="I886" s="67"/>
      <c r="K886" s="64"/>
    </row>
    <row r="887" s="75" customFormat="1" spans="1:11">
      <c r="A887" s="21"/>
      <c r="B887" s="74"/>
      <c r="C887" s="74"/>
      <c r="D887" s="74"/>
      <c r="E887" s="74"/>
      <c r="F887" s="74"/>
      <c r="H887" s="65"/>
      <c r="I887" s="67"/>
      <c r="K887" s="64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7"/>
  <sheetViews>
    <sheetView workbookViewId="0">
      <pane xSplit="1" ySplit="3" topLeftCell="B148" activePane="bottomRight" state="frozen"/>
      <selection/>
      <selection pane="topRight"/>
      <selection pane="bottomLeft"/>
      <selection pane="bottomRight" activeCell="E170" sqref="E170"/>
    </sheetView>
  </sheetViews>
  <sheetFormatPr defaultColWidth="8.75" defaultRowHeight="14.25"/>
  <cols>
    <col min="1" max="1" width="10.25" style="60" customWidth="1"/>
    <col min="2" max="2" width="10.25" style="103" customWidth="1"/>
    <col min="3" max="3" width="9.5" style="103" customWidth="1"/>
    <col min="4" max="5" width="12.375" style="103" customWidth="1"/>
    <col min="6" max="6" width="12.375" style="60" customWidth="1"/>
    <col min="7" max="7" width="11.5" style="101" customWidth="1"/>
    <col min="8" max="8" width="16.75" style="154" customWidth="1"/>
    <col min="9" max="10" width="9" style="154" customWidth="1"/>
    <col min="11" max="11" width="10.625" style="100" customWidth="1"/>
    <col min="12" max="32" width="9" style="154" customWidth="1"/>
    <col min="33" max="16384" width="8.75" style="154"/>
  </cols>
  <sheetData>
    <row r="1" customHeight="1" spans="1:11">
      <c r="A1" s="132" t="s">
        <v>4</v>
      </c>
      <c r="B1" s="147"/>
      <c r="C1" s="148" t="s">
        <v>5</v>
      </c>
      <c r="D1" s="60" t="s">
        <v>6</v>
      </c>
      <c r="E1" s="60" t="s">
        <v>7</v>
      </c>
      <c r="F1" s="101" t="s">
        <v>8</v>
      </c>
      <c r="K1" s="109"/>
    </row>
    <row r="2" ht="12" customHeight="1" spans="1:11">
      <c r="A2" s="132" t="s">
        <v>38</v>
      </c>
      <c r="B2" s="133"/>
      <c r="C2" s="20">
        <v>42889</v>
      </c>
      <c r="D2" s="102" t="s">
        <v>39</v>
      </c>
      <c r="E2" s="102">
        <v>343.376</v>
      </c>
      <c r="F2" s="149">
        <v>2616.768</v>
      </c>
      <c r="K2" s="110"/>
    </row>
    <row r="3" spans="1:11">
      <c r="A3" s="60" t="s">
        <v>0</v>
      </c>
      <c r="B3" s="103" t="s">
        <v>14</v>
      </c>
      <c r="C3" s="103" t="s">
        <v>17</v>
      </c>
      <c r="D3" s="103" t="s">
        <v>31</v>
      </c>
      <c r="E3" s="103" t="s">
        <v>32</v>
      </c>
      <c r="F3" s="150" t="s">
        <v>28</v>
      </c>
      <c r="G3" s="101" t="s">
        <v>29</v>
      </c>
      <c r="H3" s="154" t="s">
        <v>12</v>
      </c>
      <c r="K3" s="111" t="s">
        <v>20</v>
      </c>
    </row>
    <row r="4" spans="1:11">
      <c r="A4" s="115">
        <f>'DC4-1'!A24</f>
        <v>42892</v>
      </c>
      <c r="B4" s="77">
        <f>'DC4-1'!B4</f>
        <v>2581.994</v>
      </c>
      <c r="C4" s="77">
        <f>IF(ISERROR(VLOOKUP(A4,'DC4-1'!$A$4:$Q$1997,5,TRUE)),"",VLOOKUP(A4,'DC4-1'!$A$4:$Q$1997,5,TRUE))</f>
        <v>36.794</v>
      </c>
      <c r="D4" s="74">
        <v>1.93</v>
      </c>
      <c r="E4" s="65">
        <v>1.974</v>
      </c>
      <c r="F4" s="105">
        <f>(B4+C4)-(D4+E4)/2</f>
        <v>2616.836</v>
      </c>
      <c r="G4" s="75">
        <f>(F$4-F4)*1000</f>
        <v>0</v>
      </c>
      <c r="K4" s="112"/>
    </row>
    <row r="5" spans="1:11">
      <c r="A5" s="115">
        <f>'DC4-1'!A25</f>
        <v>42920</v>
      </c>
      <c r="B5" s="77">
        <f>'DC4-1'!B5</f>
        <v>2581.994</v>
      </c>
      <c r="C5" s="77">
        <f>IF(ISERROR(VLOOKUP(A5,'DC4-1'!$A$4:$Q$1997,5,TRUE)),"",VLOOKUP(A5,'DC4-1'!$A$4:$Q$1997,5,TRUE))</f>
        <v>40.273</v>
      </c>
      <c r="D5" s="74">
        <v>5.463</v>
      </c>
      <c r="E5" s="65">
        <v>5.509</v>
      </c>
      <c r="F5" s="105">
        <f t="shared" ref="F5:F14" si="0">(B5+C5)-(D5+E5)/2</f>
        <v>2616.781</v>
      </c>
      <c r="G5" s="75">
        <f t="shared" ref="G5:G14" si="1">(F$4-F5)*1000</f>
        <v>54.9999999993815</v>
      </c>
      <c r="K5" s="112"/>
    </row>
    <row r="6" spans="1:11">
      <c r="A6" s="115">
        <f>'DC4-1'!A26</f>
        <v>42929</v>
      </c>
      <c r="B6" s="77">
        <f>'DC4-1'!B6</f>
        <v>2581.994</v>
      </c>
      <c r="C6" s="77">
        <f>IF(ISERROR(VLOOKUP(A6,'DC4-1'!$A$4:$Q$1997,5,TRUE)),"",VLOOKUP(A6,'DC4-1'!$A$4:$Q$1997,5,TRUE))</f>
        <v>40.268</v>
      </c>
      <c r="D6" s="74">
        <v>5.459</v>
      </c>
      <c r="E6" s="65">
        <v>5.504</v>
      </c>
      <c r="F6" s="105">
        <f t="shared" si="0"/>
        <v>2616.7805</v>
      </c>
      <c r="G6" s="75">
        <f t="shared" si="1"/>
        <v>55.4999999994834</v>
      </c>
      <c r="K6" s="112"/>
    </row>
    <row r="7" spans="1:11">
      <c r="A7" s="115">
        <f>'DC4-1'!A27</f>
        <v>42934</v>
      </c>
      <c r="B7" s="77">
        <f>'DC4-1'!B7</f>
        <v>2581.994</v>
      </c>
      <c r="C7" s="77">
        <f>IF(ISERROR(VLOOKUP(A7,'DC4-1'!$A$4:$Q$1997,5,TRUE)),"",VLOOKUP(A7,'DC4-1'!$A$4:$Q$1997,5,TRUE))</f>
        <v>40.2515</v>
      </c>
      <c r="D7" s="74">
        <v>5.457</v>
      </c>
      <c r="E7" s="65">
        <v>5.503</v>
      </c>
      <c r="F7" s="105">
        <f t="shared" si="0"/>
        <v>2616.7655</v>
      </c>
      <c r="G7" s="75">
        <f t="shared" si="1"/>
        <v>70.4999999998108</v>
      </c>
      <c r="K7" s="112"/>
    </row>
    <row r="8" spans="1:11">
      <c r="A8" s="115">
        <f>'DC4-1'!A28</f>
        <v>42941</v>
      </c>
      <c r="B8" s="77">
        <f>'DC4-1'!B8</f>
        <v>2581.994</v>
      </c>
      <c r="C8" s="77">
        <f>IF(ISERROR(VLOOKUP(A8,'DC4-1'!$A$4:$Q$1997,5,TRUE)),"",VLOOKUP(A8,'DC4-1'!$A$4:$Q$1997,5,TRUE))</f>
        <v>40.8215</v>
      </c>
      <c r="D8" s="74">
        <v>6.058</v>
      </c>
      <c r="E8" s="65">
        <v>6.104</v>
      </c>
      <c r="F8" s="105">
        <f t="shared" si="0"/>
        <v>2616.7345</v>
      </c>
      <c r="G8" s="75">
        <f t="shared" si="1"/>
        <v>101.49999999976</v>
      </c>
      <c r="K8" s="112"/>
    </row>
    <row r="9" spans="1:11">
      <c r="A9" s="115">
        <f>'DC4-1'!A29</f>
        <v>42955</v>
      </c>
      <c r="B9" s="77">
        <f>'DC4-1'!B9</f>
        <v>2581.994</v>
      </c>
      <c r="C9" s="77">
        <f>IF(ISERROR(VLOOKUP(A9,'DC4-1'!$A$4:$Q$1997,5,TRUE)),"",VLOOKUP(A9,'DC4-1'!$A$4:$Q$1997,5,TRUE))</f>
        <v>43.5775</v>
      </c>
      <c r="D9" s="74">
        <v>8.858</v>
      </c>
      <c r="E9" s="65">
        <v>8.902</v>
      </c>
      <c r="F9" s="105">
        <f t="shared" si="0"/>
        <v>2616.6915</v>
      </c>
      <c r="G9" s="75">
        <f t="shared" si="1"/>
        <v>144.49999999988</v>
      </c>
      <c r="K9" s="112"/>
    </row>
    <row r="10" spans="1:11">
      <c r="A10" s="115">
        <f>'DC4-1'!A30</f>
        <v>42961</v>
      </c>
      <c r="B10" s="77">
        <f>'DC4-1'!B10</f>
        <v>2581.994</v>
      </c>
      <c r="C10" s="77">
        <f>IF(ISERROR(VLOOKUP(A10,'DC4-1'!$A$4:$Q$1997,5,TRUE)),"",VLOOKUP(A10,'DC4-1'!$A$4:$Q$1997,5,TRUE))</f>
        <v>43.5635</v>
      </c>
      <c r="D10" s="74">
        <v>8.85</v>
      </c>
      <c r="E10" s="65">
        <v>8.89</v>
      </c>
      <c r="F10" s="105">
        <f t="shared" si="0"/>
        <v>2616.6875</v>
      </c>
      <c r="G10" s="75">
        <f t="shared" si="1"/>
        <v>148.499999999331</v>
      </c>
      <c r="K10" s="112"/>
    </row>
    <row r="11" spans="1:11">
      <c r="A11" s="115">
        <f>'DC4-1'!A31</f>
        <v>42969</v>
      </c>
      <c r="B11" s="77">
        <f>'DC4-1'!B11</f>
        <v>2581.994</v>
      </c>
      <c r="C11" s="77">
        <f>IF(ISERROR(VLOOKUP(A11,'DC4-1'!$A$4:$Q$1997,5,TRUE)),"",VLOOKUP(A11,'DC4-1'!$A$4:$Q$1997,5,TRUE))</f>
        <v>44.123</v>
      </c>
      <c r="D11" s="74">
        <v>9.419</v>
      </c>
      <c r="E11" s="65">
        <v>9.469</v>
      </c>
      <c r="F11" s="105">
        <f t="shared" si="0"/>
        <v>2616.673</v>
      </c>
      <c r="G11" s="75">
        <f t="shared" si="1"/>
        <v>162.999999999556</v>
      </c>
      <c r="K11" s="112"/>
    </row>
    <row r="12" spans="1:11">
      <c r="A12" s="115">
        <f>'DC4-1'!A32</f>
        <v>42979</v>
      </c>
      <c r="B12" s="77">
        <f>'DC4-1'!B12</f>
        <v>2581.994</v>
      </c>
      <c r="C12" s="77">
        <f>IF(ISERROR(VLOOKUP(A12,'DC4-1'!$A$4:$Q$1997,5,TRUE)),"",VLOOKUP(A12,'DC4-1'!$A$4:$Q$1997,5,TRUE))</f>
        <v>46.81</v>
      </c>
      <c r="D12" s="74">
        <v>12.136</v>
      </c>
      <c r="E12" s="65">
        <v>12.183</v>
      </c>
      <c r="F12" s="105">
        <f t="shared" si="0"/>
        <v>2616.6445</v>
      </c>
      <c r="G12" s="75">
        <f t="shared" si="1"/>
        <v>191.499999999905</v>
      </c>
      <c r="K12" s="112"/>
    </row>
    <row r="13" spans="1:11">
      <c r="A13" s="115">
        <f>'DC4-1'!A33</f>
        <v>42984</v>
      </c>
      <c r="B13" s="77">
        <f>'DC4-1'!B13</f>
        <v>2581.994</v>
      </c>
      <c r="C13" s="77">
        <f>IF(ISERROR(VLOOKUP(A13,'DC4-1'!$A$4:$Q$1997,5,TRUE)),"",VLOOKUP(A13,'DC4-1'!$A$4:$Q$1997,5,TRUE))</f>
        <v>46.8085</v>
      </c>
      <c r="D13" s="74">
        <v>12.132</v>
      </c>
      <c r="E13" s="65">
        <v>12.179</v>
      </c>
      <c r="F13" s="105">
        <f t="shared" si="0"/>
        <v>2616.647</v>
      </c>
      <c r="G13" s="75">
        <f t="shared" si="1"/>
        <v>188.999999999396</v>
      </c>
      <c r="K13" s="112"/>
    </row>
    <row r="14" spans="1:11">
      <c r="A14" s="115">
        <f>'DC4-1'!A34</f>
        <v>42992</v>
      </c>
      <c r="B14" s="77">
        <f>'DC4-1'!B14</f>
        <v>2581.994</v>
      </c>
      <c r="C14" s="77">
        <f>IF(ISERROR(VLOOKUP(A14,'DC4-1'!$A$4:$Q$1997,5,TRUE)),"",VLOOKUP(A14,'DC4-1'!$A$4:$Q$1997,5,TRUE))</f>
        <v>46.79</v>
      </c>
      <c r="D14" s="74">
        <v>12.127</v>
      </c>
      <c r="E14" s="65">
        <v>12.165</v>
      </c>
      <c r="F14" s="105">
        <f t="shared" si="0"/>
        <v>2616.638</v>
      </c>
      <c r="G14" s="75">
        <f t="shared" si="1"/>
        <v>197.999999999865</v>
      </c>
      <c r="K14" s="112"/>
    </row>
    <row r="15" spans="1:11">
      <c r="A15" s="115">
        <f>'DC4-1'!A35</f>
        <v>42993</v>
      </c>
      <c r="B15" s="77">
        <f>'DC4-1'!B15</f>
        <v>2581.994</v>
      </c>
      <c r="C15" s="77">
        <f>IF(ISERROR(VLOOKUP(A15,'DC4-1'!$A$4:$Q$1997,5,TRUE)),"",VLOOKUP(A15,'DC4-1'!$A$4:$Q$1997,5,TRUE))</f>
        <v>47.203</v>
      </c>
      <c r="D15" s="74"/>
      <c r="E15" s="65"/>
      <c r="F15" s="105"/>
      <c r="G15" s="75"/>
      <c r="K15" s="112"/>
    </row>
    <row r="16" spans="1:11">
      <c r="A16" s="115">
        <f>'DC4-1'!A36</f>
        <v>42997</v>
      </c>
      <c r="B16" s="77">
        <f>'DC4-1'!B16</f>
        <v>2581.994</v>
      </c>
      <c r="C16" s="77">
        <f>IF(ISERROR(VLOOKUP(A16,'DC4-1'!$A$4:$Q$1997,5,TRUE)),"",VLOOKUP(A16,'DC4-1'!$A$4:$Q$1997,5,TRUE))</f>
        <v>49.867</v>
      </c>
      <c r="D16" s="74">
        <v>15.213</v>
      </c>
      <c r="E16" s="74">
        <v>15.251</v>
      </c>
      <c r="F16" s="105">
        <f t="shared" ref="F16:F23" si="2">(B16+C16)-(D16+E16)/2</f>
        <v>2616.629</v>
      </c>
      <c r="G16" s="75">
        <f t="shared" ref="G16:G23" si="3">(F$4-F16)*1000</f>
        <v>206.999999999425</v>
      </c>
      <c r="K16" s="112"/>
    </row>
    <row r="17" spans="1:11">
      <c r="A17" s="115">
        <f>'DC4-1'!A37</f>
        <v>43004</v>
      </c>
      <c r="B17" s="77">
        <f>'DC4-1'!B17</f>
        <v>2581.994</v>
      </c>
      <c r="C17" s="77">
        <f>IF(ISERROR(VLOOKUP(A17,'DC4-1'!$A$4:$Q$1997,5,TRUE)),"",VLOOKUP(A17,'DC4-1'!$A$4:$Q$1997,5,TRUE))</f>
        <v>49.851</v>
      </c>
      <c r="D17" s="74">
        <v>15.2</v>
      </c>
      <c r="E17" s="74">
        <v>15.241</v>
      </c>
      <c r="F17" s="105">
        <f t="shared" si="2"/>
        <v>2616.6245</v>
      </c>
      <c r="G17" s="75">
        <f t="shared" si="3"/>
        <v>211.499999999432</v>
      </c>
      <c r="K17" s="112"/>
    </row>
    <row r="18" spans="1:11">
      <c r="A18" s="115">
        <f>'DC4-1'!A38</f>
        <v>43012</v>
      </c>
      <c r="B18" s="77">
        <f>'DC4-1'!B18</f>
        <v>2581.994</v>
      </c>
      <c r="C18" s="77">
        <f>IF(ISERROR(VLOOKUP(A18,'DC4-1'!$A$4:$Q$1997,5,TRUE)),"",VLOOKUP(A18,'DC4-1'!$A$4:$Q$1997,5,TRUE))</f>
        <v>49.7935</v>
      </c>
      <c r="D18" s="74">
        <v>15.158</v>
      </c>
      <c r="E18" s="74">
        <v>15.208</v>
      </c>
      <c r="F18" s="105">
        <f t="shared" si="2"/>
        <v>2616.6045</v>
      </c>
      <c r="G18" s="75">
        <f t="shared" si="3"/>
        <v>231.499999999414</v>
      </c>
      <c r="K18" s="112"/>
    </row>
    <row r="19" spans="1:11">
      <c r="A19" s="115">
        <f>'DC4-1'!A39</f>
        <v>43020</v>
      </c>
      <c r="B19" s="77">
        <f>'DC4-1'!B19</f>
        <v>2581.994</v>
      </c>
      <c r="C19" s="77">
        <f>IF(ISERROR(VLOOKUP(A19,'DC4-1'!$A$4:$Q$1997,5,TRUE)),"",VLOOKUP(A19,'DC4-1'!$A$4:$Q$1997,5,TRUE))</f>
        <v>53.2565</v>
      </c>
      <c r="D19" s="74">
        <v>18.639</v>
      </c>
      <c r="E19" s="74">
        <v>18.687</v>
      </c>
      <c r="F19" s="105">
        <f t="shared" si="2"/>
        <v>2616.5875</v>
      </c>
      <c r="G19" s="75">
        <f t="shared" si="3"/>
        <v>248.499999999694</v>
      </c>
      <c r="K19" s="112"/>
    </row>
    <row r="20" spans="1:11">
      <c r="A20" s="115">
        <f>'DC4-1'!A40</f>
        <v>43028</v>
      </c>
      <c r="B20" s="77">
        <f>'DC4-1'!B20</f>
        <v>2581.994</v>
      </c>
      <c r="C20" s="77">
        <f>IF(ISERROR(VLOOKUP(A20,'DC4-1'!$A$4:$Q$1997,5,TRUE)),"",VLOOKUP(A20,'DC4-1'!$A$4:$Q$1997,5,TRUE))</f>
        <v>56.48</v>
      </c>
      <c r="D20" s="74">
        <v>21.9</v>
      </c>
      <c r="E20" s="74">
        <v>21.945</v>
      </c>
      <c r="F20" s="105">
        <f t="shared" si="2"/>
        <v>2616.5515</v>
      </c>
      <c r="G20" s="75">
        <f t="shared" si="3"/>
        <v>284.499999999753</v>
      </c>
      <c r="K20" s="112"/>
    </row>
    <row r="21" spans="1:11">
      <c r="A21" s="115">
        <f>'DC4-1'!A41</f>
        <v>43033</v>
      </c>
      <c r="B21" s="77">
        <f>'DC4-1'!B21</f>
        <v>2581.994</v>
      </c>
      <c r="C21" s="77">
        <f>IF(ISERROR(VLOOKUP(A21,'DC4-1'!$A$4:$Q$1997,5,TRUE)),"",VLOOKUP(A21,'DC4-1'!$A$4:$Q$1997,5,TRUE))</f>
        <v>56.44</v>
      </c>
      <c r="D21" s="74">
        <v>21.874</v>
      </c>
      <c r="E21" s="74">
        <v>21.926</v>
      </c>
      <c r="F21" s="105">
        <f t="shared" si="2"/>
        <v>2616.534</v>
      </c>
      <c r="G21" s="75">
        <f t="shared" si="3"/>
        <v>301.99999999968</v>
      </c>
      <c r="K21" s="112"/>
    </row>
    <row r="22" spans="1:11">
      <c r="A22" s="115">
        <f>'DC4-1'!A42</f>
        <v>43038</v>
      </c>
      <c r="B22" s="77">
        <f>'DC4-1'!B22</f>
        <v>2581.994</v>
      </c>
      <c r="C22" s="77">
        <f>IF(ISERROR(VLOOKUP(A22,'DC4-1'!$A$4:$Q$1997,5,TRUE)),"",VLOOKUP(A22,'DC4-1'!$A$4:$Q$1997,5,TRUE))</f>
        <v>59.8545</v>
      </c>
      <c r="D22" s="74">
        <v>25.346</v>
      </c>
      <c r="E22" s="74">
        <v>25.299</v>
      </c>
      <c r="F22" s="105">
        <f t="shared" si="2"/>
        <v>2616.526</v>
      </c>
      <c r="G22" s="75">
        <f t="shared" si="3"/>
        <v>309.999999999945</v>
      </c>
      <c r="K22" s="112"/>
    </row>
    <row r="23" spans="1:11">
      <c r="A23" s="115">
        <f>'DC4-1'!A43</f>
        <v>43045</v>
      </c>
      <c r="B23" s="77">
        <f>'DC4-1'!B23</f>
        <v>2581.994</v>
      </c>
      <c r="C23" s="77">
        <f>IF(ISERROR(VLOOKUP(A23,'DC4-1'!$A$4:$Q$1997,5,TRUE)),"",VLOOKUP(A23,'DC4-1'!$A$4:$Q$1997,5,TRUE))</f>
        <v>60.412</v>
      </c>
      <c r="D23" s="74">
        <v>25.872</v>
      </c>
      <c r="E23" s="74">
        <v>25.918</v>
      </c>
      <c r="F23" s="105">
        <f t="shared" si="2"/>
        <v>2616.511</v>
      </c>
      <c r="G23" s="75">
        <f t="shared" si="3"/>
        <v>324.999999999818</v>
      </c>
      <c r="K23" s="112"/>
    </row>
    <row r="24" spans="1:11">
      <c r="A24" s="115">
        <f>'DC4-1'!A44</f>
        <v>43050</v>
      </c>
      <c r="B24" s="77">
        <f>'DC4-1'!B24</f>
        <v>2581.994</v>
      </c>
      <c r="C24" s="77">
        <f>IF(ISERROR(VLOOKUP(A24,'DC4-1'!$A$4:$Q$1997,5,TRUE)),"",VLOOKUP(A24,'DC4-1'!$A$4:$Q$1997,5,TRUE))</f>
        <v>63.11</v>
      </c>
      <c r="D24" s="74"/>
      <c r="E24" s="74"/>
      <c r="F24" s="105"/>
      <c r="G24" s="75"/>
      <c r="K24" s="112"/>
    </row>
    <row r="25" spans="1:11">
      <c r="A25" s="115">
        <f>'DC4-1'!A45</f>
        <v>43055</v>
      </c>
      <c r="B25" s="77">
        <f>'DC4-1'!B25</f>
        <v>2581.994</v>
      </c>
      <c r="C25" s="77">
        <f>IF(ISERROR(VLOOKUP(A25,'DC4-1'!$A$4:$Q$1997,5,TRUE)),"",VLOOKUP(A25,'DC4-1'!$A$4:$Q$1997,5,TRUE))</f>
        <v>63.6015</v>
      </c>
      <c r="D25" s="74">
        <v>29.083</v>
      </c>
      <c r="E25" s="74">
        <v>29.124</v>
      </c>
      <c r="F25" s="105">
        <f t="shared" ref="F25:F26" si="4">(B25+C25)-(D25+E25)/2</f>
        <v>2616.492</v>
      </c>
      <c r="G25" s="75">
        <f t="shared" ref="G25:G26" si="5">(F$4-F25)*1000</f>
        <v>343.999999999596</v>
      </c>
      <c r="K25" s="112"/>
    </row>
    <row r="26" spans="1:11">
      <c r="A26" s="115">
        <f>'DC4-1'!A46</f>
        <v>43059</v>
      </c>
      <c r="B26" s="77">
        <f>'DC4-1'!B26</f>
        <v>2581.994</v>
      </c>
      <c r="C26" s="77">
        <f>IF(ISERROR(VLOOKUP(A26,'DC4-1'!$A$4:$Q$1997,5,TRUE)),"",VLOOKUP(A26,'DC4-1'!$A$4:$Q$1997,5,TRUE))</f>
        <v>66.3765</v>
      </c>
      <c r="D26" s="74">
        <v>31.871</v>
      </c>
      <c r="E26" s="74">
        <v>31.909</v>
      </c>
      <c r="F26" s="105">
        <f t="shared" si="4"/>
        <v>2616.4805</v>
      </c>
      <c r="G26" s="75">
        <f t="shared" si="5"/>
        <v>355.499999999665</v>
      </c>
      <c r="K26" s="112"/>
    </row>
    <row r="27" spans="1:11">
      <c r="A27" s="115">
        <f>'DC4-1'!A47</f>
        <v>43063</v>
      </c>
      <c r="B27" s="77">
        <f>'DC4-1'!B27</f>
        <v>2581.994</v>
      </c>
      <c r="C27" s="77">
        <f>IF(ISERROR(VLOOKUP(A27,'DC4-1'!$A$4:$Q$1997,5,TRUE)),"",VLOOKUP(A27,'DC4-1'!$A$4:$Q$1997,5,TRUE))</f>
        <v>66.931</v>
      </c>
      <c r="D27" s="74"/>
      <c r="E27" s="74"/>
      <c r="F27" s="105"/>
      <c r="G27" s="75"/>
      <c r="K27" s="112"/>
    </row>
    <row r="28" spans="1:11">
      <c r="A28" s="115">
        <f>'DC4-1'!A48</f>
        <v>43067</v>
      </c>
      <c r="B28" s="77">
        <f>'DC4-1'!B28</f>
        <v>2581.994</v>
      </c>
      <c r="C28" s="77">
        <f>IF(ISERROR(VLOOKUP(A28,'DC4-1'!$A$4:$Q$1997,5,TRUE)),"",VLOOKUP(A28,'DC4-1'!$A$4:$Q$1997,5,TRUE))</f>
        <v>69.796</v>
      </c>
      <c r="D28" s="74">
        <v>35.314</v>
      </c>
      <c r="E28" s="74">
        <v>35.352</v>
      </c>
      <c r="F28" s="105">
        <f t="shared" ref="F28:F91" si="6">(B28+C28)-(D28+E28)/2</f>
        <v>2616.457</v>
      </c>
      <c r="G28" s="75">
        <f t="shared" ref="G28:G91" si="7">(F$4-F28)*1000</f>
        <v>378.999999999905</v>
      </c>
      <c r="K28" s="112"/>
    </row>
    <row r="29" spans="1:11">
      <c r="A29" s="115">
        <f>'DC4-1'!A49</f>
        <v>43073</v>
      </c>
      <c r="B29" s="77">
        <f>'DC4-1'!B29</f>
        <v>2581.994</v>
      </c>
      <c r="C29" s="77">
        <f>IF(ISERROR(VLOOKUP(A29,'DC4-1'!$A$4:$Q$1997,5,TRUE)),"",VLOOKUP(A29,'DC4-1'!$A$4:$Q$1997,5,TRUE))</f>
        <v>69.749</v>
      </c>
      <c r="D29" s="74">
        <v>35.288</v>
      </c>
      <c r="E29" s="74">
        <v>35.327</v>
      </c>
      <c r="F29" s="105">
        <f t="shared" si="6"/>
        <v>2616.4355</v>
      </c>
      <c r="G29" s="75">
        <f t="shared" si="7"/>
        <v>400.499999999738</v>
      </c>
      <c r="K29" s="112"/>
    </row>
    <row r="30" spans="1:11">
      <c r="A30" s="115">
        <f>'DC4-1'!A50</f>
        <v>43094</v>
      </c>
      <c r="B30" s="77">
        <f>'DC4-1'!B30</f>
        <v>2581.994</v>
      </c>
      <c r="C30" s="77">
        <f>IF(ISERROR(VLOOKUP(A30,'DC4-1'!$A$4:$Q$1997,5,TRUE)),"",VLOOKUP(A30,'DC4-1'!$A$4:$Q$1997,5,TRUE))</f>
        <v>73.15</v>
      </c>
      <c r="D30" s="74">
        <v>38.704</v>
      </c>
      <c r="E30" s="74">
        <v>38.745</v>
      </c>
      <c r="F30" s="105">
        <f t="shared" si="6"/>
        <v>2616.4195</v>
      </c>
      <c r="G30" s="75">
        <f t="shared" si="7"/>
        <v>416.49999999936</v>
      </c>
      <c r="K30" s="112"/>
    </row>
    <row r="31" spans="1:11">
      <c r="A31" s="115">
        <f>'DC4-1'!A51</f>
        <v>43102</v>
      </c>
      <c r="B31" s="77">
        <f>'DC4-1'!B31</f>
        <v>2581.994</v>
      </c>
      <c r="C31" s="77">
        <f>IF(ISERROR(VLOOKUP(A31,'DC4-1'!$A$4:$Q$1997,5,TRUE)),"",VLOOKUP(A31,'DC4-1'!$A$4:$Q$1997,5,TRUE))</f>
        <v>73.5825</v>
      </c>
      <c r="D31" s="74">
        <v>39.143</v>
      </c>
      <c r="E31" s="74">
        <v>39.192</v>
      </c>
      <c r="F31" s="105">
        <f t="shared" si="6"/>
        <v>2616.409</v>
      </c>
      <c r="G31" s="75">
        <f t="shared" si="7"/>
        <v>426.99999999968</v>
      </c>
      <c r="K31" s="112"/>
    </row>
    <row r="32" spans="1:11">
      <c r="A32" s="115">
        <f>'DC4-1'!A52</f>
        <v>43108</v>
      </c>
      <c r="B32" s="77">
        <f>'DC4-1'!B32</f>
        <v>2581.994</v>
      </c>
      <c r="C32" s="77">
        <f>IF(ISERROR(VLOOKUP(A32,'DC4-1'!$A$4:$Q$1997,5,TRUE)),"",VLOOKUP(A32,'DC4-1'!$A$4:$Q$1997,5,TRUE))</f>
        <v>73.58</v>
      </c>
      <c r="D32" s="74">
        <v>39.139</v>
      </c>
      <c r="E32" s="74">
        <v>39.19</v>
      </c>
      <c r="F32" s="105">
        <f t="shared" si="6"/>
        <v>2616.4095</v>
      </c>
      <c r="G32" s="75">
        <f t="shared" si="7"/>
        <v>426.499999999578</v>
      </c>
      <c r="K32" s="112"/>
    </row>
    <row r="33" spans="1:11">
      <c r="A33" s="115">
        <f>'DC4-1'!A53</f>
        <v>43118</v>
      </c>
      <c r="B33" s="77">
        <f>'DC4-1'!B33</f>
        <v>2581.994</v>
      </c>
      <c r="C33" s="77">
        <f>IF(ISERROR(VLOOKUP(A33,'DC4-1'!$A$4:$Q$1997,5,TRUE)),"",VLOOKUP(A33,'DC4-1'!$A$4:$Q$1997,5,TRUE))</f>
        <v>76.296</v>
      </c>
      <c r="D33" s="74">
        <v>41.865</v>
      </c>
      <c r="E33" s="74">
        <v>41.914</v>
      </c>
      <c r="F33" s="105">
        <f t="shared" si="6"/>
        <v>2616.4005</v>
      </c>
      <c r="G33" s="75">
        <f t="shared" si="7"/>
        <v>435.500000000047</v>
      </c>
      <c r="K33" s="112"/>
    </row>
    <row r="34" spans="1:11">
      <c r="A34" s="115">
        <f>'DC4-1'!A54</f>
        <v>43122</v>
      </c>
      <c r="B34" s="77">
        <f>'DC4-1'!B34</f>
        <v>2581.994</v>
      </c>
      <c r="C34" s="77">
        <f>IF(ISERROR(VLOOKUP(A34,'DC4-1'!$A$4:$Q$1997,5,TRUE)),"",VLOOKUP(A34,'DC4-1'!$A$4:$Q$1997,5,TRUE))</f>
        <v>76.2815</v>
      </c>
      <c r="D34" s="74">
        <v>41.857</v>
      </c>
      <c r="E34" s="74">
        <v>41.909</v>
      </c>
      <c r="F34" s="105">
        <f t="shared" si="6"/>
        <v>2616.3925</v>
      </c>
      <c r="G34" s="75">
        <f t="shared" si="7"/>
        <v>443.499999999403</v>
      </c>
      <c r="K34" s="112"/>
    </row>
    <row r="35" spans="1:11">
      <c r="A35" s="115">
        <f>'DC4-1'!A55</f>
        <v>43129</v>
      </c>
      <c r="B35" s="77">
        <f>'DC4-1'!B35</f>
        <v>2581.994</v>
      </c>
      <c r="C35" s="77">
        <f>IF(ISERROR(VLOOKUP(A35,'DC4-1'!$A$4:$Q$1997,5,TRUE)),"",VLOOKUP(A35,'DC4-1'!$A$4:$Q$1997,5,TRUE))</f>
        <v>76.8665</v>
      </c>
      <c r="D35" s="74">
        <v>42.443</v>
      </c>
      <c r="E35" s="74">
        <v>42.505</v>
      </c>
      <c r="F35" s="105">
        <f t="shared" si="6"/>
        <v>2616.3865</v>
      </c>
      <c r="G35" s="75">
        <f t="shared" si="7"/>
        <v>449.499999999716</v>
      </c>
      <c r="K35" s="112"/>
    </row>
    <row r="36" spans="1:11">
      <c r="A36" s="115">
        <f>'DC4-1'!A56</f>
        <v>43144</v>
      </c>
      <c r="B36" s="77">
        <f>'DC4-1'!B36</f>
        <v>2581.994</v>
      </c>
      <c r="C36" s="77">
        <f>IF(ISERROR(VLOOKUP(A36,'DC4-1'!$A$4:$Q$1997,5,TRUE)),"",VLOOKUP(A36,'DC4-1'!$A$4:$Q$1997,5,TRUE))</f>
        <v>79.6435</v>
      </c>
      <c r="D36" s="74">
        <v>45.244</v>
      </c>
      <c r="E36" s="74">
        <v>45.287</v>
      </c>
      <c r="F36" s="105">
        <f t="shared" si="6"/>
        <v>2616.372</v>
      </c>
      <c r="G36" s="75">
        <f t="shared" si="7"/>
        <v>463.999999999487</v>
      </c>
      <c r="K36" s="112"/>
    </row>
    <row r="37" spans="1:11">
      <c r="A37" s="115">
        <f>'DC4-1'!A57</f>
        <v>43150</v>
      </c>
      <c r="B37" s="77">
        <f>'DC4-1'!B37</f>
        <v>2581.994</v>
      </c>
      <c r="C37" s="77">
        <f>IF(ISERROR(VLOOKUP(A37,'DC4-1'!$A$4:$Q$1997,5,TRUE)),"",VLOOKUP(A37,'DC4-1'!$A$4:$Q$1997,5,TRUE))</f>
        <v>79.633</v>
      </c>
      <c r="D37" s="74">
        <v>45.234</v>
      </c>
      <c r="E37" s="74">
        <v>45.287</v>
      </c>
      <c r="F37" s="105">
        <f t="shared" si="6"/>
        <v>2616.3665</v>
      </c>
      <c r="G37" s="75">
        <f t="shared" si="7"/>
        <v>469.499999999698</v>
      </c>
      <c r="K37" s="112"/>
    </row>
    <row r="38" spans="1:11">
      <c r="A38" s="115">
        <f>'DC4-1'!A58</f>
        <v>43163</v>
      </c>
      <c r="B38" s="77">
        <f>'DC4-1'!B38</f>
        <v>2581.994</v>
      </c>
      <c r="C38" s="77">
        <f>IF(ISERROR(VLOOKUP(A38,'DC4-1'!$A$4:$Q$1997,5,TRUE)),"",VLOOKUP(A38,'DC4-1'!$A$4:$Q$1997,5,TRUE))</f>
        <v>83.707</v>
      </c>
      <c r="D38" s="74">
        <v>49.329</v>
      </c>
      <c r="E38" s="74">
        <v>49.378</v>
      </c>
      <c r="F38" s="105">
        <f t="shared" si="6"/>
        <v>2616.3475</v>
      </c>
      <c r="G38" s="75">
        <f t="shared" si="7"/>
        <v>488.499999999931</v>
      </c>
      <c r="K38" s="112"/>
    </row>
    <row r="39" spans="1:11">
      <c r="A39" s="115">
        <f>'DC4-1'!A59</f>
        <v>43173</v>
      </c>
      <c r="B39" s="77">
        <f>'DC4-1'!B39</f>
        <v>2581.994</v>
      </c>
      <c r="C39" s="77">
        <f>IF(ISERROR(VLOOKUP(A39,'DC4-1'!$A$4:$Q$1997,5,TRUE)),"",VLOOKUP(A39,'DC4-1'!$A$4:$Q$1997,5,TRUE))</f>
        <v>86.5</v>
      </c>
      <c r="D39" s="74">
        <v>52.134</v>
      </c>
      <c r="E39" s="74">
        <v>52.184</v>
      </c>
      <c r="F39" s="105">
        <f t="shared" si="6"/>
        <v>2616.335</v>
      </c>
      <c r="G39" s="75">
        <f t="shared" si="7"/>
        <v>500.999999999749</v>
      </c>
      <c r="K39" s="112"/>
    </row>
    <row r="40" spans="1:11">
      <c r="A40" s="115">
        <f>'DC4-1'!A60</f>
        <v>43179</v>
      </c>
      <c r="B40" s="77">
        <f>'DC4-1'!B40</f>
        <v>2581.994</v>
      </c>
      <c r="C40" s="77">
        <f>IF(ISERROR(VLOOKUP(A40,'DC4-1'!$A$4:$Q$1997,5,TRUE)),"",VLOOKUP(A40,'DC4-1'!$A$4:$Q$1997,5,TRUE))</f>
        <v>87.0805</v>
      </c>
      <c r="D40" s="74">
        <v>52.714</v>
      </c>
      <c r="E40" s="74">
        <v>52.763</v>
      </c>
      <c r="F40" s="105">
        <f t="shared" si="6"/>
        <v>2616.336</v>
      </c>
      <c r="G40" s="75">
        <f t="shared" si="7"/>
        <v>499.999999999545</v>
      </c>
      <c r="K40" s="112">
        <f>IF(AND(年报!N$2&lt;=A40,A40&lt;=年报!N$3),1,0)</f>
        <v>0</v>
      </c>
    </row>
    <row r="41" spans="1:11">
      <c r="A41" s="115">
        <f>'DC4-1'!A61</f>
        <v>43186</v>
      </c>
      <c r="B41" s="77">
        <f>'DC4-1'!B41</f>
        <v>2581.994</v>
      </c>
      <c r="C41" s="77">
        <f>IF(ISERROR(VLOOKUP(A41,'DC4-1'!$A$4:$Q$1997,5,TRUE)),"",VLOOKUP(A41,'DC4-1'!$A$4:$Q$1997,5,TRUE))</f>
        <v>89.8975</v>
      </c>
      <c r="D41" s="74">
        <v>55.542</v>
      </c>
      <c r="E41" s="74">
        <v>55.589</v>
      </c>
      <c r="F41" s="105">
        <f t="shared" si="6"/>
        <v>2616.326</v>
      </c>
      <c r="G41" s="75">
        <f t="shared" si="7"/>
        <v>509.999999999764</v>
      </c>
      <c r="K41" s="112">
        <f>IF(AND(年报!N$2&lt;=A41,A41&lt;=年报!N$3),1,0)</f>
        <v>0</v>
      </c>
    </row>
    <row r="42" spans="1:11">
      <c r="A42" s="115">
        <f>'DC4-1'!A62</f>
        <v>43192</v>
      </c>
      <c r="B42" s="77">
        <f>'DC4-1'!B42</f>
        <v>2581.994</v>
      </c>
      <c r="C42" s="77">
        <f>IF(ISERROR(VLOOKUP(A42,'DC4-1'!$A$4:$Q$1997,5,TRUE)),"",VLOOKUP(A42,'DC4-1'!$A$4:$Q$1997,5,TRUE))</f>
        <v>90.462</v>
      </c>
      <c r="D42" s="74">
        <v>56.116</v>
      </c>
      <c r="E42" s="74">
        <v>56.168</v>
      </c>
      <c r="F42" s="105">
        <f t="shared" si="6"/>
        <v>2616.314</v>
      </c>
      <c r="G42" s="75">
        <f t="shared" si="7"/>
        <v>521.99999999948</v>
      </c>
      <c r="K42" s="112">
        <f>IF(AND(年报!N$2&lt;=A42,A42&lt;=年报!N$3),1,0)</f>
        <v>0</v>
      </c>
    </row>
    <row r="43" spans="1:11">
      <c r="A43" s="115">
        <f>'DC4-1'!A63</f>
        <v>43200</v>
      </c>
      <c r="B43" s="77">
        <f>'DC4-1'!B43</f>
        <v>2581.994</v>
      </c>
      <c r="C43" s="77">
        <f>IF(ISERROR(VLOOKUP(A43,'DC4-1'!$A$4:$Q$1997,5,TRUE)),"",VLOOKUP(A43,'DC4-1'!$A$4:$Q$1997,5,TRUE))</f>
        <v>93.3465</v>
      </c>
      <c r="D43" s="74">
        <v>59.002</v>
      </c>
      <c r="E43" s="74">
        <v>59.05</v>
      </c>
      <c r="F43" s="105">
        <f t="shared" si="6"/>
        <v>2616.3145</v>
      </c>
      <c r="G43" s="75">
        <f t="shared" si="7"/>
        <v>521.499999999378</v>
      </c>
      <c r="K43" s="112">
        <f>IF(AND(年报!N$2&lt;=A43,A43&lt;=年报!N$3),1,0)</f>
        <v>0</v>
      </c>
    </row>
    <row r="44" spans="1:11">
      <c r="A44" s="115">
        <f>'DC4-1'!A64</f>
        <v>43209</v>
      </c>
      <c r="B44" s="77">
        <f>'DC4-1'!B44</f>
        <v>2581.994</v>
      </c>
      <c r="C44" s="77">
        <f>IF(ISERROR(VLOOKUP(A44,'DC4-1'!$A$4:$Q$1997,5,TRUE)),"",VLOOKUP(A44,'DC4-1'!$A$4:$Q$1997,5,TRUE))</f>
        <v>96.7835</v>
      </c>
      <c r="D44" s="74">
        <v>62.45</v>
      </c>
      <c r="E44" s="74">
        <v>62.505</v>
      </c>
      <c r="F44" s="105">
        <f t="shared" si="6"/>
        <v>2616.3</v>
      </c>
      <c r="G44" s="75">
        <f t="shared" si="7"/>
        <v>535.999999999603</v>
      </c>
      <c r="K44" s="112">
        <f>IF(AND(年报!N$2&lt;=A44,A44&lt;=年报!N$3),1,0)</f>
        <v>0</v>
      </c>
    </row>
    <row r="45" spans="1:11">
      <c r="A45" s="115">
        <f>'DC4-1'!A65</f>
        <v>43214</v>
      </c>
      <c r="B45" s="77">
        <f>'DC4-1'!B45</f>
        <v>2581.994</v>
      </c>
      <c r="C45" s="77">
        <f>IF(ISERROR(VLOOKUP(A45,'DC4-1'!$A$4:$Q$1997,5,TRUE)),"",VLOOKUP(A45,'DC4-1'!$A$4:$Q$1997,5,TRUE))</f>
        <v>96.7565</v>
      </c>
      <c r="D45" s="103">
        <v>62.426</v>
      </c>
      <c r="E45" s="103">
        <v>62.481</v>
      </c>
      <c r="F45" s="105">
        <f t="shared" si="6"/>
        <v>2616.297</v>
      </c>
      <c r="G45" s="75">
        <f t="shared" si="7"/>
        <v>538.99999999976</v>
      </c>
      <c r="K45" s="112">
        <f>IF(AND(年报!N$2&lt;=A45,A45&lt;=年报!N$3),1,0)</f>
        <v>0</v>
      </c>
    </row>
    <row r="46" spans="1:11">
      <c r="A46" s="115">
        <f>'DC4-1'!A66</f>
        <v>43244</v>
      </c>
      <c r="B46" s="77">
        <f>'DC4-1'!B46</f>
        <v>2581.994</v>
      </c>
      <c r="C46" s="77">
        <f>IF(ISERROR(VLOOKUP(A46,'DC4-1'!$A$4:$Q$1997,5,TRUE)),"",VLOOKUP(A46,'DC4-1'!$A$4:$Q$1997,5,TRUE))</f>
        <v>103.4695</v>
      </c>
      <c r="D46" s="103">
        <v>69.185</v>
      </c>
      <c r="E46" s="103">
        <v>69.219</v>
      </c>
      <c r="F46" s="105">
        <f t="shared" si="6"/>
        <v>2616.2615</v>
      </c>
      <c r="G46" s="75">
        <f t="shared" si="7"/>
        <v>574.499999999261</v>
      </c>
      <c r="K46" s="112">
        <f>IF(AND(年报!N$2&lt;=A46,A46&lt;=年报!N$3),1,0)</f>
        <v>0</v>
      </c>
    </row>
    <row r="47" spans="1:11">
      <c r="A47" s="115">
        <f>'DC4-1'!A67</f>
        <v>43249</v>
      </c>
      <c r="B47" s="77">
        <f>'DC4-1'!B47</f>
        <v>2581.994</v>
      </c>
      <c r="C47" s="77">
        <f>IF(ISERROR(VLOOKUP(A47,'DC4-1'!$A$4:$Q$1997,5,TRUE)),"",VLOOKUP(A47,'DC4-1'!$A$4:$Q$1997,5,TRUE))</f>
        <v>103.4405</v>
      </c>
      <c r="D47" s="103">
        <v>69.162</v>
      </c>
      <c r="E47" s="103">
        <v>69.194</v>
      </c>
      <c r="F47" s="105">
        <f t="shared" si="6"/>
        <v>2616.2565</v>
      </c>
      <c r="G47" s="75">
        <f t="shared" si="7"/>
        <v>579.499999999371</v>
      </c>
      <c r="K47" s="112">
        <f>IF(AND(年报!N$2&lt;=A47,A47&lt;=年报!N$3),1,0)</f>
        <v>0</v>
      </c>
    </row>
    <row r="48" spans="1:11">
      <c r="A48" s="115">
        <f>'DC4-1'!A68</f>
        <v>43255</v>
      </c>
      <c r="B48" s="77">
        <f>'DC4-1'!B48</f>
        <v>2581.994</v>
      </c>
      <c r="C48" s="77">
        <f>IF(ISERROR(VLOOKUP(A48,'DC4-1'!$A$4:$Q$1997,5,TRUE)),"",VLOOKUP(A48,'DC4-1'!$A$4:$Q$1997,5,TRUE))</f>
        <v>104.0365</v>
      </c>
      <c r="D48" s="103">
        <v>69.753</v>
      </c>
      <c r="E48" s="103">
        <v>69.789</v>
      </c>
      <c r="F48" s="105">
        <f t="shared" si="6"/>
        <v>2616.2595</v>
      </c>
      <c r="G48" s="75">
        <f t="shared" si="7"/>
        <v>576.499999999669</v>
      </c>
      <c r="K48" s="112">
        <f>IF(AND(年报!N$2&lt;=A48,A48&lt;=年报!N$3),1,0)</f>
        <v>0</v>
      </c>
    </row>
    <row r="49" spans="1:11">
      <c r="A49" s="115">
        <f>'DC4-1'!A69</f>
        <v>43266</v>
      </c>
      <c r="B49" s="77">
        <f>'DC4-1'!B49</f>
        <v>2581.994</v>
      </c>
      <c r="C49" s="77">
        <f>IF(ISERROR(VLOOKUP(A49,'DC4-1'!$A$4:$Q$1997,5,TRUE)),"",VLOOKUP(A49,'DC4-1'!$A$4:$Q$1997,5,TRUE))</f>
        <v>103.991</v>
      </c>
      <c r="D49" s="103">
        <v>69.72</v>
      </c>
      <c r="E49" s="103">
        <v>69.757</v>
      </c>
      <c r="F49" s="105">
        <f t="shared" si="6"/>
        <v>2616.2465</v>
      </c>
      <c r="G49" s="75">
        <f t="shared" si="7"/>
        <v>589.499999999589</v>
      </c>
      <c r="K49" s="112">
        <f>IF(AND(年报!N$2&lt;=A49,A49&lt;=年报!N$3),1,0)</f>
        <v>0</v>
      </c>
    </row>
    <row r="50" s="101" customFormat="1" spans="1:11">
      <c r="A50" s="115">
        <f>'DC4-1'!A70</f>
        <v>43271</v>
      </c>
      <c r="B50" s="77">
        <f>'DC4-1'!B50</f>
        <v>2581.994</v>
      </c>
      <c r="C50" s="77">
        <f>IF(ISERROR(VLOOKUP(A50,'DC4-1'!$A$4:$Q$1997,5,TRUE)),"",VLOOKUP(A50,'DC4-1'!$A$4:$Q$1997,5,TRUE))</f>
        <v>106.859</v>
      </c>
      <c r="D50" s="103">
        <v>72.587</v>
      </c>
      <c r="E50" s="103">
        <v>72.619</v>
      </c>
      <c r="F50" s="105">
        <f t="shared" si="6"/>
        <v>2616.25</v>
      </c>
      <c r="G50" s="75">
        <f t="shared" si="7"/>
        <v>585.999999999785</v>
      </c>
      <c r="H50" s="154"/>
      <c r="K50" s="112">
        <f>IF(AND(年报!N$2&lt;=A50,A50&lt;=年报!N$3),1,0)</f>
        <v>0</v>
      </c>
    </row>
    <row r="51" s="101" customFormat="1" spans="1:11">
      <c r="A51" s="115">
        <f>'DC4-1'!A71</f>
        <v>43277</v>
      </c>
      <c r="B51" s="77">
        <f>'DC4-1'!B51</f>
        <v>2581.994</v>
      </c>
      <c r="C51" s="77">
        <f>IF(ISERROR(VLOOKUP(A51,'DC4-1'!$A$4:$Q$1997,5,TRUE)),"",VLOOKUP(A51,'DC4-1'!$A$4:$Q$1997,5,TRUE))</f>
        <v>106.828</v>
      </c>
      <c r="D51" s="103">
        <v>72.562</v>
      </c>
      <c r="E51" s="103">
        <v>72.598</v>
      </c>
      <c r="F51" s="105">
        <f t="shared" si="6"/>
        <v>2616.242</v>
      </c>
      <c r="G51" s="75">
        <f t="shared" si="7"/>
        <v>593.999999999596</v>
      </c>
      <c r="H51" s="154"/>
      <c r="K51" s="112">
        <f>IF(AND(年报!N$2&lt;=A51,A51&lt;=年报!N$3),1,0)</f>
        <v>0</v>
      </c>
    </row>
    <row r="52" s="101" customFormat="1" spans="1:11">
      <c r="A52" s="115">
        <f>'DC4-1'!A72</f>
        <v>43283</v>
      </c>
      <c r="B52" s="77">
        <f>'DC4-1'!B52</f>
        <v>2581.994</v>
      </c>
      <c r="C52" s="77">
        <f>IF(ISERROR(VLOOKUP(A52,'DC4-1'!$A$4:$Q$1997,5,TRUE)),"",VLOOKUP(A52,'DC4-1'!$A$4:$Q$1997,5,TRUE))</f>
        <v>106.806</v>
      </c>
      <c r="D52" s="103">
        <v>72.543</v>
      </c>
      <c r="E52" s="103">
        <v>72.574</v>
      </c>
      <c r="F52" s="105">
        <f t="shared" si="6"/>
        <v>2616.2415</v>
      </c>
      <c r="G52" s="75">
        <f t="shared" si="7"/>
        <v>594.499999999698</v>
      </c>
      <c r="H52" s="154"/>
      <c r="K52" s="112">
        <f>IF(AND(年报!N$2&lt;=A52,A52&lt;=年报!N$3),1,0)</f>
        <v>0</v>
      </c>
    </row>
    <row r="53" s="101" customFormat="1" spans="1:11">
      <c r="A53" s="115">
        <f>'DC4-1'!A73</f>
        <v>43293</v>
      </c>
      <c r="B53" s="77">
        <f>'DC4-1'!B53</f>
        <v>2581.994</v>
      </c>
      <c r="C53" s="77">
        <f>IF(ISERROR(VLOOKUP(A53,'DC4-1'!$A$4:$Q$1997,5,TRUE)),"",VLOOKUP(A53,'DC4-1'!$A$4:$Q$1997,5,TRUE))</f>
        <v>106.806</v>
      </c>
      <c r="D53" s="103">
        <v>72.542</v>
      </c>
      <c r="E53" s="103">
        <v>72.579</v>
      </c>
      <c r="F53" s="105">
        <f t="shared" si="6"/>
        <v>2616.2395</v>
      </c>
      <c r="G53" s="75">
        <f t="shared" si="7"/>
        <v>596.499999999651</v>
      </c>
      <c r="H53" s="154"/>
      <c r="K53" s="112">
        <f>IF(AND(年报!N$2&lt;=A53,A53&lt;=年报!N$3),1,0)</f>
        <v>0</v>
      </c>
    </row>
    <row r="54" s="101" customFormat="1" spans="1:11">
      <c r="A54" s="115">
        <f>'DC4-1'!A74</f>
        <v>43297</v>
      </c>
      <c r="B54" s="77">
        <f>'DC4-1'!B54</f>
        <v>2581.994</v>
      </c>
      <c r="C54" s="77">
        <f>IF(ISERROR(VLOOKUP(A54,'DC4-1'!$A$4:$Q$1997,5,TRUE)),"",VLOOKUP(A54,'DC4-1'!$A$4:$Q$1997,5,TRUE))</f>
        <v>106.776</v>
      </c>
      <c r="D54" s="103">
        <v>72.519</v>
      </c>
      <c r="E54" s="103">
        <v>72.558</v>
      </c>
      <c r="F54" s="105">
        <f t="shared" si="6"/>
        <v>2616.2315</v>
      </c>
      <c r="G54" s="75">
        <f t="shared" si="7"/>
        <v>604.499999999916</v>
      </c>
      <c r="H54" s="154"/>
      <c r="K54" s="112">
        <f>IF(AND(年报!N$2&lt;=A54,A54&lt;=年报!N$3),1,0)</f>
        <v>0</v>
      </c>
    </row>
    <row r="55" s="101" customFormat="1" spans="1:11">
      <c r="A55" s="115">
        <f>'DC4-1'!A75</f>
        <v>43306</v>
      </c>
      <c r="B55" s="77">
        <f>'DC4-1'!B55</f>
        <v>2581.994</v>
      </c>
      <c r="C55" s="77">
        <f>IF(ISERROR(VLOOKUP(A55,'DC4-1'!$A$4:$Q$1997,5,TRUE)),"",VLOOKUP(A55,'DC4-1'!$A$4:$Q$1997,5,TRUE))</f>
        <v>106.768</v>
      </c>
      <c r="D55" s="103">
        <v>72.511</v>
      </c>
      <c r="E55" s="103">
        <v>72.549</v>
      </c>
      <c r="F55" s="105">
        <f t="shared" si="6"/>
        <v>2616.232</v>
      </c>
      <c r="G55" s="75">
        <f t="shared" si="7"/>
        <v>603.999999999814</v>
      </c>
      <c r="H55" s="154"/>
      <c r="K55" s="112">
        <f>IF(AND(年报!N$2&lt;=A55,A55&lt;=年报!N$3),1,0)</f>
        <v>0</v>
      </c>
    </row>
    <row r="56" s="101" customFormat="1" spans="1:11">
      <c r="A56" s="115">
        <f>'DC4-1'!A76</f>
        <v>43313</v>
      </c>
      <c r="B56" s="77">
        <f>'DC4-1'!B56</f>
        <v>2581.994</v>
      </c>
      <c r="C56" s="77">
        <f>IF(ISERROR(VLOOKUP(A56,'DC4-1'!$A$4:$Q$1997,5,TRUE)),"",VLOOKUP(A56,'DC4-1'!$A$4:$Q$1997,5,TRUE))</f>
        <v>107.389</v>
      </c>
      <c r="D56" s="103">
        <v>73.134</v>
      </c>
      <c r="E56" s="103">
        <v>73.169</v>
      </c>
      <c r="F56" s="105">
        <f t="shared" si="6"/>
        <v>2616.2315</v>
      </c>
      <c r="G56" s="75">
        <f t="shared" si="7"/>
        <v>604.499999999462</v>
      </c>
      <c r="H56" s="154"/>
      <c r="K56" s="112">
        <f>IF(AND(年报!N$2&lt;=A56,A56&lt;=年报!N$3),1,0)</f>
        <v>0</v>
      </c>
    </row>
    <row r="57" s="101" customFormat="1" spans="1:11">
      <c r="A57" s="115">
        <f>'DC4-1'!A77</f>
        <v>43318</v>
      </c>
      <c r="B57" s="77">
        <f>'DC4-1'!B57</f>
        <v>2581.994</v>
      </c>
      <c r="C57" s="77">
        <f>IF(ISERROR(VLOOKUP(A57,'DC4-1'!$A$4:$Q$1997,5,TRUE)),"",VLOOKUP(A57,'DC4-1'!$A$4:$Q$1997,5,TRUE))</f>
        <v>107.383</v>
      </c>
      <c r="D57" s="103">
        <v>73.128</v>
      </c>
      <c r="E57" s="103">
        <v>73.161</v>
      </c>
      <c r="F57" s="105">
        <f t="shared" si="6"/>
        <v>2616.2325</v>
      </c>
      <c r="G57" s="75">
        <f t="shared" si="7"/>
        <v>603.499999999713</v>
      </c>
      <c r="H57" s="154"/>
      <c r="K57" s="112">
        <f>IF(AND(年报!N$2&lt;=A57,A57&lt;=年报!N$3),1,0)</f>
        <v>0</v>
      </c>
    </row>
    <row r="58" s="101" customFormat="1" spans="1:11">
      <c r="A58" s="115">
        <f>'DC4-1'!A78</f>
        <v>43325</v>
      </c>
      <c r="B58" s="77">
        <f>'DC4-1'!B58</f>
        <v>2581.994</v>
      </c>
      <c r="C58" s="77">
        <f>IF(ISERROR(VLOOKUP(A58,'DC4-1'!$A$4:$Q$1997,5,TRUE)),"",VLOOKUP(A58,'DC4-1'!$A$4:$Q$1997,5,TRUE))</f>
        <v>107.3485</v>
      </c>
      <c r="D58" s="103">
        <v>73.095</v>
      </c>
      <c r="E58" s="103">
        <v>73.129</v>
      </c>
      <c r="F58" s="105">
        <f t="shared" si="6"/>
        <v>2616.2305</v>
      </c>
      <c r="G58" s="75">
        <f t="shared" si="7"/>
        <v>605.499999999665</v>
      </c>
      <c r="H58" s="154"/>
      <c r="K58" s="112">
        <f>IF(AND(年报!N$2&lt;=A58,A58&lt;=年报!N$3),1,0)</f>
        <v>0</v>
      </c>
    </row>
    <row r="59" s="101" customFormat="1" spans="1:11">
      <c r="A59" s="115">
        <f>'DC4-1'!A79</f>
        <v>43336</v>
      </c>
      <c r="B59" s="77">
        <f>'DC4-1'!B59</f>
        <v>2581.994</v>
      </c>
      <c r="C59" s="77">
        <f>IF(ISERROR(VLOOKUP(A59,'DC4-1'!$A$4:$Q$1997,5,TRUE)),"",VLOOKUP(A59,'DC4-1'!$A$4:$Q$1997,5,TRUE))</f>
        <v>110.2335</v>
      </c>
      <c r="D59" s="103">
        <v>75.988</v>
      </c>
      <c r="E59" s="103">
        <v>76.025</v>
      </c>
      <c r="F59" s="105">
        <f t="shared" si="6"/>
        <v>2616.221</v>
      </c>
      <c r="G59" s="75">
        <f t="shared" si="7"/>
        <v>614.999999999782</v>
      </c>
      <c r="H59" s="154"/>
      <c r="K59" s="112">
        <f>IF(AND(年报!N$2&lt;=A59,A59&lt;=年报!N$3),1,0)</f>
        <v>0</v>
      </c>
    </row>
    <row r="60" s="101" customFormat="1" spans="1:11">
      <c r="A60" s="115">
        <f>'DC4-1'!A80</f>
        <v>43340</v>
      </c>
      <c r="B60" s="77">
        <f>'DC4-1'!B60</f>
        <v>2581.994</v>
      </c>
      <c r="C60" s="77">
        <f>IF(ISERROR(VLOOKUP(A60,'DC4-1'!$A$4:$Q$1997,5,TRUE)),"",VLOOKUP(A60,'DC4-1'!$A$4:$Q$1997,5,TRUE))</f>
        <v>110.2355</v>
      </c>
      <c r="D60" s="103">
        <v>75.989</v>
      </c>
      <c r="E60" s="103">
        <v>76.027</v>
      </c>
      <c r="F60" s="105">
        <f t="shared" si="6"/>
        <v>2616.2215</v>
      </c>
      <c r="G60" s="75">
        <f t="shared" si="7"/>
        <v>614.499999999225</v>
      </c>
      <c r="H60" s="154"/>
      <c r="K60" s="112">
        <f>IF(AND(年报!N$2&lt;=A60,A60&lt;=年报!N$3),1,0)</f>
        <v>0</v>
      </c>
    </row>
    <row r="61" s="101" customFormat="1" spans="1:11">
      <c r="A61" s="115">
        <f>'DC4-1'!A81</f>
        <v>43346</v>
      </c>
      <c r="B61" s="77">
        <f>'DC4-1'!B61</f>
        <v>2581.994</v>
      </c>
      <c r="C61" s="77">
        <f>IF(ISERROR(VLOOKUP(A61,'DC4-1'!$A$4:$Q$1997,5,TRUE)),"",VLOOKUP(A61,'DC4-1'!$A$4:$Q$1997,5,TRUE))</f>
        <v>110.235</v>
      </c>
      <c r="D61" s="103">
        <v>75.941</v>
      </c>
      <c r="E61" s="103">
        <v>75.975</v>
      </c>
      <c r="F61" s="105">
        <f t="shared" si="6"/>
        <v>2616.271</v>
      </c>
      <c r="G61" s="75">
        <f t="shared" si="7"/>
        <v>564.9999999996</v>
      </c>
      <c r="H61" s="154"/>
      <c r="K61" s="112">
        <f>IF(AND(年报!N$2&lt;=A61,A61&lt;=年报!N$3),1,0)</f>
        <v>0</v>
      </c>
    </row>
    <row r="62" s="101" customFormat="1" spans="1:11">
      <c r="A62" s="115">
        <f>'DC4-1'!A82</f>
        <v>43365</v>
      </c>
      <c r="B62" s="77">
        <f>'DC4-1'!B62</f>
        <v>2581.994</v>
      </c>
      <c r="C62" s="77">
        <f>IF(ISERROR(VLOOKUP(A62,'DC4-1'!$A$4:$Q$1997,5,TRUE)),"",VLOOKUP(A62,'DC4-1'!$A$4:$Q$1997,5,TRUE))</f>
        <v>113.665</v>
      </c>
      <c r="D62" s="103">
        <v>79.424</v>
      </c>
      <c r="E62" s="103">
        <v>79.451</v>
      </c>
      <c r="F62" s="105">
        <f t="shared" si="6"/>
        <v>2616.2215</v>
      </c>
      <c r="G62" s="75">
        <f t="shared" si="7"/>
        <v>614.49999999968</v>
      </c>
      <c r="H62" s="154"/>
      <c r="K62" s="112">
        <f>IF(AND(年报!N$2&lt;=A62,A62&lt;=年报!N$3),1,0)</f>
        <v>0</v>
      </c>
    </row>
    <row r="63" s="101" customFormat="1" spans="1:11">
      <c r="A63" s="115">
        <v>43370</v>
      </c>
      <c r="B63" s="77">
        <f>'DC4-1'!B63</f>
        <v>2581.994</v>
      </c>
      <c r="C63" s="77">
        <f>IF(ISERROR(VLOOKUP(A63,'DC4-1'!$A$4:$Q$1997,5,TRUE)),"",VLOOKUP(A63,'DC4-1'!$A$4:$Q$1997,5,TRUE))</f>
        <v>113.648</v>
      </c>
      <c r="D63" s="103">
        <v>79.411</v>
      </c>
      <c r="E63" s="103">
        <v>79.447</v>
      </c>
      <c r="F63" s="105">
        <f t="shared" si="6"/>
        <v>2616.213</v>
      </c>
      <c r="G63" s="75">
        <f t="shared" si="7"/>
        <v>622.999999999593</v>
      </c>
      <c r="H63" s="154"/>
      <c r="K63" s="112">
        <f>IF(AND(年报!N$2&lt;=A63,A63&lt;=年报!N$3),1,0)</f>
        <v>0</v>
      </c>
    </row>
    <row r="64" s="75" customFormat="1" spans="1:11">
      <c r="A64" s="115">
        <f>实测管口高程!A2</f>
        <v>43375</v>
      </c>
      <c r="B64" s="77">
        <f>'DC4-1'!B64</f>
        <v>2581.994</v>
      </c>
      <c r="C64" s="77">
        <f>IF(ISERROR(VLOOKUP(A64,'DC4-1'!$A$4:$Q$1997,5,TRUE)),"",VLOOKUP(A64,'DC4-1'!$A$4:$Q$1997,5,TRUE))</f>
        <v>113.643</v>
      </c>
      <c r="D64" s="74">
        <v>79.412</v>
      </c>
      <c r="E64" s="74">
        <v>79.443</v>
      </c>
      <c r="F64" s="105">
        <f t="shared" si="6"/>
        <v>2616.2095</v>
      </c>
      <c r="G64" s="75">
        <f t="shared" si="7"/>
        <v>626.499999999851</v>
      </c>
      <c r="H64" s="78"/>
      <c r="K64" s="82">
        <f>IF(AND(年报!N$2&lt;=A64,A64&lt;=年报!N$3),1,0)</f>
        <v>0</v>
      </c>
    </row>
    <row r="65" s="101" customFormat="1" spans="1:11">
      <c r="A65" s="115">
        <f>实测管口高程!A3</f>
        <v>43381</v>
      </c>
      <c r="B65" s="77">
        <f>'DC4-1'!B65</f>
        <v>2581.994</v>
      </c>
      <c r="C65" s="77">
        <f>IF(ISERROR(VLOOKUP(A65,'DC4-1'!$A$4:$Q$1997,5,TRUE)),"",VLOOKUP(A65,'DC4-1'!$A$4:$Q$1997,5,TRUE))</f>
        <v>113.635</v>
      </c>
      <c r="D65" s="105">
        <v>79.408</v>
      </c>
      <c r="E65" s="105">
        <v>79.445</v>
      </c>
      <c r="F65" s="105">
        <f t="shared" si="6"/>
        <v>2616.2025</v>
      </c>
      <c r="G65" s="75">
        <f t="shared" si="7"/>
        <v>633.499999999913</v>
      </c>
      <c r="H65" s="155"/>
      <c r="I65" s="157"/>
      <c r="J65" s="157"/>
      <c r="K65" s="112">
        <f>IF(AND(年报!N$2&lt;=A65,A65&lt;=年报!N$3),1,0)</f>
        <v>0</v>
      </c>
    </row>
    <row r="66" s="101" customFormat="1" spans="1:11">
      <c r="A66" s="115">
        <f>实测管口高程!A4</f>
        <v>43390</v>
      </c>
      <c r="B66" s="77">
        <f>'DC4-1'!B66</f>
        <v>2581.994</v>
      </c>
      <c r="C66" s="77">
        <f>IF(ISERROR(VLOOKUP(A66,'DC4-1'!$A$4:$Q$1997,5,TRUE)),"",VLOOKUP(A66,'DC4-1'!$A$4:$Q$1997,5,TRUE))</f>
        <v>113.6035</v>
      </c>
      <c r="D66" s="105">
        <v>79.371</v>
      </c>
      <c r="E66" s="105">
        <v>79.406</v>
      </c>
      <c r="F66" s="105">
        <f t="shared" si="6"/>
        <v>2616.209</v>
      </c>
      <c r="G66" s="75">
        <f t="shared" si="7"/>
        <v>626.999999999498</v>
      </c>
      <c r="H66" s="155"/>
      <c r="I66" s="157"/>
      <c r="J66" s="157"/>
      <c r="K66" s="112">
        <f>IF(AND(年报!N$2&lt;=A66,A66&lt;=年报!N$3),1,0)</f>
        <v>0</v>
      </c>
    </row>
    <row r="67" s="101" customFormat="1" spans="1:11">
      <c r="A67" s="115">
        <f>实测管口高程!A5</f>
        <v>43396</v>
      </c>
      <c r="B67" s="77">
        <f>'DC4-1'!B67</f>
        <v>2581.994</v>
      </c>
      <c r="C67" s="77">
        <f>IF(ISERROR(VLOOKUP(A67,'DC4-1'!$A$4:$Q$1997,5,TRUE)),"",VLOOKUP(A67,'DC4-1'!$A$4:$Q$1997,5,TRUE))</f>
        <v>116.939</v>
      </c>
      <c r="D67" s="105">
        <v>82.715</v>
      </c>
      <c r="E67" s="105">
        <v>82.754</v>
      </c>
      <c r="F67" s="105">
        <f t="shared" si="6"/>
        <v>2616.1985</v>
      </c>
      <c r="G67" s="75">
        <f t="shared" si="7"/>
        <v>637.499999999818</v>
      </c>
      <c r="H67" s="155"/>
      <c r="I67" s="157"/>
      <c r="J67" s="157"/>
      <c r="K67" s="112">
        <f>IF(AND(年报!N$2&lt;=A67,A67&lt;=年报!N$3),1,0)</f>
        <v>0</v>
      </c>
    </row>
    <row r="68" s="101" customFormat="1" spans="1:11">
      <c r="A68" s="115">
        <f>实测管口高程!A6</f>
        <v>43403</v>
      </c>
      <c r="B68" s="77">
        <f>'DC4-1'!B68</f>
        <v>2581.994</v>
      </c>
      <c r="C68" s="77">
        <f>IF(ISERROR(VLOOKUP(A68,'DC4-1'!$A$4:$Q$1997,5,TRUE)),"",VLOOKUP(A68,'DC4-1'!$A$4:$Q$1997,5,TRUE))</f>
        <v>120.1085</v>
      </c>
      <c r="D68" s="105">
        <v>85.882</v>
      </c>
      <c r="E68" s="105">
        <v>85.919</v>
      </c>
      <c r="F68" s="105">
        <f t="shared" si="6"/>
        <v>2616.202</v>
      </c>
      <c r="G68" s="75">
        <f t="shared" si="7"/>
        <v>634.000000000015</v>
      </c>
      <c r="H68" s="155"/>
      <c r="I68" s="157"/>
      <c r="J68" s="157"/>
      <c r="K68" s="112">
        <f>IF(AND(年报!N$2&lt;=A68,A68&lt;=年报!N$3),1,0)</f>
        <v>0</v>
      </c>
    </row>
    <row r="69" s="101" customFormat="1" spans="1:11">
      <c r="A69" s="115">
        <f>实测管口高程!A7</f>
        <v>43411</v>
      </c>
      <c r="B69" s="77">
        <f>'DC4-1'!B69</f>
        <v>2581.994</v>
      </c>
      <c r="C69" s="77">
        <f>IF(ISERROR(VLOOKUP(A69,'DC4-1'!$A$4:$Q$1997,5,TRUE)),"",VLOOKUP(A69,'DC4-1'!$A$4:$Q$1997,5,TRUE))</f>
        <v>123.1</v>
      </c>
      <c r="D69" s="105">
        <v>88.677</v>
      </c>
      <c r="E69" s="105">
        <v>88.916</v>
      </c>
      <c r="F69" s="105">
        <f t="shared" si="6"/>
        <v>2616.2975</v>
      </c>
      <c r="G69" s="75">
        <f t="shared" si="7"/>
        <v>538.499999999658</v>
      </c>
      <c r="H69" s="155"/>
      <c r="I69" s="157"/>
      <c r="J69" s="157"/>
      <c r="K69" s="112">
        <f>IF(AND(年报!N$2&lt;=A69,A69&lt;=年报!N$3),1,0)</f>
        <v>0</v>
      </c>
    </row>
    <row r="70" s="101" customFormat="1" spans="1:11">
      <c r="A70" s="115">
        <f>实测管口高程!A8</f>
        <v>43419</v>
      </c>
      <c r="B70" s="77">
        <f>'DC4-1'!B70</f>
        <v>2581.994</v>
      </c>
      <c r="C70" s="77">
        <f>IF(ISERROR(VLOOKUP(A70,'DC4-1'!$A$4:$Q$1997,5,TRUE)),"",VLOOKUP(A70,'DC4-1'!$A$4:$Q$1997,5,TRUE))</f>
        <v>123.6075</v>
      </c>
      <c r="D70" s="105">
        <v>89.404</v>
      </c>
      <c r="E70" s="105">
        <v>89.439</v>
      </c>
      <c r="F70" s="105">
        <f t="shared" si="6"/>
        <v>2616.18</v>
      </c>
      <c r="G70" s="75">
        <f t="shared" si="7"/>
        <v>655.999999999494</v>
      </c>
      <c r="H70" s="155"/>
      <c r="I70" s="157"/>
      <c r="J70" s="157"/>
      <c r="K70" s="112">
        <f>IF(AND(年报!N$2&lt;=A70,A70&lt;=年报!N$3),1,0)</f>
        <v>0</v>
      </c>
    </row>
    <row r="71" s="101" customFormat="1" spans="1:11">
      <c r="A71" s="115">
        <f>实测管口高程!A9</f>
        <v>43425</v>
      </c>
      <c r="B71" s="77">
        <f>'DC4-1'!B71</f>
        <v>2581.994</v>
      </c>
      <c r="C71" s="77">
        <f>IF(ISERROR(VLOOKUP(A71,'DC4-1'!$A$4:$Q$1997,5,TRUE)),"",VLOOKUP(A71,'DC4-1'!$A$4:$Q$1997,5,TRUE))</f>
        <v>126.413</v>
      </c>
      <c r="D71" s="105">
        <v>92.218</v>
      </c>
      <c r="E71" s="105">
        <v>92.255</v>
      </c>
      <c r="F71" s="105">
        <f t="shared" si="6"/>
        <v>2616.1705</v>
      </c>
      <c r="G71" s="75">
        <f t="shared" si="7"/>
        <v>665.499999999611</v>
      </c>
      <c r="H71" s="155"/>
      <c r="I71" s="157"/>
      <c r="J71" s="157"/>
      <c r="K71" s="112">
        <f>IF(AND(年报!N$2&lt;=A71,A71&lt;=年报!N$3),1,0)</f>
        <v>0</v>
      </c>
    </row>
    <row r="72" s="101" customFormat="1" spans="1:11">
      <c r="A72" s="115">
        <f>实测管口高程!A10</f>
        <v>43431</v>
      </c>
      <c r="B72" s="77">
        <f>'DC4-1'!B72</f>
        <v>2581.994</v>
      </c>
      <c r="C72" s="77">
        <f>IF(ISERROR(VLOOKUP(A72,'DC4-1'!$A$4:$Q$1997,5,TRUE)),"",VLOOKUP(A72,'DC4-1'!$A$4:$Q$1997,5,TRUE))</f>
        <v>126.9635</v>
      </c>
      <c r="D72" s="105">
        <v>92.767</v>
      </c>
      <c r="E72" s="105">
        <v>92.802</v>
      </c>
      <c r="F72" s="105">
        <f t="shared" si="6"/>
        <v>2616.173</v>
      </c>
      <c r="G72" s="75">
        <f t="shared" si="7"/>
        <v>663.000000000011</v>
      </c>
      <c r="H72" s="155"/>
      <c r="I72" s="157"/>
      <c r="J72" s="157"/>
      <c r="K72" s="112">
        <f>IF(AND(年报!N$2&lt;=A72,A72&lt;=年报!N$3),1,0)</f>
        <v>0</v>
      </c>
    </row>
    <row r="73" s="101" customFormat="1" spans="1:11">
      <c r="A73" s="115">
        <f>实测管口高程!A11</f>
        <v>43441</v>
      </c>
      <c r="B73" s="77">
        <f>'DC4-1'!B73</f>
        <v>2581.994</v>
      </c>
      <c r="C73" s="77">
        <f>IF(ISERROR(VLOOKUP(A73,'DC4-1'!$A$4:$Q$1997,5,TRUE)),"",VLOOKUP(A73,'DC4-1'!$A$4:$Q$1997,5,TRUE))</f>
        <v>129.7375</v>
      </c>
      <c r="D73" s="105">
        <v>95.543</v>
      </c>
      <c r="E73" s="105">
        <v>95.577</v>
      </c>
      <c r="F73" s="105">
        <f t="shared" si="6"/>
        <v>2616.1715</v>
      </c>
      <c r="G73" s="75">
        <f t="shared" si="7"/>
        <v>664.499999999407</v>
      </c>
      <c r="H73" s="155"/>
      <c r="I73" s="157"/>
      <c r="J73" s="157"/>
      <c r="K73" s="112">
        <f>IF(AND(年报!N$2&lt;=A73,A73&lt;=年报!N$3),1,0)</f>
        <v>0</v>
      </c>
    </row>
    <row r="74" s="101" customFormat="1" spans="1:11">
      <c r="A74" s="115">
        <f>实测管口高程!A12</f>
        <v>43445</v>
      </c>
      <c r="B74" s="77">
        <f>'DC4-1'!B74</f>
        <v>2581.994</v>
      </c>
      <c r="C74" s="77">
        <f>IF(ISERROR(VLOOKUP(A74,'DC4-1'!$A$4:$Q$1997,5,TRUE)),"",VLOOKUP(A74,'DC4-1'!$A$4:$Q$1997,5,TRUE))</f>
        <v>129.7125</v>
      </c>
      <c r="D74" s="105">
        <v>95.52</v>
      </c>
      <c r="E74" s="105">
        <v>95.553</v>
      </c>
      <c r="F74" s="105">
        <f t="shared" si="6"/>
        <v>2616.17</v>
      </c>
      <c r="G74" s="75">
        <f t="shared" si="7"/>
        <v>665.999999999713</v>
      </c>
      <c r="H74" s="155"/>
      <c r="I74" s="157"/>
      <c r="J74" s="157"/>
      <c r="K74" s="112">
        <f>IF(AND(年报!N$2&lt;=A74,A74&lt;=年报!N$3),1,0)</f>
        <v>0</v>
      </c>
    </row>
    <row r="75" s="101" customFormat="1" spans="1:11">
      <c r="A75" s="115">
        <f>实测管口高程!A13</f>
        <v>43455</v>
      </c>
      <c r="B75" s="77">
        <f>'DC4-1'!B75</f>
        <v>2581.994</v>
      </c>
      <c r="C75" s="77">
        <f>IF(ISERROR(VLOOKUP(A75,'DC4-1'!$A$4:$Q$1997,5,TRUE)),"",VLOOKUP(A75,'DC4-1'!$A$4:$Q$1997,5,TRUE))</f>
        <v>133.1545</v>
      </c>
      <c r="D75" s="105">
        <v>98.967</v>
      </c>
      <c r="E75" s="105">
        <v>99.004</v>
      </c>
      <c r="F75" s="105">
        <f t="shared" si="6"/>
        <v>2616.163</v>
      </c>
      <c r="G75" s="75">
        <f t="shared" si="7"/>
        <v>672.99999999932</v>
      </c>
      <c r="H75" s="155"/>
      <c r="I75" s="157"/>
      <c r="J75" s="157"/>
      <c r="K75" s="112">
        <f>IF(AND(年报!N$2&lt;=A75,A75&lt;=年报!N$3),1,0)</f>
        <v>0</v>
      </c>
    </row>
    <row r="76" s="101" customFormat="1" spans="1:11">
      <c r="A76" s="115">
        <f>实测管口高程!A14</f>
        <v>43461</v>
      </c>
      <c r="B76" s="77">
        <f>'DC4-1'!B76</f>
        <v>2581.994</v>
      </c>
      <c r="C76" s="77">
        <f>IF(ISERROR(VLOOKUP(A76,'DC4-1'!$A$4:$Q$1997,5,TRUE)),"",VLOOKUP(A76,'DC4-1'!$A$4:$Q$1997,5,TRUE))</f>
        <v>133.1115</v>
      </c>
      <c r="D76" s="105">
        <v>98.926</v>
      </c>
      <c r="E76" s="105">
        <v>98.961</v>
      </c>
      <c r="F76" s="105">
        <f t="shared" si="6"/>
        <v>2616.162</v>
      </c>
      <c r="G76" s="75">
        <f t="shared" si="7"/>
        <v>673.999999999523</v>
      </c>
      <c r="H76" s="155"/>
      <c r="I76" s="157"/>
      <c r="J76" s="157"/>
      <c r="K76" s="112">
        <f>IF(AND(年报!N$2&lt;=A76,A76&lt;=年报!N$3),1,0)</f>
        <v>0</v>
      </c>
    </row>
    <row r="77" s="101" customFormat="1" spans="1:11">
      <c r="A77" s="115">
        <f>实测管口高程!A15</f>
        <v>43467</v>
      </c>
      <c r="B77" s="77">
        <f>'DC4-1'!B77</f>
        <v>2581.994</v>
      </c>
      <c r="C77" s="77">
        <f>IF(ISERROR(VLOOKUP(A77,'DC4-1'!$A$4:$Q$1997,5,TRUE)),"",VLOOKUP(A77,'DC4-1'!$A$4:$Q$1997,5,TRUE))</f>
        <v>133.082</v>
      </c>
      <c r="D77" s="103">
        <v>98.904</v>
      </c>
      <c r="E77" s="103">
        <v>98.941</v>
      </c>
      <c r="F77" s="105">
        <f t="shared" si="6"/>
        <v>2616.1535</v>
      </c>
      <c r="G77" s="75">
        <f t="shared" si="7"/>
        <v>682.499999999891</v>
      </c>
      <c r="H77" s="154"/>
      <c r="K77" s="112">
        <f>IF(AND(年报!N$2&lt;=A77,A77&lt;=年报!N$3),1,0)</f>
        <v>0</v>
      </c>
    </row>
    <row r="78" s="101" customFormat="1" spans="1:11">
      <c r="A78" s="115">
        <f>实测管口高程!A16</f>
        <v>43474</v>
      </c>
      <c r="B78" s="77">
        <f>'DC4-1'!B78</f>
        <v>2581.994</v>
      </c>
      <c r="C78" s="77">
        <f>IF(ISERROR(VLOOKUP(A78,'DC4-1'!$A$4:$Q$1997,5,TRUE)),"",VLOOKUP(A78,'DC4-1'!$A$4:$Q$1997,5,TRUE))</f>
        <v>133.648</v>
      </c>
      <c r="D78" s="103">
        <v>99.473</v>
      </c>
      <c r="E78" s="103">
        <v>99.509</v>
      </c>
      <c r="F78" s="105">
        <f t="shared" si="6"/>
        <v>2616.151</v>
      </c>
      <c r="G78" s="75">
        <f t="shared" si="7"/>
        <v>684.999999999491</v>
      </c>
      <c r="H78" s="154"/>
      <c r="K78" s="112">
        <f>IF(AND(年报!N$2&lt;=A78,A78&lt;=年报!N$3),1,0)</f>
        <v>0</v>
      </c>
    </row>
    <row r="79" s="101" customFormat="1" spans="1:11">
      <c r="A79" s="115">
        <f>实测管口高程!A17</f>
        <v>43481</v>
      </c>
      <c r="B79" s="77">
        <f>'DC4-1'!B79</f>
        <v>2581.994</v>
      </c>
      <c r="C79" s="77">
        <f>IF(ISERROR(VLOOKUP(A79,'DC4-1'!$A$4:$Q$1997,5,TRUE)),"",VLOOKUP(A79,'DC4-1'!$A$4:$Q$1997,5,TRUE))</f>
        <v>136.348</v>
      </c>
      <c r="D79" s="103">
        <v>102.177</v>
      </c>
      <c r="E79" s="103">
        <v>102.214</v>
      </c>
      <c r="F79" s="105">
        <f t="shared" si="6"/>
        <v>2616.1465</v>
      </c>
      <c r="G79" s="75">
        <f t="shared" si="7"/>
        <v>689.499999999498</v>
      </c>
      <c r="H79" s="154"/>
      <c r="K79" s="112">
        <f>IF(AND(年报!N$2&lt;=A79,A79&lt;=年报!N$3),1,0)</f>
        <v>0</v>
      </c>
    </row>
    <row r="80" s="101" customFormat="1" spans="1:11">
      <c r="A80" s="115">
        <f>实测管口高程!A18</f>
        <v>43486</v>
      </c>
      <c r="B80" s="77">
        <f>'DC4-1'!B80</f>
        <v>2581.994</v>
      </c>
      <c r="C80" s="77">
        <f>IF(ISERROR(VLOOKUP(A80,'DC4-1'!$A$4:$Q$1997,5,TRUE)),"",VLOOKUP(A80,'DC4-1'!$A$4:$Q$1997,5,TRUE))</f>
        <v>136.3355</v>
      </c>
      <c r="D80" s="103">
        <v>102.156</v>
      </c>
      <c r="E80" s="103">
        <v>102.195</v>
      </c>
      <c r="F80" s="105">
        <f t="shared" si="6"/>
        <v>2616.154</v>
      </c>
      <c r="G80" s="75">
        <f t="shared" si="7"/>
        <v>681.999999999334</v>
      </c>
      <c r="H80" s="154"/>
      <c r="K80" s="112">
        <f>IF(AND(年报!N$2&lt;=A80,A80&lt;=年报!N$3),1,0)</f>
        <v>0</v>
      </c>
    </row>
    <row r="81" s="101" customFormat="1" spans="1:11">
      <c r="A81" s="115">
        <f>实测管口高程!A19</f>
        <v>43511</v>
      </c>
      <c r="B81" s="77">
        <f>'DC4-1'!B81</f>
        <v>2581.994</v>
      </c>
      <c r="C81" s="77">
        <f>IF(ISERROR(VLOOKUP(A81,'DC4-1'!$A$4:$Q$1997,5,TRUE)),"",VLOOKUP(A81,'DC4-1'!$A$4:$Q$1997,5,TRUE))</f>
        <v>136.2745</v>
      </c>
      <c r="D81" s="103">
        <v>102.107</v>
      </c>
      <c r="E81" s="103">
        <v>102.143</v>
      </c>
      <c r="F81" s="105">
        <f t="shared" si="6"/>
        <v>2616.1435</v>
      </c>
      <c r="G81" s="75">
        <f t="shared" si="7"/>
        <v>692.499999999654</v>
      </c>
      <c r="H81" s="154"/>
      <c r="K81" s="112">
        <f>IF(AND(年报!N$2&lt;=A81,A81&lt;=年报!N$3),1,0)</f>
        <v>0</v>
      </c>
    </row>
    <row r="82" s="101" customFormat="1" spans="1:11">
      <c r="A82" s="115">
        <v>43515</v>
      </c>
      <c r="B82" s="77">
        <f>'DC4-1'!B82</f>
        <v>2581.994</v>
      </c>
      <c r="C82" s="77">
        <f>IF(ISERROR(VLOOKUP(A82,'DC4-1'!$A$4:$Q$1997,5,TRUE)),"",VLOOKUP(A82,'DC4-1'!$A$4:$Q$1997,5,TRUE))</f>
        <v>136.2615</v>
      </c>
      <c r="D82" s="103">
        <v>102.1</v>
      </c>
      <c r="E82" s="103">
        <v>102.138</v>
      </c>
      <c r="F82" s="105">
        <f t="shared" si="6"/>
        <v>2616.1365</v>
      </c>
      <c r="G82" s="75">
        <f t="shared" si="7"/>
        <v>699.499999999716</v>
      </c>
      <c r="H82" s="154"/>
      <c r="K82" s="112">
        <f>IF(AND(年报!N$2&lt;=A82,A82&lt;=年报!N$3),1,0)</f>
        <v>0</v>
      </c>
    </row>
    <row r="83" s="101" customFormat="1" spans="1:11">
      <c r="A83" s="115">
        <v>43524</v>
      </c>
      <c r="B83" s="77">
        <f>'DC4-1'!B83</f>
        <v>2581.994</v>
      </c>
      <c r="C83" s="77">
        <f>IF(ISERROR(VLOOKUP(A83,'DC4-1'!$A$4:$Q$1997,5,TRUE)),"",VLOOKUP(A83,'DC4-1'!$A$4:$Q$1997,5,TRUE))</f>
        <v>138.9745</v>
      </c>
      <c r="D83" s="103">
        <v>104.808</v>
      </c>
      <c r="E83" s="103">
        <v>104.842</v>
      </c>
      <c r="F83" s="105">
        <f t="shared" si="6"/>
        <v>2616.1435</v>
      </c>
      <c r="G83" s="75">
        <f t="shared" si="7"/>
        <v>692.499999999654</v>
      </c>
      <c r="H83" s="154"/>
      <c r="K83" s="112">
        <f>IF(AND(年报!N$2&lt;=A83,A83&lt;=年报!N$3),1,0)</f>
        <v>0</v>
      </c>
    </row>
    <row r="84" s="101" customFormat="1" spans="1:11">
      <c r="A84" s="115">
        <v>43530</v>
      </c>
      <c r="B84" s="77">
        <f>'DC4-1'!B84</f>
        <v>2581.994</v>
      </c>
      <c r="C84" s="77">
        <f>IF(ISERROR(VLOOKUP(A84,'DC4-1'!$A$4:$Q$1997,5,TRUE)),"",VLOOKUP(A84,'DC4-1'!$A$4:$Q$1997,5,TRUE))</f>
        <v>139.525</v>
      </c>
      <c r="D84" s="103">
        <v>105.364</v>
      </c>
      <c r="E84" s="103">
        <v>105.403</v>
      </c>
      <c r="F84" s="105">
        <f t="shared" si="6"/>
        <v>2616.1355</v>
      </c>
      <c r="G84" s="75">
        <f t="shared" si="7"/>
        <v>700.499999999465</v>
      </c>
      <c r="H84" s="154"/>
      <c r="K84" s="112">
        <f>IF(AND(年报!N$2&lt;=A84,A84&lt;=年报!N$3),1,0)</f>
        <v>0</v>
      </c>
    </row>
    <row r="85" s="101" customFormat="1" spans="1:11">
      <c r="A85" s="115">
        <v>43535</v>
      </c>
      <c r="B85" s="77">
        <f>'DC4-1'!B85</f>
        <v>2581.994</v>
      </c>
      <c r="C85" s="77">
        <f>IF(ISERROR(VLOOKUP(A85,'DC4-1'!$A$4:$Q$1997,5,TRUE)),"",VLOOKUP(A85,'DC4-1'!$A$4:$Q$1997,5,TRUE))</f>
        <v>142.223</v>
      </c>
      <c r="D85" s="103">
        <v>108.063</v>
      </c>
      <c r="E85" s="103">
        <v>108.099</v>
      </c>
      <c r="F85" s="105">
        <f t="shared" si="6"/>
        <v>2616.136</v>
      </c>
      <c r="G85" s="75">
        <f t="shared" si="7"/>
        <v>699.999999999818</v>
      </c>
      <c r="H85" s="154"/>
      <c r="K85" s="112">
        <f>IF(AND(年报!N$2&lt;=A85,A85&lt;=年报!N$3),1,0)</f>
        <v>0</v>
      </c>
    </row>
    <row r="86" s="101" customFormat="1" spans="1:11">
      <c r="A86" s="115">
        <v>43543</v>
      </c>
      <c r="B86" s="77">
        <f>'DC4-1'!B86</f>
        <v>2581.994</v>
      </c>
      <c r="C86" s="77">
        <f>IF(ISERROR(VLOOKUP(A86,'DC4-1'!$A$4:$Q$1997,5,TRUE)),"",VLOOKUP(A86,'DC4-1'!$A$4:$Q$1997,5,TRUE))</f>
        <v>145.219</v>
      </c>
      <c r="D86" s="103">
        <v>111.061</v>
      </c>
      <c r="E86" s="103">
        <v>111.099</v>
      </c>
      <c r="F86" s="105">
        <f t="shared" si="6"/>
        <v>2616.133</v>
      </c>
      <c r="G86" s="75">
        <f t="shared" si="7"/>
        <v>702.99999999952</v>
      </c>
      <c r="H86" s="154"/>
      <c r="K86" s="112">
        <f>IF(AND(年报!N$2&lt;=A86,A86&lt;=年报!N$3),1,0)</f>
        <v>0</v>
      </c>
    </row>
    <row r="87" s="101" customFormat="1" spans="1:11">
      <c r="A87" s="115">
        <v>43561</v>
      </c>
      <c r="B87" s="77">
        <f>'DC4-1'!B87</f>
        <v>2581.994</v>
      </c>
      <c r="C87" s="77">
        <f>IF(ISERROR(VLOOKUP(A87,'DC4-1'!$A$4:$Q$1997,5,TRUE)),"",VLOOKUP(A87,'DC4-1'!$A$4:$Q$1997,5,TRUE))</f>
        <v>148.5795</v>
      </c>
      <c r="D87" s="103">
        <v>114.424</v>
      </c>
      <c r="E87" s="103">
        <v>114.459</v>
      </c>
      <c r="F87" s="105">
        <f t="shared" si="6"/>
        <v>2616.132</v>
      </c>
      <c r="G87" s="75">
        <f t="shared" si="7"/>
        <v>703.999999999724</v>
      </c>
      <c r="H87" s="154"/>
      <c r="K87" s="112">
        <f>IF(AND(年报!N$2&lt;=A87,A87&lt;=年报!N$3),1,0)</f>
        <v>0</v>
      </c>
    </row>
    <row r="88" s="101" customFormat="1" spans="1:11">
      <c r="A88" s="115">
        <v>43573</v>
      </c>
      <c r="B88" s="77">
        <f>'DC4-1'!B88</f>
        <v>2581.994</v>
      </c>
      <c r="C88" s="77">
        <f>IF(ISERROR(VLOOKUP(A88,'DC4-1'!$A$4:$Q$1997,5,TRUE)),"",VLOOKUP(A88,'DC4-1'!$A$4:$Q$1997,5,TRUE))</f>
        <v>151.9105</v>
      </c>
      <c r="D88" s="103">
        <v>117.756</v>
      </c>
      <c r="E88" s="103">
        <v>117.792</v>
      </c>
      <c r="F88" s="105">
        <f t="shared" si="6"/>
        <v>2616.1305</v>
      </c>
      <c r="G88" s="75">
        <f t="shared" si="7"/>
        <v>705.499999999574</v>
      </c>
      <c r="H88" s="154"/>
      <c r="K88" s="112">
        <f>IF(AND(年报!N$2&lt;=A88,A88&lt;=年报!N$3),1,0)</f>
        <v>0</v>
      </c>
    </row>
    <row r="89" s="101" customFormat="1" spans="1:11">
      <c r="A89" s="115">
        <v>43581</v>
      </c>
      <c r="B89" s="77">
        <f>'DC4-1'!B89</f>
        <v>2581.994</v>
      </c>
      <c r="C89" s="77">
        <f>IF(ISERROR(VLOOKUP(A89,'DC4-1'!$A$4:$Q$1997,5,TRUE)),"",VLOOKUP(A89,'DC4-1'!$A$4:$Q$1997,5,TRUE))</f>
        <v>152.473</v>
      </c>
      <c r="D89" s="103">
        <v>118.321</v>
      </c>
      <c r="E89" s="103">
        <v>118.357</v>
      </c>
      <c r="F89" s="105">
        <f t="shared" si="6"/>
        <v>2616.128</v>
      </c>
      <c r="G89" s="75">
        <f t="shared" si="7"/>
        <v>707.999999999629</v>
      </c>
      <c r="H89" s="154"/>
      <c r="K89" s="112">
        <f>IF(AND(年报!N$2&lt;=A89,A89&lt;=年报!N$3),1,0)</f>
        <v>0</v>
      </c>
    </row>
    <row r="90" s="101" customFormat="1" spans="1:11">
      <c r="A90" s="115">
        <v>43595</v>
      </c>
      <c r="B90" s="77">
        <f>'DC4-1'!B90</f>
        <v>2581.994</v>
      </c>
      <c r="C90" s="77">
        <f>IF(ISERROR(VLOOKUP(A90,'DC4-1'!$A$4:$Q$1997,5,TRUE)),"",VLOOKUP(A90,'DC4-1'!$A$4:$Q$1997,5,TRUE))</f>
        <v>155.1285</v>
      </c>
      <c r="D90" s="103">
        <v>120.991</v>
      </c>
      <c r="E90" s="103">
        <v>121.026</v>
      </c>
      <c r="F90" s="105">
        <f t="shared" si="6"/>
        <v>2616.114</v>
      </c>
      <c r="G90" s="75">
        <f t="shared" si="7"/>
        <v>721.999999999753</v>
      </c>
      <c r="H90" s="154"/>
      <c r="K90" s="112">
        <f>IF(AND(年报!N$2&lt;=A90,A90&lt;=年报!N$3),1,0)</f>
        <v>0</v>
      </c>
    </row>
    <row r="91" s="101" customFormat="1" spans="1:11">
      <c r="A91" s="115">
        <v>43601</v>
      </c>
      <c r="B91" s="77">
        <f>'DC4-1'!B91</f>
        <v>2581.994</v>
      </c>
      <c r="C91" s="77">
        <f>IF(ISERROR(VLOOKUP(A91,'DC4-1'!$A$4:$Q$1997,5,TRUE)),"",VLOOKUP(A91,'DC4-1'!$A$4:$Q$1997,5,TRUE))</f>
        <v>155.714</v>
      </c>
      <c r="D91" s="103">
        <v>121.568</v>
      </c>
      <c r="E91" s="103">
        <v>121.606</v>
      </c>
      <c r="F91" s="105">
        <f t="shared" si="6"/>
        <v>2616.121</v>
      </c>
      <c r="G91" s="75">
        <f t="shared" si="7"/>
        <v>714.999999999691</v>
      </c>
      <c r="H91" s="154"/>
      <c r="K91" s="112">
        <f>IF(AND(年报!N$2&lt;=A91,A91&lt;=年报!N$3),1,0)</f>
        <v>0</v>
      </c>
    </row>
    <row r="92" s="101" customFormat="1" spans="1:11">
      <c r="A92" s="115">
        <v>43608</v>
      </c>
      <c r="B92" s="77">
        <f>'DC4-1'!B92</f>
        <v>2581.994</v>
      </c>
      <c r="C92" s="77">
        <f>IF(ISERROR(VLOOKUP(A92,'DC4-1'!$A$4:$Q$1997,5,TRUE)),"",VLOOKUP(A92,'DC4-1'!$A$4:$Q$1997,5,TRUE))</f>
        <v>158.4695</v>
      </c>
      <c r="D92" s="103">
        <v>124.328</v>
      </c>
      <c r="E92" s="103">
        <v>124.364</v>
      </c>
      <c r="F92" s="105">
        <f t="shared" ref="F92:F169" si="8">(B92+C92)-(D92+E92)/2</f>
        <v>2616.1175</v>
      </c>
      <c r="G92" s="75">
        <f t="shared" ref="G92:G169" si="9">(F$4-F92)*1000</f>
        <v>718.499999999494</v>
      </c>
      <c r="H92" s="154"/>
      <c r="K92" s="112">
        <f>IF(AND(年报!N$2&lt;=A92,A92&lt;=年报!N$3),1,0)</f>
        <v>0</v>
      </c>
    </row>
    <row r="93" s="101" customFormat="1" spans="1:11">
      <c r="A93" s="115">
        <v>43623</v>
      </c>
      <c r="B93" s="77">
        <f>'DC4-1'!B93</f>
        <v>2581.994</v>
      </c>
      <c r="C93" s="77">
        <f>IF(ISERROR(VLOOKUP(A93,'DC4-1'!$A$4:$Q$1997,5,TRUE)),"",VLOOKUP(A93,'DC4-1'!$A$4:$Q$1997,5,TRUE))</f>
        <v>161.5275</v>
      </c>
      <c r="D93" s="103">
        <v>127.389</v>
      </c>
      <c r="E93" s="103">
        <v>127.424</v>
      </c>
      <c r="F93" s="105">
        <f t="shared" si="8"/>
        <v>2616.115</v>
      </c>
      <c r="G93" s="75">
        <f t="shared" si="9"/>
        <v>720.999999999549</v>
      </c>
      <c r="H93" s="154"/>
      <c r="K93" s="112">
        <f>IF(AND(年报!N$2&lt;=A93,A93&lt;=年报!N$3),1,0)</f>
        <v>0</v>
      </c>
    </row>
    <row r="94" s="101" customFormat="1" spans="1:11">
      <c r="A94" s="115">
        <v>43630</v>
      </c>
      <c r="B94" s="77">
        <f>'DC4-1'!B94</f>
        <v>2581.994</v>
      </c>
      <c r="C94" s="77">
        <f>IF(ISERROR(VLOOKUP(A94,'DC4-1'!$A$4:$Q$1997,5,TRUE)),"",VLOOKUP(A94,'DC4-1'!$A$4:$Q$1997,5,TRUE))</f>
        <v>162.0845</v>
      </c>
      <c r="D94" s="103">
        <v>127.953</v>
      </c>
      <c r="E94" s="103">
        <v>127.99</v>
      </c>
      <c r="F94" s="105">
        <f t="shared" si="8"/>
        <v>2616.107</v>
      </c>
      <c r="G94" s="75">
        <f t="shared" si="9"/>
        <v>728.999999999814</v>
      </c>
      <c r="H94" s="154"/>
      <c r="K94" s="112">
        <f>IF(AND(年报!N$2&lt;=A94,A94&lt;=年报!N$3),1,0)</f>
        <v>0</v>
      </c>
    </row>
    <row r="95" s="101" customFormat="1" spans="1:11">
      <c r="A95" s="115">
        <v>43637</v>
      </c>
      <c r="B95" s="77">
        <f>'DC4-1'!B95</f>
        <v>2581.994</v>
      </c>
      <c r="C95" s="77">
        <f>IF(ISERROR(VLOOKUP(A95,'DC4-1'!$A$4:$Q$1997,5,TRUE)),"",VLOOKUP(A95,'DC4-1'!$A$4:$Q$1997,5,TRUE))</f>
        <v>164.839</v>
      </c>
      <c r="D95" s="103">
        <v>130.703</v>
      </c>
      <c r="E95" s="103">
        <v>130.743</v>
      </c>
      <c r="F95" s="105">
        <f t="shared" si="8"/>
        <v>2616.11</v>
      </c>
      <c r="G95" s="75">
        <f t="shared" si="9"/>
        <v>725.999999999658</v>
      </c>
      <c r="H95" s="154"/>
      <c r="K95" s="112">
        <f>IF(AND(年报!N$2&lt;=A95,A95&lt;=年报!N$3),1,0)</f>
        <v>0</v>
      </c>
    </row>
    <row r="96" s="101" customFormat="1" spans="1:11">
      <c r="A96" s="115">
        <v>43645</v>
      </c>
      <c r="B96" s="77">
        <f>'DC4-1'!B96</f>
        <v>2581.994</v>
      </c>
      <c r="C96" s="77">
        <f>IF(ISERROR(VLOOKUP(A96,'DC4-1'!$A$4:$Q$1997,5,TRUE)),"",VLOOKUP(A96,'DC4-1'!$A$4:$Q$1997,5,TRUE))</f>
        <v>164.7725</v>
      </c>
      <c r="D96" s="103">
        <v>130.64</v>
      </c>
      <c r="E96" s="103">
        <v>130.678</v>
      </c>
      <c r="F96" s="105">
        <f t="shared" si="8"/>
        <v>2616.1075</v>
      </c>
      <c r="G96" s="75">
        <f t="shared" si="9"/>
        <v>728.499999999713</v>
      </c>
      <c r="H96" s="154"/>
      <c r="K96" s="112">
        <f>IF(AND(年报!N$2&lt;=A96,A96&lt;=年报!N$3),1,0)</f>
        <v>0</v>
      </c>
    </row>
    <row r="97" s="101" customFormat="1" spans="1:11">
      <c r="A97" s="115">
        <v>43651</v>
      </c>
      <c r="B97" s="77">
        <f>'DC4-1'!B97</f>
        <v>2581.994</v>
      </c>
      <c r="C97" s="77">
        <f>IF(ISERROR(VLOOKUP(A97,'DC4-1'!$A$4:$Q$1997,5,TRUE)),"",VLOOKUP(A97,'DC4-1'!$A$4:$Q$1997,5,TRUE))</f>
        <v>164.7385</v>
      </c>
      <c r="D97" s="103">
        <v>130.612</v>
      </c>
      <c r="E97" s="103">
        <v>130.65</v>
      </c>
      <c r="F97" s="105">
        <f t="shared" si="8"/>
        <v>2616.1015</v>
      </c>
      <c r="G97" s="75">
        <f t="shared" si="9"/>
        <v>734.499999999571</v>
      </c>
      <c r="H97" s="154"/>
      <c r="K97" s="112">
        <f>IF(AND(年报!N$2&lt;=A97,A97&lt;=年报!N$3),1,0)</f>
        <v>0</v>
      </c>
    </row>
    <row r="98" s="101" customFormat="1" spans="1:11">
      <c r="A98" s="115">
        <v>43660</v>
      </c>
      <c r="B98" s="77">
        <f>'DC4-1'!B98</f>
        <v>2581.994</v>
      </c>
      <c r="C98" s="77">
        <f>IF(ISERROR(VLOOKUP(A98,'DC4-1'!$A$4:$Q$1997,5,TRUE)),"",VLOOKUP(A98,'DC4-1'!$A$4:$Q$1997,5,TRUE))</f>
        <v>164.708</v>
      </c>
      <c r="D98" s="103">
        <v>130.581</v>
      </c>
      <c r="E98" s="103">
        <v>130.615</v>
      </c>
      <c r="F98" s="105">
        <f t="shared" si="8"/>
        <v>2616.104</v>
      </c>
      <c r="G98" s="75">
        <f t="shared" si="9"/>
        <v>731.999999999516</v>
      </c>
      <c r="H98" s="154"/>
      <c r="K98" s="112">
        <f>IF(AND(年报!N$2&lt;=A98,A98&lt;=年报!N$3),1,0)</f>
        <v>0</v>
      </c>
    </row>
    <row r="99" s="101" customFormat="1" spans="1:11">
      <c r="A99" s="115">
        <v>43665</v>
      </c>
      <c r="B99" s="77">
        <f>'DC4-1'!B99</f>
        <v>2581.994</v>
      </c>
      <c r="C99" s="77">
        <f>IF(ISERROR(VLOOKUP(A99,'DC4-1'!$A$4:$Q$1997,5,TRUE)),"",VLOOKUP(A99,'DC4-1'!$A$4:$Q$1997,5,TRUE))</f>
        <v>164.6945</v>
      </c>
      <c r="D99" s="103">
        <v>130.569</v>
      </c>
      <c r="E99" s="103">
        <v>130.606</v>
      </c>
      <c r="F99" s="105">
        <f t="shared" si="8"/>
        <v>2616.101</v>
      </c>
      <c r="G99" s="75">
        <f t="shared" si="9"/>
        <v>734.999999999673</v>
      </c>
      <c r="H99" s="154"/>
      <c r="K99" s="112">
        <f>IF(AND(年报!N$2&lt;=A99,A99&lt;=年报!N$3),1,0)</f>
        <v>0</v>
      </c>
    </row>
    <row r="100" s="101" customFormat="1" spans="1:11">
      <c r="A100" s="115">
        <v>43671</v>
      </c>
      <c r="B100" s="77">
        <f>'DC4-1'!B100</f>
        <v>2581.994</v>
      </c>
      <c r="C100" s="77">
        <f>IF(ISERROR(VLOOKUP(A100,'DC4-1'!$A$4:$Q$1997,5,TRUE)),"",VLOOKUP(A100,'DC4-1'!$A$4:$Q$1997,5,TRUE))</f>
        <v>164.674</v>
      </c>
      <c r="D100" s="103">
        <v>130.541</v>
      </c>
      <c r="E100" s="103">
        <v>130.586</v>
      </c>
      <c r="F100" s="105">
        <f t="shared" si="8"/>
        <v>2616.1045</v>
      </c>
      <c r="G100" s="75">
        <f t="shared" si="9"/>
        <v>731.499999999869</v>
      </c>
      <c r="H100" s="154"/>
      <c r="K100" s="112">
        <f>IF(AND(年报!N$2&lt;=A100,A100&lt;=年报!N$3),1,0)</f>
        <v>0</v>
      </c>
    </row>
    <row r="101" s="101" customFormat="1" spans="1:11">
      <c r="A101" s="115">
        <v>43678</v>
      </c>
      <c r="B101" s="77">
        <f>'DC4-1'!B101</f>
        <v>2581.994</v>
      </c>
      <c r="C101" s="77">
        <f>IF(ISERROR(VLOOKUP(A101,'DC4-1'!$A$4:$Q$1997,5,TRUE)),"",VLOOKUP(A101,'DC4-1'!$A$4:$Q$1997,5,TRUE))</f>
        <v>164.659</v>
      </c>
      <c r="D101" s="103">
        <v>130.536</v>
      </c>
      <c r="E101" s="103">
        <v>130.579</v>
      </c>
      <c r="F101" s="105">
        <f t="shared" si="8"/>
        <v>2616.0955</v>
      </c>
      <c r="G101" s="75">
        <f t="shared" si="9"/>
        <v>740.499999999429</v>
      </c>
      <c r="H101" s="154"/>
      <c r="K101" s="112">
        <f>IF(AND(年报!N$2&lt;=A101,A101&lt;=年报!N$3),1,0)</f>
        <v>0</v>
      </c>
    </row>
    <row r="102" s="101" customFormat="1" spans="1:11">
      <c r="A102" s="115">
        <v>43686</v>
      </c>
      <c r="B102" s="77">
        <f>'DC4-1'!B102</f>
        <v>2581.994</v>
      </c>
      <c r="C102" s="77">
        <f>IF(ISERROR(VLOOKUP(A102,'DC4-1'!$A$4:$Q$1997,5,TRUE)),"",VLOOKUP(A102,'DC4-1'!$A$4:$Q$1997,5,TRUE))</f>
        <v>164.641</v>
      </c>
      <c r="D102" s="103">
        <v>130.516</v>
      </c>
      <c r="E102" s="103">
        <v>130.554</v>
      </c>
      <c r="F102" s="105">
        <f t="shared" si="8"/>
        <v>2616.1</v>
      </c>
      <c r="G102" s="75">
        <f t="shared" si="9"/>
        <v>735.999999999422</v>
      </c>
      <c r="H102" s="154"/>
      <c r="K102" s="112">
        <f>IF(AND(年报!N$2&lt;=A102,A102&lt;=年报!N$3),1,0)</f>
        <v>0</v>
      </c>
    </row>
    <row r="103" s="101" customFormat="1" spans="1:11">
      <c r="A103" s="115">
        <v>43693</v>
      </c>
      <c r="B103" s="77">
        <f>'DC4-1'!B103</f>
        <v>2581.994</v>
      </c>
      <c r="C103" s="77">
        <f>IF(ISERROR(VLOOKUP(A103,'DC4-1'!$A$4:$Q$1997,5,TRUE)),"",VLOOKUP(A103,'DC4-1'!$A$4:$Q$1997,5,TRUE))</f>
        <v>165.2045</v>
      </c>
      <c r="D103" s="103">
        <v>131.084</v>
      </c>
      <c r="E103" s="103">
        <v>131.123</v>
      </c>
      <c r="F103" s="105">
        <f t="shared" si="8"/>
        <v>2616.095</v>
      </c>
      <c r="G103" s="75">
        <f t="shared" si="9"/>
        <v>740.999999999985</v>
      </c>
      <c r="H103" s="154"/>
      <c r="K103" s="112">
        <f>IF(AND(年报!N$2&lt;=A103,A103&lt;=年报!N$3),1,0)</f>
        <v>0</v>
      </c>
    </row>
    <row r="104" s="101" customFormat="1" spans="1:11">
      <c r="A104" s="115">
        <v>43708</v>
      </c>
      <c r="B104" s="77">
        <f>'DC4-1'!B104</f>
        <v>2581.994</v>
      </c>
      <c r="C104" s="77">
        <f>IF(ISERROR(VLOOKUP(A104,'DC4-1'!$A$4:$Q$1997,5,TRUE)),"",VLOOKUP(A104,'DC4-1'!$A$4:$Q$1997,5,TRUE))</f>
        <v>167.871</v>
      </c>
      <c r="D104" s="103">
        <v>133.772</v>
      </c>
      <c r="E104" s="103">
        <v>133.815</v>
      </c>
      <c r="F104" s="105">
        <f t="shared" si="8"/>
        <v>2616.0715</v>
      </c>
      <c r="G104" s="75">
        <f t="shared" si="9"/>
        <v>764.499999999771</v>
      </c>
      <c r="H104" s="154"/>
      <c r="K104" s="112">
        <f>IF(AND(年报!N$2&lt;=A104,A104&lt;=年报!N$3),1,0)</f>
        <v>0</v>
      </c>
    </row>
    <row r="105" s="101" customFormat="1" spans="1:11">
      <c r="A105" s="115">
        <v>43713</v>
      </c>
      <c r="B105" s="77">
        <f>'DC4-1'!B105</f>
        <v>2581.994</v>
      </c>
      <c r="C105" s="77">
        <f>IF(ISERROR(VLOOKUP(A105,'DC4-1'!$A$4:$Q$1997,5,TRUE)),"",VLOOKUP(A105,'DC4-1'!$A$4:$Q$1997,5,TRUE))</f>
        <v>167.8675</v>
      </c>
      <c r="D105" s="103">
        <v>133.753</v>
      </c>
      <c r="E105" s="103">
        <v>133.781</v>
      </c>
      <c r="F105" s="105">
        <f t="shared" si="8"/>
        <v>2616.0945</v>
      </c>
      <c r="G105" s="75">
        <f t="shared" si="9"/>
        <v>741.499999999633</v>
      </c>
      <c r="H105" s="154"/>
      <c r="K105" s="112">
        <f>IF(AND(年报!N$2&lt;=A105,A105&lt;=年报!N$3),1,0)</f>
        <v>0</v>
      </c>
    </row>
    <row r="106" s="101" customFormat="1" spans="1:11">
      <c r="A106" s="115">
        <v>43722</v>
      </c>
      <c r="B106" s="77">
        <f>'DC4-1'!B106</f>
        <v>2581.994</v>
      </c>
      <c r="C106" s="77">
        <f>IF(ISERROR(VLOOKUP(A106,'DC4-1'!$A$4:$Q$1997,5,TRUE)),"",VLOOKUP(A106,'DC4-1'!$A$4:$Q$1997,5,TRUE))</f>
        <v>168.4295</v>
      </c>
      <c r="D106" s="103">
        <v>134.318</v>
      </c>
      <c r="E106" s="103">
        <v>134.348</v>
      </c>
      <c r="F106" s="105">
        <f t="shared" si="8"/>
        <v>2616.0905</v>
      </c>
      <c r="G106" s="75">
        <f t="shared" si="9"/>
        <v>745.499999999538</v>
      </c>
      <c r="H106" s="154"/>
      <c r="K106" s="112">
        <f>IF(AND(年报!N$2&lt;=A106,A106&lt;=年报!N$3),1,0)</f>
        <v>0</v>
      </c>
    </row>
    <row r="107" s="101" customFormat="1" spans="1:11">
      <c r="A107" s="115">
        <v>43728</v>
      </c>
      <c r="B107" s="77">
        <f>'DC4-1'!B107</f>
        <v>2581.994</v>
      </c>
      <c r="C107" s="77">
        <f>IF(ISERROR(VLOOKUP(A107,'DC4-1'!$A$4:$Q$1997,5,TRUE)),"",VLOOKUP(A107,'DC4-1'!$A$4:$Q$1997,5,TRUE))</f>
        <v>168.4115</v>
      </c>
      <c r="D107" s="103">
        <v>134.305</v>
      </c>
      <c r="E107" s="103">
        <v>134.336</v>
      </c>
      <c r="F107" s="105">
        <f t="shared" si="8"/>
        <v>2616.085</v>
      </c>
      <c r="G107" s="75">
        <f t="shared" si="9"/>
        <v>750.999999999294</v>
      </c>
      <c r="H107" s="154"/>
      <c r="K107" s="112">
        <f>IF(AND(年报!N$2&lt;=A107,A107&lt;=年报!N$3),1,0)</f>
        <v>0</v>
      </c>
    </row>
    <row r="108" s="101" customFormat="1" spans="1:11">
      <c r="A108" s="115">
        <v>43742</v>
      </c>
      <c r="B108" s="77">
        <f>'DC4-1'!B108</f>
        <v>2581.994</v>
      </c>
      <c r="C108" s="77">
        <f>IF(ISERROR(VLOOKUP(A108,'DC4-1'!$A$4:$Q$1997,5,TRUE)),"",VLOOKUP(A108,'DC4-1'!$A$4:$Q$1997,5,TRUE))</f>
        <v>171.1225</v>
      </c>
      <c r="D108" s="103">
        <v>137.012</v>
      </c>
      <c r="E108" s="103">
        <v>137.043</v>
      </c>
      <c r="F108" s="105">
        <f t="shared" si="8"/>
        <v>2616.089</v>
      </c>
      <c r="G108" s="75">
        <f t="shared" si="9"/>
        <v>746.999999999844</v>
      </c>
      <c r="H108" s="154"/>
      <c r="K108" s="112">
        <f>IF(AND(年报!N$2&lt;=A108,A108&lt;=年报!N$3),1,0)</f>
        <v>0</v>
      </c>
    </row>
    <row r="109" s="101" customFormat="1" spans="1:11">
      <c r="A109" s="115">
        <v>43749</v>
      </c>
      <c r="B109" s="77">
        <f>'DC4-1'!B109</f>
        <v>2581.994</v>
      </c>
      <c r="C109" s="77">
        <f>IF(ISERROR(VLOOKUP(A109,'DC4-1'!$A$4:$Q$1997,5,TRUE)),"",VLOOKUP(A109,'DC4-1'!$A$4:$Q$1997,5,TRUE))</f>
        <v>171.085</v>
      </c>
      <c r="D109" s="103">
        <v>136.977</v>
      </c>
      <c r="E109" s="103">
        <v>137.008</v>
      </c>
      <c r="F109" s="105">
        <f t="shared" si="8"/>
        <v>2616.0865</v>
      </c>
      <c r="G109" s="75">
        <f t="shared" si="9"/>
        <v>749.499999999443</v>
      </c>
      <c r="H109" s="154"/>
      <c r="K109" s="112">
        <f>IF(AND(年报!N$2&lt;=A109,A109&lt;=年报!N$3),1,0)</f>
        <v>0</v>
      </c>
    </row>
    <row r="110" s="101" customFormat="1" spans="1:11">
      <c r="A110" s="115">
        <v>43762</v>
      </c>
      <c r="B110" s="77">
        <f>'DC4-1'!B110</f>
        <v>2581.994</v>
      </c>
      <c r="C110" s="77">
        <f>IF(ISERROR(VLOOKUP(A110,'DC4-1'!$A$4:$Q$1997,5,TRUE)),"",VLOOKUP(A110,'DC4-1'!$A$4:$Q$1997,5,TRUE))</f>
        <v>174.3905</v>
      </c>
      <c r="D110" s="103">
        <v>140.286</v>
      </c>
      <c r="E110" s="103">
        <v>140.316</v>
      </c>
      <c r="F110" s="105">
        <f t="shared" si="8"/>
        <v>2616.0835</v>
      </c>
      <c r="G110" s="75">
        <f t="shared" si="9"/>
        <v>752.4999999996</v>
      </c>
      <c r="H110" s="154"/>
      <c r="K110" s="112">
        <f>IF(AND(年报!N$2&lt;=A110,A110&lt;=年报!N$3),1,0)</f>
        <v>0</v>
      </c>
    </row>
    <row r="111" s="101" customFormat="1" spans="1:11">
      <c r="A111" s="115">
        <v>43770</v>
      </c>
      <c r="B111" s="77">
        <f>'DC4-1'!B111</f>
        <v>2581.994</v>
      </c>
      <c r="C111" s="77">
        <f>IF(ISERROR(VLOOKUP(A111,'DC4-1'!$A$4:$Q$1997,5,TRUE)),"",VLOOKUP(A111,'DC4-1'!$A$4:$Q$1997,5,TRUE))</f>
        <v>177.4835</v>
      </c>
      <c r="D111" s="103">
        <v>143.379</v>
      </c>
      <c r="E111" s="103">
        <v>143.411</v>
      </c>
      <c r="F111" s="105">
        <f t="shared" si="8"/>
        <v>2616.0825</v>
      </c>
      <c r="G111" s="75">
        <f t="shared" si="9"/>
        <v>753.499999999804</v>
      </c>
      <c r="H111" s="154"/>
      <c r="K111" s="112">
        <f>IF(AND(年报!N$2&lt;=A111,A111&lt;=年报!N$3),1,0)</f>
        <v>0</v>
      </c>
    </row>
    <row r="112" s="101" customFormat="1" spans="1:11">
      <c r="A112" s="115">
        <v>43778</v>
      </c>
      <c r="B112" s="77">
        <f>'DC4-1'!B112</f>
        <v>2581.994</v>
      </c>
      <c r="C112" s="77">
        <f>IF(ISERROR(VLOOKUP(A112,'DC4-1'!$A$4:$Q$1997,5,TRUE)),"",VLOOKUP(A112,'DC4-1'!$A$4:$Q$1997,5,TRUE))</f>
        <v>180.6385</v>
      </c>
      <c r="D112" s="103">
        <v>146.538</v>
      </c>
      <c r="E112" s="103">
        <v>146.568</v>
      </c>
      <c r="F112" s="105">
        <f t="shared" si="8"/>
        <v>2616.0795</v>
      </c>
      <c r="G112" s="75">
        <f t="shared" si="9"/>
        <v>756.499999999505</v>
      </c>
      <c r="H112" s="154"/>
      <c r="K112" s="112">
        <f>IF(AND(年报!N$2&lt;=A112,A112&lt;=年报!N$3),1,0)</f>
        <v>0</v>
      </c>
    </row>
    <row r="113" s="101" customFormat="1" spans="1:11">
      <c r="A113" s="115">
        <v>43791</v>
      </c>
      <c r="B113" s="77">
        <f>'DC4-1'!B113</f>
        <v>2581.994</v>
      </c>
      <c r="C113" s="77">
        <f>IF(ISERROR(VLOOKUP(A113,'DC4-1'!$A$4:$Q$1997,5,TRUE)),"",VLOOKUP(A113,'DC4-1'!$A$4:$Q$1997,5,TRUE))</f>
        <v>184.322</v>
      </c>
      <c r="D113" s="103">
        <v>150.224</v>
      </c>
      <c r="E113" s="103">
        <v>150.254</v>
      </c>
      <c r="F113" s="105">
        <f t="shared" si="8"/>
        <v>2616.077</v>
      </c>
      <c r="G113" s="75">
        <f t="shared" si="9"/>
        <v>758.99999999956</v>
      </c>
      <c r="H113" s="154"/>
      <c r="K113" s="112">
        <f>IF(AND(年报!N$2&lt;=A113,A113&lt;=年报!N$3),1,0)</f>
        <v>0</v>
      </c>
    </row>
    <row r="114" s="101" customFormat="1" spans="1:11">
      <c r="A114" s="115">
        <v>43802</v>
      </c>
      <c r="B114" s="77">
        <f>'DC4-1'!B114</f>
        <v>2581.994</v>
      </c>
      <c r="C114" s="77">
        <f>IF(ISERROR(VLOOKUP(A114,'DC4-1'!$A$4:$Q$1997,5,TRUE)),"",VLOOKUP(A114,'DC4-1'!$A$4:$Q$1997,5,TRUE))</f>
        <v>187.01</v>
      </c>
      <c r="D114" s="103">
        <v>152.913</v>
      </c>
      <c r="E114" s="103">
        <v>152.944</v>
      </c>
      <c r="F114" s="105">
        <f t="shared" si="8"/>
        <v>2616.0755</v>
      </c>
      <c r="G114" s="75">
        <f t="shared" si="9"/>
        <v>760.499999999865</v>
      </c>
      <c r="H114" s="154"/>
      <c r="K114" s="112">
        <f>IF(AND(年报!N$2&lt;=A114,A114&lt;=年报!N$3),1,0)</f>
        <v>0</v>
      </c>
    </row>
    <row r="115" s="101" customFormat="1" spans="1:11">
      <c r="A115" s="115">
        <v>43824</v>
      </c>
      <c r="B115" s="77">
        <f>'DC4-1'!B115</f>
        <v>2581.994</v>
      </c>
      <c r="C115" s="77">
        <f>IF(ISERROR(VLOOKUP(A115,'DC4-1'!$A$4:$Q$1997,5,TRUE)),"",VLOOKUP(A115,'DC4-1'!$A$4:$Q$1997,5,TRUE))</f>
        <v>190.2285</v>
      </c>
      <c r="D115" s="103">
        <v>156.142</v>
      </c>
      <c r="E115" s="103">
        <v>156.173</v>
      </c>
      <c r="F115" s="105">
        <f t="shared" si="8"/>
        <v>2616.065</v>
      </c>
      <c r="G115" s="75">
        <f t="shared" si="9"/>
        <v>770.999999999276</v>
      </c>
      <c r="H115" s="154"/>
      <c r="K115" s="112">
        <f>IF(AND(年报!N$2&lt;=A115,A115&lt;=年报!N$3),1,0)</f>
        <v>1</v>
      </c>
    </row>
    <row r="116" s="101" customFormat="1" spans="1:11">
      <c r="A116" s="115">
        <v>43834</v>
      </c>
      <c r="B116" s="77">
        <f>'DC4-1'!B116</f>
        <v>2581.994</v>
      </c>
      <c r="C116" s="77">
        <f>IF(ISERROR(VLOOKUP(A116,'DC4-1'!$A$4:$Q$1997,5,TRUE)),"",VLOOKUP(A116,'DC4-1'!$A$4:$Q$1997,5,TRUE))</f>
        <v>190.2345</v>
      </c>
      <c r="D116" s="103">
        <v>156.152</v>
      </c>
      <c r="E116" s="103">
        <v>156.183</v>
      </c>
      <c r="F116" s="105">
        <f t="shared" si="8"/>
        <v>2616.061</v>
      </c>
      <c r="G116" s="75">
        <f t="shared" si="9"/>
        <v>774.999999999636</v>
      </c>
      <c r="H116" s="154"/>
      <c r="K116" s="112">
        <f>IF(AND(年报!N$2&lt;=A116,A116&lt;=年报!N$3),1,0)</f>
        <v>1</v>
      </c>
    </row>
    <row r="117" s="101" customFormat="1" spans="1:11">
      <c r="A117" s="115">
        <v>43839</v>
      </c>
      <c r="B117" s="77">
        <f>'DC4-1'!B117</f>
        <v>2581.994</v>
      </c>
      <c r="C117" s="77">
        <f>IF(ISERROR(VLOOKUP(A117,'DC4-1'!$A$4:$Q$1997,5,TRUE)),"",VLOOKUP(A117,'DC4-1'!$A$4:$Q$1997,5,TRUE))</f>
        <v>193.5085</v>
      </c>
      <c r="D117" s="103">
        <v>159.424</v>
      </c>
      <c r="E117" s="103">
        <v>159.453</v>
      </c>
      <c r="F117" s="105">
        <f t="shared" si="8"/>
        <v>2616.064</v>
      </c>
      <c r="G117" s="75">
        <f t="shared" si="9"/>
        <v>771.999999999935</v>
      </c>
      <c r="H117" s="154"/>
      <c r="K117" s="112">
        <f>IF(AND(年报!N$2&lt;=A117,A117&lt;=年报!N$3),1,0)</f>
        <v>1</v>
      </c>
    </row>
    <row r="118" s="101" customFormat="1" spans="1:11">
      <c r="A118" s="115">
        <v>43845</v>
      </c>
      <c r="B118" s="77">
        <f>'DC4-1'!B118</f>
        <v>2581.994</v>
      </c>
      <c r="C118" s="77">
        <f>IF(ISERROR(VLOOKUP(A118,'DC4-1'!$A$4:$Q$1997,5,TRUE)),"",VLOOKUP(A118,'DC4-1'!$A$4:$Q$1997,5,TRUE))</f>
        <v>193.499</v>
      </c>
      <c r="D118" s="103">
        <v>159.437</v>
      </c>
      <c r="E118" s="103">
        <v>159.462</v>
      </c>
      <c r="F118" s="105">
        <f t="shared" si="8"/>
        <v>2616.0435</v>
      </c>
      <c r="G118" s="75">
        <f t="shared" si="9"/>
        <v>792.500000000018</v>
      </c>
      <c r="H118" s="154"/>
      <c r="K118" s="112">
        <f>IF(AND(年报!N$2&lt;=A118,A118&lt;=年报!N$3),1,0)</f>
        <v>1</v>
      </c>
    </row>
    <row r="119" s="101" customFormat="1" spans="1:11">
      <c r="A119" s="115">
        <v>43845</v>
      </c>
      <c r="B119" s="77">
        <f>'DC4-1'!B119</f>
        <v>2581.994</v>
      </c>
      <c r="C119" s="77">
        <f>IF(ISERROR(VLOOKUP(A119,'DC4-1'!$A$4:$Q$1997,5,TRUE)),"",VLOOKUP(A119,'DC4-1'!$A$4:$Q$1997,5,TRUE))</f>
        <v>193.499</v>
      </c>
      <c r="D119" s="103">
        <v>159.425</v>
      </c>
      <c r="E119" s="103">
        <v>159.458</v>
      </c>
      <c r="F119" s="105">
        <f t="shared" si="8"/>
        <v>2616.0515</v>
      </c>
      <c r="G119" s="75">
        <f t="shared" si="9"/>
        <v>784.499999999753</v>
      </c>
      <c r="H119" s="154"/>
      <c r="K119" s="112">
        <f>IF(AND(年报!N$2&lt;=A119,A119&lt;=年报!N$3),1,0)</f>
        <v>1</v>
      </c>
    </row>
    <row r="120" s="101" customFormat="1" spans="1:11">
      <c r="A120" s="115">
        <v>43908</v>
      </c>
      <c r="B120" s="77">
        <f>'DC4-1'!B120</f>
        <v>2581.994</v>
      </c>
      <c r="C120" s="77">
        <f>IF(ISERROR(VLOOKUP(A120,'DC4-1'!$A$4:$Q$1997,5,TRUE)),"",VLOOKUP(A120,'DC4-1'!$A$4:$Q$1997,5,TRUE))</f>
        <v>193.3015</v>
      </c>
      <c r="D120" s="103">
        <v>159.225</v>
      </c>
      <c r="E120" s="103">
        <v>159.26</v>
      </c>
      <c r="F120" s="105">
        <f t="shared" si="8"/>
        <v>2616.053</v>
      </c>
      <c r="G120" s="75">
        <f t="shared" si="9"/>
        <v>782.999999999447</v>
      </c>
      <c r="H120" s="154"/>
      <c r="K120" s="112">
        <f>IF(AND(年报!N$2&lt;=A120,A120&lt;=年报!N$3),1,0)</f>
        <v>1</v>
      </c>
    </row>
    <row r="121" s="101" customFormat="1" spans="1:11">
      <c r="A121" s="115">
        <v>43930</v>
      </c>
      <c r="B121" s="77">
        <f>'DC4-1'!B121</f>
        <v>2581.994</v>
      </c>
      <c r="C121" s="77">
        <f>IF(ISERROR(VLOOKUP(A121,'DC4-1'!$A$4:$Q$1997,5,TRUE)),"",VLOOKUP(A121,'DC4-1'!$A$4:$Q$1997,5,TRUE))</f>
        <v>200.2455</v>
      </c>
      <c r="D121" s="103">
        <v>166.17</v>
      </c>
      <c r="E121" s="103">
        <v>166.2</v>
      </c>
      <c r="F121" s="105">
        <f t="shared" si="8"/>
        <v>2616.0545</v>
      </c>
      <c r="G121" s="75">
        <f t="shared" si="9"/>
        <v>781.499999999596</v>
      </c>
      <c r="H121" s="154"/>
      <c r="K121" s="112">
        <f>IF(AND(年报!N$2&lt;=A121,A121&lt;=年报!N$3),1,0)</f>
        <v>1</v>
      </c>
    </row>
    <row r="122" s="101" customFormat="1" spans="1:11">
      <c r="A122" s="115">
        <v>43938</v>
      </c>
      <c r="B122" s="77">
        <f>'DC4-1'!B122</f>
        <v>2581.994</v>
      </c>
      <c r="C122" s="77">
        <f>IF(ISERROR(VLOOKUP(A122,'DC4-1'!$A$4:$Q$1997,5,TRUE)),"",VLOOKUP(A122,'DC4-1'!$A$4:$Q$1997,5,TRUE))</f>
        <v>203.081</v>
      </c>
      <c r="D122" s="103">
        <v>168.971</v>
      </c>
      <c r="E122" s="103">
        <v>169.003</v>
      </c>
      <c r="F122" s="105">
        <f t="shared" si="8"/>
        <v>2616.088</v>
      </c>
      <c r="G122" s="75">
        <f t="shared" si="9"/>
        <v>747.999999999593</v>
      </c>
      <c r="H122" s="154"/>
      <c r="K122" s="112">
        <f>IF(AND(年报!N$2&lt;=A122,A122&lt;=年报!N$3),1,0)</f>
        <v>1</v>
      </c>
    </row>
    <row r="123" s="101" customFormat="1" spans="1:11">
      <c r="A123" s="115">
        <v>43942</v>
      </c>
      <c r="B123" s="77">
        <f>'DC4-1'!B123</f>
        <v>2581.994</v>
      </c>
      <c r="C123" s="77">
        <f>IF(ISERROR(VLOOKUP(A123,'DC4-1'!$A$4:$Q$1997,5,TRUE)),"",VLOOKUP(A123,'DC4-1'!$A$4:$Q$1997,5,TRUE))</f>
        <v>203.493</v>
      </c>
      <c r="D123" s="103">
        <v>169.434</v>
      </c>
      <c r="E123" s="103">
        <v>169.465</v>
      </c>
      <c r="F123" s="105">
        <f t="shared" si="8"/>
        <v>2616.0375</v>
      </c>
      <c r="G123" s="75">
        <f t="shared" si="9"/>
        <v>798.499999999876</v>
      </c>
      <c r="H123" s="154"/>
      <c r="K123" s="112">
        <f>IF(AND(年报!N$2&lt;=A123,A123&lt;=年报!N$3),1,0)</f>
        <v>1</v>
      </c>
    </row>
    <row r="124" s="101" customFormat="1" spans="1:11">
      <c r="A124" s="115">
        <v>43951</v>
      </c>
      <c r="B124" s="77">
        <f>'DC4-1'!B124</f>
        <v>2581.994</v>
      </c>
      <c r="C124" s="77">
        <f>IF(ISERROR(VLOOKUP(A124,'DC4-1'!$A$4:$Q$1997,5,TRUE)),"",VLOOKUP(A124,'DC4-1'!$A$4:$Q$1997,5,TRUE))</f>
        <v>206.1375</v>
      </c>
      <c r="D124" s="103">
        <v>172.081</v>
      </c>
      <c r="E124" s="103">
        <v>172.114</v>
      </c>
      <c r="F124" s="105">
        <f t="shared" si="8"/>
        <v>2616.034</v>
      </c>
      <c r="G124" s="75">
        <f t="shared" si="9"/>
        <v>801.99999999968</v>
      </c>
      <c r="H124" s="156"/>
      <c r="K124" s="112">
        <f>IF(AND(年报!N$2&lt;=A124,A124&lt;=年报!N$3),1,0)</f>
        <v>1</v>
      </c>
    </row>
    <row r="125" s="101" customFormat="1" spans="1:11">
      <c r="A125" s="115">
        <v>43956</v>
      </c>
      <c r="B125" s="77">
        <f>'DC4-1'!B125</f>
        <v>2581.994</v>
      </c>
      <c r="C125" s="77">
        <f>IF(ISERROR(VLOOKUP(A125,'DC4-1'!$A$4:$Q$1997,5,TRUE)),"",VLOOKUP(A125,'DC4-1'!$A$4:$Q$1997,5,TRUE))</f>
        <v>206.577</v>
      </c>
      <c r="D125" s="103">
        <v>172.506</v>
      </c>
      <c r="E125" s="103">
        <v>172.536</v>
      </c>
      <c r="F125" s="105">
        <f t="shared" si="8"/>
        <v>2616.05</v>
      </c>
      <c r="G125" s="75">
        <f t="shared" si="9"/>
        <v>786.000000000058</v>
      </c>
      <c r="H125" s="154"/>
      <c r="K125" s="112">
        <f>IF(AND(年报!N$2&lt;=A125,A125&lt;=年报!N$3),1,0)</f>
        <v>1</v>
      </c>
    </row>
    <row r="126" s="101" customFormat="1" spans="1:11">
      <c r="A126" s="115">
        <v>43964</v>
      </c>
      <c r="B126" s="77">
        <f>'DC4-1'!B126</f>
        <v>2581.994</v>
      </c>
      <c r="C126" s="77">
        <f>IF(ISERROR(VLOOKUP(A126,'DC4-1'!$A$4:$Q$1997,5,TRUE)),"",VLOOKUP(A126,'DC4-1'!$A$4:$Q$1997,5,TRUE))</f>
        <v>209.16</v>
      </c>
      <c r="D126" s="103">
        <v>175.114</v>
      </c>
      <c r="E126" s="103">
        <v>175.143</v>
      </c>
      <c r="F126" s="105">
        <f t="shared" si="8"/>
        <v>2616.0255</v>
      </c>
      <c r="G126" s="75">
        <f t="shared" si="9"/>
        <v>810.499999999593</v>
      </c>
      <c r="H126" s="154"/>
      <c r="K126" s="112">
        <f>IF(AND(年报!N$2&lt;=A126,A126&lt;=年报!N$3),1,0)</f>
        <v>1</v>
      </c>
    </row>
    <row r="127" s="101" customFormat="1" spans="1:11">
      <c r="A127" s="115">
        <v>43972</v>
      </c>
      <c r="B127" s="77">
        <f>'DC4-1'!B127</f>
        <v>2581.994</v>
      </c>
      <c r="C127" s="77">
        <f>IF(ISERROR(VLOOKUP(A127,'DC4-1'!$A$4:$Q$1997,5,TRUE)),"",VLOOKUP(A127,'DC4-1'!$A$4:$Q$1997,5,TRUE))</f>
        <v>212.1685</v>
      </c>
      <c r="D127" s="103">
        <v>178.108</v>
      </c>
      <c r="E127" s="103">
        <v>178.142</v>
      </c>
      <c r="F127" s="105">
        <f t="shared" si="8"/>
        <v>2616.0375</v>
      </c>
      <c r="G127" s="75">
        <f t="shared" si="9"/>
        <v>798.499999999422</v>
      </c>
      <c r="H127" s="154"/>
      <c r="K127" s="112">
        <f>IF(AND(年报!N$2&lt;=A127,A127&lt;=年报!N$3),1,0)</f>
        <v>1</v>
      </c>
    </row>
    <row r="128" s="101" customFormat="1" spans="1:11">
      <c r="A128" s="115">
        <v>43980</v>
      </c>
      <c r="B128" s="77">
        <f>'DC4-1'!B128</f>
        <v>2581.994</v>
      </c>
      <c r="C128" s="77">
        <f>IF(ISERROR(VLOOKUP(A128,'DC4-1'!$A$4:$Q$1997,5,TRUE)),"",VLOOKUP(A128,'DC4-1'!$A$4:$Q$1997,5,TRUE))</f>
        <v>212.1675</v>
      </c>
      <c r="D128" s="103">
        <v>178.102</v>
      </c>
      <c r="E128" s="103">
        <v>178.139</v>
      </c>
      <c r="F128" s="105">
        <f t="shared" si="8"/>
        <v>2616.041</v>
      </c>
      <c r="G128" s="75">
        <f t="shared" si="9"/>
        <v>794.999999999618</v>
      </c>
      <c r="H128" s="154"/>
      <c r="K128" s="112">
        <f>IF(AND(年报!N$2&lt;=A128,A128&lt;=年报!N$3),1,0)</f>
        <v>1</v>
      </c>
    </row>
    <row r="129" s="101" customFormat="1" spans="1:11">
      <c r="A129" s="115">
        <v>43999</v>
      </c>
      <c r="B129" s="77">
        <f>'DC4-1'!B129</f>
        <v>2581.994</v>
      </c>
      <c r="C129" s="77">
        <f>IF(ISERROR(VLOOKUP(A129,'DC4-1'!$A$4:$Q$1997,5,TRUE)),"",VLOOKUP(A129,'DC4-1'!$A$4:$Q$1997,5,TRUE))</f>
        <v>215.368</v>
      </c>
      <c r="D129" s="103">
        <v>181.32</v>
      </c>
      <c r="E129" s="103">
        <v>181.351</v>
      </c>
      <c r="F129" s="105">
        <f t="shared" si="8"/>
        <v>2616.0265</v>
      </c>
      <c r="G129" s="75">
        <f t="shared" si="9"/>
        <v>809.499999999844</v>
      </c>
      <c r="H129" s="154"/>
      <c r="K129" s="112">
        <f>IF(AND(年报!N$2&lt;=A129,A129&lt;=年报!N$3),1,0)</f>
        <v>1</v>
      </c>
    </row>
    <row r="130" s="101" customFormat="1" spans="1:11">
      <c r="A130" s="115">
        <v>44008</v>
      </c>
      <c r="B130" s="77">
        <f>'DC4-1'!B130</f>
        <v>2581.994</v>
      </c>
      <c r="C130" s="77">
        <f>IF(ISERROR(VLOOKUP(A130,'DC4-1'!$A$4:$Q$1997,5,TRUE)),"",VLOOKUP(A130,'DC4-1'!$A$4:$Q$1997,5,TRUE))</f>
        <v>215.364</v>
      </c>
      <c r="D130" s="103">
        <v>181.322</v>
      </c>
      <c r="E130" s="103">
        <v>181.353</v>
      </c>
      <c r="F130" s="105">
        <f t="shared" si="8"/>
        <v>2616.0205</v>
      </c>
      <c r="G130" s="75">
        <f t="shared" si="9"/>
        <v>815.499999999702</v>
      </c>
      <c r="H130" s="154"/>
      <c r="K130" s="112">
        <f>IF(AND(年报!N$2&lt;=A130,A130&lt;=年报!N$3),1,0)</f>
        <v>1</v>
      </c>
    </row>
    <row r="131" s="101" customFormat="1" spans="1:11">
      <c r="A131" s="115">
        <v>44056</v>
      </c>
      <c r="B131" s="77">
        <f>'DC4-1'!B131</f>
        <v>2581.994</v>
      </c>
      <c r="C131" s="77">
        <f>IF(ISERROR(VLOOKUP(A131,'DC4-1'!$A$4:$Q$1997,5,TRUE)),"",VLOOKUP(A131,'DC4-1'!$A$4:$Q$1997,5,TRUE))</f>
        <v>219.0455</v>
      </c>
      <c r="D131" s="103">
        <v>185.005</v>
      </c>
      <c r="E131" s="103">
        <v>185.035</v>
      </c>
      <c r="F131" s="105">
        <f t="shared" si="8"/>
        <v>2616.0195</v>
      </c>
      <c r="G131" s="75">
        <f t="shared" si="9"/>
        <v>816.499999999451</v>
      </c>
      <c r="H131" s="154"/>
      <c r="K131" s="112">
        <f>IF(AND(年报!N$2&lt;=A131,A131&lt;=年报!N$3),1,0)</f>
        <v>1</v>
      </c>
    </row>
    <row r="132" s="101" customFormat="1" spans="1:11">
      <c r="A132" s="115">
        <v>44062</v>
      </c>
      <c r="B132" s="77">
        <f>'DC4-1'!B132</f>
        <v>2581.994</v>
      </c>
      <c r="C132" s="77">
        <f>IF(ISERROR(VLOOKUP(A132,'DC4-1'!$A$4:$Q$1997,5,TRUE)),"",VLOOKUP(A132,'DC4-1'!$A$4:$Q$1997,5,TRUE))</f>
        <v>218.996</v>
      </c>
      <c r="D132" s="103">
        <v>184.959</v>
      </c>
      <c r="E132" s="103">
        <v>184.994</v>
      </c>
      <c r="F132" s="105">
        <f t="shared" si="8"/>
        <v>2616.0135</v>
      </c>
      <c r="G132" s="75">
        <f t="shared" si="9"/>
        <v>822.499999999764</v>
      </c>
      <c r="H132" s="154"/>
      <c r="K132" s="112">
        <f>IF(AND(年报!N$2&lt;=A132,A132&lt;=年报!N$3),1,0)</f>
        <v>1</v>
      </c>
    </row>
    <row r="133" s="101" customFormat="1" spans="1:11">
      <c r="A133" s="115">
        <v>44070</v>
      </c>
      <c r="B133" s="77">
        <f>'DC4-1'!B133</f>
        <v>2581.994</v>
      </c>
      <c r="C133" s="77">
        <f>IF(ISERROR(VLOOKUP(A133,'DC4-1'!$A$4:$Q$1997,5,TRUE)),"",VLOOKUP(A133,'DC4-1'!$A$4:$Q$1997,5,TRUE))</f>
        <v>222.3115</v>
      </c>
      <c r="D133" s="103">
        <v>188.278</v>
      </c>
      <c r="E133" s="103">
        <v>188.309</v>
      </c>
      <c r="F133" s="105">
        <f t="shared" si="8"/>
        <v>2616.012</v>
      </c>
      <c r="G133" s="75">
        <f t="shared" si="9"/>
        <v>824.000000000069</v>
      </c>
      <c r="H133" s="154"/>
      <c r="K133" s="112">
        <f>IF(AND(年报!N$2&lt;=A133,A133&lt;=年报!N$3),1,0)</f>
        <v>1</v>
      </c>
    </row>
    <row r="134" s="101" customFormat="1" spans="1:11">
      <c r="A134" s="115">
        <v>44084</v>
      </c>
      <c r="B134" s="77">
        <f>'DC4-1'!B134</f>
        <v>2581.994</v>
      </c>
      <c r="C134" s="77">
        <f>IF(ISERROR(VLOOKUP(A134,'DC4-1'!$A$4:$Q$1997,5,TRUE)),"",VLOOKUP(A134,'DC4-1'!$A$4:$Q$1997,5,TRUE))</f>
        <v>224.9835</v>
      </c>
      <c r="D134" s="103">
        <v>190.949</v>
      </c>
      <c r="E134" s="103">
        <v>190.981</v>
      </c>
      <c r="F134" s="105">
        <f t="shared" si="8"/>
        <v>2616.0125</v>
      </c>
      <c r="G134" s="75">
        <f t="shared" si="9"/>
        <v>823.499999999967</v>
      </c>
      <c r="H134" s="154"/>
      <c r="K134" s="112">
        <f>IF(AND(年报!N$2&lt;=A134,A134&lt;=年报!N$3),1,0)</f>
        <v>1</v>
      </c>
    </row>
    <row r="135" s="101" customFormat="1" spans="1:11">
      <c r="A135" s="115">
        <v>44092</v>
      </c>
      <c r="B135" s="77">
        <f>'DC4-1'!B135</f>
        <v>2581.994</v>
      </c>
      <c r="C135" s="77">
        <f>IF(ISERROR(VLOOKUP(A135,'DC4-1'!$A$4:$Q$1997,5,TRUE)),"",VLOOKUP(A135,'DC4-1'!$A$4:$Q$1997,5,TRUE))</f>
        <v>224.9535</v>
      </c>
      <c r="D135" s="103">
        <v>190.923</v>
      </c>
      <c r="E135" s="103">
        <v>190.961</v>
      </c>
      <c r="F135" s="105">
        <f t="shared" si="8"/>
        <v>2616.0055</v>
      </c>
      <c r="G135" s="75">
        <f t="shared" si="9"/>
        <v>830.499999999574</v>
      </c>
      <c r="H135" s="154"/>
      <c r="K135" s="112">
        <f>IF(AND(年报!N$2&lt;=A135,A135&lt;=年报!N$3),1,0)</f>
        <v>1</v>
      </c>
    </row>
    <row r="136" s="101" customFormat="1" spans="1:11">
      <c r="A136" s="115">
        <v>44100</v>
      </c>
      <c r="B136" s="77">
        <f>'DC4-1'!B136</f>
        <v>2581.994</v>
      </c>
      <c r="C136" s="77">
        <f>IF(ISERROR(VLOOKUP(A136,'DC4-1'!$A$4:$Q$1997,5,TRUE)),"",VLOOKUP(A136,'DC4-1'!$A$4:$Q$1997,5,TRUE))</f>
        <v>225.3425</v>
      </c>
      <c r="D136" s="103">
        <v>191.315</v>
      </c>
      <c r="E136" s="103">
        <v>191.346</v>
      </c>
      <c r="F136" s="105">
        <f t="shared" si="8"/>
        <v>2616.006</v>
      </c>
      <c r="G136" s="75">
        <f t="shared" si="9"/>
        <v>829.999999999472</v>
      </c>
      <c r="H136" s="154"/>
      <c r="K136" s="112">
        <f>IF(AND(年报!N$2&lt;=A136,A136&lt;=年报!N$3),1,0)</f>
        <v>1</v>
      </c>
    </row>
    <row r="137" s="101" customFormat="1" spans="1:11">
      <c r="A137" s="115">
        <v>44114</v>
      </c>
      <c r="B137" s="77">
        <f>'DC4-1'!B137</f>
        <v>2581.994</v>
      </c>
      <c r="C137" s="77">
        <f>IF(ISERROR(VLOOKUP(A137,'DC4-1'!$A$4:$Q$1997,5,TRUE)),"",VLOOKUP(A137,'DC4-1'!$A$4:$Q$1997,5,TRUE))</f>
        <v>228.4075</v>
      </c>
      <c r="D137" s="103">
        <v>194.378</v>
      </c>
      <c r="E137" s="103">
        <v>194.409</v>
      </c>
      <c r="F137" s="105">
        <f t="shared" si="8"/>
        <v>2616.008</v>
      </c>
      <c r="G137" s="75">
        <f t="shared" si="9"/>
        <v>827.999999999975</v>
      </c>
      <c r="H137" s="154"/>
      <c r="K137" s="112">
        <f>IF(AND(年报!N$2&lt;=A137,A137&lt;=年报!N$3),1,0)</f>
        <v>1</v>
      </c>
    </row>
    <row r="138" s="101" customFormat="1" spans="1:11">
      <c r="A138" s="115">
        <v>44228</v>
      </c>
      <c r="B138" s="77">
        <f>'DC4-1'!B138</f>
        <v>2581.994</v>
      </c>
      <c r="C138" s="77">
        <f>IF(ISERROR(VLOOKUP(A138,'DC4-1'!$A$4:$Q$1997,5,TRUE)),"",VLOOKUP(A138,'DC4-1'!$A$4:$Q$1997,5,TRUE))</f>
        <v>249.8045</v>
      </c>
      <c r="D138" s="103">
        <v>215.787</v>
      </c>
      <c r="E138" s="103">
        <v>215.86</v>
      </c>
      <c r="F138" s="103">
        <f t="shared" si="8"/>
        <v>2615.975</v>
      </c>
      <c r="G138" s="101">
        <f t="shared" si="9"/>
        <v>860.999999999422</v>
      </c>
      <c r="H138" s="154"/>
      <c r="K138" s="112">
        <f>IF(AND(年报!N$2&lt;=A138,A138&lt;=年报!N$3),1,0)</f>
        <v>0</v>
      </c>
    </row>
    <row r="139" s="101" customFormat="1" spans="1:11">
      <c r="A139" s="115">
        <v>44256</v>
      </c>
      <c r="B139" s="77">
        <f>'DC4-1'!B139</f>
        <v>2581.994</v>
      </c>
      <c r="C139" s="77">
        <f>IF(ISERROR(VLOOKUP(A139,'DC4-1'!$A$4:$Q$1997,5,TRUE)),"",VLOOKUP(A139,'DC4-1'!$A$4:$Q$1997,5,TRUE))</f>
        <v>249.7185</v>
      </c>
      <c r="D139" s="103">
        <v>215.706</v>
      </c>
      <c r="E139" s="103">
        <v>215.737</v>
      </c>
      <c r="F139" s="103">
        <f t="shared" si="8"/>
        <v>2615.991</v>
      </c>
      <c r="G139" s="101">
        <f t="shared" si="9"/>
        <v>844.9999999998</v>
      </c>
      <c r="H139" s="154"/>
      <c r="K139" s="112">
        <f>IF(AND(年报!N$2&lt;=A139,A139&lt;=年报!N$3),1,0)</f>
        <v>0</v>
      </c>
    </row>
    <row r="140" s="101" customFormat="1" spans="1:11">
      <c r="A140" s="115">
        <v>44273</v>
      </c>
      <c r="B140" s="77">
        <f>'DC4-1'!B140</f>
        <v>2581.994</v>
      </c>
      <c r="C140" s="77">
        <f>IF(ISERROR(VLOOKUP(A140,'DC4-1'!$A$4:$Q$1997,5,TRUE)),"",VLOOKUP(A140,'DC4-1'!$A$4:$Q$1997,5,TRUE))</f>
        <v>253.0285</v>
      </c>
      <c r="D140" s="103">
        <v>219.019</v>
      </c>
      <c r="E140" s="103">
        <v>219.047</v>
      </c>
      <c r="F140" s="103">
        <f t="shared" si="8"/>
        <v>2615.9895</v>
      </c>
      <c r="G140" s="101">
        <f t="shared" si="9"/>
        <v>846.499999999651</v>
      </c>
      <c r="H140" s="154"/>
      <c r="K140" s="112">
        <f>IF(AND(年报!N$2&lt;=A140,A140&lt;=年报!N$3),1,0)</f>
        <v>0</v>
      </c>
    </row>
    <row r="141" s="101" customFormat="1" spans="1:11">
      <c r="A141" s="115">
        <v>44287</v>
      </c>
      <c r="B141" s="77">
        <f>'DC4-1'!B141</f>
        <v>2581.994</v>
      </c>
      <c r="C141" s="77">
        <f>IF(ISERROR(VLOOKUP(A141,'DC4-1'!$A$4:$Q$1997,5,TRUE)),"",VLOOKUP(A141,'DC4-1'!$A$4:$Q$1997,5,TRUE))</f>
        <v>256.094</v>
      </c>
      <c r="D141" s="103">
        <v>222.086</v>
      </c>
      <c r="E141" s="103">
        <v>222.115</v>
      </c>
      <c r="F141" s="103">
        <f t="shared" si="8"/>
        <v>2615.9875</v>
      </c>
      <c r="G141" s="101">
        <f t="shared" si="9"/>
        <v>848.499999999603</v>
      </c>
      <c r="H141" s="154"/>
      <c r="K141" s="112">
        <f>IF(AND(年报!N$2&lt;=A141,A141&lt;=年报!N$3),1,0)</f>
        <v>0</v>
      </c>
    </row>
    <row r="142" s="101" customFormat="1" spans="1:11">
      <c r="A142" s="115">
        <v>44295</v>
      </c>
      <c r="B142" s="77">
        <f>'DC4-1'!B142</f>
        <v>2581.994</v>
      </c>
      <c r="C142" s="77">
        <f>IF(ISERROR(VLOOKUP(A142,'DC4-1'!$A$4:$Q$1997,5,TRUE)),"",VLOOKUP(A142,'DC4-1'!$A$4:$Q$1997,5,TRUE))</f>
        <v>256.6705</v>
      </c>
      <c r="D142" s="103">
        <v>222.661</v>
      </c>
      <c r="E142" s="103">
        <v>222.692</v>
      </c>
      <c r="F142" s="103">
        <f t="shared" si="8"/>
        <v>2615.988</v>
      </c>
      <c r="G142" s="101">
        <f t="shared" si="9"/>
        <v>847.999999999502</v>
      </c>
      <c r="H142" s="154"/>
      <c r="K142" s="112">
        <f>IF(AND(年报!N$2&lt;=A142,A142&lt;=年报!N$3),1,0)</f>
        <v>0</v>
      </c>
    </row>
    <row r="143" s="101" customFormat="1" spans="1:11">
      <c r="A143" s="115">
        <v>44318</v>
      </c>
      <c r="B143" s="77">
        <f>'DC4-1'!B143</f>
        <v>2581.994</v>
      </c>
      <c r="C143" s="77">
        <f>IF(ISERROR(VLOOKUP(A143,'DC4-1'!$A$4:$Q$1997,5,TRUE)),"",VLOOKUP(A143,'DC4-1'!$A$4:$Q$1997,5,TRUE))</f>
        <v>259.476</v>
      </c>
      <c r="D143" s="103">
        <v>225.476</v>
      </c>
      <c r="E143" s="103">
        <v>225.509</v>
      </c>
      <c r="F143" s="103">
        <f t="shared" si="8"/>
        <v>2615.9775</v>
      </c>
      <c r="G143" s="101">
        <f t="shared" si="9"/>
        <v>858.499999999367</v>
      </c>
      <c r="H143" s="154"/>
      <c r="K143" s="112">
        <f>IF(AND(年报!N$2&lt;=A143,A143&lt;=年报!N$3),1,0)</f>
        <v>0</v>
      </c>
    </row>
    <row r="144" s="101" customFormat="1" spans="1:11">
      <c r="A144" s="115">
        <v>44325</v>
      </c>
      <c r="B144" s="77">
        <f>'DC4-1'!B144</f>
        <v>2581.994</v>
      </c>
      <c r="C144" s="77">
        <f>IF(ISERROR(VLOOKUP(A144,'DC4-1'!$A$4:$Q$1997,5,TRUE)),"",VLOOKUP(A144,'DC4-1'!$A$4:$Q$1997,5,TRUE))</f>
        <v>259.4725</v>
      </c>
      <c r="D144" s="103">
        <v>225.463</v>
      </c>
      <c r="E144" s="103">
        <v>225.493</v>
      </c>
      <c r="F144" s="103">
        <f t="shared" si="8"/>
        <v>2615.9885</v>
      </c>
      <c r="G144" s="101">
        <f t="shared" si="9"/>
        <v>847.499999999854</v>
      </c>
      <c r="H144" s="154"/>
      <c r="K144" s="112">
        <f>IF(AND(年报!N$2&lt;=A144,A144&lt;=年报!N$3),1,0)</f>
        <v>0</v>
      </c>
    </row>
    <row r="145" s="101" customFormat="1" spans="1:11">
      <c r="A145" s="115">
        <v>44333</v>
      </c>
      <c r="B145" s="77">
        <f>'DC4-1'!B145</f>
        <v>2581.994</v>
      </c>
      <c r="C145" s="77">
        <f>IF(ISERROR(VLOOKUP(A145,'DC4-1'!$A$4:$Q$1997,5,TRUE)),"",VLOOKUP(A145,'DC4-1'!$A$4:$Q$1997,5,TRUE))</f>
        <v>259.415</v>
      </c>
      <c r="D145" s="103">
        <v>225.41</v>
      </c>
      <c r="E145" s="103">
        <v>225.444</v>
      </c>
      <c r="F145" s="103">
        <f t="shared" si="8"/>
        <v>2615.982</v>
      </c>
      <c r="G145" s="101">
        <f t="shared" si="9"/>
        <v>853.999999999814</v>
      </c>
      <c r="H145" s="154"/>
      <c r="K145" s="112">
        <f>IF(AND(年报!N$2&lt;=A145,A145&lt;=年报!N$3),1,0)</f>
        <v>0</v>
      </c>
    </row>
    <row r="146" s="101" customFormat="1" spans="1:11">
      <c r="A146" s="115">
        <v>44345</v>
      </c>
      <c r="B146" s="77">
        <f>'DC4-1'!B146</f>
        <v>2581.994</v>
      </c>
      <c r="C146" s="77">
        <f>IF(ISERROR(VLOOKUP(A146,'DC4-1'!$A$4:$Q$1997,5,TRUE)),"",VLOOKUP(A146,'DC4-1'!$A$4:$Q$1997,5,TRUE))</f>
        <v>259.8015</v>
      </c>
      <c r="D146" s="103">
        <v>225.8</v>
      </c>
      <c r="E146" s="103">
        <v>225.829</v>
      </c>
      <c r="F146" s="103">
        <f t="shared" si="8"/>
        <v>2615.981</v>
      </c>
      <c r="G146" s="101">
        <f t="shared" si="9"/>
        <v>854.999999999563</v>
      </c>
      <c r="H146" s="154"/>
      <c r="K146" s="112">
        <f>IF(AND(年报!N$2&lt;=A146,A146&lt;=年报!N$3),1,0)</f>
        <v>0</v>
      </c>
    </row>
    <row r="147" s="101" customFormat="1" spans="1:11">
      <c r="A147" s="115">
        <v>44352</v>
      </c>
      <c r="B147" s="77">
        <f>'DC4-1'!B147</f>
        <v>2581.994</v>
      </c>
      <c r="C147" s="77">
        <f>IF(ISERROR(VLOOKUP(A147,'DC4-1'!$A$4:$Q$1997,5,TRUE)),"",VLOOKUP(A147,'DC4-1'!$A$4:$Q$1997,5,TRUE))</f>
        <v>259.7625</v>
      </c>
      <c r="D147" s="103">
        <v>225.752</v>
      </c>
      <c r="E147" s="103">
        <v>225.788</v>
      </c>
      <c r="F147" s="103">
        <f t="shared" si="8"/>
        <v>2615.9865</v>
      </c>
      <c r="G147" s="101">
        <f t="shared" si="9"/>
        <v>849.499999999807</v>
      </c>
      <c r="H147" s="154"/>
      <c r="K147" s="112">
        <f>IF(AND(年报!N$2&lt;=A147,A147&lt;=年报!N$3),1,0)</f>
        <v>0</v>
      </c>
    </row>
    <row r="148" s="83" customFormat="1" spans="1:13">
      <c r="A148" s="84">
        <v>44356</v>
      </c>
      <c r="B148" s="85">
        <f>AVERAGE(B149:B151)</f>
        <v>2581.994</v>
      </c>
      <c r="C148" s="86">
        <f t="shared" ref="C148:G148" si="10">AVERAGE(C149:C151)</f>
        <v>259.74</v>
      </c>
      <c r="D148" s="86">
        <f t="shared" si="10"/>
        <v>225.737666666667</v>
      </c>
      <c r="E148" s="86">
        <f t="shared" si="10"/>
        <v>225.769</v>
      </c>
      <c r="F148" s="86">
        <f t="shared" si="10"/>
        <v>2615.98066666667</v>
      </c>
      <c r="G148" s="87">
        <f t="shared" si="10"/>
        <v>855.333333332661</v>
      </c>
      <c r="H148" s="88" t="s">
        <v>23</v>
      </c>
      <c r="I148" s="88"/>
      <c r="K148" s="89"/>
      <c r="M148" s="90"/>
    </row>
    <row r="149" s="101" customFormat="1" spans="1:11">
      <c r="A149" s="115">
        <v>44356</v>
      </c>
      <c r="B149" s="77">
        <f>'DC4-1'!B148</f>
        <v>2581.994</v>
      </c>
      <c r="C149" s="77">
        <f>IF(ISERROR(VLOOKUP(A149,'DC4-1'!$A$4:$Q$1997,5,TRUE)),"",VLOOKUP(A149,'DC4-1'!$A$4:$Q$1997,5,TRUE))</f>
        <v>259.74</v>
      </c>
      <c r="D149" s="103">
        <v>225.739</v>
      </c>
      <c r="E149" s="103">
        <v>225.769</v>
      </c>
      <c r="F149" s="103">
        <f t="shared" si="8"/>
        <v>2615.98</v>
      </c>
      <c r="G149" s="101">
        <f t="shared" si="9"/>
        <v>855.999999999312</v>
      </c>
      <c r="H149" s="154"/>
      <c r="K149" s="112">
        <f>IF(AND(年报!N$2&lt;=A149,A149&lt;=年报!N$3),1,0)</f>
        <v>0</v>
      </c>
    </row>
    <row r="150" s="101" customFormat="1" spans="1:11">
      <c r="A150" s="115">
        <v>44356</v>
      </c>
      <c r="B150" s="77">
        <f>'DC4-1'!B149</f>
        <v>2581.994</v>
      </c>
      <c r="C150" s="77">
        <f>IF(ISERROR(VLOOKUP(A150,'DC4-1'!$A$4:$Q$1997,5,TRUE)),"",VLOOKUP(A150,'DC4-1'!$A$4:$Q$1997,5,TRUE))</f>
        <v>259.74</v>
      </c>
      <c r="D150" s="103">
        <v>225.737</v>
      </c>
      <c r="E150" s="103">
        <v>225.768</v>
      </c>
      <c r="F150" s="103">
        <f t="shared" si="8"/>
        <v>2615.9815</v>
      </c>
      <c r="G150" s="101">
        <f t="shared" si="9"/>
        <v>854.499999999462</v>
      </c>
      <c r="H150" s="154"/>
      <c r="K150" s="112">
        <f>IF(AND(年报!N$2&lt;=A150,A150&lt;=年报!N$3),1,0)</f>
        <v>0</v>
      </c>
    </row>
    <row r="151" s="101" customFormat="1" spans="1:11">
      <c r="A151" s="115">
        <v>44356</v>
      </c>
      <c r="B151" s="77">
        <f>'DC4-1'!B150</f>
        <v>2581.994</v>
      </c>
      <c r="C151" s="77">
        <f>IF(ISERROR(VLOOKUP(A151,'DC4-1'!$A$4:$Q$1997,5,TRUE)),"",VLOOKUP(A151,'DC4-1'!$A$4:$Q$1997,5,TRUE))</f>
        <v>259.74</v>
      </c>
      <c r="D151" s="103">
        <v>225.737</v>
      </c>
      <c r="E151" s="103">
        <v>225.77</v>
      </c>
      <c r="F151" s="103">
        <f t="shared" si="8"/>
        <v>2615.9805</v>
      </c>
      <c r="G151" s="101">
        <f t="shared" si="9"/>
        <v>855.499999999211</v>
      </c>
      <c r="H151" s="154"/>
      <c r="K151" s="112">
        <f>IF(AND(年报!N$2&lt;=A151,A151&lt;=年报!N$3),1,0)</f>
        <v>0</v>
      </c>
    </row>
    <row r="152" s="101" customFormat="1" spans="1:11">
      <c r="A152" s="115">
        <v>44361</v>
      </c>
      <c r="B152" s="77">
        <f>'DC4-1'!B151</f>
        <v>2581.994</v>
      </c>
      <c r="C152" s="77">
        <f>IF(ISERROR(VLOOKUP(A152,'DC4-1'!$A$4:$Q$1997,5,TRUE)),"",VLOOKUP(A152,'DC4-1'!$A$4:$Q$1997,5,TRUE))</f>
        <v>260.884</v>
      </c>
      <c r="D152" s="103">
        <v>226.884</v>
      </c>
      <c r="E152" s="103">
        <v>226.915</v>
      </c>
      <c r="F152" s="103">
        <f t="shared" si="8"/>
        <v>2615.9785</v>
      </c>
      <c r="G152" s="101">
        <f t="shared" si="9"/>
        <v>857.499999999618</v>
      </c>
      <c r="H152" s="154"/>
      <c r="K152" s="112">
        <f>IF(AND(年报!N$2&lt;=A152,A152&lt;=年报!N$3),1,0)</f>
        <v>0</v>
      </c>
    </row>
    <row r="153" s="101" customFormat="1" spans="1:11">
      <c r="A153" s="115">
        <v>44363</v>
      </c>
      <c r="B153" s="77">
        <f>'DC4-1'!B152</f>
        <v>2581.994</v>
      </c>
      <c r="C153" s="77">
        <f>IF(ISERROR(VLOOKUP(A153,'DC4-1'!$A$4:$Q$1997,5,TRUE)),"",VLOOKUP(A153,'DC4-1'!$A$4:$Q$1997,5,TRUE))</f>
        <v>260.87</v>
      </c>
      <c r="D153" s="103">
        <v>226.866</v>
      </c>
      <c r="E153" s="103">
        <v>226.899</v>
      </c>
      <c r="F153" s="103">
        <f t="shared" si="8"/>
        <v>2615.9815</v>
      </c>
      <c r="G153" s="101">
        <f t="shared" si="9"/>
        <v>854.499999999916</v>
      </c>
      <c r="H153" s="154"/>
      <c r="K153" s="112">
        <f>IF(AND(年报!N$2&lt;=A153,A153&lt;=年报!N$3),1,0)</f>
        <v>0</v>
      </c>
    </row>
    <row r="154" s="101" customFormat="1" spans="1:11">
      <c r="A154" s="115">
        <v>44366</v>
      </c>
      <c r="B154" s="77">
        <f>'DC4-1'!B153</f>
        <v>2581.994</v>
      </c>
      <c r="C154" s="77">
        <f>IF(ISERROR(VLOOKUP(A154,'DC4-1'!$A$4:$Q$1997,5,TRUE)),"",VLOOKUP(A154,'DC4-1'!$A$4:$Q$1997,5,TRUE))</f>
        <v>260.858</v>
      </c>
      <c r="D154" s="103">
        <v>226.855</v>
      </c>
      <c r="E154" s="103">
        <v>226.893</v>
      </c>
      <c r="F154" s="103">
        <f t="shared" si="8"/>
        <v>2615.978</v>
      </c>
      <c r="G154" s="101">
        <f t="shared" si="9"/>
        <v>857.999999999265</v>
      </c>
      <c r="H154" s="154"/>
      <c r="K154" s="112">
        <f>IF(AND(年报!N$2&lt;=A154,A154&lt;=年报!N$3),1,0)</f>
        <v>0</v>
      </c>
    </row>
    <row r="155" s="101" customFormat="1" spans="1:11">
      <c r="A155" s="115">
        <v>44367</v>
      </c>
      <c r="B155" s="77">
        <f>'DC4-1'!B154</f>
        <v>2581.994</v>
      </c>
      <c r="C155" s="77">
        <f>IF(ISERROR(VLOOKUP(A155,'DC4-1'!$A$4:$Q$1997,5,TRUE)),"",VLOOKUP(A155,'DC4-1'!$A$4:$Q$1997,5,TRUE))</f>
        <v>260.8105</v>
      </c>
      <c r="D155" s="103">
        <v>226.802</v>
      </c>
      <c r="E155" s="103">
        <v>226.842</v>
      </c>
      <c r="F155" s="103">
        <f t="shared" si="8"/>
        <v>2615.9825</v>
      </c>
      <c r="G155" s="101">
        <f t="shared" si="9"/>
        <v>853.499999999713</v>
      </c>
      <c r="H155" s="154"/>
      <c r="K155" s="112">
        <f>IF(AND(年报!N$2&lt;=A155,A155&lt;=年报!N$3),1,0)</f>
        <v>0</v>
      </c>
    </row>
    <row r="156" s="101" customFormat="1" spans="1:11">
      <c r="A156" s="115">
        <v>44372</v>
      </c>
      <c r="B156" s="77">
        <f>'DC4-1'!B155</f>
        <v>2581.994</v>
      </c>
      <c r="C156" s="77">
        <f>IF(ISERROR(VLOOKUP(A156,'DC4-1'!$A$4:$Q$1997,5,TRUE)),"",VLOOKUP(A156,'DC4-1'!$A$4:$Q$1997,5,TRUE))</f>
        <v>260.8405</v>
      </c>
      <c r="D156" s="103">
        <v>226.834</v>
      </c>
      <c r="E156" s="103">
        <v>226.876</v>
      </c>
      <c r="F156" s="103">
        <f t="shared" si="8"/>
        <v>2615.9795</v>
      </c>
      <c r="G156" s="101">
        <f t="shared" si="9"/>
        <v>856.499999999869</v>
      </c>
      <c r="H156" s="154"/>
      <c r="K156" s="112">
        <f>IF(AND(年报!N$2&lt;=A156,A156&lt;=年报!N$3),1,0)</f>
        <v>0</v>
      </c>
    </row>
    <row r="157" s="101" customFormat="1" spans="1:11">
      <c r="A157" s="115">
        <v>44373</v>
      </c>
      <c r="B157" s="77">
        <f>'DC4-1'!B156</f>
        <v>2581.994</v>
      </c>
      <c r="C157" s="77">
        <f>IF(ISERROR(VLOOKUP(A157,'DC4-1'!$A$4:$Q$1997,5,TRUE)),"",VLOOKUP(A157,'DC4-1'!$A$4:$Q$1997,5,TRUE))</f>
        <v>260.83</v>
      </c>
      <c r="D157" s="103">
        <v>226.821</v>
      </c>
      <c r="E157" s="103">
        <v>226.865</v>
      </c>
      <c r="F157" s="103">
        <f t="shared" si="8"/>
        <v>2615.981</v>
      </c>
      <c r="G157" s="101">
        <f t="shared" si="9"/>
        <v>854.999999999563</v>
      </c>
      <c r="H157" s="154"/>
      <c r="K157" s="112">
        <f>IF(AND(年报!N$2&lt;=A157,A157&lt;=年报!N$3),1,0)</f>
        <v>0</v>
      </c>
    </row>
    <row r="158" s="101" customFormat="1" spans="1:11">
      <c r="A158" s="115">
        <v>44375</v>
      </c>
      <c r="B158" s="77">
        <f>'DC4-1'!B157</f>
        <v>2581.994</v>
      </c>
      <c r="C158" s="77">
        <f>IF(ISERROR(VLOOKUP(A158,'DC4-1'!$A$4:$Q$1997,5,TRUE)),"",VLOOKUP(A158,'DC4-1'!$A$4:$Q$1997,5,TRUE))</f>
        <v>260.8225</v>
      </c>
      <c r="D158" s="103">
        <v>226.817</v>
      </c>
      <c r="E158" s="103">
        <v>226.817</v>
      </c>
      <c r="F158" s="103">
        <f t="shared" si="8"/>
        <v>2615.9995</v>
      </c>
      <c r="G158" s="101">
        <f t="shared" si="9"/>
        <v>836.499999999887</v>
      </c>
      <c r="H158" s="154"/>
      <c r="K158" s="112">
        <f>IF(AND(年报!N$2&lt;=A158,A158&lt;=年报!N$3),1,0)</f>
        <v>0</v>
      </c>
    </row>
    <row r="159" s="101" customFormat="1" spans="1:11">
      <c r="A159" s="115">
        <v>44377</v>
      </c>
      <c r="B159" s="77">
        <f>'DC4-1'!B158</f>
        <v>2581.994</v>
      </c>
      <c r="C159" s="77">
        <f>IF(ISERROR(VLOOKUP(A159,'DC4-1'!$A$4:$Q$1997,5,TRUE)),"",VLOOKUP(A159,'DC4-1'!$A$4:$Q$1997,5,TRUE))</f>
        <v>260.8085</v>
      </c>
      <c r="D159" s="103">
        <v>226.805</v>
      </c>
      <c r="E159" s="103">
        <v>226.837</v>
      </c>
      <c r="F159" s="103">
        <f t="shared" si="8"/>
        <v>2615.9815</v>
      </c>
      <c r="G159" s="101">
        <f t="shared" si="9"/>
        <v>854.499999999462</v>
      </c>
      <c r="H159" s="154"/>
      <c r="K159" s="112">
        <f>IF(AND(年报!N$2&lt;=A159,A159&lt;=年报!N$3),1,0)</f>
        <v>0</v>
      </c>
    </row>
    <row r="160" s="101" customFormat="1" spans="1:11">
      <c r="A160" s="115">
        <v>44380</v>
      </c>
      <c r="B160" s="77">
        <f>'DC4-1'!B159</f>
        <v>2581.994</v>
      </c>
      <c r="C160" s="77">
        <f>IF(ISERROR(VLOOKUP(A160,'DC4-1'!$A$4:$Q$1997,5,TRUE)),"",VLOOKUP(A160,'DC4-1'!$A$4:$Q$1997,5,TRUE))</f>
        <v>260.789</v>
      </c>
      <c r="D160" s="103">
        <v>226.791</v>
      </c>
      <c r="E160" s="103">
        <v>226.817</v>
      </c>
      <c r="F160" s="103">
        <f t="shared" si="8"/>
        <v>2615.979</v>
      </c>
      <c r="G160" s="101">
        <f t="shared" si="9"/>
        <v>856.999999999516</v>
      </c>
      <c r="H160" s="154"/>
      <c r="K160" s="112">
        <f>IF(AND(年报!N$2&lt;=A160,A160&lt;=年报!N$3),1,0)</f>
        <v>0</v>
      </c>
    </row>
    <row r="161" s="101" customFormat="1" spans="1:11">
      <c r="A161" s="115">
        <v>44383</v>
      </c>
      <c r="B161" s="77">
        <f>'DC4-1'!B160</f>
        <v>2581.994</v>
      </c>
      <c r="C161" s="77">
        <f>IF(ISERROR(VLOOKUP(A161,'DC4-1'!$A$4:$Q$1997,5,TRUE)),"",VLOOKUP(A161,'DC4-1'!$A$4:$Q$1997,5,TRUE))</f>
        <v>260.794</v>
      </c>
      <c r="D161" s="103">
        <v>226.783</v>
      </c>
      <c r="E161" s="103">
        <v>226.813</v>
      </c>
      <c r="F161" s="103">
        <f t="shared" si="8"/>
        <v>2615.99</v>
      </c>
      <c r="G161" s="101">
        <f t="shared" si="9"/>
        <v>846.000000000004</v>
      </c>
      <c r="H161" s="154"/>
      <c r="K161" s="112">
        <f>IF(AND(年报!N$2&lt;=A161,A161&lt;=年报!N$3),1,0)</f>
        <v>0</v>
      </c>
    </row>
    <row r="162" s="101" customFormat="1" spans="1:11">
      <c r="A162" s="115">
        <v>44385</v>
      </c>
      <c r="B162" s="77">
        <f>'DC4-1'!B161</f>
        <v>2581.994</v>
      </c>
      <c r="C162" s="77">
        <f>IF(ISERROR(VLOOKUP(A162,'DC4-1'!$A$4:$Q$1997,5,TRUE)),"",VLOOKUP(A162,'DC4-1'!$A$4:$Q$1997,5,TRUE))</f>
        <v>260.7795</v>
      </c>
      <c r="D162" s="103">
        <v>226.787</v>
      </c>
      <c r="E162" s="103">
        <v>226.806</v>
      </c>
      <c r="F162" s="103">
        <f t="shared" si="8"/>
        <v>2615.977</v>
      </c>
      <c r="G162" s="101">
        <f t="shared" si="9"/>
        <v>858.999999999469</v>
      </c>
      <c r="H162" s="154"/>
      <c r="K162" s="112">
        <f>IF(AND(年报!N$2&lt;=A162,A162&lt;=年报!N$3),1,0)</f>
        <v>0</v>
      </c>
    </row>
    <row r="163" s="101" customFormat="1" spans="1:11">
      <c r="A163" s="115">
        <v>44387</v>
      </c>
      <c r="B163" s="77">
        <f>'DC4-1'!B162</f>
        <v>2581.994</v>
      </c>
      <c r="C163" s="77">
        <f>IF(ISERROR(VLOOKUP(A163,'DC4-1'!$A$4:$Q$1997,5,TRUE)),"",VLOOKUP(A163,'DC4-1'!$A$4:$Q$1997,5,TRUE))</f>
        <v>260.775</v>
      </c>
      <c r="D163" s="103">
        <v>226.775</v>
      </c>
      <c r="E163" s="103">
        <v>226.809</v>
      </c>
      <c r="F163" s="103">
        <f t="shared" si="8"/>
        <v>2615.977</v>
      </c>
      <c r="G163" s="101">
        <f t="shared" si="9"/>
        <v>858.999999999469</v>
      </c>
      <c r="H163" s="154"/>
      <c r="K163" s="112">
        <f>IF(AND(年报!N$2&lt;=A163,A163&lt;=年报!N$3),1,0)</f>
        <v>0</v>
      </c>
    </row>
    <row r="164" s="101" customFormat="1" spans="1:11">
      <c r="A164" s="115">
        <v>44390</v>
      </c>
      <c r="B164" s="77">
        <f>'DC4-1'!B163</f>
        <v>2581.994</v>
      </c>
      <c r="C164" s="77">
        <f>IF(ISERROR(VLOOKUP(A164,'DC4-1'!$A$4:$Q$1997,5,TRUE)),"",VLOOKUP(A164,'DC4-1'!$A$4:$Q$1997,5,TRUE))</f>
        <v>260.771</v>
      </c>
      <c r="D164" s="103">
        <v>226.774</v>
      </c>
      <c r="E164" s="103">
        <v>226.806</v>
      </c>
      <c r="F164" s="103">
        <f t="shared" si="8"/>
        <v>2615.975</v>
      </c>
      <c r="G164" s="101">
        <f t="shared" si="9"/>
        <v>860.999999999422</v>
      </c>
      <c r="H164" s="154"/>
      <c r="K164" s="112">
        <f>IF(AND(年报!N$2&lt;=A164,A164&lt;=年报!N$3),1,0)</f>
        <v>0</v>
      </c>
    </row>
    <row r="165" s="101" customFormat="1" spans="1:11">
      <c r="A165" s="115">
        <v>44397</v>
      </c>
      <c r="B165" s="77">
        <f>'DC4-1'!B164</f>
        <v>2581.994</v>
      </c>
      <c r="C165" s="77">
        <f>IF(ISERROR(VLOOKUP(A165,'DC4-1'!$A$4:$Q$1997,5,TRUE)),"",VLOOKUP(A165,'DC4-1'!$A$4:$Q$1997,5,TRUE))</f>
        <v>262.638</v>
      </c>
      <c r="D165" s="103">
        <v>228.675</v>
      </c>
      <c r="E165" s="103">
        <v>228.651</v>
      </c>
      <c r="F165" s="103">
        <f t="shared" si="8"/>
        <v>2615.969</v>
      </c>
      <c r="G165" s="101">
        <f t="shared" si="9"/>
        <v>866.999999999734</v>
      </c>
      <c r="H165" s="154"/>
      <c r="K165" s="112">
        <f>IF(AND(年报!N$2&lt;=A165,A165&lt;=年报!N$3),1,0)</f>
        <v>0</v>
      </c>
    </row>
    <row r="166" s="101" customFormat="1" spans="1:11">
      <c r="A166" s="115">
        <v>44401</v>
      </c>
      <c r="B166" s="77">
        <f>'DC4-1'!B165</f>
        <v>2581.994</v>
      </c>
      <c r="C166" s="77">
        <f>IF(ISERROR(VLOOKUP(A166,'DC4-1'!$A$4:$Q$1997,5,TRUE)),"",VLOOKUP(A166,'DC4-1'!$A$4:$Q$1997,5,TRUE))</f>
        <v>262.635</v>
      </c>
      <c r="D166" s="103">
        <v>228.633</v>
      </c>
      <c r="E166" s="103">
        <v>228.663</v>
      </c>
      <c r="F166" s="103">
        <f t="shared" si="8"/>
        <v>2615.981</v>
      </c>
      <c r="G166" s="101">
        <f t="shared" si="9"/>
        <v>855.000000000018</v>
      </c>
      <c r="H166" s="154"/>
      <c r="K166" s="112">
        <f>IF(AND(年报!N$2&lt;=A166,A166&lt;=年报!N$3),1,0)</f>
        <v>0</v>
      </c>
    </row>
    <row r="167" s="101" customFormat="1" spans="1:11">
      <c r="A167" s="115">
        <v>44437</v>
      </c>
      <c r="B167" s="77">
        <f>'DC4-1'!B166</f>
        <v>2581.994</v>
      </c>
      <c r="C167" s="77">
        <f>IF(ISERROR(VLOOKUP(A167,'DC4-1'!$A$4:$Q$1997,5,TRUE)),"",VLOOKUP(A167,'DC4-1'!$A$4:$Q$1997,5,TRUE))</f>
        <v>269.265</v>
      </c>
      <c r="D167" s="103">
        <v>235.271</v>
      </c>
      <c r="E167" s="103">
        <v>235.3</v>
      </c>
      <c r="F167" s="103">
        <f t="shared" si="8"/>
        <v>2615.9735</v>
      </c>
      <c r="G167" s="101">
        <f t="shared" si="9"/>
        <v>862.499999999727</v>
      </c>
      <c r="H167" s="154"/>
      <c r="K167" s="112">
        <f>IF(AND(年报!N$2&lt;=A167,A167&lt;=年报!N$3),1,0)</f>
        <v>0</v>
      </c>
    </row>
    <row r="168" s="101" customFormat="1" spans="1:11">
      <c r="A168" s="115">
        <v>44445</v>
      </c>
      <c r="B168" s="77">
        <f>'DC4-1'!B167</f>
        <v>2581.994</v>
      </c>
      <c r="C168" s="77">
        <f>IF(ISERROR(VLOOKUP(A168,'DC4-1'!$A$4:$Q$1997,5,TRUE)),"",VLOOKUP(A168,'DC4-1'!$A$4:$Q$1997,5,TRUE))</f>
        <v>269.7915</v>
      </c>
      <c r="D168" s="103">
        <v>235.799</v>
      </c>
      <c r="E168" s="103">
        <v>235.83</v>
      </c>
      <c r="F168" s="103">
        <f t="shared" si="8"/>
        <v>2615.971</v>
      </c>
      <c r="G168" s="101">
        <f t="shared" si="9"/>
        <v>864.999999999782</v>
      </c>
      <c r="H168" s="154"/>
      <c r="K168" s="112">
        <f>IF(AND(年报!N$2&lt;=A168,A168&lt;=年报!N$3),1,0)</f>
        <v>0</v>
      </c>
    </row>
    <row r="169" s="101" customFormat="1" spans="1:11">
      <c r="A169" s="115">
        <v>44448</v>
      </c>
      <c r="B169" s="77">
        <f>'DC4-1'!B168</f>
        <v>2581.994</v>
      </c>
      <c r="C169" s="77">
        <f>IF(ISERROR(VLOOKUP(A169,'DC4-1'!$A$4:$Q$1997,5,TRUE)),"",VLOOKUP(A169,'DC4-1'!$A$4:$Q$1997,5,TRUE))</f>
        <v>269.7105</v>
      </c>
      <c r="D169" s="103">
        <v>235.665</v>
      </c>
      <c r="E169" s="103">
        <v>235.776</v>
      </c>
      <c r="F169" s="103">
        <f t="shared" si="8"/>
        <v>2615.984</v>
      </c>
      <c r="G169" s="101">
        <f t="shared" si="9"/>
        <v>851.999999999407</v>
      </c>
      <c r="H169" s="154"/>
      <c r="K169" s="112">
        <f>IF(AND(年报!N$2&lt;=A169,A169&lt;=年报!N$3),1,0)</f>
        <v>0</v>
      </c>
    </row>
    <row r="170" s="101" customFormat="1" spans="1:11">
      <c r="A170" s="115"/>
      <c r="B170" s="103"/>
      <c r="C170" s="103"/>
      <c r="D170" s="103"/>
      <c r="E170" s="103"/>
      <c r="F170" s="103"/>
      <c r="H170" s="154"/>
      <c r="K170" s="112">
        <f>IF(AND(年报!N$2&lt;=A170,A170&lt;=年报!N$3),1,0)</f>
        <v>0</v>
      </c>
    </row>
    <row r="171" s="101" customFormat="1" spans="1:11">
      <c r="A171" s="115"/>
      <c r="B171" s="103"/>
      <c r="C171" s="103"/>
      <c r="D171" s="103"/>
      <c r="E171" s="103"/>
      <c r="F171" s="103"/>
      <c r="H171" s="154"/>
      <c r="K171" s="112">
        <f>IF(AND(年报!N$2&lt;=A171,A171&lt;=年报!N$3),1,0)</f>
        <v>0</v>
      </c>
    </row>
    <row r="172" s="101" customFormat="1" spans="1:11">
      <c r="A172" s="115"/>
      <c r="B172" s="103"/>
      <c r="C172" s="103"/>
      <c r="D172" s="103"/>
      <c r="E172" s="103"/>
      <c r="F172" s="103"/>
      <c r="H172" s="154"/>
      <c r="K172" s="112">
        <f>IF(AND(年报!N$2&lt;=A172,A172&lt;=年报!N$3),1,0)</f>
        <v>0</v>
      </c>
    </row>
    <row r="173" s="101" customFormat="1" spans="1:11">
      <c r="A173" s="115"/>
      <c r="B173" s="103"/>
      <c r="C173" s="103"/>
      <c r="D173" s="103"/>
      <c r="E173" s="103"/>
      <c r="F173" s="103"/>
      <c r="H173" s="154"/>
      <c r="K173" s="112">
        <f>IF(AND(年报!N$2&lt;=A173,A173&lt;=年报!N$3),1,0)</f>
        <v>0</v>
      </c>
    </row>
    <row r="174" s="101" customFormat="1" spans="1:11">
      <c r="A174" s="115"/>
      <c r="B174" s="103"/>
      <c r="C174" s="103"/>
      <c r="D174" s="103"/>
      <c r="E174" s="103"/>
      <c r="F174" s="103"/>
      <c r="H174" s="154"/>
      <c r="K174" s="112">
        <f>IF(AND(年报!N$2&lt;=A174,A174&lt;=年报!N$3),1,0)</f>
        <v>0</v>
      </c>
    </row>
    <row r="175" s="101" customFormat="1" spans="1:11">
      <c r="A175" s="115"/>
      <c r="B175" s="103"/>
      <c r="C175" s="103"/>
      <c r="D175" s="103"/>
      <c r="E175" s="103"/>
      <c r="F175" s="103"/>
      <c r="H175" s="154"/>
      <c r="K175" s="112">
        <f>IF(AND(年报!N$2&lt;=A175,A175&lt;=年报!N$3),1,0)</f>
        <v>0</v>
      </c>
    </row>
    <row r="176" s="101" customFormat="1" spans="1:11">
      <c r="A176" s="115"/>
      <c r="B176" s="103"/>
      <c r="C176" s="103"/>
      <c r="D176" s="103"/>
      <c r="E176" s="103"/>
      <c r="F176" s="103"/>
      <c r="H176" s="154"/>
      <c r="K176" s="112">
        <f>IF(AND(年报!N$2&lt;=A176,A176&lt;=年报!N$3),1,0)</f>
        <v>0</v>
      </c>
    </row>
    <row r="177" s="101" customFormat="1" spans="1:11">
      <c r="A177" s="115"/>
      <c r="B177" s="103"/>
      <c r="C177" s="103"/>
      <c r="D177" s="103"/>
      <c r="E177" s="103"/>
      <c r="F177" s="103"/>
      <c r="H177" s="154"/>
      <c r="K177" s="112">
        <f>IF(AND(年报!N$2&lt;=A177,A177&lt;=年报!N$3),1,0)</f>
        <v>0</v>
      </c>
    </row>
    <row r="178" s="101" customFormat="1" spans="1:11">
      <c r="A178" s="115"/>
      <c r="B178" s="103"/>
      <c r="C178" s="103"/>
      <c r="D178" s="103"/>
      <c r="E178" s="103"/>
      <c r="F178" s="103"/>
      <c r="H178" s="154"/>
      <c r="K178" s="112">
        <f>IF(AND(年报!N$2&lt;=A178,A178&lt;=年报!N$3),1,0)</f>
        <v>0</v>
      </c>
    </row>
    <row r="179" s="101" customFormat="1" spans="1:11">
      <c r="A179" s="115"/>
      <c r="B179" s="103"/>
      <c r="C179" s="103"/>
      <c r="D179" s="103"/>
      <c r="E179" s="103"/>
      <c r="F179" s="103"/>
      <c r="H179" s="154"/>
      <c r="K179" s="112">
        <f>IF(AND(年报!N$2&lt;=A179,A179&lt;=年报!N$3),1,0)</f>
        <v>0</v>
      </c>
    </row>
    <row r="180" s="101" customFormat="1" spans="1:11">
      <c r="A180" s="115"/>
      <c r="B180" s="103"/>
      <c r="C180" s="103"/>
      <c r="D180" s="103"/>
      <c r="E180" s="103"/>
      <c r="F180" s="103"/>
      <c r="H180" s="154"/>
      <c r="K180" s="112">
        <f>IF(AND(年报!N$2&lt;=A180,A180&lt;=年报!N$3),1,0)</f>
        <v>0</v>
      </c>
    </row>
    <row r="181" s="101" customFormat="1" spans="1:11">
      <c r="A181" s="115"/>
      <c r="B181" s="103"/>
      <c r="C181" s="103"/>
      <c r="D181" s="103"/>
      <c r="E181" s="103"/>
      <c r="F181" s="103"/>
      <c r="H181" s="154"/>
      <c r="K181" s="112">
        <f>IF(AND(年报!N$2&lt;=A181,A181&lt;=年报!N$3),1,0)</f>
        <v>0</v>
      </c>
    </row>
    <row r="182" s="101" customFormat="1" spans="1:11">
      <c r="A182" s="115"/>
      <c r="B182" s="103"/>
      <c r="C182" s="103"/>
      <c r="D182" s="103"/>
      <c r="E182" s="103"/>
      <c r="F182" s="103"/>
      <c r="H182" s="154"/>
      <c r="K182" s="112">
        <f>IF(AND(年报!N$2&lt;=A182,A182&lt;=年报!N$3),1,0)</f>
        <v>0</v>
      </c>
    </row>
    <row r="183" s="101" customFormat="1" spans="1:11">
      <c r="A183" s="115"/>
      <c r="B183" s="103"/>
      <c r="C183" s="103"/>
      <c r="D183" s="103"/>
      <c r="E183" s="103"/>
      <c r="F183" s="103"/>
      <c r="H183" s="154"/>
      <c r="K183" s="112">
        <f>IF(AND(年报!N$2&lt;=A183,A183&lt;=年报!N$3),1,0)</f>
        <v>0</v>
      </c>
    </row>
    <row r="184" s="101" customFormat="1" spans="1:11">
      <c r="A184" s="115"/>
      <c r="B184" s="103"/>
      <c r="C184" s="103"/>
      <c r="D184" s="103"/>
      <c r="E184" s="103"/>
      <c r="F184" s="103"/>
      <c r="H184" s="154"/>
      <c r="K184" s="112">
        <f>IF(AND(年报!N$2&lt;=A184,A184&lt;=年报!N$3),1,0)</f>
        <v>0</v>
      </c>
    </row>
    <row r="185" s="101" customFormat="1" spans="1:11">
      <c r="A185" s="115"/>
      <c r="B185" s="103"/>
      <c r="C185" s="103"/>
      <c r="D185" s="103"/>
      <c r="E185" s="103"/>
      <c r="F185" s="103"/>
      <c r="H185" s="154"/>
      <c r="K185" s="112">
        <f>IF(AND(年报!N$2&lt;=A185,A185&lt;=年报!N$3),1,0)</f>
        <v>0</v>
      </c>
    </row>
    <row r="186" s="101" customFormat="1" spans="1:11">
      <c r="A186" s="115"/>
      <c r="B186" s="103"/>
      <c r="C186" s="103"/>
      <c r="D186" s="103"/>
      <c r="E186" s="103"/>
      <c r="F186" s="103"/>
      <c r="H186" s="154"/>
      <c r="K186" s="112">
        <f>IF(AND(年报!N$2&lt;=A186,A186&lt;=年报!N$3),1,0)</f>
        <v>0</v>
      </c>
    </row>
    <row r="187" s="101" customFormat="1" spans="1:11">
      <c r="A187" s="115"/>
      <c r="B187" s="103"/>
      <c r="C187" s="103"/>
      <c r="D187" s="103"/>
      <c r="E187" s="103"/>
      <c r="F187" s="103"/>
      <c r="H187" s="154"/>
      <c r="K187" s="112">
        <f>IF(AND(年报!N$2&lt;=A187,A187&lt;=年报!N$3),1,0)</f>
        <v>0</v>
      </c>
    </row>
    <row r="188" s="101" customFormat="1" spans="1:11">
      <c r="A188" s="115"/>
      <c r="B188" s="103"/>
      <c r="C188" s="103"/>
      <c r="D188" s="103"/>
      <c r="E188" s="103"/>
      <c r="F188" s="103"/>
      <c r="H188" s="154"/>
      <c r="K188" s="112">
        <f>IF(AND(年报!N$2&lt;=A188,A188&lt;=年报!N$3),1,0)</f>
        <v>0</v>
      </c>
    </row>
    <row r="189" s="101" customFormat="1" spans="1:11">
      <c r="A189" s="60"/>
      <c r="B189" s="103"/>
      <c r="C189" s="103"/>
      <c r="D189" s="103"/>
      <c r="E189" s="103"/>
      <c r="F189" s="103"/>
      <c r="H189" s="154"/>
      <c r="K189" s="112">
        <f>IF(AND(年报!N$2&lt;=A189,A189&lt;=年报!N$3),1,0)</f>
        <v>0</v>
      </c>
    </row>
    <row r="190" s="101" customFormat="1" spans="1:11">
      <c r="A190" s="60"/>
      <c r="B190" s="103"/>
      <c r="C190" s="103"/>
      <c r="D190" s="103"/>
      <c r="E190" s="103"/>
      <c r="F190" s="103"/>
      <c r="H190" s="154"/>
      <c r="K190" s="112">
        <f>IF(AND(年报!N$2&lt;=A190,A190&lt;=年报!N$3),1,0)</f>
        <v>0</v>
      </c>
    </row>
    <row r="191" s="101" customFormat="1" spans="1:11">
      <c r="A191" s="60"/>
      <c r="B191" s="103"/>
      <c r="C191" s="103"/>
      <c r="D191" s="103"/>
      <c r="E191" s="103"/>
      <c r="F191" s="103"/>
      <c r="H191" s="154"/>
      <c r="K191" s="112">
        <f>IF(AND(年报!N$2&lt;=A191,A191&lt;=年报!N$3),1,0)</f>
        <v>0</v>
      </c>
    </row>
    <row r="192" s="101" customFormat="1" spans="1:11">
      <c r="A192" s="60"/>
      <c r="B192" s="103"/>
      <c r="C192" s="103"/>
      <c r="D192" s="103"/>
      <c r="E192" s="103"/>
      <c r="F192" s="103"/>
      <c r="H192" s="154"/>
      <c r="K192" s="112">
        <f>IF(AND(年报!N$2&lt;=A192,A192&lt;=年报!N$3),1,0)</f>
        <v>0</v>
      </c>
    </row>
    <row r="193" s="101" customFormat="1" spans="1:11">
      <c r="A193" s="60"/>
      <c r="B193" s="103"/>
      <c r="C193" s="103"/>
      <c r="D193" s="103"/>
      <c r="E193" s="103"/>
      <c r="F193" s="103"/>
      <c r="H193" s="154"/>
      <c r="K193" s="112">
        <f>IF(AND(年报!N$2&lt;=A193,A193&lt;=年报!N$3),1,0)</f>
        <v>0</v>
      </c>
    </row>
    <row r="194" s="101" customFormat="1" spans="1:11">
      <c r="A194" s="60"/>
      <c r="B194" s="103"/>
      <c r="C194" s="103"/>
      <c r="D194" s="103"/>
      <c r="E194" s="103"/>
      <c r="F194" s="103"/>
      <c r="H194" s="154"/>
      <c r="K194" s="112">
        <f>IF(AND(年报!N$2&lt;=A194,A194&lt;=年报!N$3),1,0)</f>
        <v>0</v>
      </c>
    </row>
    <row r="195" s="101" customFormat="1" spans="1:11">
      <c r="A195" s="60"/>
      <c r="B195" s="103"/>
      <c r="C195" s="103"/>
      <c r="D195" s="103"/>
      <c r="E195" s="103"/>
      <c r="F195" s="103"/>
      <c r="H195" s="154"/>
      <c r="K195" s="112">
        <f>IF(AND(年报!N$2&lt;=A195,A195&lt;=年报!N$3),1,0)</f>
        <v>0</v>
      </c>
    </row>
    <row r="196" s="101" customFormat="1" spans="1:11">
      <c r="A196" s="60"/>
      <c r="B196" s="103"/>
      <c r="C196" s="103"/>
      <c r="D196" s="103"/>
      <c r="E196" s="103"/>
      <c r="F196" s="103"/>
      <c r="H196" s="154"/>
      <c r="K196" s="112">
        <f>IF(AND(年报!N$2&lt;=A196,A196&lt;=年报!N$3),1,0)</f>
        <v>0</v>
      </c>
    </row>
    <row r="197" s="101" customFormat="1" spans="1:11">
      <c r="A197" s="60"/>
      <c r="B197" s="103"/>
      <c r="C197" s="103"/>
      <c r="D197" s="103"/>
      <c r="E197" s="103"/>
      <c r="F197" s="103"/>
      <c r="H197" s="154"/>
      <c r="K197" s="112">
        <f>IF(AND(年报!N$2&lt;=A197,A197&lt;=年报!N$3),1,0)</f>
        <v>0</v>
      </c>
    </row>
    <row r="198" s="101" customFormat="1" spans="1:11">
      <c r="A198" s="60"/>
      <c r="B198" s="103"/>
      <c r="C198" s="103"/>
      <c r="D198" s="103"/>
      <c r="E198" s="103"/>
      <c r="F198" s="103"/>
      <c r="H198" s="154"/>
      <c r="K198" s="112">
        <f>IF(AND(年报!N$2&lt;=A198,A198&lt;=年报!N$3),1,0)</f>
        <v>0</v>
      </c>
    </row>
    <row r="199" s="101" customFormat="1" spans="1:11">
      <c r="A199" s="60"/>
      <c r="B199" s="103"/>
      <c r="C199" s="103"/>
      <c r="D199" s="103"/>
      <c r="E199" s="103"/>
      <c r="F199" s="103"/>
      <c r="H199" s="154"/>
      <c r="K199" s="112">
        <f>IF(AND(年报!N$2&lt;=A199,A199&lt;=年报!N$3),1,0)</f>
        <v>0</v>
      </c>
    </row>
    <row r="200" s="101" customFormat="1" spans="1:11">
      <c r="A200" s="60"/>
      <c r="B200" s="103"/>
      <c r="C200" s="103"/>
      <c r="D200" s="103"/>
      <c r="E200" s="103"/>
      <c r="F200" s="103"/>
      <c r="H200" s="154"/>
      <c r="K200" s="112">
        <f>IF(AND(年报!N$2&lt;=A200,A200&lt;=年报!N$3),1,0)</f>
        <v>0</v>
      </c>
    </row>
    <row r="201" s="101" customFormat="1" spans="1:11">
      <c r="A201" s="60"/>
      <c r="B201" s="103"/>
      <c r="C201" s="103"/>
      <c r="D201" s="103"/>
      <c r="E201" s="103"/>
      <c r="F201" s="103"/>
      <c r="H201" s="154"/>
      <c r="K201" s="112">
        <f>IF(AND(年报!N$2&lt;=A201,A201&lt;=年报!N$3),1,0)</f>
        <v>0</v>
      </c>
    </row>
    <row r="202" s="101" customFormat="1" spans="1:11">
      <c r="A202" s="60"/>
      <c r="B202" s="103"/>
      <c r="C202" s="103"/>
      <c r="D202" s="103"/>
      <c r="E202" s="103"/>
      <c r="F202" s="103"/>
      <c r="H202" s="154"/>
      <c r="K202" s="112">
        <f>IF(AND(年报!N$2&lt;=A202,A202&lt;=年报!N$3),1,0)</f>
        <v>0</v>
      </c>
    </row>
    <row r="203" s="101" customFormat="1" spans="1:11">
      <c r="A203" s="60"/>
      <c r="B203" s="103"/>
      <c r="C203" s="103"/>
      <c r="D203" s="103"/>
      <c r="E203" s="103"/>
      <c r="F203" s="103"/>
      <c r="H203" s="154"/>
      <c r="K203" s="112">
        <f>IF(AND(年报!N$2&lt;=A203,A203&lt;=年报!N$3),1,0)</f>
        <v>0</v>
      </c>
    </row>
    <row r="204" s="101" customFormat="1" spans="1:11">
      <c r="A204" s="60"/>
      <c r="B204" s="103"/>
      <c r="C204" s="103"/>
      <c r="D204" s="103"/>
      <c r="E204" s="103"/>
      <c r="F204" s="103"/>
      <c r="H204" s="154"/>
      <c r="K204" s="112">
        <f>IF(AND(年报!N$2&lt;=A204,A204&lt;=年报!N$3),1,0)</f>
        <v>0</v>
      </c>
    </row>
    <row r="205" s="101" customFormat="1" spans="1:11">
      <c r="A205" s="60"/>
      <c r="B205" s="103"/>
      <c r="C205" s="103"/>
      <c r="D205" s="103"/>
      <c r="E205" s="103"/>
      <c r="F205" s="103"/>
      <c r="H205" s="154"/>
      <c r="K205" s="112">
        <f>IF(AND(年报!N$2&lt;=A205,A205&lt;=年报!N$3),1,0)</f>
        <v>0</v>
      </c>
    </row>
    <row r="206" s="101" customFormat="1" spans="1:11">
      <c r="A206" s="60"/>
      <c r="B206" s="103"/>
      <c r="C206" s="103"/>
      <c r="D206" s="103"/>
      <c r="E206" s="103"/>
      <c r="F206" s="103"/>
      <c r="H206" s="154"/>
      <c r="K206" s="112">
        <f>IF(AND(年报!N$2&lt;=A206,A206&lt;=年报!N$3),1,0)</f>
        <v>0</v>
      </c>
    </row>
    <row r="207" s="101" customFormat="1" spans="1:11">
      <c r="A207" s="60"/>
      <c r="B207" s="103"/>
      <c r="C207" s="103"/>
      <c r="D207" s="103"/>
      <c r="E207" s="103"/>
      <c r="F207" s="103"/>
      <c r="H207" s="154"/>
      <c r="K207" s="112">
        <f>IF(AND(年报!N$2&lt;=A207,A207&lt;=年报!N$3),1,0)</f>
        <v>0</v>
      </c>
    </row>
    <row r="208" s="101" customFormat="1" spans="1:11">
      <c r="A208" s="60"/>
      <c r="B208" s="103"/>
      <c r="C208" s="103"/>
      <c r="D208" s="103"/>
      <c r="E208" s="103"/>
      <c r="F208" s="103"/>
      <c r="H208" s="154"/>
      <c r="K208" s="112">
        <f>IF(AND(年报!N$2&lt;=A208,A208&lt;=年报!N$3),1,0)</f>
        <v>0</v>
      </c>
    </row>
    <row r="209" s="101" customFormat="1" spans="1:11">
      <c r="A209" s="60"/>
      <c r="B209" s="103"/>
      <c r="C209" s="103"/>
      <c r="D209" s="103"/>
      <c r="E209" s="103"/>
      <c r="F209" s="103"/>
      <c r="H209" s="154"/>
      <c r="K209" s="112">
        <f>IF(AND(年报!N$2&lt;=A209,A209&lt;=年报!N$3),1,0)</f>
        <v>0</v>
      </c>
    </row>
    <row r="210" s="101" customFormat="1" spans="1:11">
      <c r="A210" s="60"/>
      <c r="B210" s="103"/>
      <c r="C210" s="103"/>
      <c r="D210" s="103"/>
      <c r="E210" s="103"/>
      <c r="F210" s="103"/>
      <c r="H210" s="154"/>
      <c r="K210" s="112">
        <f>IF(AND(年报!N$2&lt;=A210,A210&lt;=年报!N$3),1,0)</f>
        <v>0</v>
      </c>
    </row>
    <row r="211" s="101" customFormat="1" spans="1:11">
      <c r="A211" s="60"/>
      <c r="B211" s="103"/>
      <c r="C211" s="103"/>
      <c r="D211" s="103"/>
      <c r="E211" s="103"/>
      <c r="F211" s="103"/>
      <c r="H211" s="154"/>
      <c r="K211" s="112">
        <f>IF(AND(年报!N$2&lt;=A211,A211&lt;=年报!N$3),1,0)</f>
        <v>0</v>
      </c>
    </row>
    <row r="212" s="101" customFormat="1" spans="1:11">
      <c r="A212" s="60"/>
      <c r="B212" s="103"/>
      <c r="C212" s="103"/>
      <c r="D212" s="103"/>
      <c r="E212" s="103"/>
      <c r="F212" s="103"/>
      <c r="H212" s="154"/>
      <c r="K212" s="112">
        <f>IF(AND(年报!N$2&lt;=A212,A212&lt;=年报!N$3),1,0)</f>
        <v>0</v>
      </c>
    </row>
    <row r="213" s="101" customFormat="1" spans="1:11">
      <c r="A213" s="60"/>
      <c r="B213" s="103"/>
      <c r="C213" s="103"/>
      <c r="D213" s="103"/>
      <c r="E213" s="103"/>
      <c r="F213" s="103"/>
      <c r="H213" s="154"/>
      <c r="K213" s="112">
        <f>IF(AND(年报!N$2&lt;=A213,A213&lt;=年报!N$3),1,0)</f>
        <v>0</v>
      </c>
    </row>
    <row r="214" s="101" customFormat="1" spans="1:11">
      <c r="A214" s="60"/>
      <c r="B214" s="103"/>
      <c r="C214" s="103"/>
      <c r="D214" s="103"/>
      <c r="E214" s="103"/>
      <c r="F214" s="103"/>
      <c r="H214" s="154"/>
      <c r="K214" s="112">
        <f>IF(AND(年报!N$2&lt;=A214,A214&lt;=年报!N$3),1,0)</f>
        <v>0</v>
      </c>
    </row>
    <row r="215" s="101" customFormat="1" spans="1:11">
      <c r="A215" s="60"/>
      <c r="B215" s="103"/>
      <c r="C215" s="103"/>
      <c r="D215" s="103"/>
      <c r="E215" s="103"/>
      <c r="F215" s="103"/>
      <c r="H215" s="154"/>
      <c r="K215" s="112">
        <f>IF(AND(年报!N$2&lt;=A215,A215&lt;=年报!N$3),1,0)</f>
        <v>0</v>
      </c>
    </row>
    <row r="216" s="101" customFormat="1" spans="1:11">
      <c r="A216" s="60"/>
      <c r="B216" s="103"/>
      <c r="C216" s="103"/>
      <c r="D216" s="103"/>
      <c r="E216" s="103"/>
      <c r="F216" s="103"/>
      <c r="H216" s="154"/>
      <c r="K216" s="112">
        <f>IF(AND(年报!N$2&lt;=A216,A216&lt;=年报!N$3),1,0)</f>
        <v>0</v>
      </c>
    </row>
    <row r="217" s="101" customFormat="1" spans="1:11">
      <c r="A217" s="60"/>
      <c r="B217" s="103"/>
      <c r="C217" s="103"/>
      <c r="D217" s="103"/>
      <c r="E217" s="103"/>
      <c r="F217" s="103"/>
      <c r="H217" s="154"/>
      <c r="K217" s="112">
        <f>IF(AND(年报!N$2&lt;=A217,A217&lt;=年报!N$3),1,0)</f>
        <v>0</v>
      </c>
    </row>
    <row r="218" s="101" customFormat="1" spans="1:11">
      <c r="A218" s="60"/>
      <c r="B218" s="103"/>
      <c r="C218" s="103"/>
      <c r="D218" s="103"/>
      <c r="E218" s="103"/>
      <c r="F218" s="103"/>
      <c r="H218" s="154"/>
      <c r="K218" s="112">
        <f>IF(AND(年报!N$2&lt;=A218,A218&lt;=年报!N$3),1,0)</f>
        <v>0</v>
      </c>
    </row>
    <row r="219" s="101" customFormat="1" spans="1:11">
      <c r="A219" s="60"/>
      <c r="B219" s="103"/>
      <c r="C219" s="103"/>
      <c r="D219" s="103"/>
      <c r="E219" s="103"/>
      <c r="F219" s="103"/>
      <c r="H219" s="154"/>
      <c r="K219" s="112">
        <f>IF(AND(年报!N$2&lt;=A219,A219&lt;=年报!N$3),1,0)</f>
        <v>0</v>
      </c>
    </row>
    <row r="220" s="101" customFormat="1" spans="1:11">
      <c r="A220" s="60"/>
      <c r="B220" s="103"/>
      <c r="C220" s="103"/>
      <c r="D220" s="103"/>
      <c r="E220" s="103"/>
      <c r="F220" s="103"/>
      <c r="H220" s="154"/>
      <c r="K220" s="112">
        <f>IF(AND(年报!N$2&lt;=A220,A220&lt;=年报!N$3),1,0)</f>
        <v>0</v>
      </c>
    </row>
    <row r="221" s="101" customFormat="1" spans="1:11">
      <c r="A221" s="60"/>
      <c r="B221" s="103"/>
      <c r="C221" s="103"/>
      <c r="D221" s="103"/>
      <c r="E221" s="103"/>
      <c r="F221" s="103"/>
      <c r="H221" s="154"/>
      <c r="K221" s="112">
        <f>IF(AND(年报!N$2&lt;=A221,A221&lt;=年报!N$3),1,0)</f>
        <v>0</v>
      </c>
    </row>
    <row r="222" s="101" customFormat="1" spans="1:11">
      <c r="A222" s="60"/>
      <c r="B222" s="103"/>
      <c r="C222" s="103"/>
      <c r="D222" s="103"/>
      <c r="E222" s="103"/>
      <c r="F222" s="103"/>
      <c r="H222" s="154"/>
      <c r="K222" s="112">
        <f>IF(AND(年报!N$2&lt;=A222,A222&lt;=年报!N$3),1,0)</f>
        <v>0</v>
      </c>
    </row>
    <row r="223" s="101" customFormat="1" spans="1:11">
      <c r="A223" s="60"/>
      <c r="B223" s="103"/>
      <c r="C223" s="103"/>
      <c r="D223" s="103"/>
      <c r="E223" s="103"/>
      <c r="F223" s="103"/>
      <c r="H223" s="154"/>
      <c r="K223" s="112">
        <f>IF(AND(年报!N$2&lt;=A223,A223&lt;=年报!N$3),1,0)</f>
        <v>0</v>
      </c>
    </row>
    <row r="224" s="101" customFormat="1" spans="1:11">
      <c r="A224" s="60"/>
      <c r="B224" s="103"/>
      <c r="C224" s="103"/>
      <c r="D224" s="103"/>
      <c r="E224" s="103"/>
      <c r="F224" s="103"/>
      <c r="H224" s="154"/>
      <c r="K224" s="112">
        <f>IF(AND(年报!N$2&lt;=A224,A224&lt;=年报!N$3),1,0)</f>
        <v>0</v>
      </c>
    </row>
    <row r="225" s="101" customFormat="1" spans="1:11">
      <c r="A225" s="60"/>
      <c r="B225" s="103"/>
      <c r="C225" s="103"/>
      <c r="D225" s="103"/>
      <c r="E225" s="103"/>
      <c r="F225" s="103"/>
      <c r="H225" s="154"/>
      <c r="K225" s="112">
        <f>IF(AND(年报!N$2&lt;=A225,A225&lt;=年报!N$3),1,0)</f>
        <v>0</v>
      </c>
    </row>
    <row r="226" s="101" customFormat="1" spans="1:11">
      <c r="A226" s="60"/>
      <c r="B226" s="103"/>
      <c r="C226" s="103"/>
      <c r="D226" s="103"/>
      <c r="E226" s="103"/>
      <c r="F226" s="103"/>
      <c r="H226" s="154"/>
      <c r="K226" s="112">
        <f>IF(AND(年报!N$2&lt;=A226,A226&lt;=年报!N$3),1,0)</f>
        <v>0</v>
      </c>
    </row>
    <row r="227" s="101" customFormat="1" spans="1:11">
      <c r="A227" s="60"/>
      <c r="B227" s="103"/>
      <c r="C227" s="103"/>
      <c r="D227" s="103"/>
      <c r="E227" s="103"/>
      <c r="F227" s="103"/>
      <c r="H227" s="154"/>
      <c r="K227" s="112">
        <f>IF(AND(年报!N$2&lt;=A227,A227&lt;=年报!N$3),1,0)</f>
        <v>0</v>
      </c>
    </row>
    <row r="228" s="101" customFormat="1" spans="1:11">
      <c r="A228" s="60"/>
      <c r="B228" s="103"/>
      <c r="C228" s="103"/>
      <c r="D228" s="103"/>
      <c r="E228" s="103"/>
      <c r="F228" s="103"/>
      <c r="H228" s="154"/>
      <c r="K228" s="112">
        <f>IF(AND(年报!N$2&lt;=A228,A228&lt;=年报!N$3),1,0)</f>
        <v>0</v>
      </c>
    </row>
    <row r="229" s="101" customFormat="1" spans="1:11">
      <c r="A229" s="60"/>
      <c r="B229" s="103"/>
      <c r="C229" s="103"/>
      <c r="D229" s="103"/>
      <c r="E229" s="103"/>
      <c r="F229" s="103"/>
      <c r="H229" s="154"/>
      <c r="K229" s="112">
        <f>IF(AND(年报!N$2&lt;=A229,A229&lt;=年报!N$3),1,0)</f>
        <v>0</v>
      </c>
    </row>
    <row r="230" s="101" customFormat="1" spans="1:11">
      <c r="A230" s="60"/>
      <c r="B230" s="103"/>
      <c r="C230" s="103"/>
      <c r="D230" s="103"/>
      <c r="E230" s="103"/>
      <c r="F230" s="103"/>
      <c r="H230" s="154"/>
      <c r="K230" s="112">
        <f>IF(AND(年报!N$2&lt;=A230,A230&lt;=年报!N$3),1,0)</f>
        <v>0</v>
      </c>
    </row>
    <row r="231" s="101" customFormat="1" spans="1:11">
      <c r="A231" s="60"/>
      <c r="B231" s="103"/>
      <c r="C231" s="103"/>
      <c r="D231" s="103"/>
      <c r="E231" s="103"/>
      <c r="F231" s="103"/>
      <c r="H231" s="154"/>
      <c r="K231" s="112">
        <f>IF(AND(年报!N$2&lt;=A231,A231&lt;=年报!N$3),1,0)</f>
        <v>0</v>
      </c>
    </row>
    <row r="232" s="101" customFormat="1" spans="1:11">
      <c r="A232" s="60"/>
      <c r="B232" s="103"/>
      <c r="C232" s="103"/>
      <c r="D232" s="103"/>
      <c r="E232" s="103"/>
      <c r="F232" s="103"/>
      <c r="H232" s="154"/>
      <c r="K232" s="112">
        <f>IF(AND(年报!N$2&lt;=A232,A232&lt;=年报!N$3),1,0)</f>
        <v>0</v>
      </c>
    </row>
    <row r="233" s="101" customFormat="1" spans="1:11">
      <c r="A233" s="60"/>
      <c r="B233" s="103"/>
      <c r="C233" s="103"/>
      <c r="D233" s="103"/>
      <c r="E233" s="103"/>
      <c r="F233" s="103"/>
      <c r="H233" s="154"/>
      <c r="K233" s="112">
        <f>IF(AND(年报!N$2&lt;=A233,A233&lt;=年报!N$3),1,0)</f>
        <v>0</v>
      </c>
    </row>
    <row r="234" s="101" customFormat="1" spans="1:11">
      <c r="A234" s="60"/>
      <c r="B234" s="103"/>
      <c r="C234" s="103"/>
      <c r="D234" s="103"/>
      <c r="E234" s="103"/>
      <c r="F234" s="103"/>
      <c r="H234" s="154"/>
      <c r="K234" s="112">
        <f>IF(AND(年报!N$2&lt;=A234,A234&lt;=年报!N$3),1,0)</f>
        <v>0</v>
      </c>
    </row>
    <row r="235" s="101" customFormat="1" spans="1:11">
      <c r="A235" s="60"/>
      <c r="B235" s="103"/>
      <c r="C235" s="103"/>
      <c r="D235" s="103"/>
      <c r="E235" s="103"/>
      <c r="F235" s="103"/>
      <c r="H235" s="154"/>
      <c r="K235" s="112">
        <f>IF(AND(年报!N$2&lt;=A235,A235&lt;=年报!N$3),1,0)</f>
        <v>0</v>
      </c>
    </row>
    <row r="236" s="101" customFormat="1" spans="1:11">
      <c r="A236" s="60"/>
      <c r="B236" s="103"/>
      <c r="C236" s="103"/>
      <c r="D236" s="103"/>
      <c r="E236" s="103"/>
      <c r="F236" s="103"/>
      <c r="H236" s="154"/>
      <c r="K236" s="112">
        <f>IF(AND(年报!N$2&lt;=A236,A236&lt;=年报!N$3),1,0)</f>
        <v>0</v>
      </c>
    </row>
    <row r="237" s="101" customFormat="1" spans="1:11">
      <c r="A237" s="60"/>
      <c r="B237" s="103"/>
      <c r="C237" s="103"/>
      <c r="D237" s="103"/>
      <c r="E237" s="103"/>
      <c r="F237" s="103"/>
      <c r="H237" s="154"/>
      <c r="K237" s="112">
        <f>IF(AND(年报!N$2&lt;=A237,A237&lt;=年报!N$3),1,0)</f>
        <v>0</v>
      </c>
    </row>
    <row r="238" s="101" customFormat="1" spans="1:11">
      <c r="A238" s="60"/>
      <c r="B238" s="103"/>
      <c r="C238" s="103"/>
      <c r="D238" s="103"/>
      <c r="E238" s="103"/>
      <c r="F238" s="103"/>
      <c r="H238" s="154"/>
      <c r="K238" s="112">
        <f>IF(AND(年报!N$2&lt;=A238,A238&lt;=年报!N$3),1,0)</f>
        <v>0</v>
      </c>
    </row>
    <row r="239" s="101" customFormat="1" spans="1:11">
      <c r="A239" s="60"/>
      <c r="B239" s="103"/>
      <c r="C239" s="103"/>
      <c r="D239" s="103"/>
      <c r="E239" s="103"/>
      <c r="F239" s="103"/>
      <c r="H239" s="154"/>
      <c r="K239" s="112">
        <f>IF(AND(年报!N$2&lt;=A239,A239&lt;=年报!N$3),1,0)</f>
        <v>0</v>
      </c>
    </row>
    <row r="240" s="101" customFormat="1" spans="1:11">
      <c r="A240" s="60"/>
      <c r="B240" s="103"/>
      <c r="C240" s="103"/>
      <c r="D240" s="103"/>
      <c r="E240" s="103"/>
      <c r="F240" s="103"/>
      <c r="H240" s="154"/>
      <c r="K240" s="112">
        <f>IF(AND(年报!N$2&lt;=A240,A240&lt;=年报!N$3),1,0)</f>
        <v>0</v>
      </c>
    </row>
    <row r="241" s="101" customFormat="1" spans="1:11">
      <c r="A241" s="60"/>
      <c r="B241" s="103"/>
      <c r="C241" s="103"/>
      <c r="D241" s="103"/>
      <c r="E241" s="103"/>
      <c r="F241" s="103"/>
      <c r="H241" s="154"/>
      <c r="K241" s="112">
        <f>IF(AND(年报!N$2&lt;=A241,A241&lt;=年报!N$3),1,0)</f>
        <v>0</v>
      </c>
    </row>
    <row r="242" s="101" customFormat="1" spans="1:11">
      <c r="A242" s="60"/>
      <c r="B242" s="103"/>
      <c r="C242" s="103"/>
      <c r="D242" s="103"/>
      <c r="E242" s="103"/>
      <c r="F242" s="103"/>
      <c r="H242" s="154"/>
      <c r="K242" s="112">
        <f>IF(AND(年报!N$2&lt;=A242,A242&lt;=年报!N$3),1,0)</f>
        <v>0</v>
      </c>
    </row>
    <row r="243" s="101" customFormat="1" spans="1:11">
      <c r="A243" s="60"/>
      <c r="B243" s="103"/>
      <c r="C243" s="103"/>
      <c r="D243" s="103"/>
      <c r="E243" s="103"/>
      <c r="F243" s="103"/>
      <c r="H243" s="154"/>
      <c r="K243" s="112">
        <f>IF(AND(年报!N$2&lt;=A243,A243&lt;=年报!N$3),1,0)</f>
        <v>0</v>
      </c>
    </row>
    <row r="244" s="101" customFormat="1" spans="1:11">
      <c r="A244" s="60"/>
      <c r="B244" s="103"/>
      <c r="C244" s="103"/>
      <c r="D244" s="103"/>
      <c r="E244" s="103"/>
      <c r="F244" s="103"/>
      <c r="H244" s="154"/>
      <c r="K244" s="112">
        <f>IF(AND(年报!N$2&lt;=A244,A244&lt;=年报!N$3),1,0)</f>
        <v>0</v>
      </c>
    </row>
    <row r="245" s="101" customFormat="1" spans="1:11">
      <c r="A245" s="60"/>
      <c r="B245" s="103"/>
      <c r="C245" s="103"/>
      <c r="D245" s="103"/>
      <c r="E245" s="103"/>
      <c r="F245" s="103"/>
      <c r="H245" s="154"/>
      <c r="K245" s="112">
        <f>IF(AND(年报!N$2&lt;=A245,A245&lt;=年报!N$3),1,0)</f>
        <v>0</v>
      </c>
    </row>
    <row r="246" s="101" customFormat="1" spans="1:11">
      <c r="A246" s="60"/>
      <c r="B246" s="103"/>
      <c r="C246" s="103"/>
      <c r="D246" s="103"/>
      <c r="E246" s="103"/>
      <c r="F246" s="103"/>
      <c r="H246" s="154"/>
      <c r="K246" s="112">
        <f>IF(AND(年报!N$2&lt;=A246,A246&lt;=年报!N$3),1,0)</f>
        <v>0</v>
      </c>
    </row>
    <row r="247" s="101" customFormat="1" spans="1:11">
      <c r="A247" s="60"/>
      <c r="B247" s="103"/>
      <c r="C247" s="103"/>
      <c r="D247" s="103"/>
      <c r="E247" s="103"/>
      <c r="F247" s="103"/>
      <c r="H247" s="154"/>
      <c r="K247" s="112">
        <f>IF(AND(年报!N$2&lt;=A247,A247&lt;=年报!N$3),1,0)</f>
        <v>0</v>
      </c>
    </row>
    <row r="248" s="101" customFormat="1" spans="1:11">
      <c r="A248" s="60"/>
      <c r="B248" s="103"/>
      <c r="C248" s="103"/>
      <c r="D248" s="103"/>
      <c r="E248" s="103"/>
      <c r="F248" s="103"/>
      <c r="H248" s="154"/>
      <c r="K248" s="112">
        <f>IF(AND(年报!N$2&lt;=A248,A248&lt;=年报!N$3),1,0)</f>
        <v>0</v>
      </c>
    </row>
    <row r="249" s="101" customFormat="1" spans="1:11">
      <c r="A249" s="60"/>
      <c r="B249" s="103"/>
      <c r="C249" s="103"/>
      <c r="D249" s="103"/>
      <c r="E249" s="103"/>
      <c r="F249" s="103"/>
      <c r="H249" s="154"/>
      <c r="K249" s="112">
        <f>IF(AND(年报!N$2&lt;=A249,A249&lt;=年报!N$3),1,0)</f>
        <v>0</v>
      </c>
    </row>
    <row r="250" s="101" customFormat="1" spans="1:11">
      <c r="A250" s="60"/>
      <c r="B250" s="103"/>
      <c r="C250" s="103"/>
      <c r="D250" s="103"/>
      <c r="E250" s="103"/>
      <c r="F250" s="103"/>
      <c r="H250" s="154"/>
      <c r="K250" s="112">
        <f>IF(AND(年报!N$2&lt;=A250,A250&lt;=年报!N$3),1,0)</f>
        <v>0</v>
      </c>
    </row>
    <row r="251" s="101" customFormat="1" spans="1:11">
      <c r="A251" s="60"/>
      <c r="B251" s="103"/>
      <c r="C251" s="103"/>
      <c r="D251" s="103"/>
      <c r="E251" s="103"/>
      <c r="F251" s="103"/>
      <c r="H251" s="154"/>
      <c r="K251" s="112">
        <f>IF(AND(年报!N$2&lt;=A251,A251&lt;=年报!N$3),1,0)</f>
        <v>0</v>
      </c>
    </row>
    <row r="252" s="101" customFormat="1" spans="1:11">
      <c r="A252" s="60"/>
      <c r="B252" s="103"/>
      <c r="C252" s="103"/>
      <c r="D252" s="103"/>
      <c r="E252" s="103"/>
      <c r="F252" s="103"/>
      <c r="H252" s="154"/>
      <c r="K252" s="112">
        <f>IF(AND(年报!N$2&lt;=A252,A252&lt;=年报!N$3),1,0)</f>
        <v>0</v>
      </c>
    </row>
    <row r="253" s="101" customFormat="1" spans="1:11">
      <c r="A253" s="60"/>
      <c r="B253" s="103"/>
      <c r="C253" s="103"/>
      <c r="D253" s="103"/>
      <c r="E253" s="103"/>
      <c r="F253" s="103"/>
      <c r="H253" s="154"/>
      <c r="K253" s="112">
        <f>IF(AND(年报!N$2&lt;=A253,A253&lt;=年报!N$3),1,0)</f>
        <v>0</v>
      </c>
    </row>
    <row r="254" s="101" customFormat="1" spans="1:11">
      <c r="A254" s="60"/>
      <c r="B254" s="103"/>
      <c r="C254" s="103"/>
      <c r="D254" s="103"/>
      <c r="E254" s="103"/>
      <c r="F254" s="103"/>
      <c r="H254" s="154"/>
      <c r="K254" s="112">
        <f>IF(AND(年报!N$2&lt;=A254,A254&lt;=年报!N$3),1,0)</f>
        <v>0</v>
      </c>
    </row>
    <row r="255" s="101" customFormat="1" spans="1:11">
      <c r="A255" s="60"/>
      <c r="B255" s="103"/>
      <c r="C255" s="103"/>
      <c r="D255" s="103"/>
      <c r="E255" s="103"/>
      <c r="F255" s="103"/>
      <c r="H255" s="154"/>
      <c r="K255" s="112">
        <f>IF(AND(年报!N$2&lt;=A255,A255&lt;=年报!N$3),1,0)</f>
        <v>0</v>
      </c>
    </row>
    <row r="256" s="101" customFormat="1" spans="1:11">
      <c r="A256" s="60"/>
      <c r="B256" s="103"/>
      <c r="C256" s="103"/>
      <c r="D256" s="103"/>
      <c r="E256" s="103"/>
      <c r="F256" s="103"/>
      <c r="H256" s="154"/>
      <c r="K256" s="112">
        <f>IF(AND(年报!N$2&lt;=A256,A256&lt;=年报!N$3),1,0)</f>
        <v>0</v>
      </c>
    </row>
    <row r="257" s="101" customFormat="1" spans="1:11">
      <c r="A257" s="60"/>
      <c r="B257" s="103"/>
      <c r="C257" s="103"/>
      <c r="D257" s="103"/>
      <c r="E257" s="103"/>
      <c r="F257" s="103"/>
      <c r="H257" s="154"/>
      <c r="K257" s="112">
        <f>IF(AND(年报!N$2&lt;=A257,A257&lt;=年报!N$3),1,0)</f>
        <v>0</v>
      </c>
    </row>
    <row r="258" s="101" customFormat="1" spans="1:11">
      <c r="A258" s="60"/>
      <c r="B258" s="103"/>
      <c r="C258" s="103"/>
      <c r="D258" s="103"/>
      <c r="E258" s="103"/>
      <c r="F258" s="103"/>
      <c r="H258" s="154"/>
      <c r="K258" s="112">
        <f>IF(AND(年报!N$2&lt;=A258,A258&lt;=年报!N$3),1,0)</f>
        <v>0</v>
      </c>
    </row>
    <row r="259" s="101" customFormat="1" spans="1:11">
      <c r="A259" s="60"/>
      <c r="B259" s="103"/>
      <c r="C259" s="103"/>
      <c r="D259" s="103"/>
      <c r="E259" s="103"/>
      <c r="F259" s="103"/>
      <c r="H259" s="154"/>
      <c r="K259" s="112">
        <f>IF(AND(年报!N$2&lt;=A259,A259&lt;=年报!N$3),1,0)</f>
        <v>0</v>
      </c>
    </row>
    <row r="260" s="101" customFormat="1" spans="1:11">
      <c r="A260" s="60"/>
      <c r="B260" s="103"/>
      <c r="C260" s="103"/>
      <c r="D260" s="103"/>
      <c r="E260" s="103"/>
      <c r="F260" s="103"/>
      <c r="H260" s="154"/>
      <c r="K260" s="112">
        <f>IF(AND(年报!N$2&lt;=A260,A260&lt;=年报!N$3),1,0)</f>
        <v>0</v>
      </c>
    </row>
    <row r="261" s="101" customFormat="1" spans="1:11">
      <c r="A261" s="60"/>
      <c r="B261" s="103"/>
      <c r="C261" s="103"/>
      <c r="D261" s="103"/>
      <c r="E261" s="103"/>
      <c r="F261" s="103"/>
      <c r="H261" s="154"/>
      <c r="K261" s="112">
        <f>IF(AND(年报!N$2&lt;=A261,A261&lt;=年报!N$3),1,0)</f>
        <v>0</v>
      </c>
    </row>
    <row r="262" s="101" customFormat="1" spans="1:11">
      <c r="A262" s="60"/>
      <c r="B262" s="103"/>
      <c r="C262" s="103"/>
      <c r="D262" s="103"/>
      <c r="E262" s="103"/>
      <c r="F262" s="103"/>
      <c r="H262" s="154"/>
      <c r="K262" s="112">
        <f>IF(AND(年报!N$2&lt;=A262,A262&lt;=年报!N$3),1,0)</f>
        <v>0</v>
      </c>
    </row>
    <row r="263" s="101" customFormat="1" spans="1:11">
      <c r="A263" s="60"/>
      <c r="B263" s="103"/>
      <c r="C263" s="103"/>
      <c r="D263" s="103"/>
      <c r="E263" s="103"/>
      <c r="F263" s="103"/>
      <c r="H263" s="154"/>
      <c r="K263" s="112">
        <f>IF(AND(年报!N$2&lt;=A263,A263&lt;=年报!N$3),1,0)</f>
        <v>0</v>
      </c>
    </row>
    <row r="264" s="101" customFormat="1" spans="1:11">
      <c r="A264" s="60"/>
      <c r="B264" s="103"/>
      <c r="C264" s="103"/>
      <c r="D264" s="103"/>
      <c r="E264" s="103"/>
      <c r="F264" s="103"/>
      <c r="H264" s="154"/>
      <c r="K264" s="112">
        <f>IF(AND(年报!N$2&lt;=A264,A264&lt;=年报!N$3),1,0)</f>
        <v>0</v>
      </c>
    </row>
    <row r="265" s="101" customFormat="1" spans="1:11">
      <c r="A265" s="60"/>
      <c r="B265" s="103"/>
      <c r="C265" s="103"/>
      <c r="D265" s="103"/>
      <c r="E265" s="103"/>
      <c r="F265" s="103"/>
      <c r="H265" s="154"/>
      <c r="K265" s="112">
        <f>IF(AND(年报!N$2&lt;=A265,A265&lt;=年报!N$3),1,0)</f>
        <v>0</v>
      </c>
    </row>
    <row r="266" s="101" customFormat="1" spans="1:11">
      <c r="A266" s="60"/>
      <c r="B266" s="103"/>
      <c r="C266" s="103"/>
      <c r="D266" s="103"/>
      <c r="E266" s="103"/>
      <c r="F266" s="103"/>
      <c r="H266" s="154"/>
      <c r="K266" s="112">
        <f>IF(AND(年报!N$2&lt;=A266,A266&lt;=年报!N$3),1,0)</f>
        <v>0</v>
      </c>
    </row>
    <row r="267" s="101" customFormat="1" spans="1:11">
      <c r="A267" s="60"/>
      <c r="B267" s="103"/>
      <c r="C267" s="103"/>
      <c r="D267" s="103"/>
      <c r="E267" s="103"/>
      <c r="F267" s="103"/>
      <c r="H267" s="154"/>
      <c r="K267" s="112">
        <f>IF(AND(年报!N$2&lt;=A267,A267&lt;=年报!N$3),1,0)</f>
        <v>0</v>
      </c>
    </row>
    <row r="268" s="101" customFormat="1" spans="1:11">
      <c r="A268" s="60"/>
      <c r="B268" s="103"/>
      <c r="C268" s="103"/>
      <c r="D268" s="103"/>
      <c r="E268" s="103"/>
      <c r="F268" s="103"/>
      <c r="H268" s="154"/>
      <c r="K268" s="112">
        <f>IF(AND(年报!N$2&lt;=A268,A268&lt;=年报!N$3),1,0)</f>
        <v>0</v>
      </c>
    </row>
    <row r="269" s="101" customFormat="1" spans="1:11">
      <c r="A269" s="60"/>
      <c r="B269" s="103"/>
      <c r="C269" s="103"/>
      <c r="D269" s="103"/>
      <c r="E269" s="103"/>
      <c r="F269" s="103"/>
      <c r="H269" s="154"/>
      <c r="K269" s="112">
        <f>IF(AND(年报!N$2&lt;=A269,A269&lt;=年报!N$3),1,0)</f>
        <v>0</v>
      </c>
    </row>
    <row r="270" s="101" customFormat="1" spans="1:11">
      <c r="A270" s="60"/>
      <c r="B270" s="103"/>
      <c r="C270" s="103"/>
      <c r="D270" s="103"/>
      <c r="E270" s="103"/>
      <c r="F270" s="103"/>
      <c r="H270" s="154"/>
      <c r="K270" s="112">
        <f>IF(AND(年报!N$2&lt;=A270,A270&lt;=年报!N$3),1,0)</f>
        <v>0</v>
      </c>
    </row>
    <row r="271" s="101" customFormat="1" spans="1:11">
      <c r="A271" s="60"/>
      <c r="B271" s="103"/>
      <c r="C271" s="103"/>
      <c r="D271" s="103"/>
      <c r="E271" s="103"/>
      <c r="F271" s="103"/>
      <c r="H271" s="154"/>
      <c r="K271" s="112">
        <f>IF(AND(年报!N$2&lt;=A271,A271&lt;=年报!N$3),1,0)</f>
        <v>0</v>
      </c>
    </row>
    <row r="272" s="101" customFormat="1" spans="1:11">
      <c r="A272" s="60"/>
      <c r="B272" s="103"/>
      <c r="C272" s="103"/>
      <c r="D272" s="103"/>
      <c r="E272" s="103"/>
      <c r="F272" s="103"/>
      <c r="H272" s="154"/>
      <c r="K272" s="112">
        <f>IF(AND(年报!N$2&lt;=A272,A272&lt;=年报!N$3),1,0)</f>
        <v>0</v>
      </c>
    </row>
    <row r="273" s="101" customFormat="1" spans="1:11">
      <c r="A273" s="60"/>
      <c r="B273" s="103"/>
      <c r="C273" s="103"/>
      <c r="D273" s="103"/>
      <c r="E273" s="103"/>
      <c r="F273" s="103"/>
      <c r="H273" s="154"/>
      <c r="K273" s="112">
        <f>IF(AND(年报!N$2&lt;=A273,A273&lt;=年报!N$3),1,0)</f>
        <v>0</v>
      </c>
    </row>
    <row r="274" s="101" customFormat="1" spans="1:11">
      <c r="A274" s="60"/>
      <c r="B274" s="103"/>
      <c r="C274" s="103"/>
      <c r="D274" s="103"/>
      <c r="E274" s="103"/>
      <c r="F274" s="103"/>
      <c r="H274" s="154"/>
      <c r="K274" s="112">
        <f>IF(AND(年报!N$2&lt;=A274,A274&lt;=年报!N$3),1,0)</f>
        <v>0</v>
      </c>
    </row>
    <row r="275" s="101" customFormat="1" spans="1:11">
      <c r="A275" s="60"/>
      <c r="B275" s="103"/>
      <c r="C275" s="103"/>
      <c r="D275" s="103"/>
      <c r="E275" s="103"/>
      <c r="F275" s="103"/>
      <c r="H275" s="154"/>
      <c r="K275" s="112">
        <f>IF(AND(年报!N$2&lt;=A275,A275&lt;=年报!N$3),1,0)</f>
        <v>0</v>
      </c>
    </row>
    <row r="276" s="101" customFormat="1" spans="1:11">
      <c r="A276" s="60"/>
      <c r="B276" s="103"/>
      <c r="C276" s="103"/>
      <c r="D276" s="103"/>
      <c r="E276" s="103"/>
      <c r="F276" s="103"/>
      <c r="H276" s="154"/>
      <c r="K276" s="112">
        <f>IF(AND(年报!N$2&lt;=A276,A276&lt;=年报!N$3),1,0)</f>
        <v>0</v>
      </c>
    </row>
    <row r="277" s="101" customFormat="1" spans="1:11">
      <c r="A277" s="60"/>
      <c r="B277" s="103"/>
      <c r="C277" s="103"/>
      <c r="D277" s="103"/>
      <c r="E277" s="103"/>
      <c r="F277" s="103"/>
      <c r="H277" s="154"/>
      <c r="K277" s="112">
        <f>IF(AND(年报!N$2&lt;=A277,A277&lt;=年报!N$3),1,0)</f>
        <v>0</v>
      </c>
    </row>
    <row r="278" s="101" customFormat="1" spans="1:11">
      <c r="A278" s="60"/>
      <c r="B278" s="103"/>
      <c r="C278" s="103"/>
      <c r="D278" s="103"/>
      <c r="E278" s="103"/>
      <c r="F278" s="103"/>
      <c r="H278" s="154"/>
      <c r="K278" s="112">
        <f>IF(AND(年报!N$2&lt;=A278,A278&lt;=年报!N$3),1,0)</f>
        <v>0</v>
      </c>
    </row>
    <row r="279" s="101" customFormat="1" spans="1:11">
      <c r="A279" s="60"/>
      <c r="B279" s="103"/>
      <c r="C279" s="103"/>
      <c r="D279" s="103"/>
      <c r="E279" s="103"/>
      <c r="F279" s="103"/>
      <c r="H279" s="154"/>
      <c r="K279" s="112">
        <f>IF(AND(年报!N$2&lt;=A279,A279&lt;=年报!N$3),1,0)</f>
        <v>0</v>
      </c>
    </row>
    <row r="280" s="101" customFormat="1" spans="1:11">
      <c r="A280" s="60"/>
      <c r="B280" s="103"/>
      <c r="C280" s="103"/>
      <c r="D280" s="103"/>
      <c r="E280" s="103"/>
      <c r="F280" s="103"/>
      <c r="H280" s="154"/>
      <c r="K280" s="112">
        <f>IF(AND(年报!N$2&lt;=A280,A280&lt;=年报!N$3),1,0)</f>
        <v>0</v>
      </c>
    </row>
    <row r="281" s="101" customFormat="1" spans="1:11">
      <c r="A281" s="60"/>
      <c r="B281" s="103"/>
      <c r="C281" s="103"/>
      <c r="D281" s="103"/>
      <c r="E281" s="103"/>
      <c r="F281" s="103"/>
      <c r="H281" s="154"/>
      <c r="K281" s="112">
        <f>IF(AND(年报!N$2&lt;=A281,A281&lt;=年报!N$3),1,0)</f>
        <v>0</v>
      </c>
    </row>
    <row r="282" s="101" customFormat="1" spans="1:11">
      <c r="A282" s="60"/>
      <c r="B282" s="103"/>
      <c r="C282" s="103"/>
      <c r="D282" s="103"/>
      <c r="E282" s="103"/>
      <c r="F282" s="103"/>
      <c r="H282" s="154"/>
      <c r="K282" s="112">
        <f>IF(AND(年报!N$2&lt;=A282,A282&lt;=年报!N$3),1,0)</f>
        <v>0</v>
      </c>
    </row>
    <row r="283" s="101" customFormat="1" spans="1:11">
      <c r="A283" s="60"/>
      <c r="B283" s="103"/>
      <c r="C283" s="103"/>
      <c r="D283" s="103"/>
      <c r="E283" s="103"/>
      <c r="F283" s="103"/>
      <c r="H283" s="154"/>
      <c r="K283" s="112">
        <f>IF(AND(年报!N$2&lt;=A283,A283&lt;=年报!N$3),1,0)</f>
        <v>0</v>
      </c>
    </row>
    <row r="284" s="101" customFormat="1" spans="1:11">
      <c r="A284" s="60"/>
      <c r="B284" s="103"/>
      <c r="C284" s="103"/>
      <c r="D284" s="103"/>
      <c r="E284" s="103"/>
      <c r="F284" s="103"/>
      <c r="H284" s="154"/>
      <c r="K284" s="112">
        <f>IF(AND(年报!N$2&lt;=A284,A284&lt;=年报!N$3),1,0)</f>
        <v>0</v>
      </c>
    </row>
    <row r="285" s="101" customFormat="1" spans="1:11">
      <c r="A285" s="60"/>
      <c r="B285" s="103"/>
      <c r="C285" s="103"/>
      <c r="D285" s="103"/>
      <c r="E285" s="103"/>
      <c r="F285" s="103"/>
      <c r="H285" s="154"/>
      <c r="K285" s="112">
        <f>IF(AND(年报!N$2&lt;=A285,A285&lt;=年报!N$3),1,0)</f>
        <v>0</v>
      </c>
    </row>
    <row r="286" s="101" customFormat="1" spans="1:11">
      <c r="A286" s="60"/>
      <c r="B286" s="103"/>
      <c r="C286" s="103"/>
      <c r="D286" s="103"/>
      <c r="E286" s="103"/>
      <c r="F286" s="103"/>
      <c r="H286" s="154"/>
      <c r="K286" s="112">
        <f>IF(AND(年报!N$2&lt;=A286,A286&lt;=年报!N$3),1,0)</f>
        <v>0</v>
      </c>
    </row>
    <row r="287" s="101" customFormat="1" spans="1:11">
      <c r="A287" s="60"/>
      <c r="B287" s="103"/>
      <c r="C287" s="103"/>
      <c r="D287" s="103"/>
      <c r="E287" s="103"/>
      <c r="F287" s="103"/>
      <c r="H287" s="154"/>
      <c r="K287" s="112">
        <f>IF(AND(年报!N$2&lt;=A287,A287&lt;=年报!N$3),1,0)</f>
        <v>0</v>
      </c>
    </row>
    <row r="288" s="101" customFormat="1" spans="1:11">
      <c r="A288" s="60"/>
      <c r="B288" s="103"/>
      <c r="C288" s="103"/>
      <c r="D288" s="103"/>
      <c r="E288" s="103"/>
      <c r="F288" s="103"/>
      <c r="H288" s="154"/>
      <c r="K288" s="112">
        <f>IF(AND(年报!N$2&lt;=A288,A288&lt;=年报!N$3),1,0)</f>
        <v>0</v>
      </c>
    </row>
    <row r="289" s="101" customFormat="1" spans="1:11">
      <c r="A289" s="60"/>
      <c r="B289" s="103"/>
      <c r="C289" s="103"/>
      <c r="D289" s="103"/>
      <c r="E289" s="103"/>
      <c r="F289" s="103"/>
      <c r="H289" s="154"/>
      <c r="K289" s="112">
        <f>IF(AND(年报!N$2&lt;=A289,A289&lt;=年报!N$3),1,0)</f>
        <v>0</v>
      </c>
    </row>
    <row r="290" s="101" customFormat="1" spans="1:11">
      <c r="A290" s="60"/>
      <c r="B290" s="103"/>
      <c r="C290" s="103"/>
      <c r="D290" s="103"/>
      <c r="E290" s="103"/>
      <c r="F290" s="103"/>
      <c r="H290" s="154"/>
      <c r="K290" s="112">
        <f>IF(AND(年报!N$2&lt;=A290,A290&lt;=年报!N$3),1,0)</f>
        <v>0</v>
      </c>
    </row>
    <row r="291" s="101" customFormat="1" spans="1:11">
      <c r="A291" s="60"/>
      <c r="B291" s="103"/>
      <c r="C291" s="103"/>
      <c r="D291" s="103"/>
      <c r="E291" s="103"/>
      <c r="F291" s="103"/>
      <c r="H291" s="154"/>
      <c r="K291" s="112">
        <f>IF(AND(年报!N$2&lt;=A291,A291&lt;=年报!N$3),1,0)</f>
        <v>0</v>
      </c>
    </row>
    <row r="292" s="101" customFormat="1" spans="1:11">
      <c r="A292" s="60"/>
      <c r="B292" s="103"/>
      <c r="C292" s="103"/>
      <c r="D292" s="103"/>
      <c r="E292" s="103"/>
      <c r="F292" s="103"/>
      <c r="H292" s="154"/>
      <c r="K292" s="112">
        <f>IF(AND(年报!N$2&lt;=A292,A292&lt;=年报!N$3),1,0)</f>
        <v>0</v>
      </c>
    </row>
    <row r="293" s="101" customFormat="1" spans="1:11">
      <c r="A293" s="60"/>
      <c r="B293" s="103"/>
      <c r="C293" s="103"/>
      <c r="D293" s="103"/>
      <c r="E293" s="103"/>
      <c r="F293" s="103"/>
      <c r="H293" s="154"/>
      <c r="K293" s="112">
        <f>IF(AND(年报!N$2&lt;=A293,A293&lt;=年报!N$3),1,0)</f>
        <v>0</v>
      </c>
    </row>
    <row r="294" s="101" customFormat="1" spans="1:11">
      <c r="A294" s="60"/>
      <c r="B294" s="103"/>
      <c r="C294" s="103"/>
      <c r="D294" s="103"/>
      <c r="E294" s="103"/>
      <c r="F294" s="103"/>
      <c r="H294" s="154"/>
      <c r="K294" s="112">
        <f>IF(AND(年报!N$2&lt;=A294,A294&lt;=年报!N$3),1,0)</f>
        <v>0</v>
      </c>
    </row>
    <row r="295" s="101" customFormat="1" spans="1:11">
      <c r="A295" s="60"/>
      <c r="B295" s="103"/>
      <c r="C295" s="103"/>
      <c r="D295" s="103"/>
      <c r="E295" s="103"/>
      <c r="F295" s="103"/>
      <c r="H295" s="154"/>
      <c r="K295" s="112">
        <f>IF(AND(年报!N$2&lt;=A295,A295&lt;=年报!N$3),1,0)</f>
        <v>0</v>
      </c>
    </row>
    <row r="296" s="101" customFormat="1" spans="1:11">
      <c r="A296" s="60"/>
      <c r="B296" s="103"/>
      <c r="C296" s="103"/>
      <c r="D296" s="103"/>
      <c r="E296" s="103"/>
      <c r="F296" s="103"/>
      <c r="H296" s="154"/>
      <c r="K296" s="112">
        <f>IF(AND(年报!N$2&lt;=A296,A296&lt;=年报!N$3),1,0)</f>
        <v>0</v>
      </c>
    </row>
    <row r="297" s="101" customFormat="1" spans="1:11">
      <c r="A297" s="60"/>
      <c r="B297" s="103"/>
      <c r="C297" s="103"/>
      <c r="D297" s="103"/>
      <c r="E297" s="103"/>
      <c r="F297" s="103"/>
      <c r="H297" s="154"/>
      <c r="K297" s="112">
        <f>IF(AND(年报!N$2&lt;=A297,A297&lt;=年报!N$3),1,0)</f>
        <v>0</v>
      </c>
    </row>
    <row r="298" s="101" customFormat="1" spans="1:11">
      <c r="A298" s="60"/>
      <c r="B298" s="103"/>
      <c r="C298" s="103"/>
      <c r="D298" s="103"/>
      <c r="E298" s="103"/>
      <c r="F298" s="103"/>
      <c r="H298" s="154"/>
      <c r="K298" s="112">
        <f>IF(AND(年报!N$2&lt;=A298,A298&lt;=年报!N$3),1,0)</f>
        <v>0</v>
      </c>
    </row>
    <row r="299" s="101" customFormat="1" spans="1:11">
      <c r="A299" s="60"/>
      <c r="B299" s="103"/>
      <c r="C299" s="103"/>
      <c r="D299" s="103"/>
      <c r="E299" s="103"/>
      <c r="F299" s="103"/>
      <c r="H299" s="154"/>
      <c r="K299" s="112">
        <f>IF(AND(年报!N$2&lt;=A299,A299&lt;=年报!N$3),1,0)</f>
        <v>0</v>
      </c>
    </row>
    <row r="300" s="101" customFormat="1" spans="1:11">
      <c r="A300" s="60"/>
      <c r="B300" s="103"/>
      <c r="C300" s="103"/>
      <c r="D300" s="103"/>
      <c r="E300" s="103"/>
      <c r="F300" s="103"/>
      <c r="H300" s="154"/>
      <c r="K300" s="112">
        <f>IF(AND(年报!N$2&lt;=A300,A300&lt;=年报!N$3),1,0)</f>
        <v>0</v>
      </c>
    </row>
    <row r="301" s="101" customFormat="1" spans="1:11">
      <c r="A301" s="60"/>
      <c r="B301" s="103"/>
      <c r="C301" s="103"/>
      <c r="D301" s="103"/>
      <c r="E301" s="103"/>
      <c r="F301" s="103"/>
      <c r="H301" s="154"/>
      <c r="K301" s="112">
        <f>IF(AND(年报!N$2&lt;=A301,A301&lt;=年报!N$3),1,0)</f>
        <v>0</v>
      </c>
    </row>
    <row r="302" s="101" customFormat="1" spans="1:11">
      <c r="A302" s="60"/>
      <c r="B302" s="103"/>
      <c r="C302" s="103"/>
      <c r="D302" s="103"/>
      <c r="E302" s="103"/>
      <c r="F302" s="103"/>
      <c r="H302" s="154"/>
      <c r="K302" s="112">
        <f>IF(AND(年报!N$2&lt;=A302,A302&lt;=年报!N$3),1,0)</f>
        <v>0</v>
      </c>
    </row>
    <row r="303" s="101" customFormat="1" spans="1:11">
      <c r="A303" s="60"/>
      <c r="B303" s="103"/>
      <c r="C303" s="103"/>
      <c r="D303" s="103"/>
      <c r="E303" s="103"/>
      <c r="F303" s="103"/>
      <c r="H303" s="154"/>
      <c r="K303" s="112">
        <f>IF(AND(年报!N$2&lt;=A303,A303&lt;=年报!N$3),1,0)</f>
        <v>0</v>
      </c>
    </row>
    <row r="304" s="101" customFormat="1" spans="1:11">
      <c r="A304" s="60"/>
      <c r="B304" s="103"/>
      <c r="C304" s="103"/>
      <c r="D304" s="103"/>
      <c r="E304" s="103"/>
      <c r="F304" s="103"/>
      <c r="H304" s="154"/>
      <c r="K304" s="112">
        <f>IF(AND(年报!N$2&lt;=A304,A304&lt;=年报!N$3),1,0)</f>
        <v>0</v>
      </c>
    </row>
    <row r="305" s="101" customFormat="1" spans="1:11">
      <c r="A305" s="60"/>
      <c r="B305" s="103"/>
      <c r="C305" s="103"/>
      <c r="D305" s="103"/>
      <c r="E305" s="103"/>
      <c r="F305" s="103"/>
      <c r="H305" s="154"/>
      <c r="K305" s="112">
        <f>IF(AND(年报!N$2&lt;=A305,A305&lt;=年报!N$3),1,0)</f>
        <v>0</v>
      </c>
    </row>
    <row r="306" s="101" customFormat="1" spans="1:11">
      <c r="A306" s="60"/>
      <c r="B306" s="103"/>
      <c r="C306" s="103"/>
      <c r="D306" s="103"/>
      <c r="E306" s="103"/>
      <c r="F306" s="103"/>
      <c r="H306" s="154"/>
      <c r="K306" s="112">
        <f>IF(AND(年报!N$2&lt;=A306,A306&lt;=年报!N$3),1,0)</f>
        <v>0</v>
      </c>
    </row>
    <row r="307" s="101" customFormat="1" spans="1:11">
      <c r="A307" s="60"/>
      <c r="B307" s="103"/>
      <c r="C307" s="103"/>
      <c r="D307" s="103"/>
      <c r="E307" s="103"/>
      <c r="F307" s="103"/>
      <c r="H307" s="154"/>
      <c r="K307" s="112">
        <f>IF(AND(年报!N$2&lt;=A307,A307&lt;=年报!N$3),1,0)</f>
        <v>0</v>
      </c>
    </row>
    <row r="308" s="101" customFormat="1" spans="1:11">
      <c r="A308" s="60"/>
      <c r="B308" s="103"/>
      <c r="C308" s="103"/>
      <c r="D308" s="103"/>
      <c r="E308" s="103"/>
      <c r="F308" s="103"/>
      <c r="H308" s="154"/>
      <c r="K308" s="112">
        <f>IF(AND(年报!N$2&lt;=A308,A308&lt;=年报!N$3),1,0)</f>
        <v>0</v>
      </c>
    </row>
    <row r="309" s="101" customFormat="1" spans="1:11">
      <c r="A309" s="60"/>
      <c r="B309" s="103"/>
      <c r="C309" s="103"/>
      <c r="D309" s="103"/>
      <c r="E309" s="103"/>
      <c r="F309" s="103"/>
      <c r="H309" s="154"/>
      <c r="K309" s="112">
        <f>IF(AND(年报!N$2&lt;=A309,A309&lt;=年报!N$3),1,0)</f>
        <v>0</v>
      </c>
    </row>
    <row r="310" s="101" customFormat="1" spans="1:11">
      <c r="A310" s="60"/>
      <c r="B310" s="103"/>
      <c r="C310" s="103"/>
      <c r="D310" s="103"/>
      <c r="E310" s="103"/>
      <c r="F310" s="103"/>
      <c r="H310" s="154"/>
      <c r="K310" s="112">
        <f>IF(AND(年报!N$2&lt;=A310,A310&lt;=年报!N$3),1,0)</f>
        <v>0</v>
      </c>
    </row>
    <row r="311" s="101" customFormat="1" spans="1:11">
      <c r="A311" s="60"/>
      <c r="B311" s="103"/>
      <c r="C311" s="103"/>
      <c r="D311" s="103"/>
      <c r="E311" s="103"/>
      <c r="F311" s="103"/>
      <c r="H311" s="154"/>
      <c r="K311" s="112">
        <f>IF(AND(年报!N$2&lt;=A311,A311&lt;=年报!N$3),1,0)</f>
        <v>0</v>
      </c>
    </row>
    <row r="312" s="101" customFormat="1" spans="1:11">
      <c r="A312" s="60"/>
      <c r="B312" s="103"/>
      <c r="C312" s="103"/>
      <c r="D312" s="103"/>
      <c r="E312" s="103"/>
      <c r="F312" s="103"/>
      <c r="H312" s="154"/>
      <c r="K312" s="112">
        <f>IF(AND(年报!N$2&lt;=A312,A312&lt;=年报!N$3),1,0)</f>
        <v>0</v>
      </c>
    </row>
    <row r="313" s="101" customFormat="1" spans="1:11">
      <c r="A313" s="60"/>
      <c r="B313" s="103"/>
      <c r="C313" s="103"/>
      <c r="D313" s="103"/>
      <c r="E313" s="103"/>
      <c r="F313" s="103"/>
      <c r="H313" s="154"/>
      <c r="K313" s="112">
        <f>IF(AND(年报!N$2&lt;=A313,A313&lt;=年报!N$3),1,0)</f>
        <v>0</v>
      </c>
    </row>
    <row r="314" s="101" customFormat="1" spans="1:11">
      <c r="A314" s="60"/>
      <c r="B314" s="103"/>
      <c r="C314" s="103"/>
      <c r="D314" s="103"/>
      <c r="E314" s="103"/>
      <c r="F314" s="103"/>
      <c r="H314" s="154"/>
      <c r="K314" s="112">
        <f>IF(AND(年报!N$2&lt;=A314,A314&lt;=年报!N$3),1,0)</f>
        <v>0</v>
      </c>
    </row>
    <row r="315" s="101" customFormat="1" spans="1:11">
      <c r="A315" s="60"/>
      <c r="B315" s="103"/>
      <c r="C315" s="103"/>
      <c r="D315" s="103"/>
      <c r="E315" s="103"/>
      <c r="F315" s="103"/>
      <c r="H315" s="154"/>
      <c r="K315" s="112">
        <f>IF(AND(年报!N$2&lt;=A315,A315&lt;=年报!N$3),1,0)</f>
        <v>0</v>
      </c>
    </row>
    <row r="316" s="101" customFormat="1" spans="1:11">
      <c r="A316" s="60"/>
      <c r="B316" s="103"/>
      <c r="C316" s="103"/>
      <c r="D316" s="103"/>
      <c r="E316" s="103"/>
      <c r="F316" s="103"/>
      <c r="H316" s="154"/>
      <c r="K316" s="112">
        <f>IF(AND(年报!N$2&lt;=A316,A316&lt;=年报!N$3),1,0)</f>
        <v>0</v>
      </c>
    </row>
    <row r="317" s="101" customFormat="1" spans="1:11">
      <c r="A317" s="60"/>
      <c r="B317" s="103"/>
      <c r="C317" s="103"/>
      <c r="D317" s="103"/>
      <c r="E317" s="103"/>
      <c r="F317" s="103"/>
      <c r="H317" s="154"/>
      <c r="K317" s="112">
        <f>IF(AND(年报!N$2&lt;=A317,A317&lt;=年报!N$3),1,0)</f>
        <v>0</v>
      </c>
    </row>
    <row r="318" s="101" customFormat="1" spans="1:11">
      <c r="A318" s="60"/>
      <c r="B318" s="103"/>
      <c r="C318" s="103"/>
      <c r="D318" s="103"/>
      <c r="E318" s="103"/>
      <c r="F318" s="103"/>
      <c r="H318" s="154"/>
      <c r="K318" s="112">
        <f>IF(AND(年报!N$2&lt;=A318,A318&lt;=年报!N$3),1,0)</f>
        <v>0</v>
      </c>
    </row>
    <row r="319" s="101" customFormat="1" spans="1:11">
      <c r="A319" s="60"/>
      <c r="B319" s="103"/>
      <c r="C319" s="103"/>
      <c r="D319" s="103"/>
      <c r="E319" s="103"/>
      <c r="F319" s="103"/>
      <c r="H319" s="154"/>
      <c r="K319" s="112">
        <f>IF(AND(年报!N$2&lt;=A319,A319&lt;=年报!N$3),1,0)</f>
        <v>0</v>
      </c>
    </row>
    <row r="320" s="101" customFormat="1" spans="1:11">
      <c r="A320" s="60"/>
      <c r="B320" s="103"/>
      <c r="C320" s="103"/>
      <c r="D320" s="103"/>
      <c r="E320" s="103"/>
      <c r="F320" s="103"/>
      <c r="H320" s="154"/>
      <c r="K320" s="112">
        <f>IF(AND(年报!N$2&lt;=A320,A320&lt;=年报!N$3),1,0)</f>
        <v>0</v>
      </c>
    </row>
    <row r="321" s="101" customFormat="1" spans="1:11">
      <c r="A321" s="60"/>
      <c r="B321" s="103"/>
      <c r="C321" s="103"/>
      <c r="D321" s="103"/>
      <c r="E321" s="103"/>
      <c r="F321" s="103"/>
      <c r="H321" s="154"/>
      <c r="K321" s="112">
        <f>IF(AND(年报!N$2&lt;=A321,A321&lt;=年报!N$3),1,0)</f>
        <v>0</v>
      </c>
    </row>
    <row r="322" s="101" customFormat="1" spans="1:11">
      <c r="A322" s="60"/>
      <c r="B322" s="103"/>
      <c r="C322" s="103"/>
      <c r="D322" s="103"/>
      <c r="E322" s="103"/>
      <c r="F322" s="103"/>
      <c r="H322" s="154"/>
      <c r="K322" s="112">
        <f>IF(AND(年报!N$2&lt;=A322,A322&lt;=年报!N$3),1,0)</f>
        <v>0</v>
      </c>
    </row>
    <row r="323" s="101" customFormat="1" spans="1:11">
      <c r="A323" s="60"/>
      <c r="B323" s="103"/>
      <c r="C323" s="103"/>
      <c r="D323" s="103"/>
      <c r="E323" s="103"/>
      <c r="F323" s="103"/>
      <c r="H323" s="154"/>
      <c r="K323" s="112">
        <f>IF(AND(年报!N$2&lt;=A323,A323&lt;=年报!N$3),1,0)</f>
        <v>0</v>
      </c>
    </row>
    <row r="324" s="101" customFormat="1" spans="1:11">
      <c r="A324" s="60"/>
      <c r="B324" s="103"/>
      <c r="C324" s="103"/>
      <c r="D324" s="103"/>
      <c r="E324" s="103"/>
      <c r="F324" s="103"/>
      <c r="H324" s="154"/>
      <c r="K324" s="112">
        <f>IF(AND(年报!N$2&lt;=A324,A324&lt;=年报!N$3),1,0)</f>
        <v>0</v>
      </c>
    </row>
    <row r="325" s="101" customFormat="1" spans="1:11">
      <c r="A325" s="60"/>
      <c r="B325" s="103"/>
      <c r="C325" s="103"/>
      <c r="D325" s="103"/>
      <c r="E325" s="103"/>
      <c r="F325" s="103"/>
      <c r="H325" s="154"/>
      <c r="K325" s="112">
        <f>IF(AND(年报!N$2&lt;=A325,A325&lt;=年报!N$3),1,0)</f>
        <v>0</v>
      </c>
    </row>
    <row r="326" s="101" customFormat="1" spans="1:11">
      <c r="A326" s="60"/>
      <c r="B326" s="103"/>
      <c r="C326" s="103"/>
      <c r="D326" s="103"/>
      <c r="E326" s="103"/>
      <c r="F326" s="103"/>
      <c r="H326" s="154"/>
      <c r="K326" s="112">
        <f>IF(AND(年报!N$2&lt;=A326,A326&lt;=年报!N$3),1,0)</f>
        <v>0</v>
      </c>
    </row>
    <row r="327" s="101" customFormat="1" spans="1:11">
      <c r="A327" s="60"/>
      <c r="B327" s="103"/>
      <c r="C327" s="103"/>
      <c r="D327" s="103"/>
      <c r="E327" s="103"/>
      <c r="F327" s="103"/>
      <c r="H327" s="154"/>
      <c r="K327" s="112">
        <f>IF(AND(年报!N$2&lt;=A327,A327&lt;=年报!N$3),1,0)</f>
        <v>0</v>
      </c>
    </row>
    <row r="328" s="101" customFormat="1" spans="1:11">
      <c r="A328" s="60"/>
      <c r="B328" s="103"/>
      <c r="C328" s="103"/>
      <c r="D328" s="103"/>
      <c r="E328" s="103"/>
      <c r="F328" s="103"/>
      <c r="H328" s="154"/>
      <c r="K328" s="112">
        <f>IF(AND(年报!N$2&lt;=A328,A328&lt;=年报!N$3),1,0)</f>
        <v>0</v>
      </c>
    </row>
    <row r="329" s="101" customFormat="1" spans="1:11">
      <c r="A329" s="60"/>
      <c r="B329" s="103"/>
      <c r="C329" s="103"/>
      <c r="D329" s="103"/>
      <c r="E329" s="103"/>
      <c r="F329" s="103"/>
      <c r="H329" s="154"/>
      <c r="K329" s="112">
        <f>IF(AND(年报!N$2&lt;=A329,A329&lt;=年报!N$3),1,0)</f>
        <v>0</v>
      </c>
    </row>
    <row r="330" s="101" customFormat="1" spans="1:11">
      <c r="A330" s="60"/>
      <c r="B330" s="103"/>
      <c r="C330" s="103"/>
      <c r="D330" s="103"/>
      <c r="E330" s="103"/>
      <c r="F330" s="103"/>
      <c r="H330" s="154"/>
      <c r="K330" s="112">
        <f>IF(AND(年报!N$2&lt;=A330,A330&lt;=年报!N$3),1,0)</f>
        <v>0</v>
      </c>
    </row>
    <row r="331" s="101" customFormat="1" spans="1:11">
      <c r="A331" s="60"/>
      <c r="B331" s="103"/>
      <c r="C331" s="103"/>
      <c r="D331" s="103"/>
      <c r="E331" s="103"/>
      <c r="F331" s="103"/>
      <c r="H331" s="154"/>
      <c r="K331" s="112">
        <f>IF(AND(年报!N$2&lt;=A331,A331&lt;=年报!N$3),1,0)</f>
        <v>0</v>
      </c>
    </row>
    <row r="332" s="101" customFormat="1" spans="1:11">
      <c r="A332" s="60"/>
      <c r="B332" s="103"/>
      <c r="C332" s="103"/>
      <c r="D332" s="103"/>
      <c r="E332" s="103"/>
      <c r="F332" s="103"/>
      <c r="H332" s="154"/>
      <c r="K332" s="112">
        <f>IF(AND(年报!N$2&lt;=A332,A332&lt;=年报!N$3),1,0)</f>
        <v>0</v>
      </c>
    </row>
    <row r="333" s="101" customFormat="1" spans="1:11">
      <c r="A333" s="60"/>
      <c r="B333" s="103"/>
      <c r="C333" s="103"/>
      <c r="D333" s="103"/>
      <c r="E333" s="103"/>
      <c r="F333" s="103"/>
      <c r="H333" s="154"/>
      <c r="K333" s="112">
        <f>IF(AND(年报!N$2&lt;=A333,A333&lt;=年报!N$3),1,0)</f>
        <v>0</v>
      </c>
    </row>
    <row r="334" s="101" customFormat="1" spans="1:11">
      <c r="A334" s="60"/>
      <c r="B334" s="103"/>
      <c r="C334" s="103"/>
      <c r="D334" s="103"/>
      <c r="E334" s="103"/>
      <c r="F334" s="103"/>
      <c r="H334" s="154"/>
      <c r="K334" s="112">
        <f>IF(AND(年报!N$2&lt;=A334,A334&lt;=年报!N$3),1,0)</f>
        <v>0</v>
      </c>
    </row>
    <row r="335" s="101" customFormat="1" spans="1:11">
      <c r="A335" s="60"/>
      <c r="B335" s="103"/>
      <c r="C335" s="103"/>
      <c r="D335" s="103"/>
      <c r="E335" s="103"/>
      <c r="F335" s="103"/>
      <c r="H335" s="154"/>
      <c r="K335" s="112">
        <f>IF(AND(年报!N$2&lt;=A335,A335&lt;=年报!N$3),1,0)</f>
        <v>0</v>
      </c>
    </row>
    <row r="336" s="101" customFormat="1" spans="1:11">
      <c r="A336" s="60"/>
      <c r="B336" s="103"/>
      <c r="C336" s="103"/>
      <c r="D336" s="103"/>
      <c r="E336" s="103"/>
      <c r="F336" s="103"/>
      <c r="H336" s="154"/>
      <c r="K336" s="112">
        <f>IF(AND(年报!N$2&lt;=A336,A336&lt;=年报!N$3),1,0)</f>
        <v>0</v>
      </c>
    </row>
    <row r="337" s="101" customFormat="1" spans="1:11">
      <c r="A337" s="60"/>
      <c r="B337" s="103"/>
      <c r="C337" s="103"/>
      <c r="D337" s="103"/>
      <c r="E337" s="103"/>
      <c r="F337" s="103"/>
      <c r="H337" s="154"/>
      <c r="K337" s="112">
        <f>IF(AND(年报!N$2&lt;=A337,A337&lt;=年报!N$3),1,0)</f>
        <v>0</v>
      </c>
    </row>
    <row r="338" s="101" customFormat="1" spans="1:11">
      <c r="A338" s="60"/>
      <c r="B338" s="103"/>
      <c r="C338" s="103"/>
      <c r="D338" s="103"/>
      <c r="E338" s="103"/>
      <c r="F338" s="103"/>
      <c r="H338" s="154"/>
      <c r="K338" s="112">
        <f>IF(AND(年报!N$2&lt;=A338,A338&lt;=年报!N$3),1,0)</f>
        <v>0</v>
      </c>
    </row>
    <row r="339" s="101" customFormat="1" spans="1:11">
      <c r="A339" s="60"/>
      <c r="B339" s="103"/>
      <c r="C339" s="103"/>
      <c r="D339" s="103"/>
      <c r="E339" s="103"/>
      <c r="F339" s="103"/>
      <c r="H339" s="154"/>
      <c r="K339" s="112">
        <f>IF(AND(年报!N$2&lt;=A339,A339&lt;=年报!N$3),1,0)</f>
        <v>0</v>
      </c>
    </row>
    <row r="340" s="101" customFormat="1" spans="1:11">
      <c r="A340" s="60"/>
      <c r="B340" s="103"/>
      <c r="C340" s="103"/>
      <c r="D340" s="103"/>
      <c r="E340" s="103"/>
      <c r="F340" s="103"/>
      <c r="H340" s="154"/>
      <c r="K340" s="112">
        <f>IF(AND(年报!N$2&lt;=A340,A340&lt;=年报!N$3),1,0)</f>
        <v>0</v>
      </c>
    </row>
    <row r="341" s="101" customFormat="1" spans="1:11">
      <c r="A341" s="60"/>
      <c r="B341" s="103"/>
      <c r="C341" s="103"/>
      <c r="D341" s="103"/>
      <c r="E341" s="103"/>
      <c r="F341" s="103"/>
      <c r="H341" s="154"/>
      <c r="K341" s="112">
        <f>IF(AND(年报!N$2&lt;=A341,A341&lt;=年报!N$3),1,0)</f>
        <v>0</v>
      </c>
    </row>
    <row r="342" s="101" customFormat="1" spans="1:11">
      <c r="A342" s="60"/>
      <c r="B342" s="103"/>
      <c r="C342" s="103"/>
      <c r="D342" s="103"/>
      <c r="E342" s="103"/>
      <c r="F342" s="103"/>
      <c r="H342" s="154"/>
      <c r="K342" s="112">
        <f>IF(AND(年报!N$2&lt;=A342,A342&lt;=年报!N$3),1,0)</f>
        <v>0</v>
      </c>
    </row>
    <row r="343" s="101" customFormat="1" spans="1:11">
      <c r="A343" s="60"/>
      <c r="B343" s="103"/>
      <c r="C343" s="103"/>
      <c r="D343" s="103"/>
      <c r="E343" s="103"/>
      <c r="F343" s="103"/>
      <c r="H343" s="154"/>
      <c r="K343" s="112">
        <f>IF(AND(年报!N$2&lt;=A343,A343&lt;=年报!N$3),1,0)</f>
        <v>0</v>
      </c>
    </row>
    <row r="344" s="101" customFormat="1" spans="1:11">
      <c r="A344" s="60"/>
      <c r="B344" s="103"/>
      <c r="C344" s="103"/>
      <c r="D344" s="103"/>
      <c r="E344" s="103"/>
      <c r="F344" s="103"/>
      <c r="H344" s="154"/>
      <c r="K344" s="112">
        <f>IF(AND(年报!N$2&lt;=A344,A344&lt;=年报!N$3),1,0)</f>
        <v>0</v>
      </c>
    </row>
    <row r="345" s="101" customFormat="1" spans="1:11">
      <c r="A345" s="60"/>
      <c r="B345" s="103"/>
      <c r="C345" s="103"/>
      <c r="D345" s="103"/>
      <c r="E345" s="103"/>
      <c r="F345" s="103"/>
      <c r="H345" s="154"/>
      <c r="K345" s="112">
        <f>IF(AND(年报!N$2&lt;=A345,A345&lt;=年报!N$3),1,0)</f>
        <v>0</v>
      </c>
    </row>
    <row r="346" s="101" customFormat="1" spans="1:11">
      <c r="A346" s="60"/>
      <c r="B346" s="103"/>
      <c r="C346" s="103"/>
      <c r="D346" s="103"/>
      <c r="E346" s="103"/>
      <c r="F346" s="103"/>
      <c r="H346" s="154"/>
      <c r="K346" s="112">
        <f>IF(AND(年报!N$2&lt;=A346,A346&lt;=年报!N$3),1,0)</f>
        <v>0</v>
      </c>
    </row>
    <row r="347" s="101" customFormat="1" spans="1:11">
      <c r="A347" s="60"/>
      <c r="B347" s="103"/>
      <c r="C347" s="103"/>
      <c r="D347" s="103"/>
      <c r="E347" s="103"/>
      <c r="F347" s="103"/>
      <c r="H347" s="154"/>
      <c r="K347" s="112">
        <f>IF(AND(年报!N$2&lt;=A347,A347&lt;=年报!N$3),1,0)</f>
        <v>0</v>
      </c>
    </row>
    <row r="348" s="101" customFormat="1" spans="1:11">
      <c r="A348" s="60"/>
      <c r="B348" s="103"/>
      <c r="C348" s="103"/>
      <c r="D348" s="103"/>
      <c r="E348" s="103"/>
      <c r="F348" s="103"/>
      <c r="H348" s="154"/>
      <c r="K348" s="112">
        <f>IF(AND(年报!N$2&lt;=A348,A348&lt;=年报!N$3),1,0)</f>
        <v>0</v>
      </c>
    </row>
    <row r="349" s="101" customFormat="1" spans="1:11">
      <c r="A349" s="60"/>
      <c r="B349" s="103"/>
      <c r="C349" s="103"/>
      <c r="D349" s="103"/>
      <c r="E349" s="103"/>
      <c r="F349" s="103"/>
      <c r="H349" s="154"/>
      <c r="K349" s="112">
        <f>IF(AND(年报!N$2&lt;=A349,A349&lt;=年报!N$3),1,0)</f>
        <v>0</v>
      </c>
    </row>
    <row r="350" s="101" customFormat="1" spans="1:11">
      <c r="A350" s="60"/>
      <c r="B350" s="103"/>
      <c r="C350" s="103"/>
      <c r="D350" s="103"/>
      <c r="E350" s="103"/>
      <c r="F350" s="103"/>
      <c r="H350" s="154"/>
      <c r="K350" s="112">
        <f>IF(AND(年报!N$2&lt;=A350,A350&lt;=年报!N$3),1,0)</f>
        <v>0</v>
      </c>
    </row>
    <row r="351" s="101" customFormat="1" spans="1:11">
      <c r="A351" s="60"/>
      <c r="B351" s="103"/>
      <c r="C351" s="103"/>
      <c r="D351" s="103"/>
      <c r="E351" s="103"/>
      <c r="F351" s="103"/>
      <c r="H351" s="154"/>
      <c r="K351" s="112">
        <f>IF(AND(年报!N$2&lt;=A351,A351&lt;=年报!N$3),1,0)</f>
        <v>0</v>
      </c>
    </row>
    <row r="352" s="101" customFormat="1" spans="1:11">
      <c r="A352" s="60"/>
      <c r="B352" s="103"/>
      <c r="C352" s="103"/>
      <c r="D352" s="103"/>
      <c r="E352" s="103"/>
      <c r="F352" s="103"/>
      <c r="H352" s="154"/>
      <c r="K352" s="112">
        <f>IF(AND(年报!N$2&lt;=A352,A352&lt;=年报!N$3),1,0)</f>
        <v>0</v>
      </c>
    </row>
    <row r="353" s="101" customFormat="1" spans="1:11">
      <c r="A353" s="60"/>
      <c r="B353" s="103"/>
      <c r="C353" s="103"/>
      <c r="D353" s="103"/>
      <c r="E353" s="103"/>
      <c r="F353" s="103"/>
      <c r="H353" s="154"/>
      <c r="K353" s="112">
        <f>IF(AND(年报!N$2&lt;=A353,A353&lt;=年报!N$3),1,0)</f>
        <v>0</v>
      </c>
    </row>
    <row r="354" s="101" customFormat="1" spans="1:11">
      <c r="A354" s="60"/>
      <c r="B354" s="103"/>
      <c r="C354" s="103"/>
      <c r="D354" s="103"/>
      <c r="E354" s="103"/>
      <c r="F354" s="103"/>
      <c r="H354" s="154"/>
      <c r="K354" s="112">
        <f>IF(AND(年报!N$2&lt;=A354,A354&lt;=年报!N$3),1,0)</f>
        <v>0</v>
      </c>
    </row>
    <row r="355" s="101" customFormat="1" spans="1:11">
      <c r="A355" s="60"/>
      <c r="B355" s="103"/>
      <c r="C355" s="103"/>
      <c r="D355" s="103"/>
      <c r="E355" s="103"/>
      <c r="F355" s="103"/>
      <c r="H355" s="154"/>
      <c r="K355" s="112">
        <f>IF(AND(年报!N$2&lt;=A355,A355&lt;=年报!N$3),1,0)</f>
        <v>0</v>
      </c>
    </row>
    <row r="356" s="101" customFormat="1" spans="1:11">
      <c r="A356" s="60"/>
      <c r="B356" s="103"/>
      <c r="C356" s="103"/>
      <c r="D356" s="103"/>
      <c r="E356" s="103"/>
      <c r="F356" s="103"/>
      <c r="H356" s="154"/>
      <c r="K356" s="112">
        <f>IF(AND(年报!N$2&lt;=A356,A356&lt;=年报!N$3),1,0)</f>
        <v>0</v>
      </c>
    </row>
    <row r="357" s="101" customFormat="1" spans="1:11">
      <c r="A357" s="60"/>
      <c r="B357" s="103"/>
      <c r="C357" s="103"/>
      <c r="D357" s="103"/>
      <c r="E357" s="103"/>
      <c r="F357" s="103"/>
      <c r="H357" s="154"/>
      <c r="K357" s="112">
        <f>IF(AND(年报!N$2&lt;=A357,A357&lt;=年报!N$3),1,0)</f>
        <v>0</v>
      </c>
    </row>
    <row r="358" s="101" customFormat="1" spans="1:11">
      <c r="A358" s="60"/>
      <c r="B358" s="103"/>
      <c r="C358" s="103"/>
      <c r="D358" s="103"/>
      <c r="E358" s="103"/>
      <c r="F358" s="103"/>
      <c r="H358" s="154"/>
      <c r="K358" s="112">
        <f>IF(AND(年报!N$2&lt;=A358,A358&lt;=年报!N$3),1,0)</f>
        <v>0</v>
      </c>
    </row>
    <row r="359" s="101" customFormat="1" spans="1:11">
      <c r="A359" s="60"/>
      <c r="B359" s="103"/>
      <c r="C359" s="103"/>
      <c r="D359" s="103"/>
      <c r="E359" s="103"/>
      <c r="F359" s="103"/>
      <c r="H359" s="154"/>
      <c r="K359" s="112">
        <f>IF(AND(年报!N$2&lt;=A359,A359&lt;=年报!N$3),1,0)</f>
        <v>0</v>
      </c>
    </row>
    <row r="360" s="101" customFormat="1" spans="1:11">
      <c r="A360" s="60"/>
      <c r="B360" s="103"/>
      <c r="C360" s="103"/>
      <c r="D360" s="103"/>
      <c r="E360" s="103"/>
      <c r="F360" s="103"/>
      <c r="H360" s="154"/>
      <c r="K360" s="112">
        <f>IF(AND(年报!N$2&lt;=A360,A360&lt;=年报!N$3),1,0)</f>
        <v>0</v>
      </c>
    </row>
    <row r="361" s="101" customFormat="1" spans="1:11">
      <c r="A361" s="60"/>
      <c r="B361" s="103"/>
      <c r="C361" s="103"/>
      <c r="D361" s="103"/>
      <c r="E361" s="103"/>
      <c r="F361" s="103"/>
      <c r="H361" s="154"/>
      <c r="K361" s="112">
        <f>IF(AND(年报!N$2&lt;=A361,A361&lt;=年报!N$3),1,0)</f>
        <v>0</v>
      </c>
    </row>
    <row r="362" s="101" customFormat="1" spans="1:11">
      <c r="A362" s="60"/>
      <c r="B362" s="103"/>
      <c r="C362" s="103"/>
      <c r="D362" s="103"/>
      <c r="E362" s="103"/>
      <c r="F362" s="103"/>
      <c r="H362" s="154"/>
      <c r="K362" s="112">
        <f>IF(AND(年报!N$2&lt;=A362,A362&lt;=年报!N$3),1,0)</f>
        <v>0</v>
      </c>
    </row>
    <row r="363" s="101" customFormat="1" spans="1:11">
      <c r="A363" s="60"/>
      <c r="B363" s="103"/>
      <c r="C363" s="103"/>
      <c r="D363" s="103"/>
      <c r="E363" s="103"/>
      <c r="F363" s="103"/>
      <c r="H363" s="154"/>
      <c r="K363" s="112">
        <f>IF(AND(年报!N$2&lt;=A363,A363&lt;=年报!N$3),1,0)</f>
        <v>0</v>
      </c>
    </row>
    <row r="364" s="101" customFormat="1" spans="1:11">
      <c r="A364" s="60"/>
      <c r="B364" s="103"/>
      <c r="C364" s="103"/>
      <c r="D364" s="103"/>
      <c r="E364" s="103"/>
      <c r="F364" s="103"/>
      <c r="H364" s="154"/>
      <c r="K364" s="112">
        <f>IF(AND(年报!N$2&lt;=A364,A364&lt;=年报!N$3),1,0)</f>
        <v>0</v>
      </c>
    </row>
    <row r="365" s="101" customFormat="1" spans="1:11">
      <c r="A365" s="60"/>
      <c r="B365" s="103"/>
      <c r="C365" s="103"/>
      <c r="D365" s="103"/>
      <c r="E365" s="103"/>
      <c r="F365" s="103"/>
      <c r="H365" s="154"/>
      <c r="K365" s="112">
        <f>IF(AND(年报!N$2&lt;=A365,A365&lt;=年报!N$3),1,0)</f>
        <v>0</v>
      </c>
    </row>
    <row r="366" s="101" customFormat="1" spans="1:11">
      <c r="A366" s="60"/>
      <c r="B366" s="103"/>
      <c r="C366" s="103"/>
      <c r="D366" s="103"/>
      <c r="E366" s="103"/>
      <c r="F366" s="103"/>
      <c r="H366" s="154"/>
      <c r="K366" s="112">
        <f>IF(AND(年报!N$2&lt;=A366,A366&lt;=年报!N$3),1,0)</f>
        <v>0</v>
      </c>
    </row>
    <row r="367" s="101" customFormat="1" spans="1:11">
      <c r="A367" s="60"/>
      <c r="B367" s="103"/>
      <c r="C367" s="103"/>
      <c r="D367" s="103"/>
      <c r="E367" s="103"/>
      <c r="F367" s="103"/>
      <c r="H367" s="154"/>
      <c r="K367" s="112">
        <f>IF(AND(年报!N$2&lt;=A367,A367&lt;=年报!N$3),1,0)</f>
        <v>0</v>
      </c>
    </row>
    <row r="368" s="101" customFormat="1" spans="1:11">
      <c r="A368" s="60"/>
      <c r="B368" s="103"/>
      <c r="C368" s="103"/>
      <c r="D368" s="103"/>
      <c r="E368" s="103"/>
      <c r="F368" s="103"/>
      <c r="H368" s="154"/>
      <c r="K368" s="112">
        <f>IF(AND(年报!N$2&lt;=A368,A368&lt;=年报!N$3),1,0)</f>
        <v>0</v>
      </c>
    </row>
    <row r="369" s="101" customFormat="1" spans="1:11">
      <c r="A369" s="60"/>
      <c r="B369" s="103"/>
      <c r="C369" s="103"/>
      <c r="D369" s="103"/>
      <c r="E369" s="103"/>
      <c r="F369" s="103"/>
      <c r="H369" s="154"/>
      <c r="K369" s="112">
        <f>IF(AND(年报!N$2&lt;=A369,A369&lt;=年报!N$3),1,0)</f>
        <v>0</v>
      </c>
    </row>
    <row r="370" s="101" customFormat="1" spans="1:11">
      <c r="A370" s="60"/>
      <c r="B370" s="103"/>
      <c r="C370" s="103"/>
      <c r="D370" s="103"/>
      <c r="E370" s="103"/>
      <c r="F370" s="103"/>
      <c r="H370" s="154"/>
      <c r="K370" s="112">
        <f>IF(AND(年报!N$2&lt;=A370,A370&lt;=年报!N$3),1,0)</f>
        <v>0</v>
      </c>
    </row>
    <row r="371" s="101" customFormat="1" spans="1:11">
      <c r="A371" s="60"/>
      <c r="B371" s="103"/>
      <c r="C371" s="103"/>
      <c r="D371" s="103"/>
      <c r="E371" s="103"/>
      <c r="F371" s="103"/>
      <c r="H371" s="154"/>
      <c r="K371" s="112">
        <f>IF(AND(年报!N$2&lt;=A371,A371&lt;=年报!N$3),1,0)</f>
        <v>0</v>
      </c>
    </row>
    <row r="372" s="101" customFormat="1" spans="1:11">
      <c r="A372" s="60"/>
      <c r="B372" s="103"/>
      <c r="C372" s="103"/>
      <c r="D372" s="103"/>
      <c r="E372" s="103"/>
      <c r="F372" s="103"/>
      <c r="H372" s="154"/>
      <c r="K372" s="112">
        <f>IF(AND(年报!N$2&lt;=A372,A372&lt;=年报!N$3),1,0)</f>
        <v>0</v>
      </c>
    </row>
    <row r="373" s="101" customFormat="1" spans="1:11">
      <c r="A373" s="60"/>
      <c r="B373" s="103"/>
      <c r="C373" s="103"/>
      <c r="D373" s="103"/>
      <c r="E373" s="103"/>
      <c r="F373" s="103"/>
      <c r="H373" s="154"/>
      <c r="K373" s="112">
        <f>IF(AND(年报!N$2&lt;=A373,A373&lt;=年报!N$3),1,0)</f>
        <v>0</v>
      </c>
    </row>
    <row r="374" s="101" customFormat="1" spans="1:11">
      <c r="A374" s="60"/>
      <c r="B374" s="103"/>
      <c r="C374" s="103"/>
      <c r="D374" s="103"/>
      <c r="E374" s="103"/>
      <c r="F374" s="103"/>
      <c r="H374" s="154"/>
      <c r="K374" s="112">
        <f>IF(AND(年报!N$2&lt;=A374,A374&lt;=年报!N$3),1,0)</f>
        <v>0</v>
      </c>
    </row>
    <row r="375" s="101" customFormat="1" spans="1:11">
      <c r="A375" s="60"/>
      <c r="B375" s="103"/>
      <c r="C375" s="103"/>
      <c r="D375" s="103"/>
      <c r="E375" s="103"/>
      <c r="F375" s="103"/>
      <c r="H375" s="154"/>
      <c r="K375" s="112">
        <f>IF(AND(年报!N$2&lt;=A375,A375&lt;=年报!N$3),1,0)</f>
        <v>0</v>
      </c>
    </row>
    <row r="376" s="101" customFormat="1" spans="1:11">
      <c r="A376" s="60"/>
      <c r="B376" s="103"/>
      <c r="C376" s="103"/>
      <c r="D376" s="103"/>
      <c r="E376" s="103"/>
      <c r="F376" s="103"/>
      <c r="H376" s="154"/>
      <c r="K376" s="112">
        <f>IF(AND(年报!N$2&lt;=A376,A376&lt;=年报!N$3),1,0)</f>
        <v>0</v>
      </c>
    </row>
    <row r="377" s="101" customFormat="1" spans="1:11">
      <c r="A377" s="60"/>
      <c r="B377" s="103"/>
      <c r="C377" s="103"/>
      <c r="D377" s="103"/>
      <c r="E377" s="103"/>
      <c r="F377" s="103"/>
      <c r="H377" s="154"/>
      <c r="K377" s="112">
        <f>IF(AND(年报!N$2&lt;=A377,A377&lt;=年报!N$3),1,0)</f>
        <v>0</v>
      </c>
    </row>
    <row r="378" s="101" customFormat="1" spans="1:11">
      <c r="A378" s="60"/>
      <c r="B378" s="103"/>
      <c r="C378" s="103"/>
      <c r="D378" s="103"/>
      <c r="E378" s="103"/>
      <c r="F378" s="103"/>
      <c r="H378" s="154"/>
      <c r="K378" s="112">
        <f>IF(AND(年报!N$2&lt;=A378,A378&lt;=年报!N$3),1,0)</f>
        <v>0</v>
      </c>
    </row>
    <row r="379" s="101" customFormat="1" spans="1:11">
      <c r="A379" s="60"/>
      <c r="B379" s="103"/>
      <c r="C379" s="103"/>
      <c r="D379" s="103"/>
      <c r="E379" s="103"/>
      <c r="F379" s="103"/>
      <c r="H379" s="154"/>
      <c r="K379" s="112">
        <f>IF(AND(年报!N$2&lt;=A379,A379&lt;=年报!N$3),1,0)</f>
        <v>0</v>
      </c>
    </row>
    <row r="380" s="101" customFormat="1" spans="1:11">
      <c r="A380" s="60"/>
      <c r="B380" s="103"/>
      <c r="C380" s="103"/>
      <c r="D380" s="103"/>
      <c r="E380" s="103"/>
      <c r="F380" s="103"/>
      <c r="H380" s="154"/>
      <c r="K380" s="112">
        <f>IF(AND(年报!N$2&lt;=A380,A380&lt;=年报!N$3),1,0)</f>
        <v>0</v>
      </c>
    </row>
    <row r="381" s="101" customFormat="1" spans="1:11">
      <c r="A381" s="60"/>
      <c r="B381" s="103"/>
      <c r="C381" s="103"/>
      <c r="D381" s="103"/>
      <c r="E381" s="103"/>
      <c r="F381" s="103"/>
      <c r="H381" s="154"/>
      <c r="K381" s="112">
        <f>IF(AND(年报!N$2&lt;=A381,A381&lt;=年报!N$3),1,0)</f>
        <v>0</v>
      </c>
    </row>
    <row r="382" s="101" customFormat="1" spans="1:11">
      <c r="A382" s="60"/>
      <c r="B382" s="103"/>
      <c r="C382" s="103"/>
      <c r="D382" s="103"/>
      <c r="E382" s="103"/>
      <c r="F382" s="103"/>
      <c r="H382" s="154"/>
      <c r="K382" s="112">
        <f>IF(AND(年报!N$2&lt;=A382,A382&lt;=年报!N$3),1,0)</f>
        <v>0</v>
      </c>
    </row>
    <row r="383" s="101" customFormat="1" spans="1:11">
      <c r="A383" s="60"/>
      <c r="B383" s="103"/>
      <c r="C383" s="103"/>
      <c r="D383" s="103"/>
      <c r="E383" s="103"/>
      <c r="F383" s="103"/>
      <c r="H383" s="154"/>
      <c r="K383" s="112">
        <f>IF(AND(年报!N$2&lt;=A383,A383&lt;=年报!N$3),1,0)</f>
        <v>0</v>
      </c>
    </row>
    <row r="384" s="101" customFormat="1" spans="1:11">
      <c r="A384" s="60"/>
      <c r="B384" s="103"/>
      <c r="C384" s="103"/>
      <c r="D384" s="103"/>
      <c r="E384" s="103"/>
      <c r="F384" s="103"/>
      <c r="H384" s="154"/>
      <c r="K384" s="112">
        <f>IF(AND(年报!N$2&lt;=A384,A384&lt;=年报!N$3),1,0)</f>
        <v>0</v>
      </c>
    </row>
    <row r="385" s="101" customFormat="1" spans="1:11">
      <c r="A385" s="60"/>
      <c r="B385" s="103"/>
      <c r="C385" s="103"/>
      <c r="D385" s="103"/>
      <c r="E385" s="103"/>
      <c r="F385" s="103"/>
      <c r="H385" s="154"/>
      <c r="K385" s="112">
        <f>IF(AND(年报!N$2&lt;=A385,A385&lt;=年报!N$3),1,0)</f>
        <v>0</v>
      </c>
    </row>
    <row r="386" s="101" customFormat="1" spans="1:11">
      <c r="A386" s="60"/>
      <c r="B386" s="103"/>
      <c r="C386" s="103"/>
      <c r="D386" s="103"/>
      <c r="E386" s="103"/>
      <c r="F386" s="103"/>
      <c r="H386" s="154"/>
      <c r="K386" s="112">
        <f>IF(AND(年报!N$2&lt;=A386,A386&lt;=年报!N$3),1,0)</f>
        <v>0</v>
      </c>
    </row>
    <row r="387" s="101" customFormat="1" spans="1:11">
      <c r="A387" s="60"/>
      <c r="B387" s="103"/>
      <c r="C387" s="103"/>
      <c r="D387" s="103"/>
      <c r="E387" s="103"/>
      <c r="F387" s="103"/>
      <c r="H387" s="154"/>
      <c r="K387" s="112">
        <f>IF(AND(年报!N$2&lt;=A387,A387&lt;=年报!N$3),1,0)</f>
        <v>0</v>
      </c>
    </row>
    <row r="388" s="101" customFormat="1" spans="1:11">
      <c r="A388" s="60"/>
      <c r="B388" s="103"/>
      <c r="C388" s="103"/>
      <c r="D388" s="103"/>
      <c r="E388" s="103"/>
      <c r="F388" s="103"/>
      <c r="H388" s="154"/>
      <c r="K388" s="112">
        <f>IF(AND(年报!N$2&lt;=A388,A388&lt;=年报!N$3),1,0)</f>
        <v>0</v>
      </c>
    </row>
    <row r="389" s="101" customFormat="1" spans="1:11">
      <c r="A389" s="60"/>
      <c r="B389" s="103"/>
      <c r="C389" s="103"/>
      <c r="D389" s="103"/>
      <c r="E389" s="103"/>
      <c r="F389" s="103"/>
      <c r="H389" s="154"/>
      <c r="K389" s="112">
        <f>IF(AND(年报!N$2&lt;=A389,A389&lt;=年报!N$3),1,0)</f>
        <v>0</v>
      </c>
    </row>
    <row r="390" s="101" customFormat="1" spans="1:11">
      <c r="A390" s="60"/>
      <c r="B390" s="103"/>
      <c r="C390" s="103"/>
      <c r="D390" s="103"/>
      <c r="E390" s="103"/>
      <c r="F390" s="103"/>
      <c r="H390" s="154"/>
      <c r="K390" s="112">
        <f>IF(AND(年报!N$2&lt;=A390,A390&lt;=年报!N$3),1,0)</f>
        <v>0</v>
      </c>
    </row>
    <row r="391" s="101" customFormat="1" spans="1:11">
      <c r="A391" s="60"/>
      <c r="B391" s="103"/>
      <c r="C391" s="103"/>
      <c r="D391" s="103"/>
      <c r="E391" s="103"/>
      <c r="F391" s="103"/>
      <c r="H391" s="154"/>
      <c r="K391" s="112">
        <f>IF(AND(年报!N$2&lt;=A391,A391&lt;=年报!N$3),1,0)</f>
        <v>0</v>
      </c>
    </row>
    <row r="392" s="101" customFormat="1" spans="1:11">
      <c r="A392" s="60"/>
      <c r="B392" s="103"/>
      <c r="C392" s="103"/>
      <c r="D392" s="103"/>
      <c r="E392" s="103"/>
      <c r="F392" s="103"/>
      <c r="H392" s="154"/>
      <c r="K392" s="112">
        <f>IF(AND(年报!N$2&lt;=A392,A392&lt;=年报!N$3),1,0)</f>
        <v>0</v>
      </c>
    </row>
    <row r="393" s="101" customFormat="1" spans="1:11">
      <c r="A393" s="60"/>
      <c r="B393" s="103"/>
      <c r="C393" s="103"/>
      <c r="D393" s="103"/>
      <c r="E393" s="103"/>
      <c r="F393" s="103"/>
      <c r="H393" s="154"/>
      <c r="K393" s="112">
        <f>IF(AND(年报!N$2&lt;=A393,A393&lt;=年报!N$3),1,0)</f>
        <v>0</v>
      </c>
    </row>
    <row r="394" s="101" customFormat="1" spans="1:11">
      <c r="A394" s="60"/>
      <c r="B394" s="103"/>
      <c r="C394" s="103"/>
      <c r="D394" s="103"/>
      <c r="E394" s="103"/>
      <c r="F394" s="103"/>
      <c r="H394" s="154"/>
      <c r="K394" s="112">
        <f>IF(AND(年报!N$2&lt;=A394,A394&lt;=年报!N$3),1,0)</f>
        <v>0</v>
      </c>
    </row>
    <row r="395" s="101" customFormat="1" spans="1:11">
      <c r="A395" s="60"/>
      <c r="B395" s="103"/>
      <c r="C395" s="103"/>
      <c r="D395" s="103"/>
      <c r="E395" s="103"/>
      <c r="F395" s="103"/>
      <c r="H395" s="154"/>
      <c r="K395" s="112">
        <f>IF(AND(年报!N$2&lt;=A395,A395&lt;=年报!N$3),1,0)</f>
        <v>0</v>
      </c>
    </row>
    <row r="396" s="101" customFormat="1" spans="1:11">
      <c r="A396" s="60"/>
      <c r="B396" s="103"/>
      <c r="C396" s="103"/>
      <c r="D396" s="103"/>
      <c r="E396" s="103"/>
      <c r="F396" s="103"/>
      <c r="H396" s="154"/>
      <c r="K396" s="112">
        <f>IF(AND(年报!N$2&lt;=A396,A396&lt;=年报!N$3),1,0)</f>
        <v>0</v>
      </c>
    </row>
    <row r="397" s="101" customFormat="1" spans="1:11">
      <c r="A397" s="60"/>
      <c r="B397" s="103"/>
      <c r="C397" s="103"/>
      <c r="D397" s="103"/>
      <c r="E397" s="103"/>
      <c r="F397" s="103"/>
      <c r="H397" s="154"/>
      <c r="K397" s="112">
        <f>IF(AND(年报!N$2&lt;=A397,A397&lt;=年报!N$3),1,0)</f>
        <v>0</v>
      </c>
    </row>
    <row r="398" s="101" customFormat="1" spans="1:11">
      <c r="A398" s="60"/>
      <c r="B398" s="103"/>
      <c r="C398" s="103"/>
      <c r="D398" s="103"/>
      <c r="E398" s="103"/>
      <c r="F398" s="103"/>
      <c r="H398" s="154"/>
      <c r="K398" s="112">
        <f>IF(AND(年报!N$2&lt;=A398,A398&lt;=年报!N$3),1,0)</f>
        <v>0</v>
      </c>
    </row>
    <row r="399" s="101" customFormat="1" spans="1:11">
      <c r="A399" s="60"/>
      <c r="B399" s="103"/>
      <c r="C399" s="103"/>
      <c r="D399" s="103"/>
      <c r="E399" s="103"/>
      <c r="F399" s="103"/>
      <c r="H399" s="154"/>
      <c r="K399" s="112">
        <f>IF(AND(年报!N$2&lt;=A399,A399&lt;=年报!N$3),1,0)</f>
        <v>0</v>
      </c>
    </row>
    <row r="400" s="101" customFormat="1" spans="1:11">
      <c r="A400" s="60"/>
      <c r="B400" s="103"/>
      <c r="C400" s="103"/>
      <c r="D400" s="103"/>
      <c r="E400" s="103"/>
      <c r="F400" s="103"/>
      <c r="H400" s="154"/>
      <c r="K400" s="112">
        <f>IF(AND(年报!N$2&lt;=A400,A400&lt;=年报!N$3),1,0)</f>
        <v>0</v>
      </c>
    </row>
    <row r="401" s="101" customFormat="1" spans="1:11">
      <c r="A401" s="60"/>
      <c r="B401" s="103"/>
      <c r="C401" s="103"/>
      <c r="D401" s="103"/>
      <c r="E401" s="103"/>
      <c r="F401" s="103"/>
      <c r="H401" s="154"/>
      <c r="K401" s="112">
        <f>IF(AND(年报!N$2&lt;=A401,A401&lt;=年报!N$3),1,0)</f>
        <v>0</v>
      </c>
    </row>
    <row r="402" s="101" customFormat="1" spans="1:11">
      <c r="A402" s="60"/>
      <c r="B402" s="103"/>
      <c r="C402" s="103"/>
      <c r="D402" s="103"/>
      <c r="E402" s="103"/>
      <c r="F402" s="103"/>
      <c r="H402" s="154"/>
      <c r="K402" s="112">
        <f>IF(AND(年报!N$2&lt;=A402,A402&lt;=年报!N$3),1,0)</f>
        <v>0</v>
      </c>
    </row>
    <row r="403" s="101" customFormat="1" spans="1:11">
      <c r="A403" s="60"/>
      <c r="B403" s="103"/>
      <c r="C403" s="103"/>
      <c r="D403" s="103"/>
      <c r="E403" s="103"/>
      <c r="F403" s="103"/>
      <c r="H403" s="154"/>
      <c r="K403" s="112">
        <f>IF(AND(年报!N$2&lt;=A403,A403&lt;=年报!N$3),1,0)</f>
        <v>0</v>
      </c>
    </row>
    <row r="404" s="101" customFormat="1" spans="1:11">
      <c r="A404" s="60"/>
      <c r="B404" s="103"/>
      <c r="C404" s="103"/>
      <c r="D404" s="103"/>
      <c r="E404" s="103"/>
      <c r="F404" s="103"/>
      <c r="H404" s="154"/>
      <c r="K404" s="112">
        <f>IF(AND(年报!N$2&lt;=A404,A404&lt;=年报!N$3),1,0)</f>
        <v>0</v>
      </c>
    </row>
    <row r="405" s="101" customFormat="1" spans="1:11">
      <c r="A405" s="60"/>
      <c r="B405" s="103"/>
      <c r="C405" s="103"/>
      <c r="D405" s="103"/>
      <c r="E405" s="103"/>
      <c r="F405" s="103"/>
      <c r="H405" s="154"/>
      <c r="K405" s="112">
        <f>IF(AND(年报!N$2&lt;=A405,A405&lt;=年报!N$3),1,0)</f>
        <v>0</v>
      </c>
    </row>
    <row r="406" s="101" customFormat="1" spans="1:11">
      <c r="A406" s="60"/>
      <c r="B406" s="103"/>
      <c r="C406" s="103"/>
      <c r="D406" s="103"/>
      <c r="E406" s="103"/>
      <c r="F406" s="103"/>
      <c r="H406" s="154"/>
      <c r="K406" s="112">
        <f>IF(AND(年报!N$2&lt;=A406,A406&lt;=年报!N$3),1,0)</f>
        <v>0</v>
      </c>
    </row>
    <row r="407" s="101" customFormat="1" spans="1:11">
      <c r="A407" s="60"/>
      <c r="B407" s="103"/>
      <c r="C407" s="103"/>
      <c r="D407" s="103"/>
      <c r="E407" s="103"/>
      <c r="F407" s="103"/>
      <c r="H407" s="154"/>
      <c r="K407" s="112">
        <f>IF(AND(年报!N$2&lt;=A407,A407&lt;=年报!N$3),1,0)</f>
        <v>0</v>
      </c>
    </row>
    <row r="408" s="101" customFormat="1" spans="1:11">
      <c r="A408" s="60"/>
      <c r="B408" s="103"/>
      <c r="C408" s="103"/>
      <c r="D408" s="103"/>
      <c r="E408" s="103"/>
      <c r="F408" s="103"/>
      <c r="H408" s="154"/>
      <c r="K408" s="112">
        <f>IF(AND(年报!N$2&lt;=A408,A408&lt;=年报!N$3),1,0)</f>
        <v>0</v>
      </c>
    </row>
    <row r="409" s="101" customFormat="1" spans="1:11">
      <c r="A409" s="60"/>
      <c r="B409" s="103"/>
      <c r="C409" s="103"/>
      <c r="D409" s="103"/>
      <c r="E409" s="103"/>
      <c r="F409" s="103"/>
      <c r="H409" s="154"/>
      <c r="K409" s="112">
        <f>IF(AND(年报!N$2&lt;=A409,A409&lt;=年报!N$3),1,0)</f>
        <v>0</v>
      </c>
    </row>
    <row r="410" s="101" customFormat="1" spans="1:11">
      <c r="A410" s="60"/>
      <c r="B410" s="103"/>
      <c r="C410" s="103"/>
      <c r="D410" s="103"/>
      <c r="E410" s="103"/>
      <c r="F410" s="103"/>
      <c r="H410" s="154"/>
      <c r="K410" s="112">
        <f>IF(AND(年报!N$2&lt;=A410,A410&lt;=年报!N$3),1,0)</f>
        <v>0</v>
      </c>
    </row>
    <row r="411" s="101" customFormat="1" spans="1:11">
      <c r="A411" s="60"/>
      <c r="B411" s="103"/>
      <c r="C411" s="103"/>
      <c r="D411" s="103"/>
      <c r="E411" s="103"/>
      <c r="F411" s="103"/>
      <c r="H411" s="154"/>
      <c r="K411" s="112">
        <f>IF(AND(年报!N$2&lt;=A411,A411&lt;=年报!N$3),1,0)</f>
        <v>0</v>
      </c>
    </row>
    <row r="412" s="101" customFormat="1" spans="1:11">
      <c r="A412" s="60"/>
      <c r="B412" s="103"/>
      <c r="C412" s="103"/>
      <c r="D412" s="103"/>
      <c r="E412" s="103"/>
      <c r="F412" s="103"/>
      <c r="H412" s="154"/>
      <c r="K412" s="112">
        <f>IF(AND(年报!N$2&lt;=A412,A412&lt;=年报!N$3),1,0)</f>
        <v>0</v>
      </c>
    </row>
    <row r="413" s="101" customFormat="1" spans="1:11">
      <c r="A413" s="60"/>
      <c r="B413" s="103"/>
      <c r="C413" s="103"/>
      <c r="D413" s="103"/>
      <c r="E413" s="103"/>
      <c r="F413" s="103"/>
      <c r="H413" s="154"/>
      <c r="K413" s="112">
        <f>IF(AND(年报!N$2&lt;=A413,A413&lt;=年报!N$3),1,0)</f>
        <v>0</v>
      </c>
    </row>
    <row r="414" s="101" customFormat="1" spans="1:11">
      <c r="A414" s="60"/>
      <c r="B414" s="103"/>
      <c r="C414" s="103"/>
      <c r="D414" s="103"/>
      <c r="E414" s="103"/>
      <c r="F414" s="103"/>
      <c r="H414" s="154"/>
      <c r="K414" s="112">
        <f>IF(AND(年报!N$2&lt;=A414,A414&lt;=年报!N$3),1,0)</f>
        <v>0</v>
      </c>
    </row>
    <row r="415" s="101" customFormat="1" spans="1:11">
      <c r="A415" s="60"/>
      <c r="B415" s="103"/>
      <c r="C415" s="103"/>
      <c r="D415" s="103"/>
      <c r="E415" s="103"/>
      <c r="F415" s="103"/>
      <c r="H415" s="154"/>
      <c r="K415" s="112">
        <f>IF(AND(年报!N$2&lt;=A415,A415&lt;=年报!N$3),1,0)</f>
        <v>0</v>
      </c>
    </row>
    <row r="416" s="101" customFormat="1" spans="1:11">
      <c r="A416" s="60"/>
      <c r="B416" s="103"/>
      <c r="C416" s="103"/>
      <c r="D416" s="103"/>
      <c r="E416" s="103"/>
      <c r="F416" s="103"/>
      <c r="H416" s="154"/>
      <c r="K416" s="112">
        <f>IF(AND(年报!N$2&lt;=A416,A416&lt;=年报!N$3),1,0)</f>
        <v>0</v>
      </c>
    </row>
    <row r="417" s="101" customFormat="1" spans="1:11">
      <c r="A417" s="60"/>
      <c r="B417" s="103"/>
      <c r="C417" s="103"/>
      <c r="D417" s="103"/>
      <c r="E417" s="103"/>
      <c r="F417" s="103"/>
      <c r="H417" s="154"/>
      <c r="K417" s="112">
        <f>IF(AND(年报!N$2&lt;=A417,A417&lt;=年报!N$3),1,0)</f>
        <v>0</v>
      </c>
    </row>
    <row r="418" s="101" customFormat="1" spans="1:11">
      <c r="A418" s="60"/>
      <c r="B418" s="103"/>
      <c r="C418" s="103"/>
      <c r="D418" s="103"/>
      <c r="E418" s="103"/>
      <c r="F418" s="103"/>
      <c r="H418" s="154"/>
      <c r="K418" s="112">
        <f>IF(AND(年报!N$2&lt;=A418,A418&lt;=年报!N$3),1,0)</f>
        <v>0</v>
      </c>
    </row>
    <row r="419" s="101" customFormat="1" spans="1:11">
      <c r="A419" s="60"/>
      <c r="B419" s="103"/>
      <c r="C419" s="103"/>
      <c r="D419" s="103"/>
      <c r="E419" s="103"/>
      <c r="F419" s="103"/>
      <c r="H419" s="154"/>
      <c r="K419" s="112">
        <f>IF(AND(年报!N$2&lt;=A419,A419&lt;=年报!N$3),1,0)</f>
        <v>0</v>
      </c>
    </row>
    <row r="420" s="101" customFormat="1" spans="1:11">
      <c r="A420" s="60"/>
      <c r="B420" s="103"/>
      <c r="C420" s="103"/>
      <c r="D420" s="103"/>
      <c r="E420" s="103"/>
      <c r="F420" s="103"/>
      <c r="H420" s="154"/>
      <c r="K420" s="112">
        <f>IF(AND(年报!N$2&lt;=A420,A420&lt;=年报!N$3),1,0)</f>
        <v>0</v>
      </c>
    </row>
    <row r="421" s="101" customFormat="1" spans="1:11">
      <c r="A421" s="60"/>
      <c r="B421" s="103"/>
      <c r="C421" s="103"/>
      <c r="D421" s="103"/>
      <c r="E421" s="103"/>
      <c r="F421" s="103"/>
      <c r="H421" s="154"/>
      <c r="K421" s="112">
        <f>IF(AND(年报!N$2&lt;=A421,A421&lt;=年报!N$3),1,0)</f>
        <v>0</v>
      </c>
    </row>
    <row r="422" s="101" customFormat="1" spans="1:11">
      <c r="A422" s="60"/>
      <c r="B422" s="103"/>
      <c r="C422" s="103"/>
      <c r="D422" s="103"/>
      <c r="E422" s="103"/>
      <c r="F422" s="103"/>
      <c r="H422" s="154"/>
      <c r="K422" s="112">
        <f>IF(AND(年报!N$2&lt;=A422,A422&lt;=年报!N$3),1,0)</f>
        <v>0</v>
      </c>
    </row>
    <row r="423" s="101" customFormat="1" spans="1:11">
      <c r="A423" s="60"/>
      <c r="B423" s="103"/>
      <c r="C423" s="103"/>
      <c r="D423" s="103"/>
      <c r="E423" s="103"/>
      <c r="F423" s="103"/>
      <c r="H423" s="154"/>
      <c r="K423" s="112">
        <f>IF(AND(年报!N$2&lt;=A423,A423&lt;=年报!N$3),1,0)</f>
        <v>0</v>
      </c>
    </row>
    <row r="424" s="101" customFormat="1" spans="1:11">
      <c r="A424" s="60"/>
      <c r="B424" s="103"/>
      <c r="C424" s="103"/>
      <c r="D424" s="103"/>
      <c r="E424" s="103"/>
      <c r="F424" s="103"/>
      <c r="H424" s="154"/>
      <c r="K424" s="112">
        <f>IF(AND(年报!N$2&lt;=A424,A424&lt;=年报!N$3),1,0)</f>
        <v>0</v>
      </c>
    </row>
    <row r="425" s="101" customFormat="1" spans="1:11">
      <c r="A425" s="60"/>
      <c r="B425" s="103"/>
      <c r="C425" s="103"/>
      <c r="D425" s="103"/>
      <c r="E425" s="103"/>
      <c r="F425" s="103"/>
      <c r="H425" s="154"/>
      <c r="K425" s="112">
        <f>IF(AND(年报!N$2&lt;=A425,A425&lt;=年报!N$3),1,0)</f>
        <v>0</v>
      </c>
    </row>
    <row r="426" s="101" customFormat="1" spans="1:11">
      <c r="A426" s="60"/>
      <c r="B426" s="103"/>
      <c r="C426" s="103"/>
      <c r="D426" s="103"/>
      <c r="E426" s="103"/>
      <c r="F426" s="103"/>
      <c r="H426" s="154"/>
      <c r="K426" s="112">
        <f>IF(AND(年报!N$2&lt;=A426,A426&lt;=年报!N$3),1,0)</f>
        <v>0</v>
      </c>
    </row>
    <row r="427" s="101" customFormat="1" spans="1:11">
      <c r="A427" s="60"/>
      <c r="B427" s="103"/>
      <c r="C427" s="103"/>
      <c r="D427" s="103"/>
      <c r="E427" s="103"/>
      <c r="F427" s="103"/>
      <c r="H427" s="154"/>
      <c r="K427" s="112">
        <f>IF(AND(年报!N$2&lt;=A427,A427&lt;=年报!N$3),1,0)</f>
        <v>0</v>
      </c>
    </row>
    <row r="428" s="101" customFormat="1" spans="1:11">
      <c r="A428" s="60"/>
      <c r="B428" s="103"/>
      <c r="C428" s="103"/>
      <c r="D428" s="103"/>
      <c r="E428" s="103"/>
      <c r="F428" s="103"/>
      <c r="H428" s="154"/>
      <c r="K428" s="112">
        <f>IF(AND(年报!N$2&lt;=A428,A428&lt;=年报!N$3),1,0)</f>
        <v>0</v>
      </c>
    </row>
    <row r="429" s="101" customFormat="1" spans="1:11">
      <c r="A429" s="60"/>
      <c r="B429" s="103"/>
      <c r="C429" s="103"/>
      <c r="D429" s="103"/>
      <c r="E429" s="103"/>
      <c r="F429" s="103"/>
      <c r="H429" s="154"/>
      <c r="K429" s="112">
        <f>IF(AND(年报!N$2&lt;=A429,A429&lt;=年报!N$3),1,0)</f>
        <v>0</v>
      </c>
    </row>
    <row r="430" s="101" customFormat="1" spans="1:11">
      <c r="A430" s="60"/>
      <c r="B430" s="103"/>
      <c r="C430" s="103"/>
      <c r="D430" s="103"/>
      <c r="E430" s="103"/>
      <c r="F430" s="103"/>
      <c r="H430" s="154"/>
      <c r="K430" s="112">
        <f>IF(AND(年报!N$2&lt;=A430,A430&lt;=年报!N$3),1,0)</f>
        <v>0</v>
      </c>
    </row>
    <row r="431" s="101" customFormat="1" spans="1:11">
      <c r="A431" s="60"/>
      <c r="B431" s="103"/>
      <c r="C431" s="103"/>
      <c r="D431" s="103"/>
      <c r="E431" s="103"/>
      <c r="F431" s="103"/>
      <c r="H431" s="154"/>
      <c r="K431" s="112">
        <f>IF(AND(年报!N$2&lt;=A431,A431&lt;=年报!N$3),1,0)</f>
        <v>0</v>
      </c>
    </row>
    <row r="432" s="101" customFormat="1" spans="1:11">
      <c r="A432" s="60"/>
      <c r="B432" s="103"/>
      <c r="C432" s="103"/>
      <c r="D432" s="103"/>
      <c r="E432" s="103"/>
      <c r="F432" s="103"/>
      <c r="H432" s="154"/>
      <c r="K432" s="112">
        <f>IF(AND(年报!N$2&lt;=A432,A432&lt;=年报!N$3),1,0)</f>
        <v>0</v>
      </c>
    </row>
    <row r="433" s="101" customFormat="1" spans="1:11">
      <c r="A433" s="60"/>
      <c r="B433" s="103"/>
      <c r="C433" s="103"/>
      <c r="D433" s="103"/>
      <c r="E433" s="103"/>
      <c r="F433" s="103"/>
      <c r="H433" s="154"/>
      <c r="K433" s="112">
        <f>IF(AND(年报!N$2&lt;=A433,A433&lt;=年报!N$3),1,0)</f>
        <v>0</v>
      </c>
    </row>
    <row r="434" s="101" customFormat="1" spans="1:11">
      <c r="A434" s="60"/>
      <c r="B434" s="103"/>
      <c r="C434" s="103"/>
      <c r="D434" s="103"/>
      <c r="E434" s="103"/>
      <c r="F434" s="103"/>
      <c r="H434" s="154"/>
      <c r="K434" s="112">
        <f>IF(AND(年报!N$2&lt;=A434,A434&lt;=年报!N$3),1,0)</f>
        <v>0</v>
      </c>
    </row>
    <row r="435" s="101" customFormat="1" spans="1:11">
      <c r="A435" s="60"/>
      <c r="B435" s="103"/>
      <c r="C435" s="103"/>
      <c r="D435" s="103"/>
      <c r="E435" s="103"/>
      <c r="F435" s="103"/>
      <c r="H435" s="154"/>
      <c r="K435" s="112">
        <f>IF(AND(年报!N$2&lt;=A435,A435&lt;=年报!N$3),1,0)</f>
        <v>0</v>
      </c>
    </row>
    <row r="436" s="101" customFormat="1" spans="1:11">
      <c r="A436" s="60"/>
      <c r="B436" s="103"/>
      <c r="C436" s="103"/>
      <c r="D436" s="103"/>
      <c r="E436" s="103"/>
      <c r="F436" s="103"/>
      <c r="H436" s="154"/>
      <c r="K436" s="112">
        <f>IF(AND(年报!N$2&lt;=A436,A436&lt;=年报!N$3),1,0)</f>
        <v>0</v>
      </c>
    </row>
    <row r="437" s="101" customFormat="1" spans="1:11">
      <c r="A437" s="60"/>
      <c r="B437" s="103"/>
      <c r="C437" s="103"/>
      <c r="D437" s="103"/>
      <c r="E437" s="103"/>
      <c r="F437" s="103"/>
      <c r="H437" s="154"/>
      <c r="K437" s="112">
        <f>IF(AND(年报!N$2&lt;=A437,A437&lt;=年报!N$3),1,0)</f>
        <v>0</v>
      </c>
    </row>
    <row r="438" s="101" customFormat="1" spans="1:11">
      <c r="A438" s="60"/>
      <c r="B438" s="103"/>
      <c r="C438" s="103"/>
      <c r="D438" s="103"/>
      <c r="E438" s="103"/>
      <c r="F438" s="103"/>
      <c r="H438" s="154"/>
      <c r="K438" s="112">
        <f>IF(AND(年报!N$2&lt;=A438,A438&lt;=年报!N$3),1,0)</f>
        <v>0</v>
      </c>
    </row>
    <row r="439" s="101" customFormat="1" spans="1:11">
      <c r="A439" s="60"/>
      <c r="B439" s="103"/>
      <c r="C439" s="103"/>
      <c r="D439" s="103"/>
      <c r="E439" s="103"/>
      <c r="F439" s="103"/>
      <c r="H439" s="154"/>
      <c r="K439" s="112">
        <f>IF(AND(年报!N$2&lt;=A439,A439&lt;=年报!N$3),1,0)</f>
        <v>0</v>
      </c>
    </row>
    <row r="440" s="101" customFormat="1" spans="1:11">
      <c r="A440" s="60"/>
      <c r="B440" s="103"/>
      <c r="C440" s="103"/>
      <c r="D440" s="103"/>
      <c r="E440" s="103"/>
      <c r="F440" s="103"/>
      <c r="H440" s="154"/>
      <c r="K440" s="112">
        <f>IF(AND(年报!N$2&lt;=A440,A440&lt;=年报!N$3),1,0)</f>
        <v>0</v>
      </c>
    </row>
    <row r="441" s="101" customFormat="1" spans="1:11">
      <c r="A441" s="60"/>
      <c r="B441" s="103"/>
      <c r="C441" s="103"/>
      <c r="D441" s="103"/>
      <c r="E441" s="103"/>
      <c r="F441" s="103"/>
      <c r="H441" s="154"/>
      <c r="K441" s="112">
        <f>IF(AND(年报!N$2&lt;=A441,A441&lt;=年报!N$3),1,0)</f>
        <v>0</v>
      </c>
    </row>
    <row r="442" s="101" customFormat="1" spans="1:11">
      <c r="A442" s="60"/>
      <c r="B442" s="103"/>
      <c r="C442" s="103"/>
      <c r="D442" s="103"/>
      <c r="E442" s="103"/>
      <c r="F442" s="103"/>
      <c r="H442" s="154"/>
      <c r="K442" s="112">
        <f>IF(AND(年报!N$2&lt;=A442,A442&lt;=年报!N$3),1,0)</f>
        <v>0</v>
      </c>
    </row>
    <row r="443" s="101" customFormat="1" spans="1:11">
      <c r="A443" s="60"/>
      <c r="B443" s="103"/>
      <c r="C443" s="103"/>
      <c r="D443" s="103"/>
      <c r="E443" s="103"/>
      <c r="F443" s="103"/>
      <c r="H443" s="154"/>
      <c r="K443" s="112">
        <f>IF(AND(年报!N$2&lt;=A443,A443&lt;=年报!N$3),1,0)</f>
        <v>0</v>
      </c>
    </row>
    <row r="444" s="101" customFormat="1" spans="1:11">
      <c r="A444" s="60"/>
      <c r="B444" s="103"/>
      <c r="C444" s="103"/>
      <c r="D444" s="103"/>
      <c r="E444" s="103"/>
      <c r="F444" s="103"/>
      <c r="H444" s="154"/>
      <c r="K444" s="112">
        <f>IF(AND(年报!N$2&lt;=A444,A444&lt;=年报!N$3),1,0)</f>
        <v>0</v>
      </c>
    </row>
    <row r="445" s="101" customFormat="1" spans="1:11">
      <c r="A445" s="60"/>
      <c r="B445" s="103"/>
      <c r="C445" s="103"/>
      <c r="D445" s="103"/>
      <c r="E445" s="103"/>
      <c r="F445" s="103"/>
      <c r="H445" s="154"/>
      <c r="K445" s="112">
        <f>IF(AND(年报!N$2&lt;=A445,A445&lt;=年报!N$3),1,0)</f>
        <v>0</v>
      </c>
    </row>
    <row r="446" s="101" customFormat="1" spans="1:11">
      <c r="A446" s="60"/>
      <c r="B446" s="103"/>
      <c r="C446" s="103"/>
      <c r="D446" s="103"/>
      <c r="E446" s="103"/>
      <c r="F446" s="103"/>
      <c r="H446" s="154"/>
      <c r="K446" s="112">
        <f>IF(AND(年报!N$2&lt;=A446,A446&lt;=年报!N$3),1,0)</f>
        <v>0</v>
      </c>
    </row>
    <row r="447" s="101" customFormat="1" spans="1:11">
      <c r="A447" s="60"/>
      <c r="B447" s="103"/>
      <c r="C447" s="103"/>
      <c r="D447" s="103"/>
      <c r="E447" s="103"/>
      <c r="F447" s="103"/>
      <c r="H447" s="154"/>
      <c r="K447" s="112">
        <f>IF(AND(年报!N$2&lt;=A447,A447&lt;=年报!N$3),1,0)</f>
        <v>0</v>
      </c>
    </row>
    <row r="448" s="101" customFormat="1" spans="1:11">
      <c r="A448" s="60"/>
      <c r="B448" s="103"/>
      <c r="C448" s="103"/>
      <c r="D448" s="103"/>
      <c r="E448" s="103"/>
      <c r="F448" s="103"/>
      <c r="H448" s="154"/>
      <c r="K448" s="112">
        <f>IF(AND(年报!N$2&lt;=A448,A448&lt;=年报!N$3),1,0)</f>
        <v>0</v>
      </c>
    </row>
    <row r="449" s="101" customFormat="1" spans="1:11">
      <c r="A449" s="60"/>
      <c r="B449" s="103"/>
      <c r="C449" s="103"/>
      <c r="D449" s="103"/>
      <c r="E449" s="103"/>
      <c r="F449" s="103"/>
      <c r="H449" s="154"/>
      <c r="K449" s="112">
        <f>IF(AND(年报!N$2&lt;=A449,A449&lt;=年报!N$3),1,0)</f>
        <v>0</v>
      </c>
    </row>
    <row r="450" s="101" customFormat="1" spans="1:11">
      <c r="A450" s="60"/>
      <c r="B450" s="103"/>
      <c r="C450" s="103"/>
      <c r="D450" s="103"/>
      <c r="E450" s="103"/>
      <c r="F450" s="103"/>
      <c r="H450" s="154"/>
      <c r="K450" s="112">
        <f>IF(AND(年报!N$2&lt;=A450,A450&lt;=年报!N$3),1,0)</f>
        <v>0</v>
      </c>
    </row>
    <row r="451" s="101" customFormat="1" spans="1:11">
      <c r="A451" s="60"/>
      <c r="B451" s="103"/>
      <c r="C451" s="103"/>
      <c r="D451" s="103"/>
      <c r="E451" s="103"/>
      <c r="F451" s="103"/>
      <c r="H451" s="154"/>
      <c r="K451" s="112">
        <f>IF(AND(年报!N$2&lt;=A451,A451&lt;=年报!N$3),1,0)</f>
        <v>0</v>
      </c>
    </row>
    <row r="452" s="101" customFormat="1" spans="1:11">
      <c r="A452" s="60"/>
      <c r="B452" s="103"/>
      <c r="C452" s="103"/>
      <c r="D452" s="103"/>
      <c r="E452" s="103"/>
      <c r="F452" s="103"/>
      <c r="H452" s="154"/>
      <c r="K452" s="112">
        <f>IF(AND(年报!N$2&lt;=A452,A452&lt;=年报!N$3),1,0)</f>
        <v>0</v>
      </c>
    </row>
    <row r="453" s="101" customFormat="1" spans="1:11">
      <c r="A453" s="60"/>
      <c r="B453" s="103"/>
      <c r="C453" s="103"/>
      <c r="D453" s="103"/>
      <c r="E453" s="103"/>
      <c r="F453" s="103"/>
      <c r="H453" s="154"/>
      <c r="K453" s="112">
        <f>IF(AND(年报!N$2&lt;=A453,A453&lt;=年报!N$3),1,0)</f>
        <v>0</v>
      </c>
    </row>
    <row r="454" s="101" customFormat="1" spans="1:11">
      <c r="A454" s="60"/>
      <c r="B454" s="103"/>
      <c r="C454" s="103"/>
      <c r="D454" s="103"/>
      <c r="E454" s="103"/>
      <c r="F454" s="103"/>
      <c r="H454" s="154"/>
      <c r="K454" s="112">
        <f>IF(AND(年报!N$2&lt;=A454,A454&lt;=年报!N$3),1,0)</f>
        <v>0</v>
      </c>
    </row>
    <row r="455" s="101" customFormat="1" spans="1:11">
      <c r="A455" s="60"/>
      <c r="B455" s="103"/>
      <c r="C455" s="103"/>
      <c r="D455" s="103"/>
      <c r="E455" s="103"/>
      <c r="F455" s="103"/>
      <c r="H455" s="154"/>
      <c r="K455" s="112">
        <f>IF(AND(年报!N$2&lt;=A455,A455&lt;=年报!N$3),1,0)</f>
        <v>0</v>
      </c>
    </row>
    <row r="456" s="101" customFormat="1" spans="1:11">
      <c r="A456" s="60"/>
      <c r="B456" s="103"/>
      <c r="C456" s="103"/>
      <c r="D456" s="103"/>
      <c r="E456" s="103"/>
      <c r="F456" s="103"/>
      <c r="H456" s="154"/>
      <c r="K456" s="112">
        <f>IF(AND(年报!N$2&lt;=A456,A456&lt;=年报!N$3),1,0)</f>
        <v>0</v>
      </c>
    </row>
    <row r="457" s="101" customFormat="1" spans="1:11">
      <c r="A457" s="60"/>
      <c r="B457" s="103"/>
      <c r="C457" s="103"/>
      <c r="D457" s="103"/>
      <c r="E457" s="103"/>
      <c r="F457" s="103"/>
      <c r="H457" s="154"/>
      <c r="K457" s="112">
        <f>IF(AND(年报!N$2&lt;=A457,A457&lt;=年报!N$3),1,0)</f>
        <v>0</v>
      </c>
    </row>
    <row r="458" s="101" customFormat="1" spans="1:11">
      <c r="A458" s="60"/>
      <c r="B458" s="103"/>
      <c r="C458" s="103"/>
      <c r="D458" s="103"/>
      <c r="E458" s="103"/>
      <c r="F458" s="103"/>
      <c r="H458" s="154"/>
      <c r="K458" s="112">
        <f>IF(AND(年报!N$2&lt;=A458,A458&lt;=年报!N$3),1,0)</f>
        <v>0</v>
      </c>
    </row>
    <row r="459" s="101" customFormat="1" spans="1:11">
      <c r="A459" s="60"/>
      <c r="B459" s="103"/>
      <c r="C459" s="103"/>
      <c r="D459" s="103"/>
      <c r="E459" s="103"/>
      <c r="F459" s="103"/>
      <c r="H459" s="154"/>
      <c r="K459" s="112">
        <f>IF(AND(年报!N$2&lt;=A459,A459&lt;=年报!N$3),1,0)</f>
        <v>0</v>
      </c>
    </row>
    <row r="460" s="101" customFormat="1" spans="1:11">
      <c r="A460" s="60"/>
      <c r="B460" s="103"/>
      <c r="C460" s="103"/>
      <c r="D460" s="103"/>
      <c r="E460" s="103"/>
      <c r="F460" s="103"/>
      <c r="H460" s="154"/>
      <c r="K460" s="112">
        <f>IF(AND(年报!N$2&lt;=A460,A460&lt;=年报!N$3),1,0)</f>
        <v>0</v>
      </c>
    </row>
    <row r="461" s="101" customFormat="1" spans="1:11">
      <c r="A461" s="60"/>
      <c r="B461" s="103"/>
      <c r="C461" s="103"/>
      <c r="D461" s="103"/>
      <c r="E461" s="103"/>
      <c r="F461" s="103"/>
      <c r="H461" s="154"/>
      <c r="K461" s="112">
        <f>IF(AND(年报!N$2&lt;=A461,A461&lt;=年报!N$3),1,0)</f>
        <v>0</v>
      </c>
    </row>
    <row r="462" s="101" customFormat="1" spans="1:11">
      <c r="A462" s="60"/>
      <c r="B462" s="103"/>
      <c r="C462" s="103"/>
      <c r="D462" s="103"/>
      <c r="E462" s="103"/>
      <c r="F462" s="103"/>
      <c r="H462" s="154"/>
      <c r="K462" s="112">
        <f>IF(AND(年报!N$2&lt;=A462,A462&lt;=年报!N$3),1,0)</f>
        <v>0</v>
      </c>
    </row>
    <row r="463" s="101" customFormat="1" spans="1:11">
      <c r="A463" s="60"/>
      <c r="B463" s="103"/>
      <c r="C463" s="103"/>
      <c r="D463" s="103"/>
      <c r="E463" s="103"/>
      <c r="F463" s="103"/>
      <c r="H463" s="154"/>
      <c r="K463" s="112">
        <f>IF(AND(年报!N$2&lt;=A463,A463&lt;=年报!N$3),1,0)</f>
        <v>0</v>
      </c>
    </row>
    <row r="464" s="101" customFormat="1" spans="1:11">
      <c r="A464" s="60"/>
      <c r="B464" s="103"/>
      <c r="C464" s="103"/>
      <c r="D464" s="103"/>
      <c r="E464" s="103"/>
      <c r="F464" s="103"/>
      <c r="H464" s="154"/>
      <c r="K464" s="112">
        <f>IF(AND(年报!N$2&lt;=A464,A464&lt;=年报!N$3),1,0)</f>
        <v>0</v>
      </c>
    </row>
    <row r="465" s="101" customFormat="1" spans="1:11">
      <c r="A465" s="60"/>
      <c r="B465" s="103"/>
      <c r="C465" s="103"/>
      <c r="D465" s="103"/>
      <c r="E465" s="103"/>
      <c r="F465" s="103"/>
      <c r="H465" s="154"/>
      <c r="K465" s="112">
        <f>IF(AND(年报!N$2&lt;=A465,A465&lt;=年报!N$3),1,0)</f>
        <v>0</v>
      </c>
    </row>
    <row r="466" s="101" customFormat="1" spans="1:11">
      <c r="A466" s="60"/>
      <c r="B466" s="103"/>
      <c r="C466" s="103"/>
      <c r="D466" s="103"/>
      <c r="E466" s="103"/>
      <c r="F466" s="103"/>
      <c r="H466" s="154"/>
      <c r="K466" s="112">
        <f>IF(AND(年报!N$2&lt;=A466,A466&lt;=年报!N$3),1,0)</f>
        <v>0</v>
      </c>
    </row>
    <row r="467" s="101" customFormat="1" spans="1:11">
      <c r="A467" s="60"/>
      <c r="B467" s="103"/>
      <c r="C467" s="103"/>
      <c r="D467" s="103"/>
      <c r="E467" s="103"/>
      <c r="F467" s="103"/>
      <c r="H467" s="154"/>
      <c r="K467" s="112">
        <f>IF(AND(年报!N$2&lt;=A467,A467&lt;=年报!N$3),1,0)</f>
        <v>0</v>
      </c>
    </row>
    <row r="468" s="101" customFormat="1" spans="1:11">
      <c r="A468" s="60"/>
      <c r="B468" s="103"/>
      <c r="C468" s="103"/>
      <c r="D468" s="103"/>
      <c r="E468" s="103"/>
      <c r="F468" s="103"/>
      <c r="H468" s="154"/>
      <c r="K468" s="112">
        <f>IF(AND(年报!N$2&lt;=A468,A468&lt;=年报!N$3),1,0)</f>
        <v>0</v>
      </c>
    </row>
    <row r="469" s="101" customFormat="1" spans="1:11">
      <c r="A469" s="60"/>
      <c r="B469" s="103"/>
      <c r="C469" s="103"/>
      <c r="D469" s="103"/>
      <c r="E469" s="103"/>
      <c r="F469" s="103"/>
      <c r="H469" s="154"/>
      <c r="K469" s="112">
        <f>IF(AND(年报!N$2&lt;=A469,A469&lt;=年报!N$3),1,0)</f>
        <v>0</v>
      </c>
    </row>
    <row r="470" s="101" customFormat="1" spans="1:11">
      <c r="A470" s="60"/>
      <c r="B470" s="103"/>
      <c r="C470" s="103"/>
      <c r="D470" s="103"/>
      <c r="E470" s="103"/>
      <c r="F470" s="103"/>
      <c r="H470" s="154"/>
      <c r="K470" s="112">
        <f>IF(AND(年报!N$2&lt;=A470,A470&lt;=年报!N$3),1,0)</f>
        <v>0</v>
      </c>
    </row>
    <row r="471" s="101" customFormat="1" spans="1:11">
      <c r="A471" s="60"/>
      <c r="B471" s="103"/>
      <c r="C471" s="103"/>
      <c r="D471" s="103"/>
      <c r="E471" s="103"/>
      <c r="F471" s="103"/>
      <c r="H471" s="154"/>
      <c r="K471" s="112">
        <f>IF(AND(年报!N$2&lt;=A471,A471&lt;=年报!N$3),1,0)</f>
        <v>0</v>
      </c>
    </row>
    <row r="472" s="101" customFormat="1" spans="1:11">
      <c r="A472" s="60"/>
      <c r="B472" s="103"/>
      <c r="C472" s="103"/>
      <c r="D472" s="103"/>
      <c r="E472" s="103"/>
      <c r="F472" s="103"/>
      <c r="H472" s="154"/>
      <c r="K472" s="112">
        <f>IF(AND(年报!N$2&lt;=A472,A472&lt;=年报!N$3),1,0)</f>
        <v>0</v>
      </c>
    </row>
    <row r="473" s="101" customFormat="1" spans="1:11">
      <c r="A473" s="60"/>
      <c r="B473" s="103"/>
      <c r="C473" s="103"/>
      <c r="D473" s="103"/>
      <c r="E473" s="103"/>
      <c r="F473" s="103"/>
      <c r="H473" s="154"/>
      <c r="K473" s="112">
        <f>IF(AND(年报!N$2&lt;=A473,A473&lt;=年报!N$3),1,0)</f>
        <v>0</v>
      </c>
    </row>
    <row r="474" s="101" customFormat="1" spans="1:11">
      <c r="A474" s="60"/>
      <c r="B474" s="103"/>
      <c r="C474" s="103"/>
      <c r="D474" s="103"/>
      <c r="E474" s="103"/>
      <c r="F474" s="103"/>
      <c r="H474" s="154"/>
      <c r="K474" s="112">
        <f>IF(AND(年报!N$2&lt;=A474,A474&lt;=年报!N$3),1,0)</f>
        <v>0</v>
      </c>
    </row>
    <row r="475" s="101" customFormat="1" spans="1:11">
      <c r="A475" s="60"/>
      <c r="B475" s="103"/>
      <c r="C475" s="103"/>
      <c r="D475" s="103"/>
      <c r="E475" s="103"/>
      <c r="F475" s="103"/>
      <c r="H475" s="154"/>
      <c r="K475" s="112">
        <f>IF(AND(年报!N$2&lt;=A475,A475&lt;=年报!N$3),1,0)</f>
        <v>0</v>
      </c>
    </row>
    <row r="476" s="101" customFormat="1" spans="1:11">
      <c r="A476" s="60"/>
      <c r="B476" s="103"/>
      <c r="C476" s="103"/>
      <c r="D476" s="103"/>
      <c r="E476" s="103"/>
      <c r="F476" s="103"/>
      <c r="H476" s="154"/>
      <c r="K476" s="112">
        <f>IF(AND(年报!N$2&lt;=A476,A476&lt;=年报!N$3),1,0)</f>
        <v>0</v>
      </c>
    </row>
    <row r="477" s="101" customFormat="1" spans="1:11">
      <c r="A477" s="60"/>
      <c r="B477" s="103"/>
      <c r="C477" s="103"/>
      <c r="D477" s="103"/>
      <c r="E477" s="103"/>
      <c r="F477" s="103"/>
      <c r="H477" s="154"/>
      <c r="K477" s="112">
        <f>IF(AND(年报!N$2&lt;=A477,A477&lt;=年报!N$3),1,0)</f>
        <v>0</v>
      </c>
    </row>
    <row r="478" s="101" customFormat="1" spans="1:11">
      <c r="A478" s="60"/>
      <c r="B478" s="103"/>
      <c r="C478" s="103"/>
      <c r="D478" s="103"/>
      <c r="E478" s="103"/>
      <c r="F478" s="103"/>
      <c r="H478" s="154"/>
      <c r="K478" s="112">
        <f>IF(AND(年报!N$2&lt;=A478,A478&lt;=年报!N$3),1,0)</f>
        <v>0</v>
      </c>
    </row>
    <row r="479" s="101" customFormat="1" spans="1:11">
      <c r="A479" s="60"/>
      <c r="B479" s="103"/>
      <c r="C479" s="103"/>
      <c r="D479" s="103"/>
      <c r="E479" s="103"/>
      <c r="F479" s="103"/>
      <c r="H479" s="154"/>
      <c r="K479" s="112">
        <f>IF(AND(年报!N$2&lt;=A479,A479&lt;=年报!N$3),1,0)</f>
        <v>0</v>
      </c>
    </row>
    <row r="480" s="101" customFormat="1" spans="1:11">
      <c r="A480" s="60"/>
      <c r="B480" s="103"/>
      <c r="C480" s="103"/>
      <c r="D480" s="103"/>
      <c r="E480" s="103"/>
      <c r="F480" s="103"/>
      <c r="H480" s="154"/>
      <c r="K480" s="112">
        <f>IF(AND(年报!N$2&lt;=A480,A480&lt;=年报!N$3),1,0)</f>
        <v>0</v>
      </c>
    </row>
    <row r="481" s="101" customFormat="1" spans="1:11">
      <c r="A481" s="60"/>
      <c r="B481" s="103"/>
      <c r="C481" s="103"/>
      <c r="D481" s="103"/>
      <c r="E481" s="103"/>
      <c r="F481" s="103"/>
      <c r="H481" s="154"/>
      <c r="K481" s="112">
        <f>IF(AND(年报!N$2&lt;=A481,A481&lt;=年报!N$3),1,0)</f>
        <v>0</v>
      </c>
    </row>
    <row r="482" s="101" customFormat="1" spans="1:11">
      <c r="A482" s="60"/>
      <c r="B482" s="103"/>
      <c r="C482" s="103"/>
      <c r="D482" s="103"/>
      <c r="E482" s="103"/>
      <c r="F482" s="103"/>
      <c r="H482" s="154"/>
      <c r="K482" s="112">
        <f>IF(AND(年报!N$2&lt;=A482,A482&lt;=年报!N$3),1,0)</f>
        <v>0</v>
      </c>
    </row>
    <row r="483" s="101" customFormat="1" spans="1:11">
      <c r="A483" s="60"/>
      <c r="B483" s="103"/>
      <c r="C483" s="103"/>
      <c r="D483" s="103"/>
      <c r="E483" s="103"/>
      <c r="F483" s="103"/>
      <c r="H483" s="154"/>
      <c r="K483" s="112">
        <f>IF(AND(年报!N$2&lt;=A483,A483&lt;=年报!N$3),1,0)</f>
        <v>0</v>
      </c>
    </row>
    <row r="484" s="101" customFormat="1" spans="1:11">
      <c r="A484" s="60"/>
      <c r="B484" s="103"/>
      <c r="C484" s="103"/>
      <c r="D484" s="103"/>
      <c r="E484" s="103"/>
      <c r="F484" s="103"/>
      <c r="H484" s="154"/>
      <c r="K484" s="112">
        <f>IF(AND(年报!N$2&lt;=A484,A484&lt;=年报!N$3),1,0)</f>
        <v>0</v>
      </c>
    </row>
    <row r="485" s="101" customFormat="1" spans="1:11">
      <c r="A485" s="60"/>
      <c r="B485" s="103"/>
      <c r="C485" s="103"/>
      <c r="D485" s="103"/>
      <c r="E485" s="103"/>
      <c r="F485" s="103"/>
      <c r="H485" s="154"/>
      <c r="K485" s="112">
        <f>IF(AND(年报!N$2&lt;=A485,A485&lt;=年报!N$3),1,0)</f>
        <v>0</v>
      </c>
    </row>
    <row r="486" s="101" customFormat="1" spans="1:11">
      <c r="A486" s="60"/>
      <c r="B486" s="103"/>
      <c r="C486" s="103"/>
      <c r="D486" s="103"/>
      <c r="E486" s="103"/>
      <c r="F486" s="103"/>
      <c r="H486" s="154"/>
      <c r="K486" s="112">
        <f>IF(AND(年报!N$2&lt;=A486,A486&lt;=年报!N$3),1,0)</f>
        <v>0</v>
      </c>
    </row>
    <row r="487" s="101" customFormat="1" spans="1:11">
      <c r="A487" s="60"/>
      <c r="B487" s="103"/>
      <c r="C487" s="103"/>
      <c r="D487" s="103"/>
      <c r="E487" s="103"/>
      <c r="F487" s="103"/>
      <c r="H487" s="154"/>
      <c r="K487" s="112">
        <f>IF(AND(年报!N$2&lt;=A487,A487&lt;=年报!N$3),1,0)</f>
        <v>0</v>
      </c>
    </row>
    <row r="488" s="101" customFormat="1" spans="1:11">
      <c r="A488" s="60"/>
      <c r="B488" s="103"/>
      <c r="C488" s="103"/>
      <c r="D488" s="103"/>
      <c r="E488" s="103"/>
      <c r="F488" s="103"/>
      <c r="H488" s="154"/>
      <c r="K488" s="112">
        <f>IF(AND(年报!N$2&lt;=A488,A488&lt;=年报!N$3),1,0)</f>
        <v>0</v>
      </c>
    </row>
    <row r="489" s="101" customFormat="1" spans="1:11">
      <c r="A489" s="60"/>
      <c r="B489" s="103"/>
      <c r="C489" s="103"/>
      <c r="D489" s="103"/>
      <c r="E489" s="103"/>
      <c r="F489" s="103"/>
      <c r="H489" s="154"/>
      <c r="K489" s="112">
        <f>IF(AND(年报!N$2&lt;=A489,A489&lt;=年报!N$3),1,0)</f>
        <v>0</v>
      </c>
    </row>
    <row r="490" s="101" customFormat="1" spans="1:11">
      <c r="A490" s="60"/>
      <c r="B490" s="103"/>
      <c r="C490" s="103"/>
      <c r="D490" s="103"/>
      <c r="E490" s="103"/>
      <c r="F490" s="103"/>
      <c r="H490" s="154"/>
      <c r="K490" s="112">
        <f>IF(AND(年报!N$2&lt;=A490,A490&lt;=年报!N$3),1,0)</f>
        <v>0</v>
      </c>
    </row>
    <row r="491" s="101" customFormat="1" spans="1:11">
      <c r="A491" s="60"/>
      <c r="B491" s="103"/>
      <c r="C491" s="103"/>
      <c r="D491" s="103"/>
      <c r="E491" s="103"/>
      <c r="F491" s="103"/>
      <c r="H491" s="154"/>
      <c r="K491" s="112">
        <f>IF(AND(年报!N$2&lt;=A491,A491&lt;=年报!N$3),1,0)</f>
        <v>0</v>
      </c>
    </row>
    <row r="492" s="101" customFormat="1" spans="1:11">
      <c r="A492" s="60"/>
      <c r="B492" s="103"/>
      <c r="C492" s="103"/>
      <c r="D492" s="103"/>
      <c r="E492" s="103"/>
      <c r="F492" s="103"/>
      <c r="H492" s="154"/>
      <c r="K492" s="112">
        <f>IF(AND(年报!N$2&lt;=A492,A492&lt;=年报!N$3),1,0)</f>
        <v>0</v>
      </c>
    </row>
    <row r="493" s="101" customFormat="1" spans="1:11">
      <c r="A493" s="60"/>
      <c r="B493" s="103"/>
      <c r="C493" s="103"/>
      <c r="D493" s="103"/>
      <c r="E493" s="103"/>
      <c r="F493" s="103"/>
      <c r="H493" s="154"/>
      <c r="K493" s="112">
        <f>IF(AND(年报!N$2&lt;=A493,A493&lt;=年报!N$3),1,0)</f>
        <v>0</v>
      </c>
    </row>
    <row r="494" s="101" customFormat="1" spans="1:11">
      <c r="A494" s="60"/>
      <c r="B494" s="103"/>
      <c r="C494" s="103"/>
      <c r="D494" s="103"/>
      <c r="E494" s="103"/>
      <c r="F494" s="103"/>
      <c r="H494" s="154"/>
      <c r="K494" s="112">
        <f>IF(AND(年报!N$2&lt;=A494,A494&lt;=年报!N$3),1,0)</f>
        <v>0</v>
      </c>
    </row>
    <row r="495" s="101" customFormat="1" spans="1:11">
      <c r="A495" s="60"/>
      <c r="B495" s="103"/>
      <c r="C495" s="103"/>
      <c r="D495" s="103"/>
      <c r="E495" s="103"/>
      <c r="F495" s="103"/>
      <c r="H495" s="154"/>
      <c r="K495" s="112">
        <f>IF(AND(年报!N$2&lt;=A495,A495&lt;=年报!N$3),1,0)</f>
        <v>0</v>
      </c>
    </row>
    <row r="496" s="101" customFormat="1" spans="1:11">
      <c r="A496" s="60"/>
      <c r="B496" s="103"/>
      <c r="C496" s="103"/>
      <c r="D496" s="103"/>
      <c r="E496" s="103"/>
      <c r="F496" s="103"/>
      <c r="H496" s="154"/>
      <c r="K496" s="112">
        <f>IF(AND(年报!N$2&lt;=A496,A496&lt;=年报!N$3),1,0)</f>
        <v>0</v>
      </c>
    </row>
    <row r="497" s="101" customFormat="1" spans="1:11">
      <c r="A497" s="60"/>
      <c r="B497" s="103"/>
      <c r="C497" s="103"/>
      <c r="D497" s="103"/>
      <c r="E497" s="103"/>
      <c r="F497" s="103"/>
      <c r="H497" s="154"/>
      <c r="K497" s="112">
        <f>IF(AND(年报!N$2&lt;=A497,A497&lt;=年报!N$3),1,0)</f>
        <v>0</v>
      </c>
    </row>
    <row r="498" s="101" customFormat="1" spans="1:11">
      <c r="A498" s="60"/>
      <c r="B498" s="103"/>
      <c r="C498" s="103"/>
      <c r="D498" s="103"/>
      <c r="E498" s="103"/>
      <c r="F498" s="103"/>
      <c r="H498" s="154"/>
      <c r="K498" s="112">
        <f>IF(AND(年报!N$2&lt;=A498,A498&lt;=年报!N$3),1,0)</f>
        <v>0</v>
      </c>
    </row>
    <row r="499" s="101" customFormat="1" spans="1:11">
      <c r="A499" s="60"/>
      <c r="B499" s="103"/>
      <c r="C499" s="103"/>
      <c r="D499" s="103"/>
      <c r="E499" s="103"/>
      <c r="F499" s="103"/>
      <c r="H499" s="154"/>
      <c r="K499" s="112">
        <f>IF(AND(年报!N$2&lt;=A499,A499&lt;=年报!N$3),1,0)</f>
        <v>0</v>
      </c>
    </row>
    <row r="500" s="101" customFormat="1" spans="1:11">
      <c r="A500" s="60"/>
      <c r="B500" s="103"/>
      <c r="C500" s="103"/>
      <c r="D500" s="103"/>
      <c r="E500" s="103"/>
      <c r="F500" s="103"/>
      <c r="H500" s="154"/>
      <c r="K500" s="112">
        <f>IF(AND(年报!N$2&lt;=A500,A500&lt;=年报!N$3),1,0)</f>
        <v>0</v>
      </c>
    </row>
    <row r="501" s="101" customFormat="1" spans="1:11">
      <c r="A501" s="60"/>
      <c r="B501" s="103"/>
      <c r="C501" s="103"/>
      <c r="D501" s="103"/>
      <c r="E501" s="103"/>
      <c r="F501" s="103"/>
      <c r="H501" s="154"/>
      <c r="K501" s="112">
        <f>IF(AND(年报!N$2&lt;=A501,A501&lt;=年报!N$3),1,0)</f>
        <v>0</v>
      </c>
    </row>
    <row r="502" s="101" customFormat="1" spans="1:11">
      <c r="A502" s="60"/>
      <c r="B502" s="103"/>
      <c r="C502" s="103"/>
      <c r="D502" s="103"/>
      <c r="E502" s="103"/>
      <c r="F502" s="103"/>
      <c r="H502" s="154"/>
      <c r="K502" s="112">
        <f>IF(AND(年报!N$2&lt;=A502,A502&lt;=年报!N$3),1,0)</f>
        <v>0</v>
      </c>
    </row>
    <row r="503" s="101" customFormat="1" spans="1:11">
      <c r="A503" s="60"/>
      <c r="B503" s="103"/>
      <c r="C503" s="103"/>
      <c r="D503" s="103"/>
      <c r="E503" s="103"/>
      <c r="F503" s="103"/>
      <c r="H503" s="154"/>
      <c r="K503" s="112">
        <f>IF(AND(年报!N$2&lt;=A503,A503&lt;=年报!N$3),1,0)</f>
        <v>0</v>
      </c>
    </row>
    <row r="504" s="101" customFormat="1" spans="1:11">
      <c r="A504" s="60"/>
      <c r="B504" s="103"/>
      <c r="C504" s="103"/>
      <c r="D504" s="103"/>
      <c r="E504" s="103"/>
      <c r="F504" s="103"/>
      <c r="H504" s="154"/>
      <c r="K504" s="112">
        <f>IF(AND(年报!N$2&lt;=A504,A504&lt;=年报!N$3),1,0)</f>
        <v>0</v>
      </c>
    </row>
    <row r="505" s="101" customFormat="1" spans="1:11">
      <c r="A505" s="60"/>
      <c r="B505" s="103"/>
      <c r="C505" s="103"/>
      <c r="D505" s="103"/>
      <c r="E505" s="103"/>
      <c r="F505" s="103"/>
      <c r="H505" s="154"/>
      <c r="K505" s="112">
        <f>IF(AND(年报!N$2&lt;=A505,A505&lt;=年报!N$3),1,0)</f>
        <v>0</v>
      </c>
    </row>
    <row r="506" s="101" customFormat="1" spans="1:11">
      <c r="A506" s="60"/>
      <c r="B506" s="103"/>
      <c r="C506" s="103"/>
      <c r="D506" s="103"/>
      <c r="E506" s="103"/>
      <c r="F506" s="103"/>
      <c r="H506" s="154"/>
      <c r="K506" s="112">
        <f>IF(AND(年报!N$2&lt;=A506,A506&lt;=年报!N$3),1,0)</f>
        <v>0</v>
      </c>
    </row>
    <row r="507" s="101" customFormat="1" spans="1:11">
      <c r="A507" s="60"/>
      <c r="B507" s="103"/>
      <c r="C507" s="103"/>
      <c r="D507" s="103"/>
      <c r="E507" s="103"/>
      <c r="F507" s="103"/>
      <c r="H507" s="154"/>
      <c r="K507" s="112">
        <f>IF(AND(年报!N$2&lt;=A507,A507&lt;=年报!N$3),1,0)</f>
        <v>0</v>
      </c>
    </row>
    <row r="508" s="101" customFormat="1" spans="1:11">
      <c r="A508" s="60"/>
      <c r="B508" s="103"/>
      <c r="C508" s="103"/>
      <c r="D508" s="103"/>
      <c r="E508" s="103"/>
      <c r="F508" s="103"/>
      <c r="H508" s="154"/>
      <c r="K508" s="112">
        <f>IF(AND(年报!N$2&lt;=A508,A508&lt;=年报!N$3),1,0)</f>
        <v>0</v>
      </c>
    </row>
    <row r="509" s="101" customFormat="1" spans="1:11">
      <c r="A509" s="60"/>
      <c r="B509" s="103"/>
      <c r="C509" s="103"/>
      <c r="D509" s="103"/>
      <c r="E509" s="103"/>
      <c r="F509" s="103"/>
      <c r="H509" s="154"/>
      <c r="K509" s="112">
        <f>IF(AND(年报!N$2&lt;=A509,A509&lt;=年报!N$3),1,0)</f>
        <v>0</v>
      </c>
    </row>
    <row r="510" s="101" customFormat="1" spans="1:11">
      <c r="A510" s="60"/>
      <c r="B510" s="103"/>
      <c r="C510" s="103"/>
      <c r="D510" s="103"/>
      <c r="E510" s="103"/>
      <c r="F510" s="103"/>
      <c r="H510" s="154"/>
      <c r="K510" s="112">
        <f>IF(AND(年报!N$2&lt;=A510,A510&lt;=年报!N$3),1,0)</f>
        <v>0</v>
      </c>
    </row>
    <row r="511" s="101" customFormat="1" spans="1:11">
      <c r="A511" s="60"/>
      <c r="B511" s="103"/>
      <c r="C511" s="103"/>
      <c r="D511" s="103"/>
      <c r="E511" s="103"/>
      <c r="F511" s="103"/>
      <c r="H511" s="154"/>
      <c r="K511" s="112">
        <f>IF(AND(年报!N$2&lt;=A511,A511&lt;=年报!N$3),1,0)</f>
        <v>0</v>
      </c>
    </row>
    <row r="512" s="101" customFormat="1" spans="1:11">
      <c r="A512" s="60"/>
      <c r="B512" s="103"/>
      <c r="C512" s="103"/>
      <c r="D512" s="103"/>
      <c r="E512" s="103"/>
      <c r="F512" s="103"/>
      <c r="H512" s="154"/>
      <c r="K512" s="112">
        <f>IF(AND(年报!N$2&lt;=A512,A512&lt;=年报!N$3),1,0)</f>
        <v>0</v>
      </c>
    </row>
    <row r="513" s="101" customFormat="1" spans="1:11">
      <c r="A513" s="60"/>
      <c r="B513" s="103"/>
      <c r="C513" s="103"/>
      <c r="D513" s="103"/>
      <c r="E513" s="103"/>
      <c r="F513" s="103"/>
      <c r="H513" s="154"/>
      <c r="K513" s="112">
        <f>IF(AND(年报!N$2&lt;=A513,A513&lt;=年报!N$3),1,0)</f>
        <v>0</v>
      </c>
    </row>
    <row r="514" s="101" customFormat="1" spans="1:11">
      <c r="A514" s="60"/>
      <c r="B514" s="103"/>
      <c r="C514" s="103"/>
      <c r="D514" s="103"/>
      <c r="E514" s="103"/>
      <c r="F514" s="103"/>
      <c r="H514" s="154"/>
      <c r="K514" s="112">
        <f>IF(AND(年报!N$2&lt;=A514,A514&lt;=年报!N$3),1,0)</f>
        <v>0</v>
      </c>
    </row>
    <row r="515" s="101" customFormat="1" spans="1:11">
      <c r="A515" s="60"/>
      <c r="B515" s="103"/>
      <c r="C515" s="103"/>
      <c r="D515" s="103"/>
      <c r="E515" s="103"/>
      <c r="F515" s="103"/>
      <c r="H515" s="154"/>
      <c r="K515" s="112">
        <f>IF(AND(年报!N$2&lt;=A515,A515&lt;=年报!N$3),1,0)</f>
        <v>0</v>
      </c>
    </row>
    <row r="516" s="101" customFormat="1" spans="1:11">
      <c r="A516" s="60"/>
      <c r="B516" s="103"/>
      <c r="C516" s="103"/>
      <c r="D516" s="103"/>
      <c r="E516" s="103"/>
      <c r="F516" s="103"/>
      <c r="H516" s="154"/>
      <c r="K516" s="112">
        <f>IF(AND(年报!N$2&lt;=A516,A516&lt;=年报!N$3),1,0)</f>
        <v>0</v>
      </c>
    </row>
    <row r="517" s="101" customFormat="1" spans="1:11">
      <c r="A517" s="60"/>
      <c r="B517" s="103"/>
      <c r="C517" s="103"/>
      <c r="D517" s="103"/>
      <c r="E517" s="103"/>
      <c r="F517" s="103"/>
      <c r="H517" s="154"/>
      <c r="K517" s="112">
        <f>IF(AND(年报!N$2&lt;=A517,A517&lt;=年报!N$3),1,0)</f>
        <v>0</v>
      </c>
    </row>
    <row r="518" s="101" customFormat="1" spans="1:11">
      <c r="A518" s="60"/>
      <c r="B518" s="103"/>
      <c r="C518" s="103"/>
      <c r="D518" s="103"/>
      <c r="E518" s="103"/>
      <c r="F518" s="103"/>
      <c r="H518" s="154"/>
      <c r="K518" s="112">
        <f>IF(AND(年报!N$2&lt;=A518,A518&lt;=年报!N$3),1,0)</f>
        <v>0</v>
      </c>
    </row>
    <row r="519" s="101" customFormat="1" spans="1:11">
      <c r="A519" s="60"/>
      <c r="B519" s="103"/>
      <c r="C519" s="103"/>
      <c r="D519" s="103"/>
      <c r="E519" s="103"/>
      <c r="F519" s="103"/>
      <c r="H519" s="154"/>
      <c r="K519" s="112">
        <f>IF(AND(年报!N$2&lt;=A519,A519&lt;=年报!N$3),1,0)</f>
        <v>0</v>
      </c>
    </row>
    <row r="520" s="101" customFormat="1" spans="1:11">
      <c r="A520" s="60"/>
      <c r="B520" s="103"/>
      <c r="C520" s="103"/>
      <c r="D520" s="103"/>
      <c r="E520" s="103"/>
      <c r="F520" s="103"/>
      <c r="H520" s="154"/>
      <c r="K520" s="112">
        <f>IF(AND(年报!N$2&lt;=A520,A520&lt;=年报!N$3),1,0)</f>
        <v>0</v>
      </c>
    </row>
    <row r="521" s="101" customFormat="1" spans="1:11">
      <c r="A521" s="60"/>
      <c r="B521" s="103"/>
      <c r="C521" s="103"/>
      <c r="D521" s="103"/>
      <c r="E521" s="103"/>
      <c r="F521" s="103"/>
      <c r="H521" s="154"/>
      <c r="K521" s="112">
        <f>IF(AND(年报!N$2&lt;=A521,A521&lt;=年报!N$3),1,0)</f>
        <v>0</v>
      </c>
    </row>
    <row r="522" s="101" customFormat="1" spans="1:11">
      <c r="A522" s="60"/>
      <c r="B522" s="103"/>
      <c r="C522" s="103"/>
      <c r="D522" s="103"/>
      <c r="E522" s="103"/>
      <c r="F522" s="103"/>
      <c r="H522" s="154"/>
      <c r="K522" s="112">
        <f>IF(AND(年报!N$2&lt;=A522,A522&lt;=年报!N$3),1,0)</f>
        <v>0</v>
      </c>
    </row>
    <row r="523" s="101" customFormat="1" spans="1:11">
      <c r="A523" s="60"/>
      <c r="B523" s="103"/>
      <c r="C523" s="103"/>
      <c r="D523" s="103"/>
      <c r="E523" s="103"/>
      <c r="F523" s="103"/>
      <c r="H523" s="154"/>
      <c r="K523" s="112">
        <f>IF(AND(年报!N$2&lt;=A523,A523&lt;=年报!N$3),1,0)</f>
        <v>0</v>
      </c>
    </row>
    <row r="524" s="101" customFormat="1" spans="1:11">
      <c r="A524" s="60"/>
      <c r="B524" s="103"/>
      <c r="C524" s="103"/>
      <c r="D524" s="103"/>
      <c r="E524" s="103"/>
      <c r="F524" s="103"/>
      <c r="H524" s="154"/>
      <c r="K524" s="112">
        <f>IF(AND(年报!N$2&lt;=A524,A524&lt;=年报!N$3),1,0)</f>
        <v>0</v>
      </c>
    </row>
    <row r="525" s="101" customFormat="1" spans="1:11">
      <c r="A525" s="60"/>
      <c r="B525" s="103"/>
      <c r="C525" s="103"/>
      <c r="D525" s="103"/>
      <c r="E525" s="103"/>
      <c r="F525" s="103"/>
      <c r="H525" s="154"/>
      <c r="K525" s="112">
        <f>IF(AND(年报!N$2&lt;=A525,A525&lt;=年报!N$3),1,0)</f>
        <v>0</v>
      </c>
    </row>
    <row r="526" s="101" customFormat="1" spans="1:11">
      <c r="A526" s="60"/>
      <c r="B526" s="103"/>
      <c r="C526" s="103"/>
      <c r="D526" s="103"/>
      <c r="E526" s="103"/>
      <c r="F526" s="103"/>
      <c r="H526" s="154"/>
      <c r="K526" s="112">
        <f>IF(AND(年报!N$2&lt;=A526,A526&lt;=年报!N$3),1,0)</f>
        <v>0</v>
      </c>
    </row>
    <row r="527" s="101" customFormat="1" spans="1:11">
      <c r="A527" s="60"/>
      <c r="B527" s="103"/>
      <c r="C527" s="103"/>
      <c r="D527" s="103"/>
      <c r="E527" s="103"/>
      <c r="F527" s="103"/>
      <c r="H527" s="154"/>
      <c r="K527" s="112">
        <f>IF(AND(年报!N$2&lt;=A527,A527&lt;=年报!N$3),1,0)</f>
        <v>0</v>
      </c>
    </row>
    <row r="528" s="101" customFormat="1" spans="1:11">
      <c r="A528" s="60"/>
      <c r="B528" s="103"/>
      <c r="C528" s="103"/>
      <c r="D528" s="103"/>
      <c r="E528" s="103"/>
      <c r="F528" s="103"/>
      <c r="H528" s="154"/>
      <c r="K528" s="112">
        <f>IF(AND(年报!N$2&lt;=A528,A528&lt;=年报!N$3),1,0)</f>
        <v>0</v>
      </c>
    </row>
    <row r="529" s="101" customFormat="1" spans="1:11">
      <c r="A529" s="60"/>
      <c r="B529" s="103"/>
      <c r="C529" s="103"/>
      <c r="D529" s="103"/>
      <c r="E529" s="103"/>
      <c r="F529" s="103"/>
      <c r="H529" s="154"/>
      <c r="K529" s="112">
        <f>IF(AND(年报!N$2&lt;=A529,A529&lt;=年报!N$3),1,0)</f>
        <v>0</v>
      </c>
    </row>
    <row r="530" s="101" customFormat="1" spans="1:11">
      <c r="A530" s="60"/>
      <c r="B530" s="103"/>
      <c r="C530" s="103"/>
      <c r="D530" s="103"/>
      <c r="E530" s="103"/>
      <c r="F530" s="103"/>
      <c r="H530" s="154"/>
      <c r="K530" s="112">
        <f>IF(AND(年报!N$2&lt;=A530,A530&lt;=年报!N$3),1,0)</f>
        <v>0</v>
      </c>
    </row>
    <row r="531" s="101" customFormat="1" spans="1:11">
      <c r="A531" s="60"/>
      <c r="B531" s="103"/>
      <c r="C531" s="103"/>
      <c r="D531" s="103"/>
      <c r="E531" s="103"/>
      <c r="F531" s="103"/>
      <c r="H531" s="154"/>
      <c r="K531" s="112">
        <f>IF(AND(年报!N$2&lt;=A531,A531&lt;=年报!N$3),1,0)</f>
        <v>0</v>
      </c>
    </row>
    <row r="532" s="101" customFormat="1" spans="1:11">
      <c r="A532" s="60"/>
      <c r="B532" s="103"/>
      <c r="C532" s="103"/>
      <c r="D532" s="103"/>
      <c r="E532" s="103"/>
      <c r="F532" s="103"/>
      <c r="H532" s="154"/>
      <c r="K532" s="112">
        <f>IF(AND(年报!N$2&lt;=A532,A532&lt;=年报!N$3),1,0)</f>
        <v>0</v>
      </c>
    </row>
    <row r="533" s="101" customFormat="1" spans="1:11">
      <c r="A533" s="60"/>
      <c r="B533" s="103"/>
      <c r="C533" s="103"/>
      <c r="D533" s="103"/>
      <c r="E533" s="103"/>
      <c r="F533" s="103"/>
      <c r="H533" s="154"/>
      <c r="K533" s="112">
        <f>IF(AND(年报!N$2&lt;=A533,A533&lt;=年报!N$3),1,0)</f>
        <v>0</v>
      </c>
    </row>
    <row r="534" s="101" customFormat="1" spans="1:11">
      <c r="A534" s="60"/>
      <c r="B534" s="103"/>
      <c r="C534" s="103"/>
      <c r="D534" s="103"/>
      <c r="E534" s="103"/>
      <c r="F534" s="103"/>
      <c r="H534" s="154"/>
      <c r="K534" s="112">
        <f>IF(AND(年报!N$2&lt;=A534,A534&lt;=年报!N$3),1,0)</f>
        <v>0</v>
      </c>
    </row>
    <row r="535" s="101" customFormat="1" spans="1:11">
      <c r="A535" s="60"/>
      <c r="B535" s="103"/>
      <c r="C535" s="103"/>
      <c r="D535" s="103"/>
      <c r="E535" s="103"/>
      <c r="F535" s="103"/>
      <c r="H535" s="154"/>
      <c r="K535" s="112">
        <f>IF(AND(年报!N$2&lt;=A535,A535&lt;=年报!N$3),1,0)</f>
        <v>0</v>
      </c>
    </row>
    <row r="536" s="101" customFormat="1" spans="1:11">
      <c r="A536" s="60"/>
      <c r="B536" s="103"/>
      <c r="C536" s="103"/>
      <c r="D536" s="103"/>
      <c r="E536" s="103"/>
      <c r="F536" s="103"/>
      <c r="H536" s="154"/>
      <c r="K536" s="112">
        <f>IF(AND(年报!N$2&lt;=A536,A536&lt;=年报!N$3),1,0)</f>
        <v>0</v>
      </c>
    </row>
    <row r="537" s="101" customFormat="1" spans="1:11">
      <c r="A537" s="60"/>
      <c r="B537" s="103"/>
      <c r="C537" s="103"/>
      <c r="D537" s="103"/>
      <c r="E537" s="103"/>
      <c r="F537" s="103"/>
      <c r="H537" s="154"/>
      <c r="K537" s="112">
        <f>IF(AND(年报!N$2&lt;=A537,A537&lt;=年报!N$3),1,0)</f>
        <v>0</v>
      </c>
    </row>
    <row r="538" s="101" customFormat="1" spans="1:11">
      <c r="A538" s="60"/>
      <c r="B538" s="103"/>
      <c r="C538" s="103"/>
      <c r="D538" s="103"/>
      <c r="E538" s="103"/>
      <c r="F538" s="103"/>
      <c r="H538" s="154"/>
      <c r="K538" s="112">
        <f>IF(AND(年报!N$2&lt;=A538,A538&lt;=年报!N$3),1,0)</f>
        <v>0</v>
      </c>
    </row>
    <row r="539" s="101" customFormat="1" spans="1:11">
      <c r="A539" s="60"/>
      <c r="B539" s="103"/>
      <c r="C539" s="103"/>
      <c r="D539" s="103"/>
      <c r="E539" s="103"/>
      <c r="F539" s="103"/>
      <c r="H539" s="154"/>
      <c r="K539" s="112">
        <f>IF(AND(年报!N$2&lt;=A539,A539&lt;=年报!N$3),1,0)</f>
        <v>0</v>
      </c>
    </row>
    <row r="540" s="101" customFormat="1" spans="1:11">
      <c r="A540" s="60"/>
      <c r="B540" s="103"/>
      <c r="C540" s="103"/>
      <c r="D540" s="103"/>
      <c r="E540" s="103"/>
      <c r="F540" s="103"/>
      <c r="H540" s="154"/>
      <c r="K540" s="112">
        <f>IF(AND(年报!N$2&lt;=A540,A540&lt;=年报!N$3),1,0)</f>
        <v>0</v>
      </c>
    </row>
    <row r="541" s="101" customFormat="1" spans="1:11">
      <c r="A541" s="60"/>
      <c r="B541" s="103"/>
      <c r="C541" s="103"/>
      <c r="D541" s="103"/>
      <c r="E541" s="103"/>
      <c r="F541" s="103"/>
      <c r="H541" s="154"/>
      <c r="K541" s="112">
        <f>IF(AND(年报!N$2&lt;=A541,A541&lt;=年报!N$3),1,0)</f>
        <v>0</v>
      </c>
    </row>
    <row r="542" s="101" customFormat="1" spans="1:11">
      <c r="A542" s="60"/>
      <c r="B542" s="103"/>
      <c r="C542" s="103"/>
      <c r="D542" s="103"/>
      <c r="E542" s="103"/>
      <c r="F542" s="103"/>
      <c r="H542" s="154"/>
      <c r="K542" s="112">
        <f>IF(AND(年报!N$2&lt;=A542,A542&lt;=年报!N$3),1,0)</f>
        <v>0</v>
      </c>
    </row>
    <row r="543" s="101" customFormat="1" spans="1:11">
      <c r="A543" s="60"/>
      <c r="B543" s="103"/>
      <c r="C543" s="103"/>
      <c r="D543" s="103"/>
      <c r="E543" s="103"/>
      <c r="F543" s="103"/>
      <c r="H543" s="154"/>
      <c r="K543" s="112">
        <f>IF(AND(年报!N$2&lt;=A543,A543&lt;=年报!N$3),1,0)</f>
        <v>0</v>
      </c>
    </row>
    <row r="544" s="101" customFormat="1" spans="1:11">
      <c r="A544" s="60"/>
      <c r="B544" s="103"/>
      <c r="C544" s="103"/>
      <c r="D544" s="103"/>
      <c r="E544" s="103"/>
      <c r="F544" s="103"/>
      <c r="H544" s="154"/>
      <c r="K544" s="112">
        <f>IF(AND(年报!N$2&lt;=A544,A544&lt;=年报!N$3),1,0)</f>
        <v>0</v>
      </c>
    </row>
    <row r="545" s="101" customFormat="1" spans="1:11">
      <c r="A545" s="60"/>
      <c r="B545" s="103"/>
      <c r="C545" s="103"/>
      <c r="D545" s="103"/>
      <c r="E545" s="103"/>
      <c r="F545" s="103"/>
      <c r="H545" s="154"/>
      <c r="K545" s="112">
        <f>IF(AND(年报!N$2&lt;=A545,A545&lt;=年报!N$3),1,0)</f>
        <v>0</v>
      </c>
    </row>
    <row r="546" s="101" customFormat="1" spans="1:11">
      <c r="A546" s="60"/>
      <c r="B546" s="103"/>
      <c r="C546" s="103"/>
      <c r="D546" s="103"/>
      <c r="E546" s="103"/>
      <c r="F546" s="103"/>
      <c r="H546" s="154"/>
      <c r="K546" s="112">
        <f>IF(AND(年报!N$2&lt;=A546,A546&lt;=年报!N$3),1,0)</f>
        <v>0</v>
      </c>
    </row>
    <row r="547" s="101" customFormat="1" spans="1:11">
      <c r="A547" s="60"/>
      <c r="B547" s="103"/>
      <c r="C547" s="103"/>
      <c r="D547" s="103"/>
      <c r="E547" s="103"/>
      <c r="F547" s="103"/>
      <c r="H547" s="154"/>
      <c r="K547" s="112">
        <f>IF(AND(年报!N$2&lt;=A547,A547&lt;=年报!N$3),1,0)</f>
        <v>0</v>
      </c>
    </row>
    <row r="548" s="101" customFormat="1" spans="1:11">
      <c r="A548" s="60"/>
      <c r="B548" s="103"/>
      <c r="C548" s="103"/>
      <c r="D548" s="103"/>
      <c r="E548" s="103"/>
      <c r="F548" s="103"/>
      <c r="H548" s="154"/>
      <c r="K548" s="112">
        <f>IF(AND(年报!N$2&lt;=A548,A548&lt;=年报!N$3),1,0)</f>
        <v>0</v>
      </c>
    </row>
    <row r="549" s="101" customFormat="1" spans="1:11">
      <c r="A549" s="60"/>
      <c r="B549" s="103"/>
      <c r="C549" s="103"/>
      <c r="D549" s="103"/>
      <c r="E549" s="103"/>
      <c r="F549" s="103"/>
      <c r="H549" s="154"/>
      <c r="K549" s="112">
        <f>IF(AND(年报!N$2&lt;=A549,A549&lt;=年报!N$3),1,0)</f>
        <v>0</v>
      </c>
    </row>
    <row r="550" s="101" customFormat="1" spans="1:11">
      <c r="A550" s="60"/>
      <c r="B550" s="103"/>
      <c r="C550" s="103"/>
      <c r="D550" s="103"/>
      <c r="E550" s="103"/>
      <c r="F550" s="103"/>
      <c r="H550" s="154"/>
      <c r="K550" s="112">
        <f>IF(AND(年报!N$2&lt;=A550,A550&lt;=年报!N$3),1,0)</f>
        <v>0</v>
      </c>
    </row>
    <row r="551" s="101" customFormat="1" spans="1:11">
      <c r="A551" s="60"/>
      <c r="B551" s="103"/>
      <c r="C551" s="103"/>
      <c r="D551" s="103"/>
      <c r="E551" s="103"/>
      <c r="F551" s="103"/>
      <c r="H551" s="154"/>
      <c r="K551" s="112">
        <f>IF(AND(年报!N$2&lt;=A551,A551&lt;=年报!N$3),1,0)</f>
        <v>0</v>
      </c>
    </row>
    <row r="552" s="101" customFormat="1" spans="1:11">
      <c r="A552" s="60"/>
      <c r="B552" s="103"/>
      <c r="C552" s="103"/>
      <c r="D552" s="103"/>
      <c r="E552" s="103"/>
      <c r="F552" s="103"/>
      <c r="H552" s="154"/>
      <c r="K552" s="112">
        <f>IF(AND(年报!N$2&lt;=A552,A552&lt;=年报!N$3),1,0)</f>
        <v>0</v>
      </c>
    </row>
    <row r="553" s="101" customFormat="1" spans="1:11">
      <c r="A553" s="60"/>
      <c r="B553" s="103"/>
      <c r="C553" s="103"/>
      <c r="D553" s="103"/>
      <c r="E553" s="103"/>
      <c r="F553" s="103"/>
      <c r="H553" s="154"/>
      <c r="K553" s="112">
        <f>IF(AND(年报!N$2&lt;=A553,A553&lt;=年报!N$3),1,0)</f>
        <v>0</v>
      </c>
    </row>
    <row r="554" s="101" customFormat="1" spans="1:11">
      <c r="A554" s="60"/>
      <c r="B554" s="103"/>
      <c r="C554" s="103"/>
      <c r="D554" s="103"/>
      <c r="E554" s="103"/>
      <c r="F554" s="103"/>
      <c r="H554" s="154"/>
      <c r="K554" s="112">
        <f>IF(AND(年报!N$2&lt;=A554,A554&lt;=年报!N$3),1,0)</f>
        <v>0</v>
      </c>
    </row>
    <row r="555" s="101" customFormat="1" spans="1:11">
      <c r="A555" s="60"/>
      <c r="B555" s="103"/>
      <c r="C555" s="103"/>
      <c r="D555" s="103"/>
      <c r="E555" s="103"/>
      <c r="F555" s="103"/>
      <c r="H555" s="154"/>
      <c r="K555" s="112">
        <f>IF(AND(年报!N$2&lt;=A555,A555&lt;=年报!N$3),1,0)</f>
        <v>0</v>
      </c>
    </row>
    <row r="556" s="101" customFormat="1" spans="1:11">
      <c r="A556" s="60"/>
      <c r="B556" s="103"/>
      <c r="C556" s="103"/>
      <c r="D556" s="103"/>
      <c r="E556" s="103"/>
      <c r="F556" s="103"/>
      <c r="H556" s="154"/>
      <c r="K556" s="112">
        <f>IF(AND(年报!N$2&lt;=A556,A556&lt;=年报!N$3),1,0)</f>
        <v>0</v>
      </c>
    </row>
    <row r="557" s="101" customFormat="1" spans="1:11">
      <c r="A557" s="60"/>
      <c r="B557" s="103"/>
      <c r="C557" s="103"/>
      <c r="D557" s="103"/>
      <c r="E557" s="103"/>
      <c r="F557" s="103"/>
      <c r="H557" s="154"/>
      <c r="K557" s="112">
        <f>IF(AND(年报!N$2&lt;=A557,A557&lt;=年报!N$3),1,0)</f>
        <v>0</v>
      </c>
    </row>
    <row r="558" s="101" customFormat="1" spans="1:11">
      <c r="A558" s="60"/>
      <c r="B558" s="103"/>
      <c r="C558" s="103"/>
      <c r="D558" s="103"/>
      <c r="E558" s="103"/>
      <c r="F558" s="103"/>
      <c r="H558" s="154"/>
      <c r="K558" s="112">
        <f>IF(AND(年报!N$2&lt;=A558,A558&lt;=年报!N$3),1,0)</f>
        <v>0</v>
      </c>
    </row>
    <row r="559" s="101" customFormat="1" spans="1:11">
      <c r="A559" s="60"/>
      <c r="B559" s="103"/>
      <c r="C559" s="103"/>
      <c r="D559" s="103"/>
      <c r="E559" s="103"/>
      <c r="F559" s="103"/>
      <c r="H559" s="154"/>
      <c r="K559" s="112">
        <f>IF(AND(年报!N$2&lt;=A559,A559&lt;=年报!N$3),1,0)</f>
        <v>0</v>
      </c>
    </row>
    <row r="560" s="101" customFormat="1" spans="1:11">
      <c r="A560" s="60"/>
      <c r="B560" s="103"/>
      <c r="C560" s="103"/>
      <c r="D560" s="103"/>
      <c r="E560" s="103"/>
      <c r="F560" s="103"/>
      <c r="H560" s="154"/>
      <c r="K560" s="112">
        <f>IF(AND(年报!N$2&lt;=A560,A560&lt;=年报!N$3),1,0)</f>
        <v>0</v>
      </c>
    </row>
    <row r="561" s="101" customFormat="1" spans="1:11">
      <c r="A561" s="60"/>
      <c r="B561" s="103"/>
      <c r="C561" s="103"/>
      <c r="D561" s="103"/>
      <c r="E561" s="103"/>
      <c r="F561" s="103"/>
      <c r="H561" s="154"/>
      <c r="K561" s="112">
        <f>IF(AND(年报!N$2&lt;=A561,A561&lt;=年报!N$3),1,0)</f>
        <v>0</v>
      </c>
    </row>
    <row r="562" s="101" customFormat="1" spans="1:11">
      <c r="A562" s="60"/>
      <c r="B562" s="103"/>
      <c r="C562" s="103"/>
      <c r="D562" s="103"/>
      <c r="E562" s="103"/>
      <c r="F562" s="103"/>
      <c r="H562" s="154"/>
      <c r="K562" s="112">
        <f>IF(AND(年报!N$2&lt;=A562,A562&lt;=年报!N$3),1,0)</f>
        <v>0</v>
      </c>
    </row>
    <row r="563" s="101" customFormat="1" spans="1:11">
      <c r="A563" s="60"/>
      <c r="B563" s="103"/>
      <c r="C563" s="103"/>
      <c r="D563" s="103"/>
      <c r="E563" s="103"/>
      <c r="F563" s="103"/>
      <c r="H563" s="154"/>
      <c r="K563" s="112">
        <f>IF(AND(年报!N$2&lt;=A563,A563&lt;=年报!N$3),1,0)</f>
        <v>0</v>
      </c>
    </row>
    <row r="564" s="101" customFormat="1" spans="1:11">
      <c r="A564" s="60"/>
      <c r="B564" s="103"/>
      <c r="C564" s="103"/>
      <c r="D564" s="103"/>
      <c r="E564" s="103"/>
      <c r="F564" s="103"/>
      <c r="H564" s="154"/>
      <c r="K564" s="112">
        <f>IF(AND(年报!N$2&lt;=A564,A564&lt;=年报!N$3),1,0)</f>
        <v>0</v>
      </c>
    </row>
    <row r="565" s="101" customFormat="1" spans="1:11">
      <c r="A565" s="60"/>
      <c r="B565" s="103"/>
      <c r="C565" s="103"/>
      <c r="D565" s="103"/>
      <c r="E565" s="103"/>
      <c r="F565" s="103"/>
      <c r="H565" s="154"/>
      <c r="K565" s="112">
        <f>IF(AND(年报!N$2&lt;=A565,A565&lt;=年报!N$3),1,0)</f>
        <v>0</v>
      </c>
    </row>
    <row r="566" s="101" customFormat="1" spans="1:11">
      <c r="A566" s="60"/>
      <c r="B566" s="103"/>
      <c r="C566" s="103"/>
      <c r="D566" s="103"/>
      <c r="E566" s="103"/>
      <c r="F566" s="103"/>
      <c r="H566" s="154"/>
      <c r="K566" s="112">
        <f>IF(AND(年报!N$2&lt;=A566,A566&lt;=年报!N$3),1,0)</f>
        <v>0</v>
      </c>
    </row>
    <row r="567" s="101" customFormat="1" spans="1:11">
      <c r="A567" s="60"/>
      <c r="B567" s="103"/>
      <c r="C567" s="103"/>
      <c r="D567" s="103"/>
      <c r="E567" s="103"/>
      <c r="F567" s="103"/>
      <c r="H567" s="154"/>
      <c r="K567" s="112">
        <f>IF(AND(年报!N$2&lt;=A567,A567&lt;=年报!N$3),1,0)</f>
        <v>0</v>
      </c>
    </row>
    <row r="568" s="101" customFormat="1" spans="1:11">
      <c r="A568" s="60"/>
      <c r="B568" s="103"/>
      <c r="C568" s="103"/>
      <c r="D568" s="103"/>
      <c r="E568" s="103"/>
      <c r="F568" s="103"/>
      <c r="H568" s="154"/>
      <c r="K568" s="112">
        <f>IF(AND(年报!N$2&lt;=A568,A568&lt;=年报!N$3),1,0)</f>
        <v>0</v>
      </c>
    </row>
    <row r="569" s="101" customFormat="1" spans="1:11">
      <c r="A569" s="60"/>
      <c r="B569" s="103"/>
      <c r="C569" s="103"/>
      <c r="D569" s="103"/>
      <c r="E569" s="103"/>
      <c r="F569" s="103"/>
      <c r="H569" s="154"/>
      <c r="K569" s="112">
        <f>IF(AND(年报!N$2&lt;=A569,A569&lt;=年报!N$3),1,0)</f>
        <v>0</v>
      </c>
    </row>
    <row r="570" s="101" customFormat="1" spans="1:11">
      <c r="A570" s="60"/>
      <c r="B570" s="103"/>
      <c r="C570" s="103"/>
      <c r="D570" s="103"/>
      <c r="E570" s="103"/>
      <c r="F570" s="103"/>
      <c r="H570" s="154"/>
      <c r="K570" s="112">
        <f>IF(AND(年报!N$2&lt;=A570,A570&lt;=年报!N$3),1,0)</f>
        <v>0</v>
      </c>
    </row>
    <row r="571" s="101" customFormat="1" spans="1:11">
      <c r="A571" s="60"/>
      <c r="B571" s="103"/>
      <c r="C571" s="103"/>
      <c r="D571" s="103"/>
      <c r="E571" s="103"/>
      <c r="F571" s="103"/>
      <c r="H571" s="154"/>
      <c r="K571" s="112">
        <f>IF(AND(年报!N$2&lt;=A571,A571&lt;=年报!N$3),1,0)</f>
        <v>0</v>
      </c>
    </row>
    <row r="572" s="101" customFormat="1" spans="1:11">
      <c r="A572" s="60"/>
      <c r="B572" s="103"/>
      <c r="C572" s="103"/>
      <c r="D572" s="103"/>
      <c r="E572" s="103"/>
      <c r="F572" s="103"/>
      <c r="H572" s="154"/>
      <c r="K572" s="112">
        <f>IF(AND(年报!N$2&lt;=A572,A572&lt;=年报!N$3),1,0)</f>
        <v>0</v>
      </c>
    </row>
    <row r="573" s="101" customFormat="1" spans="1:11">
      <c r="A573" s="60"/>
      <c r="B573" s="103"/>
      <c r="C573" s="103"/>
      <c r="D573" s="103"/>
      <c r="E573" s="103"/>
      <c r="F573" s="103"/>
      <c r="H573" s="154"/>
      <c r="K573" s="112">
        <f>IF(AND(年报!N$2&lt;=A573,A573&lt;=年报!N$3),1,0)</f>
        <v>0</v>
      </c>
    </row>
    <row r="574" s="101" customFormat="1" spans="1:11">
      <c r="A574" s="60"/>
      <c r="B574" s="103"/>
      <c r="C574" s="103"/>
      <c r="D574" s="103"/>
      <c r="E574" s="103"/>
      <c r="F574" s="103"/>
      <c r="H574" s="154"/>
      <c r="K574" s="112">
        <f>IF(AND(年报!N$2&lt;=A574,A574&lt;=年报!N$3),1,0)</f>
        <v>0</v>
      </c>
    </row>
    <row r="575" s="101" customFormat="1" spans="1:11">
      <c r="A575" s="60"/>
      <c r="B575" s="103"/>
      <c r="C575" s="103"/>
      <c r="D575" s="103"/>
      <c r="E575" s="103"/>
      <c r="F575" s="103"/>
      <c r="H575" s="154"/>
      <c r="K575" s="112">
        <f>IF(AND(年报!N$2&lt;=A575,A575&lt;=年报!N$3),1,0)</f>
        <v>0</v>
      </c>
    </row>
    <row r="576" s="101" customFormat="1" spans="1:11">
      <c r="A576" s="60"/>
      <c r="B576" s="103"/>
      <c r="C576" s="103"/>
      <c r="D576" s="103"/>
      <c r="E576" s="103"/>
      <c r="F576" s="103"/>
      <c r="H576" s="154"/>
      <c r="K576" s="112">
        <f>IF(AND(年报!N$2&lt;=A576,A576&lt;=年报!N$3),1,0)</f>
        <v>0</v>
      </c>
    </row>
    <row r="577" s="101" customFormat="1" spans="1:11">
      <c r="A577" s="60"/>
      <c r="B577" s="103"/>
      <c r="C577" s="103"/>
      <c r="D577" s="103"/>
      <c r="E577" s="103"/>
      <c r="F577" s="103"/>
      <c r="H577" s="154"/>
      <c r="K577" s="112">
        <f>IF(AND(年报!N$2&lt;=A577,A577&lt;=年报!N$3),1,0)</f>
        <v>0</v>
      </c>
    </row>
    <row r="578" s="101" customFormat="1" spans="1:11">
      <c r="A578" s="60"/>
      <c r="B578" s="103"/>
      <c r="C578" s="103"/>
      <c r="D578" s="103"/>
      <c r="E578" s="103"/>
      <c r="F578" s="103"/>
      <c r="H578" s="154"/>
      <c r="K578" s="112">
        <f>IF(AND(年报!N$2&lt;=A578,A578&lt;=年报!N$3),1,0)</f>
        <v>0</v>
      </c>
    </row>
    <row r="579" s="101" customFormat="1" spans="1:11">
      <c r="A579" s="60"/>
      <c r="B579" s="103"/>
      <c r="C579" s="103"/>
      <c r="D579" s="103"/>
      <c r="E579" s="103"/>
      <c r="F579" s="103"/>
      <c r="H579" s="154"/>
      <c r="K579" s="112">
        <f>IF(AND(年报!N$2&lt;=A579,A579&lt;=年报!N$3),1,0)</f>
        <v>0</v>
      </c>
    </row>
    <row r="580" s="101" customFormat="1" spans="1:11">
      <c r="A580" s="60"/>
      <c r="B580" s="103"/>
      <c r="C580" s="103"/>
      <c r="D580" s="103"/>
      <c r="E580" s="103"/>
      <c r="F580" s="103"/>
      <c r="H580" s="154"/>
      <c r="K580" s="112">
        <f>IF(AND(年报!N$2&lt;=A580,A580&lt;=年报!N$3),1,0)</f>
        <v>0</v>
      </c>
    </row>
    <row r="581" s="101" customFormat="1" spans="1:11">
      <c r="A581" s="60"/>
      <c r="B581" s="103"/>
      <c r="C581" s="103"/>
      <c r="D581" s="103"/>
      <c r="E581" s="103"/>
      <c r="F581" s="103"/>
      <c r="H581" s="154"/>
      <c r="K581" s="112">
        <f>IF(AND(年报!N$2&lt;=A581,A581&lt;=年报!N$3),1,0)</f>
        <v>0</v>
      </c>
    </row>
    <row r="582" s="101" customFormat="1" spans="1:11">
      <c r="A582" s="60"/>
      <c r="B582" s="103"/>
      <c r="C582" s="103"/>
      <c r="D582" s="103"/>
      <c r="E582" s="103"/>
      <c r="F582" s="103"/>
      <c r="H582" s="154"/>
      <c r="K582" s="112">
        <f>IF(AND(年报!N$2&lt;=A582,A582&lt;=年报!N$3),1,0)</f>
        <v>0</v>
      </c>
    </row>
    <row r="583" s="101" customFormat="1" spans="1:11">
      <c r="A583" s="60"/>
      <c r="B583" s="103"/>
      <c r="C583" s="103"/>
      <c r="D583" s="103"/>
      <c r="E583" s="103"/>
      <c r="F583" s="103"/>
      <c r="H583" s="154"/>
      <c r="K583" s="112">
        <f>IF(AND(年报!N$2&lt;=A583,A583&lt;=年报!N$3),1,0)</f>
        <v>0</v>
      </c>
    </row>
    <row r="584" s="101" customFormat="1" spans="1:11">
      <c r="A584" s="60"/>
      <c r="B584" s="103"/>
      <c r="C584" s="103"/>
      <c r="D584" s="103"/>
      <c r="E584" s="103"/>
      <c r="F584" s="103"/>
      <c r="H584" s="154"/>
      <c r="K584" s="112">
        <f>IF(AND(年报!N$2&lt;=A584,A584&lt;=年报!N$3),1,0)</f>
        <v>0</v>
      </c>
    </row>
    <row r="585" s="101" customFormat="1" spans="1:11">
      <c r="A585" s="60"/>
      <c r="B585" s="103"/>
      <c r="C585" s="103"/>
      <c r="D585" s="103"/>
      <c r="E585" s="103"/>
      <c r="F585" s="103"/>
      <c r="H585" s="154"/>
      <c r="K585" s="112">
        <f>IF(AND(年报!N$2&lt;=A585,A585&lt;=年报!N$3),1,0)</f>
        <v>0</v>
      </c>
    </row>
    <row r="586" s="101" customFormat="1" spans="1:11">
      <c r="A586" s="60"/>
      <c r="B586" s="103"/>
      <c r="C586" s="103"/>
      <c r="D586" s="103"/>
      <c r="E586" s="103"/>
      <c r="F586" s="103"/>
      <c r="H586" s="154"/>
      <c r="K586" s="112">
        <f>IF(AND(年报!N$2&lt;=A586,A586&lt;=年报!N$3),1,0)</f>
        <v>0</v>
      </c>
    </row>
    <row r="587" s="101" customFormat="1" spans="1:11">
      <c r="A587" s="60"/>
      <c r="B587" s="103"/>
      <c r="C587" s="103"/>
      <c r="D587" s="103"/>
      <c r="E587" s="103"/>
      <c r="F587" s="103"/>
      <c r="H587" s="154"/>
      <c r="K587" s="112">
        <f>IF(AND(年报!N$2&lt;=A587,A587&lt;=年报!N$3),1,0)</f>
        <v>0</v>
      </c>
    </row>
    <row r="588" s="101" customFormat="1" spans="1:11">
      <c r="A588" s="60"/>
      <c r="B588" s="103"/>
      <c r="C588" s="103"/>
      <c r="D588" s="103"/>
      <c r="E588" s="103"/>
      <c r="F588" s="103"/>
      <c r="H588" s="154"/>
      <c r="K588" s="112">
        <f>IF(AND(年报!N$2&lt;=A588,A588&lt;=年报!N$3),1,0)</f>
        <v>0</v>
      </c>
    </row>
    <row r="589" s="101" customFormat="1" spans="1:11">
      <c r="A589" s="60"/>
      <c r="B589" s="103"/>
      <c r="C589" s="103"/>
      <c r="D589" s="103"/>
      <c r="E589" s="103"/>
      <c r="F589" s="103"/>
      <c r="H589" s="154"/>
      <c r="K589" s="112">
        <f>IF(AND(年报!N$2&lt;=A589,A589&lt;=年报!N$3),1,0)</f>
        <v>0</v>
      </c>
    </row>
    <row r="590" s="101" customFormat="1" spans="1:11">
      <c r="A590" s="60"/>
      <c r="B590" s="103"/>
      <c r="C590" s="103"/>
      <c r="D590" s="103"/>
      <c r="E590" s="103"/>
      <c r="F590" s="103"/>
      <c r="H590" s="154"/>
      <c r="K590" s="112">
        <f>IF(AND(年报!N$2&lt;=A590,A590&lt;=年报!N$3),1,0)</f>
        <v>0</v>
      </c>
    </row>
    <row r="591" s="101" customFormat="1" spans="1:11">
      <c r="A591" s="60"/>
      <c r="B591" s="103"/>
      <c r="C591" s="103"/>
      <c r="D591" s="103"/>
      <c r="E591" s="103"/>
      <c r="F591" s="103"/>
      <c r="H591" s="154"/>
      <c r="K591" s="112">
        <f>IF(AND(年报!N$2&lt;=A591,A591&lt;=年报!N$3),1,0)</f>
        <v>0</v>
      </c>
    </row>
    <row r="592" s="101" customFormat="1" spans="1:11">
      <c r="A592" s="60"/>
      <c r="B592" s="103"/>
      <c r="C592" s="103"/>
      <c r="D592" s="103"/>
      <c r="E592" s="103"/>
      <c r="F592" s="103"/>
      <c r="H592" s="154"/>
      <c r="K592" s="112">
        <f>IF(AND(年报!N$2&lt;=A592,A592&lt;=年报!N$3),1,0)</f>
        <v>0</v>
      </c>
    </row>
    <row r="593" s="101" customFormat="1" spans="1:11">
      <c r="A593" s="60"/>
      <c r="B593" s="103"/>
      <c r="C593" s="103"/>
      <c r="D593" s="103"/>
      <c r="E593" s="103"/>
      <c r="F593" s="103"/>
      <c r="H593" s="154"/>
      <c r="K593" s="112">
        <f>IF(AND(年报!N$2&lt;=A593,A593&lt;=年报!N$3),1,0)</f>
        <v>0</v>
      </c>
    </row>
    <row r="594" s="101" customFormat="1" spans="1:11">
      <c r="A594" s="60"/>
      <c r="B594" s="103"/>
      <c r="C594" s="103"/>
      <c r="D594" s="103"/>
      <c r="E594" s="103"/>
      <c r="F594" s="103"/>
      <c r="H594" s="154"/>
      <c r="K594" s="112">
        <f>IF(AND(年报!N$2&lt;=A594,A594&lt;=年报!N$3),1,0)</f>
        <v>0</v>
      </c>
    </row>
    <row r="595" s="101" customFormat="1" spans="1:11">
      <c r="A595" s="60"/>
      <c r="B595" s="103"/>
      <c r="C595" s="103"/>
      <c r="D595" s="103"/>
      <c r="E595" s="103"/>
      <c r="F595" s="103"/>
      <c r="H595" s="154"/>
      <c r="K595" s="112">
        <f>IF(AND(年报!N$2&lt;=A595,A595&lt;=年报!N$3),1,0)</f>
        <v>0</v>
      </c>
    </row>
    <row r="596" s="101" customFormat="1" spans="1:11">
      <c r="A596" s="60"/>
      <c r="B596" s="103"/>
      <c r="C596" s="103"/>
      <c r="D596" s="103"/>
      <c r="E596" s="103"/>
      <c r="F596" s="103"/>
      <c r="H596" s="154"/>
      <c r="K596" s="112">
        <f>IF(AND(年报!N$2&lt;=A596,A596&lt;=年报!N$3),1,0)</f>
        <v>0</v>
      </c>
    </row>
    <row r="597" s="101" customFormat="1" spans="1:11">
      <c r="A597" s="60"/>
      <c r="B597" s="103"/>
      <c r="C597" s="103"/>
      <c r="D597" s="103"/>
      <c r="E597" s="103"/>
      <c r="F597" s="103"/>
      <c r="H597" s="154"/>
      <c r="K597" s="112">
        <f>IF(AND(年报!N$2&lt;=A597,A597&lt;=年报!N$3),1,0)</f>
        <v>0</v>
      </c>
    </row>
    <row r="598" s="101" customFormat="1" spans="1:11">
      <c r="A598" s="60"/>
      <c r="B598" s="103"/>
      <c r="C598" s="103"/>
      <c r="D598" s="103"/>
      <c r="E598" s="103"/>
      <c r="F598" s="103"/>
      <c r="H598" s="154"/>
      <c r="K598" s="112">
        <f>IF(AND(年报!N$2&lt;=A598,A598&lt;=年报!N$3),1,0)</f>
        <v>0</v>
      </c>
    </row>
    <row r="599" s="101" customFormat="1" spans="1:11">
      <c r="A599" s="60"/>
      <c r="B599" s="103"/>
      <c r="C599" s="103"/>
      <c r="D599" s="103"/>
      <c r="E599" s="103"/>
      <c r="F599" s="103"/>
      <c r="H599" s="154"/>
      <c r="K599" s="112">
        <f>IF(AND(年报!N$2&lt;=A599,A599&lt;=年报!N$3),1,0)</f>
        <v>0</v>
      </c>
    </row>
    <row r="600" s="101" customFormat="1" spans="1:11">
      <c r="A600" s="60"/>
      <c r="B600" s="103"/>
      <c r="C600" s="103"/>
      <c r="D600" s="103"/>
      <c r="E600" s="103"/>
      <c r="F600" s="103"/>
      <c r="H600" s="154"/>
      <c r="K600" s="112">
        <f>IF(AND(年报!N$2&lt;=A600,A600&lt;=年报!N$3),1,0)</f>
        <v>0</v>
      </c>
    </row>
    <row r="601" s="101" customFormat="1" spans="1:11">
      <c r="A601" s="60"/>
      <c r="B601" s="103"/>
      <c r="C601" s="103"/>
      <c r="D601" s="103"/>
      <c r="E601" s="103"/>
      <c r="F601" s="103"/>
      <c r="H601" s="154"/>
      <c r="K601" s="112">
        <f>IF(AND(年报!N$2&lt;=A601,A601&lt;=年报!N$3),1,0)</f>
        <v>0</v>
      </c>
    </row>
    <row r="602" s="101" customFormat="1" spans="1:11">
      <c r="A602" s="60"/>
      <c r="B602" s="103"/>
      <c r="C602" s="103"/>
      <c r="D602" s="103"/>
      <c r="E602" s="103"/>
      <c r="F602" s="103"/>
      <c r="H602" s="154"/>
      <c r="K602" s="112">
        <f>IF(AND(年报!N$2&lt;=A602,A602&lt;=年报!N$3),1,0)</f>
        <v>0</v>
      </c>
    </row>
    <row r="603" s="101" customFormat="1" spans="1:11">
      <c r="A603" s="60"/>
      <c r="B603" s="103"/>
      <c r="C603" s="103"/>
      <c r="D603" s="103"/>
      <c r="E603" s="103"/>
      <c r="F603" s="103"/>
      <c r="H603" s="154"/>
      <c r="K603" s="112">
        <f>IF(AND(年报!N$2&lt;=A603,A603&lt;=年报!N$3),1,0)</f>
        <v>0</v>
      </c>
    </row>
    <row r="604" s="101" customFormat="1" spans="1:11">
      <c r="A604" s="60"/>
      <c r="B604" s="103"/>
      <c r="C604" s="103"/>
      <c r="D604" s="103"/>
      <c r="E604" s="103"/>
      <c r="F604" s="103"/>
      <c r="H604" s="154"/>
      <c r="K604" s="112">
        <f>IF(AND(年报!N$2&lt;=A604,A604&lt;=年报!N$3),1,0)</f>
        <v>0</v>
      </c>
    </row>
    <row r="605" s="101" customFormat="1" spans="1:11">
      <c r="A605" s="60"/>
      <c r="B605" s="103"/>
      <c r="C605" s="103"/>
      <c r="D605" s="103"/>
      <c r="E605" s="103"/>
      <c r="F605" s="103"/>
      <c r="H605" s="154"/>
      <c r="K605" s="112">
        <f>IF(AND(年报!N$2&lt;=A605,A605&lt;=年报!N$3),1,0)</f>
        <v>0</v>
      </c>
    </row>
    <row r="606" s="101" customFormat="1" spans="1:11">
      <c r="A606" s="60"/>
      <c r="B606" s="103"/>
      <c r="C606" s="103"/>
      <c r="D606" s="103"/>
      <c r="E606" s="103"/>
      <c r="F606" s="103"/>
      <c r="H606" s="154"/>
      <c r="K606" s="112">
        <f>IF(AND(年报!N$2&lt;=A606,A606&lt;=年报!N$3),1,0)</f>
        <v>0</v>
      </c>
    </row>
    <row r="607" s="101" customFormat="1" spans="1:11">
      <c r="A607" s="60"/>
      <c r="B607" s="103"/>
      <c r="C607" s="103"/>
      <c r="D607" s="103"/>
      <c r="E607" s="103"/>
      <c r="F607" s="103"/>
      <c r="H607" s="154"/>
      <c r="K607" s="112">
        <f>IF(AND(年报!N$2&lt;=A607,A607&lt;=年报!N$3),1,0)</f>
        <v>0</v>
      </c>
    </row>
    <row r="608" s="101" customFormat="1" spans="1:11">
      <c r="A608" s="60"/>
      <c r="B608" s="103"/>
      <c r="C608" s="103"/>
      <c r="D608" s="103"/>
      <c r="E608" s="103"/>
      <c r="F608" s="103"/>
      <c r="H608" s="154"/>
      <c r="K608" s="112">
        <f>IF(AND(年报!N$2&lt;=A608,A608&lt;=年报!N$3),1,0)</f>
        <v>0</v>
      </c>
    </row>
    <row r="609" s="101" customFormat="1" spans="1:11">
      <c r="A609" s="60"/>
      <c r="B609" s="103"/>
      <c r="C609" s="103"/>
      <c r="D609" s="103"/>
      <c r="E609" s="103"/>
      <c r="F609" s="103"/>
      <c r="H609" s="154"/>
      <c r="K609" s="112">
        <f>IF(AND(年报!N$2&lt;=A609,A609&lt;=年报!N$3),1,0)</f>
        <v>0</v>
      </c>
    </row>
    <row r="610" s="101" customFormat="1" spans="1:11">
      <c r="A610" s="60"/>
      <c r="B610" s="103"/>
      <c r="C610" s="103"/>
      <c r="D610" s="103"/>
      <c r="E610" s="103"/>
      <c r="F610" s="103"/>
      <c r="H610" s="154"/>
      <c r="K610" s="112">
        <f>IF(AND(年报!N$2&lt;=A610,A610&lt;=年报!N$3),1,0)</f>
        <v>0</v>
      </c>
    </row>
    <row r="611" s="101" customFormat="1" spans="1:11">
      <c r="A611" s="60"/>
      <c r="B611" s="103"/>
      <c r="C611" s="103"/>
      <c r="D611" s="103"/>
      <c r="E611" s="103"/>
      <c r="F611" s="103"/>
      <c r="H611" s="154"/>
      <c r="K611" s="112">
        <f>IF(AND(年报!N$2&lt;=A611,A611&lt;=年报!N$3),1,0)</f>
        <v>0</v>
      </c>
    </row>
    <row r="612" s="101" customFormat="1" spans="1:11">
      <c r="A612" s="60"/>
      <c r="B612" s="103"/>
      <c r="C612" s="103"/>
      <c r="D612" s="103"/>
      <c r="E612" s="103"/>
      <c r="F612" s="103"/>
      <c r="H612" s="154"/>
      <c r="K612" s="112">
        <f>IF(AND(年报!N$2&lt;=A612,A612&lt;=年报!N$3),1,0)</f>
        <v>0</v>
      </c>
    </row>
    <row r="613" s="101" customFormat="1" spans="1:11">
      <c r="A613" s="60"/>
      <c r="B613" s="103"/>
      <c r="C613" s="103"/>
      <c r="D613" s="103"/>
      <c r="E613" s="103"/>
      <c r="F613" s="103"/>
      <c r="H613" s="154"/>
      <c r="K613" s="112">
        <f>IF(AND(年报!N$2&lt;=A613,A613&lt;=年报!N$3),1,0)</f>
        <v>0</v>
      </c>
    </row>
    <row r="614" s="101" customFormat="1" spans="1:11">
      <c r="A614" s="60"/>
      <c r="B614" s="103"/>
      <c r="C614" s="103"/>
      <c r="D614" s="103"/>
      <c r="E614" s="103"/>
      <c r="F614" s="103"/>
      <c r="H614" s="154"/>
      <c r="K614" s="112">
        <f>IF(AND(年报!N$2&lt;=A614,A614&lt;=年报!N$3),1,0)</f>
        <v>0</v>
      </c>
    </row>
    <row r="615" s="101" customFormat="1" spans="1:11">
      <c r="A615" s="60"/>
      <c r="B615" s="103"/>
      <c r="C615" s="103"/>
      <c r="D615" s="103"/>
      <c r="E615" s="103"/>
      <c r="F615" s="103"/>
      <c r="H615" s="154"/>
      <c r="K615" s="112">
        <f>IF(AND(年报!N$2&lt;=A615,A615&lt;=年报!N$3),1,0)</f>
        <v>0</v>
      </c>
    </row>
    <row r="616" s="101" customFormat="1" spans="1:11">
      <c r="A616" s="60"/>
      <c r="B616" s="103"/>
      <c r="C616" s="103"/>
      <c r="D616" s="103"/>
      <c r="E616" s="103"/>
      <c r="F616" s="103"/>
      <c r="H616" s="154"/>
      <c r="K616" s="112">
        <f>IF(AND(年报!N$2&lt;=A616,A616&lt;=年报!N$3),1,0)</f>
        <v>0</v>
      </c>
    </row>
    <row r="617" s="101" customFormat="1" spans="1:11">
      <c r="A617" s="60"/>
      <c r="B617" s="103"/>
      <c r="C617" s="103"/>
      <c r="D617" s="103"/>
      <c r="E617" s="103"/>
      <c r="F617" s="103"/>
      <c r="H617" s="154"/>
      <c r="K617" s="112">
        <f>IF(AND(年报!N$2&lt;=A617,A617&lt;=年报!N$3),1,0)</f>
        <v>0</v>
      </c>
    </row>
    <row r="618" s="101" customFormat="1" spans="1:11">
      <c r="A618" s="60"/>
      <c r="B618" s="103"/>
      <c r="C618" s="103"/>
      <c r="D618" s="103"/>
      <c r="E618" s="103"/>
      <c r="F618" s="103"/>
      <c r="H618" s="154"/>
      <c r="K618" s="112">
        <f>IF(AND(年报!N$2&lt;=A618,A618&lt;=年报!N$3),1,0)</f>
        <v>0</v>
      </c>
    </row>
    <row r="619" s="101" customFormat="1" spans="1:11">
      <c r="A619" s="60"/>
      <c r="B619" s="103"/>
      <c r="C619" s="103"/>
      <c r="D619" s="103"/>
      <c r="E619" s="103"/>
      <c r="F619" s="103"/>
      <c r="H619" s="154"/>
      <c r="K619" s="112">
        <f>IF(AND(年报!N$2&lt;=A619,A619&lt;=年报!N$3),1,0)</f>
        <v>0</v>
      </c>
    </row>
    <row r="620" s="101" customFormat="1" spans="1:11">
      <c r="A620" s="60"/>
      <c r="B620" s="103"/>
      <c r="C620" s="103"/>
      <c r="D620" s="103"/>
      <c r="E620" s="103"/>
      <c r="F620" s="103"/>
      <c r="H620" s="154"/>
      <c r="K620" s="112">
        <f>IF(AND(年报!N$2&lt;=A620,A620&lt;=年报!N$3),1,0)</f>
        <v>0</v>
      </c>
    </row>
    <row r="621" s="101" customFormat="1" spans="1:11">
      <c r="A621" s="60"/>
      <c r="B621" s="103"/>
      <c r="C621" s="103"/>
      <c r="D621" s="103"/>
      <c r="E621" s="103"/>
      <c r="F621" s="103"/>
      <c r="H621" s="154"/>
      <c r="K621" s="112">
        <f>IF(AND(年报!N$2&lt;=A621,A621&lt;=年报!N$3),1,0)</f>
        <v>0</v>
      </c>
    </row>
    <row r="622" s="101" customFormat="1" spans="1:11">
      <c r="A622" s="60"/>
      <c r="B622" s="103"/>
      <c r="C622" s="103"/>
      <c r="D622" s="103"/>
      <c r="E622" s="103"/>
      <c r="F622" s="103"/>
      <c r="H622" s="154"/>
      <c r="K622" s="112">
        <f>IF(AND(年报!N$2&lt;=A622,A622&lt;=年报!N$3),1,0)</f>
        <v>0</v>
      </c>
    </row>
    <row r="623" s="101" customFormat="1" spans="1:11">
      <c r="A623" s="60"/>
      <c r="B623" s="103"/>
      <c r="C623" s="103"/>
      <c r="D623" s="103"/>
      <c r="E623" s="103"/>
      <c r="F623" s="103"/>
      <c r="H623" s="154"/>
      <c r="K623" s="112">
        <f>IF(AND(年报!N$2&lt;=A623,A623&lt;=年报!N$3),1,0)</f>
        <v>0</v>
      </c>
    </row>
    <row r="624" s="101" customFormat="1" spans="1:11">
      <c r="A624" s="60"/>
      <c r="B624" s="103"/>
      <c r="C624" s="103"/>
      <c r="D624" s="103"/>
      <c r="E624" s="103"/>
      <c r="F624" s="103"/>
      <c r="H624" s="154"/>
      <c r="K624" s="112">
        <f>IF(AND(年报!N$2&lt;=A624,A624&lt;=年报!N$3),1,0)</f>
        <v>0</v>
      </c>
    </row>
    <row r="625" s="101" customFormat="1" spans="1:11">
      <c r="A625" s="60"/>
      <c r="B625" s="103"/>
      <c r="C625" s="103"/>
      <c r="D625" s="103"/>
      <c r="E625" s="103"/>
      <c r="F625" s="103"/>
      <c r="H625" s="154"/>
      <c r="K625" s="112">
        <f>IF(AND(年报!N$2&lt;=A625,A625&lt;=年报!N$3),1,0)</f>
        <v>0</v>
      </c>
    </row>
    <row r="626" s="101" customFormat="1" spans="1:11">
      <c r="A626" s="60"/>
      <c r="B626" s="103"/>
      <c r="C626" s="103"/>
      <c r="D626" s="103"/>
      <c r="E626" s="103"/>
      <c r="F626" s="103"/>
      <c r="H626" s="154"/>
      <c r="K626" s="112">
        <f>IF(AND(年报!N$2&lt;=A626,A626&lt;=年报!N$3),1,0)</f>
        <v>0</v>
      </c>
    </row>
    <row r="627" s="101" customFormat="1" spans="1:11">
      <c r="A627" s="60"/>
      <c r="B627" s="103"/>
      <c r="C627" s="103"/>
      <c r="D627" s="103"/>
      <c r="E627" s="103"/>
      <c r="F627" s="103"/>
      <c r="H627" s="154"/>
      <c r="K627" s="112">
        <f>IF(AND(年报!N$2&lt;=A627,A627&lt;=年报!N$3),1,0)</f>
        <v>0</v>
      </c>
    </row>
    <row r="628" s="101" customFormat="1" spans="1:11">
      <c r="A628" s="60"/>
      <c r="B628" s="103"/>
      <c r="C628" s="103"/>
      <c r="D628" s="103"/>
      <c r="E628" s="103"/>
      <c r="F628" s="103"/>
      <c r="H628" s="154"/>
      <c r="K628" s="112">
        <f>IF(AND(年报!N$2&lt;=A628,A628&lt;=年报!N$3),1,0)</f>
        <v>0</v>
      </c>
    </row>
    <row r="629" s="101" customFormat="1" spans="1:11">
      <c r="A629" s="60"/>
      <c r="B629" s="103"/>
      <c r="C629" s="103"/>
      <c r="D629" s="103"/>
      <c r="E629" s="103"/>
      <c r="F629" s="103"/>
      <c r="H629" s="154"/>
      <c r="K629" s="112">
        <f>IF(AND(年报!N$2&lt;=A629,A629&lt;=年报!N$3),1,0)</f>
        <v>0</v>
      </c>
    </row>
    <row r="630" s="101" customFormat="1" spans="1:11">
      <c r="A630" s="60"/>
      <c r="B630" s="103"/>
      <c r="C630" s="103"/>
      <c r="D630" s="103"/>
      <c r="E630" s="103"/>
      <c r="F630" s="103"/>
      <c r="H630" s="154"/>
      <c r="K630" s="112">
        <f>IF(AND(年报!N$2&lt;=A630,A630&lt;=年报!N$3),1,0)</f>
        <v>0</v>
      </c>
    </row>
    <row r="631" s="101" customFormat="1" spans="1:11">
      <c r="A631" s="60"/>
      <c r="B631" s="103"/>
      <c r="C631" s="103"/>
      <c r="D631" s="103"/>
      <c r="E631" s="103"/>
      <c r="F631" s="103"/>
      <c r="H631" s="154"/>
      <c r="K631" s="112">
        <f>IF(AND(年报!N$2&lt;=A631,A631&lt;=年报!N$3),1,0)</f>
        <v>0</v>
      </c>
    </row>
    <row r="632" s="101" customFormat="1" spans="1:11">
      <c r="A632" s="60"/>
      <c r="B632" s="103"/>
      <c r="C632" s="103"/>
      <c r="D632" s="103"/>
      <c r="E632" s="103"/>
      <c r="F632" s="103"/>
      <c r="H632" s="154"/>
      <c r="K632" s="112">
        <f>IF(AND(年报!N$2&lt;=A632,A632&lt;=年报!N$3),1,0)</f>
        <v>0</v>
      </c>
    </row>
    <row r="633" s="101" customFormat="1" spans="1:11">
      <c r="A633" s="60"/>
      <c r="B633" s="103"/>
      <c r="C633" s="103"/>
      <c r="D633" s="103"/>
      <c r="E633" s="103"/>
      <c r="F633" s="103"/>
      <c r="H633" s="154"/>
      <c r="K633" s="112">
        <f>IF(AND(年报!N$2&lt;=A633,A633&lt;=年报!N$3),1,0)</f>
        <v>0</v>
      </c>
    </row>
    <row r="634" s="101" customFormat="1" spans="1:11">
      <c r="A634" s="60"/>
      <c r="B634" s="103"/>
      <c r="C634" s="103"/>
      <c r="D634" s="103"/>
      <c r="E634" s="103"/>
      <c r="F634" s="103"/>
      <c r="H634" s="154"/>
      <c r="K634" s="112">
        <f>IF(AND(年报!N$2&lt;=A634,A634&lt;=年报!N$3),1,0)</f>
        <v>0</v>
      </c>
    </row>
    <row r="635" s="101" customFormat="1" spans="1:11">
      <c r="A635" s="60"/>
      <c r="B635" s="103"/>
      <c r="C635" s="103"/>
      <c r="D635" s="103"/>
      <c r="E635" s="103"/>
      <c r="F635" s="103"/>
      <c r="H635" s="154"/>
      <c r="K635" s="112">
        <f>IF(AND(年报!N$2&lt;=A635,A635&lt;=年报!N$3),1,0)</f>
        <v>0</v>
      </c>
    </row>
    <row r="636" s="101" customFormat="1" spans="1:11">
      <c r="A636" s="60"/>
      <c r="B636" s="103"/>
      <c r="C636" s="103"/>
      <c r="D636" s="103"/>
      <c r="E636" s="103"/>
      <c r="F636" s="103"/>
      <c r="H636" s="154"/>
      <c r="K636" s="112">
        <f>IF(AND(年报!N$2&lt;=A636,A636&lt;=年报!N$3),1,0)</f>
        <v>0</v>
      </c>
    </row>
    <row r="637" s="101" customFormat="1" spans="1:11">
      <c r="A637" s="60"/>
      <c r="B637" s="103"/>
      <c r="C637" s="103"/>
      <c r="D637" s="103"/>
      <c r="E637" s="103"/>
      <c r="F637" s="103"/>
      <c r="H637" s="154"/>
      <c r="K637" s="112">
        <f>IF(AND(年报!N$2&lt;=A637,A637&lt;=年报!N$3),1,0)</f>
        <v>0</v>
      </c>
    </row>
    <row r="638" s="101" customFormat="1" spans="1:11">
      <c r="A638" s="60"/>
      <c r="B638" s="103"/>
      <c r="C638" s="103"/>
      <c r="D638" s="103"/>
      <c r="E638" s="103"/>
      <c r="F638" s="103"/>
      <c r="H638" s="154"/>
      <c r="K638" s="112">
        <f>IF(AND(年报!N$2&lt;=A638,A638&lt;=年报!N$3),1,0)</f>
        <v>0</v>
      </c>
    </row>
    <row r="639" s="101" customFormat="1" spans="1:11">
      <c r="A639" s="60"/>
      <c r="B639" s="103"/>
      <c r="C639" s="103"/>
      <c r="D639" s="103"/>
      <c r="E639" s="103"/>
      <c r="F639" s="103"/>
      <c r="H639" s="154"/>
      <c r="K639" s="112">
        <f>IF(AND(年报!N$2&lt;=A639,A639&lt;=年报!N$3),1,0)</f>
        <v>0</v>
      </c>
    </row>
    <row r="640" s="101" customFormat="1" spans="1:11">
      <c r="A640" s="60"/>
      <c r="B640" s="103"/>
      <c r="C640" s="103"/>
      <c r="D640" s="103"/>
      <c r="E640" s="103"/>
      <c r="F640" s="103"/>
      <c r="H640" s="154"/>
      <c r="K640" s="112">
        <f>IF(AND(年报!N$2&lt;=A640,A640&lt;=年报!N$3),1,0)</f>
        <v>0</v>
      </c>
    </row>
    <row r="641" s="101" customFormat="1" spans="1:11">
      <c r="A641" s="60"/>
      <c r="B641" s="103"/>
      <c r="C641" s="103"/>
      <c r="D641" s="103"/>
      <c r="E641" s="103"/>
      <c r="F641" s="103"/>
      <c r="H641" s="154"/>
      <c r="K641" s="112">
        <f>IF(AND(年报!N$2&lt;=A641,A641&lt;=年报!N$3),1,0)</f>
        <v>0</v>
      </c>
    </row>
    <row r="642" s="101" customFormat="1" spans="1:11">
      <c r="A642" s="60"/>
      <c r="B642" s="103"/>
      <c r="C642" s="103"/>
      <c r="D642" s="103"/>
      <c r="E642" s="103"/>
      <c r="F642" s="103"/>
      <c r="H642" s="154"/>
      <c r="K642" s="112">
        <f>IF(AND(年报!N$2&lt;=A642,A642&lt;=年报!N$3),1,0)</f>
        <v>0</v>
      </c>
    </row>
    <row r="643" s="101" customFormat="1" spans="1:11">
      <c r="A643" s="60"/>
      <c r="B643" s="103"/>
      <c r="C643" s="103"/>
      <c r="D643" s="103"/>
      <c r="E643" s="103"/>
      <c r="F643" s="103"/>
      <c r="H643" s="154"/>
      <c r="K643" s="112">
        <f>IF(AND(年报!N$2&lt;=A643,A643&lt;=年报!N$3),1,0)</f>
        <v>0</v>
      </c>
    </row>
    <row r="644" s="101" customFormat="1" spans="1:11">
      <c r="A644" s="60"/>
      <c r="B644" s="103"/>
      <c r="C644" s="103"/>
      <c r="D644" s="103"/>
      <c r="E644" s="103"/>
      <c r="F644" s="103"/>
      <c r="H644" s="154"/>
      <c r="K644" s="112">
        <f>IF(AND(年报!N$2&lt;=A644,A644&lt;=年报!N$3),1,0)</f>
        <v>0</v>
      </c>
    </row>
    <row r="645" s="101" customFormat="1" spans="1:11">
      <c r="A645" s="60"/>
      <c r="B645" s="103"/>
      <c r="C645" s="103"/>
      <c r="D645" s="103"/>
      <c r="E645" s="103"/>
      <c r="F645" s="103"/>
      <c r="H645" s="154"/>
      <c r="K645" s="112">
        <f>IF(AND(年报!N$2&lt;=A645,A645&lt;=年报!N$3),1,0)</f>
        <v>0</v>
      </c>
    </row>
    <row r="646" s="101" customFormat="1" spans="1:11">
      <c r="A646" s="60"/>
      <c r="B646" s="103"/>
      <c r="C646" s="103"/>
      <c r="D646" s="103"/>
      <c r="E646" s="103"/>
      <c r="F646" s="103"/>
      <c r="H646" s="154"/>
      <c r="K646" s="112">
        <f>IF(AND(年报!N$2&lt;=A646,A646&lt;=年报!N$3),1,0)</f>
        <v>0</v>
      </c>
    </row>
    <row r="647" s="101" customFormat="1" spans="1:11">
      <c r="A647" s="60"/>
      <c r="B647" s="103"/>
      <c r="C647" s="103"/>
      <c r="D647" s="103"/>
      <c r="E647" s="103"/>
      <c r="F647" s="103"/>
      <c r="H647" s="154"/>
      <c r="K647" s="112">
        <f>IF(AND(年报!N$2&lt;=A647,A647&lt;=年报!N$3),1,0)</f>
        <v>0</v>
      </c>
    </row>
    <row r="648" s="101" customFormat="1" spans="1:11">
      <c r="A648" s="60"/>
      <c r="B648" s="103"/>
      <c r="C648" s="103"/>
      <c r="D648" s="103"/>
      <c r="E648" s="103"/>
      <c r="F648" s="103"/>
      <c r="H648" s="154"/>
      <c r="K648" s="112">
        <f>IF(AND(年报!N$2&lt;=A648,A648&lt;=年报!N$3),1,0)</f>
        <v>0</v>
      </c>
    </row>
    <row r="649" s="101" customFormat="1" spans="1:11">
      <c r="A649" s="60"/>
      <c r="B649" s="103"/>
      <c r="C649" s="103"/>
      <c r="D649" s="103"/>
      <c r="E649" s="103"/>
      <c r="F649" s="103"/>
      <c r="H649" s="154"/>
      <c r="K649" s="112">
        <f>IF(AND(年报!N$2&lt;=A649,A649&lt;=年报!N$3),1,0)</f>
        <v>0</v>
      </c>
    </row>
    <row r="650" s="101" customFormat="1" spans="1:11">
      <c r="A650" s="60"/>
      <c r="B650" s="103"/>
      <c r="C650" s="103"/>
      <c r="D650" s="103"/>
      <c r="E650" s="103"/>
      <c r="F650" s="103"/>
      <c r="H650" s="154"/>
      <c r="K650" s="112">
        <f>IF(AND(年报!N$2&lt;=A650,A650&lt;=年报!N$3),1,0)</f>
        <v>0</v>
      </c>
    </row>
    <row r="651" s="101" customFormat="1" spans="1:11">
      <c r="A651" s="60"/>
      <c r="B651" s="103"/>
      <c r="C651" s="103"/>
      <c r="D651" s="103"/>
      <c r="E651" s="103"/>
      <c r="F651" s="103"/>
      <c r="H651" s="154"/>
      <c r="K651" s="112">
        <f>IF(AND(年报!N$2&lt;=A651,A651&lt;=年报!N$3),1,0)</f>
        <v>0</v>
      </c>
    </row>
    <row r="652" s="101" customFormat="1" spans="1:11">
      <c r="A652" s="60"/>
      <c r="B652" s="103"/>
      <c r="C652" s="103"/>
      <c r="D652" s="103"/>
      <c r="E652" s="103"/>
      <c r="F652" s="103"/>
      <c r="H652" s="154"/>
      <c r="K652" s="112">
        <f>IF(AND(年报!N$2&lt;=A652,A652&lt;=年报!N$3),1,0)</f>
        <v>0</v>
      </c>
    </row>
    <row r="653" s="101" customFormat="1" spans="1:11">
      <c r="A653" s="60"/>
      <c r="B653" s="103"/>
      <c r="C653" s="103"/>
      <c r="D653" s="103"/>
      <c r="E653" s="103"/>
      <c r="F653" s="103"/>
      <c r="H653" s="154"/>
      <c r="K653" s="112">
        <f>IF(AND(年报!N$2&lt;=A653,A653&lt;=年报!N$3),1,0)</f>
        <v>0</v>
      </c>
    </row>
    <row r="654" s="101" customFormat="1" spans="1:11">
      <c r="A654" s="60"/>
      <c r="B654" s="103"/>
      <c r="C654" s="103"/>
      <c r="D654" s="103"/>
      <c r="E654" s="103"/>
      <c r="F654" s="103"/>
      <c r="H654" s="154"/>
      <c r="K654" s="112">
        <f>IF(AND(年报!N$2&lt;=A654,A654&lt;=年报!N$3),1,0)</f>
        <v>0</v>
      </c>
    </row>
    <row r="655" s="101" customFormat="1" spans="1:11">
      <c r="A655" s="60"/>
      <c r="B655" s="103"/>
      <c r="C655" s="103"/>
      <c r="D655" s="103"/>
      <c r="E655" s="103"/>
      <c r="F655" s="103"/>
      <c r="H655" s="154"/>
      <c r="K655" s="112">
        <f>IF(AND(年报!N$2&lt;=A655,A655&lt;=年报!N$3),1,0)</f>
        <v>0</v>
      </c>
    </row>
    <row r="656" s="101" customFormat="1" spans="1:11">
      <c r="A656" s="60"/>
      <c r="B656" s="103"/>
      <c r="C656" s="103"/>
      <c r="D656" s="103"/>
      <c r="E656" s="103"/>
      <c r="F656" s="103"/>
      <c r="H656" s="154"/>
      <c r="K656" s="112">
        <f>IF(AND(年报!N$2&lt;=A656,A656&lt;=年报!N$3),1,0)</f>
        <v>0</v>
      </c>
    </row>
    <row r="657" s="101" customFormat="1" spans="1:11">
      <c r="A657" s="60"/>
      <c r="B657" s="103"/>
      <c r="C657" s="103"/>
      <c r="D657" s="103"/>
      <c r="E657" s="103"/>
      <c r="F657" s="103"/>
      <c r="H657" s="154"/>
      <c r="K657" s="112">
        <f>IF(AND(年报!N$2&lt;=A657,A657&lt;=年报!N$3),1,0)</f>
        <v>0</v>
      </c>
    </row>
    <row r="658" s="101" customFormat="1" spans="1:11">
      <c r="A658" s="60"/>
      <c r="B658" s="103"/>
      <c r="C658" s="103"/>
      <c r="D658" s="103"/>
      <c r="E658" s="103"/>
      <c r="F658" s="103"/>
      <c r="H658" s="154"/>
      <c r="K658" s="112">
        <f>IF(AND(年报!N$2&lt;=A658,A658&lt;=年报!N$3),1,0)</f>
        <v>0</v>
      </c>
    </row>
    <row r="659" s="101" customFormat="1" spans="1:11">
      <c r="A659" s="60"/>
      <c r="B659" s="103"/>
      <c r="C659" s="103"/>
      <c r="D659" s="103"/>
      <c r="E659" s="103"/>
      <c r="F659" s="103"/>
      <c r="H659" s="154"/>
      <c r="K659" s="112">
        <f>IF(AND(年报!N$2&lt;=A659,A659&lt;=年报!N$3),1,0)</f>
        <v>0</v>
      </c>
    </row>
    <row r="660" s="101" customFormat="1" spans="1:11">
      <c r="A660" s="60"/>
      <c r="B660" s="103"/>
      <c r="C660" s="103"/>
      <c r="D660" s="103"/>
      <c r="E660" s="103"/>
      <c r="F660" s="103"/>
      <c r="H660" s="154"/>
      <c r="K660" s="112">
        <f>IF(AND(年报!N$2&lt;=A660,A660&lt;=年报!N$3),1,0)</f>
        <v>0</v>
      </c>
    </row>
    <row r="661" s="101" customFormat="1" spans="1:11">
      <c r="A661" s="60"/>
      <c r="B661" s="103"/>
      <c r="C661" s="103"/>
      <c r="D661" s="103"/>
      <c r="E661" s="103"/>
      <c r="F661" s="103"/>
      <c r="H661" s="154"/>
      <c r="K661" s="112">
        <f>IF(AND(年报!N$2&lt;=A661,A661&lt;=年报!N$3),1,0)</f>
        <v>0</v>
      </c>
    </row>
    <row r="662" s="101" customFormat="1" spans="1:11">
      <c r="A662" s="60"/>
      <c r="B662" s="103"/>
      <c r="C662" s="103"/>
      <c r="D662" s="103"/>
      <c r="E662" s="103"/>
      <c r="F662" s="103"/>
      <c r="H662" s="154"/>
      <c r="K662" s="112">
        <f>IF(AND(年报!N$2&lt;=A662,A662&lt;=年报!N$3),1,0)</f>
        <v>0</v>
      </c>
    </row>
    <row r="663" s="101" customFormat="1" spans="1:11">
      <c r="A663" s="60"/>
      <c r="B663" s="103"/>
      <c r="C663" s="103"/>
      <c r="D663" s="103"/>
      <c r="E663" s="103"/>
      <c r="F663" s="103"/>
      <c r="H663" s="154"/>
      <c r="K663" s="112">
        <f>IF(AND(年报!N$2&lt;=A663,A663&lt;=年报!N$3),1,0)</f>
        <v>0</v>
      </c>
    </row>
    <row r="664" s="101" customFormat="1" spans="1:11">
      <c r="A664" s="60"/>
      <c r="B664" s="103"/>
      <c r="C664" s="103"/>
      <c r="D664" s="103"/>
      <c r="E664" s="103"/>
      <c r="F664" s="103"/>
      <c r="H664" s="154"/>
      <c r="K664" s="112">
        <f>IF(AND(年报!N$2&lt;=A664,A664&lt;=年报!N$3),1,0)</f>
        <v>0</v>
      </c>
    </row>
    <row r="665" s="101" customFormat="1" spans="1:11">
      <c r="A665" s="60"/>
      <c r="B665" s="103"/>
      <c r="C665" s="103"/>
      <c r="D665" s="103"/>
      <c r="E665" s="103"/>
      <c r="F665" s="103"/>
      <c r="H665" s="154"/>
      <c r="K665" s="112">
        <f>IF(AND(年报!N$2&lt;=A665,A665&lt;=年报!N$3),1,0)</f>
        <v>0</v>
      </c>
    </row>
    <row r="666" s="101" customFormat="1" spans="1:11">
      <c r="A666" s="60"/>
      <c r="B666" s="103"/>
      <c r="C666" s="103"/>
      <c r="D666" s="103"/>
      <c r="E666" s="103"/>
      <c r="F666" s="103"/>
      <c r="H666" s="154"/>
      <c r="K666" s="112">
        <f>IF(AND(年报!N$2&lt;=A666,A666&lt;=年报!N$3),1,0)</f>
        <v>0</v>
      </c>
    </row>
    <row r="667" s="101" customFormat="1" spans="1:11">
      <c r="A667" s="60"/>
      <c r="B667" s="103"/>
      <c r="C667" s="103"/>
      <c r="D667" s="103"/>
      <c r="E667" s="103"/>
      <c r="F667" s="103"/>
      <c r="H667" s="154"/>
      <c r="K667" s="112">
        <f>IF(AND(年报!N$2&lt;=A667,A667&lt;=年报!N$3),1,0)</f>
        <v>0</v>
      </c>
    </row>
    <row r="668" s="101" customFormat="1" spans="1:11">
      <c r="A668" s="60"/>
      <c r="B668" s="103"/>
      <c r="C668" s="103"/>
      <c r="D668" s="103"/>
      <c r="E668" s="103"/>
      <c r="F668" s="103"/>
      <c r="H668" s="154"/>
      <c r="K668" s="112">
        <f>IF(AND(年报!N$2&lt;=A668,A668&lt;=年报!N$3),1,0)</f>
        <v>0</v>
      </c>
    </row>
    <row r="669" s="101" customFormat="1" spans="1:11">
      <c r="A669" s="60"/>
      <c r="B669" s="103"/>
      <c r="C669" s="103"/>
      <c r="D669" s="103"/>
      <c r="E669" s="103"/>
      <c r="F669" s="103"/>
      <c r="H669" s="154"/>
      <c r="K669" s="112">
        <f>IF(AND(年报!N$2&lt;=A669,A669&lt;=年报!N$3),1,0)</f>
        <v>0</v>
      </c>
    </row>
    <row r="670" s="101" customFormat="1" spans="1:11">
      <c r="A670" s="60"/>
      <c r="B670" s="103"/>
      <c r="C670" s="103"/>
      <c r="D670" s="103"/>
      <c r="E670" s="103"/>
      <c r="F670" s="103"/>
      <c r="H670" s="154"/>
      <c r="K670" s="112">
        <f>IF(AND(年报!N$2&lt;=A670,A670&lt;=年报!N$3),1,0)</f>
        <v>0</v>
      </c>
    </row>
    <row r="671" s="101" customFormat="1" spans="1:11">
      <c r="A671" s="60"/>
      <c r="B671" s="103"/>
      <c r="C671" s="103"/>
      <c r="D671" s="103"/>
      <c r="E671" s="103"/>
      <c r="F671" s="103"/>
      <c r="H671" s="154"/>
      <c r="K671" s="112">
        <f>IF(AND(年报!N$2&lt;=A671,A671&lt;=年报!N$3),1,0)</f>
        <v>0</v>
      </c>
    </row>
    <row r="672" s="101" customFormat="1" spans="1:11">
      <c r="A672" s="60"/>
      <c r="B672" s="103"/>
      <c r="C672" s="103"/>
      <c r="D672" s="103"/>
      <c r="E672" s="103"/>
      <c r="F672" s="103"/>
      <c r="H672" s="154"/>
      <c r="K672" s="112">
        <f>IF(AND(年报!N$2&lt;=A672,A672&lt;=年报!N$3),1,0)</f>
        <v>0</v>
      </c>
    </row>
    <row r="673" s="101" customFormat="1" spans="1:11">
      <c r="A673" s="60"/>
      <c r="B673" s="103"/>
      <c r="C673" s="103"/>
      <c r="D673" s="103"/>
      <c r="E673" s="103"/>
      <c r="F673" s="103"/>
      <c r="H673" s="154"/>
      <c r="K673" s="112">
        <f>IF(AND(年报!N$2&lt;=A673,A673&lt;=年报!N$3),1,0)</f>
        <v>0</v>
      </c>
    </row>
    <row r="674" s="101" customFormat="1" spans="1:11">
      <c r="A674" s="60"/>
      <c r="B674" s="103"/>
      <c r="C674" s="103"/>
      <c r="D674" s="103"/>
      <c r="E674" s="103"/>
      <c r="F674" s="103"/>
      <c r="H674" s="154"/>
      <c r="K674" s="112">
        <f>IF(AND(年报!N$2&lt;=A674,A674&lt;=年报!N$3),1,0)</f>
        <v>0</v>
      </c>
    </row>
    <row r="675" s="101" customFormat="1" spans="1:11">
      <c r="A675" s="60"/>
      <c r="B675" s="103"/>
      <c r="C675" s="103"/>
      <c r="D675" s="103"/>
      <c r="E675" s="103"/>
      <c r="F675" s="103"/>
      <c r="H675" s="154"/>
      <c r="K675" s="112">
        <f>IF(AND(年报!N$2&lt;=A675,A675&lt;=年报!N$3),1,0)</f>
        <v>0</v>
      </c>
    </row>
    <row r="676" s="101" customFormat="1" spans="1:11">
      <c r="A676" s="60"/>
      <c r="B676" s="103"/>
      <c r="C676" s="103"/>
      <c r="D676" s="103"/>
      <c r="E676" s="103"/>
      <c r="F676" s="103"/>
      <c r="H676" s="154"/>
      <c r="K676" s="112">
        <f>IF(AND(年报!N$2&lt;=A676,A676&lt;=年报!N$3),1,0)</f>
        <v>0</v>
      </c>
    </row>
    <row r="677" s="101" customFormat="1" spans="1:11">
      <c r="A677" s="60"/>
      <c r="B677" s="103"/>
      <c r="C677" s="103"/>
      <c r="D677" s="103"/>
      <c r="E677" s="103"/>
      <c r="F677" s="103"/>
      <c r="H677" s="154"/>
      <c r="K677" s="112">
        <f>IF(AND(年报!N$2&lt;=A677,A677&lt;=年报!N$3),1,0)</f>
        <v>0</v>
      </c>
    </row>
    <row r="678" s="101" customFormat="1" spans="1:11">
      <c r="A678" s="60"/>
      <c r="B678" s="103"/>
      <c r="C678" s="103"/>
      <c r="D678" s="103"/>
      <c r="E678" s="103"/>
      <c r="F678" s="103"/>
      <c r="H678" s="154"/>
      <c r="K678" s="112">
        <f>IF(AND(年报!N$2&lt;=A678,A678&lt;=年报!N$3),1,0)</f>
        <v>0</v>
      </c>
    </row>
    <row r="679" s="101" customFormat="1" spans="1:11">
      <c r="A679" s="60"/>
      <c r="B679" s="103"/>
      <c r="C679" s="103"/>
      <c r="D679" s="103"/>
      <c r="E679" s="103"/>
      <c r="F679" s="103"/>
      <c r="H679" s="154"/>
      <c r="K679" s="112">
        <f>IF(AND(年报!N$2&lt;=A679,A679&lt;=年报!N$3),1,0)</f>
        <v>0</v>
      </c>
    </row>
    <row r="680" s="101" customFormat="1" spans="1:11">
      <c r="A680" s="60"/>
      <c r="B680" s="103"/>
      <c r="C680" s="103"/>
      <c r="D680" s="103"/>
      <c r="E680" s="103"/>
      <c r="F680" s="103"/>
      <c r="H680" s="154"/>
      <c r="K680" s="112">
        <f>IF(AND(年报!N$2&lt;=A680,A680&lt;=年报!N$3),1,0)</f>
        <v>0</v>
      </c>
    </row>
    <row r="681" s="101" customFormat="1" spans="1:11">
      <c r="A681" s="60"/>
      <c r="B681" s="103"/>
      <c r="C681" s="103"/>
      <c r="D681" s="103"/>
      <c r="E681" s="103"/>
      <c r="F681" s="103"/>
      <c r="H681" s="154"/>
      <c r="K681" s="112">
        <f>IF(AND(年报!N$2&lt;=A681,A681&lt;=年报!N$3),1,0)</f>
        <v>0</v>
      </c>
    </row>
    <row r="682" s="101" customFormat="1" spans="1:11">
      <c r="A682" s="60"/>
      <c r="B682" s="103"/>
      <c r="C682" s="103"/>
      <c r="D682" s="103"/>
      <c r="E682" s="103"/>
      <c r="F682" s="103"/>
      <c r="H682" s="154"/>
      <c r="K682" s="112">
        <f>IF(AND(年报!N$2&lt;=A682,A682&lt;=年报!N$3),1,0)</f>
        <v>0</v>
      </c>
    </row>
    <row r="683" s="101" customFormat="1" spans="1:11">
      <c r="A683" s="60"/>
      <c r="B683" s="103"/>
      <c r="C683" s="103"/>
      <c r="D683" s="103"/>
      <c r="E683" s="103"/>
      <c r="F683" s="103"/>
      <c r="H683" s="154"/>
      <c r="K683" s="112">
        <f>IF(AND(年报!N$2&lt;=A683,A683&lt;=年报!N$3),1,0)</f>
        <v>0</v>
      </c>
    </row>
    <row r="684" s="101" customFormat="1" spans="1:11">
      <c r="A684" s="60"/>
      <c r="B684" s="103"/>
      <c r="C684" s="103"/>
      <c r="D684" s="103"/>
      <c r="E684" s="103"/>
      <c r="F684" s="103"/>
      <c r="H684" s="154"/>
      <c r="K684" s="112">
        <f>IF(AND(年报!N$2&lt;=A684,A684&lt;=年报!N$3),1,0)</f>
        <v>0</v>
      </c>
    </row>
    <row r="685" s="101" customFormat="1" spans="1:11">
      <c r="A685" s="60"/>
      <c r="B685" s="103"/>
      <c r="C685" s="103"/>
      <c r="D685" s="103"/>
      <c r="E685" s="103"/>
      <c r="F685" s="103"/>
      <c r="H685" s="154"/>
      <c r="K685" s="112">
        <f>IF(AND(年报!N$2&lt;=A685,A685&lt;=年报!N$3),1,0)</f>
        <v>0</v>
      </c>
    </row>
    <row r="686" s="101" customFormat="1" spans="1:11">
      <c r="A686" s="60"/>
      <c r="B686" s="103"/>
      <c r="C686" s="103"/>
      <c r="D686" s="103"/>
      <c r="E686" s="103"/>
      <c r="F686" s="103"/>
      <c r="H686" s="154"/>
      <c r="K686" s="112">
        <f>IF(AND(年报!N$2&lt;=A686,A686&lt;=年报!N$3),1,0)</f>
        <v>0</v>
      </c>
    </row>
    <row r="687" s="101" customFormat="1" spans="1:11">
      <c r="A687" s="60"/>
      <c r="B687" s="103"/>
      <c r="C687" s="103"/>
      <c r="D687" s="103"/>
      <c r="E687" s="103"/>
      <c r="F687" s="103"/>
      <c r="H687" s="154"/>
      <c r="K687" s="112">
        <f>IF(AND(年报!N$2&lt;=A687,A687&lt;=年报!N$3),1,0)</f>
        <v>0</v>
      </c>
    </row>
    <row r="688" s="101" customFormat="1" spans="1:11">
      <c r="A688" s="60"/>
      <c r="B688" s="103"/>
      <c r="C688" s="103"/>
      <c r="D688" s="103"/>
      <c r="E688" s="103"/>
      <c r="F688" s="103"/>
      <c r="H688" s="154"/>
      <c r="K688" s="112">
        <f>IF(AND(年报!N$2&lt;=A688,A688&lt;=年报!N$3),1,0)</f>
        <v>0</v>
      </c>
    </row>
    <row r="689" s="101" customFormat="1" spans="1:11">
      <c r="A689" s="60"/>
      <c r="B689" s="103"/>
      <c r="C689" s="103"/>
      <c r="D689" s="103"/>
      <c r="E689" s="103"/>
      <c r="F689" s="103"/>
      <c r="H689" s="154"/>
      <c r="K689" s="112">
        <f>IF(AND(年报!N$2&lt;=A689,A689&lt;=年报!N$3),1,0)</f>
        <v>0</v>
      </c>
    </row>
    <row r="690" s="101" customFormat="1" spans="1:11">
      <c r="A690" s="60"/>
      <c r="B690" s="103"/>
      <c r="C690" s="103"/>
      <c r="D690" s="103"/>
      <c r="E690" s="103"/>
      <c r="F690" s="103"/>
      <c r="H690" s="154"/>
      <c r="K690" s="112">
        <f>IF(AND(年报!N$2&lt;=A690,A690&lt;=年报!N$3),1,0)</f>
        <v>0</v>
      </c>
    </row>
    <row r="691" s="101" customFormat="1" spans="1:11">
      <c r="A691" s="60"/>
      <c r="B691" s="103"/>
      <c r="C691" s="103"/>
      <c r="D691" s="103"/>
      <c r="E691" s="103"/>
      <c r="F691" s="103"/>
      <c r="H691" s="154"/>
      <c r="K691" s="112">
        <f>IF(AND(年报!N$2&lt;=A691,A691&lt;=年报!N$3),1,0)</f>
        <v>0</v>
      </c>
    </row>
    <row r="692" s="101" customFormat="1" spans="1:11">
      <c r="A692" s="60"/>
      <c r="B692" s="103"/>
      <c r="C692" s="103"/>
      <c r="D692" s="103"/>
      <c r="E692" s="103"/>
      <c r="F692" s="103"/>
      <c r="H692" s="154"/>
      <c r="K692" s="112">
        <f>IF(AND(年报!N$2&lt;=A692,A692&lt;=年报!N$3),1,0)</f>
        <v>0</v>
      </c>
    </row>
    <row r="693" s="101" customFormat="1" spans="1:11">
      <c r="A693" s="60"/>
      <c r="B693" s="103"/>
      <c r="C693" s="103"/>
      <c r="D693" s="103"/>
      <c r="E693" s="103"/>
      <c r="F693" s="103"/>
      <c r="H693" s="154"/>
      <c r="K693" s="112">
        <f>IF(AND(年报!N$2&lt;=A693,A693&lt;=年报!N$3),1,0)</f>
        <v>0</v>
      </c>
    </row>
    <row r="694" s="101" customFormat="1" spans="1:11">
      <c r="A694" s="60"/>
      <c r="B694" s="103"/>
      <c r="C694" s="103"/>
      <c r="D694" s="103"/>
      <c r="E694" s="103"/>
      <c r="F694" s="103"/>
      <c r="H694" s="154"/>
      <c r="K694" s="112">
        <f>IF(AND(年报!N$2&lt;=A694,A694&lt;=年报!N$3),1,0)</f>
        <v>0</v>
      </c>
    </row>
    <row r="695" s="101" customFormat="1" spans="1:11">
      <c r="A695" s="60"/>
      <c r="B695" s="103"/>
      <c r="C695" s="103"/>
      <c r="D695" s="103"/>
      <c r="E695" s="103"/>
      <c r="F695" s="103"/>
      <c r="H695" s="154"/>
      <c r="K695" s="112">
        <f>IF(AND(年报!N$2&lt;=A695,A695&lt;=年报!N$3),1,0)</f>
        <v>0</v>
      </c>
    </row>
    <row r="696" s="101" customFormat="1" spans="1:11">
      <c r="A696" s="60"/>
      <c r="B696" s="103"/>
      <c r="C696" s="103"/>
      <c r="D696" s="103"/>
      <c r="E696" s="103"/>
      <c r="F696" s="103"/>
      <c r="H696" s="154"/>
      <c r="K696" s="112">
        <f>IF(AND(年报!N$2&lt;=A696,A696&lt;=年报!N$3),1,0)</f>
        <v>0</v>
      </c>
    </row>
    <row r="697" s="101" customFormat="1" spans="1:11">
      <c r="A697" s="60"/>
      <c r="B697" s="103"/>
      <c r="C697" s="103"/>
      <c r="D697" s="103"/>
      <c r="E697" s="103"/>
      <c r="F697" s="103"/>
      <c r="H697" s="154"/>
      <c r="K697" s="112">
        <f>IF(AND(年报!N$2&lt;=A697,A697&lt;=年报!N$3),1,0)</f>
        <v>0</v>
      </c>
    </row>
    <row r="698" s="101" customFormat="1" spans="1:11">
      <c r="A698" s="60"/>
      <c r="B698" s="103"/>
      <c r="C698" s="103"/>
      <c r="D698" s="103"/>
      <c r="E698" s="103"/>
      <c r="F698" s="103"/>
      <c r="H698" s="154"/>
      <c r="K698" s="112">
        <f>IF(AND(年报!N$2&lt;=A698,A698&lt;=年报!N$3),1,0)</f>
        <v>0</v>
      </c>
    </row>
    <row r="699" s="101" customFormat="1" spans="1:11">
      <c r="A699" s="60"/>
      <c r="B699" s="103"/>
      <c r="C699" s="103"/>
      <c r="D699" s="103"/>
      <c r="E699" s="103"/>
      <c r="F699" s="103"/>
      <c r="H699" s="154"/>
      <c r="K699" s="112">
        <f>IF(AND(年报!N$2&lt;=A699,A699&lt;=年报!N$3),1,0)</f>
        <v>0</v>
      </c>
    </row>
    <row r="700" s="101" customFormat="1" spans="1:11">
      <c r="A700" s="60"/>
      <c r="B700" s="103"/>
      <c r="C700" s="103"/>
      <c r="D700" s="103"/>
      <c r="E700" s="103"/>
      <c r="F700" s="103"/>
      <c r="H700" s="154"/>
      <c r="K700" s="112">
        <f>IF(AND(年报!N$2&lt;=A700,A700&lt;=年报!N$3),1,0)</f>
        <v>0</v>
      </c>
    </row>
    <row r="701" s="101" customFormat="1" spans="1:11">
      <c r="A701" s="60"/>
      <c r="B701" s="103"/>
      <c r="C701" s="103"/>
      <c r="D701" s="103"/>
      <c r="E701" s="103"/>
      <c r="F701" s="103"/>
      <c r="H701" s="154"/>
      <c r="K701" s="112">
        <f>IF(AND(年报!N$2&lt;=A701,A701&lt;=年报!N$3),1,0)</f>
        <v>0</v>
      </c>
    </row>
    <row r="702" s="101" customFormat="1" spans="1:11">
      <c r="A702" s="60"/>
      <c r="B702" s="103"/>
      <c r="C702" s="103"/>
      <c r="D702" s="103"/>
      <c r="E702" s="103"/>
      <c r="F702" s="103"/>
      <c r="H702" s="154"/>
      <c r="K702" s="112">
        <f>IF(AND(年报!N$2&lt;=A702,A702&lt;=年报!N$3),1,0)</f>
        <v>0</v>
      </c>
    </row>
    <row r="703" s="101" customFormat="1" spans="1:11">
      <c r="A703" s="60"/>
      <c r="B703" s="103"/>
      <c r="C703" s="103"/>
      <c r="D703" s="103"/>
      <c r="E703" s="103"/>
      <c r="F703" s="103"/>
      <c r="H703" s="154"/>
      <c r="K703" s="112">
        <f>IF(AND(年报!N$2&lt;=A703,A703&lt;=年报!N$3),1,0)</f>
        <v>0</v>
      </c>
    </row>
    <row r="704" s="101" customFormat="1" spans="1:11">
      <c r="A704" s="60"/>
      <c r="B704" s="103"/>
      <c r="C704" s="103"/>
      <c r="D704" s="103"/>
      <c r="E704" s="103"/>
      <c r="F704" s="103"/>
      <c r="H704" s="154"/>
      <c r="K704" s="112">
        <f>IF(AND(年报!N$2&lt;=A704,A704&lt;=年报!N$3),1,0)</f>
        <v>0</v>
      </c>
    </row>
    <row r="705" s="101" customFormat="1" spans="1:11">
      <c r="A705" s="60"/>
      <c r="B705" s="103"/>
      <c r="C705" s="103"/>
      <c r="D705" s="103"/>
      <c r="E705" s="103"/>
      <c r="F705" s="103"/>
      <c r="H705" s="154"/>
      <c r="K705" s="112">
        <f>IF(AND(年报!N$2&lt;=A705,A705&lt;=年报!N$3),1,0)</f>
        <v>0</v>
      </c>
    </row>
    <row r="706" s="101" customFormat="1" spans="1:11">
      <c r="A706" s="60"/>
      <c r="B706" s="103"/>
      <c r="C706" s="103"/>
      <c r="D706" s="103"/>
      <c r="E706" s="103"/>
      <c r="F706" s="103"/>
      <c r="H706" s="154"/>
      <c r="K706" s="112">
        <f>IF(AND(年报!N$2&lt;=A706,A706&lt;=年报!N$3),1,0)</f>
        <v>0</v>
      </c>
    </row>
    <row r="707" s="101" customFormat="1" spans="1:11">
      <c r="A707" s="60"/>
      <c r="B707" s="103"/>
      <c r="C707" s="103"/>
      <c r="D707" s="103"/>
      <c r="E707" s="103"/>
      <c r="F707" s="103"/>
      <c r="H707" s="154"/>
      <c r="K707" s="112">
        <f>IF(AND(年报!N$2&lt;=A707,A707&lt;=年报!N$3),1,0)</f>
        <v>0</v>
      </c>
    </row>
    <row r="708" s="101" customFormat="1" spans="1:11">
      <c r="A708" s="60"/>
      <c r="B708" s="103"/>
      <c r="C708" s="103"/>
      <c r="D708" s="103"/>
      <c r="E708" s="103"/>
      <c r="F708" s="103"/>
      <c r="H708" s="154"/>
      <c r="K708" s="112">
        <f>IF(AND(年报!N$2&lt;=A708,A708&lt;=年报!N$3),1,0)</f>
        <v>0</v>
      </c>
    </row>
    <row r="709" s="101" customFormat="1" spans="1:11">
      <c r="A709" s="60"/>
      <c r="B709" s="103"/>
      <c r="C709" s="103"/>
      <c r="D709" s="103"/>
      <c r="E709" s="103"/>
      <c r="F709" s="103"/>
      <c r="H709" s="154"/>
      <c r="K709" s="112">
        <f>IF(AND(年报!N$2&lt;=A709,A709&lt;=年报!N$3),1,0)</f>
        <v>0</v>
      </c>
    </row>
    <row r="710" s="101" customFormat="1" spans="1:11">
      <c r="A710" s="60"/>
      <c r="B710" s="103"/>
      <c r="C710" s="103"/>
      <c r="D710" s="103"/>
      <c r="E710" s="103"/>
      <c r="F710" s="103"/>
      <c r="H710" s="154"/>
      <c r="K710" s="112">
        <f>IF(AND(年报!N$2&lt;=A710,A710&lt;=年报!N$3),1,0)</f>
        <v>0</v>
      </c>
    </row>
    <row r="711" s="101" customFormat="1" spans="1:11">
      <c r="A711" s="60"/>
      <c r="B711" s="103"/>
      <c r="C711" s="103"/>
      <c r="D711" s="103"/>
      <c r="E711" s="103"/>
      <c r="F711" s="103"/>
      <c r="H711" s="154"/>
      <c r="K711" s="112">
        <f>IF(AND(年报!N$2&lt;=A711,A711&lt;=年报!N$3),1,0)</f>
        <v>0</v>
      </c>
    </row>
    <row r="712" s="101" customFormat="1" spans="1:11">
      <c r="A712" s="60"/>
      <c r="B712" s="103"/>
      <c r="C712" s="103"/>
      <c r="D712" s="103"/>
      <c r="E712" s="103"/>
      <c r="F712" s="103"/>
      <c r="H712" s="154"/>
      <c r="K712" s="112">
        <f>IF(AND(年报!N$2&lt;=A712,A712&lt;=年报!N$3),1,0)</f>
        <v>0</v>
      </c>
    </row>
    <row r="713" s="101" customFormat="1" spans="1:11">
      <c r="A713" s="60"/>
      <c r="B713" s="103"/>
      <c r="C713" s="103"/>
      <c r="D713" s="103"/>
      <c r="E713" s="103"/>
      <c r="F713" s="103"/>
      <c r="H713" s="154"/>
      <c r="K713" s="112">
        <f>IF(AND(年报!N$2&lt;=A713,A713&lt;=年报!N$3),1,0)</f>
        <v>0</v>
      </c>
    </row>
    <row r="714" s="101" customFormat="1" spans="1:11">
      <c r="A714" s="60"/>
      <c r="B714" s="103"/>
      <c r="C714" s="103"/>
      <c r="D714" s="103"/>
      <c r="E714" s="103"/>
      <c r="F714" s="103"/>
      <c r="H714" s="154"/>
      <c r="K714" s="112">
        <f>IF(AND(年报!N$2&lt;=A714,A714&lt;=年报!N$3),1,0)</f>
        <v>0</v>
      </c>
    </row>
    <row r="715" s="101" customFormat="1" spans="1:11">
      <c r="A715" s="60"/>
      <c r="B715" s="103"/>
      <c r="C715" s="103"/>
      <c r="D715" s="103"/>
      <c r="E715" s="103"/>
      <c r="F715" s="103"/>
      <c r="H715" s="154"/>
      <c r="K715" s="112">
        <f>IF(AND(年报!N$2&lt;=A715,A715&lt;=年报!N$3),1,0)</f>
        <v>0</v>
      </c>
    </row>
    <row r="716" s="101" customFormat="1" spans="1:11">
      <c r="A716" s="60"/>
      <c r="B716" s="103"/>
      <c r="C716" s="103"/>
      <c r="D716" s="103"/>
      <c r="E716" s="103"/>
      <c r="F716" s="103"/>
      <c r="H716" s="154"/>
      <c r="K716" s="112">
        <f>IF(AND(年报!N$2&lt;=A716,A716&lt;=年报!N$3),1,0)</f>
        <v>0</v>
      </c>
    </row>
    <row r="717" s="101" customFormat="1" spans="1:11">
      <c r="A717" s="60"/>
      <c r="B717" s="103"/>
      <c r="C717" s="103"/>
      <c r="D717" s="103"/>
      <c r="E717" s="103"/>
      <c r="F717" s="103"/>
      <c r="H717" s="154"/>
      <c r="K717" s="112">
        <f>IF(AND(年报!N$2&lt;=A717,A717&lt;=年报!N$3),1,0)</f>
        <v>0</v>
      </c>
    </row>
    <row r="718" s="101" customFormat="1" spans="1:11">
      <c r="A718" s="60"/>
      <c r="B718" s="103"/>
      <c r="C718" s="103"/>
      <c r="D718" s="103"/>
      <c r="E718" s="103"/>
      <c r="F718" s="103"/>
      <c r="H718" s="154"/>
      <c r="K718" s="112">
        <f>IF(AND(年报!N$2&lt;=A718,A718&lt;=年报!N$3),1,0)</f>
        <v>0</v>
      </c>
    </row>
    <row r="719" s="101" customFormat="1" spans="1:11">
      <c r="A719" s="60"/>
      <c r="B719" s="103"/>
      <c r="C719" s="103"/>
      <c r="D719" s="103"/>
      <c r="E719" s="103"/>
      <c r="F719" s="103"/>
      <c r="H719" s="154"/>
      <c r="K719" s="112">
        <f>IF(AND(年报!N$2&lt;=A719,A719&lt;=年报!N$3),1,0)</f>
        <v>0</v>
      </c>
    </row>
    <row r="720" s="101" customFormat="1" spans="1:11">
      <c r="A720" s="60"/>
      <c r="B720" s="103"/>
      <c r="C720" s="103"/>
      <c r="D720" s="103"/>
      <c r="E720" s="103"/>
      <c r="F720" s="103"/>
      <c r="H720" s="154"/>
      <c r="K720" s="112">
        <f>IF(AND(年报!N$2&lt;=A720,A720&lt;=年报!N$3),1,0)</f>
        <v>0</v>
      </c>
    </row>
    <row r="721" s="101" customFormat="1" spans="1:11">
      <c r="A721" s="60"/>
      <c r="B721" s="103"/>
      <c r="C721" s="103"/>
      <c r="D721" s="103"/>
      <c r="E721" s="103"/>
      <c r="F721" s="103"/>
      <c r="H721" s="154"/>
      <c r="K721" s="112">
        <f>IF(AND(年报!N$2&lt;=A721,A721&lt;=年报!N$3),1,0)</f>
        <v>0</v>
      </c>
    </row>
    <row r="722" s="101" customFormat="1" spans="1:11">
      <c r="A722" s="60"/>
      <c r="B722" s="103"/>
      <c r="C722" s="103"/>
      <c r="D722" s="103"/>
      <c r="E722" s="103"/>
      <c r="F722" s="103"/>
      <c r="H722" s="154"/>
      <c r="K722" s="112">
        <f>IF(AND(年报!N$2&lt;=A722,A722&lt;=年报!N$3),1,0)</f>
        <v>0</v>
      </c>
    </row>
    <row r="723" s="101" customFormat="1" spans="1:11">
      <c r="A723" s="60"/>
      <c r="B723" s="103"/>
      <c r="C723" s="103"/>
      <c r="D723" s="103"/>
      <c r="E723" s="103"/>
      <c r="F723" s="103"/>
      <c r="H723" s="154"/>
      <c r="K723" s="112">
        <f>IF(AND(年报!N$2&lt;=A723,A723&lt;=年报!N$3),1,0)</f>
        <v>0</v>
      </c>
    </row>
    <row r="724" s="101" customFormat="1" spans="1:11">
      <c r="A724" s="60"/>
      <c r="B724" s="103"/>
      <c r="C724" s="103"/>
      <c r="D724" s="103"/>
      <c r="E724" s="103"/>
      <c r="F724" s="103"/>
      <c r="H724" s="154"/>
      <c r="K724" s="112">
        <f>IF(AND(年报!N$2&lt;=A724,A724&lt;=年报!N$3),1,0)</f>
        <v>0</v>
      </c>
    </row>
    <row r="725" s="101" customFormat="1" spans="1:11">
      <c r="A725" s="60"/>
      <c r="B725" s="103"/>
      <c r="C725" s="103"/>
      <c r="D725" s="103"/>
      <c r="E725" s="103"/>
      <c r="F725" s="103"/>
      <c r="H725" s="154"/>
      <c r="K725" s="112">
        <f>IF(AND(年报!N$2&lt;=A725,A725&lt;=年报!N$3),1,0)</f>
        <v>0</v>
      </c>
    </row>
    <row r="726" s="101" customFormat="1" spans="1:11">
      <c r="A726" s="60"/>
      <c r="B726" s="103"/>
      <c r="C726" s="103"/>
      <c r="D726" s="103"/>
      <c r="E726" s="103"/>
      <c r="F726" s="103"/>
      <c r="H726" s="154"/>
      <c r="K726" s="112">
        <f>IF(AND(年报!N$2&lt;=A726,A726&lt;=年报!N$3),1,0)</f>
        <v>0</v>
      </c>
    </row>
    <row r="727" s="101" customFormat="1" spans="1:11">
      <c r="A727" s="60"/>
      <c r="B727" s="103"/>
      <c r="C727" s="103"/>
      <c r="D727" s="103"/>
      <c r="E727" s="103"/>
      <c r="F727" s="103"/>
      <c r="H727" s="154"/>
      <c r="K727" s="112">
        <f>IF(AND(年报!N$2&lt;=A727,A727&lt;=年报!N$3),1,0)</f>
        <v>0</v>
      </c>
    </row>
    <row r="728" s="101" customFormat="1" spans="1:11">
      <c r="A728" s="60"/>
      <c r="B728" s="103"/>
      <c r="C728" s="103"/>
      <c r="D728" s="103"/>
      <c r="E728" s="103"/>
      <c r="F728" s="103"/>
      <c r="H728" s="154"/>
      <c r="K728" s="112">
        <f>IF(AND(年报!N$2&lt;=A728,A728&lt;=年报!N$3),1,0)</f>
        <v>0</v>
      </c>
    </row>
    <row r="729" s="101" customFormat="1" spans="1:11">
      <c r="A729" s="60"/>
      <c r="B729" s="103"/>
      <c r="C729" s="103"/>
      <c r="D729" s="103"/>
      <c r="E729" s="103"/>
      <c r="F729" s="103"/>
      <c r="H729" s="154"/>
      <c r="K729" s="112">
        <f>IF(AND(年报!N$2&lt;=A729,A729&lt;=年报!N$3),1,0)</f>
        <v>0</v>
      </c>
    </row>
    <row r="730" s="101" customFormat="1" spans="1:11">
      <c r="A730" s="60"/>
      <c r="B730" s="103"/>
      <c r="C730" s="103"/>
      <c r="D730" s="103"/>
      <c r="E730" s="103"/>
      <c r="F730" s="103"/>
      <c r="H730" s="154"/>
      <c r="K730" s="112">
        <f>IF(AND(年报!N$2&lt;=A730,A730&lt;=年报!N$3),1,0)</f>
        <v>0</v>
      </c>
    </row>
    <row r="731" s="101" customFormat="1" spans="1:11">
      <c r="A731" s="60"/>
      <c r="B731" s="103"/>
      <c r="C731" s="103"/>
      <c r="D731" s="103"/>
      <c r="E731" s="103"/>
      <c r="F731" s="103"/>
      <c r="H731" s="154"/>
      <c r="K731" s="112">
        <f>IF(AND(年报!N$2&lt;=A731,A731&lt;=年报!N$3),1,0)</f>
        <v>0</v>
      </c>
    </row>
    <row r="732" s="101" customFormat="1" spans="1:11">
      <c r="A732" s="60"/>
      <c r="B732" s="103"/>
      <c r="C732" s="103"/>
      <c r="D732" s="103"/>
      <c r="E732" s="103"/>
      <c r="F732" s="103"/>
      <c r="H732" s="154"/>
      <c r="K732" s="112">
        <f>IF(AND(年报!N$2&lt;=A732,A732&lt;=年报!N$3),1,0)</f>
        <v>0</v>
      </c>
    </row>
    <row r="733" s="101" customFormat="1" spans="1:11">
      <c r="A733" s="60"/>
      <c r="B733" s="103"/>
      <c r="C733" s="103"/>
      <c r="D733" s="103"/>
      <c r="E733" s="103"/>
      <c r="F733" s="103"/>
      <c r="H733" s="154"/>
      <c r="K733" s="112">
        <f>IF(AND(年报!N$2&lt;=A733,A733&lt;=年报!N$3),1,0)</f>
        <v>0</v>
      </c>
    </row>
    <row r="734" s="101" customFormat="1" spans="1:11">
      <c r="A734" s="60"/>
      <c r="B734" s="103"/>
      <c r="C734" s="103"/>
      <c r="D734" s="103"/>
      <c r="E734" s="103"/>
      <c r="F734" s="103"/>
      <c r="H734" s="154"/>
      <c r="K734" s="112">
        <f>IF(AND(年报!N$2&lt;=A734,A734&lt;=年报!N$3),1,0)</f>
        <v>0</v>
      </c>
    </row>
    <row r="735" s="101" customFormat="1" spans="1:11">
      <c r="A735" s="60"/>
      <c r="B735" s="103"/>
      <c r="C735" s="103"/>
      <c r="D735" s="103"/>
      <c r="E735" s="103"/>
      <c r="F735" s="103"/>
      <c r="H735" s="154"/>
      <c r="K735" s="112">
        <f>IF(AND(年报!N$2&lt;=A735,A735&lt;=年报!N$3),1,0)</f>
        <v>0</v>
      </c>
    </row>
    <row r="736" s="101" customFormat="1" spans="1:11">
      <c r="A736" s="60"/>
      <c r="B736" s="103"/>
      <c r="C736" s="103"/>
      <c r="D736" s="103"/>
      <c r="E736" s="103"/>
      <c r="F736" s="103"/>
      <c r="H736" s="154"/>
      <c r="K736" s="112">
        <f>IF(AND(年报!N$2&lt;=A736,A736&lt;=年报!N$3),1,0)</f>
        <v>0</v>
      </c>
    </row>
    <row r="737" s="101" customFormat="1" spans="1:11">
      <c r="A737" s="60"/>
      <c r="B737" s="103"/>
      <c r="C737" s="103"/>
      <c r="D737" s="103"/>
      <c r="E737" s="103"/>
      <c r="F737" s="103"/>
      <c r="H737" s="154"/>
      <c r="K737" s="112">
        <f>IF(AND(年报!N$2&lt;=A737,A737&lt;=年报!N$3),1,0)</f>
        <v>0</v>
      </c>
    </row>
    <row r="738" s="101" customFormat="1" spans="1:11">
      <c r="A738" s="60"/>
      <c r="B738" s="103"/>
      <c r="C738" s="103"/>
      <c r="D738" s="103"/>
      <c r="E738" s="103"/>
      <c r="F738" s="103"/>
      <c r="H738" s="154"/>
      <c r="K738" s="112">
        <f>IF(AND(年报!N$2&lt;=A738,A738&lt;=年报!N$3),1,0)</f>
        <v>0</v>
      </c>
    </row>
    <row r="739" s="101" customFormat="1" spans="1:11">
      <c r="A739" s="60"/>
      <c r="B739" s="103"/>
      <c r="C739" s="103"/>
      <c r="D739" s="103"/>
      <c r="E739" s="103"/>
      <c r="F739" s="103"/>
      <c r="H739" s="154"/>
      <c r="K739" s="112">
        <f>IF(AND(年报!N$2&lt;=A739,A739&lt;=年报!N$3),1,0)</f>
        <v>0</v>
      </c>
    </row>
    <row r="740" s="101" customFormat="1" spans="1:11">
      <c r="A740" s="60"/>
      <c r="B740" s="103"/>
      <c r="C740" s="103"/>
      <c r="D740" s="103"/>
      <c r="E740" s="103"/>
      <c r="F740" s="103"/>
      <c r="H740" s="154"/>
      <c r="K740" s="112">
        <f>IF(AND(年报!N$2&lt;=A740,A740&lt;=年报!N$3),1,0)</f>
        <v>0</v>
      </c>
    </row>
    <row r="741" s="101" customFormat="1" spans="1:11">
      <c r="A741" s="60"/>
      <c r="B741" s="103"/>
      <c r="C741" s="103"/>
      <c r="D741" s="103"/>
      <c r="E741" s="103"/>
      <c r="F741" s="103"/>
      <c r="H741" s="154"/>
      <c r="K741" s="112">
        <f>IF(AND(年报!N$2&lt;=A741,A741&lt;=年报!N$3),1,0)</f>
        <v>0</v>
      </c>
    </row>
    <row r="742" s="101" customFormat="1" spans="1:11">
      <c r="A742" s="60"/>
      <c r="B742" s="103"/>
      <c r="C742" s="103"/>
      <c r="D742" s="103"/>
      <c r="E742" s="103"/>
      <c r="F742" s="103"/>
      <c r="H742" s="154"/>
      <c r="K742" s="112">
        <f>IF(AND(年报!N$2&lt;=A742,A742&lt;=年报!N$3),1,0)</f>
        <v>0</v>
      </c>
    </row>
    <row r="743" s="101" customFormat="1" spans="1:11">
      <c r="A743" s="60"/>
      <c r="B743" s="103"/>
      <c r="C743" s="103"/>
      <c r="D743" s="103"/>
      <c r="E743" s="103"/>
      <c r="F743" s="103"/>
      <c r="H743" s="154"/>
      <c r="K743" s="112">
        <f>IF(AND(年报!N$2&lt;=A743,A743&lt;=年报!N$3),1,0)</f>
        <v>0</v>
      </c>
    </row>
    <row r="744" s="101" customFormat="1" spans="1:11">
      <c r="A744" s="60"/>
      <c r="B744" s="103"/>
      <c r="C744" s="103"/>
      <c r="D744" s="103"/>
      <c r="E744" s="103"/>
      <c r="F744" s="103"/>
      <c r="H744" s="154"/>
      <c r="K744" s="112">
        <f>IF(AND(年报!N$2&lt;=A744,A744&lt;=年报!N$3),1,0)</f>
        <v>0</v>
      </c>
    </row>
    <row r="745" s="101" customFormat="1" spans="1:11">
      <c r="A745" s="60"/>
      <c r="B745" s="103"/>
      <c r="C745" s="103"/>
      <c r="D745" s="103"/>
      <c r="E745" s="103"/>
      <c r="F745" s="103"/>
      <c r="H745" s="154"/>
      <c r="K745" s="112">
        <f>IF(AND(年报!N$2&lt;=A745,A745&lt;=年报!N$3),1,0)</f>
        <v>0</v>
      </c>
    </row>
    <row r="746" s="101" customFormat="1" spans="1:11">
      <c r="A746" s="60"/>
      <c r="B746" s="103"/>
      <c r="C746" s="103"/>
      <c r="D746" s="103"/>
      <c r="E746" s="103"/>
      <c r="F746" s="103"/>
      <c r="H746" s="154"/>
      <c r="K746" s="112">
        <f>IF(AND(年报!N$2&lt;=A746,A746&lt;=年报!N$3),1,0)</f>
        <v>0</v>
      </c>
    </row>
    <row r="747" s="101" customFormat="1" spans="1:11">
      <c r="A747" s="60"/>
      <c r="B747" s="103"/>
      <c r="C747" s="103"/>
      <c r="D747" s="103"/>
      <c r="E747" s="103"/>
      <c r="F747" s="103"/>
      <c r="H747" s="154"/>
      <c r="K747" s="112">
        <f>IF(AND(年报!N$2&lt;=A747,A747&lt;=年报!N$3),1,0)</f>
        <v>0</v>
      </c>
    </row>
    <row r="748" s="101" customFormat="1" spans="1:11">
      <c r="A748" s="60"/>
      <c r="B748" s="103"/>
      <c r="C748" s="103"/>
      <c r="D748" s="103"/>
      <c r="E748" s="103"/>
      <c r="F748" s="103"/>
      <c r="H748" s="154"/>
      <c r="K748" s="112">
        <f>IF(AND(年报!N$2&lt;=A748,A748&lt;=年报!N$3),1,0)</f>
        <v>0</v>
      </c>
    </row>
    <row r="749" s="101" customFormat="1" spans="1:11">
      <c r="A749" s="60"/>
      <c r="B749" s="103"/>
      <c r="C749" s="103"/>
      <c r="D749" s="103"/>
      <c r="E749" s="103"/>
      <c r="F749" s="103"/>
      <c r="H749" s="154"/>
      <c r="K749" s="112">
        <f>IF(AND(年报!N$2&lt;=A749,A749&lt;=年报!N$3),1,0)</f>
        <v>0</v>
      </c>
    </row>
    <row r="750" s="101" customFormat="1" spans="1:11">
      <c r="A750" s="60"/>
      <c r="B750" s="103"/>
      <c r="C750" s="103"/>
      <c r="D750" s="103"/>
      <c r="E750" s="103"/>
      <c r="F750" s="103"/>
      <c r="H750" s="154"/>
      <c r="K750" s="112">
        <f>IF(AND(年报!N$2&lt;=A750,A750&lt;=年报!N$3),1,0)</f>
        <v>0</v>
      </c>
    </row>
    <row r="751" s="101" customFormat="1" spans="1:11">
      <c r="A751" s="60"/>
      <c r="B751" s="103"/>
      <c r="C751" s="103"/>
      <c r="D751" s="103"/>
      <c r="E751" s="103"/>
      <c r="F751" s="103"/>
      <c r="H751" s="154"/>
      <c r="K751" s="112">
        <f>IF(AND(年报!N$2&lt;=A751,A751&lt;=年报!N$3),1,0)</f>
        <v>0</v>
      </c>
    </row>
    <row r="752" s="101" customFormat="1" spans="1:11">
      <c r="A752" s="60"/>
      <c r="B752" s="103"/>
      <c r="C752" s="103"/>
      <c r="D752" s="103"/>
      <c r="E752" s="103"/>
      <c r="F752" s="103"/>
      <c r="H752" s="154"/>
      <c r="K752" s="112">
        <f>IF(AND(年报!N$2&lt;=A752,A752&lt;=年报!N$3),1,0)</f>
        <v>0</v>
      </c>
    </row>
    <row r="753" s="101" customFormat="1" spans="1:11">
      <c r="A753" s="60"/>
      <c r="B753" s="103"/>
      <c r="C753" s="103"/>
      <c r="D753" s="103"/>
      <c r="E753" s="103"/>
      <c r="F753" s="103"/>
      <c r="H753" s="154"/>
      <c r="K753" s="112">
        <f>IF(AND(年报!N$2&lt;=A753,A753&lt;=年报!N$3),1,0)</f>
        <v>0</v>
      </c>
    </row>
    <row r="754" s="101" customFormat="1" spans="1:11">
      <c r="A754" s="60"/>
      <c r="B754" s="103"/>
      <c r="C754" s="103"/>
      <c r="D754" s="103"/>
      <c r="E754" s="103"/>
      <c r="F754" s="103"/>
      <c r="H754" s="154"/>
      <c r="K754" s="112">
        <f>IF(AND(年报!N$2&lt;=A754,A754&lt;=年报!N$3),1,0)</f>
        <v>0</v>
      </c>
    </row>
    <row r="755" s="101" customFormat="1" spans="1:11">
      <c r="A755" s="60"/>
      <c r="B755" s="103"/>
      <c r="C755" s="103"/>
      <c r="D755" s="103"/>
      <c r="E755" s="103"/>
      <c r="F755" s="103"/>
      <c r="H755" s="154"/>
      <c r="K755" s="112">
        <f>IF(AND(年报!N$2&lt;=A755,A755&lt;=年报!N$3),1,0)</f>
        <v>0</v>
      </c>
    </row>
    <row r="756" s="101" customFormat="1" spans="1:11">
      <c r="A756" s="60"/>
      <c r="B756" s="103"/>
      <c r="C756" s="103"/>
      <c r="D756" s="103"/>
      <c r="E756" s="103"/>
      <c r="F756" s="103"/>
      <c r="H756" s="154"/>
      <c r="K756" s="112">
        <f>IF(AND(年报!N$2&lt;=A756,A756&lt;=年报!N$3),1,0)</f>
        <v>0</v>
      </c>
    </row>
    <row r="757" s="101" customFormat="1" spans="1:11">
      <c r="A757" s="60"/>
      <c r="B757" s="103"/>
      <c r="C757" s="103"/>
      <c r="D757" s="103"/>
      <c r="E757" s="103"/>
      <c r="F757" s="103"/>
      <c r="H757" s="154"/>
      <c r="K757" s="112">
        <f>IF(AND(年报!N$2&lt;=A757,A757&lt;=年报!N$3),1,0)</f>
        <v>0</v>
      </c>
    </row>
    <row r="758" s="101" customFormat="1" spans="1:11">
      <c r="A758" s="60"/>
      <c r="B758" s="103"/>
      <c r="C758" s="103"/>
      <c r="D758" s="103"/>
      <c r="E758" s="103"/>
      <c r="F758" s="103"/>
      <c r="H758" s="154"/>
      <c r="K758" s="112">
        <f>IF(AND(年报!N$2&lt;=A758,A758&lt;=年报!N$3),1,0)</f>
        <v>0</v>
      </c>
    </row>
    <row r="759" s="101" customFormat="1" spans="1:11">
      <c r="A759" s="60"/>
      <c r="B759" s="103"/>
      <c r="C759" s="103"/>
      <c r="D759" s="103"/>
      <c r="E759" s="103"/>
      <c r="F759" s="103"/>
      <c r="H759" s="154"/>
      <c r="K759" s="112">
        <f>IF(AND(年报!N$2&lt;=A759,A759&lt;=年报!N$3),1,0)</f>
        <v>0</v>
      </c>
    </row>
    <row r="760" s="101" customFormat="1" spans="1:11">
      <c r="A760" s="60"/>
      <c r="B760" s="103"/>
      <c r="C760" s="103"/>
      <c r="D760" s="103"/>
      <c r="E760" s="103"/>
      <c r="F760" s="103"/>
      <c r="H760" s="154"/>
      <c r="K760" s="112">
        <f>IF(AND(年报!N$2&lt;=A760,A760&lt;=年报!N$3),1,0)</f>
        <v>0</v>
      </c>
    </row>
    <row r="761" s="101" customFormat="1" spans="1:11">
      <c r="A761" s="60"/>
      <c r="B761" s="103"/>
      <c r="C761" s="103"/>
      <c r="D761" s="103"/>
      <c r="E761" s="103"/>
      <c r="F761" s="103"/>
      <c r="H761" s="154"/>
      <c r="K761" s="112">
        <f>IF(AND(年报!N$2&lt;=A761,A761&lt;=年报!N$3),1,0)</f>
        <v>0</v>
      </c>
    </row>
    <row r="762" s="101" customFormat="1" spans="1:11">
      <c r="A762" s="60"/>
      <c r="B762" s="103"/>
      <c r="C762" s="103"/>
      <c r="D762" s="103"/>
      <c r="E762" s="103"/>
      <c r="F762" s="103"/>
      <c r="H762" s="154"/>
      <c r="K762" s="112">
        <f>IF(AND(年报!N$2&lt;=A762,A762&lt;=年报!N$3),1,0)</f>
        <v>0</v>
      </c>
    </row>
    <row r="763" s="101" customFormat="1" spans="1:11">
      <c r="A763" s="60"/>
      <c r="B763" s="103"/>
      <c r="C763" s="103"/>
      <c r="D763" s="103"/>
      <c r="E763" s="103"/>
      <c r="F763" s="103"/>
      <c r="H763" s="154"/>
      <c r="K763" s="112">
        <f>IF(AND(年报!N$2&lt;=A763,A763&lt;=年报!N$3),1,0)</f>
        <v>0</v>
      </c>
    </row>
    <row r="764" s="101" customFormat="1" spans="1:11">
      <c r="A764" s="60"/>
      <c r="B764" s="103"/>
      <c r="C764" s="103"/>
      <c r="D764" s="103"/>
      <c r="E764" s="103"/>
      <c r="F764" s="103"/>
      <c r="H764" s="154"/>
      <c r="K764" s="112">
        <f>IF(AND(年报!N$2&lt;=A764,A764&lt;=年报!N$3),1,0)</f>
        <v>0</v>
      </c>
    </row>
    <row r="765" s="101" customFormat="1" spans="1:11">
      <c r="A765" s="60"/>
      <c r="B765" s="103"/>
      <c r="C765" s="103"/>
      <c r="D765" s="103"/>
      <c r="E765" s="103"/>
      <c r="F765" s="103"/>
      <c r="H765" s="154"/>
      <c r="K765" s="112">
        <f>IF(AND(年报!N$2&lt;=A765,A765&lt;=年报!N$3),1,0)</f>
        <v>0</v>
      </c>
    </row>
    <row r="766" s="101" customFormat="1" spans="1:11">
      <c r="A766" s="60"/>
      <c r="B766" s="103"/>
      <c r="C766" s="103"/>
      <c r="D766" s="103"/>
      <c r="E766" s="103"/>
      <c r="F766" s="103"/>
      <c r="H766" s="154"/>
      <c r="K766" s="112">
        <f>IF(AND(年报!N$2&lt;=A766,A766&lt;=年报!N$3),1,0)</f>
        <v>0</v>
      </c>
    </row>
    <row r="767" s="101" customFormat="1" spans="1:11">
      <c r="A767" s="60"/>
      <c r="B767" s="103"/>
      <c r="C767" s="103"/>
      <c r="D767" s="103"/>
      <c r="E767" s="103"/>
      <c r="F767" s="103"/>
      <c r="H767" s="154"/>
      <c r="K767" s="112">
        <f>IF(AND(年报!N$2&lt;=A767,A767&lt;=年报!N$3),1,0)</f>
        <v>0</v>
      </c>
    </row>
    <row r="768" s="101" customFormat="1" spans="1:11">
      <c r="A768" s="60"/>
      <c r="B768" s="103"/>
      <c r="C768" s="103"/>
      <c r="D768" s="103"/>
      <c r="E768" s="103"/>
      <c r="F768" s="103"/>
      <c r="H768" s="154"/>
      <c r="K768" s="112">
        <f>IF(AND(年报!N$2&lt;=A768,A768&lt;=年报!N$3),1,0)</f>
        <v>0</v>
      </c>
    </row>
    <row r="769" s="101" customFormat="1" spans="1:11">
      <c r="A769" s="60"/>
      <c r="B769" s="103"/>
      <c r="C769" s="103"/>
      <c r="D769" s="103"/>
      <c r="E769" s="103"/>
      <c r="F769" s="103"/>
      <c r="H769" s="154"/>
      <c r="K769" s="112">
        <f>IF(AND(年报!N$2&lt;=A769,A769&lt;=年报!N$3),1,0)</f>
        <v>0</v>
      </c>
    </row>
    <row r="770" s="101" customFormat="1" spans="1:11">
      <c r="A770" s="60"/>
      <c r="B770" s="103"/>
      <c r="C770" s="103"/>
      <c r="D770" s="103"/>
      <c r="E770" s="103"/>
      <c r="F770" s="103"/>
      <c r="H770" s="154"/>
      <c r="K770" s="112">
        <f>IF(AND(年报!N$2&lt;=A770,A770&lt;=年报!N$3),1,0)</f>
        <v>0</v>
      </c>
    </row>
    <row r="771" s="101" customFormat="1" spans="1:11">
      <c r="A771" s="60"/>
      <c r="B771" s="103"/>
      <c r="C771" s="103"/>
      <c r="D771" s="103"/>
      <c r="E771" s="103"/>
      <c r="F771" s="103"/>
      <c r="H771" s="154"/>
      <c r="K771" s="112">
        <f>IF(AND(年报!N$2&lt;=A771,A771&lt;=年报!N$3),1,0)</f>
        <v>0</v>
      </c>
    </row>
    <row r="772" s="101" customFormat="1" spans="1:11">
      <c r="A772" s="60"/>
      <c r="B772" s="103"/>
      <c r="C772" s="103"/>
      <c r="D772" s="103"/>
      <c r="E772" s="103"/>
      <c r="F772" s="103"/>
      <c r="H772" s="154"/>
      <c r="K772" s="112">
        <f>IF(AND(年报!N$2&lt;=A772,A772&lt;=年报!N$3),1,0)</f>
        <v>0</v>
      </c>
    </row>
    <row r="773" s="101" customFormat="1" spans="1:11">
      <c r="A773" s="60"/>
      <c r="B773" s="103"/>
      <c r="C773" s="103"/>
      <c r="D773" s="103"/>
      <c r="E773" s="103"/>
      <c r="F773" s="103"/>
      <c r="H773" s="154"/>
      <c r="K773" s="112">
        <f>IF(AND(年报!N$2&lt;=A773,A773&lt;=年报!N$3),1,0)</f>
        <v>0</v>
      </c>
    </row>
    <row r="774" s="101" customFormat="1" spans="1:11">
      <c r="A774" s="60"/>
      <c r="B774" s="103"/>
      <c r="C774" s="103"/>
      <c r="D774" s="103"/>
      <c r="E774" s="103"/>
      <c r="F774" s="103"/>
      <c r="H774" s="154"/>
      <c r="K774" s="112">
        <f>IF(AND(年报!N$2&lt;=A774,A774&lt;=年报!N$3),1,0)</f>
        <v>0</v>
      </c>
    </row>
    <row r="775" s="101" customFormat="1" spans="1:11">
      <c r="A775" s="60"/>
      <c r="B775" s="103"/>
      <c r="C775" s="103"/>
      <c r="D775" s="103"/>
      <c r="E775" s="103"/>
      <c r="F775" s="103"/>
      <c r="H775" s="154"/>
      <c r="K775" s="112">
        <f>IF(AND(年报!N$2&lt;=A775,A775&lt;=年报!N$3),1,0)</f>
        <v>0</v>
      </c>
    </row>
    <row r="776" s="101" customFormat="1" spans="1:11">
      <c r="A776" s="60"/>
      <c r="B776" s="103"/>
      <c r="C776" s="103"/>
      <c r="D776" s="103"/>
      <c r="E776" s="103"/>
      <c r="F776" s="103"/>
      <c r="H776" s="154"/>
      <c r="K776" s="112">
        <f>IF(AND(年报!N$2&lt;=A776,A776&lt;=年报!N$3),1,0)</f>
        <v>0</v>
      </c>
    </row>
    <row r="777" s="101" customFormat="1" spans="1:11">
      <c r="A777" s="60"/>
      <c r="B777" s="103"/>
      <c r="C777" s="103"/>
      <c r="D777" s="103"/>
      <c r="E777" s="103"/>
      <c r="F777" s="103"/>
      <c r="H777" s="154"/>
      <c r="K777" s="112">
        <f>IF(AND(年报!N$2&lt;=A777,A777&lt;=年报!N$3),1,0)</f>
        <v>0</v>
      </c>
    </row>
    <row r="778" s="101" customFormat="1" spans="1:11">
      <c r="A778" s="60"/>
      <c r="B778" s="103"/>
      <c r="C778" s="103"/>
      <c r="D778" s="103"/>
      <c r="E778" s="103"/>
      <c r="F778" s="103"/>
      <c r="H778" s="154"/>
      <c r="K778" s="112">
        <f>IF(AND(年报!N$2&lt;=A778,A778&lt;=年报!N$3),1,0)</f>
        <v>0</v>
      </c>
    </row>
    <row r="779" s="101" customFormat="1" spans="1:11">
      <c r="A779" s="60"/>
      <c r="B779" s="103"/>
      <c r="C779" s="103"/>
      <c r="D779" s="103"/>
      <c r="E779" s="103"/>
      <c r="F779" s="103"/>
      <c r="H779" s="154"/>
      <c r="K779" s="112">
        <f>IF(AND(年报!N$2&lt;=A779,A779&lt;=年报!N$3),1,0)</f>
        <v>0</v>
      </c>
    </row>
    <row r="780" s="101" customFormat="1" spans="1:11">
      <c r="A780" s="60"/>
      <c r="B780" s="103"/>
      <c r="C780" s="103"/>
      <c r="D780" s="103"/>
      <c r="E780" s="103"/>
      <c r="F780" s="103"/>
      <c r="H780" s="154"/>
      <c r="K780" s="112">
        <f>IF(AND(年报!N$2&lt;=A780,A780&lt;=年报!N$3),1,0)</f>
        <v>0</v>
      </c>
    </row>
    <row r="781" s="101" customFormat="1" spans="1:11">
      <c r="A781" s="60"/>
      <c r="B781" s="103"/>
      <c r="C781" s="103"/>
      <c r="D781" s="103"/>
      <c r="E781" s="103"/>
      <c r="F781" s="103"/>
      <c r="H781" s="154"/>
      <c r="K781" s="112">
        <f>IF(AND(年报!N$2&lt;=A781,A781&lt;=年报!N$3),1,0)</f>
        <v>0</v>
      </c>
    </row>
    <row r="782" s="101" customFormat="1" spans="1:11">
      <c r="A782" s="60"/>
      <c r="B782" s="103"/>
      <c r="C782" s="103"/>
      <c r="D782" s="103"/>
      <c r="E782" s="103"/>
      <c r="F782" s="103"/>
      <c r="H782" s="154"/>
      <c r="K782" s="112">
        <f>IF(AND(年报!N$2&lt;=A782,A782&lt;=年报!N$3),1,0)</f>
        <v>0</v>
      </c>
    </row>
    <row r="783" s="101" customFormat="1" spans="1:11">
      <c r="A783" s="60"/>
      <c r="B783" s="103"/>
      <c r="C783" s="103"/>
      <c r="D783" s="103"/>
      <c r="E783" s="103"/>
      <c r="F783" s="103"/>
      <c r="H783" s="154"/>
      <c r="K783" s="112">
        <f>IF(AND(年报!N$2&lt;=A783,A783&lt;=年报!N$3),1,0)</f>
        <v>0</v>
      </c>
    </row>
    <row r="784" s="101" customFormat="1" spans="1:11">
      <c r="A784" s="60"/>
      <c r="B784" s="103"/>
      <c r="C784" s="103"/>
      <c r="D784" s="103"/>
      <c r="E784" s="103"/>
      <c r="F784" s="103"/>
      <c r="H784" s="154"/>
      <c r="K784" s="112">
        <f>IF(AND(年报!N$2&lt;=A784,A784&lt;=年报!N$3),1,0)</f>
        <v>0</v>
      </c>
    </row>
    <row r="785" s="101" customFormat="1" spans="1:11">
      <c r="A785" s="60"/>
      <c r="B785" s="103"/>
      <c r="C785" s="103"/>
      <c r="D785" s="103"/>
      <c r="E785" s="103"/>
      <c r="F785" s="103"/>
      <c r="H785" s="154"/>
      <c r="K785" s="112">
        <f>IF(AND(年报!N$2&lt;=A785,A785&lt;=年报!N$3),1,0)</f>
        <v>0</v>
      </c>
    </row>
    <row r="786" s="101" customFormat="1" spans="1:11">
      <c r="A786" s="60"/>
      <c r="B786" s="103"/>
      <c r="C786" s="103"/>
      <c r="D786" s="103"/>
      <c r="E786" s="103"/>
      <c r="F786" s="103"/>
      <c r="H786" s="154"/>
      <c r="K786" s="112">
        <f>IF(AND(年报!N$2&lt;=A786,A786&lt;=年报!N$3),1,0)</f>
        <v>0</v>
      </c>
    </row>
    <row r="787" s="101" customFormat="1" spans="1:11">
      <c r="A787" s="60"/>
      <c r="B787" s="103"/>
      <c r="C787" s="103"/>
      <c r="D787" s="103"/>
      <c r="E787" s="103"/>
      <c r="F787" s="103"/>
      <c r="H787" s="154"/>
      <c r="K787" s="112">
        <f>IF(AND(年报!N$2&lt;=A787,A787&lt;=年报!N$3),1,0)</f>
        <v>0</v>
      </c>
    </row>
    <row r="788" s="101" customFormat="1" spans="1:11">
      <c r="A788" s="60"/>
      <c r="B788" s="103"/>
      <c r="C788" s="103"/>
      <c r="D788" s="103"/>
      <c r="E788" s="103"/>
      <c r="F788" s="103"/>
      <c r="H788" s="154"/>
      <c r="K788" s="112">
        <f>IF(AND(年报!N$2&lt;=A788,A788&lt;=年报!N$3),1,0)</f>
        <v>0</v>
      </c>
    </row>
    <row r="789" s="101" customFormat="1" spans="1:11">
      <c r="A789" s="60"/>
      <c r="B789" s="103"/>
      <c r="C789" s="103"/>
      <c r="D789" s="103"/>
      <c r="E789" s="103"/>
      <c r="F789" s="103"/>
      <c r="H789" s="154"/>
      <c r="K789" s="112">
        <f>IF(AND(年报!N$2&lt;=A789,A789&lt;=年报!N$3),1,0)</f>
        <v>0</v>
      </c>
    </row>
    <row r="790" s="101" customFormat="1" spans="1:11">
      <c r="A790" s="60"/>
      <c r="B790" s="103"/>
      <c r="C790" s="103"/>
      <c r="D790" s="103"/>
      <c r="E790" s="103"/>
      <c r="F790" s="103"/>
      <c r="H790" s="154"/>
      <c r="K790" s="112">
        <f>IF(AND(年报!N$2&lt;=A790,A790&lt;=年报!N$3),1,0)</f>
        <v>0</v>
      </c>
    </row>
    <row r="791" s="101" customFormat="1" spans="1:11">
      <c r="A791" s="60"/>
      <c r="B791" s="103"/>
      <c r="C791" s="103"/>
      <c r="D791" s="103"/>
      <c r="E791" s="103"/>
      <c r="F791" s="103"/>
      <c r="H791" s="154"/>
      <c r="K791" s="112">
        <f>IF(AND(年报!N$2&lt;=A791,A791&lt;=年报!N$3),1,0)</f>
        <v>0</v>
      </c>
    </row>
    <row r="792" s="101" customFormat="1" spans="1:11">
      <c r="A792" s="60"/>
      <c r="B792" s="103"/>
      <c r="C792" s="103"/>
      <c r="D792" s="103"/>
      <c r="E792" s="103"/>
      <c r="F792" s="103"/>
      <c r="H792" s="154"/>
      <c r="K792" s="112">
        <f>IF(AND(年报!N$2&lt;=A792,A792&lt;=年报!N$3),1,0)</f>
        <v>0</v>
      </c>
    </row>
    <row r="793" s="101" customFormat="1" spans="1:11">
      <c r="A793" s="60"/>
      <c r="B793" s="103"/>
      <c r="C793" s="103"/>
      <c r="D793" s="103"/>
      <c r="E793" s="103"/>
      <c r="F793" s="103"/>
      <c r="H793" s="154"/>
      <c r="K793" s="112">
        <f>IF(AND(年报!N$2&lt;=A793,A793&lt;=年报!N$3),1,0)</f>
        <v>0</v>
      </c>
    </row>
    <row r="794" s="101" customFormat="1" spans="1:11">
      <c r="A794" s="60"/>
      <c r="B794" s="103"/>
      <c r="C794" s="103"/>
      <c r="D794" s="103"/>
      <c r="E794" s="103"/>
      <c r="F794" s="103"/>
      <c r="H794" s="154"/>
      <c r="K794" s="112">
        <f>IF(AND(年报!N$2&lt;=A794,A794&lt;=年报!N$3),1,0)</f>
        <v>0</v>
      </c>
    </row>
    <row r="795" s="101" customFormat="1" spans="1:11">
      <c r="A795" s="60"/>
      <c r="B795" s="103"/>
      <c r="C795" s="103"/>
      <c r="D795" s="103"/>
      <c r="E795" s="103"/>
      <c r="F795" s="103"/>
      <c r="H795" s="154"/>
      <c r="K795" s="112">
        <f>IF(AND(年报!N$2&lt;=A795,A795&lt;=年报!N$3),1,0)</f>
        <v>0</v>
      </c>
    </row>
    <row r="796" s="101" customFormat="1" spans="1:11">
      <c r="A796" s="60"/>
      <c r="B796" s="103"/>
      <c r="C796" s="103"/>
      <c r="D796" s="103"/>
      <c r="E796" s="103"/>
      <c r="F796" s="103"/>
      <c r="H796" s="154"/>
      <c r="K796" s="112">
        <f>IF(AND(年报!N$2&lt;=A796,A796&lt;=年报!N$3),1,0)</f>
        <v>0</v>
      </c>
    </row>
    <row r="797" s="101" customFormat="1" spans="1:11">
      <c r="A797" s="60"/>
      <c r="B797" s="103"/>
      <c r="C797" s="103"/>
      <c r="D797" s="103"/>
      <c r="E797" s="103"/>
      <c r="F797" s="103"/>
      <c r="H797" s="154"/>
      <c r="K797" s="112">
        <f>IF(AND(年报!N$2&lt;=A797,A797&lt;=年报!N$3),1,0)</f>
        <v>0</v>
      </c>
    </row>
    <row r="798" s="101" customFormat="1" spans="1:11">
      <c r="A798" s="60"/>
      <c r="B798" s="103"/>
      <c r="C798" s="103"/>
      <c r="D798" s="103"/>
      <c r="E798" s="103"/>
      <c r="F798" s="103"/>
      <c r="H798" s="154"/>
      <c r="K798" s="112">
        <f>IF(AND(年报!N$2&lt;=A798,A798&lt;=年报!N$3),1,0)</f>
        <v>0</v>
      </c>
    </row>
    <row r="799" s="101" customFormat="1" spans="1:11">
      <c r="A799" s="60"/>
      <c r="B799" s="103"/>
      <c r="C799" s="103"/>
      <c r="D799" s="103"/>
      <c r="E799" s="103"/>
      <c r="F799" s="103"/>
      <c r="H799" s="154"/>
      <c r="K799" s="112">
        <f>IF(AND(年报!N$2&lt;=A799,A799&lt;=年报!N$3),1,0)</f>
        <v>0</v>
      </c>
    </row>
    <row r="800" s="101" customFormat="1" spans="1:11">
      <c r="A800" s="60"/>
      <c r="B800" s="103"/>
      <c r="C800" s="103"/>
      <c r="D800" s="103"/>
      <c r="E800" s="103"/>
      <c r="F800" s="103"/>
      <c r="H800" s="154"/>
      <c r="K800" s="112">
        <f>IF(AND(年报!N$2&lt;=A800,A800&lt;=年报!N$3),1,0)</f>
        <v>0</v>
      </c>
    </row>
    <row r="801" s="101" customFormat="1" spans="1:11">
      <c r="A801" s="60"/>
      <c r="B801" s="103"/>
      <c r="C801" s="103"/>
      <c r="D801" s="103"/>
      <c r="E801" s="103"/>
      <c r="F801" s="103"/>
      <c r="H801" s="154"/>
      <c r="K801" s="112">
        <f>IF(AND(年报!N$2&lt;=A801,A801&lt;=年报!N$3),1,0)</f>
        <v>0</v>
      </c>
    </row>
    <row r="802" s="101" customFormat="1" spans="1:11">
      <c r="A802" s="60"/>
      <c r="B802" s="103"/>
      <c r="C802" s="103"/>
      <c r="D802" s="103"/>
      <c r="E802" s="103"/>
      <c r="F802" s="103"/>
      <c r="H802" s="154"/>
      <c r="K802" s="112">
        <f>IF(AND(年报!N$2&lt;=A802,A802&lt;=年报!N$3),1,0)</f>
        <v>0</v>
      </c>
    </row>
    <row r="803" s="101" customFormat="1" spans="1:11">
      <c r="A803" s="60"/>
      <c r="B803" s="103"/>
      <c r="C803" s="103"/>
      <c r="D803" s="103"/>
      <c r="E803" s="103"/>
      <c r="F803" s="103"/>
      <c r="H803" s="154"/>
      <c r="K803" s="112">
        <f>IF(AND(年报!N$2&lt;=A803,A803&lt;=年报!N$3),1,0)</f>
        <v>0</v>
      </c>
    </row>
    <row r="804" s="101" customFormat="1" spans="1:11">
      <c r="A804" s="60"/>
      <c r="B804" s="103"/>
      <c r="C804" s="103"/>
      <c r="D804" s="103"/>
      <c r="E804" s="103"/>
      <c r="F804" s="103"/>
      <c r="H804" s="154"/>
      <c r="K804" s="112">
        <f>IF(AND(年报!N$2&lt;=A804,A804&lt;=年报!N$3),1,0)</f>
        <v>0</v>
      </c>
    </row>
    <row r="805" s="101" customFormat="1" spans="1:11">
      <c r="A805" s="60"/>
      <c r="B805" s="103"/>
      <c r="C805" s="103"/>
      <c r="D805" s="103"/>
      <c r="E805" s="103"/>
      <c r="F805" s="103"/>
      <c r="H805" s="154"/>
      <c r="K805" s="112">
        <f>IF(AND(年报!N$2&lt;=A805,A805&lt;=年报!N$3),1,0)</f>
        <v>0</v>
      </c>
    </row>
    <row r="806" s="101" customFormat="1" spans="1:11">
      <c r="A806" s="60"/>
      <c r="B806" s="103"/>
      <c r="C806" s="103"/>
      <c r="D806" s="103"/>
      <c r="E806" s="103"/>
      <c r="F806" s="103"/>
      <c r="H806" s="154"/>
      <c r="K806" s="112">
        <f>IF(AND(年报!N$2&lt;=A806,A806&lt;=年报!N$3),1,0)</f>
        <v>0</v>
      </c>
    </row>
    <row r="807" s="101" customFormat="1" spans="1:11">
      <c r="A807" s="60"/>
      <c r="B807" s="103"/>
      <c r="C807" s="103"/>
      <c r="D807" s="103"/>
      <c r="E807" s="103"/>
      <c r="F807" s="103"/>
      <c r="H807" s="154"/>
      <c r="K807" s="112">
        <f>IF(AND(年报!N$2&lt;=A807,A807&lt;=年报!N$3),1,0)</f>
        <v>0</v>
      </c>
    </row>
    <row r="808" s="101" customFormat="1" spans="1:11">
      <c r="A808" s="60"/>
      <c r="B808" s="103"/>
      <c r="C808" s="103"/>
      <c r="D808" s="103"/>
      <c r="E808" s="103"/>
      <c r="F808" s="103"/>
      <c r="H808" s="154"/>
      <c r="K808" s="112">
        <f>IF(AND(年报!N$2&lt;=A808,A808&lt;=年报!N$3),1,0)</f>
        <v>0</v>
      </c>
    </row>
    <row r="809" s="101" customFormat="1" spans="1:11">
      <c r="A809" s="60"/>
      <c r="B809" s="103"/>
      <c r="C809" s="103"/>
      <c r="D809" s="103"/>
      <c r="E809" s="103"/>
      <c r="F809" s="103"/>
      <c r="H809" s="154"/>
      <c r="K809" s="112">
        <f>IF(AND(年报!N$2&lt;=A809,A809&lt;=年报!N$3),1,0)</f>
        <v>0</v>
      </c>
    </row>
    <row r="810" s="101" customFormat="1" spans="1:11">
      <c r="A810" s="60"/>
      <c r="B810" s="103"/>
      <c r="C810" s="103"/>
      <c r="D810" s="103"/>
      <c r="E810" s="103"/>
      <c r="F810" s="103"/>
      <c r="H810" s="154"/>
      <c r="K810" s="112">
        <f>IF(AND(年报!N$2&lt;=A810,A810&lt;=年报!N$3),1,0)</f>
        <v>0</v>
      </c>
    </row>
    <row r="811" s="101" customFormat="1" spans="1:11">
      <c r="A811" s="60"/>
      <c r="B811" s="103"/>
      <c r="C811" s="103"/>
      <c r="D811" s="103"/>
      <c r="E811" s="103"/>
      <c r="F811" s="103"/>
      <c r="H811" s="154"/>
      <c r="K811" s="112">
        <f>IF(AND(年报!N$2&lt;=A811,A811&lt;=年报!N$3),1,0)</f>
        <v>0</v>
      </c>
    </row>
    <row r="812" s="101" customFormat="1" spans="1:11">
      <c r="A812" s="60"/>
      <c r="B812" s="103"/>
      <c r="C812" s="103"/>
      <c r="D812" s="103"/>
      <c r="E812" s="103"/>
      <c r="F812" s="103"/>
      <c r="H812" s="154"/>
      <c r="K812" s="112">
        <f>IF(AND(年报!N$2&lt;=A812,A812&lt;=年报!N$3),1,0)</f>
        <v>0</v>
      </c>
    </row>
    <row r="813" s="101" customFormat="1" spans="1:11">
      <c r="A813" s="60"/>
      <c r="B813" s="103"/>
      <c r="C813" s="103"/>
      <c r="D813" s="103"/>
      <c r="E813" s="103"/>
      <c r="F813" s="103"/>
      <c r="H813" s="154"/>
      <c r="K813" s="112">
        <f>IF(AND(年报!N$2&lt;=A813,A813&lt;=年报!N$3),1,0)</f>
        <v>0</v>
      </c>
    </row>
    <row r="814" s="101" customFormat="1" spans="1:11">
      <c r="A814" s="60"/>
      <c r="B814" s="103"/>
      <c r="C814" s="103"/>
      <c r="D814" s="103"/>
      <c r="E814" s="103"/>
      <c r="F814" s="103"/>
      <c r="H814" s="154"/>
      <c r="K814" s="112">
        <f>IF(AND(年报!N$2&lt;=A814,A814&lt;=年报!N$3),1,0)</f>
        <v>0</v>
      </c>
    </row>
    <row r="815" s="101" customFormat="1" spans="1:11">
      <c r="A815" s="60"/>
      <c r="B815" s="103"/>
      <c r="C815" s="103"/>
      <c r="D815" s="103"/>
      <c r="E815" s="103"/>
      <c r="F815" s="103"/>
      <c r="H815" s="154"/>
      <c r="K815" s="112">
        <f>IF(AND(年报!N$2&lt;=A815,A815&lt;=年报!N$3),1,0)</f>
        <v>0</v>
      </c>
    </row>
    <row r="816" s="101" customFormat="1" spans="1:11">
      <c r="A816" s="60"/>
      <c r="B816" s="103"/>
      <c r="C816" s="103"/>
      <c r="D816" s="103"/>
      <c r="E816" s="103"/>
      <c r="F816" s="103"/>
      <c r="H816" s="154"/>
      <c r="K816" s="112">
        <f>IF(AND(年报!N$2&lt;=A816,A816&lt;=年报!N$3),1,0)</f>
        <v>0</v>
      </c>
    </row>
    <row r="817" s="101" customFormat="1" spans="1:11">
      <c r="A817" s="60"/>
      <c r="B817" s="103"/>
      <c r="C817" s="103"/>
      <c r="D817" s="103"/>
      <c r="E817" s="103"/>
      <c r="F817" s="103"/>
      <c r="H817" s="154"/>
      <c r="K817" s="112">
        <f>IF(AND(年报!N$2&lt;=A817,A817&lt;=年报!N$3),1,0)</f>
        <v>0</v>
      </c>
    </row>
    <row r="818" s="101" customFormat="1" spans="1:11">
      <c r="A818" s="60"/>
      <c r="B818" s="103"/>
      <c r="C818" s="103"/>
      <c r="D818" s="103"/>
      <c r="E818" s="103"/>
      <c r="F818" s="103"/>
      <c r="H818" s="154"/>
      <c r="K818" s="112">
        <f>IF(AND(年报!N$2&lt;=A818,A818&lt;=年报!N$3),1,0)</f>
        <v>0</v>
      </c>
    </row>
    <row r="819" s="101" customFormat="1" spans="1:11">
      <c r="A819" s="60"/>
      <c r="B819" s="103"/>
      <c r="C819" s="103"/>
      <c r="D819" s="103"/>
      <c r="E819" s="103"/>
      <c r="F819" s="103"/>
      <c r="H819" s="154"/>
      <c r="K819" s="112">
        <f>IF(AND(年报!N$2&lt;=A819,A819&lt;=年报!N$3),1,0)</f>
        <v>0</v>
      </c>
    </row>
    <row r="820" s="101" customFormat="1" spans="1:11">
      <c r="A820" s="60"/>
      <c r="B820" s="103"/>
      <c r="C820" s="103"/>
      <c r="D820" s="103"/>
      <c r="E820" s="103"/>
      <c r="F820" s="103"/>
      <c r="H820" s="154"/>
      <c r="K820" s="112">
        <f>IF(AND(年报!N$2&lt;=A820,A820&lt;=年报!N$3),1,0)</f>
        <v>0</v>
      </c>
    </row>
    <row r="821" s="101" customFormat="1" spans="1:11">
      <c r="A821" s="60"/>
      <c r="B821" s="103"/>
      <c r="C821" s="103"/>
      <c r="D821" s="103"/>
      <c r="E821" s="103"/>
      <c r="F821" s="103"/>
      <c r="H821" s="154"/>
      <c r="K821" s="112">
        <f>IF(AND(年报!N$2&lt;=A821,A821&lt;=年报!N$3),1,0)</f>
        <v>0</v>
      </c>
    </row>
    <row r="822" s="101" customFormat="1" spans="1:11">
      <c r="A822" s="60"/>
      <c r="B822" s="103"/>
      <c r="C822" s="103"/>
      <c r="D822" s="103"/>
      <c r="E822" s="103"/>
      <c r="F822" s="103"/>
      <c r="H822" s="154"/>
      <c r="K822" s="112">
        <f>IF(AND(年报!N$2&lt;=A822,A822&lt;=年报!N$3),1,0)</f>
        <v>0</v>
      </c>
    </row>
    <row r="823" s="101" customFormat="1" spans="1:11">
      <c r="A823" s="60"/>
      <c r="B823" s="103"/>
      <c r="C823" s="103"/>
      <c r="D823" s="103"/>
      <c r="E823" s="103"/>
      <c r="F823" s="103"/>
      <c r="H823" s="154"/>
      <c r="K823" s="112">
        <f>IF(AND(年报!N$2&lt;=A823,A823&lt;=年报!N$3),1,0)</f>
        <v>0</v>
      </c>
    </row>
    <row r="824" s="101" customFormat="1" spans="1:11">
      <c r="A824" s="60"/>
      <c r="B824" s="103"/>
      <c r="C824" s="103"/>
      <c r="D824" s="103"/>
      <c r="E824" s="103"/>
      <c r="F824" s="103"/>
      <c r="H824" s="154"/>
      <c r="K824" s="112">
        <f>IF(AND(年报!N$2&lt;=A824,A824&lt;=年报!N$3),1,0)</f>
        <v>0</v>
      </c>
    </row>
    <row r="825" s="101" customFormat="1" spans="1:11">
      <c r="A825" s="60"/>
      <c r="B825" s="103"/>
      <c r="C825" s="103"/>
      <c r="D825" s="103"/>
      <c r="E825" s="103"/>
      <c r="F825" s="103"/>
      <c r="H825" s="154"/>
      <c r="K825" s="112">
        <f>IF(AND(年报!N$2&lt;=A825,A825&lt;=年报!N$3),1,0)</f>
        <v>0</v>
      </c>
    </row>
    <row r="826" s="101" customFormat="1" spans="1:11">
      <c r="A826" s="60"/>
      <c r="B826" s="103"/>
      <c r="C826" s="103"/>
      <c r="D826" s="103"/>
      <c r="E826" s="103"/>
      <c r="F826" s="103"/>
      <c r="H826" s="154"/>
      <c r="K826" s="112">
        <f>IF(AND(年报!N$2&lt;=A826,A826&lt;=年报!N$3),1,0)</f>
        <v>0</v>
      </c>
    </row>
    <row r="827" s="101" customFormat="1" spans="1:11">
      <c r="A827" s="60"/>
      <c r="B827" s="103"/>
      <c r="C827" s="103"/>
      <c r="D827" s="103"/>
      <c r="E827" s="103"/>
      <c r="F827" s="103"/>
      <c r="H827" s="154"/>
      <c r="K827" s="112">
        <f>IF(AND(年报!N$2&lt;=A827,A827&lt;=年报!N$3),1,0)</f>
        <v>0</v>
      </c>
    </row>
    <row r="828" s="101" customFormat="1" spans="1:11">
      <c r="A828" s="60"/>
      <c r="B828" s="103"/>
      <c r="C828" s="103"/>
      <c r="D828" s="103"/>
      <c r="E828" s="103"/>
      <c r="F828" s="103"/>
      <c r="H828" s="154"/>
      <c r="K828" s="112">
        <f>IF(AND(年报!N$2&lt;=A828,A828&lt;=年报!N$3),1,0)</f>
        <v>0</v>
      </c>
    </row>
    <row r="829" s="101" customFormat="1" spans="1:11">
      <c r="A829" s="60"/>
      <c r="B829" s="103"/>
      <c r="C829" s="103"/>
      <c r="D829" s="103"/>
      <c r="E829" s="103"/>
      <c r="F829" s="103"/>
      <c r="H829" s="154"/>
      <c r="K829" s="112">
        <f>IF(AND(年报!N$2&lt;=A829,A829&lt;=年报!N$3),1,0)</f>
        <v>0</v>
      </c>
    </row>
    <row r="830" s="101" customFormat="1" spans="1:11">
      <c r="A830" s="60"/>
      <c r="B830" s="103"/>
      <c r="C830" s="103"/>
      <c r="D830" s="103"/>
      <c r="E830" s="103"/>
      <c r="F830" s="103"/>
      <c r="H830" s="154"/>
      <c r="K830" s="112">
        <f>IF(AND(年报!N$2&lt;=A830,A830&lt;=年报!N$3),1,0)</f>
        <v>0</v>
      </c>
    </row>
    <row r="831" s="101" customFormat="1" spans="1:11">
      <c r="A831" s="60"/>
      <c r="B831" s="103"/>
      <c r="C831" s="103"/>
      <c r="D831" s="103"/>
      <c r="E831" s="103"/>
      <c r="F831" s="103"/>
      <c r="H831" s="154"/>
      <c r="K831" s="112">
        <f>IF(AND(年报!N$2&lt;=A831,A831&lt;=年报!N$3),1,0)</f>
        <v>0</v>
      </c>
    </row>
    <row r="832" s="101" customFormat="1" spans="1:11">
      <c r="A832" s="60"/>
      <c r="B832" s="103"/>
      <c r="C832" s="103"/>
      <c r="D832" s="103"/>
      <c r="E832" s="103"/>
      <c r="F832" s="103"/>
      <c r="H832" s="154"/>
      <c r="K832" s="112">
        <f>IF(AND(年报!N$2&lt;=A832,A832&lt;=年报!N$3),1,0)</f>
        <v>0</v>
      </c>
    </row>
    <row r="833" s="101" customFormat="1" spans="1:11">
      <c r="A833" s="60"/>
      <c r="B833" s="103"/>
      <c r="C833" s="103"/>
      <c r="D833" s="103"/>
      <c r="E833" s="103"/>
      <c r="F833" s="103"/>
      <c r="H833" s="154"/>
      <c r="K833" s="112">
        <f>IF(AND(年报!N$2&lt;=A833,A833&lt;=年报!N$3),1,0)</f>
        <v>0</v>
      </c>
    </row>
    <row r="834" s="101" customFormat="1" spans="1:11">
      <c r="A834" s="60"/>
      <c r="B834" s="103"/>
      <c r="C834" s="103"/>
      <c r="D834" s="103"/>
      <c r="E834" s="103"/>
      <c r="F834" s="103"/>
      <c r="H834" s="154"/>
      <c r="K834" s="112">
        <f>IF(AND(年报!N$2&lt;=A834,A834&lt;=年报!N$3),1,0)</f>
        <v>0</v>
      </c>
    </row>
    <row r="835" s="101" customFormat="1" spans="1:11">
      <c r="A835" s="60"/>
      <c r="B835" s="103"/>
      <c r="C835" s="103"/>
      <c r="D835" s="103"/>
      <c r="E835" s="103"/>
      <c r="F835" s="103"/>
      <c r="H835" s="154"/>
      <c r="K835" s="112">
        <f>IF(AND(年报!N$2&lt;=A835,A835&lt;=年报!N$3),1,0)</f>
        <v>0</v>
      </c>
    </row>
    <row r="836" s="101" customFormat="1" spans="1:11">
      <c r="A836" s="60"/>
      <c r="B836" s="103"/>
      <c r="C836" s="103"/>
      <c r="D836" s="103"/>
      <c r="E836" s="103"/>
      <c r="F836" s="103"/>
      <c r="H836" s="154"/>
      <c r="K836" s="112">
        <f>IF(AND(年报!N$2&lt;=A836,A836&lt;=年报!N$3),1,0)</f>
        <v>0</v>
      </c>
    </row>
    <row r="837" s="101" customFormat="1" spans="1:11">
      <c r="A837" s="60"/>
      <c r="B837" s="103"/>
      <c r="C837" s="103"/>
      <c r="D837" s="103"/>
      <c r="E837" s="103"/>
      <c r="F837" s="103"/>
      <c r="H837" s="154"/>
      <c r="K837" s="112">
        <f>IF(AND(年报!N$2&lt;=A837,A837&lt;=年报!N$3),1,0)</f>
        <v>0</v>
      </c>
    </row>
    <row r="838" s="101" customFormat="1" spans="1:11">
      <c r="A838" s="60"/>
      <c r="B838" s="103"/>
      <c r="C838" s="103"/>
      <c r="D838" s="103"/>
      <c r="E838" s="103"/>
      <c r="F838" s="103"/>
      <c r="H838" s="154"/>
      <c r="K838" s="112">
        <f>IF(AND(年报!N$2&lt;=A838,A838&lt;=年报!N$3),1,0)</f>
        <v>0</v>
      </c>
    </row>
    <row r="839" s="101" customFormat="1" spans="1:11">
      <c r="A839" s="60"/>
      <c r="B839" s="103"/>
      <c r="C839" s="103"/>
      <c r="D839" s="103"/>
      <c r="E839" s="103"/>
      <c r="F839" s="103"/>
      <c r="H839" s="154"/>
      <c r="K839" s="112">
        <f>IF(AND(年报!N$2&lt;=A839,A839&lt;=年报!N$3),1,0)</f>
        <v>0</v>
      </c>
    </row>
    <row r="840" s="101" customFormat="1" spans="1:11">
      <c r="A840" s="60"/>
      <c r="B840" s="103"/>
      <c r="C840" s="103"/>
      <c r="D840" s="103"/>
      <c r="E840" s="103"/>
      <c r="F840" s="103"/>
      <c r="H840" s="154"/>
      <c r="K840" s="112">
        <f>IF(AND(年报!N$2&lt;=A840,A840&lt;=年报!N$3),1,0)</f>
        <v>0</v>
      </c>
    </row>
    <row r="841" s="101" customFormat="1" spans="1:11">
      <c r="A841" s="60"/>
      <c r="B841" s="103"/>
      <c r="C841" s="103"/>
      <c r="D841" s="103"/>
      <c r="E841" s="103"/>
      <c r="F841" s="103"/>
      <c r="H841" s="154"/>
      <c r="K841" s="112">
        <f>IF(AND(年报!N$2&lt;=A841,A841&lt;=年报!N$3),1,0)</f>
        <v>0</v>
      </c>
    </row>
    <row r="842" s="101" customFormat="1" spans="1:11">
      <c r="A842" s="60"/>
      <c r="B842" s="103"/>
      <c r="C842" s="103"/>
      <c r="D842" s="103"/>
      <c r="E842" s="103"/>
      <c r="F842" s="103"/>
      <c r="H842" s="154"/>
      <c r="K842" s="112">
        <f>IF(AND(年报!N$2&lt;=A842,A842&lt;=年报!N$3),1,0)</f>
        <v>0</v>
      </c>
    </row>
    <row r="843" s="101" customFormat="1" spans="1:11">
      <c r="A843" s="60"/>
      <c r="B843" s="103"/>
      <c r="C843" s="103"/>
      <c r="D843" s="103"/>
      <c r="E843" s="103"/>
      <c r="F843" s="103"/>
      <c r="H843" s="154"/>
      <c r="K843" s="112">
        <f>IF(AND(年报!N$2&lt;=A843,A843&lt;=年报!N$3),1,0)</f>
        <v>0</v>
      </c>
    </row>
    <row r="844" s="101" customFormat="1" spans="1:11">
      <c r="A844" s="60"/>
      <c r="B844" s="103"/>
      <c r="C844" s="103"/>
      <c r="D844" s="103"/>
      <c r="E844" s="103"/>
      <c r="F844" s="103"/>
      <c r="H844" s="154"/>
      <c r="K844" s="112">
        <f>IF(AND(年报!N$2&lt;=A844,A844&lt;=年报!N$3),1,0)</f>
        <v>0</v>
      </c>
    </row>
    <row r="845" s="101" customFormat="1" spans="1:11">
      <c r="A845" s="60"/>
      <c r="B845" s="103"/>
      <c r="C845" s="103"/>
      <c r="D845" s="103"/>
      <c r="E845" s="103"/>
      <c r="F845" s="103"/>
      <c r="H845" s="154"/>
      <c r="K845" s="112">
        <f>IF(AND(年报!N$2&lt;=A845,A845&lt;=年报!N$3),1,0)</f>
        <v>0</v>
      </c>
    </row>
    <row r="846" s="101" customFormat="1" spans="1:11">
      <c r="A846" s="60"/>
      <c r="B846" s="103"/>
      <c r="C846" s="103"/>
      <c r="D846" s="103"/>
      <c r="E846" s="103"/>
      <c r="F846" s="103"/>
      <c r="H846" s="154"/>
      <c r="K846" s="112">
        <f>IF(AND(年报!N$2&lt;=A846,A846&lt;=年报!N$3),1,0)</f>
        <v>0</v>
      </c>
    </row>
    <row r="847" s="101" customFormat="1" spans="1:11">
      <c r="A847" s="60"/>
      <c r="B847" s="103"/>
      <c r="C847" s="103"/>
      <c r="D847" s="103"/>
      <c r="E847" s="103"/>
      <c r="F847" s="103"/>
      <c r="H847" s="154"/>
      <c r="K847" s="112">
        <f>IF(AND(年报!N$2&lt;=A847,A847&lt;=年报!N$3),1,0)</f>
        <v>0</v>
      </c>
    </row>
    <row r="848" s="101" customFormat="1" spans="1:11">
      <c r="A848" s="60"/>
      <c r="B848" s="103"/>
      <c r="C848" s="103"/>
      <c r="D848" s="103"/>
      <c r="E848" s="103"/>
      <c r="F848" s="103"/>
      <c r="H848" s="154"/>
      <c r="K848" s="112">
        <f>IF(AND(年报!N$2&lt;=A848,A848&lt;=年报!N$3),1,0)</f>
        <v>0</v>
      </c>
    </row>
    <row r="849" s="101" customFormat="1" spans="1:11">
      <c r="A849" s="60"/>
      <c r="B849" s="103"/>
      <c r="C849" s="103"/>
      <c r="D849" s="103"/>
      <c r="E849" s="103"/>
      <c r="F849" s="103"/>
      <c r="H849" s="154"/>
      <c r="K849" s="112">
        <f>IF(AND(年报!N$2&lt;=A849,A849&lt;=年报!N$3),1,0)</f>
        <v>0</v>
      </c>
    </row>
    <row r="850" s="101" customFormat="1" spans="1:11">
      <c r="A850" s="60"/>
      <c r="B850" s="103"/>
      <c r="C850" s="103"/>
      <c r="D850" s="103"/>
      <c r="E850" s="103"/>
      <c r="F850" s="103"/>
      <c r="H850" s="154"/>
      <c r="K850" s="112">
        <f>IF(AND(年报!N$2&lt;=A850,A850&lt;=年报!N$3),1,0)</f>
        <v>0</v>
      </c>
    </row>
    <row r="851" s="101" customFormat="1" spans="1:11">
      <c r="A851" s="60"/>
      <c r="B851" s="103"/>
      <c r="C851" s="103"/>
      <c r="D851" s="103"/>
      <c r="E851" s="103"/>
      <c r="F851" s="103"/>
      <c r="H851" s="154"/>
      <c r="K851" s="112">
        <f>IF(AND(年报!N$2&lt;=A851,A851&lt;=年报!N$3),1,0)</f>
        <v>0</v>
      </c>
    </row>
    <row r="852" s="101" customFormat="1" spans="1:11">
      <c r="A852" s="60"/>
      <c r="B852" s="103"/>
      <c r="C852" s="103"/>
      <c r="D852" s="103"/>
      <c r="E852" s="103"/>
      <c r="F852" s="103"/>
      <c r="H852" s="154"/>
      <c r="K852" s="112">
        <f>IF(AND(年报!N$2&lt;=A852,A852&lt;=年报!N$3),1,0)</f>
        <v>0</v>
      </c>
    </row>
    <row r="853" s="101" customFormat="1" spans="1:11">
      <c r="A853" s="60"/>
      <c r="B853" s="103"/>
      <c r="C853" s="103"/>
      <c r="D853" s="103"/>
      <c r="E853" s="103"/>
      <c r="F853" s="103"/>
      <c r="H853" s="154"/>
      <c r="K853" s="112">
        <f>IF(AND(年报!N$2&lt;=A853,A853&lt;=年报!N$3),1,0)</f>
        <v>0</v>
      </c>
    </row>
    <row r="854" s="101" customFormat="1" spans="1:11">
      <c r="A854" s="60"/>
      <c r="B854" s="103"/>
      <c r="C854" s="103"/>
      <c r="D854" s="103"/>
      <c r="E854" s="103"/>
      <c r="F854" s="103"/>
      <c r="H854" s="154"/>
      <c r="K854" s="112">
        <f>IF(AND(年报!N$2&lt;=A854,A854&lt;=年报!N$3),1,0)</f>
        <v>0</v>
      </c>
    </row>
    <row r="855" s="101" customFormat="1" spans="1:11">
      <c r="A855" s="60"/>
      <c r="B855" s="103"/>
      <c r="C855" s="103"/>
      <c r="D855" s="103"/>
      <c r="E855" s="103"/>
      <c r="F855" s="103"/>
      <c r="H855" s="154"/>
      <c r="K855" s="112">
        <f>IF(AND(年报!N$2&lt;=A855,A855&lt;=年报!N$3),1,0)</f>
        <v>0</v>
      </c>
    </row>
    <row r="856" s="101" customFormat="1" spans="1:11">
      <c r="A856" s="60"/>
      <c r="B856" s="103"/>
      <c r="C856" s="103"/>
      <c r="D856" s="103"/>
      <c r="E856" s="103"/>
      <c r="F856" s="103"/>
      <c r="H856" s="154"/>
      <c r="K856" s="112">
        <f>IF(AND(年报!N$2&lt;=A856,A856&lt;=年报!N$3),1,0)</f>
        <v>0</v>
      </c>
    </row>
    <row r="857" s="101" customFormat="1" spans="1:11">
      <c r="A857" s="60"/>
      <c r="B857" s="103"/>
      <c r="C857" s="103"/>
      <c r="D857" s="103"/>
      <c r="E857" s="103"/>
      <c r="F857" s="103"/>
      <c r="H857" s="154"/>
      <c r="K857" s="112">
        <f>IF(AND(年报!N$2&lt;=A857,A857&lt;=年报!N$3),1,0)</f>
        <v>0</v>
      </c>
    </row>
    <row r="858" s="101" customFormat="1" spans="1:11">
      <c r="A858" s="60"/>
      <c r="B858" s="103"/>
      <c r="C858" s="103"/>
      <c r="D858" s="103"/>
      <c r="E858" s="103"/>
      <c r="F858" s="103"/>
      <c r="H858" s="154"/>
      <c r="K858" s="112">
        <f>IF(AND(年报!N$2&lt;=A858,A858&lt;=年报!N$3),1,0)</f>
        <v>0</v>
      </c>
    </row>
    <row r="859" s="101" customFormat="1" spans="1:11">
      <c r="A859" s="60"/>
      <c r="B859" s="103"/>
      <c r="C859" s="103"/>
      <c r="D859" s="103"/>
      <c r="E859" s="103"/>
      <c r="F859" s="103"/>
      <c r="H859" s="154"/>
      <c r="K859" s="112">
        <f>IF(AND(年报!N$2&lt;=A859,A859&lt;=年报!N$3),1,0)</f>
        <v>0</v>
      </c>
    </row>
    <row r="860" s="101" customFormat="1" spans="1:11">
      <c r="A860" s="60"/>
      <c r="B860" s="103"/>
      <c r="C860" s="103"/>
      <c r="D860" s="103"/>
      <c r="E860" s="103"/>
      <c r="F860" s="103"/>
      <c r="H860" s="154"/>
      <c r="K860" s="112">
        <f>IF(AND(年报!N$2&lt;=A860,A860&lt;=年报!N$3),1,0)</f>
        <v>0</v>
      </c>
    </row>
    <row r="861" s="101" customFormat="1" spans="1:11">
      <c r="A861" s="60"/>
      <c r="B861" s="103"/>
      <c r="C861" s="103"/>
      <c r="D861" s="103"/>
      <c r="E861" s="103"/>
      <c r="F861" s="103"/>
      <c r="H861" s="154"/>
      <c r="K861" s="112">
        <f>IF(AND(年报!N$2&lt;=A861,A861&lt;=年报!N$3),1,0)</f>
        <v>0</v>
      </c>
    </row>
    <row r="862" s="101" customFormat="1" spans="1:11">
      <c r="A862" s="60"/>
      <c r="B862" s="103"/>
      <c r="C862" s="103"/>
      <c r="D862" s="103"/>
      <c r="E862" s="103"/>
      <c r="F862" s="103"/>
      <c r="H862" s="154"/>
      <c r="K862" s="112">
        <f>IF(AND(年报!N$2&lt;=A862,A862&lt;=年报!N$3),1,0)</f>
        <v>0</v>
      </c>
    </row>
    <row r="863" s="101" customFormat="1" spans="1:11">
      <c r="A863" s="60"/>
      <c r="B863" s="103"/>
      <c r="C863" s="103"/>
      <c r="D863" s="103"/>
      <c r="E863" s="103"/>
      <c r="F863" s="103"/>
      <c r="H863" s="154"/>
      <c r="K863" s="112">
        <f>IF(AND(年报!N$2&lt;=A863,A863&lt;=年报!N$3),1,0)</f>
        <v>0</v>
      </c>
    </row>
    <row r="864" s="101" customFormat="1" spans="1:11">
      <c r="A864" s="60"/>
      <c r="B864" s="103"/>
      <c r="C864" s="103"/>
      <c r="D864" s="103"/>
      <c r="E864" s="103"/>
      <c r="F864" s="103"/>
      <c r="H864" s="154"/>
      <c r="K864" s="112">
        <f>IF(AND(年报!N$2&lt;=A864,A864&lt;=年报!N$3),1,0)</f>
        <v>0</v>
      </c>
    </row>
    <row r="865" s="101" customFormat="1" spans="1:11">
      <c r="A865" s="60"/>
      <c r="B865" s="103"/>
      <c r="C865" s="103"/>
      <c r="D865" s="103"/>
      <c r="E865" s="103"/>
      <c r="F865" s="103"/>
      <c r="H865" s="154"/>
      <c r="K865" s="112">
        <f>IF(AND(年报!N$2&lt;=A865,A865&lt;=年报!N$3),1,0)</f>
        <v>0</v>
      </c>
    </row>
    <row r="866" s="101" customFormat="1" spans="1:11">
      <c r="A866" s="60"/>
      <c r="B866" s="103"/>
      <c r="C866" s="103"/>
      <c r="D866" s="103"/>
      <c r="E866" s="103"/>
      <c r="F866" s="103"/>
      <c r="H866" s="154"/>
      <c r="K866" s="112">
        <f>IF(AND(年报!N$2&lt;=A866,A866&lt;=年报!N$3),1,0)</f>
        <v>0</v>
      </c>
    </row>
    <row r="867" s="101" customFormat="1" spans="1:11">
      <c r="A867" s="60"/>
      <c r="B867" s="103"/>
      <c r="C867" s="103"/>
      <c r="D867" s="103"/>
      <c r="E867" s="103"/>
      <c r="F867" s="103"/>
      <c r="H867" s="154"/>
      <c r="K867" s="112">
        <f>IF(AND(年报!N$2&lt;=A867,A867&lt;=年报!N$3),1,0)</f>
        <v>0</v>
      </c>
    </row>
    <row r="868" s="101" customFormat="1" spans="1:11">
      <c r="A868" s="60"/>
      <c r="B868" s="103"/>
      <c r="C868" s="103"/>
      <c r="D868" s="103"/>
      <c r="E868" s="103"/>
      <c r="F868" s="103"/>
      <c r="H868" s="154"/>
      <c r="K868" s="112">
        <f>IF(AND(年报!N$2&lt;=A868,A868&lt;=年报!N$3),1,0)</f>
        <v>0</v>
      </c>
    </row>
    <row r="869" s="101" customFormat="1" spans="1:11">
      <c r="A869" s="60"/>
      <c r="B869" s="103"/>
      <c r="C869" s="103"/>
      <c r="D869" s="103"/>
      <c r="E869" s="103"/>
      <c r="F869" s="103"/>
      <c r="H869" s="154"/>
      <c r="K869" s="112">
        <f>IF(AND(年报!N$2&lt;=A869,A869&lt;=年报!N$3),1,0)</f>
        <v>0</v>
      </c>
    </row>
    <row r="870" s="101" customFormat="1" spans="1:11">
      <c r="A870" s="60"/>
      <c r="B870" s="103"/>
      <c r="C870" s="103"/>
      <c r="D870" s="103"/>
      <c r="E870" s="103"/>
      <c r="F870" s="103"/>
      <c r="H870" s="154"/>
      <c r="K870" s="112">
        <f>IF(AND(年报!N$2&lt;=A870,A870&lt;=年报!N$3),1,0)</f>
        <v>0</v>
      </c>
    </row>
    <row r="871" s="101" customFormat="1" spans="1:11">
      <c r="A871" s="60"/>
      <c r="B871" s="103"/>
      <c r="C871" s="103"/>
      <c r="D871" s="103"/>
      <c r="E871" s="103"/>
      <c r="F871" s="103"/>
      <c r="H871" s="154"/>
      <c r="K871" s="112">
        <f>IF(AND(年报!N$2&lt;=A871,A871&lt;=年报!N$3),1,0)</f>
        <v>0</v>
      </c>
    </row>
    <row r="872" s="101" customFormat="1" spans="1:11">
      <c r="A872" s="60"/>
      <c r="B872" s="103"/>
      <c r="C872" s="103"/>
      <c r="D872" s="103"/>
      <c r="E872" s="103"/>
      <c r="F872" s="103"/>
      <c r="H872" s="154"/>
      <c r="K872" s="112">
        <f>IF(AND(年报!N$2&lt;=A872,A872&lt;=年报!N$3),1,0)</f>
        <v>0</v>
      </c>
    </row>
    <row r="873" s="101" customFormat="1" spans="1:11">
      <c r="A873" s="60"/>
      <c r="B873" s="103"/>
      <c r="C873" s="103"/>
      <c r="D873" s="103"/>
      <c r="E873" s="103"/>
      <c r="F873" s="103"/>
      <c r="H873" s="154"/>
      <c r="K873" s="112">
        <f>IF(AND(年报!N$2&lt;=A873,A873&lt;=年报!N$3),1,0)</f>
        <v>0</v>
      </c>
    </row>
    <row r="874" s="101" customFormat="1" spans="1:11">
      <c r="A874" s="60"/>
      <c r="B874" s="103"/>
      <c r="C874" s="103"/>
      <c r="D874" s="103"/>
      <c r="E874" s="103"/>
      <c r="F874" s="103"/>
      <c r="H874" s="154"/>
      <c r="K874" s="112">
        <f>IF(AND(年报!N$2&lt;=A874,A874&lt;=年报!N$3),1,0)</f>
        <v>0</v>
      </c>
    </row>
    <row r="875" s="101" customFormat="1" spans="1:11">
      <c r="A875" s="60"/>
      <c r="B875" s="103"/>
      <c r="C875" s="103"/>
      <c r="D875" s="103"/>
      <c r="E875" s="103"/>
      <c r="F875" s="103"/>
      <c r="H875" s="154"/>
      <c r="K875" s="112">
        <f>IF(AND(年报!N$2&lt;=A875,A875&lt;=年报!N$3),1,0)</f>
        <v>0</v>
      </c>
    </row>
    <row r="876" s="101" customFormat="1" spans="1:11">
      <c r="A876" s="60"/>
      <c r="B876" s="103"/>
      <c r="C876" s="103"/>
      <c r="D876" s="103"/>
      <c r="E876" s="103"/>
      <c r="F876" s="103"/>
      <c r="H876" s="154"/>
      <c r="K876" s="112">
        <f>IF(AND(年报!N$2&lt;=A876,A876&lt;=年报!N$3),1,0)</f>
        <v>0</v>
      </c>
    </row>
    <row r="877" s="101" customFormat="1" spans="1:11">
      <c r="A877" s="60"/>
      <c r="B877" s="103"/>
      <c r="C877" s="103"/>
      <c r="D877" s="103"/>
      <c r="E877" s="103"/>
      <c r="F877" s="103"/>
      <c r="H877" s="154"/>
      <c r="K877" s="112">
        <f>IF(AND(年报!N$2&lt;=A877,A877&lt;=年报!N$3),1,0)</f>
        <v>0</v>
      </c>
    </row>
    <row r="878" s="101" customFormat="1" spans="1:11">
      <c r="A878" s="60"/>
      <c r="B878" s="103"/>
      <c r="C878" s="103"/>
      <c r="D878" s="103"/>
      <c r="E878" s="103"/>
      <c r="F878" s="103"/>
      <c r="H878" s="154"/>
      <c r="K878" s="112">
        <f>IF(AND(年报!N$2&lt;=A878,A878&lt;=年报!N$3),1,0)</f>
        <v>0</v>
      </c>
    </row>
    <row r="879" s="101" customFormat="1" spans="1:11">
      <c r="A879" s="60"/>
      <c r="B879" s="103"/>
      <c r="C879" s="103"/>
      <c r="D879" s="103"/>
      <c r="E879" s="103"/>
      <c r="F879" s="103"/>
      <c r="H879" s="154"/>
      <c r="K879" s="112">
        <f>IF(AND(年报!N$2&lt;=A879,A879&lt;=年报!N$3),1,0)</f>
        <v>0</v>
      </c>
    </row>
    <row r="880" s="101" customFormat="1" spans="1:11">
      <c r="A880" s="60"/>
      <c r="B880" s="103"/>
      <c r="C880" s="103"/>
      <c r="D880" s="103"/>
      <c r="E880" s="103"/>
      <c r="F880" s="103"/>
      <c r="H880" s="154"/>
      <c r="K880" s="112">
        <f>IF(AND(年报!N$2&lt;=A880,A880&lt;=年报!N$3),1,0)</f>
        <v>0</v>
      </c>
    </row>
    <row r="881" s="101" customFormat="1" spans="1:11">
      <c r="A881" s="60"/>
      <c r="B881" s="103"/>
      <c r="C881" s="103"/>
      <c r="D881" s="103"/>
      <c r="E881" s="103"/>
      <c r="F881" s="103"/>
      <c r="H881" s="154"/>
      <c r="K881" s="112">
        <f>IF(AND(年报!N$2&lt;=A881,A881&lt;=年报!N$3),1,0)</f>
        <v>0</v>
      </c>
    </row>
    <row r="882" s="101" customFormat="1" spans="1:11">
      <c r="A882" s="60"/>
      <c r="B882" s="103"/>
      <c r="C882" s="103"/>
      <c r="D882" s="103"/>
      <c r="E882" s="103"/>
      <c r="F882" s="103"/>
      <c r="H882" s="154"/>
      <c r="K882" s="100"/>
    </row>
    <row r="883" s="101" customFormat="1" spans="1:11">
      <c r="A883" s="60"/>
      <c r="B883" s="103"/>
      <c r="C883" s="103"/>
      <c r="D883" s="103"/>
      <c r="E883" s="103"/>
      <c r="F883" s="103"/>
      <c r="H883" s="154"/>
      <c r="K883" s="100"/>
    </row>
    <row r="884" s="101" customFormat="1" spans="1:11">
      <c r="A884" s="60"/>
      <c r="B884" s="103"/>
      <c r="C884" s="103"/>
      <c r="D884" s="103"/>
      <c r="E884" s="103"/>
      <c r="F884" s="103"/>
      <c r="H884" s="154"/>
      <c r="K884" s="100"/>
    </row>
    <row r="885" s="101" customFormat="1" spans="1:11">
      <c r="A885" s="60"/>
      <c r="B885" s="103"/>
      <c r="C885" s="103"/>
      <c r="D885" s="103"/>
      <c r="E885" s="103"/>
      <c r="F885" s="103"/>
      <c r="H885" s="154"/>
      <c r="K885" s="100"/>
    </row>
    <row r="886" s="101" customFormat="1" spans="1:11">
      <c r="A886" s="60"/>
      <c r="B886" s="103"/>
      <c r="C886" s="103"/>
      <c r="D886" s="103"/>
      <c r="E886" s="103"/>
      <c r="F886" s="103"/>
      <c r="H886" s="154"/>
      <c r="K886" s="100"/>
    </row>
    <row r="887" s="101" customFormat="1" spans="1:11">
      <c r="A887" s="60"/>
      <c r="B887" s="103"/>
      <c r="C887" s="103"/>
      <c r="D887" s="103"/>
      <c r="E887" s="103"/>
      <c r="F887" s="103"/>
      <c r="H887" s="154"/>
      <c r="K887" s="100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7"/>
  <sheetViews>
    <sheetView workbookViewId="0">
      <pane xSplit="1" ySplit="3" topLeftCell="B145" activePane="bottomRight" state="frozen"/>
      <selection/>
      <selection pane="topRight"/>
      <selection pane="bottomLeft"/>
      <selection pane="bottomRight" activeCell="E163" sqref="E163"/>
    </sheetView>
  </sheetViews>
  <sheetFormatPr defaultColWidth="8.75" defaultRowHeight="14.25"/>
  <cols>
    <col min="1" max="1" width="10.25" style="65" customWidth="1"/>
    <col min="2" max="2" width="10.25" style="74" customWidth="1"/>
    <col min="3" max="3" width="9.5" style="74" customWidth="1"/>
    <col min="4" max="5" width="12.375" style="74" customWidth="1"/>
    <col min="6" max="6" width="12.375" style="65" customWidth="1"/>
    <col min="7" max="7" width="11.5" style="75" customWidth="1"/>
    <col min="8" max="8" width="16.75" style="152" customWidth="1"/>
    <col min="9" max="10" width="9" style="152" customWidth="1"/>
    <col min="11" max="11" width="10.625" style="64" customWidth="1"/>
    <col min="12" max="32" width="9" style="152" customWidth="1"/>
    <col min="33" max="16384" width="8.75" style="152"/>
  </cols>
  <sheetData>
    <row r="1" customHeight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K1" s="79"/>
    </row>
    <row r="2" ht="12" customHeight="1" spans="1:11">
      <c r="A2" s="141" t="s">
        <v>40</v>
      </c>
      <c r="B2" s="144"/>
      <c r="C2" s="69">
        <v>42953</v>
      </c>
      <c r="D2" s="70" t="s">
        <v>39</v>
      </c>
      <c r="E2" s="70">
        <v>343.376</v>
      </c>
      <c r="F2" s="77">
        <v>2621.9382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H3" s="152" t="s">
        <v>12</v>
      </c>
      <c r="K3" s="81" t="s">
        <v>20</v>
      </c>
    </row>
    <row r="4" spans="1:11">
      <c r="A4" s="115">
        <f>'DC4-1'!A30</f>
        <v>42961</v>
      </c>
      <c r="B4" s="77">
        <f>'DC4-1'!B4</f>
        <v>2581.994</v>
      </c>
      <c r="C4" s="77">
        <f>IF(ISERROR(VLOOKUP(A4,'DC4-1'!$A$4:$Q$1997,5,TRUE)),"",VLOOKUP(A4,'DC4-1'!$A$4:$Q$1997,5,TRUE))</f>
        <v>43.5635</v>
      </c>
      <c r="D4" s="74">
        <v>3.55</v>
      </c>
      <c r="E4" s="65">
        <v>3.663</v>
      </c>
      <c r="F4" s="74">
        <f>(B4+C4)-(D4+E4)/2</f>
        <v>2621.951</v>
      </c>
      <c r="G4" s="75">
        <f>(F$4-F4)*1000</f>
        <v>0</v>
      </c>
      <c r="K4" s="82"/>
    </row>
    <row r="5" spans="1:11">
      <c r="A5" s="115">
        <f>'DC4-1'!A31</f>
        <v>42969</v>
      </c>
      <c r="B5" s="77">
        <f>'DC4-1'!B5</f>
        <v>2581.994</v>
      </c>
      <c r="C5" s="77">
        <f>IF(ISERROR(VLOOKUP(A5,'DC4-1'!$A$4:$Q$1997,5,TRUE)),"",VLOOKUP(A5,'DC4-1'!$A$4:$Q$1997,5,TRUE))</f>
        <v>44.123</v>
      </c>
      <c r="D5" s="74">
        <v>4.172</v>
      </c>
      <c r="E5" s="65">
        <v>4.225</v>
      </c>
      <c r="F5" s="74">
        <f t="shared" ref="F5:F8" si="0">(B5+C5)-(D5+E5)/2</f>
        <v>2621.9185</v>
      </c>
      <c r="G5" s="75">
        <f t="shared" ref="G5:G8" si="1">(F$4-F5)*1000</f>
        <v>32.5000000002547</v>
      </c>
      <c r="K5" s="82"/>
    </row>
    <row r="6" spans="1:11">
      <c r="A6" s="115">
        <f>'DC4-1'!A32</f>
        <v>42979</v>
      </c>
      <c r="B6" s="77">
        <f>'DC4-1'!B6</f>
        <v>2581.994</v>
      </c>
      <c r="C6" s="77">
        <f>IF(ISERROR(VLOOKUP(A6,'DC4-1'!$A$4:$Q$1997,5,TRUE)),"",VLOOKUP(A6,'DC4-1'!$A$4:$Q$1997,5,TRUE))</f>
        <v>46.81</v>
      </c>
      <c r="D6" s="74">
        <v>6.92</v>
      </c>
      <c r="E6" s="65">
        <v>6.971</v>
      </c>
      <c r="F6" s="74">
        <f t="shared" si="0"/>
        <v>2621.8585</v>
      </c>
      <c r="G6" s="75">
        <f t="shared" si="1"/>
        <v>92.5000000002001</v>
      </c>
      <c r="K6" s="82"/>
    </row>
    <row r="7" spans="1:11">
      <c r="A7" s="115">
        <f>'DC4-1'!A33</f>
        <v>42984</v>
      </c>
      <c r="B7" s="77">
        <f>'DC4-1'!B7</f>
        <v>2581.994</v>
      </c>
      <c r="C7" s="77">
        <f>IF(ISERROR(VLOOKUP(A7,'DC4-1'!$A$4:$Q$1997,5,TRUE)),"",VLOOKUP(A7,'DC4-1'!$A$4:$Q$1997,5,TRUE))</f>
        <v>46.8085</v>
      </c>
      <c r="D7" s="74">
        <v>6.921</v>
      </c>
      <c r="E7" s="65">
        <v>6.971</v>
      </c>
      <c r="F7" s="74">
        <f t="shared" si="0"/>
        <v>2621.8565</v>
      </c>
      <c r="G7" s="75">
        <f t="shared" si="1"/>
        <v>94.5000000001528</v>
      </c>
      <c r="K7" s="82"/>
    </row>
    <row r="8" spans="1:11">
      <c r="A8" s="115">
        <f>'DC4-1'!A34</f>
        <v>42992</v>
      </c>
      <c r="B8" s="77">
        <f>'DC4-1'!B8</f>
        <v>2581.994</v>
      </c>
      <c r="C8" s="77">
        <f>IF(ISERROR(VLOOKUP(A8,'DC4-1'!$A$4:$Q$1997,5,TRUE)),"",VLOOKUP(A8,'DC4-1'!$A$4:$Q$1997,5,TRUE))</f>
        <v>46.79</v>
      </c>
      <c r="D8" s="74">
        <v>6.921</v>
      </c>
      <c r="E8" s="65">
        <v>6.964</v>
      </c>
      <c r="F8" s="74">
        <f t="shared" si="0"/>
        <v>2621.8415</v>
      </c>
      <c r="G8" s="75">
        <f t="shared" si="1"/>
        <v>109.50000000048</v>
      </c>
      <c r="K8" s="82"/>
    </row>
    <row r="9" spans="1:11">
      <c r="A9" s="115">
        <f>'DC4-1'!A35</f>
        <v>42993</v>
      </c>
      <c r="B9" s="77">
        <f>'DC4-1'!B9</f>
        <v>2581.994</v>
      </c>
      <c r="C9" s="77">
        <f>IF(ISERROR(VLOOKUP(A9,'DC4-1'!$A$4:$Q$1997,5,TRUE)),"",VLOOKUP(A9,'DC4-1'!$A$4:$Q$1997,5,TRUE))</f>
        <v>47.203</v>
      </c>
      <c r="E9" s="65"/>
      <c r="F9" s="74"/>
      <c r="K9" s="82"/>
    </row>
    <row r="10" spans="1:11">
      <c r="A10" s="115">
        <f>'DC4-1'!A36</f>
        <v>42997</v>
      </c>
      <c r="B10" s="77">
        <f>'DC4-1'!B10</f>
        <v>2581.994</v>
      </c>
      <c r="C10" s="77">
        <f>IF(ISERROR(VLOOKUP(A10,'DC4-1'!$A$4:$Q$1997,5,TRUE)),"",VLOOKUP(A10,'DC4-1'!$A$4:$Q$1997,5,TRUE))</f>
        <v>49.867</v>
      </c>
      <c r="D10" s="74">
        <v>10.013</v>
      </c>
      <c r="E10" s="65">
        <v>10.056</v>
      </c>
      <c r="F10" s="74">
        <f t="shared" ref="F10:F17" si="2">(B10+C10)-(D10+E10)/2</f>
        <v>2621.8265</v>
      </c>
      <c r="G10" s="75">
        <f t="shared" ref="G10:G17" si="3">(F$4-F10)*1000</f>
        <v>124.500000000353</v>
      </c>
      <c r="K10" s="82"/>
    </row>
    <row r="11" spans="1:11">
      <c r="A11" s="115">
        <f>'DC4-1'!A37</f>
        <v>43004</v>
      </c>
      <c r="B11" s="77">
        <f>'DC4-1'!B11</f>
        <v>2581.994</v>
      </c>
      <c r="C11" s="77">
        <f>IF(ISERROR(VLOOKUP(A11,'DC4-1'!$A$4:$Q$1997,5,TRUE)),"",VLOOKUP(A11,'DC4-1'!$A$4:$Q$1997,5,TRUE))</f>
        <v>49.851</v>
      </c>
      <c r="D11" s="74">
        <v>10.008</v>
      </c>
      <c r="E11" s="65">
        <v>10.048</v>
      </c>
      <c r="F11" s="74">
        <f t="shared" si="2"/>
        <v>2621.817</v>
      </c>
      <c r="G11" s="75">
        <f t="shared" si="3"/>
        <v>134.000000000015</v>
      </c>
      <c r="K11" s="82"/>
    </row>
    <row r="12" spans="1:11">
      <c r="A12" s="115">
        <f>'DC4-1'!A38</f>
        <v>43012</v>
      </c>
      <c r="B12" s="77">
        <f>'DC4-1'!B12</f>
        <v>2581.994</v>
      </c>
      <c r="C12" s="77">
        <f>IF(ISERROR(VLOOKUP(A12,'DC4-1'!$A$4:$Q$1997,5,TRUE)),"",VLOOKUP(A12,'DC4-1'!$A$4:$Q$1997,5,TRUE))</f>
        <v>49.7935</v>
      </c>
      <c r="D12" s="74">
        <v>9.976</v>
      </c>
      <c r="E12" s="65">
        <v>10.028</v>
      </c>
      <c r="F12" s="74">
        <f t="shared" si="2"/>
        <v>2621.7855</v>
      </c>
      <c r="G12" s="75">
        <f t="shared" si="3"/>
        <v>165.500000000065</v>
      </c>
      <c r="K12" s="82"/>
    </row>
    <row r="13" spans="1:11">
      <c r="A13" s="115">
        <f>'DC4-1'!A39</f>
        <v>43020</v>
      </c>
      <c r="B13" s="77">
        <f>'DC4-1'!B13</f>
        <v>2581.994</v>
      </c>
      <c r="C13" s="77">
        <f>IF(ISERROR(VLOOKUP(A13,'DC4-1'!$A$4:$Q$1997,5,TRUE)),"",VLOOKUP(A13,'DC4-1'!$A$4:$Q$1997,5,TRUE))</f>
        <v>53.2565</v>
      </c>
      <c r="D13" s="74">
        <v>13.473</v>
      </c>
      <c r="E13" s="65">
        <v>13.525</v>
      </c>
      <c r="F13" s="74">
        <f t="shared" si="2"/>
        <v>2621.7515</v>
      </c>
      <c r="G13" s="75">
        <f t="shared" si="3"/>
        <v>199.500000000171</v>
      </c>
      <c r="K13" s="82"/>
    </row>
    <row r="14" spans="1:11">
      <c r="A14" s="115">
        <f>'DC4-1'!A40</f>
        <v>43028</v>
      </c>
      <c r="B14" s="77">
        <f>'DC4-1'!B14</f>
        <v>2581.994</v>
      </c>
      <c r="C14" s="77">
        <f>IF(ISERROR(VLOOKUP(A14,'DC4-1'!$A$4:$Q$1997,5,TRUE)),"",VLOOKUP(A14,'DC4-1'!$A$4:$Q$1997,5,TRUE))</f>
        <v>56.48</v>
      </c>
      <c r="D14" s="74">
        <v>16.737</v>
      </c>
      <c r="E14" s="65">
        <v>16.786</v>
      </c>
      <c r="F14" s="74">
        <f t="shared" si="2"/>
        <v>2621.7125</v>
      </c>
      <c r="G14" s="75">
        <f t="shared" si="3"/>
        <v>238.500000000386</v>
      </c>
      <c r="K14" s="82"/>
    </row>
    <row r="15" spans="1:11">
      <c r="A15" s="115">
        <f>'DC4-1'!A41</f>
        <v>43033</v>
      </c>
      <c r="B15" s="77">
        <f>'DC4-1'!B15</f>
        <v>2581.994</v>
      </c>
      <c r="C15" s="77">
        <f>IF(ISERROR(VLOOKUP(A15,'DC4-1'!$A$4:$Q$1997,5,TRUE)),"",VLOOKUP(A15,'DC4-1'!$A$4:$Q$1997,5,TRUE))</f>
        <v>56.44</v>
      </c>
      <c r="D15" s="74">
        <v>16.71</v>
      </c>
      <c r="E15" s="65">
        <v>16.762</v>
      </c>
      <c r="F15" s="74">
        <f t="shared" si="2"/>
        <v>2621.698</v>
      </c>
      <c r="G15" s="75">
        <f t="shared" si="3"/>
        <v>253.000000000156</v>
      </c>
      <c r="K15" s="82"/>
    </row>
    <row r="16" spans="1:11">
      <c r="A16" s="115">
        <f>'DC4-1'!A42</f>
        <v>43038</v>
      </c>
      <c r="B16" s="77">
        <f>'DC4-1'!B16</f>
        <v>2581.994</v>
      </c>
      <c r="C16" s="77">
        <f>IF(ISERROR(VLOOKUP(A16,'DC4-1'!$A$4:$Q$1997,5,TRUE)),"",VLOOKUP(A16,'DC4-1'!$A$4:$Q$1997,5,TRUE))</f>
        <v>59.8545</v>
      </c>
      <c r="D16" s="74">
        <v>20.136</v>
      </c>
      <c r="E16" s="74">
        <v>20.188</v>
      </c>
      <c r="F16" s="74">
        <f t="shared" si="2"/>
        <v>2621.6865</v>
      </c>
      <c r="G16" s="75">
        <f t="shared" si="3"/>
        <v>264.500000000226</v>
      </c>
      <c r="K16" s="82"/>
    </row>
    <row r="17" spans="1:11">
      <c r="A17" s="115">
        <f>'DC4-1'!A43</f>
        <v>43045</v>
      </c>
      <c r="B17" s="77">
        <f>'DC4-1'!B17</f>
        <v>2581.994</v>
      </c>
      <c r="C17" s="77">
        <f>IF(ISERROR(VLOOKUP(A17,'DC4-1'!$A$4:$Q$1997,5,TRUE)),"",VLOOKUP(A17,'DC4-1'!$A$4:$Q$1997,5,TRUE))</f>
        <v>60.412</v>
      </c>
      <c r="D17" s="74">
        <v>20.709</v>
      </c>
      <c r="E17" s="74">
        <v>20.759</v>
      </c>
      <c r="F17" s="74">
        <f t="shared" si="2"/>
        <v>2621.672</v>
      </c>
      <c r="G17" s="75">
        <f t="shared" si="3"/>
        <v>279.000000000451</v>
      </c>
      <c r="J17" s="152" t="s">
        <v>41</v>
      </c>
      <c r="K17" s="82"/>
    </row>
    <row r="18" spans="1:11">
      <c r="A18" s="115">
        <f>'DC4-1'!A44</f>
        <v>43050</v>
      </c>
      <c r="B18" s="77">
        <f>'DC4-1'!B18</f>
        <v>2581.994</v>
      </c>
      <c r="C18" s="77">
        <f>IF(ISERROR(VLOOKUP(A18,'DC4-1'!$A$4:$Q$1997,5,TRUE)),"",VLOOKUP(A18,'DC4-1'!$A$4:$Q$1997,5,TRUE))</f>
        <v>63.11</v>
      </c>
      <c r="F18" s="74"/>
      <c r="K18" s="82"/>
    </row>
    <row r="19" spans="1:11">
      <c r="A19" s="115">
        <f>'DC4-1'!A45</f>
        <v>43055</v>
      </c>
      <c r="B19" s="77">
        <f>'DC4-1'!B19</f>
        <v>2581.994</v>
      </c>
      <c r="C19" s="77">
        <f>IF(ISERROR(VLOOKUP(A19,'DC4-1'!$A$4:$Q$1997,5,TRUE)),"",VLOOKUP(A19,'DC4-1'!$A$4:$Q$1997,5,TRUE))</f>
        <v>63.6015</v>
      </c>
      <c r="D19" s="74">
        <v>23.92</v>
      </c>
      <c r="E19" s="74">
        <v>23.962</v>
      </c>
      <c r="F19" s="74">
        <f t="shared" ref="F19:F20" si="4">(B19+C19)-(D19+E19)/2</f>
        <v>2621.6545</v>
      </c>
      <c r="G19" s="75">
        <f t="shared" ref="G19:G20" si="5">(F$4-F19)*1000</f>
        <v>296.499999999924</v>
      </c>
      <c r="K19" s="82"/>
    </row>
    <row r="20" spans="1:11">
      <c r="A20" s="115">
        <f>'DC4-1'!A46</f>
        <v>43059</v>
      </c>
      <c r="B20" s="77">
        <f>'DC4-1'!B20</f>
        <v>2581.994</v>
      </c>
      <c r="C20" s="77">
        <f>IF(ISERROR(VLOOKUP(A20,'DC4-1'!$A$4:$Q$1997,5,TRUE)),"",VLOOKUP(A20,'DC4-1'!$A$4:$Q$1997,5,TRUE))</f>
        <v>66.3765</v>
      </c>
      <c r="D20" s="74">
        <v>26.707</v>
      </c>
      <c r="E20" s="74">
        <v>26.752</v>
      </c>
      <c r="F20" s="74">
        <f t="shared" si="4"/>
        <v>2621.641</v>
      </c>
      <c r="G20" s="75">
        <f t="shared" si="5"/>
        <v>310.0000000004</v>
      </c>
      <c r="K20" s="82"/>
    </row>
    <row r="21" spans="1:11">
      <c r="A21" s="115">
        <f>'DC4-1'!A47</f>
        <v>43063</v>
      </c>
      <c r="B21" s="77">
        <f>'DC4-1'!B21</f>
        <v>2581.994</v>
      </c>
      <c r="C21" s="77">
        <f>IF(ISERROR(VLOOKUP(A21,'DC4-1'!$A$4:$Q$1997,5,TRUE)),"",VLOOKUP(A21,'DC4-1'!$A$4:$Q$1997,5,TRUE))</f>
        <v>66.931</v>
      </c>
      <c r="F21" s="74"/>
      <c r="K21" s="82"/>
    </row>
    <row r="22" spans="1:11">
      <c r="A22" s="115">
        <f>'DC4-1'!A48</f>
        <v>43067</v>
      </c>
      <c r="B22" s="77">
        <f>'DC4-1'!B22</f>
        <v>2581.994</v>
      </c>
      <c r="C22" s="77">
        <f>IF(ISERROR(VLOOKUP(A22,'DC4-1'!$A$4:$Q$1997,5,TRUE)),"",VLOOKUP(A22,'DC4-1'!$A$4:$Q$1997,5,TRUE))</f>
        <v>69.796</v>
      </c>
      <c r="D22" s="74">
        <v>30.146</v>
      </c>
      <c r="E22" s="74">
        <v>30.188</v>
      </c>
      <c r="F22" s="74">
        <f t="shared" ref="F22:F85" si="6">(B22+C22)-(D22+E22)/2</f>
        <v>2621.623</v>
      </c>
      <c r="G22" s="75">
        <f t="shared" ref="G22:G85" si="7">(F$4-F22)*1000</f>
        <v>328.000000000429</v>
      </c>
      <c r="K22" s="82"/>
    </row>
    <row r="23" spans="1:11">
      <c r="A23" s="115">
        <f>'DC4-1'!A49</f>
        <v>43073</v>
      </c>
      <c r="B23" s="77">
        <f>'DC4-1'!B23</f>
        <v>2581.994</v>
      </c>
      <c r="C23" s="77">
        <f>IF(ISERROR(VLOOKUP(A23,'DC4-1'!$A$4:$Q$1997,5,TRUE)),"",VLOOKUP(A23,'DC4-1'!$A$4:$Q$1997,5,TRUE))</f>
        <v>69.749</v>
      </c>
      <c r="D23" s="74">
        <v>30.111</v>
      </c>
      <c r="E23" s="74">
        <v>30.161</v>
      </c>
      <c r="F23" s="74">
        <f t="shared" si="6"/>
        <v>2621.607</v>
      </c>
      <c r="G23" s="75">
        <f t="shared" si="7"/>
        <v>344.000000000506</v>
      </c>
      <c r="K23" s="82"/>
    </row>
    <row r="24" spans="1:11">
      <c r="A24" s="115">
        <f>'DC4-1'!A50</f>
        <v>43094</v>
      </c>
      <c r="B24" s="77">
        <f>'DC4-1'!B24</f>
        <v>2581.994</v>
      </c>
      <c r="C24" s="77">
        <f>IF(ISERROR(VLOOKUP(A24,'DC4-1'!$A$4:$Q$1997,5,TRUE)),"",VLOOKUP(A24,'DC4-1'!$A$4:$Q$1997,5,TRUE))</f>
        <v>73.15</v>
      </c>
      <c r="D24" s="74">
        <v>33.536</v>
      </c>
      <c r="E24" s="74">
        <v>33.578</v>
      </c>
      <c r="F24" s="74">
        <f t="shared" si="6"/>
        <v>2621.587</v>
      </c>
      <c r="G24" s="75">
        <f t="shared" si="7"/>
        <v>364.000000000033</v>
      </c>
      <c r="K24" s="82"/>
    </row>
    <row r="25" spans="1:11">
      <c r="A25" s="115">
        <f>'DC4-1'!A51</f>
        <v>43102</v>
      </c>
      <c r="B25" s="77">
        <f>'DC4-1'!B25</f>
        <v>2581.994</v>
      </c>
      <c r="C25" s="77">
        <f>IF(ISERROR(VLOOKUP(A25,'DC4-1'!$A$4:$Q$1997,5,TRUE)),"",VLOOKUP(A25,'DC4-1'!$A$4:$Q$1997,5,TRUE))</f>
        <v>73.5825</v>
      </c>
      <c r="D25" s="74">
        <v>33.976</v>
      </c>
      <c r="E25" s="74">
        <v>34.028</v>
      </c>
      <c r="F25" s="74">
        <f t="shared" si="6"/>
        <v>2621.5745</v>
      </c>
      <c r="G25" s="75">
        <f t="shared" si="7"/>
        <v>376.500000000306</v>
      </c>
      <c r="K25" s="82"/>
    </row>
    <row r="26" spans="1:11">
      <c r="A26" s="115">
        <f>'DC4-1'!A52</f>
        <v>43108</v>
      </c>
      <c r="B26" s="77">
        <f>'DC4-1'!B26</f>
        <v>2581.994</v>
      </c>
      <c r="C26" s="77">
        <f>IF(ISERROR(VLOOKUP(A26,'DC4-1'!$A$4:$Q$1997,5,TRUE)),"",VLOOKUP(A26,'DC4-1'!$A$4:$Q$1997,5,TRUE))</f>
        <v>73.58</v>
      </c>
      <c r="D26" s="74">
        <v>33.971</v>
      </c>
      <c r="E26" s="74">
        <v>34.024</v>
      </c>
      <c r="F26" s="74">
        <f t="shared" si="6"/>
        <v>2621.5765</v>
      </c>
      <c r="G26" s="75">
        <f t="shared" si="7"/>
        <v>374.500000000353</v>
      </c>
      <c r="K26" s="82"/>
    </row>
    <row r="27" spans="1:11">
      <c r="A27" s="115">
        <f>'DC4-1'!A53</f>
        <v>43118</v>
      </c>
      <c r="B27" s="77">
        <f>'DC4-1'!B27</f>
        <v>2581.994</v>
      </c>
      <c r="C27" s="77">
        <f>IF(ISERROR(VLOOKUP(A27,'DC4-1'!$A$4:$Q$1997,5,TRUE)),"",VLOOKUP(A27,'DC4-1'!$A$4:$Q$1997,5,TRUE))</f>
        <v>76.296</v>
      </c>
      <c r="D27" s="74">
        <v>36.697</v>
      </c>
      <c r="E27" s="74">
        <v>36.751</v>
      </c>
      <c r="F27" s="74">
        <f t="shared" si="6"/>
        <v>2621.566</v>
      </c>
      <c r="G27" s="75">
        <f t="shared" si="7"/>
        <v>385.000000000673</v>
      </c>
      <c r="K27" s="82"/>
    </row>
    <row r="28" spans="1:11">
      <c r="A28" s="115">
        <f>'DC4-1'!A54</f>
        <v>43122</v>
      </c>
      <c r="B28" s="77">
        <f>'DC4-1'!B28</f>
        <v>2581.994</v>
      </c>
      <c r="C28" s="77">
        <f>IF(ISERROR(VLOOKUP(A28,'DC4-1'!$A$4:$Q$1997,5,TRUE)),"",VLOOKUP(A28,'DC4-1'!$A$4:$Q$1997,5,TRUE))</f>
        <v>76.2815</v>
      </c>
      <c r="D28" s="74">
        <v>36.691</v>
      </c>
      <c r="E28" s="74">
        <v>36.742</v>
      </c>
      <c r="F28" s="74">
        <f t="shared" si="6"/>
        <v>2621.559</v>
      </c>
      <c r="G28" s="75">
        <f t="shared" si="7"/>
        <v>392.00000000028</v>
      </c>
      <c r="K28" s="82"/>
    </row>
    <row r="29" spans="1:11">
      <c r="A29" s="115">
        <f>'DC4-1'!A55</f>
        <v>43129</v>
      </c>
      <c r="B29" s="77">
        <f>'DC4-1'!B29</f>
        <v>2581.994</v>
      </c>
      <c r="C29" s="77">
        <f>IF(ISERROR(VLOOKUP(A29,'DC4-1'!$A$4:$Q$1997,5,TRUE)),"",VLOOKUP(A29,'DC4-1'!$A$4:$Q$1997,5,TRUE))</f>
        <v>76.8665</v>
      </c>
      <c r="D29" s="74">
        <v>37.279</v>
      </c>
      <c r="E29" s="74">
        <v>37.341</v>
      </c>
      <c r="F29" s="74">
        <f t="shared" si="6"/>
        <v>2621.5505</v>
      </c>
      <c r="G29" s="75">
        <f t="shared" si="7"/>
        <v>400.500000000193</v>
      </c>
      <c r="K29" s="82"/>
    </row>
    <row r="30" spans="1:11">
      <c r="A30" s="115">
        <f>'DC4-1'!A56</f>
        <v>43144</v>
      </c>
      <c r="B30" s="77">
        <f>'DC4-1'!B30</f>
        <v>2581.994</v>
      </c>
      <c r="C30" s="77">
        <f>IF(ISERROR(VLOOKUP(A30,'DC4-1'!$A$4:$Q$1997,5,TRUE)),"",VLOOKUP(A30,'DC4-1'!$A$4:$Q$1997,5,TRUE))</f>
        <v>79.6435</v>
      </c>
      <c r="D30" s="74">
        <v>40.077</v>
      </c>
      <c r="E30" s="74">
        <v>40.126</v>
      </c>
      <c r="F30" s="74">
        <f t="shared" si="6"/>
        <v>2621.536</v>
      </c>
      <c r="G30" s="75">
        <f t="shared" si="7"/>
        <v>415.000000000418</v>
      </c>
      <c r="K30" s="82"/>
    </row>
    <row r="31" spans="1:11">
      <c r="A31" s="115">
        <f>'DC4-1'!A57</f>
        <v>43150</v>
      </c>
      <c r="B31" s="77">
        <f>'DC4-1'!B31</f>
        <v>2581.994</v>
      </c>
      <c r="C31" s="77">
        <f>IF(ISERROR(VLOOKUP(A31,'DC4-1'!$A$4:$Q$1997,5,TRUE)),"",VLOOKUP(A31,'DC4-1'!$A$4:$Q$1997,5,TRUE))</f>
        <v>79.633</v>
      </c>
      <c r="D31" s="74">
        <v>40.068</v>
      </c>
      <c r="E31" s="74">
        <v>40.123</v>
      </c>
      <c r="F31" s="74">
        <f t="shared" si="6"/>
        <v>2621.5315</v>
      </c>
      <c r="G31" s="75">
        <f t="shared" si="7"/>
        <v>419.500000000426</v>
      </c>
      <c r="K31" s="82"/>
    </row>
    <row r="32" spans="1:11">
      <c r="A32" s="115">
        <f>'DC4-1'!A58</f>
        <v>43163</v>
      </c>
      <c r="B32" s="77">
        <f>'DC4-1'!B32</f>
        <v>2581.994</v>
      </c>
      <c r="C32" s="77">
        <f>IF(ISERROR(VLOOKUP(A32,'DC4-1'!$A$4:$Q$1997,5,TRUE)),"",VLOOKUP(A32,'DC4-1'!$A$4:$Q$1997,5,TRUE))</f>
        <v>83.707</v>
      </c>
      <c r="D32" s="74">
        <v>44.164</v>
      </c>
      <c r="E32" s="74">
        <v>44.218</v>
      </c>
      <c r="F32" s="74">
        <f t="shared" si="6"/>
        <v>2621.51</v>
      </c>
      <c r="G32" s="75">
        <f t="shared" si="7"/>
        <v>441.000000000258</v>
      </c>
      <c r="K32" s="82"/>
    </row>
    <row r="33" spans="1:11">
      <c r="A33" s="115">
        <f>'DC4-1'!A59</f>
        <v>43173</v>
      </c>
      <c r="B33" s="77">
        <f>'DC4-1'!B33</f>
        <v>2581.994</v>
      </c>
      <c r="C33" s="77">
        <f>IF(ISERROR(VLOOKUP(A33,'DC4-1'!$A$4:$Q$1997,5,TRUE)),"",VLOOKUP(A33,'DC4-1'!$A$4:$Q$1997,5,TRUE))</f>
        <v>86.5</v>
      </c>
      <c r="D33" s="74">
        <v>46.965</v>
      </c>
      <c r="E33" s="74">
        <v>47.015</v>
      </c>
      <c r="F33" s="74">
        <f t="shared" si="6"/>
        <v>2621.504</v>
      </c>
      <c r="G33" s="75">
        <f t="shared" si="7"/>
        <v>447.000000000116</v>
      </c>
      <c r="K33" s="82"/>
    </row>
    <row r="34" spans="1:11">
      <c r="A34" s="115">
        <f>'DC4-1'!A60</f>
        <v>43179</v>
      </c>
      <c r="B34" s="77">
        <f>'DC4-1'!B34</f>
        <v>2581.994</v>
      </c>
      <c r="C34" s="77">
        <f>IF(ISERROR(VLOOKUP(A34,'DC4-1'!$A$4:$Q$1997,5,TRUE)),"",VLOOKUP(A34,'DC4-1'!$A$4:$Q$1997,5,TRUE))</f>
        <v>87.0805</v>
      </c>
      <c r="D34" s="74">
        <v>47.548</v>
      </c>
      <c r="E34" s="74">
        <v>47.598</v>
      </c>
      <c r="F34" s="74">
        <f t="shared" si="6"/>
        <v>2621.5015</v>
      </c>
      <c r="G34" s="75">
        <f t="shared" si="7"/>
        <v>449.500000000171</v>
      </c>
      <c r="K34" s="82"/>
    </row>
    <row r="35" spans="1:11">
      <c r="A35" s="115">
        <f>'DC4-1'!A61</f>
        <v>43186</v>
      </c>
      <c r="B35" s="77">
        <f>'DC4-1'!B35</f>
        <v>2581.994</v>
      </c>
      <c r="C35" s="77">
        <f>IF(ISERROR(VLOOKUP(A35,'DC4-1'!$A$4:$Q$1997,5,TRUE)),"",VLOOKUP(A35,'DC4-1'!$A$4:$Q$1997,5,TRUE))</f>
        <v>89.8975</v>
      </c>
      <c r="D35" s="74">
        <v>50.37</v>
      </c>
      <c r="E35" s="74">
        <v>50.425</v>
      </c>
      <c r="F35" s="74">
        <f t="shared" si="6"/>
        <v>2621.494</v>
      </c>
      <c r="G35" s="75">
        <f t="shared" si="7"/>
        <v>457.000000000335</v>
      </c>
      <c r="K35" s="82"/>
    </row>
    <row r="36" spans="1:11">
      <c r="A36" s="115">
        <f>'DC4-1'!A62</f>
        <v>43192</v>
      </c>
      <c r="B36" s="77">
        <f>'DC4-1'!B36</f>
        <v>2581.994</v>
      </c>
      <c r="C36" s="77">
        <f>IF(ISERROR(VLOOKUP(A36,'DC4-1'!$A$4:$Q$1997,5,TRUE)),"",VLOOKUP(A36,'DC4-1'!$A$4:$Q$1997,5,TRUE))</f>
        <v>90.462</v>
      </c>
      <c r="D36" s="74">
        <v>50.947</v>
      </c>
      <c r="E36" s="74">
        <v>51.002</v>
      </c>
      <c r="F36" s="74">
        <f t="shared" si="6"/>
        <v>2621.4815</v>
      </c>
      <c r="G36" s="75">
        <f t="shared" si="7"/>
        <v>469.500000000153</v>
      </c>
      <c r="K36" s="82"/>
    </row>
    <row r="37" spans="1:11">
      <c r="A37" s="115">
        <f>'DC4-1'!A63</f>
        <v>43200</v>
      </c>
      <c r="B37" s="77">
        <f>'DC4-1'!B37</f>
        <v>2581.994</v>
      </c>
      <c r="C37" s="77">
        <f>IF(ISERROR(VLOOKUP(A37,'DC4-1'!$A$4:$Q$1997,5,TRUE)),"",VLOOKUP(A37,'DC4-1'!$A$4:$Q$1997,5,TRUE))</f>
        <v>93.3465</v>
      </c>
      <c r="D37" s="74">
        <v>53.831</v>
      </c>
      <c r="E37" s="74">
        <v>53.885</v>
      </c>
      <c r="F37" s="74">
        <f t="shared" si="6"/>
        <v>2621.4825</v>
      </c>
      <c r="G37" s="75">
        <f t="shared" si="7"/>
        <v>468.500000000404</v>
      </c>
      <c r="K37" s="82"/>
    </row>
    <row r="38" spans="1:11">
      <c r="A38" s="115">
        <f>'DC4-1'!A64</f>
        <v>43209</v>
      </c>
      <c r="B38" s="77">
        <f>'DC4-1'!B38</f>
        <v>2581.994</v>
      </c>
      <c r="C38" s="77">
        <f>IF(ISERROR(VLOOKUP(A38,'DC4-1'!$A$4:$Q$1997,5,TRUE)),"",VLOOKUP(A38,'DC4-1'!$A$4:$Q$1997,5,TRUE))</f>
        <v>96.7835</v>
      </c>
      <c r="D38" s="74">
        <v>57.28</v>
      </c>
      <c r="E38" s="74">
        <v>57.33</v>
      </c>
      <c r="F38" s="74">
        <f t="shared" si="6"/>
        <v>2621.4725</v>
      </c>
      <c r="G38" s="75">
        <f t="shared" si="7"/>
        <v>478.500000000167</v>
      </c>
      <c r="K38" s="82"/>
    </row>
    <row r="39" spans="1:11">
      <c r="A39" s="115">
        <f>'DC4-1'!A65</f>
        <v>43214</v>
      </c>
      <c r="B39" s="77">
        <f>'DC4-1'!B39</f>
        <v>2581.994</v>
      </c>
      <c r="C39" s="77">
        <f>IF(ISERROR(VLOOKUP(A39,'DC4-1'!$A$4:$Q$1997,5,TRUE)),"",VLOOKUP(A39,'DC4-1'!$A$4:$Q$1997,5,TRUE))</f>
        <v>96.7565</v>
      </c>
      <c r="D39" s="74">
        <v>57.256</v>
      </c>
      <c r="E39" s="74">
        <v>57.301</v>
      </c>
      <c r="F39" s="74">
        <f t="shared" si="6"/>
        <v>2621.472</v>
      </c>
      <c r="G39" s="75">
        <f t="shared" si="7"/>
        <v>479.000000000269</v>
      </c>
      <c r="K39" s="82"/>
    </row>
    <row r="40" spans="1:11">
      <c r="A40" s="115">
        <f>'DC4-1'!A66</f>
        <v>43244</v>
      </c>
      <c r="B40" s="77">
        <f>'DC4-1'!B40</f>
        <v>2581.994</v>
      </c>
      <c r="C40" s="77">
        <f>IF(ISERROR(VLOOKUP(A40,'DC4-1'!$A$4:$Q$1997,5,TRUE)),"",VLOOKUP(A40,'DC4-1'!$A$4:$Q$1997,5,TRUE))</f>
        <v>103.4695</v>
      </c>
      <c r="D40" s="74">
        <v>64.018</v>
      </c>
      <c r="E40" s="74">
        <v>64.054</v>
      </c>
      <c r="F40" s="74">
        <f t="shared" si="6"/>
        <v>2621.4275</v>
      </c>
      <c r="G40" s="75">
        <f t="shared" si="7"/>
        <v>523.50000000024</v>
      </c>
      <c r="K40" s="82">
        <f>IF(AND(年报!N$2&lt;=A40,A40&lt;=年报!N$3),1,0)</f>
        <v>0</v>
      </c>
    </row>
    <row r="41" spans="1:11">
      <c r="A41" s="115">
        <f>'DC4-1'!A67</f>
        <v>43249</v>
      </c>
      <c r="B41" s="77">
        <f>'DC4-1'!B41</f>
        <v>2581.994</v>
      </c>
      <c r="C41" s="77">
        <f>IF(ISERROR(VLOOKUP(A41,'DC4-1'!$A$4:$Q$1997,5,TRUE)),"",VLOOKUP(A41,'DC4-1'!$A$4:$Q$1997,5,TRUE))</f>
        <v>103.4405</v>
      </c>
      <c r="D41" s="74">
        <v>63.994</v>
      </c>
      <c r="E41" s="74">
        <v>64.031</v>
      </c>
      <c r="F41" s="74">
        <f t="shared" si="6"/>
        <v>2621.422</v>
      </c>
      <c r="G41" s="75">
        <f t="shared" si="7"/>
        <v>528.999999999996</v>
      </c>
      <c r="K41" s="82">
        <f>IF(AND(年报!N$2&lt;=A41,A41&lt;=年报!N$3),1,0)</f>
        <v>0</v>
      </c>
    </row>
    <row r="42" spans="1:11">
      <c r="A42" s="115">
        <f>'DC4-1'!A68</f>
        <v>43255</v>
      </c>
      <c r="B42" s="77">
        <f>'DC4-1'!B42</f>
        <v>2581.994</v>
      </c>
      <c r="C42" s="77">
        <f>IF(ISERROR(VLOOKUP(A42,'DC4-1'!$A$4:$Q$1997,5,TRUE)),"",VLOOKUP(A42,'DC4-1'!$A$4:$Q$1997,5,TRUE))</f>
        <v>104.0365</v>
      </c>
      <c r="D42" s="74">
        <v>64.587</v>
      </c>
      <c r="E42" s="74">
        <v>64.622</v>
      </c>
      <c r="F42" s="74">
        <f t="shared" si="6"/>
        <v>2621.426</v>
      </c>
      <c r="G42" s="75">
        <f t="shared" si="7"/>
        <v>525.000000000091</v>
      </c>
      <c r="K42" s="82">
        <f>IF(AND(年报!N$2&lt;=A42,A42&lt;=年报!N$3),1,0)</f>
        <v>0</v>
      </c>
    </row>
    <row r="43" spans="1:11">
      <c r="A43" s="115">
        <f>'DC4-1'!A69</f>
        <v>43266</v>
      </c>
      <c r="B43" s="77">
        <f>'DC4-1'!B43</f>
        <v>2581.994</v>
      </c>
      <c r="C43" s="77">
        <f>IF(ISERROR(VLOOKUP(A43,'DC4-1'!$A$4:$Q$1997,5,TRUE)),"",VLOOKUP(A43,'DC4-1'!$A$4:$Q$1997,5,TRUE))</f>
        <v>103.991</v>
      </c>
      <c r="D43" s="74">
        <v>64.557</v>
      </c>
      <c r="E43" s="74">
        <v>64.594</v>
      </c>
      <c r="F43" s="74">
        <f t="shared" si="6"/>
        <v>2621.4095</v>
      </c>
      <c r="G43" s="75">
        <f t="shared" si="7"/>
        <v>541.500000000269</v>
      </c>
      <c r="K43" s="82">
        <f>IF(AND(年报!N$2&lt;=A43,A43&lt;=年报!N$3),1,0)</f>
        <v>0</v>
      </c>
    </row>
    <row r="44" spans="1:11">
      <c r="A44" s="115">
        <f>'DC4-1'!A70</f>
        <v>43271</v>
      </c>
      <c r="B44" s="77">
        <f>'DC4-1'!B44</f>
        <v>2581.994</v>
      </c>
      <c r="C44" s="77">
        <f>IF(ISERROR(VLOOKUP(A44,'DC4-1'!$A$4:$Q$1997,5,TRUE)),"",VLOOKUP(A44,'DC4-1'!$A$4:$Q$1997,5,TRUE))</f>
        <v>106.859</v>
      </c>
      <c r="D44" s="74">
        <v>67.419</v>
      </c>
      <c r="E44" s="74">
        <v>67.462</v>
      </c>
      <c r="F44" s="74">
        <f t="shared" si="6"/>
        <v>2621.4125</v>
      </c>
      <c r="G44" s="75">
        <f t="shared" si="7"/>
        <v>538.500000000568</v>
      </c>
      <c r="K44" s="82">
        <f>IF(AND(年报!N$2&lt;=A44,A44&lt;=年报!N$3),1,0)</f>
        <v>0</v>
      </c>
    </row>
    <row r="45" spans="1:11">
      <c r="A45" s="115">
        <f>'DC4-1'!A71</f>
        <v>43277</v>
      </c>
      <c r="B45" s="77">
        <f>'DC4-1'!B45</f>
        <v>2581.994</v>
      </c>
      <c r="C45" s="77">
        <f>IF(ISERROR(VLOOKUP(A45,'DC4-1'!$A$4:$Q$1997,5,TRUE)),"",VLOOKUP(A45,'DC4-1'!$A$4:$Q$1997,5,TRUE))</f>
        <v>106.828</v>
      </c>
      <c r="D45" s="74">
        <v>67.397</v>
      </c>
      <c r="E45" s="74">
        <v>67.435</v>
      </c>
      <c r="F45" s="74">
        <f t="shared" si="6"/>
        <v>2621.406</v>
      </c>
      <c r="G45" s="75">
        <f t="shared" si="7"/>
        <v>545.000000000528</v>
      </c>
      <c r="K45" s="82">
        <f>IF(AND(年报!N$2&lt;=A45,A45&lt;=年报!N$3),1,0)</f>
        <v>0</v>
      </c>
    </row>
    <row r="46" spans="1:11">
      <c r="A46" s="115">
        <f>'DC4-1'!A72</f>
        <v>43283</v>
      </c>
      <c r="B46" s="77">
        <f>'DC4-1'!B46</f>
        <v>2581.994</v>
      </c>
      <c r="C46" s="77">
        <f>IF(ISERROR(VLOOKUP(A46,'DC4-1'!$A$4:$Q$1997,5,TRUE)),"",VLOOKUP(A46,'DC4-1'!$A$4:$Q$1997,5,TRUE))</f>
        <v>106.806</v>
      </c>
      <c r="D46" s="74">
        <v>67.381</v>
      </c>
      <c r="E46" s="74">
        <v>67.418</v>
      </c>
      <c r="F46" s="74">
        <f t="shared" si="6"/>
        <v>2621.4005</v>
      </c>
      <c r="G46" s="75">
        <f t="shared" si="7"/>
        <v>550.500000000284</v>
      </c>
      <c r="K46" s="82">
        <f>IF(AND(年报!N$2&lt;=A46,A46&lt;=年报!N$3),1,0)</f>
        <v>0</v>
      </c>
    </row>
    <row r="47" spans="1:11">
      <c r="A47" s="115">
        <f>'DC4-1'!A73</f>
        <v>43293</v>
      </c>
      <c r="B47" s="77">
        <f>'DC4-1'!B47</f>
        <v>2581.994</v>
      </c>
      <c r="C47" s="77">
        <f>IF(ISERROR(VLOOKUP(A47,'DC4-1'!$A$4:$Q$1997,5,TRUE)),"",VLOOKUP(A47,'DC4-1'!$A$4:$Q$1997,5,TRUE))</f>
        <v>106.806</v>
      </c>
      <c r="D47" s="74">
        <v>67.388</v>
      </c>
      <c r="E47" s="74">
        <v>67.408</v>
      </c>
      <c r="F47" s="74">
        <f t="shared" si="6"/>
        <v>2621.402</v>
      </c>
      <c r="G47" s="75">
        <f t="shared" si="7"/>
        <v>549.000000000433</v>
      </c>
      <c r="K47" s="82">
        <f>IF(AND(年报!N$2&lt;=A47,A47&lt;=年报!N$3),1,0)</f>
        <v>0</v>
      </c>
    </row>
    <row r="48" spans="1:11">
      <c r="A48" s="115">
        <f>'DC4-1'!A74</f>
        <v>43297</v>
      </c>
      <c r="B48" s="77">
        <f>'DC4-1'!B48</f>
        <v>2581.994</v>
      </c>
      <c r="C48" s="77">
        <f>IF(ISERROR(VLOOKUP(A48,'DC4-1'!$A$4:$Q$1997,5,TRUE)),"",VLOOKUP(A48,'DC4-1'!$A$4:$Q$1997,5,TRUE))</f>
        <v>106.776</v>
      </c>
      <c r="D48" s="74">
        <v>67.353</v>
      </c>
      <c r="E48" s="74">
        <v>67.394</v>
      </c>
      <c r="F48" s="74">
        <f t="shared" si="6"/>
        <v>2621.3965</v>
      </c>
      <c r="G48" s="75">
        <f t="shared" si="7"/>
        <v>554.500000000644</v>
      </c>
      <c r="K48" s="82">
        <f>IF(AND(年报!N$2&lt;=A48,A48&lt;=年报!N$3),1,0)</f>
        <v>0</v>
      </c>
    </row>
    <row r="49" spans="1:11">
      <c r="A49" s="115">
        <f>'DC4-1'!A75</f>
        <v>43306</v>
      </c>
      <c r="B49" s="77">
        <f>'DC4-1'!B49</f>
        <v>2581.994</v>
      </c>
      <c r="C49" s="77">
        <f>IF(ISERROR(VLOOKUP(A49,'DC4-1'!$A$4:$Q$1997,5,TRUE)),"",VLOOKUP(A49,'DC4-1'!$A$4:$Q$1997,5,TRUE))</f>
        <v>106.768</v>
      </c>
      <c r="D49" s="74">
        <v>67.342</v>
      </c>
      <c r="E49" s="74">
        <v>67.379</v>
      </c>
      <c r="F49" s="74">
        <f t="shared" si="6"/>
        <v>2621.4015</v>
      </c>
      <c r="G49" s="75">
        <f t="shared" si="7"/>
        <v>549.500000000535</v>
      </c>
      <c r="K49" s="82">
        <f>IF(AND(年报!N$2&lt;=A49,A49&lt;=年报!N$3),1,0)</f>
        <v>0</v>
      </c>
    </row>
    <row r="50" s="75" customFormat="1" spans="1:11">
      <c r="A50" s="115">
        <f>'DC4-1'!A76</f>
        <v>43313</v>
      </c>
      <c r="B50" s="77">
        <f>'DC4-1'!B50</f>
        <v>2581.994</v>
      </c>
      <c r="C50" s="77">
        <f>IF(ISERROR(VLOOKUP(A50,'DC4-1'!$A$4:$Q$1997,5,TRUE)),"",VLOOKUP(A50,'DC4-1'!$A$4:$Q$1997,5,TRUE))</f>
        <v>107.389</v>
      </c>
      <c r="D50" s="74">
        <v>67.971</v>
      </c>
      <c r="E50" s="74">
        <v>68.008</v>
      </c>
      <c r="F50" s="74">
        <f t="shared" si="6"/>
        <v>2621.3935</v>
      </c>
      <c r="G50" s="75">
        <f t="shared" si="7"/>
        <v>557.500000000346</v>
      </c>
      <c r="H50" s="152"/>
      <c r="K50" s="82">
        <f>IF(AND(年报!N$2&lt;=A50,A50&lt;=年报!N$3),1,0)</f>
        <v>0</v>
      </c>
    </row>
    <row r="51" s="75" customFormat="1" spans="1:11">
      <c r="A51" s="115">
        <f>'DC4-1'!A77</f>
        <v>43318</v>
      </c>
      <c r="B51" s="77">
        <f>'DC4-1'!B51</f>
        <v>2581.994</v>
      </c>
      <c r="C51" s="77">
        <f>IF(ISERROR(VLOOKUP(A51,'DC4-1'!$A$4:$Q$1997,5,TRUE)),"",VLOOKUP(A51,'DC4-1'!$A$4:$Q$1997,5,TRUE))</f>
        <v>107.383</v>
      </c>
      <c r="D51" s="74">
        <v>67.966</v>
      </c>
      <c r="E51" s="74">
        <v>67.999</v>
      </c>
      <c r="F51" s="74">
        <f t="shared" si="6"/>
        <v>2621.3945</v>
      </c>
      <c r="G51" s="75">
        <f t="shared" si="7"/>
        <v>556.500000000597</v>
      </c>
      <c r="H51" s="152"/>
      <c r="K51" s="82">
        <f>IF(AND(年报!N$2&lt;=A51,A51&lt;=年报!N$3),1,0)</f>
        <v>0</v>
      </c>
    </row>
    <row r="52" s="75" customFormat="1" spans="1:11">
      <c r="A52" s="115">
        <f>'DC4-1'!A78</f>
        <v>43325</v>
      </c>
      <c r="B52" s="77">
        <f>'DC4-1'!B52</f>
        <v>2581.994</v>
      </c>
      <c r="C52" s="77">
        <f>IF(ISERROR(VLOOKUP(A52,'DC4-1'!$A$4:$Q$1997,5,TRUE)),"",VLOOKUP(A52,'DC4-1'!$A$4:$Q$1997,5,TRUE))</f>
        <v>107.3485</v>
      </c>
      <c r="D52" s="74">
        <v>67.933</v>
      </c>
      <c r="E52" s="74">
        <v>67.968</v>
      </c>
      <c r="F52" s="74">
        <f t="shared" si="6"/>
        <v>2621.392</v>
      </c>
      <c r="G52" s="75">
        <f t="shared" si="7"/>
        <v>559.000000000196</v>
      </c>
      <c r="H52" s="152"/>
      <c r="K52" s="82">
        <f>IF(AND(年报!N$2&lt;=A52,A52&lt;=年报!N$3),1,0)</f>
        <v>0</v>
      </c>
    </row>
    <row r="53" s="75" customFormat="1" spans="1:11">
      <c r="A53" s="115">
        <f>'DC4-1'!A79</f>
        <v>43336</v>
      </c>
      <c r="B53" s="77">
        <f>'DC4-1'!B53</f>
        <v>2581.994</v>
      </c>
      <c r="C53" s="77">
        <f>IF(ISERROR(VLOOKUP(A53,'DC4-1'!$A$4:$Q$1997,5,TRUE)),"",VLOOKUP(A53,'DC4-1'!$A$4:$Q$1997,5,TRUE))</f>
        <v>110.2335</v>
      </c>
      <c r="D53" s="74">
        <v>70.822</v>
      </c>
      <c r="E53" s="74">
        <v>70.859</v>
      </c>
      <c r="F53" s="74">
        <f t="shared" si="6"/>
        <v>2621.387</v>
      </c>
      <c r="G53" s="75">
        <f t="shared" si="7"/>
        <v>564.000000000306</v>
      </c>
      <c r="H53" s="152"/>
      <c r="K53" s="82">
        <f>IF(AND(年报!N$2&lt;=A53,A53&lt;=年报!N$3),1,0)</f>
        <v>0</v>
      </c>
    </row>
    <row r="54" s="75" customFormat="1" spans="1:11">
      <c r="A54" s="115">
        <f>'DC4-1'!A80</f>
        <v>43340</v>
      </c>
      <c r="B54" s="77">
        <f>'DC4-1'!B54</f>
        <v>2581.994</v>
      </c>
      <c r="C54" s="77">
        <f>IF(ISERROR(VLOOKUP(A54,'DC4-1'!$A$4:$Q$1997,5,TRUE)),"",VLOOKUP(A54,'DC4-1'!$A$4:$Q$1997,5,TRUE))</f>
        <v>110.2355</v>
      </c>
      <c r="D54" s="74">
        <v>70.827</v>
      </c>
      <c r="E54" s="74">
        <v>70.865</v>
      </c>
      <c r="F54" s="74">
        <f t="shared" si="6"/>
        <v>2621.3835</v>
      </c>
      <c r="G54" s="75">
        <f t="shared" si="7"/>
        <v>567.500000000109</v>
      </c>
      <c r="H54" s="152"/>
      <c r="K54" s="82">
        <f>IF(AND(年报!N$2&lt;=A54,A54&lt;=年报!N$3),1,0)</f>
        <v>0</v>
      </c>
    </row>
    <row r="55" s="75" customFormat="1" spans="1:11">
      <c r="A55" s="115">
        <f>'DC4-1'!A81</f>
        <v>43346</v>
      </c>
      <c r="B55" s="77">
        <f>'DC4-1'!B55</f>
        <v>2581.994</v>
      </c>
      <c r="C55" s="77">
        <f>IF(ISERROR(VLOOKUP(A55,'DC4-1'!$A$4:$Q$1997,5,TRUE)),"",VLOOKUP(A55,'DC4-1'!$A$4:$Q$1997,5,TRUE))</f>
        <v>110.235</v>
      </c>
      <c r="D55" s="74">
        <v>70.781</v>
      </c>
      <c r="E55" s="74">
        <v>70.815</v>
      </c>
      <c r="F55" s="74">
        <f t="shared" si="6"/>
        <v>2621.431</v>
      </c>
      <c r="G55" s="75">
        <f t="shared" si="7"/>
        <v>519.999999999982</v>
      </c>
      <c r="H55" s="152"/>
      <c r="K55" s="82">
        <f>IF(AND(年报!N$2&lt;=A55,A55&lt;=年报!N$3),1,0)</f>
        <v>0</v>
      </c>
    </row>
    <row r="56" s="75" customFormat="1" spans="1:11">
      <c r="A56" s="115">
        <f>'DC4-1'!A82</f>
        <v>43365</v>
      </c>
      <c r="B56" s="77">
        <f>'DC4-1'!B56</f>
        <v>2581.994</v>
      </c>
      <c r="C56" s="77">
        <f>IF(ISERROR(VLOOKUP(A56,'DC4-1'!$A$4:$Q$1997,5,TRUE)),"",VLOOKUP(A56,'DC4-1'!$A$4:$Q$1997,5,TRUE))</f>
        <v>113.665</v>
      </c>
      <c r="D56" s="74">
        <v>74.26</v>
      </c>
      <c r="E56" s="74">
        <v>74.295</v>
      </c>
      <c r="F56" s="74">
        <f t="shared" si="6"/>
        <v>2621.3815</v>
      </c>
      <c r="G56" s="75">
        <f t="shared" si="7"/>
        <v>569.500000000517</v>
      </c>
      <c r="H56" s="152"/>
      <c r="K56" s="82">
        <f>IF(AND(年报!N$2&lt;=A56,A56&lt;=年报!N$3),1,0)</f>
        <v>0</v>
      </c>
    </row>
    <row r="57" s="75" customFormat="1" spans="1:11">
      <c r="A57" s="21">
        <v>43370</v>
      </c>
      <c r="B57" s="77">
        <f>'DC4-1'!B57</f>
        <v>2581.994</v>
      </c>
      <c r="C57" s="77">
        <f>IF(ISERROR(VLOOKUP(A57,'DC4-1'!$A$4:$Q$1997,5,TRUE)),"",VLOOKUP(A57,'DC4-1'!$A$4:$Q$1997,5,TRUE))</f>
        <v>113.648</v>
      </c>
      <c r="D57" s="74">
        <v>74.249</v>
      </c>
      <c r="E57" s="74">
        <v>74.289</v>
      </c>
      <c r="F57" s="74">
        <f t="shared" si="6"/>
        <v>2621.373</v>
      </c>
      <c r="G57" s="75">
        <f t="shared" si="7"/>
        <v>577.999999999975</v>
      </c>
      <c r="H57" s="152"/>
      <c r="K57" s="82">
        <f>IF(AND(年报!N$2&lt;=A57,A57&lt;=年报!N$3),1,0)</f>
        <v>0</v>
      </c>
    </row>
    <row r="58" s="75" customFormat="1" spans="1:11">
      <c r="A58" s="21">
        <f>实测管口高程!A2</f>
        <v>43375</v>
      </c>
      <c r="B58" s="77">
        <f>'DC4-1'!B58</f>
        <v>2581.994</v>
      </c>
      <c r="C58" s="77">
        <f>IF(ISERROR(VLOOKUP(A58,'DC4-1'!$A$4:$Q$1997,5,TRUE)),"",VLOOKUP(A58,'DC4-1'!$A$4:$Q$1997,5,TRUE))</f>
        <v>113.643</v>
      </c>
      <c r="D58" s="74">
        <v>74.248</v>
      </c>
      <c r="E58" s="74">
        <v>74.287</v>
      </c>
      <c r="F58" s="74">
        <f t="shared" si="6"/>
        <v>2621.3695</v>
      </c>
      <c r="G58" s="75">
        <f t="shared" si="7"/>
        <v>581.500000000233</v>
      </c>
      <c r="H58" s="78"/>
      <c r="K58" s="82">
        <f>IF(AND(年报!N$2&lt;=A58,A58&lt;=年报!N$3),1,0)</f>
        <v>0</v>
      </c>
    </row>
    <row r="59" s="75" customFormat="1" spans="1:11">
      <c r="A59" s="21">
        <f>实测管口高程!A3</f>
        <v>43381</v>
      </c>
      <c r="B59" s="77">
        <f>'DC4-1'!B59</f>
        <v>2581.994</v>
      </c>
      <c r="C59" s="77">
        <f>IF(ISERROR(VLOOKUP(A59,'DC4-1'!$A$4:$Q$1997,5,TRUE)),"",VLOOKUP(A59,'DC4-1'!$A$4:$Q$1997,5,TRUE))</f>
        <v>113.635</v>
      </c>
      <c r="D59" s="74">
        <v>74.242</v>
      </c>
      <c r="E59" s="74">
        <v>74.278</v>
      </c>
      <c r="F59" s="74">
        <f t="shared" si="6"/>
        <v>2621.369</v>
      </c>
      <c r="G59" s="75">
        <f t="shared" si="7"/>
        <v>582.000000000789</v>
      </c>
      <c r="H59" s="152"/>
      <c r="K59" s="82">
        <f>IF(AND(年报!N$2&lt;=A59,A59&lt;=年报!N$3),1,0)</f>
        <v>0</v>
      </c>
    </row>
    <row r="60" s="75" customFormat="1" spans="1:11">
      <c r="A60" s="21">
        <f>实测管口高程!A4</f>
        <v>43390</v>
      </c>
      <c r="B60" s="77">
        <f>'DC4-1'!B60</f>
        <v>2581.994</v>
      </c>
      <c r="C60" s="77">
        <f>IF(ISERROR(VLOOKUP(A60,'DC4-1'!$A$4:$Q$1997,5,TRUE)),"",VLOOKUP(A60,'DC4-1'!$A$4:$Q$1997,5,TRUE))</f>
        <v>113.6035</v>
      </c>
      <c r="D60" s="74">
        <v>74.211</v>
      </c>
      <c r="E60" s="74">
        <v>74.248</v>
      </c>
      <c r="F60" s="74">
        <f t="shared" si="6"/>
        <v>2621.368</v>
      </c>
      <c r="G60" s="75">
        <f t="shared" si="7"/>
        <v>583.000000000084</v>
      </c>
      <c r="H60" s="152"/>
      <c r="K60" s="82">
        <f>IF(AND(年报!N$2&lt;=A60,A60&lt;=年报!N$3),1,0)</f>
        <v>0</v>
      </c>
    </row>
    <row r="61" s="75" customFormat="1" spans="1:11">
      <c r="A61" s="21">
        <f>实测管口高程!A5</f>
        <v>43396</v>
      </c>
      <c r="B61" s="77">
        <f>'DC4-1'!B61</f>
        <v>2581.994</v>
      </c>
      <c r="C61" s="77">
        <f>IF(ISERROR(VLOOKUP(A61,'DC4-1'!$A$4:$Q$1997,5,TRUE)),"",VLOOKUP(A61,'DC4-1'!$A$4:$Q$1997,5,TRUE))</f>
        <v>116.939</v>
      </c>
      <c r="D61" s="74">
        <v>77.55</v>
      </c>
      <c r="E61" s="74">
        <v>77.587</v>
      </c>
      <c r="F61" s="74">
        <f t="shared" si="6"/>
        <v>2621.3645</v>
      </c>
      <c r="G61" s="75">
        <f t="shared" si="7"/>
        <v>586.500000000342</v>
      </c>
      <c r="H61" s="152"/>
      <c r="K61" s="82">
        <f>IF(AND(年报!N$2&lt;=A61,A61&lt;=年报!N$3),1,0)</f>
        <v>0</v>
      </c>
    </row>
    <row r="62" s="75" customFormat="1" spans="1:11">
      <c r="A62" s="21">
        <f>实测管口高程!A6</f>
        <v>43403</v>
      </c>
      <c r="B62" s="77">
        <f>'DC4-1'!B62</f>
        <v>2581.994</v>
      </c>
      <c r="C62" s="77">
        <f>IF(ISERROR(VLOOKUP(A62,'DC4-1'!$A$4:$Q$1997,5,TRUE)),"",VLOOKUP(A62,'DC4-1'!$A$4:$Q$1997,5,TRUE))</f>
        <v>120.1085</v>
      </c>
      <c r="D62" s="74">
        <v>80.718</v>
      </c>
      <c r="E62" s="74">
        <v>80.756</v>
      </c>
      <c r="F62" s="74">
        <f t="shared" si="6"/>
        <v>2621.3655</v>
      </c>
      <c r="G62" s="75">
        <f t="shared" si="7"/>
        <v>585.500000000593</v>
      </c>
      <c r="H62" s="152"/>
      <c r="K62" s="82">
        <f>IF(AND(年报!N$2&lt;=A62,A62&lt;=年报!N$3),1,0)</f>
        <v>0</v>
      </c>
    </row>
    <row r="63" s="75" customFormat="1" spans="1:11">
      <c r="A63" s="21">
        <f>实测管口高程!A7</f>
        <v>43411</v>
      </c>
      <c r="B63" s="77">
        <f>'DC4-1'!B63</f>
        <v>2581.994</v>
      </c>
      <c r="C63" s="77">
        <f>IF(ISERROR(VLOOKUP(A63,'DC4-1'!$A$4:$Q$1997,5,TRUE)),"",VLOOKUP(A63,'DC4-1'!$A$4:$Q$1997,5,TRUE))</f>
        <v>123.1</v>
      </c>
      <c r="D63" s="74">
        <v>83.722</v>
      </c>
      <c r="E63" s="74">
        <v>83.757</v>
      </c>
      <c r="F63" s="74">
        <f t="shared" si="6"/>
        <v>2621.3545</v>
      </c>
      <c r="G63" s="75">
        <f t="shared" si="7"/>
        <v>596.50000000056</v>
      </c>
      <c r="H63" s="152"/>
      <c r="K63" s="82">
        <f>IF(AND(年报!N$2&lt;=A63,A63&lt;=年报!N$3),1,0)</f>
        <v>0</v>
      </c>
    </row>
    <row r="64" s="75" customFormat="1" spans="1:11">
      <c r="A64" s="21">
        <f>实测管口高程!A8</f>
        <v>43419</v>
      </c>
      <c r="B64" s="77">
        <f>'DC4-1'!B64</f>
        <v>2581.994</v>
      </c>
      <c r="C64" s="77">
        <f>IF(ISERROR(VLOOKUP(A64,'DC4-1'!$A$4:$Q$1997,5,TRUE)),"",VLOOKUP(A64,'DC4-1'!$A$4:$Q$1997,5,TRUE))</f>
        <v>123.6075</v>
      </c>
      <c r="D64" s="74">
        <v>84.248</v>
      </c>
      <c r="E64" s="74">
        <v>84.284</v>
      </c>
      <c r="F64" s="74">
        <f t="shared" si="6"/>
        <v>2621.3355</v>
      </c>
      <c r="G64" s="75">
        <f t="shared" si="7"/>
        <v>615.500000000338</v>
      </c>
      <c r="H64" s="152"/>
      <c r="K64" s="82">
        <f>IF(AND(年报!N$2&lt;=A64,A64&lt;=年报!N$3),1,0)</f>
        <v>0</v>
      </c>
    </row>
    <row r="65" s="75" customFormat="1" spans="1:11">
      <c r="A65" s="21">
        <f>实测管口高程!A9</f>
        <v>43425</v>
      </c>
      <c r="B65" s="77">
        <f>'DC4-1'!B65</f>
        <v>2581.994</v>
      </c>
      <c r="C65" s="77">
        <f>IF(ISERROR(VLOOKUP(A65,'DC4-1'!$A$4:$Q$1997,5,TRUE)),"",VLOOKUP(A65,'DC4-1'!$A$4:$Q$1997,5,TRUE))</f>
        <v>126.413</v>
      </c>
      <c r="D65" s="74">
        <v>87.052</v>
      </c>
      <c r="E65" s="74">
        <v>87.089</v>
      </c>
      <c r="F65" s="74">
        <f t="shared" si="6"/>
        <v>2621.3365</v>
      </c>
      <c r="G65" s="75">
        <f t="shared" si="7"/>
        <v>614.500000000135</v>
      </c>
      <c r="H65" s="152"/>
      <c r="K65" s="82">
        <f>IF(AND(年报!N$2&lt;=A65,A65&lt;=年报!N$3),1,0)</f>
        <v>0</v>
      </c>
    </row>
    <row r="66" s="75" customFormat="1" spans="1:11">
      <c r="A66" s="21">
        <f>实测管口高程!A10</f>
        <v>43431</v>
      </c>
      <c r="B66" s="77">
        <f>'DC4-1'!B66</f>
        <v>2581.994</v>
      </c>
      <c r="C66" s="77">
        <f>IF(ISERROR(VLOOKUP(A66,'DC4-1'!$A$4:$Q$1997,5,TRUE)),"",VLOOKUP(A66,'DC4-1'!$A$4:$Q$1997,5,TRUE))</f>
        <v>126.9635</v>
      </c>
      <c r="D66" s="74">
        <v>87.608</v>
      </c>
      <c r="E66" s="74">
        <v>87.647</v>
      </c>
      <c r="F66" s="74">
        <f t="shared" si="6"/>
        <v>2621.33</v>
      </c>
      <c r="G66" s="75">
        <f t="shared" si="7"/>
        <v>621.000000000549</v>
      </c>
      <c r="H66" s="152"/>
      <c r="K66" s="82">
        <f>IF(AND(年报!N$2&lt;=A66,A66&lt;=年报!N$3),1,0)</f>
        <v>0</v>
      </c>
    </row>
    <row r="67" s="75" customFormat="1" spans="1:11">
      <c r="A67" s="21">
        <f>实测管口高程!A11</f>
        <v>43441</v>
      </c>
      <c r="B67" s="77">
        <f>'DC4-1'!B67</f>
        <v>2581.994</v>
      </c>
      <c r="C67" s="77">
        <f>IF(ISERROR(VLOOKUP(A67,'DC4-1'!$A$4:$Q$1997,5,TRUE)),"",VLOOKUP(A67,'DC4-1'!$A$4:$Q$1997,5,TRUE))</f>
        <v>129.7375</v>
      </c>
      <c r="D67" s="74">
        <v>90.385</v>
      </c>
      <c r="E67" s="74">
        <v>90.385</v>
      </c>
      <c r="F67" s="74">
        <f t="shared" si="6"/>
        <v>2621.3465</v>
      </c>
      <c r="G67" s="75">
        <f t="shared" si="7"/>
        <v>604.500000000371</v>
      </c>
      <c r="H67" s="152"/>
      <c r="K67" s="82">
        <f>IF(AND(年报!N$2&lt;=A67,A67&lt;=年报!N$3),1,0)</f>
        <v>0</v>
      </c>
    </row>
    <row r="68" s="75" customFormat="1" spans="1:11">
      <c r="A68" s="21">
        <f>实测管口高程!A12</f>
        <v>43445</v>
      </c>
      <c r="B68" s="77">
        <f>'DC4-1'!B68</f>
        <v>2581.994</v>
      </c>
      <c r="C68" s="77">
        <f>IF(ISERROR(VLOOKUP(A68,'DC4-1'!$A$4:$Q$1997,5,TRUE)),"",VLOOKUP(A68,'DC4-1'!$A$4:$Q$1997,5,TRUE))</f>
        <v>129.7125</v>
      </c>
      <c r="D68" s="74">
        <v>90.36</v>
      </c>
      <c r="E68" s="74">
        <v>90.398</v>
      </c>
      <c r="F68" s="74">
        <f t="shared" si="6"/>
        <v>2621.3275</v>
      </c>
      <c r="G68" s="75">
        <f t="shared" si="7"/>
        <v>623.500000000149</v>
      </c>
      <c r="H68" s="152"/>
      <c r="K68" s="82">
        <f>IF(AND(年报!N$2&lt;=A68,A68&lt;=年报!N$3),1,0)</f>
        <v>0</v>
      </c>
    </row>
    <row r="69" s="75" customFormat="1" spans="1:11">
      <c r="A69" s="21">
        <f>实测管口高程!A13</f>
        <v>43455</v>
      </c>
      <c r="B69" s="77">
        <f>'DC4-1'!B69</f>
        <v>2581.994</v>
      </c>
      <c r="C69" s="77">
        <f>IF(ISERROR(VLOOKUP(A69,'DC4-1'!$A$4:$Q$1997,5,TRUE)),"",VLOOKUP(A69,'DC4-1'!$A$4:$Q$1997,5,TRUE))</f>
        <v>133.1545</v>
      </c>
      <c r="D69" s="74">
        <v>93.811</v>
      </c>
      <c r="E69" s="74">
        <v>93.848</v>
      </c>
      <c r="F69" s="74">
        <f t="shared" si="6"/>
        <v>2621.319</v>
      </c>
      <c r="G69" s="75">
        <f t="shared" si="7"/>
        <v>632.000000000062</v>
      </c>
      <c r="H69" s="152"/>
      <c r="K69" s="82">
        <f>IF(AND(年报!N$2&lt;=A69,A69&lt;=年报!N$3),1,0)</f>
        <v>0</v>
      </c>
    </row>
    <row r="70" s="75" customFormat="1" spans="1:11">
      <c r="A70" s="21">
        <f>实测管口高程!A14</f>
        <v>43461</v>
      </c>
      <c r="B70" s="77">
        <f>'DC4-1'!B70</f>
        <v>2581.994</v>
      </c>
      <c r="C70" s="77">
        <f>IF(ISERROR(VLOOKUP(A70,'DC4-1'!$A$4:$Q$1997,5,TRUE)),"",VLOOKUP(A70,'DC4-1'!$A$4:$Q$1997,5,TRUE))</f>
        <v>133.1115</v>
      </c>
      <c r="D70" s="74">
        <v>93.768</v>
      </c>
      <c r="E70" s="74">
        <v>93.806</v>
      </c>
      <c r="F70" s="74">
        <f t="shared" si="6"/>
        <v>2621.3185</v>
      </c>
      <c r="G70" s="75">
        <f t="shared" si="7"/>
        <v>632.500000000164</v>
      </c>
      <c r="H70" s="152"/>
      <c r="K70" s="82">
        <f>IF(AND(年报!N$2&lt;=A70,A70&lt;=年报!N$3),1,0)</f>
        <v>0</v>
      </c>
    </row>
    <row r="71" s="75" customFormat="1" spans="1:11">
      <c r="A71" s="21">
        <f>实测管口高程!A15</f>
        <v>43467</v>
      </c>
      <c r="B71" s="77">
        <f>'DC4-1'!B71</f>
        <v>2581.994</v>
      </c>
      <c r="C71" s="77">
        <f>IF(ISERROR(VLOOKUP(A71,'DC4-1'!$A$4:$Q$1997,5,TRUE)),"",VLOOKUP(A71,'DC4-1'!$A$4:$Q$1997,5,TRUE))</f>
        <v>133.082</v>
      </c>
      <c r="D71" s="74">
        <v>93.744</v>
      </c>
      <c r="E71" s="74">
        <v>93.779</v>
      </c>
      <c r="F71" s="74">
        <f t="shared" si="6"/>
        <v>2621.3145</v>
      </c>
      <c r="G71" s="75">
        <f t="shared" si="7"/>
        <v>636.500000000524</v>
      </c>
      <c r="H71" s="152"/>
      <c r="K71" s="82">
        <f>IF(AND(年报!N$2&lt;=A71,A71&lt;=年报!N$3),1,0)</f>
        <v>0</v>
      </c>
    </row>
    <row r="72" s="75" customFormat="1" spans="1:11">
      <c r="A72" s="21">
        <f>实测管口高程!A16</f>
        <v>43474</v>
      </c>
      <c r="B72" s="77">
        <f>'DC4-1'!B72</f>
        <v>2581.994</v>
      </c>
      <c r="C72" s="77">
        <f>IF(ISERROR(VLOOKUP(A72,'DC4-1'!$A$4:$Q$1997,5,TRUE)),"",VLOOKUP(A72,'DC4-1'!$A$4:$Q$1997,5,TRUE))</f>
        <v>133.648</v>
      </c>
      <c r="D72" s="74">
        <v>94.316</v>
      </c>
      <c r="E72" s="74">
        <v>94.353</v>
      </c>
      <c r="F72" s="74">
        <f t="shared" si="6"/>
        <v>2621.3075</v>
      </c>
      <c r="G72" s="75">
        <f t="shared" si="7"/>
        <v>643.500000000131</v>
      </c>
      <c r="H72" s="152"/>
      <c r="K72" s="82">
        <f>IF(AND(年报!N$2&lt;=A72,A72&lt;=年报!N$3),1,0)</f>
        <v>0</v>
      </c>
    </row>
    <row r="73" s="75" customFormat="1" spans="1:11">
      <c r="A73" s="21">
        <f>实测管口高程!A17</f>
        <v>43481</v>
      </c>
      <c r="B73" s="77">
        <f>'DC4-1'!B73</f>
        <v>2581.994</v>
      </c>
      <c r="C73" s="77">
        <f>IF(ISERROR(VLOOKUP(A73,'DC4-1'!$A$4:$Q$1997,5,TRUE)),"",VLOOKUP(A73,'DC4-1'!$A$4:$Q$1997,5,TRUE))</f>
        <v>136.348</v>
      </c>
      <c r="D73" s="74">
        <v>97.023</v>
      </c>
      <c r="E73" s="74">
        <v>97.056</v>
      </c>
      <c r="F73" s="74">
        <f t="shared" si="6"/>
        <v>2621.3025</v>
      </c>
      <c r="G73" s="75">
        <f t="shared" si="7"/>
        <v>648.50000000024</v>
      </c>
      <c r="H73" s="152"/>
      <c r="K73" s="82">
        <f>IF(AND(年报!N$2&lt;=A73,A73&lt;=年报!N$3),1,0)</f>
        <v>0</v>
      </c>
    </row>
    <row r="74" s="75" customFormat="1" spans="1:11">
      <c r="A74" s="21">
        <f>实测管口高程!A18</f>
        <v>43486</v>
      </c>
      <c r="B74" s="77">
        <f>'DC4-1'!B74</f>
        <v>2581.994</v>
      </c>
      <c r="C74" s="77">
        <f>IF(ISERROR(VLOOKUP(A74,'DC4-1'!$A$4:$Q$1997,5,TRUE)),"",VLOOKUP(A74,'DC4-1'!$A$4:$Q$1997,5,TRUE))</f>
        <v>136.3355</v>
      </c>
      <c r="D74" s="74">
        <v>96.997</v>
      </c>
      <c r="E74" s="74">
        <v>97.034</v>
      </c>
      <c r="F74" s="74">
        <f t="shared" si="6"/>
        <v>2621.314</v>
      </c>
      <c r="G74" s="75">
        <f t="shared" si="7"/>
        <v>637.000000000171</v>
      </c>
      <c r="H74" s="152"/>
      <c r="K74" s="82">
        <f>IF(AND(年报!N$2&lt;=A74,A74&lt;=年报!N$3),1,0)</f>
        <v>0</v>
      </c>
    </row>
    <row r="75" s="75" customFormat="1" spans="1:11">
      <c r="A75" s="21">
        <f>实测管口高程!A19</f>
        <v>43511</v>
      </c>
      <c r="B75" s="77">
        <f>'DC4-1'!B75</f>
        <v>2581.994</v>
      </c>
      <c r="C75" s="77">
        <f>IF(ISERROR(VLOOKUP(A75,'DC4-1'!$A$4:$Q$1997,5,TRUE)),"",VLOOKUP(A75,'DC4-1'!$A$4:$Q$1997,5,TRUE))</f>
        <v>136.2745</v>
      </c>
      <c r="D75" s="74">
        <v>96.947</v>
      </c>
      <c r="E75" s="74">
        <v>96.986</v>
      </c>
      <c r="F75" s="74">
        <f t="shared" si="6"/>
        <v>2621.302</v>
      </c>
      <c r="G75" s="75">
        <f t="shared" si="7"/>
        <v>649.000000000342</v>
      </c>
      <c r="H75" s="152"/>
      <c r="K75" s="82">
        <f>IF(AND(年报!N$2&lt;=A75,A75&lt;=年报!N$3),1,0)</f>
        <v>0</v>
      </c>
    </row>
    <row r="76" s="75" customFormat="1" spans="1:11">
      <c r="A76" s="21">
        <v>43515</v>
      </c>
      <c r="B76" s="77">
        <f>'DC4-1'!B76</f>
        <v>2581.994</v>
      </c>
      <c r="C76" s="77">
        <f>IF(ISERROR(VLOOKUP(A76,'DC4-1'!$A$4:$Q$1997,5,TRUE)),"",VLOOKUP(A76,'DC4-1'!$A$4:$Q$1997,5,TRUE))</f>
        <v>136.2615</v>
      </c>
      <c r="D76" s="74">
        <v>96.939</v>
      </c>
      <c r="E76" s="74">
        <v>96.974</v>
      </c>
      <c r="F76" s="74">
        <f t="shared" si="6"/>
        <v>2621.299</v>
      </c>
      <c r="G76" s="75">
        <f t="shared" si="7"/>
        <v>652.000000000498</v>
      </c>
      <c r="H76" s="152"/>
      <c r="K76" s="82">
        <f>IF(AND(年报!N$2&lt;=A76,A76&lt;=年报!N$3),1,0)</f>
        <v>0</v>
      </c>
    </row>
    <row r="77" s="75" customFormat="1" spans="1:11">
      <c r="A77" s="21">
        <v>43524</v>
      </c>
      <c r="B77" s="77">
        <f>'DC4-1'!B77</f>
        <v>2581.994</v>
      </c>
      <c r="C77" s="77">
        <f>IF(ISERROR(VLOOKUP(A77,'DC4-1'!$A$4:$Q$1997,5,TRUE)),"",VLOOKUP(A77,'DC4-1'!$A$4:$Q$1997,5,TRUE))</f>
        <v>138.9745</v>
      </c>
      <c r="D77" s="74">
        <v>99.652</v>
      </c>
      <c r="E77" s="74">
        <v>99.689</v>
      </c>
      <c r="F77" s="74">
        <f t="shared" si="6"/>
        <v>2621.298</v>
      </c>
      <c r="G77" s="75">
        <f t="shared" si="7"/>
        <v>653.000000000702</v>
      </c>
      <c r="H77" s="152"/>
      <c r="K77" s="82">
        <f>IF(AND(年报!N$2&lt;=A77,A77&lt;=年报!N$3),1,0)</f>
        <v>0</v>
      </c>
    </row>
    <row r="78" s="75" customFormat="1" spans="1:11">
      <c r="A78" s="21">
        <v>43530</v>
      </c>
      <c r="B78" s="77">
        <f>'DC4-1'!B78</f>
        <v>2581.994</v>
      </c>
      <c r="C78" s="77">
        <f>IF(ISERROR(VLOOKUP(A78,'DC4-1'!$A$4:$Q$1997,5,TRUE)),"",VLOOKUP(A78,'DC4-1'!$A$4:$Q$1997,5,TRUE))</f>
        <v>139.525</v>
      </c>
      <c r="D78" s="74">
        <v>100.2</v>
      </c>
      <c r="E78" s="74">
        <v>100.24</v>
      </c>
      <c r="F78" s="74">
        <f t="shared" si="6"/>
        <v>2621.299</v>
      </c>
      <c r="G78" s="75">
        <f t="shared" si="7"/>
        <v>652.000000000044</v>
      </c>
      <c r="H78" s="152"/>
      <c r="K78" s="82">
        <f>IF(AND(年报!N$2&lt;=A78,A78&lt;=年报!N$3),1,0)</f>
        <v>0</v>
      </c>
    </row>
    <row r="79" s="75" customFormat="1" spans="1:11">
      <c r="A79" s="21">
        <v>43535</v>
      </c>
      <c r="B79" s="77">
        <f>'DC4-1'!B79</f>
        <v>2581.994</v>
      </c>
      <c r="C79" s="77">
        <f>IF(ISERROR(VLOOKUP(A79,'DC4-1'!$A$4:$Q$1997,5,TRUE)),"",VLOOKUP(A79,'DC4-1'!$A$4:$Q$1997,5,TRUE))</f>
        <v>142.223</v>
      </c>
      <c r="D79" s="74">
        <v>102.901</v>
      </c>
      <c r="E79" s="74">
        <v>102.937</v>
      </c>
      <c r="F79" s="74">
        <f t="shared" si="6"/>
        <v>2621.298</v>
      </c>
      <c r="G79" s="75">
        <f t="shared" si="7"/>
        <v>653.000000000247</v>
      </c>
      <c r="H79" s="152"/>
      <c r="K79" s="82">
        <f>IF(AND(年报!N$2&lt;=A79,A79&lt;=年报!N$3),1,0)</f>
        <v>0</v>
      </c>
    </row>
    <row r="80" s="75" customFormat="1" spans="1:11">
      <c r="A80" s="21">
        <v>43543</v>
      </c>
      <c r="B80" s="77">
        <f>'DC4-1'!B80</f>
        <v>2581.994</v>
      </c>
      <c r="C80" s="77">
        <f>IF(ISERROR(VLOOKUP(A80,'DC4-1'!$A$4:$Q$1997,5,TRUE)),"",VLOOKUP(A80,'DC4-1'!$A$4:$Q$1997,5,TRUE))</f>
        <v>145.219</v>
      </c>
      <c r="D80" s="74">
        <v>105.901</v>
      </c>
      <c r="E80" s="74">
        <v>105.934</v>
      </c>
      <c r="F80" s="74">
        <f t="shared" si="6"/>
        <v>2621.2955</v>
      </c>
      <c r="G80" s="75">
        <f t="shared" si="7"/>
        <v>655.500000000302</v>
      </c>
      <c r="H80" s="152"/>
      <c r="K80" s="82">
        <f>IF(AND(年报!N$2&lt;=A80,A80&lt;=年报!N$3),1,0)</f>
        <v>0</v>
      </c>
    </row>
    <row r="81" s="75" customFormat="1" spans="1:11">
      <c r="A81" s="21">
        <v>43561</v>
      </c>
      <c r="B81" s="77">
        <f>'DC4-1'!B81</f>
        <v>2581.994</v>
      </c>
      <c r="C81" s="77">
        <f>IF(ISERROR(VLOOKUP(A81,'DC4-1'!$A$4:$Q$1997,5,TRUE)),"",VLOOKUP(A81,'DC4-1'!$A$4:$Q$1997,5,TRUE))</f>
        <v>148.5795</v>
      </c>
      <c r="D81" s="74">
        <v>109.268</v>
      </c>
      <c r="E81" s="74">
        <v>109.305</v>
      </c>
      <c r="F81" s="74">
        <f t="shared" si="6"/>
        <v>2621.287</v>
      </c>
      <c r="G81" s="75">
        <f t="shared" si="7"/>
        <v>664.000000000669</v>
      </c>
      <c r="H81" s="152"/>
      <c r="K81" s="82">
        <f>IF(AND(年报!N$2&lt;=A81,A81&lt;=年报!N$3),1,0)</f>
        <v>0</v>
      </c>
    </row>
    <row r="82" s="75" customFormat="1" spans="1:11">
      <c r="A82" s="21">
        <v>43573</v>
      </c>
      <c r="B82" s="77">
        <f>'DC4-1'!B82</f>
        <v>2581.994</v>
      </c>
      <c r="C82" s="77">
        <f>IF(ISERROR(VLOOKUP(A82,'DC4-1'!$A$4:$Q$1997,5,TRUE)),"",VLOOKUP(A82,'DC4-1'!$A$4:$Q$1997,5,TRUE))</f>
        <v>151.9105</v>
      </c>
      <c r="D82" s="74">
        <v>112.597</v>
      </c>
      <c r="E82" s="74">
        <v>112.636</v>
      </c>
      <c r="F82" s="74">
        <f t="shared" si="6"/>
        <v>2621.288</v>
      </c>
      <c r="G82" s="75">
        <f t="shared" si="7"/>
        <v>663.000000000466</v>
      </c>
      <c r="H82" s="152"/>
      <c r="K82" s="82">
        <f>IF(AND(年报!N$2&lt;=A82,A82&lt;=年报!N$3),1,0)</f>
        <v>0</v>
      </c>
    </row>
    <row r="83" s="75" customFormat="1" spans="1:11">
      <c r="A83" s="21">
        <v>43581</v>
      </c>
      <c r="B83" s="77">
        <f>'DC4-1'!B83</f>
        <v>2581.994</v>
      </c>
      <c r="C83" s="77">
        <f>IF(ISERROR(VLOOKUP(A83,'DC4-1'!$A$4:$Q$1997,5,TRUE)),"",VLOOKUP(A83,'DC4-1'!$A$4:$Q$1997,5,TRUE))</f>
        <v>152.473</v>
      </c>
      <c r="D83" s="74">
        <v>113.166</v>
      </c>
      <c r="E83" s="74">
        <v>113.202</v>
      </c>
      <c r="F83" s="74">
        <f t="shared" si="6"/>
        <v>2621.283</v>
      </c>
      <c r="G83" s="75">
        <f t="shared" si="7"/>
        <v>668.000000000575</v>
      </c>
      <c r="H83" s="152"/>
      <c r="K83" s="82">
        <f>IF(AND(年报!N$2&lt;=A83,A83&lt;=年报!N$3),1,0)</f>
        <v>0</v>
      </c>
    </row>
    <row r="84" s="75" customFormat="1" spans="1:11">
      <c r="A84" s="21">
        <v>43595</v>
      </c>
      <c r="B84" s="77">
        <f>'DC4-1'!B84</f>
        <v>2581.994</v>
      </c>
      <c r="C84" s="77">
        <f>IF(ISERROR(VLOOKUP(A84,'DC4-1'!$A$4:$Q$1997,5,TRUE)),"",VLOOKUP(A84,'DC4-1'!$A$4:$Q$1997,5,TRUE))</f>
        <v>155.1285</v>
      </c>
      <c r="D84" s="74">
        <v>115.835</v>
      </c>
      <c r="E84" s="74">
        <v>115.87</v>
      </c>
      <c r="F84" s="74">
        <f t="shared" si="6"/>
        <v>2621.27</v>
      </c>
      <c r="G84" s="75">
        <f t="shared" si="7"/>
        <v>681.000000000495</v>
      </c>
      <c r="H84" s="152"/>
      <c r="K84" s="82">
        <f>IF(AND(年报!N$2&lt;=A84,A84&lt;=年报!N$3),1,0)</f>
        <v>0</v>
      </c>
    </row>
    <row r="85" s="75" customFormat="1" spans="1:11">
      <c r="A85" s="21">
        <v>43601</v>
      </c>
      <c r="B85" s="77">
        <f>'DC4-1'!B85</f>
        <v>2581.994</v>
      </c>
      <c r="C85" s="77">
        <f>IF(ISERROR(VLOOKUP(A85,'DC4-1'!$A$4:$Q$1997,5,TRUE)),"",VLOOKUP(A85,'DC4-1'!$A$4:$Q$1997,5,TRUE))</f>
        <v>155.714</v>
      </c>
      <c r="D85" s="74">
        <v>116.412</v>
      </c>
      <c r="E85" s="74">
        <v>116.447</v>
      </c>
      <c r="F85" s="74">
        <f t="shared" si="6"/>
        <v>2621.2785</v>
      </c>
      <c r="G85" s="75">
        <f t="shared" si="7"/>
        <v>672.500000000582</v>
      </c>
      <c r="H85" s="152"/>
      <c r="K85" s="82">
        <f>IF(AND(年报!N$2&lt;=A85,A85&lt;=年报!N$3),1,0)</f>
        <v>0</v>
      </c>
    </row>
    <row r="86" s="75" customFormat="1" spans="1:11">
      <c r="A86" s="21">
        <v>43608</v>
      </c>
      <c r="B86" s="77">
        <f>'DC4-1'!B86</f>
        <v>2581.994</v>
      </c>
      <c r="C86" s="77">
        <f>IF(ISERROR(VLOOKUP(A86,'DC4-1'!$A$4:$Q$1997,5,TRUE)),"",VLOOKUP(A86,'DC4-1'!$A$4:$Q$1997,5,TRUE))</f>
        <v>158.4695</v>
      </c>
      <c r="D86" s="74">
        <v>119.174</v>
      </c>
      <c r="E86" s="74">
        <v>119.211</v>
      </c>
      <c r="F86" s="74">
        <f t="shared" ref="F86:F151" si="8">(B86+C86)-(D86+E86)/2</f>
        <v>2621.271</v>
      </c>
      <c r="G86" s="75">
        <f t="shared" ref="G86:G162" si="9">(F$4-F86)*1000</f>
        <v>680.000000000291</v>
      </c>
      <c r="H86" s="152"/>
      <c r="K86" s="82">
        <f>IF(AND(年报!N$2&lt;=A86,A86&lt;=年报!N$3),1,0)</f>
        <v>0</v>
      </c>
    </row>
    <row r="87" s="75" customFormat="1" spans="1:11">
      <c r="A87" s="21">
        <v>43623</v>
      </c>
      <c r="B87" s="77">
        <f>'DC4-1'!B87</f>
        <v>2581.994</v>
      </c>
      <c r="C87" s="77">
        <f>IF(ISERROR(VLOOKUP(A87,'DC4-1'!$A$4:$Q$1997,5,TRUE)),"",VLOOKUP(A87,'DC4-1'!$A$4:$Q$1997,5,TRUE))</f>
        <v>161.5275</v>
      </c>
      <c r="D87" s="74">
        <v>122.232</v>
      </c>
      <c r="E87" s="74">
        <v>122.27</v>
      </c>
      <c r="F87" s="74">
        <f t="shared" si="8"/>
        <v>2621.2705</v>
      </c>
      <c r="G87" s="75">
        <f t="shared" si="9"/>
        <v>680.500000000393</v>
      </c>
      <c r="H87" s="152"/>
      <c r="K87" s="82">
        <f>IF(AND(年报!N$2&lt;=A87,A87&lt;=年报!N$3),1,0)</f>
        <v>0</v>
      </c>
    </row>
    <row r="88" s="75" customFormat="1" spans="1:11">
      <c r="A88" s="21">
        <v>43630</v>
      </c>
      <c r="B88" s="77">
        <f>'DC4-1'!B88</f>
        <v>2581.994</v>
      </c>
      <c r="C88" s="77">
        <f>IF(ISERROR(VLOOKUP(A88,'DC4-1'!$A$4:$Q$1997,5,TRUE)),"",VLOOKUP(A88,'DC4-1'!$A$4:$Q$1997,5,TRUE))</f>
        <v>162.0845</v>
      </c>
      <c r="D88" s="74">
        <v>122.798</v>
      </c>
      <c r="E88" s="74">
        <v>122.835</v>
      </c>
      <c r="F88" s="74">
        <f t="shared" si="8"/>
        <v>2621.262</v>
      </c>
      <c r="G88" s="75">
        <f t="shared" si="9"/>
        <v>689.000000000306</v>
      </c>
      <c r="H88" s="152"/>
      <c r="K88" s="82">
        <f>IF(AND(年报!N$2&lt;=A88,A88&lt;=年报!N$3),1,0)</f>
        <v>0</v>
      </c>
    </row>
    <row r="89" s="75" customFormat="1" spans="1:11">
      <c r="A89" s="21">
        <v>43637</v>
      </c>
      <c r="B89" s="77">
        <f>'DC4-1'!B89</f>
        <v>2581.994</v>
      </c>
      <c r="C89" s="77">
        <f>IF(ISERROR(VLOOKUP(A89,'DC4-1'!$A$4:$Q$1997,5,TRUE)),"",VLOOKUP(A89,'DC4-1'!$A$4:$Q$1997,5,TRUE))</f>
        <v>164.839</v>
      </c>
      <c r="D89" s="74">
        <v>125.547</v>
      </c>
      <c r="E89" s="74">
        <v>125.586</v>
      </c>
      <c r="F89" s="74">
        <f t="shared" si="8"/>
        <v>2621.2665</v>
      </c>
      <c r="G89" s="75">
        <f t="shared" si="9"/>
        <v>684.500000000298</v>
      </c>
      <c r="H89" s="153"/>
      <c r="K89" s="82">
        <f>IF(AND(年报!N$2&lt;=A89,A89&lt;=年报!N$3),1,0)</f>
        <v>0</v>
      </c>
    </row>
    <row r="90" s="75" customFormat="1" spans="1:11">
      <c r="A90" s="21">
        <v>43645</v>
      </c>
      <c r="B90" s="77">
        <f>'DC4-1'!B90</f>
        <v>2581.994</v>
      </c>
      <c r="C90" s="77">
        <f>IF(ISERROR(VLOOKUP(A90,'DC4-1'!$A$4:$Q$1997,5,TRUE)),"",VLOOKUP(A90,'DC4-1'!$A$4:$Q$1997,5,TRUE))</f>
        <v>164.7725</v>
      </c>
      <c r="D90" s="74">
        <v>125.487</v>
      </c>
      <c r="E90" s="74">
        <v>125.525</v>
      </c>
      <c r="F90" s="74">
        <f t="shared" si="8"/>
        <v>2621.2605</v>
      </c>
      <c r="G90" s="75">
        <f t="shared" si="9"/>
        <v>690.500000000156</v>
      </c>
      <c r="H90" s="152"/>
      <c r="K90" s="82">
        <f>IF(AND(年报!N$2&lt;=A90,A90&lt;=年报!N$3),1,0)</f>
        <v>0</v>
      </c>
    </row>
    <row r="91" s="75" customFormat="1" spans="1:11">
      <c r="A91" s="21">
        <v>43651</v>
      </c>
      <c r="B91" s="77">
        <f>'DC4-1'!B91</f>
        <v>2581.994</v>
      </c>
      <c r="C91" s="77">
        <f>IF(ISERROR(VLOOKUP(A91,'DC4-1'!$A$4:$Q$1997,5,TRUE)),"",VLOOKUP(A91,'DC4-1'!$A$4:$Q$1997,5,TRUE))</f>
        <v>164.7385</v>
      </c>
      <c r="D91" s="74">
        <v>125.461</v>
      </c>
      <c r="E91" s="74">
        <v>125.496</v>
      </c>
      <c r="F91" s="74">
        <f t="shared" si="8"/>
        <v>2621.254</v>
      </c>
      <c r="G91" s="75">
        <f t="shared" si="9"/>
        <v>697.000000000571</v>
      </c>
      <c r="H91" s="152"/>
      <c r="K91" s="82">
        <f>IF(AND(年报!N$2&lt;=A91,A91&lt;=年报!N$3),1,0)</f>
        <v>0</v>
      </c>
    </row>
    <row r="92" s="75" customFormat="1" spans="1:11">
      <c r="A92" s="21">
        <v>43660</v>
      </c>
      <c r="B92" s="77">
        <f>'DC4-1'!B92</f>
        <v>2581.994</v>
      </c>
      <c r="C92" s="77">
        <f>IF(ISERROR(VLOOKUP(A92,'DC4-1'!$A$4:$Q$1997,5,TRUE)),"",VLOOKUP(A92,'DC4-1'!$A$4:$Q$1997,5,TRUE))</f>
        <v>164.708</v>
      </c>
      <c r="D92" s="74">
        <v>125.431</v>
      </c>
      <c r="E92" s="74">
        <v>125.466</v>
      </c>
      <c r="F92" s="74">
        <f t="shared" si="8"/>
        <v>2621.2535</v>
      </c>
      <c r="G92" s="75">
        <f t="shared" si="9"/>
        <v>697.500000000218</v>
      </c>
      <c r="H92" s="152"/>
      <c r="K92" s="82">
        <f>IF(AND(年报!N$2&lt;=A92,A92&lt;=年报!N$3),1,0)</f>
        <v>0</v>
      </c>
    </row>
    <row r="93" s="75" customFormat="1" spans="1:11">
      <c r="A93" s="21">
        <v>43665</v>
      </c>
      <c r="B93" s="77">
        <f>'DC4-1'!B93</f>
        <v>2581.994</v>
      </c>
      <c r="C93" s="77">
        <f>IF(ISERROR(VLOOKUP(A93,'DC4-1'!$A$4:$Q$1997,5,TRUE)),"",VLOOKUP(A93,'DC4-1'!$A$4:$Q$1997,5,TRUE))</f>
        <v>164.6945</v>
      </c>
      <c r="D93" s="74">
        <v>125.411</v>
      </c>
      <c r="E93" s="74">
        <v>125.447</v>
      </c>
      <c r="F93" s="74">
        <f t="shared" si="8"/>
        <v>2621.2595</v>
      </c>
      <c r="G93" s="75">
        <f t="shared" si="9"/>
        <v>691.50000000036</v>
      </c>
      <c r="H93" s="152"/>
      <c r="K93" s="82">
        <f>IF(AND(年报!N$2&lt;=A93,A93&lt;=年报!N$3),1,0)</f>
        <v>0</v>
      </c>
    </row>
    <row r="94" s="75" customFormat="1" spans="1:11">
      <c r="A94" s="21">
        <v>43671</v>
      </c>
      <c r="B94" s="77">
        <f>'DC4-1'!B94</f>
        <v>2581.994</v>
      </c>
      <c r="C94" s="77">
        <f>IF(ISERROR(VLOOKUP(A94,'DC4-1'!$A$4:$Q$1997,5,TRUE)),"",VLOOKUP(A94,'DC4-1'!$A$4:$Q$1997,5,TRUE))</f>
        <v>164.674</v>
      </c>
      <c r="D94" s="74">
        <v>125.398</v>
      </c>
      <c r="E94" s="74">
        <v>125.435</v>
      </c>
      <c r="F94" s="74">
        <f t="shared" si="8"/>
        <v>2621.2515</v>
      </c>
      <c r="G94" s="75">
        <f t="shared" si="9"/>
        <v>699.500000000171</v>
      </c>
      <c r="H94" s="152"/>
      <c r="K94" s="82">
        <f>IF(AND(年报!N$2&lt;=A94,A94&lt;=年报!N$3),1,0)</f>
        <v>0</v>
      </c>
    </row>
    <row r="95" s="75" customFormat="1" spans="1:11">
      <c r="A95" s="21">
        <v>43678</v>
      </c>
      <c r="B95" s="77">
        <f>'DC4-1'!B95</f>
        <v>2581.994</v>
      </c>
      <c r="C95" s="77">
        <f>IF(ISERROR(VLOOKUP(A95,'DC4-1'!$A$4:$Q$1997,5,TRUE)),"",VLOOKUP(A95,'DC4-1'!$A$4:$Q$1997,5,TRUE))</f>
        <v>164.659</v>
      </c>
      <c r="D95" s="74">
        <v>125.379</v>
      </c>
      <c r="E95" s="74">
        <v>125.422</v>
      </c>
      <c r="F95" s="74">
        <f t="shared" si="8"/>
        <v>2621.2525</v>
      </c>
      <c r="G95" s="75">
        <f t="shared" si="9"/>
        <v>698.500000000422</v>
      </c>
      <c r="H95" s="152"/>
      <c r="K95" s="82">
        <f>IF(AND(年报!N$2&lt;=A95,A95&lt;=年报!N$3),1,0)</f>
        <v>0</v>
      </c>
    </row>
    <row r="96" s="75" customFormat="1" spans="1:11">
      <c r="A96" s="21">
        <v>43686</v>
      </c>
      <c r="B96" s="77">
        <f>'DC4-1'!B96</f>
        <v>2581.994</v>
      </c>
      <c r="C96" s="77">
        <f>IF(ISERROR(VLOOKUP(A96,'DC4-1'!$A$4:$Q$1997,5,TRUE)),"",VLOOKUP(A96,'DC4-1'!$A$4:$Q$1997,5,TRUE))</f>
        <v>164.641</v>
      </c>
      <c r="D96" s="74">
        <v>125.364</v>
      </c>
      <c r="E96" s="74">
        <v>125.411</v>
      </c>
      <c r="F96" s="74">
        <f t="shared" si="8"/>
        <v>2621.2475</v>
      </c>
      <c r="G96" s="75">
        <f t="shared" si="9"/>
        <v>703.500000000076</v>
      </c>
      <c r="H96" s="152"/>
      <c r="K96" s="82">
        <f>IF(AND(年报!N$2&lt;=A96,A96&lt;=年报!N$3),1,0)</f>
        <v>0</v>
      </c>
    </row>
    <row r="97" s="75" customFormat="1" spans="1:11">
      <c r="A97" s="21">
        <v>43693</v>
      </c>
      <c r="B97" s="77">
        <f>'DC4-1'!B97</f>
        <v>2581.994</v>
      </c>
      <c r="C97" s="77">
        <f>IF(ISERROR(VLOOKUP(A97,'DC4-1'!$A$4:$Q$1997,5,TRUE)),"",VLOOKUP(A97,'DC4-1'!$A$4:$Q$1997,5,TRUE))</f>
        <v>165.2045</v>
      </c>
      <c r="D97" s="74">
        <v>125.934</v>
      </c>
      <c r="E97" s="74">
        <v>125.975</v>
      </c>
      <c r="F97" s="74">
        <f t="shared" si="8"/>
        <v>2621.244</v>
      </c>
      <c r="G97" s="75">
        <f t="shared" si="9"/>
        <v>707.000000000335</v>
      </c>
      <c r="H97" s="152"/>
      <c r="K97" s="82">
        <f>IF(AND(年报!N$2&lt;=A97,A97&lt;=年报!N$3),1,0)</f>
        <v>0</v>
      </c>
    </row>
    <row r="98" s="75" customFormat="1" spans="1:11">
      <c r="A98" s="21">
        <v>43708</v>
      </c>
      <c r="B98" s="77">
        <f>'DC4-1'!B98</f>
        <v>2581.994</v>
      </c>
      <c r="C98" s="77">
        <f>IF(ISERROR(VLOOKUP(A98,'DC4-1'!$A$4:$Q$1997,5,TRUE)),"",VLOOKUP(A98,'DC4-1'!$A$4:$Q$1997,5,TRUE))</f>
        <v>167.871</v>
      </c>
      <c r="D98" s="74">
        <v>128.5811</v>
      </c>
      <c r="E98" s="74">
        <v>128.619</v>
      </c>
      <c r="F98" s="74">
        <f t="shared" si="8"/>
        <v>2621.26495</v>
      </c>
      <c r="G98" s="75">
        <f t="shared" si="9"/>
        <v>686.05000000025</v>
      </c>
      <c r="H98" s="152"/>
      <c r="K98" s="82">
        <f>IF(AND(年报!N$2&lt;=A98,A98&lt;=年报!N$3),1,0)</f>
        <v>0</v>
      </c>
    </row>
    <row r="99" s="75" customFormat="1" spans="1:11">
      <c r="A99" s="21">
        <v>43713</v>
      </c>
      <c r="B99" s="77">
        <f>'DC4-1'!B99</f>
        <v>2581.994</v>
      </c>
      <c r="C99" s="77">
        <f>IF(ISERROR(VLOOKUP(A99,'DC4-1'!$A$4:$Q$1997,5,TRUE)),"",VLOOKUP(A99,'DC4-1'!$A$4:$Q$1997,5,TRUE))</f>
        <v>167.8675</v>
      </c>
      <c r="D99" s="74">
        <v>128.601</v>
      </c>
      <c r="E99" s="74">
        <v>128.629</v>
      </c>
      <c r="F99" s="74">
        <f t="shared" si="8"/>
        <v>2621.2465</v>
      </c>
      <c r="G99" s="75">
        <f t="shared" si="9"/>
        <v>704.50000000028</v>
      </c>
      <c r="H99" s="152"/>
      <c r="K99" s="82">
        <f>IF(AND(年报!N$2&lt;=A99,A99&lt;=年报!N$3),1,0)</f>
        <v>0</v>
      </c>
    </row>
    <row r="100" s="75" customFormat="1" spans="1:11">
      <c r="A100" s="21">
        <v>43722</v>
      </c>
      <c r="B100" s="77">
        <f>'DC4-1'!B100</f>
        <v>2581.994</v>
      </c>
      <c r="C100" s="77">
        <f>IF(ISERROR(VLOOKUP(A100,'DC4-1'!$A$4:$Q$1997,5,TRUE)),"",VLOOKUP(A100,'DC4-1'!$A$4:$Q$1997,5,TRUE))</f>
        <v>168.4295</v>
      </c>
      <c r="D100" s="74">
        <v>129.162</v>
      </c>
      <c r="E100" s="74">
        <v>129.193</v>
      </c>
      <c r="F100" s="74">
        <f t="shared" si="8"/>
        <v>2621.246</v>
      </c>
      <c r="G100" s="75">
        <f t="shared" si="9"/>
        <v>705.000000000382</v>
      </c>
      <c r="H100" s="152"/>
      <c r="K100" s="82">
        <f>IF(AND(年报!N$2&lt;=A100,A100&lt;=年报!N$3),1,0)</f>
        <v>0</v>
      </c>
    </row>
    <row r="101" s="75" customFormat="1" spans="1:11">
      <c r="A101" s="21">
        <v>43728</v>
      </c>
      <c r="B101" s="77">
        <f>'DC4-1'!B101</f>
        <v>2581.994</v>
      </c>
      <c r="C101" s="77">
        <f>IF(ISERROR(VLOOKUP(A101,'DC4-1'!$A$4:$Q$1997,5,TRUE)),"",VLOOKUP(A101,'DC4-1'!$A$4:$Q$1997,5,TRUE))</f>
        <v>168.4115</v>
      </c>
      <c r="D101" s="74">
        <v>129.148</v>
      </c>
      <c r="E101" s="74">
        <v>129.176</v>
      </c>
      <c r="F101" s="74">
        <f t="shared" si="8"/>
        <v>2621.2435</v>
      </c>
      <c r="G101" s="75">
        <f t="shared" si="9"/>
        <v>707.499999999982</v>
      </c>
      <c r="H101" s="152"/>
      <c r="K101" s="82">
        <f>IF(AND(年报!N$2&lt;=A101,A101&lt;=年报!N$3),1,0)</f>
        <v>0</v>
      </c>
    </row>
    <row r="102" s="75" customFormat="1" spans="1:11">
      <c r="A102" s="21">
        <v>43742</v>
      </c>
      <c r="B102" s="77">
        <f>'DC4-1'!B102</f>
        <v>2581.994</v>
      </c>
      <c r="C102" s="77">
        <f>IF(ISERROR(VLOOKUP(A102,'DC4-1'!$A$4:$Q$1997,5,TRUE)),"",VLOOKUP(A102,'DC4-1'!$A$4:$Q$1997,5,TRUE))</f>
        <v>171.1225</v>
      </c>
      <c r="D102" s="74">
        <v>131.862</v>
      </c>
      <c r="E102" s="74">
        <v>131.893</v>
      </c>
      <c r="F102" s="74">
        <f t="shared" si="8"/>
        <v>2621.239</v>
      </c>
      <c r="G102" s="75">
        <f t="shared" si="9"/>
        <v>712.000000000444</v>
      </c>
      <c r="H102" s="152"/>
      <c r="K102" s="82">
        <f>IF(AND(年报!N$2&lt;=A102,A102&lt;=年报!N$3),1,0)</f>
        <v>0</v>
      </c>
    </row>
    <row r="103" s="75" customFormat="1" spans="1:11">
      <c r="A103" s="21">
        <v>43749</v>
      </c>
      <c r="B103" s="77">
        <f>'DC4-1'!B103</f>
        <v>2581.994</v>
      </c>
      <c r="C103" s="77">
        <f>IF(ISERROR(VLOOKUP(A103,'DC4-1'!$A$4:$Q$1997,5,TRUE)),"",VLOOKUP(A103,'DC4-1'!$A$4:$Q$1997,5,TRUE))</f>
        <v>171.085</v>
      </c>
      <c r="D103" s="74">
        <v>131.83</v>
      </c>
      <c r="E103" s="74">
        <v>131.856</v>
      </c>
      <c r="F103" s="74">
        <f t="shared" si="8"/>
        <v>2621.236</v>
      </c>
      <c r="G103" s="75">
        <f t="shared" si="9"/>
        <v>715.000000000146</v>
      </c>
      <c r="H103" s="152"/>
      <c r="K103" s="82">
        <f>IF(AND(年报!N$2&lt;=A103,A103&lt;=年报!N$3),1,0)</f>
        <v>0</v>
      </c>
    </row>
    <row r="104" s="75" customFormat="1" spans="1:11">
      <c r="A104" s="21">
        <v>43762</v>
      </c>
      <c r="B104" s="77">
        <f>'DC4-1'!B104</f>
        <v>2581.994</v>
      </c>
      <c r="C104" s="77">
        <f>IF(ISERROR(VLOOKUP(A104,'DC4-1'!$A$4:$Q$1997,5,TRUE)),"",VLOOKUP(A104,'DC4-1'!$A$4:$Q$1997,5,TRUE))</f>
        <v>174.3905</v>
      </c>
      <c r="D104" s="74">
        <v>135.137</v>
      </c>
      <c r="E104" s="74">
        <v>135.167</v>
      </c>
      <c r="F104" s="74">
        <f t="shared" si="8"/>
        <v>2621.2325</v>
      </c>
      <c r="G104" s="75">
        <f t="shared" si="9"/>
        <v>718.500000000404</v>
      </c>
      <c r="H104" s="152"/>
      <c r="K104" s="82">
        <f>IF(AND(年报!N$2&lt;=A104,A104&lt;=年报!N$3),1,0)</f>
        <v>0</v>
      </c>
    </row>
    <row r="105" s="75" customFormat="1" spans="1:11">
      <c r="A105" s="21">
        <v>43770</v>
      </c>
      <c r="B105" s="77">
        <f>'DC4-1'!B105</f>
        <v>2581.994</v>
      </c>
      <c r="C105" s="77">
        <f>IF(ISERROR(VLOOKUP(A105,'DC4-1'!$A$4:$Q$1997,5,TRUE)),"",VLOOKUP(A105,'DC4-1'!$A$4:$Q$1997,5,TRUE))</f>
        <v>177.4835</v>
      </c>
      <c r="D105" s="74">
        <v>138.23</v>
      </c>
      <c r="E105" s="74">
        <v>138.26</v>
      </c>
      <c r="F105" s="74">
        <f t="shared" si="8"/>
        <v>2621.2325</v>
      </c>
      <c r="G105" s="75">
        <f t="shared" si="9"/>
        <v>718.500000000404</v>
      </c>
      <c r="H105" s="152"/>
      <c r="K105" s="82">
        <f>IF(AND(年报!N$2&lt;=A105,A105&lt;=年报!N$3),1,0)</f>
        <v>0</v>
      </c>
    </row>
    <row r="106" s="75" customFormat="1" spans="1:11">
      <c r="A106" s="21">
        <v>43778</v>
      </c>
      <c r="B106" s="77">
        <f>'DC4-1'!B106</f>
        <v>2581.994</v>
      </c>
      <c r="C106" s="77">
        <f>IF(ISERROR(VLOOKUP(A106,'DC4-1'!$A$4:$Q$1997,5,TRUE)),"",VLOOKUP(A106,'DC4-1'!$A$4:$Q$1997,5,TRUE))</f>
        <v>180.6385</v>
      </c>
      <c r="D106" s="74">
        <v>141.382</v>
      </c>
      <c r="E106" s="74">
        <v>141.417</v>
      </c>
      <c r="F106" s="74">
        <f t="shared" si="8"/>
        <v>2621.233</v>
      </c>
      <c r="G106" s="75">
        <f t="shared" si="9"/>
        <v>718.000000000302</v>
      </c>
      <c r="H106" s="152"/>
      <c r="K106" s="82">
        <f>IF(AND(年报!N$2&lt;=A106,A106&lt;=年报!N$3),1,0)</f>
        <v>0</v>
      </c>
    </row>
    <row r="107" s="75" customFormat="1" spans="1:11">
      <c r="A107" s="21">
        <v>43791</v>
      </c>
      <c r="B107" s="77">
        <f>'DC4-1'!B107</f>
        <v>2581.994</v>
      </c>
      <c r="C107" s="77">
        <f>IF(ISERROR(VLOOKUP(A107,'DC4-1'!$A$4:$Q$1997,5,TRUE)),"",VLOOKUP(A107,'DC4-1'!$A$4:$Q$1997,5,TRUE))</f>
        <v>184.322</v>
      </c>
      <c r="D107" s="74">
        <v>145.078</v>
      </c>
      <c r="E107" s="74">
        <v>145.106</v>
      </c>
      <c r="F107" s="74">
        <f t="shared" si="8"/>
        <v>2621.224</v>
      </c>
      <c r="G107" s="75">
        <f t="shared" si="9"/>
        <v>727.000000000317</v>
      </c>
      <c r="H107" s="152"/>
      <c r="K107" s="82">
        <f>IF(AND(年报!N$2&lt;=A107,A107&lt;=年报!N$3),1,0)</f>
        <v>0</v>
      </c>
    </row>
    <row r="108" s="75" customFormat="1" spans="1:11">
      <c r="A108" s="21">
        <v>43802</v>
      </c>
      <c r="B108" s="77">
        <f>'DC4-1'!B108</f>
        <v>2581.994</v>
      </c>
      <c r="C108" s="77">
        <f>IF(ISERROR(VLOOKUP(A108,'DC4-1'!$A$4:$Q$1997,5,TRUE)),"",VLOOKUP(A108,'DC4-1'!$A$4:$Q$1997,5,TRUE))</f>
        <v>187.01</v>
      </c>
      <c r="D108" s="74">
        <v>147.771</v>
      </c>
      <c r="E108" s="74">
        <v>147.802</v>
      </c>
      <c r="F108" s="74">
        <f t="shared" si="8"/>
        <v>2621.2175</v>
      </c>
      <c r="G108" s="75">
        <f t="shared" si="9"/>
        <v>733.500000000731</v>
      </c>
      <c r="H108" s="152"/>
      <c r="K108" s="82">
        <f>IF(AND(年报!N$2&lt;=A108,A108&lt;=年报!N$3),1,0)</f>
        <v>0</v>
      </c>
    </row>
    <row r="109" s="75" customFormat="1" spans="1:11">
      <c r="A109" s="21">
        <v>43824</v>
      </c>
      <c r="B109" s="77">
        <f>'DC4-1'!B109</f>
        <v>2581.994</v>
      </c>
      <c r="C109" s="77">
        <f>IF(ISERROR(VLOOKUP(A109,'DC4-1'!$A$4:$Q$1997,5,TRUE)),"",VLOOKUP(A109,'DC4-1'!$A$4:$Q$1997,5,TRUE))</f>
        <v>190.2285</v>
      </c>
      <c r="D109" s="74">
        <v>150.994</v>
      </c>
      <c r="E109" s="74">
        <v>151.026</v>
      </c>
      <c r="F109" s="74">
        <f t="shared" si="8"/>
        <v>2621.2125</v>
      </c>
      <c r="G109" s="75">
        <f t="shared" si="9"/>
        <v>738.499999999931</v>
      </c>
      <c r="H109" s="152"/>
      <c r="K109" s="82">
        <f>IF(AND(年报!N$2&lt;=A109,A109&lt;=年报!N$3),1,0)</f>
        <v>1</v>
      </c>
    </row>
    <row r="110" s="75" customFormat="1" spans="1:11">
      <c r="A110" s="21">
        <v>43834</v>
      </c>
      <c r="B110" s="77">
        <f>'DC4-1'!B110</f>
        <v>2581.994</v>
      </c>
      <c r="C110" s="77">
        <f>IF(ISERROR(VLOOKUP(A110,'DC4-1'!$A$4:$Q$1997,5,TRUE)),"",VLOOKUP(A110,'DC4-1'!$A$4:$Q$1997,5,TRUE))</f>
        <v>190.2345</v>
      </c>
      <c r="D110" s="74">
        <v>151.012</v>
      </c>
      <c r="E110" s="74">
        <v>151.036</v>
      </c>
      <c r="F110" s="74">
        <f t="shared" si="8"/>
        <v>2621.2045</v>
      </c>
      <c r="G110" s="75">
        <f t="shared" si="9"/>
        <v>746.500000000196</v>
      </c>
      <c r="H110" s="152"/>
      <c r="K110" s="82">
        <f>IF(AND(年报!N$2&lt;=A110,A110&lt;=年报!N$3),1,0)</f>
        <v>1</v>
      </c>
    </row>
    <row r="111" s="75" customFormat="1" spans="1:11">
      <c r="A111" s="21">
        <v>43839</v>
      </c>
      <c r="B111" s="77">
        <f>'DC4-1'!B111</f>
        <v>2581.994</v>
      </c>
      <c r="C111" s="77">
        <f>IF(ISERROR(VLOOKUP(A111,'DC4-1'!$A$4:$Q$1997,5,TRUE)),"",VLOOKUP(A111,'DC4-1'!$A$4:$Q$1997,5,TRUE))</f>
        <v>193.5085</v>
      </c>
      <c r="D111" s="74">
        <v>154.279</v>
      </c>
      <c r="E111" s="74">
        <v>154.309</v>
      </c>
      <c r="F111" s="74">
        <f t="shared" si="8"/>
        <v>2621.2085</v>
      </c>
      <c r="G111" s="75">
        <f t="shared" si="9"/>
        <v>742.500000000291</v>
      </c>
      <c r="H111" s="152"/>
      <c r="K111" s="82">
        <f>IF(AND(年报!N$2&lt;=A111,A111&lt;=年报!N$3),1,0)</f>
        <v>1</v>
      </c>
    </row>
    <row r="112" s="75" customFormat="1" spans="1:11">
      <c r="A112" s="21">
        <v>43845</v>
      </c>
      <c r="B112" s="77">
        <f>'DC4-1'!B112</f>
        <v>2581.994</v>
      </c>
      <c r="C112" s="77">
        <f>IF(ISERROR(VLOOKUP(A112,'DC4-1'!$A$4:$Q$1997,5,TRUE)),"",VLOOKUP(A112,'DC4-1'!$A$4:$Q$1997,5,TRUE))</f>
        <v>193.499</v>
      </c>
      <c r="D112" s="74">
        <v>154.3</v>
      </c>
      <c r="E112" s="74">
        <v>154.345</v>
      </c>
      <c r="F112" s="74">
        <f t="shared" si="8"/>
        <v>2621.1705</v>
      </c>
      <c r="G112" s="75">
        <f t="shared" si="9"/>
        <v>780.500000000302</v>
      </c>
      <c r="H112" s="152"/>
      <c r="K112" s="82">
        <f>IF(AND(年报!N$2&lt;=A112,A112&lt;=年报!N$3),1,0)</f>
        <v>1</v>
      </c>
    </row>
    <row r="113" s="75" customFormat="1" spans="1:11">
      <c r="A113" s="21">
        <v>43908</v>
      </c>
      <c r="B113" s="77">
        <f>'DC4-1'!B113</f>
        <v>2581.994</v>
      </c>
      <c r="C113" s="77">
        <f>IF(ISERROR(VLOOKUP(A113,'DC4-1'!$A$4:$Q$1997,5,TRUE)),"",VLOOKUP(A113,'DC4-1'!$A$4:$Q$1997,5,TRUE))</f>
        <v>193.3015</v>
      </c>
      <c r="D113" s="74">
        <v>154.085</v>
      </c>
      <c r="E113" s="74">
        <v>154.121</v>
      </c>
      <c r="F113" s="74">
        <f t="shared" si="8"/>
        <v>2621.1925</v>
      </c>
      <c r="G113" s="75">
        <f t="shared" si="9"/>
        <v>758.500000000367</v>
      </c>
      <c r="H113" s="152"/>
      <c r="K113" s="82">
        <f>IF(AND(年报!N$2&lt;=A113,A113&lt;=年报!N$3),1,0)</f>
        <v>1</v>
      </c>
    </row>
    <row r="114" s="75" customFormat="1" spans="1:11">
      <c r="A114" s="21">
        <v>43930</v>
      </c>
      <c r="B114" s="77">
        <f>'DC4-1'!B114</f>
        <v>2581.994</v>
      </c>
      <c r="C114" s="77">
        <f>IF(ISERROR(VLOOKUP(A114,'DC4-1'!$A$4:$Q$1997,5,TRUE)),"",VLOOKUP(A114,'DC4-1'!$A$4:$Q$1997,5,TRUE))</f>
        <v>200.2455</v>
      </c>
      <c r="D114" s="74">
        <v>161.03</v>
      </c>
      <c r="E114" s="74">
        <v>161.06</v>
      </c>
      <c r="F114" s="74">
        <f t="shared" si="8"/>
        <v>2621.1945</v>
      </c>
      <c r="G114" s="75">
        <f t="shared" si="9"/>
        <v>756.500000000415</v>
      </c>
      <c r="H114" s="152"/>
      <c r="K114" s="82">
        <f>IF(AND(年报!N$2&lt;=A114,A114&lt;=年报!N$3),1,0)</f>
        <v>1</v>
      </c>
    </row>
    <row r="115" s="75" customFormat="1" spans="1:11">
      <c r="A115" s="21">
        <v>43938</v>
      </c>
      <c r="B115" s="77">
        <f>'DC4-1'!B115</f>
        <v>2581.994</v>
      </c>
      <c r="C115" s="77">
        <f>IF(ISERROR(VLOOKUP(A115,'DC4-1'!$A$4:$Q$1997,5,TRUE)),"",VLOOKUP(A115,'DC4-1'!$A$4:$Q$1997,5,TRUE))</f>
        <v>203.081</v>
      </c>
      <c r="D115" s="74">
        <v>163.829</v>
      </c>
      <c r="E115" s="74">
        <v>163.86</v>
      </c>
      <c r="F115" s="74">
        <f t="shared" si="8"/>
        <v>2621.2305</v>
      </c>
      <c r="G115" s="75">
        <f t="shared" si="9"/>
        <v>720.500000000357</v>
      </c>
      <c r="H115" s="152"/>
      <c r="K115" s="82">
        <f>IF(AND(年报!N$2&lt;=A115,A115&lt;=年报!N$3),1,0)</f>
        <v>1</v>
      </c>
    </row>
    <row r="116" s="75" customFormat="1" spans="1:11">
      <c r="A116" s="21">
        <v>43942</v>
      </c>
      <c r="B116" s="77">
        <f>'DC4-1'!B116</f>
        <v>2581.994</v>
      </c>
      <c r="C116" s="77">
        <f>IF(ISERROR(VLOOKUP(A116,'DC4-1'!$A$4:$Q$1997,5,TRUE)),"",VLOOKUP(A116,'DC4-1'!$A$4:$Q$1997,5,TRUE))</f>
        <v>203.493</v>
      </c>
      <c r="D116" s="74">
        <v>164.291</v>
      </c>
      <c r="E116" s="74">
        <v>164.321</v>
      </c>
      <c r="F116" s="74">
        <f t="shared" si="8"/>
        <v>2621.181</v>
      </c>
      <c r="G116" s="75">
        <f t="shared" si="9"/>
        <v>770.000000000437</v>
      </c>
      <c r="H116" s="152"/>
      <c r="K116" s="82">
        <f>IF(AND(年报!N$2&lt;=A116,A116&lt;=年报!N$3),1,0)</f>
        <v>1</v>
      </c>
    </row>
    <row r="117" s="75" customFormat="1" spans="1:11">
      <c r="A117" s="21">
        <v>43951</v>
      </c>
      <c r="B117" s="77">
        <f>'DC4-1'!B117</f>
        <v>2581.994</v>
      </c>
      <c r="C117" s="77">
        <f>IF(ISERROR(VLOOKUP(A117,'DC4-1'!$A$4:$Q$1997,5,TRUE)),"",VLOOKUP(A117,'DC4-1'!$A$4:$Q$1997,5,TRUE))</f>
        <v>206.1375</v>
      </c>
      <c r="D117" s="74">
        <v>166.938</v>
      </c>
      <c r="E117" s="74">
        <v>166.967</v>
      </c>
      <c r="F117" s="74">
        <f t="shared" si="8"/>
        <v>2621.179</v>
      </c>
      <c r="G117" s="75">
        <f t="shared" si="9"/>
        <v>772.000000000389</v>
      </c>
      <c r="H117" s="152"/>
      <c r="K117" s="82">
        <f>IF(AND(年报!N$2&lt;=A117,A117&lt;=年报!N$3),1,0)</f>
        <v>1</v>
      </c>
    </row>
    <row r="118" s="75" customFormat="1" spans="1:11">
      <c r="A118" s="21">
        <v>43956</v>
      </c>
      <c r="B118" s="77">
        <f>'DC4-1'!B118</f>
        <v>2581.994</v>
      </c>
      <c r="C118" s="77">
        <f>IF(ISERROR(VLOOKUP(A118,'DC4-1'!$A$4:$Q$1997,5,TRUE)),"",VLOOKUP(A118,'DC4-1'!$A$4:$Q$1997,5,TRUE))</f>
        <v>206.577</v>
      </c>
      <c r="D118" s="74">
        <v>167.365</v>
      </c>
      <c r="E118" s="74">
        <v>167.398</v>
      </c>
      <c r="F118" s="74">
        <f t="shared" si="8"/>
        <v>2621.1895</v>
      </c>
      <c r="G118" s="75">
        <f t="shared" si="9"/>
        <v>761.500000000524</v>
      </c>
      <c r="H118" s="152"/>
      <c r="K118" s="82">
        <f>IF(AND(年报!N$2&lt;=A118,A118&lt;=年报!N$3),1,0)</f>
        <v>1</v>
      </c>
    </row>
    <row r="119" s="75" customFormat="1" spans="1:11">
      <c r="A119" s="21">
        <v>43964</v>
      </c>
      <c r="B119" s="77">
        <f>'DC4-1'!B119</f>
        <v>2581.994</v>
      </c>
      <c r="C119" s="77">
        <f>IF(ISERROR(VLOOKUP(A119,'DC4-1'!$A$4:$Q$1997,5,TRUE)),"",VLOOKUP(A119,'DC4-1'!$A$4:$Q$1997,5,TRUE))</f>
        <v>209.16</v>
      </c>
      <c r="D119" s="74">
        <v>169.956</v>
      </c>
      <c r="E119" s="74">
        <v>169.988</v>
      </c>
      <c r="F119" s="74">
        <f t="shared" si="8"/>
        <v>2621.182</v>
      </c>
      <c r="G119" s="75">
        <f t="shared" si="9"/>
        <v>769.000000000688</v>
      </c>
      <c r="H119" s="152"/>
      <c r="K119" s="82">
        <f>IF(AND(年报!N$2&lt;=A119,A119&lt;=年报!N$3),1,0)</f>
        <v>1</v>
      </c>
    </row>
    <row r="120" s="75" customFormat="1" spans="1:11">
      <c r="A120" s="21">
        <v>43972</v>
      </c>
      <c r="B120" s="77">
        <f>'DC4-1'!B120</f>
        <v>2581.994</v>
      </c>
      <c r="C120" s="77">
        <f>IF(ISERROR(VLOOKUP(A120,'DC4-1'!$A$4:$Q$1997,5,TRUE)),"",VLOOKUP(A120,'DC4-1'!$A$4:$Q$1997,5,TRUE))</f>
        <v>212.1685</v>
      </c>
      <c r="D120" s="74">
        <v>172.976</v>
      </c>
      <c r="E120" s="74">
        <v>173.007</v>
      </c>
      <c r="F120" s="74">
        <f t="shared" si="8"/>
        <v>2621.171</v>
      </c>
      <c r="G120" s="75">
        <f t="shared" si="9"/>
        <v>780.0000000002</v>
      </c>
      <c r="H120" s="152"/>
      <c r="K120" s="82">
        <f>IF(AND(年报!N$2&lt;=A120,A120&lt;=年报!N$3),1,0)</f>
        <v>1</v>
      </c>
    </row>
    <row r="121" s="75" customFormat="1" spans="1:11">
      <c r="A121" s="21">
        <v>43980</v>
      </c>
      <c r="B121" s="77">
        <f>'DC4-1'!B121</f>
        <v>2581.994</v>
      </c>
      <c r="C121" s="77">
        <f>IF(ISERROR(VLOOKUP(A121,'DC4-1'!$A$4:$Q$1997,5,TRUE)),"",VLOOKUP(A121,'DC4-1'!$A$4:$Q$1997,5,TRUE))</f>
        <v>212.1675</v>
      </c>
      <c r="D121" s="74">
        <v>172.968</v>
      </c>
      <c r="E121" s="74">
        <v>172.991</v>
      </c>
      <c r="F121" s="74">
        <f t="shared" si="8"/>
        <v>2621.182</v>
      </c>
      <c r="G121" s="75">
        <f t="shared" si="9"/>
        <v>769.000000000233</v>
      </c>
      <c r="H121" s="152"/>
      <c r="K121" s="82">
        <f>IF(AND(年报!N$2&lt;=A121,A121&lt;=年报!N$3),1,0)</f>
        <v>1</v>
      </c>
    </row>
    <row r="122" s="75" customFormat="1" spans="1:11">
      <c r="A122" s="21">
        <v>43999</v>
      </c>
      <c r="B122" s="77">
        <f>'DC4-1'!B122</f>
        <v>2581.994</v>
      </c>
      <c r="C122" s="77">
        <f>IF(ISERROR(VLOOKUP(A122,'DC4-1'!$A$4:$Q$1997,5,TRUE)),"",VLOOKUP(A122,'DC4-1'!$A$4:$Q$1997,5,TRUE))</f>
        <v>215.368</v>
      </c>
      <c r="D122" s="74">
        <v>176.181</v>
      </c>
      <c r="E122" s="74">
        <v>176.211</v>
      </c>
      <c r="F122" s="74">
        <f t="shared" si="8"/>
        <v>2621.166</v>
      </c>
      <c r="G122" s="75">
        <f t="shared" si="9"/>
        <v>785.000000000309</v>
      </c>
      <c r="H122" s="152"/>
      <c r="K122" s="82">
        <f>IF(AND(年报!N$2&lt;=A122,A122&lt;=年报!N$3),1,0)</f>
        <v>1</v>
      </c>
    </row>
    <row r="123" s="75" customFormat="1" spans="1:11">
      <c r="A123" s="21">
        <v>44008</v>
      </c>
      <c r="B123" s="77">
        <f>'DC4-1'!B123</f>
        <v>2581.994</v>
      </c>
      <c r="C123" s="77">
        <f>IF(ISERROR(VLOOKUP(A123,'DC4-1'!$A$4:$Q$1997,5,TRUE)),"",VLOOKUP(A123,'DC4-1'!$A$4:$Q$1997,5,TRUE))</f>
        <v>215.364</v>
      </c>
      <c r="D123" s="74">
        <v>176.18</v>
      </c>
      <c r="E123" s="74">
        <v>176.209</v>
      </c>
      <c r="F123" s="74">
        <f t="shared" si="8"/>
        <v>2621.1635</v>
      </c>
      <c r="G123" s="75">
        <f t="shared" si="9"/>
        <v>787.500000000364</v>
      </c>
      <c r="H123" s="152"/>
      <c r="K123" s="82">
        <f>IF(AND(年报!N$2&lt;=A123,A123&lt;=年报!N$3),1,0)</f>
        <v>1</v>
      </c>
    </row>
    <row r="124" s="75" customFormat="1" spans="1:11">
      <c r="A124" s="21">
        <v>44056</v>
      </c>
      <c r="B124" s="77">
        <f>'DC4-1'!B124</f>
        <v>2581.994</v>
      </c>
      <c r="C124" s="77">
        <f>IF(ISERROR(VLOOKUP(A124,'DC4-1'!$A$4:$Q$1997,5,TRUE)),"",VLOOKUP(A124,'DC4-1'!$A$4:$Q$1997,5,TRUE))</f>
        <v>219.0455</v>
      </c>
      <c r="D124" s="74">
        <v>179.865</v>
      </c>
      <c r="E124" s="74">
        <v>179.895</v>
      </c>
      <c r="F124" s="74">
        <f t="shared" si="8"/>
        <v>2621.1595</v>
      </c>
      <c r="G124" s="75">
        <f t="shared" si="9"/>
        <v>791.500000000269</v>
      </c>
      <c r="H124" s="152"/>
      <c r="K124" s="82">
        <f>IF(AND(年报!N$2&lt;=A124,A124&lt;=年报!N$3),1,0)</f>
        <v>1</v>
      </c>
    </row>
    <row r="125" s="75" customFormat="1" spans="1:11">
      <c r="A125" s="21">
        <v>44062</v>
      </c>
      <c r="B125" s="77">
        <f>'DC4-1'!B125</f>
        <v>2581.994</v>
      </c>
      <c r="C125" s="77">
        <f>IF(ISERROR(VLOOKUP(A125,'DC4-1'!$A$4:$Q$1997,5,TRUE)),"",VLOOKUP(A125,'DC4-1'!$A$4:$Q$1997,5,TRUE))</f>
        <v>218.996</v>
      </c>
      <c r="D125" s="74">
        <v>179.823</v>
      </c>
      <c r="E125" s="74">
        <v>179.85</v>
      </c>
      <c r="F125" s="74">
        <f t="shared" si="8"/>
        <v>2621.1535</v>
      </c>
      <c r="G125" s="75">
        <f t="shared" si="9"/>
        <v>797.500000000127</v>
      </c>
      <c r="H125" s="152"/>
      <c r="K125" s="82">
        <f>IF(AND(年报!N$2&lt;=A125,A125&lt;=年报!N$3),1,0)</f>
        <v>1</v>
      </c>
    </row>
    <row r="126" s="75" customFormat="1" spans="1:11">
      <c r="A126" s="21">
        <v>44071</v>
      </c>
      <c r="B126" s="77">
        <f>'DC4-1'!B126</f>
        <v>2581.994</v>
      </c>
      <c r="C126" s="77">
        <f>IF(ISERROR(VLOOKUP(A126,'DC4-1'!$A$4:$Q$1997,5,TRUE)),"",VLOOKUP(A126,'DC4-1'!$A$4:$Q$1997,5,TRUE))</f>
        <v>222.3115</v>
      </c>
      <c r="D126" s="74">
        <v>183.135</v>
      </c>
      <c r="E126" s="74">
        <v>183.168</v>
      </c>
      <c r="F126" s="74">
        <f t="shared" si="8"/>
        <v>2621.154</v>
      </c>
      <c r="G126" s="75">
        <f t="shared" si="9"/>
        <v>797.00000000048</v>
      </c>
      <c r="H126" s="152"/>
      <c r="K126" s="82">
        <f>IF(AND(年报!N$2&lt;=A126,A126&lt;=年报!N$3),1,0)</f>
        <v>1</v>
      </c>
    </row>
    <row r="127" s="75" customFormat="1" spans="1:11">
      <c r="A127" s="21">
        <v>44084</v>
      </c>
      <c r="B127" s="77">
        <f>'DC4-1'!B127</f>
        <v>2581.994</v>
      </c>
      <c r="C127" s="77">
        <f>IF(ISERROR(VLOOKUP(A127,'DC4-1'!$A$4:$Q$1997,5,TRUE)),"",VLOOKUP(A127,'DC4-1'!$A$4:$Q$1997,5,TRUE))</f>
        <v>224.9835</v>
      </c>
      <c r="D127" s="74">
        <v>185.81</v>
      </c>
      <c r="E127" s="74">
        <v>185.842</v>
      </c>
      <c r="F127" s="74">
        <f t="shared" si="8"/>
        <v>2621.1515</v>
      </c>
      <c r="G127" s="75">
        <f t="shared" si="9"/>
        <v>799.500000000535</v>
      </c>
      <c r="H127" s="152"/>
      <c r="K127" s="82">
        <f>IF(AND(年报!N$2&lt;=A127,A127&lt;=年报!N$3),1,0)</f>
        <v>1</v>
      </c>
    </row>
    <row r="128" s="75" customFormat="1" spans="1:11">
      <c r="A128" s="21">
        <v>44092</v>
      </c>
      <c r="B128" s="77">
        <f>'DC4-1'!B128</f>
        <v>2581.994</v>
      </c>
      <c r="C128" s="77">
        <f>IF(ISERROR(VLOOKUP(A128,'DC4-1'!$A$4:$Q$1997,5,TRUE)),"",VLOOKUP(A128,'DC4-1'!$A$4:$Q$1997,5,TRUE))</f>
        <v>224.9535</v>
      </c>
      <c r="D128" s="74">
        <v>185.782</v>
      </c>
      <c r="E128" s="74">
        <v>185.821</v>
      </c>
      <c r="F128" s="74">
        <f t="shared" si="8"/>
        <v>2621.146</v>
      </c>
      <c r="G128" s="75">
        <f t="shared" si="9"/>
        <v>805.000000000291</v>
      </c>
      <c r="H128" s="152"/>
      <c r="K128" s="82">
        <f>IF(AND(年报!N$2&lt;=A128,A128&lt;=年报!N$3),1,0)</f>
        <v>1</v>
      </c>
    </row>
    <row r="129" s="75" customFormat="1" spans="1:11">
      <c r="A129" s="21">
        <v>44100</v>
      </c>
      <c r="B129" s="77">
        <f>'DC4-1'!B129</f>
        <v>2581.994</v>
      </c>
      <c r="C129" s="77">
        <f>IF(ISERROR(VLOOKUP(A129,'DC4-1'!$A$4:$Q$1997,5,TRUE)),"",VLOOKUP(A129,'DC4-1'!$A$4:$Q$1997,5,TRUE))</f>
        <v>225.3425</v>
      </c>
      <c r="D129" s="74">
        <v>186.175</v>
      </c>
      <c r="E129" s="74">
        <v>186.207</v>
      </c>
      <c r="F129" s="74">
        <f t="shared" si="8"/>
        <v>2621.1455</v>
      </c>
      <c r="G129" s="75">
        <f t="shared" si="9"/>
        <v>805.499999999938</v>
      </c>
      <c r="H129" s="152"/>
      <c r="K129" s="82">
        <f>IF(AND(年报!N$2&lt;=A129,A129&lt;=年报!N$3),1,0)</f>
        <v>1</v>
      </c>
    </row>
    <row r="130" s="75" customFormat="1" spans="1:11">
      <c r="A130" s="21">
        <v>44114</v>
      </c>
      <c r="B130" s="77">
        <f>'DC4-1'!B130</f>
        <v>2581.994</v>
      </c>
      <c r="C130" s="77">
        <f>IF(ISERROR(VLOOKUP(A130,'DC4-1'!$A$4:$Q$1997,5,TRUE)),"",VLOOKUP(A130,'DC4-1'!$A$4:$Q$1997,5,TRUE))</f>
        <v>228.4075</v>
      </c>
      <c r="D130" s="74">
        <v>189.238</v>
      </c>
      <c r="E130" s="74">
        <v>189.272</v>
      </c>
      <c r="F130" s="74">
        <f t="shared" si="8"/>
        <v>2621.1465</v>
      </c>
      <c r="G130" s="75">
        <f t="shared" si="9"/>
        <v>804.500000000644</v>
      </c>
      <c r="H130" s="152"/>
      <c r="K130" s="82">
        <f>IF(AND(年报!N$2&lt;=A130,A130&lt;=年报!N$3),1,0)</f>
        <v>1</v>
      </c>
    </row>
    <row r="131" s="75" customFormat="1" spans="1:11">
      <c r="A131" s="21">
        <v>44228</v>
      </c>
      <c r="B131" s="77">
        <f>'DC4-1'!B131</f>
        <v>2581.994</v>
      </c>
      <c r="C131" s="77">
        <f>IF(ISERROR(VLOOKUP(A131,'DC4-1'!$A$4:$Q$1997,5,TRUE)),"",VLOOKUP(A131,'DC4-1'!$A$4:$Q$1997,5,TRUE))</f>
        <v>249.8045</v>
      </c>
      <c r="D131" s="74">
        <v>210.65</v>
      </c>
      <c r="E131" s="74">
        <v>210.68</v>
      </c>
      <c r="F131" s="74">
        <f t="shared" si="8"/>
        <v>2621.1335</v>
      </c>
      <c r="G131" s="75">
        <f t="shared" si="9"/>
        <v>817.500000000109</v>
      </c>
      <c r="H131" s="152"/>
      <c r="K131" s="82">
        <f>IF(AND(年报!N$2&lt;=A131,A131&lt;=年报!N$3),1,0)</f>
        <v>0</v>
      </c>
    </row>
    <row r="132" s="75" customFormat="1" spans="1:11">
      <c r="A132" s="21">
        <v>44256</v>
      </c>
      <c r="B132" s="77">
        <f>'DC4-1'!B132</f>
        <v>2581.994</v>
      </c>
      <c r="C132" s="77">
        <f>IF(ISERROR(VLOOKUP(A132,'DC4-1'!$A$4:$Q$1997,5,TRUE)),"",VLOOKUP(A132,'DC4-1'!$A$4:$Q$1997,5,TRUE))</f>
        <v>249.7185</v>
      </c>
      <c r="D132" s="74">
        <v>210.569</v>
      </c>
      <c r="E132" s="74">
        <v>210.603</v>
      </c>
      <c r="F132" s="74">
        <f t="shared" si="8"/>
        <v>2621.1265</v>
      </c>
      <c r="G132" s="75">
        <f t="shared" si="9"/>
        <v>824.500000000171</v>
      </c>
      <c r="H132" s="152"/>
      <c r="K132" s="82">
        <f>IF(AND(年报!N$2&lt;=A132,A132&lt;=年报!N$3),1,0)</f>
        <v>0</v>
      </c>
    </row>
    <row r="133" s="75" customFormat="1" spans="1:11">
      <c r="A133" s="21">
        <v>44273</v>
      </c>
      <c r="B133" s="77">
        <f>'DC4-1'!B133</f>
        <v>2581.994</v>
      </c>
      <c r="C133" s="77">
        <f>IF(ISERROR(VLOOKUP(A133,'DC4-1'!$A$4:$Q$1997,5,TRUE)),"",VLOOKUP(A133,'DC4-1'!$A$4:$Q$1997,5,TRUE))</f>
        <v>253.0285</v>
      </c>
      <c r="D133" s="74">
        <v>213.879</v>
      </c>
      <c r="E133" s="74">
        <v>213.91</v>
      </c>
      <c r="F133" s="74">
        <f t="shared" si="8"/>
        <v>2621.128</v>
      </c>
      <c r="G133" s="75">
        <f t="shared" si="9"/>
        <v>823.00000000032</v>
      </c>
      <c r="H133" s="152"/>
      <c r="K133" s="82">
        <f>IF(AND(年报!N$2&lt;=A133,A133&lt;=年报!N$3),1,0)</f>
        <v>0</v>
      </c>
    </row>
    <row r="134" s="75" customFormat="1" spans="1:11">
      <c r="A134" s="21">
        <v>44287</v>
      </c>
      <c r="B134" s="77">
        <f>'DC4-1'!B134</f>
        <v>2581.994</v>
      </c>
      <c r="C134" s="77">
        <f>IF(ISERROR(VLOOKUP(A134,'DC4-1'!$A$4:$Q$1997,5,TRUE)),"",VLOOKUP(A134,'DC4-1'!$A$4:$Q$1997,5,TRUE))</f>
        <v>256.094</v>
      </c>
      <c r="D134" s="74">
        <v>216.949</v>
      </c>
      <c r="E134" s="74">
        <v>216.98</v>
      </c>
      <c r="F134" s="74">
        <f t="shared" si="8"/>
        <v>2621.1235</v>
      </c>
      <c r="G134" s="75">
        <f t="shared" si="9"/>
        <v>827.500000000327</v>
      </c>
      <c r="H134" s="152"/>
      <c r="K134" s="82">
        <f>IF(AND(年报!N$2&lt;=A134,A134&lt;=年报!N$3),1,0)</f>
        <v>0</v>
      </c>
    </row>
    <row r="135" s="75" customFormat="1" spans="1:11">
      <c r="A135" s="21">
        <v>44295</v>
      </c>
      <c r="B135" s="77">
        <f>'DC4-1'!B135</f>
        <v>2581.994</v>
      </c>
      <c r="C135" s="77">
        <f>IF(ISERROR(VLOOKUP(A135,'DC4-1'!$A$4:$Q$1997,5,TRUE)),"",VLOOKUP(A135,'DC4-1'!$A$4:$Q$1997,5,TRUE))</f>
        <v>256.6705</v>
      </c>
      <c r="D135" s="74">
        <v>217.527</v>
      </c>
      <c r="E135" s="74">
        <v>217.56</v>
      </c>
      <c r="F135" s="74">
        <f t="shared" si="8"/>
        <v>2621.121</v>
      </c>
      <c r="G135" s="75">
        <f t="shared" si="9"/>
        <v>830.000000000382</v>
      </c>
      <c r="H135" s="152"/>
      <c r="K135" s="82">
        <f>IF(AND(年报!N$2&lt;=A135,A135&lt;=年报!N$3),1,0)</f>
        <v>0</v>
      </c>
    </row>
    <row r="136" s="75" customFormat="1" spans="1:11">
      <c r="A136" s="21">
        <v>44318</v>
      </c>
      <c r="B136" s="77">
        <f>'DC4-1'!B136</f>
        <v>2581.994</v>
      </c>
      <c r="C136" s="77">
        <f>IF(ISERROR(VLOOKUP(A136,'DC4-1'!$A$4:$Q$1997,5,TRUE)),"",VLOOKUP(A136,'DC4-1'!$A$4:$Q$1997,5,TRUE))</f>
        <v>259.476</v>
      </c>
      <c r="D136" s="74">
        <v>220.337</v>
      </c>
      <c r="E136" s="74">
        <v>220.372</v>
      </c>
      <c r="F136" s="74">
        <f t="shared" si="8"/>
        <v>2621.1155</v>
      </c>
      <c r="G136" s="75">
        <f t="shared" si="9"/>
        <v>835.500000000138</v>
      </c>
      <c r="H136" s="152"/>
      <c r="K136" s="82">
        <f>IF(AND(年报!N$2&lt;=A136,A136&lt;=年报!N$3),1,0)</f>
        <v>0</v>
      </c>
    </row>
    <row r="137" s="75" customFormat="1" spans="1:11">
      <c r="A137" s="21">
        <v>44325</v>
      </c>
      <c r="B137" s="77">
        <f>'DC4-1'!B137</f>
        <v>2581.994</v>
      </c>
      <c r="C137" s="77">
        <f>IF(ISERROR(VLOOKUP(A137,'DC4-1'!$A$4:$Q$1997,5,TRUE)),"",VLOOKUP(A137,'DC4-1'!$A$4:$Q$1997,5,TRUE))</f>
        <v>259.4725</v>
      </c>
      <c r="D137" s="74">
        <v>220.323</v>
      </c>
      <c r="E137" s="74">
        <v>220.36</v>
      </c>
      <c r="F137" s="74">
        <f t="shared" si="8"/>
        <v>2621.125</v>
      </c>
      <c r="G137" s="75">
        <f t="shared" si="9"/>
        <v>826.000000000477</v>
      </c>
      <c r="H137" s="152"/>
      <c r="K137" s="82">
        <f>IF(AND(年报!N$2&lt;=A137,A137&lt;=年报!N$3),1,0)</f>
        <v>0</v>
      </c>
    </row>
    <row r="138" s="75" customFormat="1" spans="1:11">
      <c r="A138" s="21">
        <v>44333</v>
      </c>
      <c r="B138" s="77">
        <f>'DC4-1'!B138</f>
        <v>2581.994</v>
      </c>
      <c r="C138" s="77">
        <f>IF(ISERROR(VLOOKUP(A138,'DC4-1'!$A$4:$Q$1997,5,TRUE)),"",VLOOKUP(A138,'DC4-1'!$A$4:$Q$1997,5,TRUE))</f>
        <v>259.415</v>
      </c>
      <c r="D138" s="74">
        <v>220.284</v>
      </c>
      <c r="E138" s="74">
        <v>220.316</v>
      </c>
      <c r="F138" s="74">
        <f t="shared" si="8"/>
        <v>2621.109</v>
      </c>
      <c r="G138" s="75">
        <f t="shared" si="9"/>
        <v>842.000000000553</v>
      </c>
      <c r="H138" s="152"/>
      <c r="K138" s="82">
        <f>IF(AND(年报!N$2&lt;=A138,A138&lt;=年报!N$3),1,0)</f>
        <v>0</v>
      </c>
    </row>
    <row r="139" s="75" customFormat="1" spans="1:11">
      <c r="A139" s="21">
        <v>44345</v>
      </c>
      <c r="B139" s="77">
        <f>'DC4-1'!B139</f>
        <v>2581.994</v>
      </c>
      <c r="C139" s="77">
        <f>IF(ISERROR(VLOOKUP(A139,'DC4-1'!$A$4:$Q$1997,5,TRUE)),"",VLOOKUP(A139,'DC4-1'!$A$4:$Q$1997,5,TRUE))</f>
        <v>259.8015</v>
      </c>
      <c r="D139" s="74">
        <v>220.66</v>
      </c>
      <c r="E139" s="74">
        <v>220.695</v>
      </c>
      <c r="F139" s="74">
        <f t="shared" si="8"/>
        <v>2621.118</v>
      </c>
      <c r="G139" s="75">
        <f t="shared" si="9"/>
        <v>833.000000000084</v>
      </c>
      <c r="H139" s="152"/>
      <c r="K139" s="82">
        <f>IF(AND(年报!N$2&lt;=A139,A139&lt;=年报!N$3),1,0)</f>
        <v>0</v>
      </c>
    </row>
    <row r="140" s="75" customFormat="1" spans="1:11">
      <c r="A140" s="21">
        <v>44352</v>
      </c>
      <c r="B140" s="77">
        <f>'DC4-1'!B140</f>
        <v>2581.994</v>
      </c>
      <c r="C140" s="77">
        <f>IF(ISERROR(VLOOKUP(A140,'DC4-1'!$A$4:$Q$1997,5,TRUE)),"",VLOOKUP(A140,'DC4-1'!$A$4:$Q$1997,5,TRUE))</f>
        <v>259.7625</v>
      </c>
      <c r="D140" s="74">
        <v>220.625</v>
      </c>
      <c r="E140" s="74">
        <v>220.652</v>
      </c>
      <c r="F140" s="74">
        <f t="shared" si="8"/>
        <v>2621.118</v>
      </c>
      <c r="G140" s="75">
        <f t="shared" si="9"/>
        <v>833.000000000538</v>
      </c>
      <c r="H140" s="152"/>
      <c r="K140" s="82">
        <f>IF(AND(年报!N$2&lt;=A140,A140&lt;=年报!N$3),1,0)</f>
        <v>0</v>
      </c>
    </row>
    <row r="141" s="83" customFormat="1" spans="1:13">
      <c r="A141" s="84">
        <v>44356</v>
      </c>
      <c r="B141" s="85">
        <f>AVERAGE(B142:B144)</f>
        <v>2581.994</v>
      </c>
      <c r="C141" s="86">
        <f t="shared" ref="C141:G141" si="10">AVERAGE(C142:C144)</f>
        <v>259.74</v>
      </c>
      <c r="D141" s="86">
        <f t="shared" si="10"/>
        <v>220.605333333333</v>
      </c>
      <c r="E141" s="86">
        <f t="shared" si="10"/>
        <v>220.620666666667</v>
      </c>
      <c r="F141" s="86">
        <f t="shared" si="10"/>
        <v>2621.121</v>
      </c>
      <c r="G141" s="87">
        <f t="shared" si="10"/>
        <v>830.000000000079</v>
      </c>
      <c r="H141" s="88" t="s">
        <v>23</v>
      </c>
      <c r="I141" s="88"/>
      <c r="K141" s="89"/>
      <c r="M141" s="90"/>
    </row>
    <row r="142" s="75" customFormat="1" spans="1:11">
      <c r="A142" s="21">
        <v>44356</v>
      </c>
      <c r="B142" s="77">
        <f>'DC4-1'!B141</f>
        <v>2581.994</v>
      </c>
      <c r="C142" s="77">
        <f>IF(ISERROR(VLOOKUP(A142,'DC4-1'!$A$4:$Q$1997,5,TRUE)),"",VLOOKUP(A142,'DC4-1'!$A$4:$Q$1997,5,TRUE))</f>
        <v>259.74</v>
      </c>
      <c r="D142" s="74">
        <v>220.606</v>
      </c>
      <c r="E142" s="74">
        <v>220.621</v>
      </c>
      <c r="F142" s="74">
        <f t="shared" si="8"/>
        <v>2621.1205</v>
      </c>
      <c r="G142" s="75">
        <f t="shared" si="9"/>
        <v>830.500000000029</v>
      </c>
      <c r="H142" s="152"/>
      <c r="K142" s="82">
        <f>IF(AND(年报!N$2&lt;=A142,A142&lt;=年报!N$3),1,0)</f>
        <v>0</v>
      </c>
    </row>
    <row r="143" s="75" customFormat="1" spans="1:11">
      <c r="A143" s="21">
        <v>44356</v>
      </c>
      <c r="B143" s="77">
        <f>'DC4-1'!B142</f>
        <v>2581.994</v>
      </c>
      <c r="C143" s="77">
        <f>IF(ISERROR(VLOOKUP(A143,'DC4-1'!$A$4:$Q$1997,5,TRUE)),"",VLOOKUP(A143,'DC4-1'!$A$4:$Q$1997,5,TRUE))</f>
        <v>259.74</v>
      </c>
      <c r="D143" s="74">
        <v>220.605</v>
      </c>
      <c r="E143" s="74">
        <v>220.62</v>
      </c>
      <c r="F143" s="74">
        <f t="shared" si="8"/>
        <v>2621.1215</v>
      </c>
      <c r="G143" s="75">
        <f t="shared" si="9"/>
        <v>829.50000000028</v>
      </c>
      <c r="H143" s="152"/>
      <c r="K143" s="82">
        <f>IF(AND(年报!N$2&lt;=A143,A143&lt;=年报!N$3),1,0)</f>
        <v>0</v>
      </c>
    </row>
    <row r="144" s="75" customFormat="1" spans="1:11">
      <c r="A144" s="21">
        <v>44356</v>
      </c>
      <c r="B144" s="77">
        <f>'DC4-1'!B143</f>
        <v>2581.994</v>
      </c>
      <c r="C144" s="77">
        <f>IF(ISERROR(VLOOKUP(A144,'DC4-1'!$A$4:$Q$1997,5,TRUE)),"",VLOOKUP(A144,'DC4-1'!$A$4:$Q$1997,5,TRUE))</f>
        <v>259.74</v>
      </c>
      <c r="D144" s="74">
        <v>220.605</v>
      </c>
      <c r="E144" s="74">
        <v>220.621</v>
      </c>
      <c r="F144" s="74">
        <f t="shared" si="8"/>
        <v>2621.121</v>
      </c>
      <c r="G144" s="75">
        <f t="shared" si="9"/>
        <v>829.999999999927</v>
      </c>
      <c r="H144" s="152"/>
      <c r="K144" s="82">
        <f>IF(AND(年报!N$2&lt;=A144,A144&lt;=年报!N$3),1,0)</f>
        <v>0</v>
      </c>
    </row>
    <row r="145" s="75" customFormat="1" spans="1:11">
      <c r="A145" s="21">
        <v>44361</v>
      </c>
      <c r="B145" s="77">
        <f>'DC4-1'!B144</f>
        <v>2581.994</v>
      </c>
      <c r="C145" s="77">
        <f>IF(ISERROR(VLOOKUP(A145,'DC4-1'!$A$4:$Q$1997,5,TRUE)),"",VLOOKUP(A145,'DC4-1'!$A$4:$Q$1997,5,TRUE))</f>
        <v>260.884</v>
      </c>
      <c r="D145" s="74">
        <v>221.747</v>
      </c>
      <c r="E145" s="74">
        <v>221.777</v>
      </c>
      <c r="F145" s="74">
        <f t="shared" si="8"/>
        <v>2621.116</v>
      </c>
      <c r="G145" s="75">
        <f t="shared" si="9"/>
        <v>835.000000000491</v>
      </c>
      <c r="H145" s="152"/>
      <c r="K145" s="82">
        <f>IF(AND(年报!N$2&lt;=A145,A145&lt;=年报!N$3),1,0)</f>
        <v>0</v>
      </c>
    </row>
    <row r="146" s="75" customFormat="1" spans="1:11">
      <c r="A146" s="21">
        <v>44363</v>
      </c>
      <c r="B146" s="77">
        <f>'DC4-1'!B145</f>
        <v>2581.994</v>
      </c>
      <c r="C146" s="77">
        <f>IF(ISERROR(VLOOKUP(A146,'DC4-1'!$A$4:$Q$1997,5,TRUE)),"",VLOOKUP(A146,'DC4-1'!$A$4:$Q$1997,5,TRUE))</f>
        <v>260.87</v>
      </c>
      <c r="D146" s="74">
        <v>221.735</v>
      </c>
      <c r="E146" s="74">
        <v>221.767</v>
      </c>
      <c r="F146" s="74">
        <f t="shared" si="8"/>
        <v>2621.113</v>
      </c>
      <c r="G146" s="75">
        <f t="shared" si="9"/>
        <v>838.000000000648</v>
      </c>
      <c r="H146" s="152"/>
      <c r="K146" s="82">
        <f>IF(AND(年报!N$2&lt;=A146,A146&lt;=年报!N$3),1,0)</f>
        <v>0</v>
      </c>
    </row>
    <row r="147" s="75" customFormat="1" spans="1:11">
      <c r="A147" s="21">
        <v>44366</v>
      </c>
      <c r="B147" s="77">
        <f>'DC4-1'!B146</f>
        <v>2581.994</v>
      </c>
      <c r="C147" s="77">
        <f>IF(ISERROR(VLOOKUP(A147,'DC4-1'!$A$4:$Q$1997,5,TRUE)),"",VLOOKUP(A147,'DC4-1'!$A$4:$Q$1997,5,TRUE))</f>
        <v>260.858</v>
      </c>
      <c r="D147" s="74">
        <v>221.724</v>
      </c>
      <c r="E147" s="74">
        <v>221.754</v>
      </c>
      <c r="F147" s="74">
        <f t="shared" si="8"/>
        <v>2621.113</v>
      </c>
      <c r="G147" s="75">
        <f t="shared" si="9"/>
        <v>838.000000000193</v>
      </c>
      <c r="H147" s="152"/>
      <c r="K147" s="82">
        <f>IF(AND(年报!N$2&lt;=A147,A147&lt;=年报!N$3),1,0)</f>
        <v>0</v>
      </c>
    </row>
    <row r="148" s="75" customFormat="1" spans="1:11">
      <c r="A148" s="21">
        <v>44367</v>
      </c>
      <c r="B148" s="77">
        <f>'DC4-1'!B147</f>
        <v>2581.994</v>
      </c>
      <c r="C148" s="77">
        <f>IF(ISERROR(VLOOKUP(A148,'DC4-1'!$A$4:$Q$1997,5,TRUE)),"",VLOOKUP(A148,'DC4-1'!$A$4:$Q$1997,5,TRUE))</f>
        <v>260.8105</v>
      </c>
      <c r="D148" s="74">
        <v>221.678</v>
      </c>
      <c r="E148" s="74">
        <v>221.702</v>
      </c>
      <c r="F148" s="74">
        <f t="shared" si="8"/>
        <v>2621.1145</v>
      </c>
      <c r="G148" s="75">
        <f t="shared" si="9"/>
        <v>836.500000000342</v>
      </c>
      <c r="H148" s="152"/>
      <c r="K148" s="82">
        <f>IF(AND(年报!N$2&lt;=A148,A148&lt;=年报!N$3),1,0)</f>
        <v>0</v>
      </c>
    </row>
    <row r="149" s="75" customFormat="1" spans="1:11">
      <c r="A149" s="21">
        <v>44372</v>
      </c>
      <c r="B149" s="77">
        <f>'DC4-1'!B148</f>
        <v>2581.994</v>
      </c>
      <c r="C149" s="77">
        <f>IF(ISERROR(VLOOKUP(A149,'DC4-1'!$A$4:$Q$1997,5,TRUE)),"",VLOOKUP(A149,'DC4-1'!$A$4:$Q$1997,5,TRUE))</f>
        <v>260.8405</v>
      </c>
      <c r="D149" s="74">
        <v>221.699</v>
      </c>
      <c r="E149" s="74">
        <v>221.724</v>
      </c>
      <c r="F149" s="74">
        <f t="shared" si="8"/>
        <v>2621.123</v>
      </c>
      <c r="G149" s="75">
        <f t="shared" si="9"/>
        <v>828.000000000429</v>
      </c>
      <c r="H149" s="152"/>
      <c r="K149" s="82">
        <f>IF(AND(年报!N$2&lt;=A149,A149&lt;=年报!N$3),1,0)</f>
        <v>0</v>
      </c>
    </row>
    <row r="150" s="75" customFormat="1" spans="1:11">
      <c r="A150" s="21">
        <v>44373</v>
      </c>
      <c r="B150" s="77">
        <f>'DC4-1'!B149</f>
        <v>2581.994</v>
      </c>
      <c r="C150" s="77">
        <f>IF(ISERROR(VLOOKUP(A150,'DC4-1'!$A$4:$Q$1997,5,TRUE)),"",VLOOKUP(A150,'DC4-1'!$A$4:$Q$1997,5,TRUE))</f>
        <v>260.83</v>
      </c>
      <c r="D150" s="74">
        <v>221.687</v>
      </c>
      <c r="E150" s="74">
        <v>221.713</v>
      </c>
      <c r="F150" s="74">
        <f t="shared" si="8"/>
        <v>2621.124</v>
      </c>
      <c r="G150" s="75">
        <f t="shared" si="9"/>
        <v>827.000000000226</v>
      </c>
      <c r="H150" s="152"/>
      <c r="K150" s="82">
        <f>IF(AND(年报!N$2&lt;=A150,A150&lt;=年报!N$3),1,0)</f>
        <v>0</v>
      </c>
    </row>
    <row r="151" s="75" customFormat="1" spans="1:11">
      <c r="A151" s="21">
        <v>44375</v>
      </c>
      <c r="B151" s="77">
        <f>'DC4-1'!B150</f>
        <v>2581.994</v>
      </c>
      <c r="C151" s="77">
        <f>IF(ISERROR(VLOOKUP(A151,'DC4-1'!$A$4:$Q$1997,5,TRUE)),"",VLOOKUP(A151,'DC4-1'!$A$4:$Q$1997,5,TRUE))</f>
        <v>260.8225</v>
      </c>
      <c r="D151" s="74">
        <v>221.681</v>
      </c>
      <c r="E151" s="74">
        <v>221.707</v>
      </c>
      <c r="F151" s="74">
        <f t="shared" si="8"/>
        <v>2621.1225</v>
      </c>
      <c r="G151" s="75">
        <f t="shared" si="9"/>
        <v>828.500000000531</v>
      </c>
      <c r="H151" s="152"/>
      <c r="K151" s="82">
        <f>IF(AND(年报!N$2&lt;=A151,A151&lt;=年报!N$3),1,0)</f>
        <v>0</v>
      </c>
    </row>
    <row r="152" s="75" customFormat="1" spans="1:11">
      <c r="A152" s="21">
        <v>44377</v>
      </c>
      <c r="B152" s="77">
        <f>'DC4-1'!B151</f>
        <v>2581.994</v>
      </c>
      <c r="C152" s="77">
        <f>IF(ISERROR(VLOOKUP(A152,'DC4-1'!$A$4:$Q$1997,5,TRUE)),"",VLOOKUP(A152,'DC4-1'!$A$4:$Q$1997,5,TRUE))</f>
        <v>260.8085</v>
      </c>
      <c r="D152" s="74">
        <v>221.672</v>
      </c>
      <c r="E152" s="74">
        <v>221.703</v>
      </c>
      <c r="F152" s="74">
        <f t="shared" ref="F152:F162" si="11">(B152+C152)-(D152+E152)/2</f>
        <v>2621.115</v>
      </c>
      <c r="G152" s="75">
        <f t="shared" si="9"/>
        <v>836.00000000024</v>
      </c>
      <c r="H152" s="152"/>
      <c r="K152" s="82">
        <f>IF(AND(年报!N$2&lt;=A152,A152&lt;=年报!N$3),1,0)</f>
        <v>0</v>
      </c>
    </row>
    <row r="153" s="75" customFormat="1" spans="1:11">
      <c r="A153" s="21">
        <v>44380</v>
      </c>
      <c r="B153" s="77">
        <f>'DC4-1'!B152</f>
        <v>2581.994</v>
      </c>
      <c r="C153" s="77">
        <f>IF(ISERROR(VLOOKUP(A153,'DC4-1'!$A$4:$Q$1997,5,TRUE)),"",VLOOKUP(A153,'DC4-1'!$A$4:$Q$1997,5,TRUE))</f>
        <v>260.789</v>
      </c>
      <c r="D153" s="74">
        <v>221.653</v>
      </c>
      <c r="E153" s="74">
        <v>221.686</v>
      </c>
      <c r="F153" s="74">
        <f t="shared" si="11"/>
        <v>2621.1135</v>
      </c>
      <c r="G153" s="75">
        <f t="shared" si="9"/>
        <v>837.500000000091</v>
      </c>
      <c r="H153" s="152"/>
      <c r="K153" s="82">
        <f>IF(AND(年报!N$2&lt;=A153,A153&lt;=年报!N$3),1,0)</f>
        <v>0</v>
      </c>
    </row>
    <row r="154" s="75" customFormat="1" spans="1:11">
      <c r="A154" s="21">
        <v>44383</v>
      </c>
      <c r="B154" s="77">
        <f>'DC4-1'!B153</f>
        <v>2581.994</v>
      </c>
      <c r="C154" s="77">
        <f>IF(ISERROR(VLOOKUP(A154,'DC4-1'!$A$4:$Q$1997,5,TRUE)),"",VLOOKUP(A154,'DC4-1'!$A$4:$Q$1997,5,TRUE))</f>
        <v>260.794</v>
      </c>
      <c r="D154" s="74">
        <v>221.647</v>
      </c>
      <c r="E154" s="74">
        <v>221.683</v>
      </c>
      <c r="F154" s="74">
        <f t="shared" si="11"/>
        <v>2621.123</v>
      </c>
      <c r="G154" s="75">
        <f t="shared" si="9"/>
        <v>828.000000000429</v>
      </c>
      <c r="H154" s="152"/>
      <c r="K154" s="82">
        <f>IF(AND(年报!N$2&lt;=A154,A154&lt;=年报!N$3),1,0)</f>
        <v>0</v>
      </c>
    </row>
    <row r="155" s="75" customFormat="1" spans="1:11">
      <c r="A155" s="21">
        <v>44385</v>
      </c>
      <c r="B155" s="77">
        <f>'DC4-1'!B154</f>
        <v>2581.994</v>
      </c>
      <c r="C155" s="77">
        <f>IF(ISERROR(VLOOKUP(A155,'DC4-1'!$A$4:$Q$1997,5,TRUE)),"",VLOOKUP(A155,'DC4-1'!$A$4:$Q$1997,5,TRUE))</f>
        <v>260.7795</v>
      </c>
      <c r="D155" s="74">
        <v>221.641</v>
      </c>
      <c r="E155" s="74">
        <v>221.675</v>
      </c>
      <c r="F155" s="74">
        <f t="shared" si="11"/>
        <v>2621.1155</v>
      </c>
      <c r="G155" s="75">
        <f t="shared" si="9"/>
        <v>835.500000000138</v>
      </c>
      <c r="H155" s="152"/>
      <c r="K155" s="82">
        <f>IF(AND(年报!N$2&lt;=A155,A155&lt;=年报!N$3),1,0)</f>
        <v>0</v>
      </c>
    </row>
    <row r="156" s="75" customFormat="1" spans="1:11">
      <c r="A156" s="21">
        <v>44387</v>
      </c>
      <c r="B156" s="77">
        <f>'DC4-1'!B155</f>
        <v>2581.994</v>
      </c>
      <c r="C156" s="77">
        <f>IF(ISERROR(VLOOKUP(A156,'DC4-1'!$A$4:$Q$1997,5,TRUE)),"",VLOOKUP(A156,'DC4-1'!$A$4:$Q$1997,5,TRUE))</f>
        <v>260.775</v>
      </c>
      <c r="D156" s="74">
        <v>221.641</v>
      </c>
      <c r="E156" s="74">
        <v>221.667</v>
      </c>
      <c r="F156" s="74">
        <f t="shared" si="11"/>
        <v>2621.115</v>
      </c>
      <c r="G156" s="75">
        <f t="shared" si="9"/>
        <v>836.00000000024</v>
      </c>
      <c r="H156" s="152"/>
      <c r="K156" s="82">
        <f>IF(AND(年报!N$2&lt;=A156,A156&lt;=年报!N$3),1,0)</f>
        <v>0</v>
      </c>
    </row>
    <row r="157" s="75" customFormat="1" spans="1:11">
      <c r="A157" s="21">
        <v>44390</v>
      </c>
      <c r="B157" s="77">
        <f>'DC4-1'!B156</f>
        <v>2581.994</v>
      </c>
      <c r="C157" s="77">
        <f>IF(ISERROR(VLOOKUP(A157,'DC4-1'!$A$4:$Q$1997,5,TRUE)),"",VLOOKUP(A157,'DC4-1'!$A$4:$Q$1997,5,TRUE))</f>
        <v>260.771</v>
      </c>
      <c r="D157" s="74">
        <v>221.641</v>
      </c>
      <c r="E157" s="74">
        <v>221.669</v>
      </c>
      <c r="F157" s="74">
        <f t="shared" si="11"/>
        <v>2621.11</v>
      </c>
      <c r="G157" s="75">
        <f t="shared" si="9"/>
        <v>841.000000000349</v>
      </c>
      <c r="H157" s="152"/>
      <c r="K157" s="82">
        <f>IF(AND(年报!N$2&lt;=A157,A157&lt;=年报!N$3),1,0)</f>
        <v>0</v>
      </c>
    </row>
    <row r="158" s="75" customFormat="1" spans="1:11">
      <c r="A158" s="21">
        <v>44397</v>
      </c>
      <c r="B158" s="77">
        <f>'DC4-1'!B157</f>
        <v>2581.994</v>
      </c>
      <c r="C158" s="77">
        <f>IF(ISERROR(VLOOKUP(A158,'DC4-1'!$A$4:$Q$1997,5,TRUE)),"",VLOOKUP(A158,'DC4-1'!$A$4:$Q$1997,5,TRUE))</f>
        <v>262.638</v>
      </c>
      <c r="D158" s="74">
        <v>223.525</v>
      </c>
      <c r="E158" s="74">
        <v>223.541</v>
      </c>
      <c r="F158" s="74">
        <f t="shared" si="11"/>
        <v>2621.099</v>
      </c>
      <c r="G158" s="75">
        <f t="shared" si="9"/>
        <v>852.000000000317</v>
      </c>
      <c r="H158" s="152"/>
      <c r="K158" s="82">
        <f>IF(AND(年报!N$2&lt;=A158,A158&lt;=年报!N$3),1,0)</f>
        <v>0</v>
      </c>
    </row>
    <row r="159" s="75" customFormat="1" spans="1:11">
      <c r="A159" s="21">
        <v>44401</v>
      </c>
      <c r="B159" s="77">
        <f>'DC4-1'!B158</f>
        <v>2581.994</v>
      </c>
      <c r="C159" s="77">
        <f>IF(ISERROR(VLOOKUP(A159,'DC4-1'!$A$4:$Q$1997,5,TRUE)),"",VLOOKUP(A159,'DC4-1'!$A$4:$Q$1997,5,TRUE))</f>
        <v>262.635</v>
      </c>
      <c r="D159" s="74">
        <v>223.5</v>
      </c>
      <c r="E159" s="74">
        <v>223.531</v>
      </c>
      <c r="F159" s="74">
        <f t="shared" si="11"/>
        <v>2621.1135</v>
      </c>
      <c r="G159" s="75">
        <f t="shared" si="9"/>
        <v>837.500000000546</v>
      </c>
      <c r="H159" s="152"/>
      <c r="K159" s="82">
        <f>IF(AND(年报!N$2&lt;=A159,A159&lt;=年报!N$3),1,0)</f>
        <v>0</v>
      </c>
    </row>
    <row r="160" s="75" customFormat="1" spans="1:11">
      <c r="A160" s="21">
        <v>44437</v>
      </c>
      <c r="B160" s="77">
        <f>'DC4-1'!B159</f>
        <v>2581.994</v>
      </c>
      <c r="C160" s="77">
        <f>IF(ISERROR(VLOOKUP(A160,'DC4-1'!$A$4:$Q$1997,5,TRUE)),"",VLOOKUP(A160,'DC4-1'!$A$4:$Q$1997,5,TRUE))</f>
        <v>269.265</v>
      </c>
      <c r="D160" s="74">
        <v>230.137</v>
      </c>
      <c r="E160" s="74">
        <v>230.165</v>
      </c>
      <c r="F160" s="74">
        <f t="shared" si="11"/>
        <v>2621.108</v>
      </c>
      <c r="G160" s="75">
        <f t="shared" si="9"/>
        <v>843.000000000302</v>
      </c>
      <c r="H160" s="152"/>
      <c r="K160" s="82">
        <f>IF(AND(年报!N$2&lt;=A160,A160&lt;=年报!N$3),1,0)</f>
        <v>0</v>
      </c>
    </row>
    <row r="161" s="75" customFormat="1" spans="1:11">
      <c r="A161" s="21">
        <v>44445</v>
      </c>
      <c r="B161" s="77">
        <f>'DC4-1'!B160</f>
        <v>2581.994</v>
      </c>
      <c r="C161" s="77">
        <f>IF(ISERROR(VLOOKUP(A161,'DC4-1'!$A$4:$Q$1997,5,TRUE)),"",VLOOKUP(A161,'DC4-1'!$A$4:$Q$1997,5,TRUE))</f>
        <v>269.7915</v>
      </c>
      <c r="D161" s="74">
        <v>230.67</v>
      </c>
      <c r="E161" s="74">
        <v>230.695</v>
      </c>
      <c r="F161" s="74">
        <f t="shared" si="11"/>
        <v>2621.103</v>
      </c>
      <c r="G161" s="75">
        <f t="shared" si="9"/>
        <v>848.000000000411</v>
      </c>
      <c r="H161" s="152"/>
      <c r="K161" s="82">
        <f>IF(AND(年报!N$2&lt;=A161,A161&lt;=年报!N$3),1,0)</f>
        <v>0</v>
      </c>
    </row>
    <row r="162" s="75" customFormat="1" spans="1:11">
      <c r="A162" s="21">
        <v>44448</v>
      </c>
      <c r="B162" s="77">
        <f>'DC4-1'!B161</f>
        <v>2581.994</v>
      </c>
      <c r="C162" s="77">
        <f>IF(ISERROR(VLOOKUP(A162,'DC4-1'!$A$4:$Q$1997,5,TRUE)),"",VLOOKUP(A162,'DC4-1'!$A$4:$Q$1997,5,TRUE))</f>
        <v>269.7105</v>
      </c>
      <c r="D162" s="74">
        <v>230.524</v>
      </c>
      <c r="E162" s="74">
        <v>230.65</v>
      </c>
      <c r="F162" s="74">
        <f t="shared" si="11"/>
        <v>2621.1175</v>
      </c>
      <c r="G162" s="75">
        <f t="shared" si="9"/>
        <v>833.500000000186</v>
      </c>
      <c r="H162" s="152"/>
      <c r="K162" s="82">
        <f>IF(AND(年报!N$2&lt;=A162,A162&lt;=年报!N$3),1,0)</f>
        <v>0</v>
      </c>
    </row>
    <row r="163" s="75" customFormat="1" spans="1:11">
      <c r="A163" s="65"/>
      <c r="B163" s="74"/>
      <c r="C163" s="74"/>
      <c r="D163" s="74"/>
      <c r="E163" s="74"/>
      <c r="F163" s="74"/>
      <c r="H163" s="152"/>
      <c r="K163" s="82">
        <f>IF(AND(年报!N$2&lt;=A163,A163&lt;=年报!N$3),1,0)</f>
        <v>0</v>
      </c>
    </row>
    <row r="164" s="75" customFormat="1" spans="1:11">
      <c r="A164" s="65"/>
      <c r="B164" s="74"/>
      <c r="C164" s="74"/>
      <c r="D164" s="74"/>
      <c r="E164" s="74"/>
      <c r="F164" s="74"/>
      <c r="H164" s="152"/>
      <c r="K164" s="82">
        <f>IF(AND(年报!N$2&lt;=A164,A164&lt;=年报!N$3),1,0)</f>
        <v>0</v>
      </c>
    </row>
    <row r="165" s="75" customFormat="1" spans="1:11">
      <c r="A165" s="65"/>
      <c r="B165" s="74"/>
      <c r="C165" s="74"/>
      <c r="D165" s="74"/>
      <c r="E165" s="74"/>
      <c r="F165" s="74"/>
      <c r="H165" s="152"/>
      <c r="K165" s="82">
        <f>IF(AND(年报!N$2&lt;=A165,A165&lt;=年报!N$3),1,0)</f>
        <v>0</v>
      </c>
    </row>
    <row r="166" s="75" customFormat="1" spans="1:11">
      <c r="A166" s="65"/>
      <c r="B166" s="74"/>
      <c r="C166" s="74"/>
      <c r="D166" s="74"/>
      <c r="E166" s="74"/>
      <c r="F166" s="74"/>
      <c r="H166" s="152"/>
      <c r="K166" s="82">
        <f>IF(AND(年报!N$2&lt;=A166,A166&lt;=年报!N$3),1,0)</f>
        <v>0</v>
      </c>
    </row>
    <row r="167" s="75" customFormat="1" spans="1:11">
      <c r="A167" s="65"/>
      <c r="B167" s="74"/>
      <c r="C167" s="74"/>
      <c r="D167" s="74"/>
      <c r="E167" s="74"/>
      <c r="F167" s="74"/>
      <c r="H167" s="152"/>
      <c r="K167" s="82">
        <f>IF(AND(年报!N$2&lt;=A167,A167&lt;=年报!N$3),1,0)</f>
        <v>0</v>
      </c>
    </row>
    <row r="168" s="75" customFormat="1" spans="1:11">
      <c r="A168" s="65"/>
      <c r="B168" s="74"/>
      <c r="C168" s="74"/>
      <c r="D168" s="74"/>
      <c r="E168" s="74"/>
      <c r="F168" s="74"/>
      <c r="H168" s="152"/>
      <c r="K168" s="82">
        <f>IF(AND(年报!N$2&lt;=A168,A168&lt;=年报!N$3),1,0)</f>
        <v>0</v>
      </c>
    </row>
    <row r="169" s="75" customFormat="1" spans="1:11">
      <c r="A169" s="65"/>
      <c r="B169" s="74"/>
      <c r="C169" s="74"/>
      <c r="D169" s="74"/>
      <c r="E169" s="74"/>
      <c r="F169" s="74"/>
      <c r="H169" s="152"/>
      <c r="K169" s="82">
        <f>IF(AND(年报!N$2&lt;=A169,A169&lt;=年报!N$3),1,0)</f>
        <v>0</v>
      </c>
    </row>
    <row r="170" s="75" customFormat="1" spans="1:11">
      <c r="A170" s="65"/>
      <c r="B170" s="74"/>
      <c r="C170" s="74"/>
      <c r="D170" s="74"/>
      <c r="E170" s="74"/>
      <c r="F170" s="74"/>
      <c r="H170" s="152"/>
      <c r="K170" s="82">
        <f>IF(AND(年报!N$2&lt;=A170,A170&lt;=年报!N$3),1,0)</f>
        <v>0</v>
      </c>
    </row>
    <row r="171" s="75" customFormat="1" spans="1:11">
      <c r="A171" s="65"/>
      <c r="B171" s="74"/>
      <c r="C171" s="74"/>
      <c r="D171" s="74"/>
      <c r="E171" s="74"/>
      <c r="F171" s="74"/>
      <c r="H171" s="152"/>
      <c r="K171" s="82">
        <f>IF(AND(年报!N$2&lt;=A171,A171&lt;=年报!N$3),1,0)</f>
        <v>0</v>
      </c>
    </row>
    <row r="172" s="75" customFormat="1" spans="1:11">
      <c r="A172" s="65"/>
      <c r="B172" s="74"/>
      <c r="C172" s="74"/>
      <c r="D172" s="74"/>
      <c r="E172" s="74"/>
      <c r="F172" s="74"/>
      <c r="H172" s="152"/>
      <c r="K172" s="82">
        <f>IF(AND(年报!N$2&lt;=A172,A172&lt;=年报!N$3),1,0)</f>
        <v>0</v>
      </c>
    </row>
    <row r="173" s="75" customFormat="1" spans="1:11">
      <c r="A173" s="65"/>
      <c r="B173" s="74"/>
      <c r="C173" s="74"/>
      <c r="D173" s="74"/>
      <c r="E173" s="74"/>
      <c r="F173" s="74"/>
      <c r="H173" s="152"/>
      <c r="K173" s="82">
        <f>IF(AND(年报!N$2&lt;=A173,A173&lt;=年报!N$3),1,0)</f>
        <v>0</v>
      </c>
    </row>
    <row r="174" s="75" customFormat="1" spans="1:11">
      <c r="A174" s="65"/>
      <c r="B174" s="74"/>
      <c r="C174" s="74"/>
      <c r="D174" s="74"/>
      <c r="E174" s="74"/>
      <c r="F174" s="74"/>
      <c r="H174" s="152"/>
      <c r="K174" s="82">
        <f>IF(AND(年报!N$2&lt;=A174,A174&lt;=年报!N$3),1,0)</f>
        <v>0</v>
      </c>
    </row>
    <row r="175" s="75" customFormat="1" spans="1:11">
      <c r="A175" s="65"/>
      <c r="B175" s="74"/>
      <c r="C175" s="74"/>
      <c r="D175" s="74"/>
      <c r="E175" s="74"/>
      <c r="F175" s="74"/>
      <c r="H175" s="152"/>
      <c r="K175" s="82">
        <f>IF(AND(年报!N$2&lt;=A175,A175&lt;=年报!N$3),1,0)</f>
        <v>0</v>
      </c>
    </row>
    <row r="176" s="75" customFormat="1" spans="1:11">
      <c r="A176" s="65"/>
      <c r="B176" s="74"/>
      <c r="C176" s="74"/>
      <c r="D176" s="74"/>
      <c r="E176" s="74"/>
      <c r="F176" s="74"/>
      <c r="H176" s="152"/>
      <c r="K176" s="82">
        <f>IF(AND(年报!N$2&lt;=A176,A176&lt;=年报!N$3),1,0)</f>
        <v>0</v>
      </c>
    </row>
    <row r="177" s="75" customFormat="1" spans="1:11">
      <c r="A177" s="65"/>
      <c r="B177" s="74"/>
      <c r="C177" s="74"/>
      <c r="D177" s="74"/>
      <c r="E177" s="74"/>
      <c r="F177" s="74"/>
      <c r="H177" s="152"/>
      <c r="K177" s="82">
        <f>IF(AND(年报!N$2&lt;=A177,A177&lt;=年报!N$3),1,0)</f>
        <v>0</v>
      </c>
    </row>
    <row r="178" s="75" customFormat="1" spans="1:11">
      <c r="A178" s="65"/>
      <c r="B178" s="74"/>
      <c r="C178" s="74"/>
      <c r="D178" s="74"/>
      <c r="E178" s="74"/>
      <c r="F178" s="74"/>
      <c r="H178" s="152"/>
      <c r="K178" s="82">
        <f>IF(AND(年报!N$2&lt;=A178,A178&lt;=年报!N$3),1,0)</f>
        <v>0</v>
      </c>
    </row>
    <row r="179" s="75" customFormat="1" spans="1:11">
      <c r="A179" s="65"/>
      <c r="B179" s="74"/>
      <c r="C179" s="74"/>
      <c r="D179" s="74"/>
      <c r="E179" s="74"/>
      <c r="F179" s="74"/>
      <c r="H179" s="152"/>
      <c r="K179" s="82">
        <f>IF(AND(年报!N$2&lt;=A179,A179&lt;=年报!N$3),1,0)</f>
        <v>0</v>
      </c>
    </row>
    <row r="180" s="75" customFormat="1" spans="1:11">
      <c r="A180" s="65"/>
      <c r="B180" s="74"/>
      <c r="C180" s="74"/>
      <c r="D180" s="74"/>
      <c r="E180" s="74"/>
      <c r="F180" s="74"/>
      <c r="H180" s="152"/>
      <c r="K180" s="82">
        <f>IF(AND(年报!N$2&lt;=A180,A180&lt;=年报!N$3),1,0)</f>
        <v>0</v>
      </c>
    </row>
    <row r="181" s="75" customFormat="1" spans="1:11">
      <c r="A181" s="65"/>
      <c r="B181" s="74"/>
      <c r="C181" s="74"/>
      <c r="D181" s="74"/>
      <c r="E181" s="74"/>
      <c r="F181" s="74"/>
      <c r="H181" s="152"/>
      <c r="K181" s="82">
        <f>IF(AND(年报!N$2&lt;=A181,A181&lt;=年报!N$3),1,0)</f>
        <v>0</v>
      </c>
    </row>
    <row r="182" s="75" customFormat="1" spans="1:11">
      <c r="A182" s="65"/>
      <c r="B182" s="74"/>
      <c r="C182" s="74"/>
      <c r="D182" s="74"/>
      <c r="E182" s="74"/>
      <c r="F182" s="74"/>
      <c r="H182" s="152"/>
      <c r="K182" s="82">
        <f>IF(AND(年报!N$2&lt;=A182,A182&lt;=年报!N$3),1,0)</f>
        <v>0</v>
      </c>
    </row>
    <row r="183" s="75" customFormat="1" spans="1:11">
      <c r="A183" s="65"/>
      <c r="B183" s="74"/>
      <c r="C183" s="74"/>
      <c r="D183" s="74"/>
      <c r="E183" s="74"/>
      <c r="F183" s="74"/>
      <c r="H183" s="152"/>
      <c r="K183" s="82">
        <f>IF(AND(年报!N$2&lt;=A183,A183&lt;=年报!N$3),1,0)</f>
        <v>0</v>
      </c>
    </row>
    <row r="184" s="75" customFormat="1" spans="1:11">
      <c r="A184" s="65"/>
      <c r="B184" s="74"/>
      <c r="C184" s="74"/>
      <c r="D184" s="74"/>
      <c r="E184" s="74"/>
      <c r="F184" s="74"/>
      <c r="H184" s="152"/>
      <c r="K184" s="82">
        <f>IF(AND(年报!N$2&lt;=A184,A184&lt;=年报!N$3),1,0)</f>
        <v>0</v>
      </c>
    </row>
    <row r="185" s="75" customFormat="1" spans="1:11">
      <c r="A185" s="65"/>
      <c r="B185" s="74"/>
      <c r="C185" s="74"/>
      <c r="D185" s="74"/>
      <c r="E185" s="74"/>
      <c r="F185" s="74"/>
      <c r="H185" s="152"/>
      <c r="K185" s="82">
        <f>IF(AND(年报!N$2&lt;=A185,A185&lt;=年报!N$3),1,0)</f>
        <v>0</v>
      </c>
    </row>
    <row r="186" s="75" customFormat="1" spans="1:11">
      <c r="A186" s="65"/>
      <c r="B186" s="74"/>
      <c r="C186" s="74"/>
      <c r="D186" s="74"/>
      <c r="E186" s="74"/>
      <c r="F186" s="74"/>
      <c r="H186" s="152"/>
      <c r="K186" s="82">
        <f>IF(AND(年报!N$2&lt;=A186,A186&lt;=年报!N$3),1,0)</f>
        <v>0</v>
      </c>
    </row>
    <row r="187" s="75" customFormat="1" spans="1:11">
      <c r="A187" s="65"/>
      <c r="B187" s="74"/>
      <c r="C187" s="74"/>
      <c r="D187" s="74"/>
      <c r="E187" s="74"/>
      <c r="F187" s="74"/>
      <c r="H187" s="152"/>
      <c r="K187" s="82">
        <f>IF(AND(年报!N$2&lt;=A187,A187&lt;=年报!N$3),1,0)</f>
        <v>0</v>
      </c>
    </row>
    <row r="188" s="75" customFormat="1" spans="1:11">
      <c r="A188" s="65"/>
      <c r="B188" s="74"/>
      <c r="C188" s="74"/>
      <c r="D188" s="74"/>
      <c r="E188" s="74"/>
      <c r="F188" s="74"/>
      <c r="H188" s="152"/>
      <c r="K188" s="82">
        <f>IF(AND(年报!N$2&lt;=A188,A188&lt;=年报!N$3),1,0)</f>
        <v>0</v>
      </c>
    </row>
    <row r="189" s="75" customFormat="1" spans="1:11">
      <c r="A189" s="65"/>
      <c r="B189" s="74"/>
      <c r="C189" s="74"/>
      <c r="D189" s="74"/>
      <c r="E189" s="74"/>
      <c r="F189" s="74"/>
      <c r="H189" s="152"/>
      <c r="K189" s="82">
        <f>IF(AND(年报!N$2&lt;=A189,A189&lt;=年报!N$3),1,0)</f>
        <v>0</v>
      </c>
    </row>
    <row r="190" s="75" customFormat="1" spans="1:11">
      <c r="A190" s="65"/>
      <c r="B190" s="74"/>
      <c r="C190" s="74"/>
      <c r="D190" s="74"/>
      <c r="E190" s="74"/>
      <c r="F190" s="74"/>
      <c r="H190" s="152"/>
      <c r="K190" s="82">
        <f>IF(AND(年报!N$2&lt;=A190,A190&lt;=年报!N$3),1,0)</f>
        <v>0</v>
      </c>
    </row>
    <row r="191" s="75" customFormat="1" spans="1:11">
      <c r="A191" s="65"/>
      <c r="B191" s="74"/>
      <c r="C191" s="74"/>
      <c r="D191" s="74"/>
      <c r="E191" s="74"/>
      <c r="F191" s="74"/>
      <c r="H191" s="152"/>
      <c r="K191" s="82">
        <f>IF(AND(年报!N$2&lt;=A191,A191&lt;=年报!N$3),1,0)</f>
        <v>0</v>
      </c>
    </row>
    <row r="192" s="75" customFormat="1" spans="1:11">
      <c r="A192" s="65"/>
      <c r="B192" s="74"/>
      <c r="C192" s="74"/>
      <c r="D192" s="74"/>
      <c r="E192" s="74"/>
      <c r="F192" s="74"/>
      <c r="H192" s="152"/>
      <c r="K192" s="82">
        <f>IF(AND(年报!N$2&lt;=A192,A192&lt;=年报!N$3),1,0)</f>
        <v>0</v>
      </c>
    </row>
    <row r="193" s="75" customFormat="1" spans="1:11">
      <c r="A193" s="65"/>
      <c r="B193" s="74"/>
      <c r="C193" s="74"/>
      <c r="D193" s="74"/>
      <c r="E193" s="74"/>
      <c r="F193" s="74"/>
      <c r="H193" s="152"/>
      <c r="K193" s="82">
        <f>IF(AND(年报!N$2&lt;=A193,A193&lt;=年报!N$3),1,0)</f>
        <v>0</v>
      </c>
    </row>
    <row r="194" s="75" customFormat="1" spans="1:11">
      <c r="A194" s="65"/>
      <c r="B194" s="74"/>
      <c r="C194" s="74"/>
      <c r="D194" s="74"/>
      <c r="E194" s="74"/>
      <c r="F194" s="74"/>
      <c r="H194" s="152"/>
      <c r="K194" s="82">
        <f>IF(AND(年报!N$2&lt;=A194,A194&lt;=年报!N$3),1,0)</f>
        <v>0</v>
      </c>
    </row>
    <row r="195" s="75" customFormat="1" spans="1:11">
      <c r="A195" s="65"/>
      <c r="B195" s="74"/>
      <c r="C195" s="74"/>
      <c r="D195" s="74"/>
      <c r="E195" s="74"/>
      <c r="F195" s="74"/>
      <c r="H195" s="152"/>
      <c r="K195" s="82">
        <f>IF(AND(年报!N$2&lt;=A195,A195&lt;=年报!N$3),1,0)</f>
        <v>0</v>
      </c>
    </row>
    <row r="196" s="75" customFormat="1" spans="1:11">
      <c r="A196" s="65"/>
      <c r="B196" s="74"/>
      <c r="C196" s="74"/>
      <c r="D196" s="74"/>
      <c r="E196" s="74"/>
      <c r="F196" s="74"/>
      <c r="H196" s="152"/>
      <c r="K196" s="82">
        <f>IF(AND(年报!N$2&lt;=A196,A196&lt;=年报!N$3),1,0)</f>
        <v>0</v>
      </c>
    </row>
    <row r="197" s="75" customFormat="1" spans="1:11">
      <c r="A197" s="65"/>
      <c r="B197" s="74"/>
      <c r="C197" s="74"/>
      <c r="D197" s="74"/>
      <c r="E197" s="74"/>
      <c r="F197" s="74"/>
      <c r="H197" s="152"/>
      <c r="K197" s="82">
        <f>IF(AND(年报!N$2&lt;=A197,A197&lt;=年报!N$3),1,0)</f>
        <v>0</v>
      </c>
    </row>
    <row r="198" s="75" customFormat="1" spans="1:11">
      <c r="A198" s="65"/>
      <c r="B198" s="74"/>
      <c r="C198" s="74"/>
      <c r="D198" s="74"/>
      <c r="E198" s="74"/>
      <c r="F198" s="74"/>
      <c r="H198" s="152"/>
      <c r="K198" s="82">
        <f>IF(AND(年报!N$2&lt;=A198,A198&lt;=年报!N$3),1,0)</f>
        <v>0</v>
      </c>
    </row>
    <row r="199" s="75" customFormat="1" spans="1:11">
      <c r="A199" s="65"/>
      <c r="B199" s="74"/>
      <c r="C199" s="74"/>
      <c r="D199" s="74"/>
      <c r="E199" s="74"/>
      <c r="F199" s="74"/>
      <c r="H199" s="152"/>
      <c r="K199" s="82">
        <f>IF(AND(年报!N$2&lt;=A199,A199&lt;=年报!N$3),1,0)</f>
        <v>0</v>
      </c>
    </row>
    <row r="200" s="75" customFormat="1" spans="1:11">
      <c r="A200" s="65"/>
      <c r="B200" s="74"/>
      <c r="C200" s="74"/>
      <c r="D200" s="74"/>
      <c r="E200" s="74"/>
      <c r="F200" s="74"/>
      <c r="H200" s="152"/>
      <c r="K200" s="82">
        <f>IF(AND(年报!N$2&lt;=A200,A200&lt;=年报!N$3),1,0)</f>
        <v>0</v>
      </c>
    </row>
    <row r="201" s="75" customFormat="1" spans="1:11">
      <c r="A201" s="65"/>
      <c r="B201" s="74"/>
      <c r="C201" s="74"/>
      <c r="D201" s="74"/>
      <c r="E201" s="74"/>
      <c r="F201" s="74"/>
      <c r="H201" s="152"/>
      <c r="K201" s="82">
        <f>IF(AND(年报!N$2&lt;=A201,A201&lt;=年报!N$3),1,0)</f>
        <v>0</v>
      </c>
    </row>
    <row r="202" s="75" customFormat="1" spans="1:11">
      <c r="A202" s="65"/>
      <c r="B202" s="74"/>
      <c r="C202" s="74"/>
      <c r="D202" s="74"/>
      <c r="E202" s="74"/>
      <c r="F202" s="74"/>
      <c r="H202" s="152"/>
      <c r="K202" s="82">
        <f>IF(AND(年报!N$2&lt;=A202,A202&lt;=年报!N$3),1,0)</f>
        <v>0</v>
      </c>
    </row>
    <row r="203" s="75" customFormat="1" spans="1:11">
      <c r="A203" s="65"/>
      <c r="B203" s="74"/>
      <c r="C203" s="74"/>
      <c r="D203" s="74"/>
      <c r="E203" s="74"/>
      <c r="F203" s="74"/>
      <c r="H203" s="152"/>
      <c r="K203" s="82">
        <f>IF(AND(年报!N$2&lt;=A203,A203&lt;=年报!N$3),1,0)</f>
        <v>0</v>
      </c>
    </row>
    <row r="204" s="75" customFormat="1" spans="1:11">
      <c r="A204" s="65"/>
      <c r="B204" s="74"/>
      <c r="C204" s="74"/>
      <c r="D204" s="74"/>
      <c r="E204" s="74"/>
      <c r="F204" s="74"/>
      <c r="H204" s="152"/>
      <c r="K204" s="82">
        <f>IF(AND(年报!N$2&lt;=A204,A204&lt;=年报!N$3),1,0)</f>
        <v>0</v>
      </c>
    </row>
    <row r="205" s="75" customFormat="1" spans="1:11">
      <c r="A205" s="65"/>
      <c r="B205" s="74"/>
      <c r="C205" s="74"/>
      <c r="D205" s="74"/>
      <c r="E205" s="74"/>
      <c r="F205" s="74"/>
      <c r="H205" s="152"/>
      <c r="K205" s="82">
        <f>IF(AND(年报!N$2&lt;=A205,A205&lt;=年报!N$3),1,0)</f>
        <v>0</v>
      </c>
    </row>
    <row r="206" s="75" customFormat="1" spans="1:11">
      <c r="A206" s="65"/>
      <c r="B206" s="74"/>
      <c r="C206" s="74"/>
      <c r="D206" s="74"/>
      <c r="E206" s="74"/>
      <c r="F206" s="74"/>
      <c r="H206" s="152"/>
      <c r="K206" s="82">
        <f>IF(AND(年报!N$2&lt;=A206,A206&lt;=年报!N$3),1,0)</f>
        <v>0</v>
      </c>
    </row>
    <row r="207" s="75" customFormat="1" spans="1:11">
      <c r="A207" s="65"/>
      <c r="B207" s="74"/>
      <c r="C207" s="74"/>
      <c r="D207" s="74"/>
      <c r="E207" s="74"/>
      <c r="F207" s="74"/>
      <c r="H207" s="152"/>
      <c r="K207" s="82">
        <f>IF(AND(年报!N$2&lt;=A207,A207&lt;=年报!N$3),1,0)</f>
        <v>0</v>
      </c>
    </row>
    <row r="208" s="75" customFormat="1" spans="1:11">
      <c r="A208" s="65"/>
      <c r="B208" s="74"/>
      <c r="C208" s="74"/>
      <c r="D208" s="74"/>
      <c r="E208" s="74"/>
      <c r="F208" s="74"/>
      <c r="H208" s="152"/>
      <c r="K208" s="82">
        <f>IF(AND(年报!N$2&lt;=A208,A208&lt;=年报!N$3),1,0)</f>
        <v>0</v>
      </c>
    </row>
    <row r="209" s="75" customFormat="1" spans="1:11">
      <c r="A209" s="65"/>
      <c r="B209" s="74"/>
      <c r="C209" s="74"/>
      <c r="D209" s="74"/>
      <c r="E209" s="74"/>
      <c r="F209" s="74"/>
      <c r="H209" s="152"/>
      <c r="K209" s="82">
        <f>IF(AND(年报!N$2&lt;=A209,A209&lt;=年报!N$3),1,0)</f>
        <v>0</v>
      </c>
    </row>
    <row r="210" s="75" customFormat="1" spans="1:11">
      <c r="A210" s="65"/>
      <c r="B210" s="74"/>
      <c r="C210" s="74"/>
      <c r="D210" s="74"/>
      <c r="E210" s="74"/>
      <c r="F210" s="74"/>
      <c r="H210" s="152"/>
      <c r="K210" s="82">
        <f>IF(AND(年报!N$2&lt;=A210,A210&lt;=年报!N$3),1,0)</f>
        <v>0</v>
      </c>
    </row>
    <row r="211" s="75" customFormat="1" spans="1:11">
      <c r="A211" s="65"/>
      <c r="B211" s="74"/>
      <c r="C211" s="74"/>
      <c r="D211" s="74"/>
      <c r="E211" s="74"/>
      <c r="F211" s="74"/>
      <c r="H211" s="152"/>
      <c r="K211" s="82">
        <f>IF(AND(年报!N$2&lt;=A211,A211&lt;=年报!N$3),1,0)</f>
        <v>0</v>
      </c>
    </row>
    <row r="212" s="75" customFormat="1" spans="1:11">
      <c r="A212" s="65"/>
      <c r="B212" s="74"/>
      <c r="C212" s="74"/>
      <c r="D212" s="74"/>
      <c r="E212" s="74"/>
      <c r="F212" s="74"/>
      <c r="H212" s="152"/>
      <c r="K212" s="82">
        <f>IF(AND(年报!N$2&lt;=A212,A212&lt;=年报!N$3),1,0)</f>
        <v>0</v>
      </c>
    </row>
    <row r="213" s="75" customFormat="1" spans="1:11">
      <c r="A213" s="65"/>
      <c r="B213" s="74"/>
      <c r="C213" s="74"/>
      <c r="D213" s="74"/>
      <c r="E213" s="74"/>
      <c r="F213" s="74"/>
      <c r="H213" s="152"/>
      <c r="K213" s="82">
        <f>IF(AND(年报!N$2&lt;=A213,A213&lt;=年报!N$3),1,0)</f>
        <v>0</v>
      </c>
    </row>
    <row r="214" s="75" customFormat="1" spans="1:11">
      <c r="A214" s="65"/>
      <c r="B214" s="74"/>
      <c r="C214" s="74"/>
      <c r="D214" s="74"/>
      <c r="E214" s="74"/>
      <c r="F214" s="74"/>
      <c r="H214" s="152"/>
      <c r="K214" s="82">
        <f>IF(AND(年报!N$2&lt;=A214,A214&lt;=年报!N$3),1,0)</f>
        <v>0</v>
      </c>
    </row>
    <row r="215" s="75" customFormat="1" spans="1:11">
      <c r="A215" s="65"/>
      <c r="B215" s="74"/>
      <c r="C215" s="74"/>
      <c r="D215" s="74"/>
      <c r="E215" s="74"/>
      <c r="F215" s="74"/>
      <c r="H215" s="152"/>
      <c r="K215" s="82">
        <f>IF(AND(年报!N$2&lt;=A215,A215&lt;=年报!N$3),1,0)</f>
        <v>0</v>
      </c>
    </row>
    <row r="216" s="75" customFormat="1" spans="1:11">
      <c r="A216" s="65"/>
      <c r="B216" s="74"/>
      <c r="C216" s="74"/>
      <c r="D216" s="74"/>
      <c r="E216" s="74"/>
      <c r="F216" s="74"/>
      <c r="H216" s="152"/>
      <c r="K216" s="82">
        <f>IF(AND(年报!N$2&lt;=A216,A216&lt;=年报!N$3),1,0)</f>
        <v>0</v>
      </c>
    </row>
    <row r="217" s="75" customFormat="1" spans="1:11">
      <c r="A217" s="65"/>
      <c r="B217" s="74"/>
      <c r="C217" s="74"/>
      <c r="D217" s="74"/>
      <c r="E217" s="74"/>
      <c r="F217" s="74"/>
      <c r="H217" s="152"/>
      <c r="K217" s="82">
        <f>IF(AND(年报!N$2&lt;=A217,A217&lt;=年报!N$3),1,0)</f>
        <v>0</v>
      </c>
    </row>
    <row r="218" s="75" customFormat="1" spans="1:11">
      <c r="A218" s="65"/>
      <c r="B218" s="74"/>
      <c r="C218" s="74"/>
      <c r="D218" s="74"/>
      <c r="E218" s="74"/>
      <c r="F218" s="74"/>
      <c r="H218" s="152"/>
      <c r="K218" s="82">
        <f>IF(AND(年报!N$2&lt;=A218,A218&lt;=年报!N$3),1,0)</f>
        <v>0</v>
      </c>
    </row>
    <row r="219" s="75" customFormat="1" spans="1:11">
      <c r="A219" s="65"/>
      <c r="B219" s="74"/>
      <c r="C219" s="74"/>
      <c r="D219" s="74"/>
      <c r="E219" s="74"/>
      <c r="F219" s="74"/>
      <c r="H219" s="152"/>
      <c r="K219" s="82">
        <f>IF(AND(年报!N$2&lt;=A219,A219&lt;=年报!N$3),1,0)</f>
        <v>0</v>
      </c>
    </row>
    <row r="220" s="75" customFormat="1" spans="1:11">
      <c r="A220" s="65"/>
      <c r="B220" s="74"/>
      <c r="C220" s="74"/>
      <c r="D220" s="74"/>
      <c r="E220" s="74"/>
      <c r="F220" s="74"/>
      <c r="H220" s="152"/>
      <c r="K220" s="82">
        <f>IF(AND(年报!N$2&lt;=A220,A220&lt;=年报!N$3),1,0)</f>
        <v>0</v>
      </c>
    </row>
    <row r="221" s="75" customFormat="1" spans="1:11">
      <c r="A221" s="65"/>
      <c r="B221" s="74"/>
      <c r="C221" s="74"/>
      <c r="D221" s="74"/>
      <c r="E221" s="74"/>
      <c r="F221" s="74"/>
      <c r="H221" s="152"/>
      <c r="K221" s="82">
        <f>IF(AND(年报!N$2&lt;=A221,A221&lt;=年报!N$3),1,0)</f>
        <v>0</v>
      </c>
    </row>
    <row r="222" s="75" customFormat="1" spans="1:11">
      <c r="A222" s="65"/>
      <c r="B222" s="74"/>
      <c r="C222" s="74"/>
      <c r="D222" s="74"/>
      <c r="E222" s="74"/>
      <c r="F222" s="74"/>
      <c r="H222" s="152"/>
      <c r="K222" s="82">
        <f>IF(AND(年报!N$2&lt;=A222,A222&lt;=年报!N$3),1,0)</f>
        <v>0</v>
      </c>
    </row>
    <row r="223" s="75" customFormat="1" spans="1:11">
      <c r="A223" s="65"/>
      <c r="B223" s="74"/>
      <c r="C223" s="74"/>
      <c r="D223" s="74"/>
      <c r="E223" s="74"/>
      <c r="F223" s="74"/>
      <c r="H223" s="152"/>
      <c r="K223" s="82">
        <f>IF(AND(年报!N$2&lt;=A223,A223&lt;=年报!N$3),1,0)</f>
        <v>0</v>
      </c>
    </row>
    <row r="224" s="75" customFormat="1" spans="1:11">
      <c r="A224" s="65"/>
      <c r="B224" s="74"/>
      <c r="C224" s="74"/>
      <c r="D224" s="74"/>
      <c r="E224" s="74"/>
      <c r="F224" s="74"/>
      <c r="H224" s="152"/>
      <c r="K224" s="82">
        <f>IF(AND(年报!N$2&lt;=A224,A224&lt;=年报!N$3),1,0)</f>
        <v>0</v>
      </c>
    </row>
    <row r="225" s="75" customFormat="1" spans="1:11">
      <c r="A225" s="65"/>
      <c r="B225" s="74"/>
      <c r="C225" s="74"/>
      <c r="D225" s="74"/>
      <c r="E225" s="74"/>
      <c r="F225" s="74"/>
      <c r="H225" s="152"/>
      <c r="K225" s="82">
        <f>IF(AND(年报!N$2&lt;=A225,A225&lt;=年报!N$3),1,0)</f>
        <v>0</v>
      </c>
    </row>
    <row r="226" s="75" customFormat="1" spans="1:11">
      <c r="A226" s="65"/>
      <c r="B226" s="74"/>
      <c r="C226" s="74"/>
      <c r="D226" s="74"/>
      <c r="E226" s="74"/>
      <c r="F226" s="74"/>
      <c r="H226" s="152"/>
      <c r="K226" s="82">
        <f>IF(AND(年报!N$2&lt;=A226,A226&lt;=年报!N$3),1,0)</f>
        <v>0</v>
      </c>
    </row>
    <row r="227" s="75" customFormat="1" spans="1:11">
      <c r="A227" s="65"/>
      <c r="B227" s="74"/>
      <c r="C227" s="74"/>
      <c r="D227" s="74"/>
      <c r="E227" s="74"/>
      <c r="F227" s="74"/>
      <c r="H227" s="152"/>
      <c r="K227" s="82">
        <f>IF(AND(年报!N$2&lt;=A227,A227&lt;=年报!N$3),1,0)</f>
        <v>0</v>
      </c>
    </row>
    <row r="228" s="75" customFormat="1" spans="1:11">
      <c r="A228" s="65"/>
      <c r="B228" s="74"/>
      <c r="C228" s="74"/>
      <c r="D228" s="74"/>
      <c r="E228" s="74"/>
      <c r="F228" s="74"/>
      <c r="H228" s="152"/>
      <c r="K228" s="82">
        <f>IF(AND(年报!N$2&lt;=A228,A228&lt;=年报!N$3),1,0)</f>
        <v>0</v>
      </c>
    </row>
    <row r="229" s="75" customFormat="1" spans="1:11">
      <c r="A229" s="65"/>
      <c r="B229" s="74"/>
      <c r="C229" s="74"/>
      <c r="D229" s="74"/>
      <c r="E229" s="74"/>
      <c r="F229" s="74"/>
      <c r="H229" s="152"/>
      <c r="K229" s="82">
        <f>IF(AND(年报!N$2&lt;=A229,A229&lt;=年报!N$3),1,0)</f>
        <v>0</v>
      </c>
    </row>
    <row r="230" s="75" customFormat="1" spans="1:11">
      <c r="A230" s="65"/>
      <c r="B230" s="74"/>
      <c r="C230" s="74"/>
      <c r="D230" s="74"/>
      <c r="E230" s="74"/>
      <c r="F230" s="74"/>
      <c r="H230" s="152"/>
      <c r="K230" s="82">
        <f>IF(AND(年报!N$2&lt;=A230,A230&lt;=年报!N$3),1,0)</f>
        <v>0</v>
      </c>
    </row>
    <row r="231" s="75" customFormat="1" spans="1:11">
      <c r="A231" s="65"/>
      <c r="B231" s="74"/>
      <c r="C231" s="74"/>
      <c r="D231" s="74"/>
      <c r="E231" s="74"/>
      <c r="F231" s="74"/>
      <c r="H231" s="152"/>
      <c r="K231" s="82">
        <f>IF(AND(年报!N$2&lt;=A231,A231&lt;=年报!N$3),1,0)</f>
        <v>0</v>
      </c>
    </row>
    <row r="232" s="75" customFormat="1" spans="1:11">
      <c r="A232" s="65"/>
      <c r="B232" s="74"/>
      <c r="C232" s="74"/>
      <c r="D232" s="74"/>
      <c r="E232" s="74"/>
      <c r="F232" s="74"/>
      <c r="H232" s="152"/>
      <c r="K232" s="82">
        <f>IF(AND(年报!N$2&lt;=A232,A232&lt;=年报!N$3),1,0)</f>
        <v>0</v>
      </c>
    </row>
    <row r="233" s="75" customFormat="1" spans="1:11">
      <c r="A233" s="65"/>
      <c r="B233" s="74"/>
      <c r="C233" s="74"/>
      <c r="D233" s="74"/>
      <c r="E233" s="74"/>
      <c r="F233" s="74"/>
      <c r="H233" s="152"/>
      <c r="K233" s="82">
        <f>IF(AND(年报!N$2&lt;=A233,A233&lt;=年报!N$3),1,0)</f>
        <v>0</v>
      </c>
    </row>
    <row r="234" s="75" customFormat="1" spans="1:11">
      <c r="A234" s="65"/>
      <c r="B234" s="74"/>
      <c r="C234" s="74"/>
      <c r="D234" s="74"/>
      <c r="E234" s="74"/>
      <c r="F234" s="74"/>
      <c r="H234" s="152"/>
      <c r="K234" s="82">
        <f>IF(AND(年报!N$2&lt;=A234,A234&lt;=年报!N$3),1,0)</f>
        <v>0</v>
      </c>
    </row>
    <row r="235" s="75" customFormat="1" spans="1:11">
      <c r="A235" s="65"/>
      <c r="B235" s="74"/>
      <c r="C235" s="74"/>
      <c r="D235" s="74"/>
      <c r="E235" s="74"/>
      <c r="F235" s="74"/>
      <c r="H235" s="152"/>
      <c r="K235" s="82">
        <f>IF(AND(年报!N$2&lt;=A235,A235&lt;=年报!N$3),1,0)</f>
        <v>0</v>
      </c>
    </row>
    <row r="236" s="75" customFormat="1" spans="1:11">
      <c r="A236" s="65"/>
      <c r="B236" s="74"/>
      <c r="C236" s="74"/>
      <c r="D236" s="74"/>
      <c r="E236" s="74"/>
      <c r="F236" s="74"/>
      <c r="H236" s="152"/>
      <c r="K236" s="82">
        <f>IF(AND(年报!N$2&lt;=A236,A236&lt;=年报!N$3),1,0)</f>
        <v>0</v>
      </c>
    </row>
    <row r="237" s="75" customFormat="1" spans="1:11">
      <c r="A237" s="65"/>
      <c r="B237" s="74"/>
      <c r="C237" s="74"/>
      <c r="D237" s="74"/>
      <c r="E237" s="74"/>
      <c r="F237" s="74"/>
      <c r="H237" s="152"/>
      <c r="K237" s="82">
        <f>IF(AND(年报!N$2&lt;=A237,A237&lt;=年报!N$3),1,0)</f>
        <v>0</v>
      </c>
    </row>
    <row r="238" s="75" customFormat="1" spans="1:11">
      <c r="A238" s="65"/>
      <c r="B238" s="74"/>
      <c r="C238" s="74"/>
      <c r="D238" s="74"/>
      <c r="E238" s="74"/>
      <c r="F238" s="74"/>
      <c r="H238" s="152"/>
      <c r="K238" s="82">
        <f>IF(AND(年报!N$2&lt;=A238,A238&lt;=年报!N$3),1,0)</f>
        <v>0</v>
      </c>
    </row>
    <row r="239" s="75" customFormat="1" spans="1:11">
      <c r="A239" s="65"/>
      <c r="B239" s="74"/>
      <c r="C239" s="74"/>
      <c r="D239" s="74"/>
      <c r="E239" s="74"/>
      <c r="F239" s="74"/>
      <c r="H239" s="152"/>
      <c r="K239" s="82">
        <f>IF(AND(年报!N$2&lt;=A239,A239&lt;=年报!N$3),1,0)</f>
        <v>0</v>
      </c>
    </row>
    <row r="240" s="75" customFormat="1" spans="1:11">
      <c r="A240" s="65"/>
      <c r="B240" s="74"/>
      <c r="C240" s="74"/>
      <c r="D240" s="74"/>
      <c r="E240" s="74"/>
      <c r="F240" s="74"/>
      <c r="H240" s="152"/>
      <c r="K240" s="82">
        <f>IF(AND(年报!N$2&lt;=A240,A240&lt;=年报!N$3),1,0)</f>
        <v>0</v>
      </c>
    </row>
    <row r="241" s="75" customFormat="1" spans="1:11">
      <c r="A241" s="65"/>
      <c r="B241" s="74"/>
      <c r="C241" s="74"/>
      <c r="D241" s="74"/>
      <c r="E241" s="74"/>
      <c r="F241" s="74"/>
      <c r="H241" s="152"/>
      <c r="K241" s="82">
        <f>IF(AND(年报!N$2&lt;=A241,A241&lt;=年报!N$3),1,0)</f>
        <v>0</v>
      </c>
    </row>
    <row r="242" s="75" customFormat="1" spans="1:11">
      <c r="A242" s="65"/>
      <c r="B242" s="74"/>
      <c r="C242" s="74"/>
      <c r="D242" s="74"/>
      <c r="E242" s="74"/>
      <c r="F242" s="74"/>
      <c r="H242" s="152"/>
      <c r="K242" s="82">
        <f>IF(AND(年报!N$2&lt;=A242,A242&lt;=年报!N$3),1,0)</f>
        <v>0</v>
      </c>
    </row>
    <row r="243" s="75" customFormat="1" spans="1:11">
      <c r="A243" s="65"/>
      <c r="B243" s="74"/>
      <c r="C243" s="74"/>
      <c r="D243" s="74"/>
      <c r="E243" s="74"/>
      <c r="F243" s="74"/>
      <c r="H243" s="152"/>
      <c r="K243" s="82">
        <f>IF(AND(年报!N$2&lt;=A243,A243&lt;=年报!N$3),1,0)</f>
        <v>0</v>
      </c>
    </row>
    <row r="244" s="75" customFormat="1" spans="1:11">
      <c r="A244" s="65"/>
      <c r="B244" s="74"/>
      <c r="C244" s="74"/>
      <c r="D244" s="74"/>
      <c r="E244" s="74"/>
      <c r="F244" s="74"/>
      <c r="H244" s="152"/>
      <c r="K244" s="82">
        <f>IF(AND(年报!N$2&lt;=A244,A244&lt;=年报!N$3),1,0)</f>
        <v>0</v>
      </c>
    </row>
    <row r="245" s="75" customFormat="1" spans="1:11">
      <c r="A245" s="65"/>
      <c r="B245" s="74"/>
      <c r="C245" s="74"/>
      <c r="D245" s="74"/>
      <c r="E245" s="74"/>
      <c r="F245" s="74"/>
      <c r="H245" s="152"/>
      <c r="K245" s="82">
        <f>IF(AND(年报!N$2&lt;=A245,A245&lt;=年报!N$3),1,0)</f>
        <v>0</v>
      </c>
    </row>
    <row r="246" s="75" customFormat="1" spans="1:11">
      <c r="A246" s="65"/>
      <c r="B246" s="74"/>
      <c r="C246" s="74"/>
      <c r="D246" s="74"/>
      <c r="E246" s="74"/>
      <c r="F246" s="74"/>
      <c r="H246" s="152"/>
      <c r="K246" s="82">
        <f>IF(AND(年报!N$2&lt;=A246,A246&lt;=年报!N$3),1,0)</f>
        <v>0</v>
      </c>
    </row>
    <row r="247" s="75" customFormat="1" spans="1:11">
      <c r="A247" s="65"/>
      <c r="B247" s="74"/>
      <c r="C247" s="74"/>
      <c r="D247" s="74"/>
      <c r="E247" s="74"/>
      <c r="F247" s="74"/>
      <c r="H247" s="152"/>
      <c r="K247" s="82">
        <f>IF(AND(年报!N$2&lt;=A247,A247&lt;=年报!N$3),1,0)</f>
        <v>0</v>
      </c>
    </row>
    <row r="248" s="75" customFormat="1" spans="1:11">
      <c r="A248" s="65"/>
      <c r="B248" s="74"/>
      <c r="C248" s="74"/>
      <c r="D248" s="74"/>
      <c r="E248" s="74"/>
      <c r="F248" s="74"/>
      <c r="H248" s="152"/>
      <c r="K248" s="82">
        <f>IF(AND(年报!N$2&lt;=A248,A248&lt;=年报!N$3),1,0)</f>
        <v>0</v>
      </c>
    </row>
    <row r="249" s="75" customFormat="1" spans="1:11">
      <c r="A249" s="65"/>
      <c r="B249" s="74"/>
      <c r="C249" s="74"/>
      <c r="D249" s="74"/>
      <c r="E249" s="74"/>
      <c r="F249" s="74"/>
      <c r="H249" s="152"/>
      <c r="K249" s="82">
        <f>IF(AND(年报!N$2&lt;=A249,A249&lt;=年报!N$3),1,0)</f>
        <v>0</v>
      </c>
    </row>
    <row r="250" s="75" customFormat="1" spans="1:11">
      <c r="A250" s="65"/>
      <c r="B250" s="74"/>
      <c r="C250" s="74"/>
      <c r="D250" s="74"/>
      <c r="E250" s="74"/>
      <c r="F250" s="74"/>
      <c r="H250" s="152"/>
      <c r="K250" s="82">
        <f>IF(AND(年报!N$2&lt;=A250,A250&lt;=年报!N$3),1,0)</f>
        <v>0</v>
      </c>
    </row>
    <row r="251" s="75" customFormat="1" spans="1:11">
      <c r="A251" s="65"/>
      <c r="B251" s="74"/>
      <c r="C251" s="74"/>
      <c r="D251" s="74"/>
      <c r="E251" s="74"/>
      <c r="F251" s="74"/>
      <c r="H251" s="152"/>
      <c r="K251" s="82">
        <f>IF(AND(年报!N$2&lt;=A251,A251&lt;=年报!N$3),1,0)</f>
        <v>0</v>
      </c>
    </row>
    <row r="252" s="75" customFormat="1" spans="1:11">
      <c r="A252" s="65"/>
      <c r="B252" s="74"/>
      <c r="C252" s="74"/>
      <c r="D252" s="74"/>
      <c r="E252" s="74"/>
      <c r="F252" s="74"/>
      <c r="H252" s="152"/>
      <c r="K252" s="82">
        <f>IF(AND(年报!N$2&lt;=A252,A252&lt;=年报!N$3),1,0)</f>
        <v>0</v>
      </c>
    </row>
    <row r="253" s="75" customFormat="1" spans="1:11">
      <c r="A253" s="65"/>
      <c r="B253" s="74"/>
      <c r="C253" s="74"/>
      <c r="D253" s="74"/>
      <c r="E253" s="74"/>
      <c r="F253" s="74"/>
      <c r="H253" s="152"/>
      <c r="K253" s="82">
        <f>IF(AND(年报!N$2&lt;=A253,A253&lt;=年报!N$3),1,0)</f>
        <v>0</v>
      </c>
    </row>
    <row r="254" s="75" customFormat="1" spans="1:11">
      <c r="A254" s="65"/>
      <c r="B254" s="74"/>
      <c r="C254" s="74"/>
      <c r="D254" s="74"/>
      <c r="E254" s="74"/>
      <c r="F254" s="74"/>
      <c r="H254" s="152"/>
      <c r="K254" s="82">
        <f>IF(AND(年报!N$2&lt;=A254,A254&lt;=年报!N$3),1,0)</f>
        <v>0</v>
      </c>
    </row>
    <row r="255" s="75" customFormat="1" spans="1:11">
      <c r="A255" s="65"/>
      <c r="B255" s="74"/>
      <c r="C255" s="74"/>
      <c r="D255" s="74"/>
      <c r="E255" s="74"/>
      <c r="F255" s="74"/>
      <c r="H255" s="152"/>
      <c r="K255" s="82">
        <f>IF(AND(年报!N$2&lt;=A255,A255&lt;=年报!N$3),1,0)</f>
        <v>0</v>
      </c>
    </row>
    <row r="256" s="75" customFormat="1" spans="1:11">
      <c r="A256" s="65"/>
      <c r="B256" s="74"/>
      <c r="C256" s="74"/>
      <c r="D256" s="74"/>
      <c r="E256" s="74"/>
      <c r="F256" s="74"/>
      <c r="H256" s="152"/>
      <c r="K256" s="82">
        <f>IF(AND(年报!N$2&lt;=A256,A256&lt;=年报!N$3),1,0)</f>
        <v>0</v>
      </c>
    </row>
    <row r="257" s="75" customFormat="1" spans="1:11">
      <c r="A257" s="65"/>
      <c r="B257" s="74"/>
      <c r="C257" s="74"/>
      <c r="D257" s="74"/>
      <c r="E257" s="74"/>
      <c r="F257" s="74"/>
      <c r="H257" s="152"/>
      <c r="K257" s="82">
        <f>IF(AND(年报!N$2&lt;=A257,A257&lt;=年报!N$3),1,0)</f>
        <v>0</v>
      </c>
    </row>
    <row r="258" s="75" customFormat="1" spans="1:11">
      <c r="A258" s="65"/>
      <c r="B258" s="74"/>
      <c r="C258" s="74"/>
      <c r="D258" s="74"/>
      <c r="E258" s="74"/>
      <c r="F258" s="74"/>
      <c r="H258" s="152"/>
      <c r="K258" s="82">
        <f>IF(AND(年报!N$2&lt;=A258,A258&lt;=年报!N$3),1,0)</f>
        <v>0</v>
      </c>
    </row>
    <row r="259" s="75" customFormat="1" spans="1:11">
      <c r="A259" s="65"/>
      <c r="B259" s="74"/>
      <c r="C259" s="74"/>
      <c r="D259" s="74"/>
      <c r="E259" s="74"/>
      <c r="F259" s="74"/>
      <c r="H259" s="152"/>
      <c r="K259" s="82">
        <f>IF(AND(年报!N$2&lt;=A259,A259&lt;=年报!N$3),1,0)</f>
        <v>0</v>
      </c>
    </row>
    <row r="260" s="75" customFormat="1" spans="1:11">
      <c r="A260" s="65"/>
      <c r="B260" s="74"/>
      <c r="C260" s="74"/>
      <c r="D260" s="74"/>
      <c r="E260" s="74"/>
      <c r="F260" s="74"/>
      <c r="H260" s="152"/>
      <c r="K260" s="82">
        <f>IF(AND(年报!N$2&lt;=A260,A260&lt;=年报!N$3),1,0)</f>
        <v>0</v>
      </c>
    </row>
    <row r="261" s="75" customFormat="1" spans="1:11">
      <c r="A261" s="65"/>
      <c r="B261" s="74"/>
      <c r="C261" s="74"/>
      <c r="D261" s="74"/>
      <c r="E261" s="74"/>
      <c r="F261" s="74"/>
      <c r="H261" s="152"/>
      <c r="K261" s="82">
        <f>IF(AND(年报!N$2&lt;=A261,A261&lt;=年报!N$3),1,0)</f>
        <v>0</v>
      </c>
    </row>
    <row r="262" s="75" customFormat="1" spans="1:11">
      <c r="A262" s="65"/>
      <c r="B262" s="74"/>
      <c r="C262" s="74"/>
      <c r="D262" s="74"/>
      <c r="E262" s="74"/>
      <c r="F262" s="74"/>
      <c r="H262" s="152"/>
      <c r="K262" s="82">
        <f>IF(AND(年报!N$2&lt;=A262,A262&lt;=年报!N$3),1,0)</f>
        <v>0</v>
      </c>
    </row>
    <row r="263" s="75" customFormat="1" spans="1:11">
      <c r="A263" s="65"/>
      <c r="B263" s="74"/>
      <c r="C263" s="74"/>
      <c r="D263" s="74"/>
      <c r="E263" s="74"/>
      <c r="F263" s="74"/>
      <c r="H263" s="152"/>
      <c r="K263" s="82">
        <f>IF(AND(年报!N$2&lt;=A263,A263&lt;=年报!N$3),1,0)</f>
        <v>0</v>
      </c>
    </row>
    <row r="264" s="75" customFormat="1" spans="1:11">
      <c r="A264" s="65"/>
      <c r="B264" s="74"/>
      <c r="C264" s="74"/>
      <c r="D264" s="74"/>
      <c r="E264" s="74"/>
      <c r="F264" s="74"/>
      <c r="H264" s="152"/>
      <c r="K264" s="82">
        <f>IF(AND(年报!N$2&lt;=A264,A264&lt;=年报!N$3),1,0)</f>
        <v>0</v>
      </c>
    </row>
    <row r="265" s="75" customFormat="1" spans="1:11">
      <c r="A265" s="65"/>
      <c r="B265" s="74"/>
      <c r="C265" s="74"/>
      <c r="D265" s="74"/>
      <c r="E265" s="74"/>
      <c r="F265" s="74"/>
      <c r="H265" s="152"/>
      <c r="K265" s="82">
        <f>IF(AND(年报!N$2&lt;=A265,A265&lt;=年报!N$3),1,0)</f>
        <v>0</v>
      </c>
    </row>
    <row r="266" s="75" customFormat="1" spans="1:11">
      <c r="A266" s="65"/>
      <c r="B266" s="74"/>
      <c r="C266" s="74"/>
      <c r="D266" s="74"/>
      <c r="E266" s="74"/>
      <c r="F266" s="74"/>
      <c r="H266" s="152"/>
      <c r="K266" s="82">
        <f>IF(AND(年报!N$2&lt;=A266,A266&lt;=年报!N$3),1,0)</f>
        <v>0</v>
      </c>
    </row>
    <row r="267" s="75" customFormat="1" spans="1:11">
      <c r="A267" s="65"/>
      <c r="B267" s="74"/>
      <c r="C267" s="74"/>
      <c r="D267" s="74"/>
      <c r="E267" s="74"/>
      <c r="F267" s="74"/>
      <c r="H267" s="152"/>
      <c r="K267" s="82">
        <f>IF(AND(年报!N$2&lt;=A267,A267&lt;=年报!N$3),1,0)</f>
        <v>0</v>
      </c>
    </row>
    <row r="268" s="75" customFormat="1" spans="1:11">
      <c r="A268" s="65"/>
      <c r="B268" s="74"/>
      <c r="C268" s="74"/>
      <c r="D268" s="74"/>
      <c r="E268" s="74"/>
      <c r="F268" s="74"/>
      <c r="H268" s="152"/>
      <c r="K268" s="82">
        <f>IF(AND(年报!N$2&lt;=A268,A268&lt;=年报!N$3),1,0)</f>
        <v>0</v>
      </c>
    </row>
    <row r="269" s="75" customFormat="1" spans="1:11">
      <c r="A269" s="65"/>
      <c r="B269" s="74"/>
      <c r="C269" s="74"/>
      <c r="D269" s="74"/>
      <c r="E269" s="74"/>
      <c r="F269" s="74"/>
      <c r="H269" s="152"/>
      <c r="K269" s="82">
        <f>IF(AND(年报!N$2&lt;=A269,A269&lt;=年报!N$3),1,0)</f>
        <v>0</v>
      </c>
    </row>
    <row r="270" s="75" customFormat="1" spans="1:11">
      <c r="A270" s="65"/>
      <c r="B270" s="74"/>
      <c r="C270" s="74"/>
      <c r="D270" s="74"/>
      <c r="E270" s="74"/>
      <c r="F270" s="74"/>
      <c r="H270" s="152"/>
      <c r="K270" s="82">
        <f>IF(AND(年报!N$2&lt;=A270,A270&lt;=年报!N$3),1,0)</f>
        <v>0</v>
      </c>
    </row>
    <row r="271" s="75" customFormat="1" spans="1:11">
      <c r="A271" s="65"/>
      <c r="B271" s="74"/>
      <c r="C271" s="74"/>
      <c r="D271" s="74"/>
      <c r="E271" s="74"/>
      <c r="F271" s="74"/>
      <c r="H271" s="152"/>
      <c r="K271" s="82">
        <f>IF(AND(年报!N$2&lt;=A271,A271&lt;=年报!N$3),1,0)</f>
        <v>0</v>
      </c>
    </row>
    <row r="272" s="75" customFormat="1" spans="1:11">
      <c r="A272" s="65"/>
      <c r="B272" s="74"/>
      <c r="C272" s="74"/>
      <c r="D272" s="74"/>
      <c r="E272" s="74"/>
      <c r="F272" s="74"/>
      <c r="H272" s="152"/>
      <c r="K272" s="82">
        <f>IF(AND(年报!N$2&lt;=A272,A272&lt;=年报!N$3),1,0)</f>
        <v>0</v>
      </c>
    </row>
    <row r="273" s="75" customFormat="1" spans="1:11">
      <c r="A273" s="65"/>
      <c r="B273" s="74"/>
      <c r="C273" s="74"/>
      <c r="D273" s="74"/>
      <c r="E273" s="74"/>
      <c r="F273" s="74"/>
      <c r="H273" s="152"/>
      <c r="K273" s="82">
        <f>IF(AND(年报!N$2&lt;=A273,A273&lt;=年报!N$3),1,0)</f>
        <v>0</v>
      </c>
    </row>
    <row r="274" s="75" customFormat="1" spans="1:11">
      <c r="A274" s="65"/>
      <c r="B274" s="74"/>
      <c r="C274" s="74"/>
      <c r="D274" s="74"/>
      <c r="E274" s="74"/>
      <c r="F274" s="74"/>
      <c r="H274" s="152"/>
      <c r="K274" s="82">
        <f>IF(AND(年报!N$2&lt;=A274,A274&lt;=年报!N$3),1,0)</f>
        <v>0</v>
      </c>
    </row>
    <row r="275" s="75" customFormat="1" spans="1:11">
      <c r="A275" s="65"/>
      <c r="B275" s="74"/>
      <c r="C275" s="74"/>
      <c r="D275" s="74"/>
      <c r="E275" s="74"/>
      <c r="F275" s="74"/>
      <c r="H275" s="152"/>
      <c r="K275" s="82">
        <f>IF(AND(年报!N$2&lt;=A275,A275&lt;=年报!N$3),1,0)</f>
        <v>0</v>
      </c>
    </row>
    <row r="276" s="75" customFormat="1" spans="1:11">
      <c r="A276" s="65"/>
      <c r="B276" s="74"/>
      <c r="C276" s="74"/>
      <c r="D276" s="74"/>
      <c r="E276" s="74"/>
      <c r="F276" s="74"/>
      <c r="H276" s="152"/>
      <c r="K276" s="82">
        <f>IF(AND(年报!N$2&lt;=A276,A276&lt;=年报!N$3),1,0)</f>
        <v>0</v>
      </c>
    </row>
    <row r="277" s="75" customFormat="1" spans="1:11">
      <c r="A277" s="65"/>
      <c r="B277" s="74"/>
      <c r="C277" s="74"/>
      <c r="D277" s="74"/>
      <c r="E277" s="74"/>
      <c r="F277" s="74"/>
      <c r="H277" s="152"/>
      <c r="K277" s="82">
        <f>IF(AND(年报!N$2&lt;=A277,A277&lt;=年报!N$3),1,0)</f>
        <v>0</v>
      </c>
    </row>
    <row r="278" s="75" customFormat="1" spans="1:11">
      <c r="A278" s="65"/>
      <c r="B278" s="74"/>
      <c r="C278" s="74"/>
      <c r="D278" s="74"/>
      <c r="E278" s="74"/>
      <c r="F278" s="74"/>
      <c r="H278" s="152"/>
      <c r="K278" s="82">
        <f>IF(AND(年报!N$2&lt;=A278,A278&lt;=年报!N$3),1,0)</f>
        <v>0</v>
      </c>
    </row>
    <row r="279" s="75" customFormat="1" spans="1:11">
      <c r="A279" s="65"/>
      <c r="B279" s="74"/>
      <c r="C279" s="74"/>
      <c r="D279" s="74"/>
      <c r="E279" s="74"/>
      <c r="F279" s="74"/>
      <c r="H279" s="152"/>
      <c r="K279" s="82">
        <f>IF(AND(年报!N$2&lt;=A279,A279&lt;=年报!N$3),1,0)</f>
        <v>0</v>
      </c>
    </row>
    <row r="280" s="75" customFormat="1" spans="1:11">
      <c r="A280" s="65"/>
      <c r="B280" s="74"/>
      <c r="C280" s="74"/>
      <c r="D280" s="74"/>
      <c r="E280" s="74"/>
      <c r="F280" s="74"/>
      <c r="H280" s="152"/>
      <c r="K280" s="82">
        <f>IF(AND(年报!N$2&lt;=A280,A280&lt;=年报!N$3),1,0)</f>
        <v>0</v>
      </c>
    </row>
    <row r="281" s="75" customFormat="1" spans="1:11">
      <c r="A281" s="65"/>
      <c r="B281" s="74"/>
      <c r="C281" s="74"/>
      <c r="D281" s="74"/>
      <c r="E281" s="74"/>
      <c r="F281" s="74"/>
      <c r="H281" s="152"/>
      <c r="K281" s="82">
        <f>IF(AND(年报!N$2&lt;=A281,A281&lt;=年报!N$3),1,0)</f>
        <v>0</v>
      </c>
    </row>
    <row r="282" s="75" customFormat="1" spans="1:11">
      <c r="A282" s="65"/>
      <c r="B282" s="74"/>
      <c r="C282" s="74"/>
      <c r="D282" s="74"/>
      <c r="E282" s="74"/>
      <c r="F282" s="74"/>
      <c r="H282" s="152"/>
      <c r="K282" s="82">
        <f>IF(AND(年报!N$2&lt;=A282,A282&lt;=年报!N$3),1,0)</f>
        <v>0</v>
      </c>
    </row>
    <row r="283" s="75" customFormat="1" spans="1:11">
      <c r="A283" s="65"/>
      <c r="B283" s="74"/>
      <c r="C283" s="74"/>
      <c r="D283" s="74"/>
      <c r="E283" s="74"/>
      <c r="F283" s="74"/>
      <c r="H283" s="152"/>
      <c r="K283" s="82">
        <f>IF(AND(年报!N$2&lt;=A283,A283&lt;=年报!N$3),1,0)</f>
        <v>0</v>
      </c>
    </row>
    <row r="284" s="75" customFormat="1" spans="1:11">
      <c r="A284" s="65"/>
      <c r="B284" s="74"/>
      <c r="C284" s="74"/>
      <c r="D284" s="74"/>
      <c r="E284" s="74"/>
      <c r="F284" s="74"/>
      <c r="H284" s="152"/>
      <c r="K284" s="82">
        <f>IF(AND(年报!N$2&lt;=A284,A284&lt;=年报!N$3),1,0)</f>
        <v>0</v>
      </c>
    </row>
    <row r="285" s="75" customFormat="1" spans="1:11">
      <c r="A285" s="65"/>
      <c r="B285" s="74"/>
      <c r="C285" s="74"/>
      <c r="D285" s="74"/>
      <c r="E285" s="74"/>
      <c r="F285" s="74"/>
      <c r="H285" s="152"/>
      <c r="K285" s="82">
        <f>IF(AND(年报!N$2&lt;=A285,A285&lt;=年报!N$3),1,0)</f>
        <v>0</v>
      </c>
    </row>
    <row r="286" s="75" customFormat="1" spans="1:11">
      <c r="A286" s="65"/>
      <c r="B286" s="74"/>
      <c r="C286" s="74"/>
      <c r="D286" s="74"/>
      <c r="E286" s="74"/>
      <c r="F286" s="74"/>
      <c r="H286" s="152"/>
      <c r="K286" s="82">
        <f>IF(AND(年报!N$2&lt;=A286,A286&lt;=年报!N$3),1,0)</f>
        <v>0</v>
      </c>
    </row>
    <row r="287" s="75" customFormat="1" spans="1:11">
      <c r="A287" s="65"/>
      <c r="B287" s="74"/>
      <c r="C287" s="74"/>
      <c r="D287" s="74"/>
      <c r="E287" s="74"/>
      <c r="F287" s="74"/>
      <c r="H287" s="152"/>
      <c r="K287" s="82">
        <f>IF(AND(年报!N$2&lt;=A287,A287&lt;=年报!N$3),1,0)</f>
        <v>0</v>
      </c>
    </row>
    <row r="288" s="75" customFormat="1" spans="1:11">
      <c r="A288" s="65"/>
      <c r="B288" s="74"/>
      <c r="C288" s="74"/>
      <c r="D288" s="74"/>
      <c r="E288" s="74"/>
      <c r="F288" s="74"/>
      <c r="H288" s="152"/>
      <c r="K288" s="82">
        <f>IF(AND(年报!N$2&lt;=A288,A288&lt;=年报!N$3),1,0)</f>
        <v>0</v>
      </c>
    </row>
    <row r="289" s="75" customFormat="1" spans="1:11">
      <c r="A289" s="65"/>
      <c r="B289" s="74"/>
      <c r="C289" s="74"/>
      <c r="D289" s="74"/>
      <c r="E289" s="74"/>
      <c r="F289" s="74"/>
      <c r="H289" s="152"/>
      <c r="K289" s="82">
        <f>IF(AND(年报!N$2&lt;=A289,A289&lt;=年报!N$3),1,0)</f>
        <v>0</v>
      </c>
    </row>
    <row r="290" s="75" customFormat="1" spans="1:11">
      <c r="A290" s="65"/>
      <c r="B290" s="74"/>
      <c r="C290" s="74"/>
      <c r="D290" s="74"/>
      <c r="E290" s="74"/>
      <c r="F290" s="74"/>
      <c r="H290" s="152"/>
      <c r="K290" s="82">
        <f>IF(AND(年报!N$2&lt;=A290,A290&lt;=年报!N$3),1,0)</f>
        <v>0</v>
      </c>
    </row>
    <row r="291" s="75" customFormat="1" spans="1:11">
      <c r="A291" s="65"/>
      <c r="B291" s="74"/>
      <c r="C291" s="74"/>
      <c r="D291" s="74"/>
      <c r="E291" s="74"/>
      <c r="F291" s="74"/>
      <c r="H291" s="152"/>
      <c r="K291" s="82">
        <f>IF(AND(年报!N$2&lt;=A291,A291&lt;=年报!N$3),1,0)</f>
        <v>0</v>
      </c>
    </row>
    <row r="292" s="75" customFormat="1" spans="1:11">
      <c r="A292" s="65"/>
      <c r="B292" s="74"/>
      <c r="C292" s="74"/>
      <c r="D292" s="74"/>
      <c r="E292" s="74"/>
      <c r="F292" s="74"/>
      <c r="H292" s="152"/>
      <c r="K292" s="82">
        <f>IF(AND(年报!N$2&lt;=A292,A292&lt;=年报!N$3),1,0)</f>
        <v>0</v>
      </c>
    </row>
    <row r="293" s="75" customFormat="1" spans="1:11">
      <c r="A293" s="65"/>
      <c r="B293" s="74"/>
      <c r="C293" s="74"/>
      <c r="D293" s="74"/>
      <c r="E293" s="74"/>
      <c r="F293" s="74"/>
      <c r="H293" s="152"/>
      <c r="K293" s="82">
        <f>IF(AND(年报!N$2&lt;=A293,A293&lt;=年报!N$3),1,0)</f>
        <v>0</v>
      </c>
    </row>
    <row r="294" s="75" customFormat="1" spans="1:11">
      <c r="A294" s="65"/>
      <c r="B294" s="74"/>
      <c r="C294" s="74"/>
      <c r="D294" s="74"/>
      <c r="E294" s="74"/>
      <c r="F294" s="74"/>
      <c r="H294" s="152"/>
      <c r="K294" s="82">
        <f>IF(AND(年报!N$2&lt;=A294,A294&lt;=年报!N$3),1,0)</f>
        <v>0</v>
      </c>
    </row>
    <row r="295" s="75" customFormat="1" spans="1:11">
      <c r="A295" s="65"/>
      <c r="B295" s="74"/>
      <c r="C295" s="74"/>
      <c r="D295" s="74"/>
      <c r="E295" s="74"/>
      <c r="F295" s="74"/>
      <c r="H295" s="152"/>
      <c r="K295" s="82">
        <f>IF(AND(年报!N$2&lt;=A295,A295&lt;=年报!N$3),1,0)</f>
        <v>0</v>
      </c>
    </row>
    <row r="296" s="75" customFormat="1" spans="1:11">
      <c r="A296" s="65"/>
      <c r="B296" s="74"/>
      <c r="C296" s="74"/>
      <c r="D296" s="74"/>
      <c r="E296" s="74"/>
      <c r="F296" s="74"/>
      <c r="H296" s="152"/>
      <c r="K296" s="82">
        <f>IF(AND(年报!N$2&lt;=A296,A296&lt;=年报!N$3),1,0)</f>
        <v>0</v>
      </c>
    </row>
    <row r="297" s="75" customFormat="1" spans="1:11">
      <c r="A297" s="65"/>
      <c r="B297" s="74"/>
      <c r="C297" s="74"/>
      <c r="D297" s="74"/>
      <c r="E297" s="74"/>
      <c r="F297" s="74"/>
      <c r="H297" s="152"/>
      <c r="K297" s="82">
        <f>IF(AND(年报!N$2&lt;=A297,A297&lt;=年报!N$3),1,0)</f>
        <v>0</v>
      </c>
    </row>
    <row r="298" s="75" customFormat="1" spans="1:11">
      <c r="A298" s="65"/>
      <c r="B298" s="74"/>
      <c r="C298" s="74"/>
      <c r="D298" s="74"/>
      <c r="E298" s="74"/>
      <c r="F298" s="74"/>
      <c r="H298" s="152"/>
      <c r="K298" s="82">
        <f>IF(AND(年报!N$2&lt;=A298,A298&lt;=年报!N$3),1,0)</f>
        <v>0</v>
      </c>
    </row>
    <row r="299" s="75" customFormat="1" spans="1:11">
      <c r="A299" s="65"/>
      <c r="B299" s="74"/>
      <c r="C299" s="74"/>
      <c r="D299" s="74"/>
      <c r="E299" s="74"/>
      <c r="F299" s="74"/>
      <c r="H299" s="152"/>
      <c r="K299" s="82">
        <f>IF(AND(年报!N$2&lt;=A299,A299&lt;=年报!N$3),1,0)</f>
        <v>0</v>
      </c>
    </row>
    <row r="300" s="75" customFormat="1" spans="1:11">
      <c r="A300" s="65"/>
      <c r="B300" s="74"/>
      <c r="C300" s="74"/>
      <c r="D300" s="74"/>
      <c r="E300" s="74"/>
      <c r="F300" s="74"/>
      <c r="H300" s="152"/>
      <c r="K300" s="82">
        <f>IF(AND(年报!N$2&lt;=A300,A300&lt;=年报!N$3),1,0)</f>
        <v>0</v>
      </c>
    </row>
    <row r="301" s="75" customFormat="1" spans="1:11">
      <c r="A301" s="65"/>
      <c r="B301" s="74"/>
      <c r="C301" s="74"/>
      <c r="D301" s="74"/>
      <c r="E301" s="74"/>
      <c r="F301" s="74"/>
      <c r="H301" s="152"/>
      <c r="K301" s="82">
        <f>IF(AND(年报!N$2&lt;=A301,A301&lt;=年报!N$3),1,0)</f>
        <v>0</v>
      </c>
    </row>
    <row r="302" s="75" customFormat="1" spans="1:11">
      <c r="A302" s="65"/>
      <c r="B302" s="74"/>
      <c r="C302" s="74"/>
      <c r="D302" s="74"/>
      <c r="E302" s="74"/>
      <c r="F302" s="74"/>
      <c r="H302" s="152"/>
      <c r="K302" s="82">
        <f>IF(AND(年报!N$2&lt;=A302,A302&lt;=年报!N$3),1,0)</f>
        <v>0</v>
      </c>
    </row>
    <row r="303" s="75" customFormat="1" spans="1:11">
      <c r="A303" s="65"/>
      <c r="B303" s="74"/>
      <c r="C303" s="74"/>
      <c r="D303" s="74"/>
      <c r="E303" s="74"/>
      <c r="F303" s="74"/>
      <c r="H303" s="152"/>
      <c r="K303" s="82">
        <f>IF(AND(年报!N$2&lt;=A303,A303&lt;=年报!N$3),1,0)</f>
        <v>0</v>
      </c>
    </row>
    <row r="304" s="75" customFormat="1" spans="1:11">
      <c r="A304" s="65"/>
      <c r="B304" s="74"/>
      <c r="C304" s="74"/>
      <c r="D304" s="74"/>
      <c r="E304" s="74"/>
      <c r="F304" s="74"/>
      <c r="H304" s="152"/>
      <c r="K304" s="82">
        <f>IF(AND(年报!N$2&lt;=A304,A304&lt;=年报!N$3),1,0)</f>
        <v>0</v>
      </c>
    </row>
    <row r="305" s="75" customFormat="1" spans="1:11">
      <c r="A305" s="65"/>
      <c r="B305" s="74"/>
      <c r="C305" s="74"/>
      <c r="D305" s="74"/>
      <c r="E305" s="74"/>
      <c r="F305" s="74"/>
      <c r="H305" s="152"/>
      <c r="K305" s="82">
        <f>IF(AND(年报!N$2&lt;=A305,A305&lt;=年报!N$3),1,0)</f>
        <v>0</v>
      </c>
    </row>
    <row r="306" s="75" customFormat="1" spans="1:11">
      <c r="A306" s="65"/>
      <c r="B306" s="74"/>
      <c r="C306" s="74"/>
      <c r="D306" s="74"/>
      <c r="E306" s="74"/>
      <c r="F306" s="74"/>
      <c r="H306" s="152"/>
      <c r="K306" s="82">
        <f>IF(AND(年报!N$2&lt;=A306,A306&lt;=年报!N$3),1,0)</f>
        <v>0</v>
      </c>
    </row>
    <row r="307" s="75" customFormat="1" spans="1:11">
      <c r="A307" s="65"/>
      <c r="B307" s="74"/>
      <c r="C307" s="74"/>
      <c r="D307" s="74"/>
      <c r="E307" s="74"/>
      <c r="F307" s="74"/>
      <c r="H307" s="152"/>
      <c r="K307" s="82">
        <f>IF(AND(年报!N$2&lt;=A307,A307&lt;=年报!N$3),1,0)</f>
        <v>0</v>
      </c>
    </row>
    <row r="308" s="75" customFormat="1" spans="1:11">
      <c r="A308" s="65"/>
      <c r="B308" s="74"/>
      <c r="C308" s="74"/>
      <c r="D308" s="74"/>
      <c r="E308" s="74"/>
      <c r="F308" s="74"/>
      <c r="H308" s="152"/>
      <c r="K308" s="82">
        <f>IF(AND(年报!N$2&lt;=A308,A308&lt;=年报!N$3),1,0)</f>
        <v>0</v>
      </c>
    </row>
    <row r="309" s="75" customFormat="1" spans="1:11">
      <c r="A309" s="65"/>
      <c r="B309" s="74"/>
      <c r="C309" s="74"/>
      <c r="D309" s="74"/>
      <c r="E309" s="74"/>
      <c r="F309" s="74"/>
      <c r="H309" s="152"/>
      <c r="K309" s="82">
        <f>IF(AND(年报!N$2&lt;=A309,A309&lt;=年报!N$3),1,0)</f>
        <v>0</v>
      </c>
    </row>
    <row r="310" s="75" customFormat="1" spans="1:11">
      <c r="A310" s="65"/>
      <c r="B310" s="74"/>
      <c r="C310" s="74"/>
      <c r="D310" s="74"/>
      <c r="E310" s="74"/>
      <c r="F310" s="74"/>
      <c r="H310" s="152"/>
      <c r="K310" s="82">
        <f>IF(AND(年报!N$2&lt;=A310,A310&lt;=年报!N$3),1,0)</f>
        <v>0</v>
      </c>
    </row>
    <row r="311" s="75" customFormat="1" spans="1:11">
      <c r="A311" s="65"/>
      <c r="B311" s="74"/>
      <c r="C311" s="74"/>
      <c r="D311" s="74"/>
      <c r="E311" s="74"/>
      <c r="F311" s="74"/>
      <c r="H311" s="152"/>
      <c r="K311" s="82">
        <f>IF(AND(年报!N$2&lt;=A311,A311&lt;=年报!N$3),1,0)</f>
        <v>0</v>
      </c>
    </row>
    <row r="312" s="75" customFormat="1" spans="1:11">
      <c r="A312" s="65"/>
      <c r="B312" s="74"/>
      <c r="C312" s="74"/>
      <c r="D312" s="74"/>
      <c r="E312" s="74"/>
      <c r="F312" s="74"/>
      <c r="H312" s="152"/>
      <c r="K312" s="82">
        <f>IF(AND(年报!N$2&lt;=A312,A312&lt;=年报!N$3),1,0)</f>
        <v>0</v>
      </c>
    </row>
    <row r="313" s="75" customFormat="1" spans="1:11">
      <c r="A313" s="65"/>
      <c r="B313" s="74"/>
      <c r="C313" s="74"/>
      <c r="D313" s="74"/>
      <c r="E313" s="74"/>
      <c r="F313" s="74"/>
      <c r="H313" s="152"/>
      <c r="K313" s="82">
        <f>IF(AND(年报!N$2&lt;=A313,A313&lt;=年报!N$3),1,0)</f>
        <v>0</v>
      </c>
    </row>
    <row r="314" s="75" customFormat="1" spans="1:11">
      <c r="A314" s="65"/>
      <c r="B314" s="74"/>
      <c r="C314" s="74"/>
      <c r="D314" s="74"/>
      <c r="E314" s="74"/>
      <c r="F314" s="74"/>
      <c r="H314" s="152"/>
      <c r="K314" s="82">
        <f>IF(AND(年报!N$2&lt;=A314,A314&lt;=年报!N$3),1,0)</f>
        <v>0</v>
      </c>
    </row>
    <row r="315" s="75" customFormat="1" spans="1:11">
      <c r="A315" s="65"/>
      <c r="B315" s="74"/>
      <c r="C315" s="74"/>
      <c r="D315" s="74"/>
      <c r="E315" s="74"/>
      <c r="F315" s="74"/>
      <c r="H315" s="152"/>
      <c r="K315" s="82">
        <f>IF(AND(年报!N$2&lt;=A315,A315&lt;=年报!N$3),1,0)</f>
        <v>0</v>
      </c>
    </row>
    <row r="316" s="75" customFormat="1" spans="1:11">
      <c r="A316" s="65"/>
      <c r="B316" s="74"/>
      <c r="C316" s="74"/>
      <c r="D316" s="74"/>
      <c r="E316" s="74"/>
      <c r="F316" s="74"/>
      <c r="H316" s="152"/>
      <c r="K316" s="82">
        <f>IF(AND(年报!N$2&lt;=A316,A316&lt;=年报!N$3),1,0)</f>
        <v>0</v>
      </c>
    </row>
    <row r="317" s="75" customFormat="1" spans="1:11">
      <c r="A317" s="65"/>
      <c r="B317" s="74"/>
      <c r="C317" s="74"/>
      <c r="D317" s="74"/>
      <c r="E317" s="74"/>
      <c r="F317" s="74"/>
      <c r="H317" s="152"/>
      <c r="K317" s="82">
        <f>IF(AND(年报!N$2&lt;=A317,A317&lt;=年报!N$3),1,0)</f>
        <v>0</v>
      </c>
    </row>
    <row r="318" s="75" customFormat="1" spans="1:11">
      <c r="A318" s="65"/>
      <c r="B318" s="74"/>
      <c r="C318" s="74"/>
      <c r="D318" s="74"/>
      <c r="E318" s="74"/>
      <c r="F318" s="74"/>
      <c r="H318" s="152"/>
      <c r="K318" s="82">
        <f>IF(AND(年报!N$2&lt;=A318,A318&lt;=年报!N$3),1,0)</f>
        <v>0</v>
      </c>
    </row>
    <row r="319" s="75" customFormat="1" spans="1:11">
      <c r="A319" s="65"/>
      <c r="B319" s="74"/>
      <c r="C319" s="74"/>
      <c r="D319" s="74"/>
      <c r="E319" s="74"/>
      <c r="F319" s="74"/>
      <c r="H319" s="152"/>
      <c r="K319" s="82">
        <f>IF(AND(年报!N$2&lt;=A319,A319&lt;=年报!N$3),1,0)</f>
        <v>0</v>
      </c>
    </row>
    <row r="320" s="75" customFormat="1" spans="1:11">
      <c r="A320" s="65"/>
      <c r="B320" s="74"/>
      <c r="C320" s="74"/>
      <c r="D320" s="74"/>
      <c r="E320" s="74"/>
      <c r="F320" s="74"/>
      <c r="H320" s="152"/>
      <c r="K320" s="82">
        <f>IF(AND(年报!N$2&lt;=A320,A320&lt;=年报!N$3),1,0)</f>
        <v>0</v>
      </c>
    </row>
    <row r="321" s="75" customFormat="1" spans="1:11">
      <c r="A321" s="65"/>
      <c r="B321" s="74"/>
      <c r="C321" s="74"/>
      <c r="D321" s="74"/>
      <c r="E321" s="74"/>
      <c r="F321" s="74"/>
      <c r="H321" s="152"/>
      <c r="K321" s="82">
        <f>IF(AND(年报!N$2&lt;=A321,A321&lt;=年报!N$3),1,0)</f>
        <v>0</v>
      </c>
    </row>
    <row r="322" s="75" customFormat="1" spans="1:11">
      <c r="A322" s="65"/>
      <c r="B322" s="74"/>
      <c r="C322" s="74"/>
      <c r="D322" s="74"/>
      <c r="E322" s="74"/>
      <c r="F322" s="74"/>
      <c r="H322" s="152"/>
      <c r="K322" s="82">
        <f>IF(AND(年报!N$2&lt;=A322,A322&lt;=年报!N$3),1,0)</f>
        <v>0</v>
      </c>
    </row>
    <row r="323" s="75" customFormat="1" spans="1:11">
      <c r="A323" s="65"/>
      <c r="B323" s="74"/>
      <c r="C323" s="74"/>
      <c r="D323" s="74"/>
      <c r="E323" s="74"/>
      <c r="F323" s="74"/>
      <c r="H323" s="152"/>
      <c r="K323" s="82">
        <f>IF(AND(年报!N$2&lt;=A323,A323&lt;=年报!N$3),1,0)</f>
        <v>0</v>
      </c>
    </row>
    <row r="324" s="75" customFormat="1" spans="1:11">
      <c r="A324" s="65"/>
      <c r="B324" s="74"/>
      <c r="C324" s="74"/>
      <c r="D324" s="74"/>
      <c r="E324" s="74"/>
      <c r="F324" s="74"/>
      <c r="H324" s="152"/>
      <c r="K324" s="82">
        <f>IF(AND(年报!N$2&lt;=A324,A324&lt;=年报!N$3),1,0)</f>
        <v>0</v>
      </c>
    </row>
    <row r="325" s="75" customFormat="1" spans="1:11">
      <c r="A325" s="65"/>
      <c r="B325" s="74"/>
      <c r="C325" s="74"/>
      <c r="D325" s="74"/>
      <c r="E325" s="74"/>
      <c r="F325" s="74"/>
      <c r="H325" s="152"/>
      <c r="K325" s="82">
        <f>IF(AND(年报!N$2&lt;=A325,A325&lt;=年报!N$3),1,0)</f>
        <v>0</v>
      </c>
    </row>
    <row r="326" s="75" customFormat="1" spans="1:11">
      <c r="A326" s="65"/>
      <c r="B326" s="74"/>
      <c r="C326" s="74"/>
      <c r="D326" s="74"/>
      <c r="E326" s="74"/>
      <c r="F326" s="74"/>
      <c r="H326" s="152"/>
      <c r="K326" s="82">
        <f>IF(AND(年报!N$2&lt;=A326,A326&lt;=年报!N$3),1,0)</f>
        <v>0</v>
      </c>
    </row>
    <row r="327" s="75" customFormat="1" spans="1:11">
      <c r="A327" s="65"/>
      <c r="B327" s="74"/>
      <c r="C327" s="74"/>
      <c r="D327" s="74"/>
      <c r="E327" s="74"/>
      <c r="F327" s="74"/>
      <c r="H327" s="152"/>
      <c r="K327" s="82">
        <f>IF(AND(年报!N$2&lt;=A327,A327&lt;=年报!N$3),1,0)</f>
        <v>0</v>
      </c>
    </row>
    <row r="328" s="75" customFormat="1" spans="1:11">
      <c r="A328" s="65"/>
      <c r="B328" s="74"/>
      <c r="C328" s="74"/>
      <c r="D328" s="74"/>
      <c r="E328" s="74"/>
      <c r="F328" s="74"/>
      <c r="H328" s="152"/>
      <c r="K328" s="82">
        <f>IF(AND(年报!N$2&lt;=A328,A328&lt;=年报!N$3),1,0)</f>
        <v>0</v>
      </c>
    </row>
    <row r="329" s="75" customFormat="1" spans="1:11">
      <c r="A329" s="65"/>
      <c r="B329" s="74"/>
      <c r="C329" s="74"/>
      <c r="D329" s="74"/>
      <c r="E329" s="74"/>
      <c r="F329" s="74"/>
      <c r="H329" s="152"/>
      <c r="K329" s="82">
        <f>IF(AND(年报!N$2&lt;=A329,A329&lt;=年报!N$3),1,0)</f>
        <v>0</v>
      </c>
    </row>
    <row r="330" s="75" customFormat="1" spans="1:11">
      <c r="A330" s="65"/>
      <c r="B330" s="74"/>
      <c r="C330" s="74"/>
      <c r="D330" s="74"/>
      <c r="E330" s="74"/>
      <c r="F330" s="74"/>
      <c r="H330" s="152"/>
      <c r="K330" s="82">
        <f>IF(AND(年报!N$2&lt;=A330,A330&lt;=年报!N$3),1,0)</f>
        <v>0</v>
      </c>
    </row>
    <row r="331" s="75" customFormat="1" spans="1:11">
      <c r="A331" s="65"/>
      <c r="B331" s="74"/>
      <c r="C331" s="74"/>
      <c r="D331" s="74"/>
      <c r="E331" s="74"/>
      <c r="F331" s="74"/>
      <c r="H331" s="152"/>
      <c r="K331" s="82">
        <f>IF(AND(年报!N$2&lt;=A331,A331&lt;=年报!N$3),1,0)</f>
        <v>0</v>
      </c>
    </row>
    <row r="332" s="75" customFormat="1" spans="1:11">
      <c r="A332" s="65"/>
      <c r="B332" s="74"/>
      <c r="C332" s="74"/>
      <c r="D332" s="74"/>
      <c r="E332" s="74"/>
      <c r="F332" s="74"/>
      <c r="H332" s="152"/>
      <c r="K332" s="82">
        <f>IF(AND(年报!N$2&lt;=A332,A332&lt;=年报!N$3),1,0)</f>
        <v>0</v>
      </c>
    </row>
    <row r="333" s="75" customFormat="1" spans="1:11">
      <c r="A333" s="65"/>
      <c r="B333" s="74"/>
      <c r="C333" s="74"/>
      <c r="D333" s="74"/>
      <c r="E333" s="74"/>
      <c r="F333" s="74"/>
      <c r="H333" s="152"/>
      <c r="K333" s="82">
        <f>IF(AND(年报!N$2&lt;=A333,A333&lt;=年报!N$3),1,0)</f>
        <v>0</v>
      </c>
    </row>
    <row r="334" s="75" customFormat="1" spans="1:11">
      <c r="A334" s="65"/>
      <c r="B334" s="74"/>
      <c r="C334" s="74"/>
      <c r="D334" s="74"/>
      <c r="E334" s="74"/>
      <c r="F334" s="74"/>
      <c r="H334" s="152"/>
      <c r="K334" s="82">
        <f>IF(AND(年报!N$2&lt;=A334,A334&lt;=年报!N$3),1,0)</f>
        <v>0</v>
      </c>
    </row>
    <row r="335" s="75" customFormat="1" spans="1:11">
      <c r="A335" s="65"/>
      <c r="B335" s="74"/>
      <c r="C335" s="74"/>
      <c r="D335" s="74"/>
      <c r="E335" s="74"/>
      <c r="F335" s="74"/>
      <c r="H335" s="152"/>
      <c r="K335" s="82">
        <f>IF(AND(年报!N$2&lt;=A335,A335&lt;=年报!N$3),1,0)</f>
        <v>0</v>
      </c>
    </row>
    <row r="336" s="75" customFormat="1" spans="1:11">
      <c r="A336" s="65"/>
      <c r="B336" s="74"/>
      <c r="C336" s="74"/>
      <c r="D336" s="74"/>
      <c r="E336" s="74"/>
      <c r="F336" s="74"/>
      <c r="H336" s="152"/>
      <c r="K336" s="82">
        <f>IF(AND(年报!N$2&lt;=A336,A336&lt;=年报!N$3),1,0)</f>
        <v>0</v>
      </c>
    </row>
    <row r="337" s="75" customFormat="1" spans="1:11">
      <c r="A337" s="65"/>
      <c r="B337" s="74"/>
      <c r="C337" s="74"/>
      <c r="D337" s="74"/>
      <c r="E337" s="74"/>
      <c r="F337" s="74"/>
      <c r="H337" s="152"/>
      <c r="K337" s="82">
        <f>IF(AND(年报!N$2&lt;=A337,A337&lt;=年报!N$3),1,0)</f>
        <v>0</v>
      </c>
    </row>
    <row r="338" s="75" customFormat="1" spans="1:11">
      <c r="A338" s="65"/>
      <c r="B338" s="74"/>
      <c r="C338" s="74"/>
      <c r="D338" s="74"/>
      <c r="E338" s="74"/>
      <c r="F338" s="74"/>
      <c r="H338" s="152"/>
      <c r="K338" s="82">
        <f>IF(AND(年报!N$2&lt;=A338,A338&lt;=年报!N$3),1,0)</f>
        <v>0</v>
      </c>
    </row>
    <row r="339" s="75" customFormat="1" spans="1:11">
      <c r="A339" s="65"/>
      <c r="B339" s="74"/>
      <c r="C339" s="74"/>
      <c r="D339" s="74"/>
      <c r="E339" s="74"/>
      <c r="F339" s="74"/>
      <c r="H339" s="152"/>
      <c r="K339" s="82">
        <f>IF(AND(年报!N$2&lt;=A339,A339&lt;=年报!N$3),1,0)</f>
        <v>0</v>
      </c>
    </row>
    <row r="340" s="75" customFormat="1" spans="1:11">
      <c r="A340" s="65"/>
      <c r="B340" s="74"/>
      <c r="C340" s="74"/>
      <c r="D340" s="74"/>
      <c r="E340" s="74"/>
      <c r="F340" s="74"/>
      <c r="H340" s="152"/>
      <c r="K340" s="82">
        <f>IF(AND(年报!N$2&lt;=A340,A340&lt;=年报!N$3),1,0)</f>
        <v>0</v>
      </c>
    </row>
    <row r="341" s="75" customFormat="1" spans="1:11">
      <c r="A341" s="65"/>
      <c r="B341" s="74"/>
      <c r="C341" s="74"/>
      <c r="D341" s="74"/>
      <c r="E341" s="74"/>
      <c r="F341" s="74"/>
      <c r="H341" s="152"/>
      <c r="K341" s="82">
        <f>IF(AND(年报!N$2&lt;=A341,A341&lt;=年报!N$3),1,0)</f>
        <v>0</v>
      </c>
    </row>
    <row r="342" s="75" customFormat="1" spans="1:11">
      <c r="A342" s="65"/>
      <c r="B342" s="74"/>
      <c r="C342" s="74"/>
      <c r="D342" s="74"/>
      <c r="E342" s="74"/>
      <c r="F342" s="74"/>
      <c r="H342" s="152"/>
      <c r="K342" s="82">
        <f>IF(AND(年报!N$2&lt;=A342,A342&lt;=年报!N$3),1,0)</f>
        <v>0</v>
      </c>
    </row>
    <row r="343" s="75" customFormat="1" spans="1:11">
      <c r="A343" s="65"/>
      <c r="B343" s="74"/>
      <c r="C343" s="74"/>
      <c r="D343" s="74"/>
      <c r="E343" s="74"/>
      <c r="F343" s="74"/>
      <c r="H343" s="152"/>
      <c r="K343" s="82">
        <f>IF(AND(年报!N$2&lt;=A343,A343&lt;=年报!N$3),1,0)</f>
        <v>0</v>
      </c>
    </row>
    <row r="344" s="75" customFormat="1" spans="1:11">
      <c r="A344" s="65"/>
      <c r="B344" s="74"/>
      <c r="C344" s="74"/>
      <c r="D344" s="74"/>
      <c r="E344" s="74"/>
      <c r="F344" s="74"/>
      <c r="H344" s="152"/>
      <c r="K344" s="82">
        <f>IF(AND(年报!N$2&lt;=A344,A344&lt;=年报!N$3),1,0)</f>
        <v>0</v>
      </c>
    </row>
    <row r="345" s="75" customFormat="1" spans="1:11">
      <c r="A345" s="65"/>
      <c r="B345" s="74"/>
      <c r="C345" s="74"/>
      <c r="D345" s="74"/>
      <c r="E345" s="74"/>
      <c r="F345" s="74"/>
      <c r="H345" s="152"/>
      <c r="K345" s="82">
        <f>IF(AND(年报!N$2&lt;=A345,A345&lt;=年报!N$3),1,0)</f>
        <v>0</v>
      </c>
    </row>
    <row r="346" s="75" customFormat="1" spans="1:11">
      <c r="A346" s="65"/>
      <c r="B346" s="74"/>
      <c r="C346" s="74"/>
      <c r="D346" s="74"/>
      <c r="E346" s="74"/>
      <c r="F346" s="74"/>
      <c r="H346" s="152"/>
      <c r="K346" s="82">
        <f>IF(AND(年报!N$2&lt;=A346,A346&lt;=年报!N$3),1,0)</f>
        <v>0</v>
      </c>
    </row>
    <row r="347" s="75" customFormat="1" spans="1:11">
      <c r="A347" s="65"/>
      <c r="B347" s="74"/>
      <c r="C347" s="74"/>
      <c r="D347" s="74"/>
      <c r="E347" s="74"/>
      <c r="F347" s="74"/>
      <c r="H347" s="152"/>
      <c r="K347" s="82">
        <f>IF(AND(年报!N$2&lt;=A347,A347&lt;=年报!N$3),1,0)</f>
        <v>0</v>
      </c>
    </row>
    <row r="348" s="75" customFormat="1" spans="1:11">
      <c r="A348" s="65"/>
      <c r="B348" s="74"/>
      <c r="C348" s="74"/>
      <c r="D348" s="74"/>
      <c r="E348" s="74"/>
      <c r="F348" s="74"/>
      <c r="H348" s="152"/>
      <c r="K348" s="82">
        <f>IF(AND(年报!N$2&lt;=A348,A348&lt;=年报!N$3),1,0)</f>
        <v>0</v>
      </c>
    </row>
    <row r="349" s="75" customFormat="1" spans="1:11">
      <c r="A349" s="65"/>
      <c r="B349" s="74"/>
      <c r="C349" s="74"/>
      <c r="D349" s="74"/>
      <c r="E349" s="74"/>
      <c r="F349" s="74"/>
      <c r="H349" s="152"/>
      <c r="K349" s="82">
        <f>IF(AND(年报!N$2&lt;=A349,A349&lt;=年报!N$3),1,0)</f>
        <v>0</v>
      </c>
    </row>
    <row r="350" s="75" customFormat="1" spans="1:11">
      <c r="A350" s="65"/>
      <c r="B350" s="74"/>
      <c r="C350" s="74"/>
      <c r="D350" s="74"/>
      <c r="E350" s="74"/>
      <c r="F350" s="74"/>
      <c r="H350" s="152"/>
      <c r="K350" s="82">
        <f>IF(AND(年报!N$2&lt;=A350,A350&lt;=年报!N$3),1,0)</f>
        <v>0</v>
      </c>
    </row>
    <row r="351" s="75" customFormat="1" spans="1:11">
      <c r="A351" s="65"/>
      <c r="B351" s="74"/>
      <c r="C351" s="74"/>
      <c r="D351" s="74"/>
      <c r="E351" s="74"/>
      <c r="F351" s="74"/>
      <c r="H351" s="152"/>
      <c r="K351" s="82">
        <f>IF(AND(年报!N$2&lt;=A351,A351&lt;=年报!N$3),1,0)</f>
        <v>0</v>
      </c>
    </row>
    <row r="352" s="75" customFormat="1" spans="1:11">
      <c r="A352" s="65"/>
      <c r="B352" s="74"/>
      <c r="C352" s="74"/>
      <c r="D352" s="74"/>
      <c r="E352" s="74"/>
      <c r="F352" s="74"/>
      <c r="H352" s="152"/>
      <c r="K352" s="82">
        <f>IF(AND(年报!N$2&lt;=A352,A352&lt;=年报!N$3),1,0)</f>
        <v>0</v>
      </c>
    </row>
    <row r="353" s="75" customFormat="1" spans="1:11">
      <c r="A353" s="65"/>
      <c r="B353" s="74"/>
      <c r="C353" s="74"/>
      <c r="D353" s="74"/>
      <c r="E353" s="74"/>
      <c r="F353" s="74"/>
      <c r="H353" s="152"/>
      <c r="K353" s="82">
        <f>IF(AND(年报!N$2&lt;=A353,A353&lt;=年报!N$3),1,0)</f>
        <v>0</v>
      </c>
    </row>
    <row r="354" s="75" customFormat="1" spans="1:11">
      <c r="A354" s="65"/>
      <c r="B354" s="74"/>
      <c r="C354" s="74"/>
      <c r="D354" s="74"/>
      <c r="E354" s="74"/>
      <c r="F354" s="74"/>
      <c r="H354" s="152"/>
      <c r="K354" s="82">
        <f>IF(AND(年报!N$2&lt;=A354,A354&lt;=年报!N$3),1,0)</f>
        <v>0</v>
      </c>
    </row>
    <row r="355" s="75" customFormat="1" spans="1:11">
      <c r="A355" s="65"/>
      <c r="B355" s="74"/>
      <c r="C355" s="74"/>
      <c r="D355" s="74"/>
      <c r="E355" s="74"/>
      <c r="F355" s="74"/>
      <c r="H355" s="152"/>
      <c r="K355" s="82">
        <f>IF(AND(年报!N$2&lt;=A355,A355&lt;=年报!N$3),1,0)</f>
        <v>0</v>
      </c>
    </row>
    <row r="356" s="75" customFormat="1" spans="1:11">
      <c r="A356" s="65"/>
      <c r="B356" s="74"/>
      <c r="C356" s="74"/>
      <c r="D356" s="74"/>
      <c r="E356" s="74"/>
      <c r="F356" s="74"/>
      <c r="H356" s="152"/>
      <c r="K356" s="82">
        <f>IF(AND(年报!N$2&lt;=A356,A356&lt;=年报!N$3),1,0)</f>
        <v>0</v>
      </c>
    </row>
    <row r="357" s="75" customFormat="1" spans="1:11">
      <c r="A357" s="65"/>
      <c r="B357" s="74"/>
      <c r="C357" s="74"/>
      <c r="D357" s="74"/>
      <c r="E357" s="74"/>
      <c r="F357" s="74"/>
      <c r="H357" s="152"/>
      <c r="K357" s="82">
        <f>IF(AND(年报!N$2&lt;=A357,A357&lt;=年报!N$3),1,0)</f>
        <v>0</v>
      </c>
    </row>
    <row r="358" s="75" customFormat="1" spans="1:11">
      <c r="A358" s="65"/>
      <c r="B358" s="74"/>
      <c r="C358" s="74"/>
      <c r="D358" s="74"/>
      <c r="E358" s="74"/>
      <c r="F358" s="74"/>
      <c r="H358" s="152"/>
      <c r="K358" s="82">
        <f>IF(AND(年报!N$2&lt;=A358,A358&lt;=年报!N$3),1,0)</f>
        <v>0</v>
      </c>
    </row>
    <row r="359" s="75" customFormat="1" spans="1:11">
      <c r="A359" s="65"/>
      <c r="B359" s="74"/>
      <c r="C359" s="74"/>
      <c r="D359" s="74"/>
      <c r="E359" s="74"/>
      <c r="F359" s="74"/>
      <c r="H359" s="152"/>
      <c r="K359" s="82">
        <f>IF(AND(年报!N$2&lt;=A359,A359&lt;=年报!N$3),1,0)</f>
        <v>0</v>
      </c>
    </row>
    <row r="360" s="75" customFormat="1" spans="1:11">
      <c r="A360" s="65"/>
      <c r="B360" s="74"/>
      <c r="C360" s="74"/>
      <c r="D360" s="74"/>
      <c r="E360" s="74"/>
      <c r="F360" s="74"/>
      <c r="H360" s="152"/>
      <c r="K360" s="82">
        <f>IF(AND(年报!N$2&lt;=A360,A360&lt;=年报!N$3),1,0)</f>
        <v>0</v>
      </c>
    </row>
    <row r="361" s="75" customFormat="1" spans="1:11">
      <c r="A361" s="65"/>
      <c r="B361" s="74"/>
      <c r="C361" s="74"/>
      <c r="D361" s="74"/>
      <c r="E361" s="74"/>
      <c r="F361" s="74"/>
      <c r="H361" s="152"/>
      <c r="K361" s="82">
        <f>IF(AND(年报!N$2&lt;=A361,A361&lt;=年报!N$3),1,0)</f>
        <v>0</v>
      </c>
    </row>
    <row r="362" s="75" customFormat="1" spans="1:11">
      <c r="A362" s="65"/>
      <c r="B362" s="74"/>
      <c r="C362" s="74"/>
      <c r="D362" s="74"/>
      <c r="E362" s="74"/>
      <c r="F362" s="74"/>
      <c r="H362" s="152"/>
      <c r="K362" s="82">
        <f>IF(AND(年报!N$2&lt;=A362,A362&lt;=年报!N$3),1,0)</f>
        <v>0</v>
      </c>
    </row>
    <row r="363" s="75" customFormat="1" spans="1:11">
      <c r="A363" s="65"/>
      <c r="B363" s="74"/>
      <c r="C363" s="74"/>
      <c r="D363" s="74"/>
      <c r="E363" s="74"/>
      <c r="F363" s="74"/>
      <c r="H363" s="152"/>
      <c r="K363" s="82">
        <f>IF(AND(年报!N$2&lt;=A363,A363&lt;=年报!N$3),1,0)</f>
        <v>0</v>
      </c>
    </row>
    <row r="364" s="75" customFormat="1" spans="1:11">
      <c r="A364" s="65"/>
      <c r="B364" s="74"/>
      <c r="C364" s="74"/>
      <c r="D364" s="74"/>
      <c r="E364" s="74"/>
      <c r="F364" s="74"/>
      <c r="H364" s="152"/>
      <c r="K364" s="82">
        <f>IF(AND(年报!N$2&lt;=A364,A364&lt;=年报!N$3),1,0)</f>
        <v>0</v>
      </c>
    </row>
    <row r="365" s="75" customFormat="1" spans="1:11">
      <c r="A365" s="65"/>
      <c r="B365" s="74"/>
      <c r="C365" s="74"/>
      <c r="D365" s="74"/>
      <c r="E365" s="74"/>
      <c r="F365" s="74"/>
      <c r="H365" s="152"/>
      <c r="K365" s="82">
        <f>IF(AND(年报!N$2&lt;=A365,A365&lt;=年报!N$3),1,0)</f>
        <v>0</v>
      </c>
    </row>
    <row r="366" s="75" customFormat="1" spans="1:11">
      <c r="A366" s="65"/>
      <c r="B366" s="74"/>
      <c r="C366" s="74"/>
      <c r="D366" s="74"/>
      <c r="E366" s="74"/>
      <c r="F366" s="74"/>
      <c r="H366" s="152"/>
      <c r="K366" s="82">
        <f>IF(AND(年报!N$2&lt;=A366,A366&lt;=年报!N$3),1,0)</f>
        <v>0</v>
      </c>
    </row>
    <row r="367" s="75" customFormat="1" spans="1:11">
      <c r="A367" s="65"/>
      <c r="B367" s="74"/>
      <c r="C367" s="74"/>
      <c r="D367" s="74"/>
      <c r="E367" s="74"/>
      <c r="F367" s="74"/>
      <c r="H367" s="152"/>
      <c r="K367" s="82">
        <f>IF(AND(年报!N$2&lt;=A367,A367&lt;=年报!N$3),1,0)</f>
        <v>0</v>
      </c>
    </row>
    <row r="368" s="75" customFormat="1" spans="1:11">
      <c r="A368" s="65"/>
      <c r="B368" s="74"/>
      <c r="C368" s="74"/>
      <c r="D368" s="74"/>
      <c r="E368" s="74"/>
      <c r="F368" s="74"/>
      <c r="H368" s="152"/>
      <c r="K368" s="82">
        <f>IF(AND(年报!N$2&lt;=A368,A368&lt;=年报!N$3),1,0)</f>
        <v>0</v>
      </c>
    </row>
    <row r="369" s="75" customFormat="1" spans="1:11">
      <c r="A369" s="65"/>
      <c r="B369" s="74"/>
      <c r="C369" s="74"/>
      <c r="D369" s="74"/>
      <c r="E369" s="74"/>
      <c r="F369" s="74"/>
      <c r="H369" s="152"/>
      <c r="K369" s="82">
        <f>IF(AND(年报!N$2&lt;=A369,A369&lt;=年报!N$3),1,0)</f>
        <v>0</v>
      </c>
    </row>
    <row r="370" s="75" customFormat="1" spans="1:11">
      <c r="A370" s="65"/>
      <c r="B370" s="74"/>
      <c r="C370" s="74"/>
      <c r="D370" s="74"/>
      <c r="E370" s="74"/>
      <c r="F370" s="74"/>
      <c r="H370" s="152"/>
      <c r="K370" s="82">
        <f>IF(AND(年报!N$2&lt;=A370,A370&lt;=年报!N$3),1,0)</f>
        <v>0</v>
      </c>
    </row>
    <row r="371" s="75" customFormat="1" spans="1:11">
      <c r="A371" s="65"/>
      <c r="B371" s="74"/>
      <c r="C371" s="74"/>
      <c r="D371" s="74"/>
      <c r="E371" s="74"/>
      <c r="F371" s="74"/>
      <c r="H371" s="152"/>
      <c r="K371" s="82">
        <f>IF(AND(年报!N$2&lt;=A371,A371&lt;=年报!N$3),1,0)</f>
        <v>0</v>
      </c>
    </row>
    <row r="372" s="75" customFormat="1" spans="1:11">
      <c r="A372" s="65"/>
      <c r="B372" s="74"/>
      <c r="C372" s="74"/>
      <c r="D372" s="74"/>
      <c r="E372" s="74"/>
      <c r="F372" s="74"/>
      <c r="H372" s="152"/>
      <c r="K372" s="82">
        <f>IF(AND(年报!N$2&lt;=A372,A372&lt;=年报!N$3),1,0)</f>
        <v>0</v>
      </c>
    </row>
    <row r="373" s="75" customFormat="1" spans="1:11">
      <c r="A373" s="65"/>
      <c r="B373" s="74"/>
      <c r="C373" s="74"/>
      <c r="D373" s="74"/>
      <c r="E373" s="74"/>
      <c r="F373" s="74"/>
      <c r="H373" s="152"/>
      <c r="K373" s="82">
        <f>IF(AND(年报!N$2&lt;=A373,A373&lt;=年报!N$3),1,0)</f>
        <v>0</v>
      </c>
    </row>
    <row r="374" s="75" customFormat="1" spans="1:11">
      <c r="A374" s="65"/>
      <c r="B374" s="74"/>
      <c r="C374" s="74"/>
      <c r="D374" s="74"/>
      <c r="E374" s="74"/>
      <c r="F374" s="74"/>
      <c r="H374" s="152"/>
      <c r="K374" s="82">
        <f>IF(AND(年报!N$2&lt;=A374,A374&lt;=年报!N$3),1,0)</f>
        <v>0</v>
      </c>
    </row>
    <row r="375" s="75" customFormat="1" spans="1:11">
      <c r="A375" s="65"/>
      <c r="B375" s="74"/>
      <c r="C375" s="74"/>
      <c r="D375" s="74"/>
      <c r="E375" s="74"/>
      <c r="F375" s="74"/>
      <c r="H375" s="152"/>
      <c r="K375" s="82">
        <f>IF(AND(年报!N$2&lt;=A375,A375&lt;=年报!N$3),1,0)</f>
        <v>0</v>
      </c>
    </row>
    <row r="376" s="75" customFormat="1" spans="1:11">
      <c r="A376" s="65"/>
      <c r="B376" s="74"/>
      <c r="C376" s="74"/>
      <c r="D376" s="74"/>
      <c r="E376" s="74"/>
      <c r="F376" s="74"/>
      <c r="H376" s="152"/>
      <c r="K376" s="82">
        <f>IF(AND(年报!N$2&lt;=A376,A376&lt;=年报!N$3),1,0)</f>
        <v>0</v>
      </c>
    </row>
    <row r="377" s="75" customFormat="1" spans="1:11">
      <c r="A377" s="65"/>
      <c r="B377" s="74"/>
      <c r="C377" s="74"/>
      <c r="D377" s="74"/>
      <c r="E377" s="74"/>
      <c r="F377" s="74"/>
      <c r="H377" s="152"/>
      <c r="K377" s="82">
        <f>IF(AND(年报!N$2&lt;=A377,A377&lt;=年报!N$3),1,0)</f>
        <v>0</v>
      </c>
    </row>
    <row r="378" s="75" customFormat="1" spans="1:11">
      <c r="A378" s="65"/>
      <c r="B378" s="74"/>
      <c r="C378" s="74"/>
      <c r="D378" s="74"/>
      <c r="E378" s="74"/>
      <c r="F378" s="74"/>
      <c r="H378" s="152"/>
      <c r="K378" s="82">
        <f>IF(AND(年报!N$2&lt;=A378,A378&lt;=年报!N$3),1,0)</f>
        <v>0</v>
      </c>
    </row>
    <row r="379" s="75" customFormat="1" spans="1:11">
      <c r="A379" s="65"/>
      <c r="B379" s="74"/>
      <c r="C379" s="74"/>
      <c r="D379" s="74"/>
      <c r="E379" s="74"/>
      <c r="F379" s="74"/>
      <c r="H379" s="152"/>
      <c r="K379" s="82">
        <f>IF(AND(年报!N$2&lt;=A379,A379&lt;=年报!N$3),1,0)</f>
        <v>0</v>
      </c>
    </row>
    <row r="380" s="75" customFormat="1" spans="1:11">
      <c r="A380" s="65"/>
      <c r="B380" s="74"/>
      <c r="C380" s="74"/>
      <c r="D380" s="74"/>
      <c r="E380" s="74"/>
      <c r="F380" s="74"/>
      <c r="H380" s="152"/>
      <c r="K380" s="82">
        <f>IF(AND(年报!N$2&lt;=A380,A380&lt;=年报!N$3),1,0)</f>
        <v>0</v>
      </c>
    </row>
    <row r="381" s="75" customFormat="1" spans="1:11">
      <c r="A381" s="65"/>
      <c r="B381" s="74"/>
      <c r="C381" s="74"/>
      <c r="D381" s="74"/>
      <c r="E381" s="74"/>
      <c r="F381" s="74"/>
      <c r="H381" s="152"/>
      <c r="K381" s="82">
        <f>IF(AND(年报!N$2&lt;=A381,A381&lt;=年报!N$3),1,0)</f>
        <v>0</v>
      </c>
    </row>
    <row r="382" s="75" customFormat="1" spans="1:11">
      <c r="A382" s="65"/>
      <c r="B382" s="74"/>
      <c r="C382" s="74"/>
      <c r="D382" s="74"/>
      <c r="E382" s="74"/>
      <c r="F382" s="74"/>
      <c r="H382" s="152"/>
      <c r="K382" s="82">
        <f>IF(AND(年报!N$2&lt;=A382,A382&lt;=年报!N$3),1,0)</f>
        <v>0</v>
      </c>
    </row>
    <row r="383" s="75" customFormat="1" spans="1:11">
      <c r="A383" s="65"/>
      <c r="B383" s="74"/>
      <c r="C383" s="74"/>
      <c r="D383" s="74"/>
      <c r="E383" s="74"/>
      <c r="F383" s="74"/>
      <c r="H383" s="152"/>
      <c r="K383" s="82">
        <f>IF(AND(年报!N$2&lt;=A383,A383&lt;=年报!N$3),1,0)</f>
        <v>0</v>
      </c>
    </row>
    <row r="384" s="75" customFormat="1" spans="1:11">
      <c r="A384" s="65"/>
      <c r="B384" s="74"/>
      <c r="C384" s="74"/>
      <c r="D384" s="74"/>
      <c r="E384" s="74"/>
      <c r="F384" s="74"/>
      <c r="H384" s="152"/>
      <c r="K384" s="82">
        <f>IF(AND(年报!N$2&lt;=A384,A384&lt;=年报!N$3),1,0)</f>
        <v>0</v>
      </c>
    </row>
    <row r="385" s="75" customFormat="1" spans="1:11">
      <c r="A385" s="65"/>
      <c r="B385" s="74"/>
      <c r="C385" s="74"/>
      <c r="D385" s="74"/>
      <c r="E385" s="74"/>
      <c r="F385" s="74"/>
      <c r="H385" s="152"/>
      <c r="K385" s="82">
        <f>IF(AND(年报!N$2&lt;=A385,A385&lt;=年报!N$3),1,0)</f>
        <v>0</v>
      </c>
    </row>
    <row r="386" s="75" customFormat="1" spans="1:11">
      <c r="A386" s="65"/>
      <c r="B386" s="74"/>
      <c r="C386" s="74"/>
      <c r="D386" s="74"/>
      <c r="E386" s="74"/>
      <c r="F386" s="74"/>
      <c r="H386" s="152"/>
      <c r="K386" s="82">
        <f>IF(AND(年报!N$2&lt;=A386,A386&lt;=年报!N$3),1,0)</f>
        <v>0</v>
      </c>
    </row>
    <row r="387" s="75" customFormat="1" spans="1:11">
      <c r="A387" s="65"/>
      <c r="B387" s="74"/>
      <c r="C387" s="74"/>
      <c r="D387" s="74"/>
      <c r="E387" s="74"/>
      <c r="F387" s="74"/>
      <c r="H387" s="152"/>
      <c r="K387" s="82">
        <f>IF(AND(年报!N$2&lt;=A387,A387&lt;=年报!N$3),1,0)</f>
        <v>0</v>
      </c>
    </row>
    <row r="388" s="75" customFormat="1" spans="1:11">
      <c r="A388" s="65"/>
      <c r="B388" s="74"/>
      <c r="C388" s="74"/>
      <c r="D388" s="74"/>
      <c r="E388" s="74"/>
      <c r="F388" s="74"/>
      <c r="H388" s="152"/>
      <c r="K388" s="82">
        <f>IF(AND(年报!N$2&lt;=A388,A388&lt;=年报!N$3),1,0)</f>
        <v>0</v>
      </c>
    </row>
    <row r="389" s="75" customFormat="1" spans="1:11">
      <c r="A389" s="65"/>
      <c r="B389" s="74"/>
      <c r="C389" s="74"/>
      <c r="D389" s="74"/>
      <c r="E389" s="74"/>
      <c r="F389" s="74"/>
      <c r="H389" s="152"/>
      <c r="K389" s="82">
        <f>IF(AND(年报!N$2&lt;=A389,A389&lt;=年报!N$3),1,0)</f>
        <v>0</v>
      </c>
    </row>
    <row r="390" s="75" customFormat="1" spans="1:11">
      <c r="A390" s="65"/>
      <c r="B390" s="74"/>
      <c r="C390" s="74"/>
      <c r="D390" s="74"/>
      <c r="E390" s="74"/>
      <c r="F390" s="74"/>
      <c r="H390" s="152"/>
      <c r="K390" s="82">
        <f>IF(AND(年报!N$2&lt;=A390,A390&lt;=年报!N$3),1,0)</f>
        <v>0</v>
      </c>
    </row>
    <row r="391" s="75" customFormat="1" spans="1:11">
      <c r="A391" s="65"/>
      <c r="B391" s="74"/>
      <c r="C391" s="74"/>
      <c r="D391" s="74"/>
      <c r="E391" s="74"/>
      <c r="F391" s="74"/>
      <c r="H391" s="152"/>
      <c r="K391" s="82">
        <f>IF(AND(年报!N$2&lt;=A391,A391&lt;=年报!N$3),1,0)</f>
        <v>0</v>
      </c>
    </row>
    <row r="392" s="75" customFormat="1" spans="1:11">
      <c r="A392" s="65"/>
      <c r="B392" s="74"/>
      <c r="C392" s="74"/>
      <c r="D392" s="74"/>
      <c r="E392" s="74"/>
      <c r="F392" s="74"/>
      <c r="H392" s="152"/>
      <c r="K392" s="82">
        <f>IF(AND(年报!N$2&lt;=A392,A392&lt;=年报!N$3),1,0)</f>
        <v>0</v>
      </c>
    </row>
    <row r="393" s="75" customFormat="1" spans="1:11">
      <c r="A393" s="65"/>
      <c r="B393" s="74"/>
      <c r="C393" s="74"/>
      <c r="D393" s="74"/>
      <c r="E393" s="74"/>
      <c r="F393" s="74"/>
      <c r="H393" s="152"/>
      <c r="K393" s="82">
        <f>IF(AND(年报!N$2&lt;=A393,A393&lt;=年报!N$3),1,0)</f>
        <v>0</v>
      </c>
    </row>
    <row r="394" s="75" customFormat="1" spans="1:11">
      <c r="A394" s="65"/>
      <c r="B394" s="74"/>
      <c r="C394" s="74"/>
      <c r="D394" s="74"/>
      <c r="E394" s="74"/>
      <c r="F394" s="74"/>
      <c r="H394" s="152"/>
      <c r="K394" s="82">
        <f>IF(AND(年报!N$2&lt;=A394,A394&lt;=年报!N$3),1,0)</f>
        <v>0</v>
      </c>
    </row>
    <row r="395" s="75" customFormat="1" spans="1:11">
      <c r="A395" s="65"/>
      <c r="B395" s="74"/>
      <c r="C395" s="74"/>
      <c r="D395" s="74"/>
      <c r="E395" s="74"/>
      <c r="F395" s="74"/>
      <c r="H395" s="152"/>
      <c r="K395" s="82">
        <f>IF(AND(年报!N$2&lt;=A395,A395&lt;=年报!N$3),1,0)</f>
        <v>0</v>
      </c>
    </row>
    <row r="396" s="75" customFormat="1" spans="1:11">
      <c r="A396" s="65"/>
      <c r="B396" s="74"/>
      <c r="C396" s="74"/>
      <c r="D396" s="74"/>
      <c r="E396" s="74"/>
      <c r="F396" s="74"/>
      <c r="H396" s="152"/>
      <c r="K396" s="82">
        <f>IF(AND(年报!N$2&lt;=A396,A396&lt;=年报!N$3),1,0)</f>
        <v>0</v>
      </c>
    </row>
    <row r="397" s="75" customFormat="1" spans="1:11">
      <c r="A397" s="65"/>
      <c r="B397" s="74"/>
      <c r="C397" s="74"/>
      <c r="D397" s="74"/>
      <c r="E397" s="74"/>
      <c r="F397" s="74"/>
      <c r="H397" s="152"/>
      <c r="K397" s="82">
        <f>IF(AND(年报!N$2&lt;=A397,A397&lt;=年报!N$3),1,0)</f>
        <v>0</v>
      </c>
    </row>
    <row r="398" s="75" customFormat="1" spans="1:11">
      <c r="A398" s="65"/>
      <c r="B398" s="74"/>
      <c r="C398" s="74"/>
      <c r="D398" s="74"/>
      <c r="E398" s="74"/>
      <c r="F398" s="74"/>
      <c r="H398" s="152"/>
      <c r="K398" s="82">
        <f>IF(AND(年报!N$2&lt;=A398,A398&lt;=年报!N$3),1,0)</f>
        <v>0</v>
      </c>
    </row>
    <row r="399" s="75" customFormat="1" spans="1:11">
      <c r="A399" s="65"/>
      <c r="B399" s="74"/>
      <c r="C399" s="74"/>
      <c r="D399" s="74"/>
      <c r="E399" s="74"/>
      <c r="F399" s="74"/>
      <c r="H399" s="152"/>
      <c r="K399" s="82">
        <f>IF(AND(年报!N$2&lt;=A399,A399&lt;=年报!N$3),1,0)</f>
        <v>0</v>
      </c>
    </row>
    <row r="400" s="75" customFormat="1" spans="1:11">
      <c r="A400" s="65"/>
      <c r="B400" s="74"/>
      <c r="C400" s="74"/>
      <c r="D400" s="74"/>
      <c r="E400" s="74"/>
      <c r="F400" s="74"/>
      <c r="H400" s="152"/>
      <c r="K400" s="82">
        <f>IF(AND(年报!N$2&lt;=A400,A400&lt;=年报!N$3),1,0)</f>
        <v>0</v>
      </c>
    </row>
    <row r="401" s="75" customFormat="1" spans="1:11">
      <c r="A401" s="65"/>
      <c r="B401" s="74"/>
      <c r="C401" s="74"/>
      <c r="D401" s="74"/>
      <c r="E401" s="74"/>
      <c r="F401" s="74"/>
      <c r="H401" s="152"/>
      <c r="K401" s="82">
        <f>IF(AND(年报!N$2&lt;=A401,A401&lt;=年报!N$3),1,0)</f>
        <v>0</v>
      </c>
    </row>
    <row r="402" s="75" customFormat="1" spans="1:11">
      <c r="A402" s="65"/>
      <c r="B402" s="74"/>
      <c r="C402" s="74"/>
      <c r="D402" s="74"/>
      <c r="E402" s="74"/>
      <c r="F402" s="74"/>
      <c r="H402" s="152"/>
      <c r="K402" s="82">
        <f>IF(AND(年报!N$2&lt;=A402,A402&lt;=年报!N$3),1,0)</f>
        <v>0</v>
      </c>
    </row>
    <row r="403" s="75" customFormat="1" spans="1:11">
      <c r="A403" s="65"/>
      <c r="B403" s="74"/>
      <c r="C403" s="74"/>
      <c r="D403" s="74"/>
      <c r="E403" s="74"/>
      <c r="F403" s="74"/>
      <c r="H403" s="152"/>
      <c r="K403" s="82">
        <f>IF(AND(年报!N$2&lt;=A403,A403&lt;=年报!N$3),1,0)</f>
        <v>0</v>
      </c>
    </row>
    <row r="404" s="75" customFormat="1" spans="1:11">
      <c r="A404" s="65"/>
      <c r="B404" s="74"/>
      <c r="C404" s="74"/>
      <c r="D404" s="74"/>
      <c r="E404" s="74"/>
      <c r="F404" s="74"/>
      <c r="H404" s="152"/>
      <c r="K404" s="82">
        <f>IF(AND(年报!N$2&lt;=A404,A404&lt;=年报!N$3),1,0)</f>
        <v>0</v>
      </c>
    </row>
    <row r="405" s="75" customFormat="1" spans="1:11">
      <c r="A405" s="65"/>
      <c r="B405" s="74"/>
      <c r="C405" s="74"/>
      <c r="D405" s="74"/>
      <c r="E405" s="74"/>
      <c r="F405" s="74"/>
      <c r="H405" s="152"/>
      <c r="K405" s="82">
        <f>IF(AND(年报!N$2&lt;=A405,A405&lt;=年报!N$3),1,0)</f>
        <v>0</v>
      </c>
    </row>
    <row r="406" s="75" customFormat="1" spans="1:11">
      <c r="A406" s="65"/>
      <c r="B406" s="74"/>
      <c r="C406" s="74"/>
      <c r="D406" s="74"/>
      <c r="E406" s="74"/>
      <c r="F406" s="74"/>
      <c r="H406" s="152"/>
      <c r="K406" s="82">
        <f>IF(AND(年报!N$2&lt;=A406,A406&lt;=年报!N$3),1,0)</f>
        <v>0</v>
      </c>
    </row>
    <row r="407" s="75" customFormat="1" spans="1:11">
      <c r="A407" s="65"/>
      <c r="B407" s="74"/>
      <c r="C407" s="74"/>
      <c r="D407" s="74"/>
      <c r="E407" s="74"/>
      <c r="F407" s="74"/>
      <c r="H407" s="152"/>
      <c r="K407" s="82">
        <f>IF(AND(年报!N$2&lt;=A407,A407&lt;=年报!N$3),1,0)</f>
        <v>0</v>
      </c>
    </row>
    <row r="408" s="75" customFormat="1" spans="1:11">
      <c r="A408" s="65"/>
      <c r="B408" s="74"/>
      <c r="C408" s="74"/>
      <c r="D408" s="74"/>
      <c r="E408" s="74"/>
      <c r="F408" s="74"/>
      <c r="H408" s="152"/>
      <c r="K408" s="82">
        <f>IF(AND(年报!N$2&lt;=A408,A408&lt;=年报!N$3),1,0)</f>
        <v>0</v>
      </c>
    </row>
    <row r="409" s="75" customFormat="1" spans="1:11">
      <c r="A409" s="65"/>
      <c r="B409" s="74"/>
      <c r="C409" s="74"/>
      <c r="D409" s="74"/>
      <c r="E409" s="74"/>
      <c r="F409" s="74"/>
      <c r="H409" s="152"/>
      <c r="K409" s="82">
        <f>IF(AND(年报!N$2&lt;=A409,A409&lt;=年报!N$3),1,0)</f>
        <v>0</v>
      </c>
    </row>
    <row r="410" s="75" customFormat="1" spans="1:11">
      <c r="A410" s="65"/>
      <c r="B410" s="74"/>
      <c r="C410" s="74"/>
      <c r="D410" s="74"/>
      <c r="E410" s="74"/>
      <c r="F410" s="74"/>
      <c r="H410" s="152"/>
      <c r="K410" s="82">
        <f>IF(AND(年报!N$2&lt;=A410,A410&lt;=年报!N$3),1,0)</f>
        <v>0</v>
      </c>
    </row>
    <row r="411" s="75" customFormat="1" spans="1:11">
      <c r="A411" s="65"/>
      <c r="B411" s="74"/>
      <c r="C411" s="74"/>
      <c r="D411" s="74"/>
      <c r="E411" s="74"/>
      <c r="F411" s="74"/>
      <c r="H411" s="152"/>
      <c r="K411" s="82">
        <f>IF(AND(年报!N$2&lt;=A411,A411&lt;=年报!N$3),1,0)</f>
        <v>0</v>
      </c>
    </row>
    <row r="412" s="75" customFormat="1" spans="1:11">
      <c r="A412" s="65"/>
      <c r="B412" s="74"/>
      <c r="C412" s="74"/>
      <c r="D412" s="74"/>
      <c r="E412" s="74"/>
      <c r="F412" s="74"/>
      <c r="H412" s="152"/>
      <c r="K412" s="82">
        <f>IF(AND(年报!N$2&lt;=A412,A412&lt;=年报!N$3),1,0)</f>
        <v>0</v>
      </c>
    </row>
    <row r="413" s="75" customFormat="1" spans="1:11">
      <c r="A413" s="65"/>
      <c r="B413" s="74"/>
      <c r="C413" s="74"/>
      <c r="D413" s="74"/>
      <c r="E413" s="74"/>
      <c r="F413" s="74"/>
      <c r="H413" s="152"/>
      <c r="K413" s="82">
        <f>IF(AND(年报!N$2&lt;=A413,A413&lt;=年报!N$3),1,0)</f>
        <v>0</v>
      </c>
    </row>
    <row r="414" s="75" customFormat="1" spans="1:11">
      <c r="A414" s="65"/>
      <c r="B414" s="74"/>
      <c r="C414" s="74"/>
      <c r="D414" s="74"/>
      <c r="E414" s="74"/>
      <c r="F414" s="74"/>
      <c r="H414" s="152"/>
      <c r="K414" s="82">
        <f>IF(AND(年报!N$2&lt;=A414,A414&lt;=年报!N$3),1,0)</f>
        <v>0</v>
      </c>
    </row>
    <row r="415" s="75" customFormat="1" spans="1:11">
      <c r="A415" s="65"/>
      <c r="B415" s="74"/>
      <c r="C415" s="74"/>
      <c r="D415" s="74"/>
      <c r="E415" s="74"/>
      <c r="F415" s="74"/>
      <c r="H415" s="152"/>
      <c r="K415" s="82">
        <f>IF(AND(年报!N$2&lt;=A415,A415&lt;=年报!N$3),1,0)</f>
        <v>0</v>
      </c>
    </row>
    <row r="416" s="75" customFormat="1" spans="1:11">
      <c r="A416" s="65"/>
      <c r="B416" s="74"/>
      <c r="C416" s="74"/>
      <c r="D416" s="74"/>
      <c r="E416" s="74"/>
      <c r="F416" s="74"/>
      <c r="H416" s="152"/>
      <c r="K416" s="82">
        <f>IF(AND(年报!N$2&lt;=A416,A416&lt;=年报!N$3),1,0)</f>
        <v>0</v>
      </c>
    </row>
    <row r="417" s="75" customFormat="1" spans="1:11">
      <c r="A417" s="65"/>
      <c r="B417" s="74"/>
      <c r="C417" s="74"/>
      <c r="D417" s="74"/>
      <c r="E417" s="74"/>
      <c r="F417" s="74"/>
      <c r="H417" s="152"/>
      <c r="K417" s="82">
        <f>IF(AND(年报!N$2&lt;=A417,A417&lt;=年报!N$3),1,0)</f>
        <v>0</v>
      </c>
    </row>
    <row r="418" s="75" customFormat="1" spans="1:11">
      <c r="A418" s="65"/>
      <c r="B418" s="74"/>
      <c r="C418" s="74"/>
      <c r="D418" s="74"/>
      <c r="E418" s="74"/>
      <c r="F418" s="74"/>
      <c r="H418" s="152"/>
      <c r="K418" s="82">
        <f>IF(AND(年报!N$2&lt;=A418,A418&lt;=年报!N$3),1,0)</f>
        <v>0</v>
      </c>
    </row>
    <row r="419" s="75" customFormat="1" spans="1:11">
      <c r="A419" s="65"/>
      <c r="B419" s="74"/>
      <c r="C419" s="74"/>
      <c r="D419" s="74"/>
      <c r="E419" s="74"/>
      <c r="F419" s="74"/>
      <c r="H419" s="152"/>
      <c r="K419" s="82">
        <f>IF(AND(年报!N$2&lt;=A419,A419&lt;=年报!N$3),1,0)</f>
        <v>0</v>
      </c>
    </row>
    <row r="420" s="75" customFormat="1" spans="1:11">
      <c r="A420" s="65"/>
      <c r="B420" s="74"/>
      <c r="C420" s="74"/>
      <c r="D420" s="74"/>
      <c r="E420" s="74"/>
      <c r="F420" s="74"/>
      <c r="H420" s="152"/>
      <c r="K420" s="82">
        <f>IF(AND(年报!N$2&lt;=A420,A420&lt;=年报!N$3),1,0)</f>
        <v>0</v>
      </c>
    </row>
    <row r="421" s="75" customFormat="1" spans="1:11">
      <c r="A421" s="65"/>
      <c r="B421" s="74"/>
      <c r="C421" s="74"/>
      <c r="D421" s="74"/>
      <c r="E421" s="74"/>
      <c r="F421" s="74"/>
      <c r="H421" s="152"/>
      <c r="K421" s="82">
        <f>IF(AND(年报!N$2&lt;=A421,A421&lt;=年报!N$3),1,0)</f>
        <v>0</v>
      </c>
    </row>
    <row r="422" s="75" customFormat="1" spans="1:11">
      <c r="A422" s="65"/>
      <c r="B422" s="74"/>
      <c r="C422" s="74"/>
      <c r="D422" s="74"/>
      <c r="E422" s="74"/>
      <c r="F422" s="74"/>
      <c r="H422" s="152"/>
      <c r="K422" s="82">
        <f>IF(AND(年报!N$2&lt;=A422,A422&lt;=年报!N$3),1,0)</f>
        <v>0</v>
      </c>
    </row>
    <row r="423" s="75" customFormat="1" spans="1:11">
      <c r="A423" s="65"/>
      <c r="B423" s="74"/>
      <c r="C423" s="74"/>
      <c r="D423" s="74"/>
      <c r="E423" s="74"/>
      <c r="F423" s="74"/>
      <c r="H423" s="152"/>
      <c r="K423" s="82">
        <f>IF(AND(年报!N$2&lt;=A423,A423&lt;=年报!N$3),1,0)</f>
        <v>0</v>
      </c>
    </row>
    <row r="424" s="75" customFormat="1" spans="1:11">
      <c r="A424" s="65"/>
      <c r="B424" s="74"/>
      <c r="C424" s="74"/>
      <c r="D424" s="74"/>
      <c r="E424" s="74"/>
      <c r="F424" s="74"/>
      <c r="H424" s="152"/>
      <c r="K424" s="82">
        <f>IF(AND(年报!N$2&lt;=A424,A424&lt;=年报!N$3),1,0)</f>
        <v>0</v>
      </c>
    </row>
    <row r="425" s="75" customFormat="1" spans="1:11">
      <c r="A425" s="65"/>
      <c r="B425" s="74"/>
      <c r="C425" s="74"/>
      <c r="D425" s="74"/>
      <c r="E425" s="74"/>
      <c r="F425" s="74"/>
      <c r="H425" s="152"/>
      <c r="K425" s="82">
        <f>IF(AND(年报!N$2&lt;=A425,A425&lt;=年报!N$3),1,0)</f>
        <v>0</v>
      </c>
    </row>
    <row r="426" s="75" customFormat="1" spans="1:11">
      <c r="A426" s="65"/>
      <c r="B426" s="74"/>
      <c r="C426" s="74"/>
      <c r="D426" s="74"/>
      <c r="E426" s="74"/>
      <c r="F426" s="74"/>
      <c r="H426" s="152"/>
      <c r="K426" s="82">
        <f>IF(AND(年报!N$2&lt;=A426,A426&lt;=年报!N$3),1,0)</f>
        <v>0</v>
      </c>
    </row>
    <row r="427" s="75" customFormat="1" spans="1:11">
      <c r="A427" s="65"/>
      <c r="B427" s="74"/>
      <c r="C427" s="74"/>
      <c r="D427" s="74"/>
      <c r="E427" s="74"/>
      <c r="F427" s="74"/>
      <c r="H427" s="152"/>
      <c r="K427" s="82">
        <f>IF(AND(年报!N$2&lt;=A427,A427&lt;=年报!N$3),1,0)</f>
        <v>0</v>
      </c>
    </row>
    <row r="428" s="75" customFormat="1" spans="1:11">
      <c r="A428" s="65"/>
      <c r="B428" s="74"/>
      <c r="C428" s="74"/>
      <c r="D428" s="74"/>
      <c r="E428" s="74"/>
      <c r="F428" s="74"/>
      <c r="H428" s="152"/>
      <c r="K428" s="82">
        <f>IF(AND(年报!N$2&lt;=A428,A428&lt;=年报!N$3),1,0)</f>
        <v>0</v>
      </c>
    </row>
    <row r="429" s="75" customFormat="1" spans="1:11">
      <c r="A429" s="65"/>
      <c r="B429" s="74"/>
      <c r="C429" s="74"/>
      <c r="D429" s="74"/>
      <c r="E429" s="74"/>
      <c r="F429" s="74"/>
      <c r="H429" s="152"/>
      <c r="K429" s="82">
        <f>IF(AND(年报!N$2&lt;=A429,A429&lt;=年报!N$3),1,0)</f>
        <v>0</v>
      </c>
    </row>
    <row r="430" s="75" customFormat="1" spans="1:11">
      <c r="A430" s="65"/>
      <c r="B430" s="74"/>
      <c r="C430" s="74"/>
      <c r="D430" s="74"/>
      <c r="E430" s="74"/>
      <c r="F430" s="74"/>
      <c r="H430" s="152"/>
      <c r="K430" s="82">
        <f>IF(AND(年报!N$2&lt;=A430,A430&lt;=年报!N$3),1,0)</f>
        <v>0</v>
      </c>
    </row>
    <row r="431" s="75" customFormat="1" spans="1:11">
      <c r="A431" s="65"/>
      <c r="B431" s="74"/>
      <c r="C431" s="74"/>
      <c r="D431" s="74"/>
      <c r="E431" s="74"/>
      <c r="F431" s="74"/>
      <c r="H431" s="152"/>
      <c r="K431" s="82">
        <f>IF(AND(年报!N$2&lt;=A431,A431&lt;=年报!N$3),1,0)</f>
        <v>0</v>
      </c>
    </row>
    <row r="432" s="75" customFormat="1" spans="1:11">
      <c r="A432" s="65"/>
      <c r="B432" s="74"/>
      <c r="C432" s="74"/>
      <c r="D432" s="74"/>
      <c r="E432" s="74"/>
      <c r="F432" s="74"/>
      <c r="H432" s="152"/>
      <c r="K432" s="82">
        <f>IF(AND(年报!N$2&lt;=A432,A432&lt;=年报!N$3),1,0)</f>
        <v>0</v>
      </c>
    </row>
    <row r="433" s="75" customFormat="1" spans="1:11">
      <c r="A433" s="65"/>
      <c r="B433" s="74"/>
      <c r="C433" s="74"/>
      <c r="D433" s="74"/>
      <c r="E433" s="74"/>
      <c r="F433" s="74"/>
      <c r="H433" s="152"/>
      <c r="K433" s="82">
        <f>IF(AND(年报!N$2&lt;=A433,A433&lt;=年报!N$3),1,0)</f>
        <v>0</v>
      </c>
    </row>
    <row r="434" s="75" customFormat="1" spans="1:11">
      <c r="A434" s="65"/>
      <c r="B434" s="74"/>
      <c r="C434" s="74"/>
      <c r="D434" s="74"/>
      <c r="E434" s="74"/>
      <c r="F434" s="74"/>
      <c r="H434" s="152"/>
      <c r="K434" s="82">
        <f>IF(AND(年报!N$2&lt;=A434,A434&lt;=年报!N$3),1,0)</f>
        <v>0</v>
      </c>
    </row>
    <row r="435" s="75" customFormat="1" spans="1:11">
      <c r="A435" s="65"/>
      <c r="B435" s="74"/>
      <c r="C435" s="74"/>
      <c r="D435" s="74"/>
      <c r="E435" s="74"/>
      <c r="F435" s="74"/>
      <c r="H435" s="152"/>
      <c r="K435" s="82">
        <f>IF(AND(年报!N$2&lt;=A435,A435&lt;=年报!N$3),1,0)</f>
        <v>0</v>
      </c>
    </row>
    <row r="436" s="75" customFormat="1" spans="1:11">
      <c r="A436" s="65"/>
      <c r="B436" s="74"/>
      <c r="C436" s="74"/>
      <c r="D436" s="74"/>
      <c r="E436" s="74"/>
      <c r="F436" s="74"/>
      <c r="H436" s="152"/>
      <c r="K436" s="82">
        <f>IF(AND(年报!N$2&lt;=A436,A436&lt;=年报!N$3),1,0)</f>
        <v>0</v>
      </c>
    </row>
    <row r="437" s="75" customFormat="1" spans="1:11">
      <c r="A437" s="65"/>
      <c r="B437" s="74"/>
      <c r="C437" s="74"/>
      <c r="D437" s="74"/>
      <c r="E437" s="74"/>
      <c r="F437" s="74"/>
      <c r="H437" s="152"/>
      <c r="K437" s="82">
        <f>IF(AND(年报!N$2&lt;=A437,A437&lt;=年报!N$3),1,0)</f>
        <v>0</v>
      </c>
    </row>
    <row r="438" s="75" customFormat="1" spans="1:11">
      <c r="A438" s="65"/>
      <c r="B438" s="74"/>
      <c r="C438" s="74"/>
      <c r="D438" s="74"/>
      <c r="E438" s="74"/>
      <c r="F438" s="74"/>
      <c r="H438" s="152"/>
      <c r="K438" s="82">
        <f>IF(AND(年报!N$2&lt;=A438,A438&lt;=年报!N$3),1,0)</f>
        <v>0</v>
      </c>
    </row>
    <row r="439" s="75" customFormat="1" spans="1:11">
      <c r="A439" s="65"/>
      <c r="B439" s="74"/>
      <c r="C439" s="74"/>
      <c r="D439" s="74"/>
      <c r="E439" s="74"/>
      <c r="F439" s="74"/>
      <c r="H439" s="152"/>
      <c r="K439" s="82">
        <f>IF(AND(年报!N$2&lt;=A439,A439&lt;=年报!N$3),1,0)</f>
        <v>0</v>
      </c>
    </row>
    <row r="440" s="75" customFormat="1" spans="1:11">
      <c r="A440" s="65"/>
      <c r="B440" s="74"/>
      <c r="C440" s="74"/>
      <c r="D440" s="74"/>
      <c r="E440" s="74"/>
      <c r="F440" s="74"/>
      <c r="H440" s="152"/>
      <c r="K440" s="82">
        <f>IF(AND(年报!N$2&lt;=A440,A440&lt;=年报!N$3),1,0)</f>
        <v>0</v>
      </c>
    </row>
    <row r="441" s="75" customFormat="1" spans="1:11">
      <c r="A441" s="65"/>
      <c r="B441" s="74"/>
      <c r="C441" s="74"/>
      <c r="D441" s="74"/>
      <c r="E441" s="74"/>
      <c r="F441" s="74"/>
      <c r="H441" s="152"/>
      <c r="K441" s="82">
        <f>IF(AND(年报!N$2&lt;=A441,A441&lt;=年报!N$3),1,0)</f>
        <v>0</v>
      </c>
    </row>
    <row r="442" s="75" customFormat="1" spans="1:11">
      <c r="A442" s="65"/>
      <c r="B442" s="74"/>
      <c r="C442" s="74"/>
      <c r="D442" s="74"/>
      <c r="E442" s="74"/>
      <c r="F442" s="74"/>
      <c r="H442" s="152"/>
      <c r="K442" s="82">
        <f>IF(AND(年报!N$2&lt;=A442,A442&lt;=年报!N$3),1,0)</f>
        <v>0</v>
      </c>
    </row>
    <row r="443" s="75" customFormat="1" spans="1:11">
      <c r="A443" s="65"/>
      <c r="B443" s="74"/>
      <c r="C443" s="74"/>
      <c r="D443" s="74"/>
      <c r="E443" s="74"/>
      <c r="F443" s="74"/>
      <c r="H443" s="152"/>
      <c r="K443" s="82">
        <f>IF(AND(年报!N$2&lt;=A443,A443&lt;=年报!N$3),1,0)</f>
        <v>0</v>
      </c>
    </row>
    <row r="444" s="75" customFormat="1" spans="1:11">
      <c r="A444" s="65"/>
      <c r="B444" s="74"/>
      <c r="C444" s="74"/>
      <c r="D444" s="74"/>
      <c r="E444" s="74"/>
      <c r="F444" s="74"/>
      <c r="H444" s="152"/>
      <c r="K444" s="82">
        <f>IF(AND(年报!N$2&lt;=A444,A444&lt;=年报!N$3),1,0)</f>
        <v>0</v>
      </c>
    </row>
    <row r="445" s="75" customFormat="1" spans="1:11">
      <c r="A445" s="65"/>
      <c r="B445" s="74"/>
      <c r="C445" s="74"/>
      <c r="D445" s="74"/>
      <c r="E445" s="74"/>
      <c r="F445" s="74"/>
      <c r="H445" s="152"/>
      <c r="K445" s="82">
        <f>IF(AND(年报!N$2&lt;=A445,A445&lt;=年报!N$3),1,0)</f>
        <v>0</v>
      </c>
    </row>
    <row r="446" s="75" customFormat="1" spans="1:11">
      <c r="A446" s="65"/>
      <c r="B446" s="74"/>
      <c r="C446" s="74"/>
      <c r="D446" s="74"/>
      <c r="E446" s="74"/>
      <c r="F446" s="74"/>
      <c r="H446" s="152"/>
      <c r="K446" s="82">
        <f>IF(AND(年报!N$2&lt;=A446,A446&lt;=年报!N$3),1,0)</f>
        <v>0</v>
      </c>
    </row>
    <row r="447" s="75" customFormat="1" spans="1:11">
      <c r="A447" s="65"/>
      <c r="B447" s="74"/>
      <c r="C447" s="74"/>
      <c r="D447" s="74"/>
      <c r="E447" s="74"/>
      <c r="F447" s="74"/>
      <c r="H447" s="152"/>
      <c r="K447" s="82">
        <f>IF(AND(年报!N$2&lt;=A447,A447&lt;=年报!N$3),1,0)</f>
        <v>0</v>
      </c>
    </row>
    <row r="448" s="75" customFormat="1" spans="1:11">
      <c r="A448" s="65"/>
      <c r="B448" s="74"/>
      <c r="C448" s="74"/>
      <c r="D448" s="74"/>
      <c r="E448" s="74"/>
      <c r="F448" s="74"/>
      <c r="H448" s="152"/>
      <c r="K448" s="82">
        <f>IF(AND(年报!N$2&lt;=A448,A448&lt;=年报!N$3),1,0)</f>
        <v>0</v>
      </c>
    </row>
    <row r="449" s="75" customFormat="1" spans="1:11">
      <c r="A449" s="65"/>
      <c r="B449" s="74"/>
      <c r="C449" s="74"/>
      <c r="D449" s="74"/>
      <c r="E449" s="74"/>
      <c r="F449" s="74"/>
      <c r="H449" s="152"/>
      <c r="K449" s="82">
        <f>IF(AND(年报!N$2&lt;=A449,A449&lt;=年报!N$3),1,0)</f>
        <v>0</v>
      </c>
    </row>
    <row r="450" s="75" customFormat="1" spans="1:11">
      <c r="A450" s="65"/>
      <c r="B450" s="74"/>
      <c r="C450" s="74"/>
      <c r="D450" s="74"/>
      <c r="E450" s="74"/>
      <c r="F450" s="74"/>
      <c r="H450" s="152"/>
      <c r="K450" s="82">
        <f>IF(AND(年报!N$2&lt;=A450,A450&lt;=年报!N$3),1,0)</f>
        <v>0</v>
      </c>
    </row>
    <row r="451" s="75" customFormat="1" spans="1:11">
      <c r="A451" s="65"/>
      <c r="B451" s="74"/>
      <c r="C451" s="74"/>
      <c r="D451" s="74"/>
      <c r="E451" s="74"/>
      <c r="F451" s="74"/>
      <c r="H451" s="152"/>
      <c r="K451" s="82">
        <f>IF(AND(年报!N$2&lt;=A451,A451&lt;=年报!N$3),1,0)</f>
        <v>0</v>
      </c>
    </row>
    <row r="452" s="75" customFormat="1" spans="1:11">
      <c r="A452" s="65"/>
      <c r="B452" s="74"/>
      <c r="C452" s="74"/>
      <c r="D452" s="74"/>
      <c r="E452" s="74"/>
      <c r="F452" s="74"/>
      <c r="H452" s="152"/>
      <c r="K452" s="82">
        <f>IF(AND(年报!N$2&lt;=A452,A452&lt;=年报!N$3),1,0)</f>
        <v>0</v>
      </c>
    </row>
    <row r="453" s="75" customFormat="1" spans="1:11">
      <c r="A453" s="65"/>
      <c r="B453" s="74"/>
      <c r="C453" s="74"/>
      <c r="D453" s="74"/>
      <c r="E453" s="74"/>
      <c r="F453" s="74"/>
      <c r="H453" s="152"/>
      <c r="K453" s="82">
        <f>IF(AND(年报!N$2&lt;=A453,A453&lt;=年报!N$3),1,0)</f>
        <v>0</v>
      </c>
    </row>
    <row r="454" s="75" customFormat="1" spans="1:11">
      <c r="A454" s="65"/>
      <c r="B454" s="74"/>
      <c r="C454" s="74"/>
      <c r="D454" s="74"/>
      <c r="E454" s="74"/>
      <c r="F454" s="74"/>
      <c r="H454" s="152"/>
      <c r="K454" s="82">
        <f>IF(AND(年报!N$2&lt;=A454,A454&lt;=年报!N$3),1,0)</f>
        <v>0</v>
      </c>
    </row>
    <row r="455" s="75" customFormat="1" spans="1:11">
      <c r="A455" s="65"/>
      <c r="B455" s="74"/>
      <c r="C455" s="74"/>
      <c r="D455" s="74"/>
      <c r="E455" s="74"/>
      <c r="F455" s="74"/>
      <c r="H455" s="152"/>
      <c r="K455" s="82">
        <f>IF(AND(年报!N$2&lt;=A455,A455&lt;=年报!N$3),1,0)</f>
        <v>0</v>
      </c>
    </row>
    <row r="456" s="75" customFormat="1" spans="1:11">
      <c r="A456" s="65"/>
      <c r="B456" s="74"/>
      <c r="C456" s="74"/>
      <c r="D456" s="74"/>
      <c r="E456" s="74"/>
      <c r="F456" s="74"/>
      <c r="H456" s="152"/>
      <c r="K456" s="82">
        <f>IF(AND(年报!N$2&lt;=A456,A456&lt;=年报!N$3),1,0)</f>
        <v>0</v>
      </c>
    </row>
    <row r="457" s="75" customFormat="1" spans="1:11">
      <c r="A457" s="65"/>
      <c r="B457" s="74"/>
      <c r="C457" s="74"/>
      <c r="D457" s="74"/>
      <c r="E457" s="74"/>
      <c r="F457" s="74"/>
      <c r="H457" s="152"/>
      <c r="K457" s="82">
        <f>IF(AND(年报!N$2&lt;=A457,A457&lt;=年报!N$3),1,0)</f>
        <v>0</v>
      </c>
    </row>
    <row r="458" s="75" customFormat="1" spans="1:11">
      <c r="A458" s="65"/>
      <c r="B458" s="74"/>
      <c r="C458" s="74"/>
      <c r="D458" s="74"/>
      <c r="E458" s="74"/>
      <c r="F458" s="74"/>
      <c r="H458" s="152"/>
      <c r="K458" s="82">
        <f>IF(AND(年报!N$2&lt;=A458,A458&lt;=年报!N$3),1,0)</f>
        <v>0</v>
      </c>
    </row>
    <row r="459" s="75" customFormat="1" spans="1:11">
      <c r="A459" s="65"/>
      <c r="B459" s="74"/>
      <c r="C459" s="74"/>
      <c r="D459" s="74"/>
      <c r="E459" s="74"/>
      <c r="F459" s="74"/>
      <c r="H459" s="152"/>
      <c r="K459" s="82">
        <f>IF(AND(年报!N$2&lt;=A459,A459&lt;=年报!N$3),1,0)</f>
        <v>0</v>
      </c>
    </row>
    <row r="460" s="75" customFormat="1" spans="1:11">
      <c r="A460" s="65"/>
      <c r="B460" s="74"/>
      <c r="C460" s="74"/>
      <c r="D460" s="74"/>
      <c r="E460" s="74"/>
      <c r="F460" s="74"/>
      <c r="H460" s="152"/>
      <c r="K460" s="82">
        <f>IF(AND(年报!N$2&lt;=A460,A460&lt;=年报!N$3),1,0)</f>
        <v>0</v>
      </c>
    </row>
    <row r="461" s="75" customFormat="1" spans="1:11">
      <c r="A461" s="65"/>
      <c r="B461" s="74"/>
      <c r="C461" s="74"/>
      <c r="D461" s="74"/>
      <c r="E461" s="74"/>
      <c r="F461" s="74"/>
      <c r="H461" s="152"/>
      <c r="K461" s="82">
        <f>IF(AND(年报!N$2&lt;=A461,A461&lt;=年报!N$3),1,0)</f>
        <v>0</v>
      </c>
    </row>
    <row r="462" s="75" customFormat="1" spans="1:11">
      <c r="A462" s="65"/>
      <c r="B462" s="74"/>
      <c r="C462" s="74"/>
      <c r="D462" s="74"/>
      <c r="E462" s="74"/>
      <c r="F462" s="74"/>
      <c r="H462" s="152"/>
      <c r="K462" s="82">
        <f>IF(AND(年报!N$2&lt;=A462,A462&lt;=年报!N$3),1,0)</f>
        <v>0</v>
      </c>
    </row>
    <row r="463" s="75" customFormat="1" spans="1:11">
      <c r="A463" s="65"/>
      <c r="B463" s="74"/>
      <c r="C463" s="74"/>
      <c r="D463" s="74"/>
      <c r="E463" s="74"/>
      <c r="F463" s="74"/>
      <c r="H463" s="152"/>
      <c r="K463" s="82">
        <f>IF(AND(年报!N$2&lt;=A463,A463&lt;=年报!N$3),1,0)</f>
        <v>0</v>
      </c>
    </row>
    <row r="464" s="75" customFormat="1" spans="1:11">
      <c r="A464" s="65"/>
      <c r="B464" s="74"/>
      <c r="C464" s="74"/>
      <c r="D464" s="74"/>
      <c r="E464" s="74"/>
      <c r="F464" s="74"/>
      <c r="H464" s="152"/>
      <c r="K464" s="82">
        <f>IF(AND(年报!N$2&lt;=A464,A464&lt;=年报!N$3),1,0)</f>
        <v>0</v>
      </c>
    </row>
    <row r="465" s="75" customFormat="1" spans="1:11">
      <c r="A465" s="65"/>
      <c r="B465" s="74"/>
      <c r="C465" s="74"/>
      <c r="D465" s="74"/>
      <c r="E465" s="74"/>
      <c r="F465" s="74"/>
      <c r="H465" s="152"/>
      <c r="K465" s="82">
        <f>IF(AND(年报!N$2&lt;=A465,A465&lt;=年报!N$3),1,0)</f>
        <v>0</v>
      </c>
    </row>
    <row r="466" s="75" customFormat="1" spans="1:11">
      <c r="A466" s="65"/>
      <c r="B466" s="74"/>
      <c r="C466" s="74"/>
      <c r="D466" s="74"/>
      <c r="E466" s="74"/>
      <c r="F466" s="74"/>
      <c r="H466" s="152"/>
      <c r="K466" s="82">
        <f>IF(AND(年报!N$2&lt;=A466,A466&lt;=年报!N$3),1,0)</f>
        <v>0</v>
      </c>
    </row>
    <row r="467" s="75" customFormat="1" spans="1:11">
      <c r="A467" s="65"/>
      <c r="B467" s="74"/>
      <c r="C467" s="74"/>
      <c r="D467" s="74"/>
      <c r="E467" s="74"/>
      <c r="F467" s="74"/>
      <c r="H467" s="152"/>
      <c r="K467" s="82">
        <f>IF(AND(年报!N$2&lt;=A467,A467&lt;=年报!N$3),1,0)</f>
        <v>0</v>
      </c>
    </row>
    <row r="468" s="75" customFormat="1" spans="1:11">
      <c r="A468" s="65"/>
      <c r="B468" s="74"/>
      <c r="C468" s="74"/>
      <c r="D468" s="74"/>
      <c r="E468" s="74"/>
      <c r="F468" s="74"/>
      <c r="H468" s="152"/>
      <c r="K468" s="82">
        <f>IF(AND(年报!N$2&lt;=A468,A468&lt;=年报!N$3),1,0)</f>
        <v>0</v>
      </c>
    </row>
    <row r="469" s="75" customFormat="1" spans="1:11">
      <c r="A469" s="65"/>
      <c r="B469" s="74"/>
      <c r="C469" s="74"/>
      <c r="D469" s="74"/>
      <c r="E469" s="74"/>
      <c r="F469" s="74"/>
      <c r="H469" s="152"/>
      <c r="K469" s="82">
        <f>IF(AND(年报!N$2&lt;=A469,A469&lt;=年报!N$3),1,0)</f>
        <v>0</v>
      </c>
    </row>
    <row r="470" s="75" customFormat="1" spans="1:11">
      <c r="A470" s="65"/>
      <c r="B470" s="74"/>
      <c r="C470" s="74"/>
      <c r="D470" s="74"/>
      <c r="E470" s="74"/>
      <c r="F470" s="74"/>
      <c r="H470" s="152"/>
      <c r="K470" s="82">
        <f>IF(AND(年报!N$2&lt;=A470,A470&lt;=年报!N$3),1,0)</f>
        <v>0</v>
      </c>
    </row>
    <row r="471" s="75" customFormat="1" spans="1:11">
      <c r="A471" s="65"/>
      <c r="B471" s="74"/>
      <c r="C471" s="74"/>
      <c r="D471" s="74"/>
      <c r="E471" s="74"/>
      <c r="F471" s="74"/>
      <c r="H471" s="152"/>
      <c r="K471" s="82">
        <f>IF(AND(年报!N$2&lt;=A471,A471&lt;=年报!N$3),1,0)</f>
        <v>0</v>
      </c>
    </row>
    <row r="472" s="75" customFormat="1" spans="1:11">
      <c r="A472" s="65"/>
      <c r="B472" s="74"/>
      <c r="C472" s="74"/>
      <c r="D472" s="74"/>
      <c r="E472" s="74"/>
      <c r="F472" s="74"/>
      <c r="H472" s="152"/>
      <c r="K472" s="82">
        <f>IF(AND(年报!N$2&lt;=A472,A472&lt;=年报!N$3),1,0)</f>
        <v>0</v>
      </c>
    </row>
    <row r="473" s="75" customFormat="1" spans="1:11">
      <c r="A473" s="65"/>
      <c r="B473" s="74"/>
      <c r="C473" s="74"/>
      <c r="D473" s="74"/>
      <c r="E473" s="74"/>
      <c r="F473" s="74"/>
      <c r="H473" s="152"/>
      <c r="K473" s="82">
        <f>IF(AND(年报!N$2&lt;=A473,A473&lt;=年报!N$3),1,0)</f>
        <v>0</v>
      </c>
    </row>
    <row r="474" s="75" customFormat="1" spans="1:11">
      <c r="A474" s="65"/>
      <c r="B474" s="74"/>
      <c r="C474" s="74"/>
      <c r="D474" s="74"/>
      <c r="E474" s="74"/>
      <c r="F474" s="74"/>
      <c r="H474" s="152"/>
      <c r="K474" s="82">
        <f>IF(AND(年报!N$2&lt;=A474,A474&lt;=年报!N$3),1,0)</f>
        <v>0</v>
      </c>
    </row>
    <row r="475" s="75" customFormat="1" spans="1:11">
      <c r="A475" s="65"/>
      <c r="B475" s="74"/>
      <c r="C475" s="74"/>
      <c r="D475" s="74"/>
      <c r="E475" s="74"/>
      <c r="F475" s="74"/>
      <c r="H475" s="152"/>
      <c r="K475" s="82">
        <f>IF(AND(年报!N$2&lt;=A475,A475&lt;=年报!N$3),1,0)</f>
        <v>0</v>
      </c>
    </row>
    <row r="476" s="75" customFormat="1" spans="1:11">
      <c r="A476" s="65"/>
      <c r="B476" s="74"/>
      <c r="C476" s="74"/>
      <c r="D476" s="74"/>
      <c r="E476" s="74"/>
      <c r="F476" s="74"/>
      <c r="H476" s="152"/>
      <c r="K476" s="82">
        <f>IF(AND(年报!N$2&lt;=A476,A476&lt;=年报!N$3),1,0)</f>
        <v>0</v>
      </c>
    </row>
    <row r="477" s="75" customFormat="1" spans="1:11">
      <c r="A477" s="65"/>
      <c r="B477" s="74"/>
      <c r="C477" s="74"/>
      <c r="D477" s="74"/>
      <c r="E477" s="74"/>
      <c r="F477" s="74"/>
      <c r="H477" s="152"/>
      <c r="K477" s="82">
        <f>IF(AND(年报!N$2&lt;=A477,A477&lt;=年报!N$3),1,0)</f>
        <v>0</v>
      </c>
    </row>
    <row r="478" s="75" customFormat="1" spans="1:11">
      <c r="A478" s="65"/>
      <c r="B478" s="74"/>
      <c r="C478" s="74"/>
      <c r="D478" s="74"/>
      <c r="E478" s="74"/>
      <c r="F478" s="74"/>
      <c r="H478" s="152"/>
      <c r="K478" s="82">
        <f>IF(AND(年报!N$2&lt;=A478,A478&lt;=年报!N$3),1,0)</f>
        <v>0</v>
      </c>
    </row>
    <row r="479" s="75" customFormat="1" spans="1:11">
      <c r="A479" s="65"/>
      <c r="B479" s="74"/>
      <c r="C479" s="74"/>
      <c r="D479" s="74"/>
      <c r="E479" s="74"/>
      <c r="F479" s="74"/>
      <c r="H479" s="152"/>
      <c r="K479" s="82">
        <f>IF(AND(年报!N$2&lt;=A479,A479&lt;=年报!N$3),1,0)</f>
        <v>0</v>
      </c>
    </row>
    <row r="480" s="75" customFormat="1" spans="1:11">
      <c r="A480" s="65"/>
      <c r="B480" s="74"/>
      <c r="C480" s="74"/>
      <c r="D480" s="74"/>
      <c r="E480" s="74"/>
      <c r="F480" s="74"/>
      <c r="H480" s="152"/>
      <c r="K480" s="82">
        <f>IF(AND(年报!N$2&lt;=A480,A480&lt;=年报!N$3),1,0)</f>
        <v>0</v>
      </c>
    </row>
    <row r="481" s="75" customFormat="1" spans="1:11">
      <c r="A481" s="65"/>
      <c r="B481" s="74"/>
      <c r="C481" s="74"/>
      <c r="D481" s="74"/>
      <c r="E481" s="74"/>
      <c r="F481" s="74"/>
      <c r="H481" s="152"/>
      <c r="K481" s="82">
        <f>IF(AND(年报!N$2&lt;=A481,A481&lt;=年报!N$3),1,0)</f>
        <v>0</v>
      </c>
    </row>
    <row r="482" s="75" customFormat="1" spans="1:11">
      <c r="A482" s="65"/>
      <c r="B482" s="74"/>
      <c r="C482" s="74"/>
      <c r="D482" s="74"/>
      <c r="E482" s="74"/>
      <c r="F482" s="74"/>
      <c r="H482" s="152"/>
      <c r="K482" s="82">
        <f>IF(AND(年报!N$2&lt;=A482,A482&lt;=年报!N$3),1,0)</f>
        <v>0</v>
      </c>
    </row>
    <row r="483" s="75" customFormat="1" spans="1:11">
      <c r="A483" s="65"/>
      <c r="B483" s="74"/>
      <c r="C483" s="74"/>
      <c r="D483" s="74"/>
      <c r="E483" s="74"/>
      <c r="F483" s="74"/>
      <c r="H483" s="152"/>
      <c r="K483" s="82">
        <f>IF(AND(年报!N$2&lt;=A483,A483&lt;=年报!N$3),1,0)</f>
        <v>0</v>
      </c>
    </row>
    <row r="484" s="75" customFormat="1" spans="1:11">
      <c r="A484" s="65"/>
      <c r="B484" s="74"/>
      <c r="C484" s="74"/>
      <c r="D484" s="74"/>
      <c r="E484" s="74"/>
      <c r="F484" s="74"/>
      <c r="H484" s="152"/>
      <c r="K484" s="82">
        <f>IF(AND(年报!N$2&lt;=A484,A484&lt;=年报!N$3),1,0)</f>
        <v>0</v>
      </c>
    </row>
    <row r="485" s="75" customFormat="1" spans="1:11">
      <c r="A485" s="65"/>
      <c r="B485" s="74"/>
      <c r="C485" s="74"/>
      <c r="D485" s="74"/>
      <c r="E485" s="74"/>
      <c r="F485" s="74"/>
      <c r="H485" s="152"/>
      <c r="K485" s="82">
        <f>IF(AND(年报!N$2&lt;=A485,A485&lt;=年报!N$3),1,0)</f>
        <v>0</v>
      </c>
    </row>
    <row r="486" s="75" customFormat="1" spans="1:11">
      <c r="A486" s="65"/>
      <c r="B486" s="74"/>
      <c r="C486" s="74"/>
      <c r="D486" s="74"/>
      <c r="E486" s="74"/>
      <c r="F486" s="74"/>
      <c r="H486" s="152"/>
      <c r="K486" s="82">
        <f>IF(AND(年报!N$2&lt;=A486,A486&lt;=年报!N$3),1,0)</f>
        <v>0</v>
      </c>
    </row>
    <row r="487" s="75" customFormat="1" spans="1:11">
      <c r="A487" s="65"/>
      <c r="B487" s="74"/>
      <c r="C487" s="74"/>
      <c r="D487" s="74"/>
      <c r="E487" s="74"/>
      <c r="F487" s="74"/>
      <c r="H487" s="152"/>
      <c r="K487" s="82">
        <f>IF(AND(年报!N$2&lt;=A487,A487&lt;=年报!N$3),1,0)</f>
        <v>0</v>
      </c>
    </row>
    <row r="488" s="75" customFormat="1" spans="1:11">
      <c r="A488" s="65"/>
      <c r="B488" s="74"/>
      <c r="C488" s="74"/>
      <c r="D488" s="74"/>
      <c r="E488" s="74"/>
      <c r="F488" s="74"/>
      <c r="H488" s="152"/>
      <c r="K488" s="82">
        <f>IF(AND(年报!N$2&lt;=A488,A488&lt;=年报!N$3),1,0)</f>
        <v>0</v>
      </c>
    </row>
    <row r="489" s="75" customFormat="1" spans="1:11">
      <c r="A489" s="65"/>
      <c r="B489" s="74"/>
      <c r="C489" s="74"/>
      <c r="D489" s="74"/>
      <c r="E489" s="74"/>
      <c r="F489" s="74"/>
      <c r="H489" s="152"/>
      <c r="K489" s="82">
        <f>IF(AND(年报!N$2&lt;=A489,A489&lt;=年报!N$3),1,0)</f>
        <v>0</v>
      </c>
    </row>
    <row r="490" s="75" customFormat="1" spans="1:11">
      <c r="A490" s="65"/>
      <c r="B490" s="74"/>
      <c r="C490" s="74"/>
      <c r="D490" s="74"/>
      <c r="E490" s="74"/>
      <c r="F490" s="74"/>
      <c r="H490" s="152"/>
      <c r="K490" s="82">
        <f>IF(AND(年报!N$2&lt;=A490,A490&lt;=年报!N$3),1,0)</f>
        <v>0</v>
      </c>
    </row>
    <row r="491" s="75" customFormat="1" spans="1:11">
      <c r="A491" s="65"/>
      <c r="B491" s="74"/>
      <c r="C491" s="74"/>
      <c r="D491" s="74"/>
      <c r="E491" s="74"/>
      <c r="F491" s="74"/>
      <c r="H491" s="152"/>
      <c r="K491" s="82">
        <f>IF(AND(年报!N$2&lt;=A491,A491&lt;=年报!N$3),1,0)</f>
        <v>0</v>
      </c>
    </row>
    <row r="492" s="75" customFormat="1" spans="1:11">
      <c r="A492" s="65"/>
      <c r="B492" s="74"/>
      <c r="C492" s="74"/>
      <c r="D492" s="74"/>
      <c r="E492" s="74"/>
      <c r="F492" s="74"/>
      <c r="H492" s="152"/>
      <c r="K492" s="82">
        <f>IF(AND(年报!N$2&lt;=A492,A492&lt;=年报!N$3),1,0)</f>
        <v>0</v>
      </c>
    </row>
    <row r="493" s="75" customFormat="1" spans="1:11">
      <c r="A493" s="65"/>
      <c r="B493" s="74"/>
      <c r="C493" s="74"/>
      <c r="D493" s="74"/>
      <c r="E493" s="74"/>
      <c r="F493" s="74"/>
      <c r="H493" s="152"/>
      <c r="K493" s="82">
        <f>IF(AND(年报!N$2&lt;=A493,A493&lt;=年报!N$3),1,0)</f>
        <v>0</v>
      </c>
    </row>
    <row r="494" s="75" customFormat="1" spans="1:11">
      <c r="A494" s="65"/>
      <c r="B494" s="74"/>
      <c r="C494" s="74"/>
      <c r="D494" s="74"/>
      <c r="E494" s="74"/>
      <c r="F494" s="74"/>
      <c r="H494" s="152"/>
      <c r="K494" s="82">
        <f>IF(AND(年报!N$2&lt;=A494,A494&lt;=年报!N$3),1,0)</f>
        <v>0</v>
      </c>
    </row>
    <row r="495" s="75" customFormat="1" spans="1:11">
      <c r="A495" s="65"/>
      <c r="B495" s="74"/>
      <c r="C495" s="74"/>
      <c r="D495" s="74"/>
      <c r="E495" s="74"/>
      <c r="F495" s="74"/>
      <c r="H495" s="152"/>
      <c r="K495" s="82">
        <f>IF(AND(年报!N$2&lt;=A495,A495&lt;=年报!N$3),1,0)</f>
        <v>0</v>
      </c>
    </row>
    <row r="496" s="75" customFormat="1" spans="1:11">
      <c r="A496" s="65"/>
      <c r="B496" s="74"/>
      <c r="C496" s="74"/>
      <c r="D496" s="74"/>
      <c r="E496" s="74"/>
      <c r="F496" s="74"/>
      <c r="H496" s="152"/>
      <c r="K496" s="82">
        <f>IF(AND(年报!N$2&lt;=A496,A496&lt;=年报!N$3),1,0)</f>
        <v>0</v>
      </c>
    </row>
    <row r="497" s="75" customFormat="1" spans="1:11">
      <c r="A497" s="65"/>
      <c r="B497" s="74"/>
      <c r="C497" s="74"/>
      <c r="D497" s="74"/>
      <c r="E497" s="74"/>
      <c r="F497" s="74"/>
      <c r="H497" s="152"/>
      <c r="K497" s="82">
        <f>IF(AND(年报!N$2&lt;=A497,A497&lt;=年报!N$3),1,0)</f>
        <v>0</v>
      </c>
    </row>
    <row r="498" s="75" customFormat="1" spans="1:11">
      <c r="A498" s="65"/>
      <c r="B498" s="74"/>
      <c r="C498" s="74"/>
      <c r="D498" s="74"/>
      <c r="E498" s="74"/>
      <c r="F498" s="74"/>
      <c r="H498" s="152"/>
      <c r="K498" s="82">
        <f>IF(AND(年报!N$2&lt;=A498,A498&lt;=年报!N$3),1,0)</f>
        <v>0</v>
      </c>
    </row>
    <row r="499" s="75" customFormat="1" spans="1:11">
      <c r="A499" s="65"/>
      <c r="B499" s="74"/>
      <c r="C499" s="74"/>
      <c r="D499" s="74"/>
      <c r="E499" s="74"/>
      <c r="F499" s="74"/>
      <c r="H499" s="152"/>
      <c r="K499" s="82">
        <f>IF(AND(年报!N$2&lt;=A499,A499&lt;=年报!N$3),1,0)</f>
        <v>0</v>
      </c>
    </row>
    <row r="500" s="75" customFormat="1" spans="1:11">
      <c r="A500" s="65"/>
      <c r="B500" s="74"/>
      <c r="C500" s="74"/>
      <c r="D500" s="74"/>
      <c r="E500" s="74"/>
      <c r="F500" s="74"/>
      <c r="H500" s="152"/>
      <c r="K500" s="82">
        <f>IF(AND(年报!N$2&lt;=A500,A500&lt;=年报!N$3),1,0)</f>
        <v>0</v>
      </c>
    </row>
    <row r="501" s="75" customFormat="1" spans="1:11">
      <c r="A501" s="65"/>
      <c r="B501" s="74"/>
      <c r="C501" s="74"/>
      <c r="D501" s="74"/>
      <c r="E501" s="74"/>
      <c r="F501" s="74"/>
      <c r="H501" s="152"/>
      <c r="K501" s="82">
        <f>IF(AND(年报!N$2&lt;=A501,A501&lt;=年报!N$3),1,0)</f>
        <v>0</v>
      </c>
    </row>
    <row r="502" s="75" customFormat="1" spans="1:11">
      <c r="A502" s="65"/>
      <c r="B502" s="74"/>
      <c r="C502" s="74"/>
      <c r="D502" s="74"/>
      <c r="E502" s="74"/>
      <c r="F502" s="74"/>
      <c r="H502" s="152"/>
      <c r="K502" s="82">
        <f>IF(AND(年报!N$2&lt;=A502,A502&lt;=年报!N$3),1,0)</f>
        <v>0</v>
      </c>
    </row>
    <row r="503" s="75" customFormat="1" spans="1:11">
      <c r="A503" s="65"/>
      <c r="B503" s="74"/>
      <c r="C503" s="74"/>
      <c r="D503" s="74"/>
      <c r="E503" s="74"/>
      <c r="F503" s="74"/>
      <c r="H503" s="152"/>
      <c r="K503" s="82">
        <f>IF(AND(年报!N$2&lt;=A503,A503&lt;=年报!N$3),1,0)</f>
        <v>0</v>
      </c>
    </row>
    <row r="504" s="75" customFormat="1" spans="1:11">
      <c r="A504" s="65"/>
      <c r="B504" s="74"/>
      <c r="C504" s="74"/>
      <c r="D504" s="74"/>
      <c r="E504" s="74"/>
      <c r="F504" s="74"/>
      <c r="H504" s="152"/>
      <c r="K504" s="82">
        <f>IF(AND(年报!N$2&lt;=A504,A504&lt;=年报!N$3),1,0)</f>
        <v>0</v>
      </c>
    </row>
    <row r="505" s="75" customFormat="1" spans="1:11">
      <c r="A505" s="65"/>
      <c r="B505" s="74"/>
      <c r="C505" s="74"/>
      <c r="D505" s="74"/>
      <c r="E505" s="74"/>
      <c r="F505" s="74"/>
      <c r="H505" s="152"/>
      <c r="K505" s="82">
        <f>IF(AND(年报!N$2&lt;=A505,A505&lt;=年报!N$3),1,0)</f>
        <v>0</v>
      </c>
    </row>
    <row r="506" s="75" customFormat="1" spans="1:11">
      <c r="A506" s="65"/>
      <c r="B506" s="74"/>
      <c r="C506" s="74"/>
      <c r="D506" s="74"/>
      <c r="E506" s="74"/>
      <c r="F506" s="74"/>
      <c r="H506" s="152"/>
      <c r="K506" s="82">
        <f>IF(AND(年报!N$2&lt;=A506,A506&lt;=年报!N$3),1,0)</f>
        <v>0</v>
      </c>
    </row>
    <row r="507" s="75" customFormat="1" spans="1:11">
      <c r="A507" s="65"/>
      <c r="B507" s="74"/>
      <c r="C507" s="74"/>
      <c r="D507" s="74"/>
      <c r="E507" s="74"/>
      <c r="F507" s="74"/>
      <c r="H507" s="152"/>
      <c r="K507" s="82">
        <f>IF(AND(年报!N$2&lt;=A507,A507&lt;=年报!N$3),1,0)</f>
        <v>0</v>
      </c>
    </row>
    <row r="508" s="75" customFormat="1" spans="1:11">
      <c r="A508" s="65"/>
      <c r="B508" s="74"/>
      <c r="C508" s="74"/>
      <c r="D508" s="74"/>
      <c r="E508" s="74"/>
      <c r="F508" s="74"/>
      <c r="H508" s="152"/>
      <c r="K508" s="82">
        <f>IF(AND(年报!N$2&lt;=A508,A508&lt;=年报!N$3),1,0)</f>
        <v>0</v>
      </c>
    </row>
    <row r="509" s="75" customFormat="1" spans="1:11">
      <c r="A509" s="65"/>
      <c r="B509" s="74"/>
      <c r="C509" s="74"/>
      <c r="D509" s="74"/>
      <c r="E509" s="74"/>
      <c r="F509" s="74"/>
      <c r="H509" s="152"/>
      <c r="K509" s="82">
        <f>IF(AND(年报!N$2&lt;=A509,A509&lt;=年报!N$3),1,0)</f>
        <v>0</v>
      </c>
    </row>
    <row r="510" s="75" customFormat="1" spans="1:11">
      <c r="A510" s="65"/>
      <c r="B510" s="74"/>
      <c r="C510" s="74"/>
      <c r="D510" s="74"/>
      <c r="E510" s="74"/>
      <c r="F510" s="74"/>
      <c r="H510" s="152"/>
      <c r="K510" s="82">
        <f>IF(AND(年报!N$2&lt;=A510,A510&lt;=年报!N$3),1,0)</f>
        <v>0</v>
      </c>
    </row>
    <row r="511" s="75" customFormat="1" spans="1:11">
      <c r="A511" s="65"/>
      <c r="B511" s="74"/>
      <c r="C511" s="74"/>
      <c r="D511" s="74"/>
      <c r="E511" s="74"/>
      <c r="F511" s="74"/>
      <c r="H511" s="152"/>
      <c r="K511" s="82">
        <f>IF(AND(年报!N$2&lt;=A511,A511&lt;=年报!N$3),1,0)</f>
        <v>0</v>
      </c>
    </row>
    <row r="512" s="75" customFormat="1" spans="1:11">
      <c r="A512" s="65"/>
      <c r="B512" s="74"/>
      <c r="C512" s="74"/>
      <c r="D512" s="74"/>
      <c r="E512" s="74"/>
      <c r="F512" s="74"/>
      <c r="H512" s="152"/>
      <c r="K512" s="82">
        <f>IF(AND(年报!N$2&lt;=A512,A512&lt;=年报!N$3),1,0)</f>
        <v>0</v>
      </c>
    </row>
    <row r="513" s="75" customFormat="1" spans="1:11">
      <c r="A513" s="65"/>
      <c r="B513" s="74"/>
      <c r="C513" s="74"/>
      <c r="D513" s="74"/>
      <c r="E513" s="74"/>
      <c r="F513" s="74"/>
      <c r="H513" s="152"/>
      <c r="K513" s="82">
        <f>IF(AND(年报!N$2&lt;=A513,A513&lt;=年报!N$3),1,0)</f>
        <v>0</v>
      </c>
    </row>
    <row r="514" s="75" customFormat="1" spans="1:11">
      <c r="A514" s="65"/>
      <c r="B514" s="74"/>
      <c r="C514" s="74"/>
      <c r="D514" s="74"/>
      <c r="E514" s="74"/>
      <c r="F514" s="74"/>
      <c r="H514" s="152"/>
      <c r="K514" s="82">
        <f>IF(AND(年报!N$2&lt;=A514,A514&lt;=年报!N$3),1,0)</f>
        <v>0</v>
      </c>
    </row>
    <row r="515" s="75" customFormat="1" spans="1:11">
      <c r="A515" s="65"/>
      <c r="B515" s="74"/>
      <c r="C515" s="74"/>
      <c r="D515" s="74"/>
      <c r="E515" s="74"/>
      <c r="F515" s="74"/>
      <c r="H515" s="152"/>
      <c r="K515" s="82">
        <f>IF(AND(年报!N$2&lt;=A515,A515&lt;=年报!N$3),1,0)</f>
        <v>0</v>
      </c>
    </row>
    <row r="516" s="75" customFormat="1" spans="1:11">
      <c r="A516" s="65"/>
      <c r="B516" s="74"/>
      <c r="C516" s="74"/>
      <c r="D516" s="74"/>
      <c r="E516" s="74"/>
      <c r="F516" s="74"/>
      <c r="H516" s="152"/>
      <c r="K516" s="82">
        <f>IF(AND(年报!N$2&lt;=A516,A516&lt;=年报!N$3),1,0)</f>
        <v>0</v>
      </c>
    </row>
    <row r="517" s="75" customFormat="1" spans="1:11">
      <c r="A517" s="65"/>
      <c r="B517" s="74"/>
      <c r="C517" s="74"/>
      <c r="D517" s="74"/>
      <c r="E517" s="74"/>
      <c r="F517" s="74"/>
      <c r="H517" s="152"/>
      <c r="K517" s="82">
        <f>IF(AND(年报!N$2&lt;=A517,A517&lt;=年报!N$3),1,0)</f>
        <v>0</v>
      </c>
    </row>
    <row r="518" s="75" customFormat="1" spans="1:11">
      <c r="A518" s="65"/>
      <c r="B518" s="74"/>
      <c r="C518" s="74"/>
      <c r="D518" s="74"/>
      <c r="E518" s="74"/>
      <c r="F518" s="74"/>
      <c r="H518" s="152"/>
      <c r="K518" s="82">
        <f>IF(AND(年报!N$2&lt;=A518,A518&lt;=年报!N$3),1,0)</f>
        <v>0</v>
      </c>
    </row>
    <row r="519" s="75" customFormat="1" spans="1:11">
      <c r="A519" s="65"/>
      <c r="B519" s="74"/>
      <c r="C519" s="74"/>
      <c r="D519" s="74"/>
      <c r="E519" s="74"/>
      <c r="F519" s="74"/>
      <c r="H519" s="152"/>
      <c r="K519" s="82">
        <f>IF(AND(年报!N$2&lt;=A519,A519&lt;=年报!N$3),1,0)</f>
        <v>0</v>
      </c>
    </row>
    <row r="520" s="75" customFormat="1" spans="1:11">
      <c r="A520" s="65"/>
      <c r="B520" s="74"/>
      <c r="C520" s="74"/>
      <c r="D520" s="74"/>
      <c r="E520" s="74"/>
      <c r="F520" s="74"/>
      <c r="H520" s="152"/>
      <c r="K520" s="82">
        <f>IF(AND(年报!N$2&lt;=A520,A520&lt;=年报!N$3),1,0)</f>
        <v>0</v>
      </c>
    </row>
    <row r="521" s="75" customFormat="1" spans="1:11">
      <c r="A521" s="65"/>
      <c r="B521" s="74"/>
      <c r="C521" s="74"/>
      <c r="D521" s="74"/>
      <c r="E521" s="74"/>
      <c r="F521" s="74"/>
      <c r="H521" s="152"/>
      <c r="K521" s="82">
        <f>IF(AND(年报!N$2&lt;=A521,A521&lt;=年报!N$3),1,0)</f>
        <v>0</v>
      </c>
    </row>
    <row r="522" s="75" customFormat="1" spans="1:11">
      <c r="A522" s="65"/>
      <c r="B522" s="74"/>
      <c r="C522" s="74"/>
      <c r="D522" s="74"/>
      <c r="E522" s="74"/>
      <c r="F522" s="74"/>
      <c r="H522" s="152"/>
      <c r="K522" s="82">
        <f>IF(AND(年报!N$2&lt;=A522,A522&lt;=年报!N$3),1,0)</f>
        <v>0</v>
      </c>
    </row>
    <row r="523" s="75" customFormat="1" spans="1:11">
      <c r="A523" s="65"/>
      <c r="B523" s="74"/>
      <c r="C523" s="74"/>
      <c r="D523" s="74"/>
      <c r="E523" s="74"/>
      <c r="F523" s="74"/>
      <c r="H523" s="152"/>
      <c r="K523" s="82">
        <f>IF(AND(年报!N$2&lt;=A523,A523&lt;=年报!N$3),1,0)</f>
        <v>0</v>
      </c>
    </row>
    <row r="524" s="75" customFormat="1" spans="1:11">
      <c r="A524" s="65"/>
      <c r="B524" s="74"/>
      <c r="C524" s="74"/>
      <c r="D524" s="74"/>
      <c r="E524" s="74"/>
      <c r="F524" s="74"/>
      <c r="H524" s="152"/>
      <c r="K524" s="82">
        <f>IF(AND(年报!N$2&lt;=A524,A524&lt;=年报!N$3),1,0)</f>
        <v>0</v>
      </c>
    </row>
    <row r="525" s="75" customFormat="1" spans="1:11">
      <c r="A525" s="65"/>
      <c r="B525" s="74"/>
      <c r="C525" s="74"/>
      <c r="D525" s="74"/>
      <c r="E525" s="74"/>
      <c r="F525" s="74"/>
      <c r="H525" s="152"/>
      <c r="K525" s="82">
        <f>IF(AND(年报!N$2&lt;=A525,A525&lt;=年报!N$3),1,0)</f>
        <v>0</v>
      </c>
    </row>
    <row r="526" s="75" customFormat="1" spans="1:11">
      <c r="A526" s="65"/>
      <c r="B526" s="74"/>
      <c r="C526" s="74"/>
      <c r="D526" s="74"/>
      <c r="E526" s="74"/>
      <c r="F526" s="74"/>
      <c r="H526" s="152"/>
      <c r="K526" s="82">
        <f>IF(AND(年报!N$2&lt;=A526,A526&lt;=年报!N$3),1,0)</f>
        <v>0</v>
      </c>
    </row>
    <row r="527" s="75" customFormat="1" spans="1:11">
      <c r="A527" s="65"/>
      <c r="B527" s="74"/>
      <c r="C527" s="74"/>
      <c r="D527" s="74"/>
      <c r="E527" s="74"/>
      <c r="F527" s="74"/>
      <c r="H527" s="152"/>
      <c r="K527" s="82">
        <f>IF(AND(年报!N$2&lt;=A527,A527&lt;=年报!N$3),1,0)</f>
        <v>0</v>
      </c>
    </row>
    <row r="528" s="75" customFormat="1" spans="1:11">
      <c r="A528" s="65"/>
      <c r="B528" s="74"/>
      <c r="C528" s="74"/>
      <c r="D528" s="74"/>
      <c r="E528" s="74"/>
      <c r="F528" s="74"/>
      <c r="H528" s="152"/>
      <c r="K528" s="82">
        <f>IF(AND(年报!N$2&lt;=A528,A528&lt;=年报!N$3),1,0)</f>
        <v>0</v>
      </c>
    </row>
    <row r="529" s="75" customFormat="1" spans="1:11">
      <c r="A529" s="65"/>
      <c r="B529" s="74"/>
      <c r="C529" s="74"/>
      <c r="D529" s="74"/>
      <c r="E529" s="74"/>
      <c r="F529" s="74"/>
      <c r="H529" s="152"/>
      <c r="K529" s="82">
        <f>IF(AND(年报!N$2&lt;=A529,A529&lt;=年报!N$3),1,0)</f>
        <v>0</v>
      </c>
    </row>
    <row r="530" s="75" customFormat="1" spans="1:11">
      <c r="A530" s="65"/>
      <c r="B530" s="74"/>
      <c r="C530" s="74"/>
      <c r="D530" s="74"/>
      <c r="E530" s="74"/>
      <c r="F530" s="74"/>
      <c r="H530" s="152"/>
      <c r="K530" s="82">
        <f>IF(AND(年报!N$2&lt;=A530,A530&lt;=年报!N$3),1,0)</f>
        <v>0</v>
      </c>
    </row>
    <row r="531" s="75" customFormat="1" spans="1:11">
      <c r="A531" s="65"/>
      <c r="B531" s="74"/>
      <c r="C531" s="74"/>
      <c r="D531" s="74"/>
      <c r="E531" s="74"/>
      <c r="F531" s="74"/>
      <c r="H531" s="152"/>
      <c r="K531" s="82">
        <f>IF(AND(年报!N$2&lt;=A531,A531&lt;=年报!N$3),1,0)</f>
        <v>0</v>
      </c>
    </row>
    <row r="532" s="75" customFormat="1" spans="1:11">
      <c r="A532" s="65"/>
      <c r="B532" s="74"/>
      <c r="C532" s="74"/>
      <c r="D532" s="74"/>
      <c r="E532" s="74"/>
      <c r="F532" s="74"/>
      <c r="H532" s="152"/>
      <c r="K532" s="82">
        <f>IF(AND(年报!N$2&lt;=A532,A532&lt;=年报!N$3),1,0)</f>
        <v>0</v>
      </c>
    </row>
    <row r="533" s="75" customFormat="1" spans="1:11">
      <c r="A533" s="65"/>
      <c r="B533" s="74"/>
      <c r="C533" s="74"/>
      <c r="D533" s="74"/>
      <c r="E533" s="74"/>
      <c r="F533" s="74"/>
      <c r="H533" s="152"/>
      <c r="K533" s="82">
        <f>IF(AND(年报!N$2&lt;=A533,A533&lt;=年报!N$3),1,0)</f>
        <v>0</v>
      </c>
    </row>
    <row r="534" s="75" customFormat="1" spans="1:11">
      <c r="A534" s="65"/>
      <c r="B534" s="74"/>
      <c r="C534" s="74"/>
      <c r="D534" s="74"/>
      <c r="E534" s="74"/>
      <c r="F534" s="74"/>
      <c r="H534" s="152"/>
      <c r="K534" s="82">
        <f>IF(AND(年报!N$2&lt;=A534,A534&lt;=年报!N$3),1,0)</f>
        <v>0</v>
      </c>
    </row>
    <row r="535" s="75" customFormat="1" spans="1:11">
      <c r="A535" s="65"/>
      <c r="B535" s="74"/>
      <c r="C535" s="74"/>
      <c r="D535" s="74"/>
      <c r="E535" s="74"/>
      <c r="F535" s="74"/>
      <c r="H535" s="152"/>
      <c r="K535" s="82">
        <f>IF(AND(年报!N$2&lt;=A535,A535&lt;=年报!N$3),1,0)</f>
        <v>0</v>
      </c>
    </row>
    <row r="536" s="75" customFormat="1" spans="1:11">
      <c r="A536" s="65"/>
      <c r="B536" s="74"/>
      <c r="C536" s="74"/>
      <c r="D536" s="74"/>
      <c r="E536" s="74"/>
      <c r="F536" s="74"/>
      <c r="H536" s="152"/>
      <c r="K536" s="82">
        <f>IF(AND(年报!N$2&lt;=A536,A536&lt;=年报!N$3),1,0)</f>
        <v>0</v>
      </c>
    </row>
    <row r="537" s="75" customFormat="1" spans="1:11">
      <c r="A537" s="65"/>
      <c r="B537" s="74"/>
      <c r="C537" s="74"/>
      <c r="D537" s="74"/>
      <c r="E537" s="74"/>
      <c r="F537" s="74"/>
      <c r="H537" s="152"/>
      <c r="K537" s="82">
        <f>IF(AND(年报!N$2&lt;=A537,A537&lt;=年报!N$3),1,0)</f>
        <v>0</v>
      </c>
    </row>
    <row r="538" s="75" customFormat="1" spans="1:11">
      <c r="A538" s="65"/>
      <c r="B538" s="74"/>
      <c r="C538" s="74"/>
      <c r="D538" s="74"/>
      <c r="E538" s="74"/>
      <c r="F538" s="74"/>
      <c r="H538" s="152"/>
      <c r="K538" s="82">
        <f>IF(AND(年报!N$2&lt;=A538,A538&lt;=年报!N$3),1,0)</f>
        <v>0</v>
      </c>
    </row>
    <row r="539" s="75" customFormat="1" spans="1:11">
      <c r="A539" s="65"/>
      <c r="B539" s="74"/>
      <c r="C539" s="74"/>
      <c r="D539" s="74"/>
      <c r="E539" s="74"/>
      <c r="F539" s="74"/>
      <c r="H539" s="152"/>
      <c r="K539" s="82">
        <f>IF(AND(年报!N$2&lt;=A539,A539&lt;=年报!N$3),1,0)</f>
        <v>0</v>
      </c>
    </row>
    <row r="540" s="75" customFormat="1" spans="1:11">
      <c r="A540" s="65"/>
      <c r="B540" s="74"/>
      <c r="C540" s="74"/>
      <c r="D540" s="74"/>
      <c r="E540" s="74"/>
      <c r="F540" s="74"/>
      <c r="H540" s="152"/>
      <c r="K540" s="82">
        <f>IF(AND(年报!N$2&lt;=A540,A540&lt;=年报!N$3),1,0)</f>
        <v>0</v>
      </c>
    </row>
    <row r="541" s="75" customFormat="1" spans="1:11">
      <c r="A541" s="65"/>
      <c r="B541" s="74"/>
      <c r="C541" s="74"/>
      <c r="D541" s="74"/>
      <c r="E541" s="74"/>
      <c r="F541" s="74"/>
      <c r="H541" s="152"/>
      <c r="K541" s="82">
        <f>IF(AND(年报!N$2&lt;=A541,A541&lt;=年报!N$3),1,0)</f>
        <v>0</v>
      </c>
    </row>
    <row r="542" s="75" customFormat="1" spans="1:11">
      <c r="A542" s="65"/>
      <c r="B542" s="74"/>
      <c r="C542" s="74"/>
      <c r="D542" s="74"/>
      <c r="E542" s="74"/>
      <c r="F542" s="74"/>
      <c r="H542" s="152"/>
      <c r="K542" s="82">
        <f>IF(AND(年报!N$2&lt;=A542,A542&lt;=年报!N$3),1,0)</f>
        <v>0</v>
      </c>
    </row>
    <row r="543" s="75" customFormat="1" spans="1:11">
      <c r="A543" s="65"/>
      <c r="B543" s="74"/>
      <c r="C543" s="74"/>
      <c r="D543" s="74"/>
      <c r="E543" s="74"/>
      <c r="F543" s="74"/>
      <c r="H543" s="152"/>
      <c r="K543" s="82">
        <f>IF(AND(年报!N$2&lt;=A543,A543&lt;=年报!N$3),1,0)</f>
        <v>0</v>
      </c>
    </row>
    <row r="544" s="75" customFormat="1" spans="1:11">
      <c r="A544" s="65"/>
      <c r="B544" s="74"/>
      <c r="C544" s="74"/>
      <c r="D544" s="74"/>
      <c r="E544" s="74"/>
      <c r="F544" s="74"/>
      <c r="H544" s="152"/>
      <c r="K544" s="82">
        <f>IF(AND(年报!N$2&lt;=A544,A544&lt;=年报!N$3),1,0)</f>
        <v>0</v>
      </c>
    </row>
    <row r="545" s="75" customFormat="1" spans="1:11">
      <c r="A545" s="65"/>
      <c r="B545" s="74"/>
      <c r="C545" s="74"/>
      <c r="D545" s="74"/>
      <c r="E545" s="74"/>
      <c r="F545" s="74"/>
      <c r="H545" s="152"/>
      <c r="K545" s="82">
        <f>IF(AND(年报!N$2&lt;=A545,A545&lt;=年报!N$3),1,0)</f>
        <v>0</v>
      </c>
    </row>
    <row r="546" s="75" customFormat="1" spans="1:11">
      <c r="A546" s="65"/>
      <c r="B546" s="74"/>
      <c r="C546" s="74"/>
      <c r="D546" s="74"/>
      <c r="E546" s="74"/>
      <c r="F546" s="74"/>
      <c r="H546" s="152"/>
      <c r="K546" s="82">
        <f>IF(AND(年报!N$2&lt;=A546,A546&lt;=年报!N$3),1,0)</f>
        <v>0</v>
      </c>
    </row>
    <row r="547" s="75" customFormat="1" spans="1:11">
      <c r="A547" s="65"/>
      <c r="B547" s="74"/>
      <c r="C547" s="74"/>
      <c r="D547" s="74"/>
      <c r="E547" s="74"/>
      <c r="F547" s="74"/>
      <c r="H547" s="152"/>
      <c r="K547" s="82">
        <f>IF(AND(年报!N$2&lt;=A547,A547&lt;=年报!N$3),1,0)</f>
        <v>0</v>
      </c>
    </row>
    <row r="548" s="75" customFormat="1" spans="1:11">
      <c r="A548" s="65"/>
      <c r="B548" s="74"/>
      <c r="C548" s="74"/>
      <c r="D548" s="74"/>
      <c r="E548" s="74"/>
      <c r="F548" s="74"/>
      <c r="H548" s="152"/>
      <c r="K548" s="82">
        <f>IF(AND(年报!N$2&lt;=A548,A548&lt;=年报!N$3),1,0)</f>
        <v>0</v>
      </c>
    </row>
    <row r="549" s="75" customFormat="1" spans="1:11">
      <c r="A549" s="65"/>
      <c r="B549" s="74"/>
      <c r="C549" s="74"/>
      <c r="D549" s="74"/>
      <c r="E549" s="74"/>
      <c r="F549" s="74"/>
      <c r="H549" s="152"/>
      <c r="K549" s="82">
        <f>IF(AND(年报!N$2&lt;=A549,A549&lt;=年报!N$3),1,0)</f>
        <v>0</v>
      </c>
    </row>
    <row r="550" s="75" customFormat="1" spans="1:11">
      <c r="A550" s="65"/>
      <c r="B550" s="74"/>
      <c r="C550" s="74"/>
      <c r="D550" s="74"/>
      <c r="E550" s="74"/>
      <c r="F550" s="74"/>
      <c r="H550" s="152"/>
      <c r="K550" s="82">
        <f>IF(AND(年报!N$2&lt;=A550,A550&lt;=年报!N$3),1,0)</f>
        <v>0</v>
      </c>
    </row>
    <row r="551" s="75" customFormat="1" spans="1:11">
      <c r="A551" s="65"/>
      <c r="B551" s="74"/>
      <c r="C551" s="74"/>
      <c r="D551" s="74"/>
      <c r="E551" s="74"/>
      <c r="F551" s="74"/>
      <c r="H551" s="152"/>
      <c r="K551" s="82">
        <f>IF(AND(年报!N$2&lt;=A551,A551&lt;=年报!N$3),1,0)</f>
        <v>0</v>
      </c>
    </row>
    <row r="552" s="75" customFormat="1" spans="1:11">
      <c r="A552" s="65"/>
      <c r="B552" s="74"/>
      <c r="C552" s="74"/>
      <c r="D552" s="74"/>
      <c r="E552" s="74"/>
      <c r="F552" s="74"/>
      <c r="H552" s="152"/>
      <c r="K552" s="82">
        <f>IF(AND(年报!N$2&lt;=A552,A552&lt;=年报!N$3),1,0)</f>
        <v>0</v>
      </c>
    </row>
    <row r="553" s="75" customFormat="1" spans="1:11">
      <c r="A553" s="65"/>
      <c r="B553" s="74"/>
      <c r="C553" s="74"/>
      <c r="D553" s="74"/>
      <c r="E553" s="74"/>
      <c r="F553" s="74"/>
      <c r="H553" s="152"/>
      <c r="K553" s="82">
        <f>IF(AND(年报!N$2&lt;=A553,A553&lt;=年报!N$3),1,0)</f>
        <v>0</v>
      </c>
    </row>
    <row r="554" s="75" customFormat="1" spans="1:11">
      <c r="A554" s="65"/>
      <c r="B554" s="74"/>
      <c r="C554" s="74"/>
      <c r="D554" s="74"/>
      <c r="E554" s="74"/>
      <c r="F554" s="74"/>
      <c r="H554" s="152"/>
      <c r="K554" s="82">
        <f>IF(AND(年报!N$2&lt;=A554,A554&lt;=年报!N$3),1,0)</f>
        <v>0</v>
      </c>
    </row>
    <row r="555" s="75" customFormat="1" spans="1:11">
      <c r="A555" s="65"/>
      <c r="B555" s="74"/>
      <c r="C555" s="74"/>
      <c r="D555" s="74"/>
      <c r="E555" s="74"/>
      <c r="F555" s="74"/>
      <c r="H555" s="152"/>
      <c r="K555" s="82">
        <f>IF(AND(年报!N$2&lt;=A555,A555&lt;=年报!N$3),1,0)</f>
        <v>0</v>
      </c>
    </row>
    <row r="556" s="75" customFormat="1" spans="1:11">
      <c r="A556" s="65"/>
      <c r="B556" s="74"/>
      <c r="C556" s="74"/>
      <c r="D556" s="74"/>
      <c r="E556" s="74"/>
      <c r="F556" s="74"/>
      <c r="H556" s="152"/>
      <c r="K556" s="82">
        <f>IF(AND(年报!N$2&lt;=A556,A556&lt;=年报!N$3),1,0)</f>
        <v>0</v>
      </c>
    </row>
    <row r="557" s="75" customFormat="1" spans="1:11">
      <c r="A557" s="65"/>
      <c r="B557" s="74"/>
      <c r="C557" s="74"/>
      <c r="D557" s="74"/>
      <c r="E557" s="74"/>
      <c r="F557" s="74"/>
      <c r="H557" s="152"/>
      <c r="K557" s="82">
        <f>IF(AND(年报!N$2&lt;=A557,A557&lt;=年报!N$3),1,0)</f>
        <v>0</v>
      </c>
    </row>
    <row r="558" s="75" customFormat="1" spans="1:11">
      <c r="A558" s="65"/>
      <c r="B558" s="74"/>
      <c r="C558" s="74"/>
      <c r="D558" s="74"/>
      <c r="E558" s="74"/>
      <c r="F558" s="74"/>
      <c r="H558" s="152"/>
      <c r="K558" s="82">
        <f>IF(AND(年报!N$2&lt;=A558,A558&lt;=年报!N$3),1,0)</f>
        <v>0</v>
      </c>
    </row>
    <row r="559" s="75" customFormat="1" spans="1:11">
      <c r="A559" s="65"/>
      <c r="B559" s="74"/>
      <c r="C559" s="74"/>
      <c r="D559" s="74"/>
      <c r="E559" s="74"/>
      <c r="F559" s="74"/>
      <c r="H559" s="152"/>
      <c r="K559" s="82">
        <f>IF(AND(年报!N$2&lt;=A559,A559&lt;=年报!N$3),1,0)</f>
        <v>0</v>
      </c>
    </row>
    <row r="560" s="75" customFormat="1" spans="1:11">
      <c r="A560" s="65"/>
      <c r="B560" s="74"/>
      <c r="C560" s="74"/>
      <c r="D560" s="74"/>
      <c r="E560" s="74"/>
      <c r="F560" s="74"/>
      <c r="H560" s="152"/>
      <c r="K560" s="82">
        <f>IF(AND(年报!N$2&lt;=A560,A560&lt;=年报!N$3),1,0)</f>
        <v>0</v>
      </c>
    </row>
    <row r="561" s="75" customFormat="1" spans="1:11">
      <c r="A561" s="65"/>
      <c r="B561" s="74"/>
      <c r="C561" s="74"/>
      <c r="D561" s="74"/>
      <c r="E561" s="74"/>
      <c r="F561" s="74"/>
      <c r="H561" s="152"/>
      <c r="K561" s="82">
        <f>IF(AND(年报!N$2&lt;=A561,A561&lt;=年报!N$3),1,0)</f>
        <v>0</v>
      </c>
    </row>
    <row r="562" s="75" customFormat="1" spans="1:11">
      <c r="A562" s="65"/>
      <c r="B562" s="74"/>
      <c r="C562" s="74"/>
      <c r="D562" s="74"/>
      <c r="E562" s="74"/>
      <c r="F562" s="74"/>
      <c r="H562" s="152"/>
      <c r="K562" s="82">
        <f>IF(AND(年报!N$2&lt;=A562,A562&lt;=年报!N$3),1,0)</f>
        <v>0</v>
      </c>
    </row>
    <row r="563" s="75" customFormat="1" spans="1:11">
      <c r="A563" s="65"/>
      <c r="B563" s="74"/>
      <c r="C563" s="74"/>
      <c r="D563" s="74"/>
      <c r="E563" s="74"/>
      <c r="F563" s="74"/>
      <c r="H563" s="152"/>
      <c r="K563" s="82">
        <f>IF(AND(年报!N$2&lt;=A563,A563&lt;=年报!N$3),1,0)</f>
        <v>0</v>
      </c>
    </row>
    <row r="564" s="75" customFormat="1" spans="1:11">
      <c r="A564" s="65"/>
      <c r="B564" s="74"/>
      <c r="C564" s="74"/>
      <c r="D564" s="74"/>
      <c r="E564" s="74"/>
      <c r="F564" s="74"/>
      <c r="H564" s="152"/>
      <c r="K564" s="82">
        <f>IF(AND(年报!N$2&lt;=A564,A564&lt;=年报!N$3),1,0)</f>
        <v>0</v>
      </c>
    </row>
    <row r="565" s="75" customFormat="1" spans="1:11">
      <c r="A565" s="65"/>
      <c r="B565" s="74"/>
      <c r="C565" s="74"/>
      <c r="D565" s="74"/>
      <c r="E565" s="74"/>
      <c r="F565" s="74"/>
      <c r="H565" s="152"/>
      <c r="K565" s="82">
        <f>IF(AND(年报!N$2&lt;=A565,A565&lt;=年报!N$3),1,0)</f>
        <v>0</v>
      </c>
    </row>
    <row r="566" s="75" customFormat="1" spans="1:11">
      <c r="A566" s="65"/>
      <c r="B566" s="74"/>
      <c r="C566" s="74"/>
      <c r="D566" s="74"/>
      <c r="E566" s="74"/>
      <c r="F566" s="74"/>
      <c r="H566" s="152"/>
      <c r="K566" s="82">
        <f>IF(AND(年报!N$2&lt;=A566,A566&lt;=年报!N$3),1,0)</f>
        <v>0</v>
      </c>
    </row>
    <row r="567" s="75" customFormat="1" spans="1:11">
      <c r="A567" s="65"/>
      <c r="B567" s="74"/>
      <c r="C567" s="74"/>
      <c r="D567" s="74"/>
      <c r="E567" s="74"/>
      <c r="F567" s="74"/>
      <c r="H567" s="152"/>
      <c r="K567" s="82">
        <f>IF(AND(年报!N$2&lt;=A567,A567&lt;=年报!N$3),1,0)</f>
        <v>0</v>
      </c>
    </row>
    <row r="568" s="75" customFormat="1" spans="1:11">
      <c r="A568" s="65"/>
      <c r="B568" s="74"/>
      <c r="C568" s="74"/>
      <c r="D568" s="74"/>
      <c r="E568" s="74"/>
      <c r="F568" s="74"/>
      <c r="H568" s="152"/>
      <c r="K568" s="82">
        <f>IF(AND(年报!N$2&lt;=A568,A568&lt;=年报!N$3),1,0)</f>
        <v>0</v>
      </c>
    </row>
    <row r="569" s="75" customFormat="1" spans="1:11">
      <c r="A569" s="65"/>
      <c r="B569" s="74"/>
      <c r="C569" s="74"/>
      <c r="D569" s="74"/>
      <c r="E569" s="74"/>
      <c r="F569" s="74"/>
      <c r="H569" s="152"/>
      <c r="K569" s="82">
        <f>IF(AND(年报!N$2&lt;=A569,A569&lt;=年报!N$3),1,0)</f>
        <v>0</v>
      </c>
    </row>
    <row r="570" s="75" customFormat="1" spans="1:11">
      <c r="A570" s="65"/>
      <c r="B570" s="74"/>
      <c r="C570" s="74"/>
      <c r="D570" s="74"/>
      <c r="E570" s="74"/>
      <c r="F570" s="74"/>
      <c r="H570" s="152"/>
      <c r="K570" s="82">
        <f>IF(AND(年报!N$2&lt;=A570,A570&lt;=年报!N$3),1,0)</f>
        <v>0</v>
      </c>
    </row>
    <row r="571" s="75" customFormat="1" spans="1:11">
      <c r="A571" s="65"/>
      <c r="B571" s="74"/>
      <c r="C571" s="74"/>
      <c r="D571" s="74"/>
      <c r="E571" s="74"/>
      <c r="F571" s="74"/>
      <c r="H571" s="152"/>
      <c r="K571" s="82">
        <f>IF(AND(年报!N$2&lt;=A571,A571&lt;=年报!N$3),1,0)</f>
        <v>0</v>
      </c>
    </row>
    <row r="572" s="75" customFormat="1" spans="1:11">
      <c r="A572" s="65"/>
      <c r="B572" s="74"/>
      <c r="C572" s="74"/>
      <c r="D572" s="74"/>
      <c r="E572" s="74"/>
      <c r="F572" s="74"/>
      <c r="H572" s="152"/>
      <c r="K572" s="82">
        <f>IF(AND(年报!N$2&lt;=A572,A572&lt;=年报!N$3),1,0)</f>
        <v>0</v>
      </c>
    </row>
    <row r="573" s="75" customFormat="1" spans="1:11">
      <c r="A573" s="65"/>
      <c r="B573" s="74"/>
      <c r="C573" s="74"/>
      <c r="D573" s="74"/>
      <c r="E573" s="74"/>
      <c r="F573" s="74"/>
      <c r="H573" s="152"/>
      <c r="K573" s="82">
        <f>IF(AND(年报!N$2&lt;=A573,A573&lt;=年报!N$3),1,0)</f>
        <v>0</v>
      </c>
    </row>
    <row r="574" s="75" customFormat="1" spans="1:11">
      <c r="A574" s="65"/>
      <c r="B574" s="74"/>
      <c r="C574" s="74"/>
      <c r="D574" s="74"/>
      <c r="E574" s="74"/>
      <c r="F574" s="74"/>
      <c r="H574" s="152"/>
      <c r="K574" s="82">
        <f>IF(AND(年报!N$2&lt;=A574,A574&lt;=年报!N$3),1,0)</f>
        <v>0</v>
      </c>
    </row>
    <row r="575" s="75" customFormat="1" spans="1:11">
      <c r="A575" s="65"/>
      <c r="B575" s="74"/>
      <c r="C575" s="74"/>
      <c r="D575" s="74"/>
      <c r="E575" s="74"/>
      <c r="F575" s="74"/>
      <c r="H575" s="152"/>
      <c r="K575" s="82">
        <f>IF(AND(年报!N$2&lt;=A575,A575&lt;=年报!N$3),1,0)</f>
        <v>0</v>
      </c>
    </row>
    <row r="576" s="75" customFormat="1" spans="1:11">
      <c r="A576" s="65"/>
      <c r="B576" s="74"/>
      <c r="C576" s="74"/>
      <c r="D576" s="74"/>
      <c r="E576" s="74"/>
      <c r="F576" s="74"/>
      <c r="H576" s="152"/>
      <c r="K576" s="82">
        <f>IF(AND(年报!N$2&lt;=A576,A576&lt;=年报!N$3),1,0)</f>
        <v>0</v>
      </c>
    </row>
    <row r="577" s="75" customFormat="1" spans="1:11">
      <c r="A577" s="65"/>
      <c r="B577" s="74"/>
      <c r="C577" s="74"/>
      <c r="D577" s="74"/>
      <c r="E577" s="74"/>
      <c r="F577" s="74"/>
      <c r="H577" s="152"/>
      <c r="K577" s="82">
        <f>IF(AND(年报!N$2&lt;=A577,A577&lt;=年报!N$3),1,0)</f>
        <v>0</v>
      </c>
    </row>
    <row r="578" s="75" customFormat="1" spans="1:11">
      <c r="A578" s="65"/>
      <c r="B578" s="74"/>
      <c r="C578" s="74"/>
      <c r="D578" s="74"/>
      <c r="E578" s="74"/>
      <c r="F578" s="74"/>
      <c r="H578" s="152"/>
      <c r="K578" s="82">
        <f>IF(AND(年报!N$2&lt;=A578,A578&lt;=年报!N$3),1,0)</f>
        <v>0</v>
      </c>
    </row>
    <row r="579" s="75" customFormat="1" spans="1:11">
      <c r="A579" s="65"/>
      <c r="B579" s="74"/>
      <c r="C579" s="74"/>
      <c r="D579" s="74"/>
      <c r="E579" s="74"/>
      <c r="F579" s="74"/>
      <c r="H579" s="152"/>
      <c r="K579" s="82">
        <f>IF(AND(年报!N$2&lt;=A579,A579&lt;=年报!N$3),1,0)</f>
        <v>0</v>
      </c>
    </row>
    <row r="580" s="75" customFormat="1" spans="1:11">
      <c r="A580" s="65"/>
      <c r="B580" s="74"/>
      <c r="C580" s="74"/>
      <c r="D580" s="74"/>
      <c r="E580" s="74"/>
      <c r="F580" s="74"/>
      <c r="H580" s="152"/>
      <c r="K580" s="82">
        <f>IF(AND(年报!N$2&lt;=A580,A580&lt;=年报!N$3),1,0)</f>
        <v>0</v>
      </c>
    </row>
    <row r="581" s="75" customFormat="1" spans="1:11">
      <c r="A581" s="65"/>
      <c r="B581" s="74"/>
      <c r="C581" s="74"/>
      <c r="D581" s="74"/>
      <c r="E581" s="74"/>
      <c r="F581" s="74"/>
      <c r="H581" s="152"/>
      <c r="K581" s="82">
        <f>IF(AND(年报!N$2&lt;=A581,A581&lt;=年报!N$3),1,0)</f>
        <v>0</v>
      </c>
    </row>
    <row r="582" s="75" customFormat="1" spans="1:11">
      <c r="A582" s="65"/>
      <c r="B582" s="74"/>
      <c r="C582" s="74"/>
      <c r="D582" s="74"/>
      <c r="E582" s="74"/>
      <c r="F582" s="74"/>
      <c r="H582" s="152"/>
      <c r="K582" s="82">
        <f>IF(AND(年报!N$2&lt;=A582,A582&lt;=年报!N$3),1,0)</f>
        <v>0</v>
      </c>
    </row>
    <row r="583" s="75" customFormat="1" spans="1:11">
      <c r="A583" s="65"/>
      <c r="B583" s="74"/>
      <c r="C583" s="74"/>
      <c r="D583" s="74"/>
      <c r="E583" s="74"/>
      <c r="F583" s="74"/>
      <c r="H583" s="152"/>
      <c r="K583" s="82">
        <f>IF(AND(年报!N$2&lt;=A583,A583&lt;=年报!N$3),1,0)</f>
        <v>0</v>
      </c>
    </row>
    <row r="584" s="75" customFormat="1" spans="1:11">
      <c r="A584" s="65"/>
      <c r="B584" s="74"/>
      <c r="C584" s="74"/>
      <c r="D584" s="74"/>
      <c r="E584" s="74"/>
      <c r="F584" s="74"/>
      <c r="H584" s="152"/>
      <c r="K584" s="82">
        <f>IF(AND(年报!N$2&lt;=A584,A584&lt;=年报!N$3),1,0)</f>
        <v>0</v>
      </c>
    </row>
    <row r="585" s="75" customFormat="1" spans="1:11">
      <c r="A585" s="65"/>
      <c r="B585" s="74"/>
      <c r="C585" s="74"/>
      <c r="D585" s="74"/>
      <c r="E585" s="74"/>
      <c r="F585" s="74"/>
      <c r="H585" s="152"/>
      <c r="K585" s="82">
        <f>IF(AND(年报!N$2&lt;=A585,A585&lt;=年报!N$3),1,0)</f>
        <v>0</v>
      </c>
    </row>
    <row r="586" s="75" customFormat="1" spans="1:11">
      <c r="A586" s="65"/>
      <c r="B586" s="74"/>
      <c r="C586" s="74"/>
      <c r="D586" s="74"/>
      <c r="E586" s="74"/>
      <c r="F586" s="74"/>
      <c r="H586" s="152"/>
      <c r="K586" s="82">
        <f>IF(AND(年报!N$2&lt;=A586,A586&lt;=年报!N$3),1,0)</f>
        <v>0</v>
      </c>
    </row>
    <row r="587" s="75" customFormat="1" spans="1:11">
      <c r="A587" s="65"/>
      <c r="B587" s="74"/>
      <c r="C587" s="74"/>
      <c r="D587" s="74"/>
      <c r="E587" s="74"/>
      <c r="F587" s="74"/>
      <c r="H587" s="152"/>
      <c r="K587" s="82">
        <f>IF(AND(年报!N$2&lt;=A587,A587&lt;=年报!N$3),1,0)</f>
        <v>0</v>
      </c>
    </row>
    <row r="588" s="75" customFormat="1" spans="1:11">
      <c r="A588" s="65"/>
      <c r="B588" s="74"/>
      <c r="C588" s="74"/>
      <c r="D588" s="74"/>
      <c r="E588" s="74"/>
      <c r="F588" s="74"/>
      <c r="H588" s="152"/>
      <c r="K588" s="82">
        <f>IF(AND(年报!N$2&lt;=A588,A588&lt;=年报!N$3),1,0)</f>
        <v>0</v>
      </c>
    </row>
    <row r="589" s="75" customFormat="1" spans="1:11">
      <c r="A589" s="65"/>
      <c r="B589" s="74"/>
      <c r="C589" s="74"/>
      <c r="D589" s="74"/>
      <c r="E589" s="74"/>
      <c r="F589" s="74"/>
      <c r="H589" s="152"/>
      <c r="K589" s="82">
        <f>IF(AND(年报!N$2&lt;=A589,A589&lt;=年报!N$3),1,0)</f>
        <v>0</v>
      </c>
    </row>
    <row r="590" s="75" customFormat="1" spans="1:11">
      <c r="A590" s="65"/>
      <c r="B590" s="74"/>
      <c r="C590" s="74"/>
      <c r="D590" s="74"/>
      <c r="E590" s="74"/>
      <c r="F590" s="74"/>
      <c r="H590" s="152"/>
      <c r="K590" s="82">
        <f>IF(AND(年报!N$2&lt;=A590,A590&lt;=年报!N$3),1,0)</f>
        <v>0</v>
      </c>
    </row>
    <row r="591" s="75" customFormat="1" spans="1:11">
      <c r="A591" s="65"/>
      <c r="B591" s="74"/>
      <c r="C591" s="74"/>
      <c r="D591" s="74"/>
      <c r="E591" s="74"/>
      <c r="F591" s="74"/>
      <c r="H591" s="152"/>
      <c r="K591" s="82">
        <f>IF(AND(年报!N$2&lt;=A591,A591&lt;=年报!N$3),1,0)</f>
        <v>0</v>
      </c>
    </row>
    <row r="592" s="75" customFormat="1" spans="1:11">
      <c r="A592" s="65"/>
      <c r="B592" s="74"/>
      <c r="C592" s="74"/>
      <c r="D592" s="74"/>
      <c r="E592" s="74"/>
      <c r="F592" s="74"/>
      <c r="H592" s="152"/>
      <c r="K592" s="82">
        <f>IF(AND(年报!N$2&lt;=A592,A592&lt;=年报!N$3),1,0)</f>
        <v>0</v>
      </c>
    </row>
    <row r="593" s="75" customFormat="1" spans="1:11">
      <c r="A593" s="65"/>
      <c r="B593" s="74"/>
      <c r="C593" s="74"/>
      <c r="D593" s="74"/>
      <c r="E593" s="74"/>
      <c r="F593" s="74"/>
      <c r="H593" s="152"/>
      <c r="K593" s="82">
        <f>IF(AND(年报!N$2&lt;=A593,A593&lt;=年报!N$3),1,0)</f>
        <v>0</v>
      </c>
    </row>
    <row r="594" s="75" customFormat="1" spans="1:11">
      <c r="A594" s="65"/>
      <c r="B594" s="74"/>
      <c r="C594" s="74"/>
      <c r="D594" s="74"/>
      <c r="E594" s="74"/>
      <c r="F594" s="74"/>
      <c r="H594" s="152"/>
      <c r="K594" s="82">
        <f>IF(AND(年报!N$2&lt;=A594,A594&lt;=年报!N$3),1,0)</f>
        <v>0</v>
      </c>
    </row>
    <row r="595" s="75" customFormat="1" spans="1:11">
      <c r="A595" s="65"/>
      <c r="B595" s="74"/>
      <c r="C595" s="74"/>
      <c r="D595" s="74"/>
      <c r="E595" s="74"/>
      <c r="F595" s="74"/>
      <c r="H595" s="152"/>
      <c r="K595" s="82">
        <f>IF(AND(年报!N$2&lt;=A595,A595&lt;=年报!N$3),1,0)</f>
        <v>0</v>
      </c>
    </row>
    <row r="596" s="75" customFormat="1" spans="1:11">
      <c r="A596" s="65"/>
      <c r="B596" s="74"/>
      <c r="C596" s="74"/>
      <c r="D596" s="74"/>
      <c r="E596" s="74"/>
      <c r="F596" s="74"/>
      <c r="H596" s="152"/>
      <c r="K596" s="82">
        <f>IF(AND(年报!N$2&lt;=A596,A596&lt;=年报!N$3),1,0)</f>
        <v>0</v>
      </c>
    </row>
    <row r="597" s="75" customFormat="1" spans="1:11">
      <c r="A597" s="65"/>
      <c r="B597" s="74"/>
      <c r="C597" s="74"/>
      <c r="D597" s="74"/>
      <c r="E597" s="74"/>
      <c r="F597" s="74"/>
      <c r="H597" s="152"/>
      <c r="K597" s="82">
        <f>IF(AND(年报!N$2&lt;=A597,A597&lt;=年报!N$3),1,0)</f>
        <v>0</v>
      </c>
    </row>
    <row r="598" s="75" customFormat="1" spans="1:11">
      <c r="A598" s="65"/>
      <c r="B598" s="74"/>
      <c r="C598" s="74"/>
      <c r="D598" s="74"/>
      <c r="E598" s="74"/>
      <c r="F598" s="74"/>
      <c r="H598" s="152"/>
      <c r="K598" s="82">
        <f>IF(AND(年报!N$2&lt;=A598,A598&lt;=年报!N$3),1,0)</f>
        <v>0</v>
      </c>
    </row>
    <row r="599" s="75" customFormat="1" spans="1:11">
      <c r="A599" s="65"/>
      <c r="B599" s="74"/>
      <c r="C599" s="74"/>
      <c r="D599" s="74"/>
      <c r="E599" s="74"/>
      <c r="F599" s="74"/>
      <c r="H599" s="152"/>
      <c r="K599" s="82">
        <f>IF(AND(年报!N$2&lt;=A599,A599&lt;=年报!N$3),1,0)</f>
        <v>0</v>
      </c>
    </row>
    <row r="600" s="75" customFormat="1" spans="1:11">
      <c r="A600" s="65"/>
      <c r="B600" s="74"/>
      <c r="C600" s="74"/>
      <c r="D600" s="74"/>
      <c r="E600" s="74"/>
      <c r="F600" s="74"/>
      <c r="H600" s="152"/>
      <c r="K600" s="82">
        <f>IF(AND(年报!N$2&lt;=A600,A600&lt;=年报!N$3),1,0)</f>
        <v>0</v>
      </c>
    </row>
    <row r="601" s="75" customFormat="1" spans="1:11">
      <c r="A601" s="65"/>
      <c r="B601" s="74"/>
      <c r="C601" s="74"/>
      <c r="D601" s="74"/>
      <c r="E601" s="74"/>
      <c r="F601" s="74"/>
      <c r="H601" s="152"/>
      <c r="K601" s="82">
        <f>IF(AND(年报!N$2&lt;=A601,A601&lt;=年报!N$3),1,0)</f>
        <v>0</v>
      </c>
    </row>
    <row r="602" s="75" customFormat="1" spans="1:11">
      <c r="A602" s="65"/>
      <c r="B602" s="74"/>
      <c r="C602" s="74"/>
      <c r="D602" s="74"/>
      <c r="E602" s="74"/>
      <c r="F602" s="74"/>
      <c r="H602" s="152"/>
      <c r="K602" s="82">
        <f>IF(AND(年报!N$2&lt;=A602,A602&lt;=年报!N$3),1,0)</f>
        <v>0</v>
      </c>
    </row>
    <row r="603" s="75" customFormat="1" spans="1:11">
      <c r="A603" s="65"/>
      <c r="B603" s="74"/>
      <c r="C603" s="74"/>
      <c r="D603" s="74"/>
      <c r="E603" s="74"/>
      <c r="F603" s="74"/>
      <c r="H603" s="152"/>
      <c r="K603" s="82">
        <f>IF(AND(年报!N$2&lt;=A603,A603&lt;=年报!N$3),1,0)</f>
        <v>0</v>
      </c>
    </row>
    <row r="604" s="75" customFormat="1" spans="1:11">
      <c r="A604" s="65"/>
      <c r="B604" s="74"/>
      <c r="C604" s="74"/>
      <c r="D604" s="74"/>
      <c r="E604" s="74"/>
      <c r="F604" s="74"/>
      <c r="H604" s="152"/>
      <c r="K604" s="82">
        <f>IF(AND(年报!N$2&lt;=A604,A604&lt;=年报!N$3),1,0)</f>
        <v>0</v>
      </c>
    </row>
    <row r="605" s="75" customFormat="1" spans="1:11">
      <c r="A605" s="65"/>
      <c r="B605" s="74"/>
      <c r="C605" s="74"/>
      <c r="D605" s="74"/>
      <c r="E605" s="74"/>
      <c r="F605" s="74"/>
      <c r="H605" s="152"/>
      <c r="K605" s="82">
        <f>IF(AND(年报!N$2&lt;=A605,A605&lt;=年报!N$3),1,0)</f>
        <v>0</v>
      </c>
    </row>
    <row r="606" s="75" customFormat="1" spans="1:11">
      <c r="A606" s="65"/>
      <c r="B606" s="74"/>
      <c r="C606" s="74"/>
      <c r="D606" s="74"/>
      <c r="E606" s="74"/>
      <c r="F606" s="74"/>
      <c r="H606" s="152"/>
      <c r="K606" s="82">
        <f>IF(AND(年报!N$2&lt;=A606,A606&lt;=年报!N$3),1,0)</f>
        <v>0</v>
      </c>
    </row>
    <row r="607" s="75" customFormat="1" spans="1:11">
      <c r="A607" s="65"/>
      <c r="B607" s="74"/>
      <c r="C607" s="74"/>
      <c r="D607" s="74"/>
      <c r="E607" s="74"/>
      <c r="F607" s="74"/>
      <c r="H607" s="152"/>
      <c r="K607" s="82">
        <f>IF(AND(年报!N$2&lt;=A607,A607&lt;=年报!N$3),1,0)</f>
        <v>0</v>
      </c>
    </row>
    <row r="608" s="75" customFormat="1" spans="1:11">
      <c r="A608" s="65"/>
      <c r="B608" s="74"/>
      <c r="C608" s="74"/>
      <c r="D608" s="74"/>
      <c r="E608" s="74"/>
      <c r="F608" s="74"/>
      <c r="H608" s="152"/>
      <c r="K608" s="82">
        <f>IF(AND(年报!N$2&lt;=A608,A608&lt;=年报!N$3),1,0)</f>
        <v>0</v>
      </c>
    </row>
    <row r="609" s="75" customFormat="1" spans="1:11">
      <c r="A609" s="65"/>
      <c r="B609" s="74"/>
      <c r="C609" s="74"/>
      <c r="D609" s="74"/>
      <c r="E609" s="74"/>
      <c r="F609" s="74"/>
      <c r="H609" s="152"/>
      <c r="K609" s="82">
        <f>IF(AND(年报!N$2&lt;=A609,A609&lt;=年报!N$3),1,0)</f>
        <v>0</v>
      </c>
    </row>
    <row r="610" s="75" customFormat="1" spans="1:11">
      <c r="A610" s="65"/>
      <c r="B610" s="74"/>
      <c r="C610" s="74"/>
      <c r="D610" s="74"/>
      <c r="E610" s="74"/>
      <c r="F610" s="74"/>
      <c r="H610" s="152"/>
      <c r="K610" s="82">
        <f>IF(AND(年报!N$2&lt;=A610,A610&lt;=年报!N$3),1,0)</f>
        <v>0</v>
      </c>
    </row>
    <row r="611" s="75" customFormat="1" spans="1:11">
      <c r="A611" s="65"/>
      <c r="B611" s="74"/>
      <c r="C611" s="74"/>
      <c r="D611" s="74"/>
      <c r="E611" s="74"/>
      <c r="F611" s="74"/>
      <c r="H611" s="152"/>
      <c r="K611" s="82">
        <f>IF(AND(年报!N$2&lt;=A611,A611&lt;=年报!N$3),1,0)</f>
        <v>0</v>
      </c>
    </row>
    <row r="612" s="75" customFormat="1" spans="1:11">
      <c r="A612" s="65"/>
      <c r="B612" s="74"/>
      <c r="C612" s="74"/>
      <c r="D612" s="74"/>
      <c r="E612" s="74"/>
      <c r="F612" s="74"/>
      <c r="H612" s="152"/>
      <c r="K612" s="82">
        <f>IF(AND(年报!N$2&lt;=A612,A612&lt;=年报!N$3),1,0)</f>
        <v>0</v>
      </c>
    </row>
    <row r="613" s="75" customFormat="1" spans="1:11">
      <c r="A613" s="65"/>
      <c r="B613" s="74"/>
      <c r="C613" s="74"/>
      <c r="D613" s="74"/>
      <c r="E613" s="74"/>
      <c r="F613" s="74"/>
      <c r="H613" s="152"/>
      <c r="K613" s="82">
        <f>IF(AND(年报!N$2&lt;=A613,A613&lt;=年报!N$3),1,0)</f>
        <v>0</v>
      </c>
    </row>
    <row r="614" s="75" customFormat="1" spans="1:11">
      <c r="A614" s="65"/>
      <c r="B614" s="74"/>
      <c r="C614" s="74"/>
      <c r="D614" s="74"/>
      <c r="E614" s="74"/>
      <c r="F614" s="74"/>
      <c r="H614" s="152"/>
      <c r="K614" s="82">
        <f>IF(AND(年报!N$2&lt;=A614,A614&lt;=年报!N$3),1,0)</f>
        <v>0</v>
      </c>
    </row>
    <row r="615" s="75" customFormat="1" spans="1:11">
      <c r="A615" s="65"/>
      <c r="B615" s="74"/>
      <c r="C615" s="74"/>
      <c r="D615" s="74"/>
      <c r="E615" s="74"/>
      <c r="F615" s="74"/>
      <c r="H615" s="152"/>
      <c r="K615" s="82">
        <f>IF(AND(年报!N$2&lt;=A615,A615&lt;=年报!N$3),1,0)</f>
        <v>0</v>
      </c>
    </row>
    <row r="616" s="75" customFormat="1" spans="1:11">
      <c r="A616" s="65"/>
      <c r="B616" s="74"/>
      <c r="C616" s="74"/>
      <c r="D616" s="74"/>
      <c r="E616" s="74"/>
      <c r="F616" s="74"/>
      <c r="H616" s="152"/>
      <c r="K616" s="82">
        <f>IF(AND(年报!N$2&lt;=A616,A616&lt;=年报!N$3),1,0)</f>
        <v>0</v>
      </c>
    </row>
    <row r="617" s="75" customFormat="1" spans="1:11">
      <c r="A617" s="65"/>
      <c r="B617" s="74"/>
      <c r="C617" s="74"/>
      <c r="D617" s="74"/>
      <c r="E617" s="74"/>
      <c r="F617" s="74"/>
      <c r="H617" s="152"/>
      <c r="K617" s="82">
        <f>IF(AND(年报!N$2&lt;=A617,A617&lt;=年报!N$3),1,0)</f>
        <v>0</v>
      </c>
    </row>
    <row r="618" s="75" customFormat="1" spans="1:11">
      <c r="A618" s="65"/>
      <c r="B618" s="74"/>
      <c r="C618" s="74"/>
      <c r="D618" s="74"/>
      <c r="E618" s="74"/>
      <c r="F618" s="74"/>
      <c r="H618" s="152"/>
      <c r="K618" s="82">
        <f>IF(AND(年报!N$2&lt;=A618,A618&lt;=年报!N$3),1,0)</f>
        <v>0</v>
      </c>
    </row>
    <row r="619" s="75" customFormat="1" spans="1:11">
      <c r="A619" s="65"/>
      <c r="B619" s="74"/>
      <c r="C619" s="74"/>
      <c r="D619" s="74"/>
      <c r="E619" s="74"/>
      <c r="F619" s="74"/>
      <c r="H619" s="152"/>
      <c r="K619" s="82">
        <f>IF(AND(年报!N$2&lt;=A619,A619&lt;=年报!N$3),1,0)</f>
        <v>0</v>
      </c>
    </row>
    <row r="620" s="75" customFormat="1" spans="1:11">
      <c r="A620" s="65"/>
      <c r="B620" s="74"/>
      <c r="C620" s="74"/>
      <c r="D620" s="74"/>
      <c r="E620" s="74"/>
      <c r="F620" s="74"/>
      <c r="H620" s="152"/>
      <c r="K620" s="82">
        <f>IF(AND(年报!N$2&lt;=A620,A620&lt;=年报!N$3),1,0)</f>
        <v>0</v>
      </c>
    </row>
    <row r="621" s="75" customFormat="1" spans="1:11">
      <c r="A621" s="65"/>
      <c r="B621" s="74"/>
      <c r="C621" s="74"/>
      <c r="D621" s="74"/>
      <c r="E621" s="74"/>
      <c r="F621" s="74"/>
      <c r="H621" s="152"/>
      <c r="K621" s="82">
        <f>IF(AND(年报!N$2&lt;=A621,A621&lt;=年报!N$3),1,0)</f>
        <v>0</v>
      </c>
    </row>
    <row r="622" s="75" customFormat="1" spans="1:11">
      <c r="A622" s="65"/>
      <c r="B622" s="74"/>
      <c r="C622" s="74"/>
      <c r="D622" s="74"/>
      <c r="E622" s="74"/>
      <c r="F622" s="74"/>
      <c r="H622" s="152"/>
      <c r="K622" s="82">
        <f>IF(AND(年报!N$2&lt;=A622,A622&lt;=年报!N$3),1,0)</f>
        <v>0</v>
      </c>
    </row>
    <row r="623" s="75" customFormat="1" spans="1:11">
      <c r="A623" s="65"/>
      <c r="B623" s="74"/>
      <c r="C623" s="74"/>
      <c r="D623" s="74"/>
      <c r="E623" s="74"/>
      <c r="F623" s="74"/>
      <c r="H623" s="152"/>
      <c r="K623" s="82">
        <f>IF(AND(年报!N$2&lt;=A623,A623&lt;=年报!N$3),1,0)</f>
        <v>0</v>
      </c>
    </row>
    <row r="624" s="75" customFormat="1" spans="1:11">
      <c r="A624" s="65"/>
      <c r="B624" s="74"/>
      <c r="C624" s="74"/>
      <c r="D624" s="74"/>
      <c r="E624" s="74"/>
      <c r="F624" s="74"/>
      <c r="H624" s="152"/>
      <c r="K624" s="82">
        <f>IF(AND(年报!N$2&lt;=A624,A624&lt;=年报!N$3),1,0)</f>
        <v>0</v>
      </c>
    </row>
    <row r="625" s="75" customFormat="1" spans="1:11">
      <c r="A625" s="65"/>
      <c r="B625" s="74"/>
      <c r="C625" s="74"/>
      <c r="D625" s="74"/>
      <c r="E625" s="74"/>
      <c r="F625" s="74"/>
      <c r="H625" s="152"/>
      <c r="K625" s="82">
        <f>IF(AND(年报!N$2&lt;=A625,A625&lt;=年报!N$3),1,0)</f>
        <v>0</v>
      </c>
    </row>
    <row r="626" s="75" customFormat="1" spans="1:11">
      <c r="A626" s="65"/>
      <c r="B626" s="74"/>
      <c r="C626" s="74"/>
      <c r="D626" s="74"/>
      <c r="E626" s="74"/>
      <c r="F626" s="74"/>
      <c r="H626" s="152"/>
      <c r="K626" s="82">
        <f>IF(AND(年报!N$2&lt;=A626,A626&lt;=年报!N$3),1,0)</f>
        <v>0</v>
      </c>
    </row>
    <row r="627" s="75" customFormat="1" spans="1:11">
      <c r="A627" s="65"/>
      <c r="B627" s="74"/>
      <c r="C627" s="74"/>
      <c r="D627" s="74"/>
      <c r="E627" s="74"/>
      <c r="F627" s="74"/>
      <c r="H627" s="152"/>
      <c r="K627" s="82">
        <f>IF(AND(年报!N$2&lt;=A627,A627&lt;=年报!N$3),1,0)</f>
        <v>0</v>
      </c>
    </row>
    <row r="628" s="75" customFormat="1" spans="1:11">
      <c r="A628" s="65"/>
      <c r="B628" s="74"/>
      <c r="C628" s="74"/>
      <c r="D628" s="74"/>
      <c r="E628" s="74"/>
      <c r="F628" s="74"/>
      <c r="H628" s="152"/>
      <c r="K628" s="82">
        <f>IF(AND(年报!N$2&lt;=A628,A628&lt;=年报!N$3),1,0)</f>
        <v>0</v>
      </c>
    </row>
    <row r="629" s="75" customFormat="1" spans="1:11">
      <c r="A629" s="65"/>
      <c r="B629" s="74"/>
      <c r="C629" s="74"/>
      <c r="D629" s="74"/>
      <c r="E629" s="74"/>
      <c r="F629" s="74"/>
      <c r="H629" s="152"/>
      <c r="K629" s="82">
        <f>IF(AND(年报!N$2&lt;=A629,A629&lt;=年报!N$3),1,0)</f>
        <v>0</v>
      </c>
    </row>
    <row r="630" s="75" customFormat="1" spans="1:11">
      <c r="A630" s="65"/>
      <c r="B630" s="74"/>
      <c r="C630" s="74"/>
      <c r="D630" s="74"/>
      <c r="E630" s="74"/>
      <c r="F630" s="74"/>
      <c r="H630" s="152"/>
      <c r="K630" s="82">
        <f>IF(AND(年报!N$2&lt;=A630,A630&lt;=年报!N$3),1,0)</f>
        <v>0</v>
      </c>
    </row>
    <row r="631" s="75" customFormat="1" spans="1:11">
      <c r="A631" s="65"/>
      <c r="B631" s="74"/>
      <c r="C631" s="74"/>
      <c r="D631" s="74"/>
      <c r="E631" s="74"/>
      <c r="F631" s="74"/>
      <c r="H631" s="152"/>
      <c r="K631" s="82">
        <f>IF(AND(年报!N$2&lt;=A631,A631&lt;=年报!N$3),1,0)</f>
        <v>0</v>
      </c>
    </row>
    <row r="632" s="75" customFormat="1" spans="1:11">
      <c r="A632" s="65"/>
      <c r="B632" s="74"/>
      <c r="C632" s="74"/>
      <c r="D632" s="74"/>
      <c r="E632" s="74"/>
      <c r="F632" s="74"/>
      <c r="H632" s="152"/>
      <c r="K632" s="82">
        <f>IF(AND(年报!N$2&lt;=A632,A632&lt;=年报!N$3),1,0)</f>
        <v>0</v>
      </c>
    </row>
    <row r="633" s="75" customFormat="1" spans="1:11">
      <c r="A633" s="65"/>
      <c r="B633" s="74"/>
      <c r="C633" s="74"/>
      <c r="D633" s="74"/>
      <c r="E633" s="74"/>
      <c r="F633" s="74"/>
      <c r="H633" s="152"/>
      <c r="K633" s="82">
        <f>IF(AND(年报!N$2&lt;=A633,A633&lt;=年报!N$3),1,0)</f>
        <v>0</v>
      </c>
    </row>
    <row r="634" s="75" customFormat="1" spans="1:11">
      <c r="A634" s="65"/>
      <c r="B634" s="74"/>
      <c r="C634" s="74"/>
      <c r="D634" s="74"/>
      <c r="E634" s="74"/>
      <c r="F634" s="74"/>
      <c r="H634" s="152"/>
      <c r="K634" s="82">
        <f>IF(AND(年报!N$2&lt;=A634,A634&lt;=年报!N$3),1,0)</f>
        <v>0</v>
      </c>
    </row>
    <row r="635" s="75" customFormat="1" spans="1:11">
      <c r="A635" s="65"/>
      <c r="B635" s="74"/>
      <c r="C635" s="74"/>
      <c r="D635" s="74"/>
      <c r="E635" s="74"/>
      <c r="F635" s="74"/>
      <c r="H635" s="152"/>
      <c r="K635" s="82">
        <f>IF(AND(年报!N$2&lt;=A635,A635&lt;=年报!N$3),1,0)</f>
        <v>0</v>
      </c>
    </row>
    <row r="636" s="75" customFormat="1" spans="1:11">
      <c r="A636" s="65"/>
      <c r="B636" s="74"/>
      <c r="C636" s="74"/>
      <c r="D636" s="74"/>
      <c r="E636" s="74"/>
      <c r="F636" s="74"/>
      <c r="H636" s="152"/>
      <c r="K636" s="82">
        <f>IF(AND(年报!N$2&lt;=A636,A636&lt;=年报!N$3),1,0)</f>
        <v>0</v>
      </c>
    </row>
    <row r="637" s="75" customFormat="1" spans="1:11">
      <c r="A637" s="65"/>
      <c r="B637" s="74"/>
      <c r="C637" s="74"/>
      <c r="D637" s="74"/>
      <c r="E637" s="74"/>
      <c r="F637" s="74"/>
      <c r="H637" s="152"/>
      <c r="K637" s="82">
        <f>IF(AND(年报!N$2&lt;=A637,A637&lt;=年报!N$3),1,0)</f>
        <v>0</v>
      </c>
    </row>
    <row r="638" s="75" customFormat="1" spans="1:11">
      <c r="A638" s="65"/>
      <c r="B638" s="74"/>
      <c r="C638" s="74"/>
      <c r="D638" s="74"/>
      <c r="E638" s="74"/>
      <c r="F638" s="74"/>
      <c r="H638" s="152"/>
      <c r="K638" s="82">
        <f>IF(AND(年报!N$2&lt;=A638,A638&lt;=年报!N$3),1,0)</f>
        <v>0</v>
      </c>
    </row>
    <row r="639" s="75" customFormat="1" spans="1:11">
      <c r="A639" s="65"/>
      <c r="B639" s="74"/>
      <c r="C639" s="74"/>
      <c r="D639" s="74"/>
      <c r="E639" s="74"/>
      <c r="F639" s="74"/>
      <c r="H639" s="152"/>
      <c r="K639" s="82">
        <f>IF(AND(年报!N$2&lt;=A639,A639&lt;=年报!N$3),1,0)</f>
        <v>0</v>
      </c>
    </row>
    <row r="640" s="75" customFormat="1" spans="1:11">
      <c r="A640" s="65"/>
      <c r="B640" s="74"/>
      <c r="C640" s="74"/>
      <c r="D640" s="74"/>
      <c r="E640" s="74"/>
      <c r="F640" s="74"/>
      <c r="H640" s="152"/>
      <c r="K640" s="82">
        <f>IF(AND(年报!N$2&lt;=A640,A640&lt;=年报!N$3),1,0)</f>
        <v>0</v>
      </c>
    </row>
    <row r="641" s="75" customFormat="1" spans="1:11">
      <c r="A641" s="65"/>
      <c r="B641" s="74"/>
      <c r="C641" s="74"/>
      <c r="D641" s="74"/>
      <c r="E641" s="74"/>
      <c r="F641" s="74"/>
      <c r="H641" s="152"/>
      <c r="K641" s="82">
        <f>IF(AND(年报!N$2&lt;=A641,A641&lt;=年报!N$3),1,0)</f>
        <v>0</v>
      </c>
    </row>
    <row r="642" s="75" customFormat="1" spans="1:11">
      <c r="A642" s="65"/>
      <c r="B642" s="74"/>
      <c r="C642" s="74"/>
      <c r="D642" s="74"/>
      <c r="E642" s="74"/>
      <c r="F642" s="74"/>
      <c r="H642" s="152"/>
      <c r="K642" s="82">
        <f>IF(AND(年报!N$2&lt;=A642,A642&lt;=年报!N$3),1,0)</f>
        <v>0</v>
      </c>
    </row>
    <row r="643" s="75" customFormat="1" spans="1:11">
      <c r="A643" s="65"/>
      <c r="B643" s="74"/>
      <c r="C643" s="74"/>
      <c r="D643" s="74"/>
      <c r="E643" s="74"/>
      <c r="F643" s="74"/>
      <c r="H643" s="152"/>
      <c r="K643" s="82">
        <f>IF(AND(年报!N$2&lt;=A643,A643&lt;=年报!N$3),1,0)</f>
        <v>0</v>
      </c>
    </row>
    <row r="644" s="75" customFormat="1" spans="1:11">
      <c r="A644" s="65"/>
      <c r="B644" s="74"/>
      <c r="C644" s="74"/>
      <c r="D644" s="74"/>
      <c r="E644" s="74"/>
      <c r="F644" s="74"/>
      <c r="H644" s="152"/>
      <c r="K644" s="82">
        <f>IF(AND(年报!N$2&lt;=A644,A644&lt;=年报!N$3),1,0)</f>
        <v>0</v>
      </c>
    </row>
    <row r="645" s="75" customFormat="1" spans="1:11">
      <c r="A645" s="65"/>
      <c r="B645" s="74"/>
      <c r="C645" s="74"/>
      <c r="D645" s="74"/>
      <c r="E645" s="74"/>
      <c r="F645" s="74"/>
      <c r="H645" s="152"/>
      <c r="K645" s="82">
        <f>IF(AND(年报!N$2&lt;=A645,A645&lt;=年报!N$3),1,0)</f>
        <v>0</v>
      </c>
    </row>
    <row r="646" s="75" customFormat="1" spans="1:11">
      <c r="A646" s="65"/>
      <c r="B646" s="74"/>
      <c r="C646" s="74"/>
      <c r="D646" s="74"/>
      <c r="E646" s="74"/>
      <c r="F646" s="74"/>
      <c r="H646" s="152"/>
      <c r="K646" s="82">
        <f>IF(AND(年报!N$2&lt;=A646,A646&lt;=年报!N$3),1,0)</f>
        <v>0</v>
      </c>
    </row>
    <row r="647" s="75" customFormat="1" spans="1:11">
      <c r="A647" s="65"/>
      <c r="B647" s="74"/>
      <c r="C647" s="74"/>
      <c r="D647" s="74"/>
      <c r="E647" s="74"/>
      <c r="F647" s="74"/>
      <c r="H647" s="152"/>
      <c r="K647" s="82">
        <f>IF(AND(年报!N$2&lt;=A647,A647&lt;=年报!N$3),1,0)</f>
        <v>0</v>
      </c>
    </row>
    <row r="648" s="75" customFormat="1" spans="1:11">
      <c r="A648" s="65"/>
      <c r="B648" s="74"/>
      <c r="C648" s="74"/>
      <c r="D648" s="74"/>
      <c r="E648" s="74"/>
      <c r="F648" s="74"/>
      <c r="H648" s="152"/>
      <c r="K648" s="82">
        <f>IF(AND(年报!N$2&lt;=A648,A648&lt;=年报!N$3),1,0)</f>
        <v>0</v>
      </c>
    </row>
    <row r="649" s="75" customFormat="1" spans="1:11">
      <c r="A649" s="65"/>
      <c r="B649" s="74"/>
      <c r="C649" s="74"/>
      <c r="D649" s="74"/>
      <c r="E649" s="74"/>
      <c r="F649" s="74"/>
      <c r="H649" s="152"/>
      <c r="K649" s="82">
        <f>IF(AND(年报!N$2&lt;=A649,A649&lt;=年报!N$3),1,0)</f>
        <v>0</v>
      </c>
    </row>
    <row r="650" s="75" customFormat="1" spans="1:11">
      <c r="A650" s="65"/>
      <c r="B650" s="74"/>
      <c r="C650" s="74"/>
      <c r="D650" s="74"/>
      <c r="E650" s="74"/>
      <c r="F650" s="74"/>
      <c r="H650" s="152"/>
      <c r="K650" s="82">
        <f>IF(AND(年报!N$2&lt;=A650,A650&lt;=年报!N$3),1,0)</f>
        <v>0</v>
      </c>
    </row>
    <row r="651" s="75" customFormat="1" spans="1:11">
      <c r="A651" s="65"/>
      <c r="B651" s="74"/>
      <c r="C651" s="74"/>
      <c r="D651" s="74"/>
      <c r="E651" s="74"/>
      <c r="F651" s="74"/>
      <c r="H651" s="152"/>
      <c r="K651" s="82">
        <f>IF(AND(年报!N$2&lt;=A651,A651&lt;=年报!N$3),1,0)</f>
        <v>0</v>
      </c>
    </row>
    <row r="652" s="75" customFormat="1" spans="1:11">
      <c r="A652" s="65"/>
      <c r="B652" s="74"/>
      <c r="C652" s="74"/>
      <c r="D652" s="74"/>
      <c r="E652" s="74"/>
      <c r="F652" s="74"/>
      <c r="H652" s="152"/>
      <c r="K652" s="82">
        <f>IF(AND(年报!N$2&lt;=A652,A652&lt;=年报!N$3),1,0)</f>
        <v>0</v>
      </c>
    </row>
    <row r="653" s="75" customFormat="1" spans="1:11">
      <c r="A653" s="65"/>
      <c r="B653" s="74"/>
      <c r="C653" s="74"/>
      <c r="D653" s="74"/>
      <c r="E653" s="74"/>
      <c r="F653" s="74"/>
      <c r="H653" s="152"/>
      <c r="K653" s="82">
        <f>IF(AND(年报!N$2&lt;=A653,A653&lt;=年报!N$3),1,0)</f>
        <v>0</v>
      </c>
    </row>
    <row r="654" s="75" customFormat="1" spans="1:11">
      <c r="A654" s="65"/>
      <c r="B654" s="74"/>
      <c r="C654" s="74"/>
      <c r="D654" s="74"/>
      <c r="E654" s="74"/>
      <c r="F654" s="74"/>
      <c r="H654" s="152"/>
      <c r="K654" s="82">
        <f>IF(AND(年报!N$2&lt;=A654,A654&lt;=年报!N$3),1,0)</f>
        <v>0</v>
      </c>
    </row>
    <row r="655" s="75" customFormat="1" spans="1:11">
      <c r="A655" s="65"/>
      <c r="B655" s="74"/>
      <c r="C655" s="74"/>
      <c r="D655" s="74"/>
      <c r="E655" s="74"/>
      <c r="F655" s="74"/>
      <c r="H655" s="152"/>
      <c r="K655" s="82">
        <f>IF(AND(年报!N$2&lt;=A655,A655&lt;=年报!N$3),1,0)</f>
        <v>0</v>
      </c>
    </row>
    <row r="656" s="75" customFormat="1" spans="1:11">
      <c r="A656" s="65"/>
      <c r="B656" s="74"/>
      <c r="C656" s="74"/>
      <c r="D656" s="74"/>
      <c r="E656" s="74"/>
      <c r="F656" s="74"/>
      <c r="H656" s="152"/>
      <c r="K656" s="82">
        <f>IF(AND(年报!N$2&lt;=A656,A656&lt;=年报!N$3),1,0)</f>
        <v>0</v>
      </c>
    </row>
    <row r="657" s="75" customFormat="1" spans="1:11">
      <c r="A657" s="65"/>
      <c r="B657" s="74"/>
      <c r="C657" s="74"/>
      <c r="D657" s="74"/>
      <c r="E657" s="74"/>
      <c r="F657" s="74"/>
      <c r="H657" s="152"/>
      <c r="K657" s="82">
        <f>IF(AND(年报!N$2&lt;=A657,A657&lt;=年报!N$3),1,0)</f>
        <v>0</v>
      </c>
    </row>
    <row r="658" s="75" customFormat="1" spans="1:11">
      <c r="A658" s="65"/>
      <c r="B658" s="74"/>
      <c r="C658" s="74"/>
      <c r="D658" s="74"/>
      <c r="E658" s="74"/>
      <c r="F658" s="74"/>
      <c r="H658" s="152"/>
      <c r="K658" s="82">
        <f>IF(AND(年报!N$2&lt;=A658,A658&lt;=年报!N$3),1,0)</f>
        <v>0</v>
      </c>
    </row>
    <row r="659" s="75" customFormat="1" spans="1:11">
      <c r="A659" s="65"/>
      <c r="B659" s="74"/>
      <c r="C659" s="74"/>
      <c r="D659" s="74"/>
      <c r="E659" s="74"/>
      <c r="F659" s="74"/>
      <c r="H659" s="152"/>
      <c r="K659" s="82">
        <f>IF(AND(年报!N$2&lt;=A659,A659&lt;=年报!N$3),1,0)</f>
        <v>0</v>
      </c>
    </row>
    <row r="660" s="75" customFormat="1" spans="1:11">
      <c r="A660" s="65"/>
      <c r="B660" s="74"/>
      <c r="C660" s="74"/>
      <c r="D660" s="74"/>
      <c r="E660" s="74"/>
      <c r="F660" s="74"/>
      <c r="H660" s="152"/>
      <c r="K660" s="82">
        <f>IF(AND(年报!N$2&lt;=A660,A660&lt;=年报!N$3),1,0)</f>
        <v>0</v>
      </c>
    </row>
    <row r="661" s="75" customFormat="1" spans="1:11">
      <c r="A661" s="65"/>
      <c r="B661" s="74"/>
      <c r="C661" s="74"/>
      <c r="D661" s="74"/>
      <c r="E661" s="74"/>
      <c r="F661" s="74"/>
      <c r="H661" s="152"/>
      <c r="K661" s="82">
        <f>IF(AND(年报!N$2&lt;=A661,A661&lt;=年报!N$3),1,0)</f>
        <v>0</v>
      </c>
    </row>
    <row r="662" s="75" customFormat="1" spans="1:11">
      <c r="A662" s="65"/>
      <c r="B662" s="74"/>
      <c r="C662" s="74"/>
      <c r="D662" s="74"/>
      <c r="E662" s="74"/>
      <c r="F662" s="74"/>
      <c r="H662" s="152"/>
      <c r="K662" s="82">
        <f>IF(AND(年报!N$2&lt;=A662,A662&lt;=年报!N$3),1,0)</f>
        <v>0</v>
      </c>
    </row>
    <row r="663" s="75" customFormat="1" spans="1:11">
      <c r="A663" s="65"/>
      <c r="B663" s="74"/>
      <c r="C663" s="74"/>
      <c r="D663" s="74"/>
      <c r="E663" s="74"/>
      <c r="F663" s="74"/>
      <c r="H663" s="152"/>
      <c r="K663" s="82">
        <f>IF(AND(年报!N$2&lt;=A663,A663&lt;=年报!N$3),1,0)</f>
        <v>0</v>
      </c>
    </row>
    <row r="664" s="75" customFormat="1" spans="1:11">
      <c r="A664" s="65"/>
      <c r="B664" s="74"/>
      <c r="C664" s="74"/>
      <c r="D664" s="74"/>
      <c r="E664" s="74"/>
      <c r="F664" s="74"/>
      <c r="H664" s="152"/>
      <c r="K664" s="82">
        <f>IF(AND(年报!N$2&lt;=A664,A664&lt;=年报!N$3),1,0)</f>
        <v>0</v>
      </c>
    </row>
    <row r="665" s="75" customFormat="1" spans="1:11">
      <c r="A665" s="65"/>
      <c r="B665" s="74"/>
      <c r="C665" s="74"/>
      <c r="D665" s="74"/>
      <c r="E665" s="74"/>
      <c r="F665" s="74"/>
      <c r="H665" s="152"/>
      <c r="K665" s="82">
        <f>IF(AND(年报!N$2&lt;=A665,A665&lt;=年报!N$3),1,0)</f>
        <v>0</v>
      </c>
    </row>
    <row r="666" s="75" customFormat="1" spans="1:11">
      <c r="A666" s="65"/>
      <c r="B666" s="74"/>
      <c r="C666" s="74"/>
      <c r="D666" s="74"/>
      <c r="E666" s="74"/>
      <c r="F666" s="74"/>
      <c r="H666" s="152"/>
      <c r="K666" s="82">
        <f>IF(AND(年报!N$2&lt;=A666,A666&lt;=年报!N$3),1,0)</f>
        <v>0</v>
      </c>
    </row>
    <row r="667" s="75" customFormat="1" spans="1:11">
      <c r="A667" s="65"/>
      <c r="B667" s="74"/>
      <c r="C667" s="74"/>
      <c r="D667" s="74"/>
      <c r="E667" s="74"/>
      <c r="F667" s="74"/>
      <c r="H667" s="152"/>
      <c r="K667" s="82">
        <f>IF(AND(年报!N$2&lt;=A667,A667&lt;=年报!N$3),1,0)</f>
        <v>0</v>
      </c>
    </row>
    <row r="668" s="75" customFormat="1" spans="1:11">
      <c r="A668" s="65"/>
      <c r="B668" s="74"/>
      <c r="C668" s="74"/>
      <c r="D668" s="74"/>
      <c r="E668" s="74"/>
      <c r="F668" s="74"/>
      <c r="H668" s="152"/>
      <c r="K668" s="82">
        <f>IF(AND(年报!N$2&lt;=A668,A668&lt;=年报!N$3),1,0)</f>
        <v>0</v>
      </c>
    </row>
    <row r="669" s="75" customFormat="1" spans="1:11">
      <c r="A669" s="65"/>
      <c r="B669" s="74"/>
      <c r="C669" s="74"/>
      <c r="D669" s="74"/>
      <c r="E669" s="74"/>
      <c r="F669" s="74"/>
      <c r="H669" s="152"/>
      <c r="K669" s="82">
        <f>IF(AND(年报!N$2&lt;=A669,A669&lt;=年报!N$3),1,0)</f>
        <v>0</v>
      </c>
    </row>
    <row r="670" s="75" customFormat="1" spans="1:11">
      <c r="A670" s="65"/>
      <c r="B670" s="74"/>
      <c r="C670" s="74"/>
      <c r="D670" s="74"/>
      <c r="E670" s="74"/>
      <c r="F670" s="74"/>
      <c r="H670" s="152"/>
      <c r="K670" s="82">
        <f>IF(AND(年报!N$2&lt;=A670,A670&lt;=年报!N$3),1,0)</f>
        <v>0</v>
      </c>
    </row>
    <row r="671" s="75" customFormat="1" spans="1:11">
      <c r="A671" s="65"/>
      <c r="B671" s="74"/>
      <c r="C671" s="74"/>
      <c r="D671" s="74"/>
      <c r="E671" s="74"/>
      <c r="F671" s="74"/>
      <c r="H671" s="152"/>
      <c r="K671" s="82">
        <f>IF(AND(年报!N$2&lt;=A671,A671&lt;=年报!N$3),1,0)</f>
        <v>0</v>
      </c>
    </row>
    <row r="672" s="75" customFormat="1" spans="1:11">
      <c r="A672" s="65"/>
      <c r="B672" s="74"/>
      <c r="C672" s="74"/>
      <c r="D672" s="74"/>
      <c r="E672" s="74"/>
      <c r="F672" s="74"/>
      <c r="H672" s="152"/>
      <c r="K672" s="82">
        <f>IF(AND(年报!N$2&lt;=A672,A672&lt;=年报!N$3),1,0)</f>
        <v>0</v>
      </c>
    </row>
    <row r="673" s="75" customFormat="1" spans="1:11">
      <c r="A673" s="65"/>
      <c r="B673" s="74"/>
      <c r="C673" s="74"/>
      <c r="D673" s="74"/>
      <c r="E673" s="74"/>
      <c r="F673" s="74"/>
      <c r="H673" s="152"/>
      <c r="K673" s="82">
        <f>IF(AND(年报!N$2&lt;=A673,A673&lt;=年报!N$3),1,0)</f>
        <v>0</v>
      </c>
    </row>
    <row r="674" s="75" customFormat="1" spans="1:11">
      <c r="A674" s="65"/>
      <c r="B674" s="74"/>
      <c r="C674" s="74"/>
      <c r="D674" s="74"/>
      <c r="E674" s="74"/>
      <c r="F674" s="74"/>
      <c r="H674" s="152"/>
      <c r="K674" s="82">
        <f>IF(AND(年报!N$2&lt;=A674,A674&lt;=年报!N$3),1,0)</f>
        <v>0</v>
      </c>
    </row>
    <row r="675" s="75" customFormat="1" spans="1:11">
      <c r="A675" s="65"/>
      <c r="B675" s="74"/>
      <c r="C675" s="74"/>
      <c r="D675" s="74"/>
      <c r="E675" s="74"/>
      <c r="F675" s="74"/>
      <c r="H675" s="152"/>
      <c r="K675" s="82">
        <f>IF(AND(年报!N$2&lt;=A675,A675&lt;=年报!N$3),1,0)</f>
        <v>0</v>
      </c>
    </row>
    <row r="676" s="75" customFormat="1" spans="1:11">
      <c r="A676" s="65"/>
      <c r="B676" s="74"/>
      <c r="C676" s="74"/>
      <c r="D676" s="74"/>
      <c r="E676" s="74"/>
      <c r="F676" s="74"/>
      <c r="H676" s="152"/>
      <c r="K676" s="82">
        <f>IF(AND(年报!N$2&lt;=A676,A676&lt;=年报!N$3),1,0)</f>
        <v>0</v>
      </c>
    </row>
    <row r="677" s="75" customFormat="1" spans="1:11">
      <c r="A677" s="65"/>
      <c r="B677" s="74"/>
      <c r="C677" s="74"/>
      <c r="D677" s="74"/>
      <c r="E677" s="74"/>
      <c r="F677" s="74"/>
      <c r="H677" s="152"/>
      <c r="K677" s="82">
        <f>IF(AND(年报!N$2&lt;=A677,A677&lt;=年报!N$3),1,0)</f>
        <v>0</v>
      </c>
    </row>
    <row r="678" s="75" customFormat="1" spans="1:11">
      <c r="A678" s="65"/>
      <c r="B678" s="74"/>
      <c r="C678" s="74"/>
      <c r="D678" s="74"/>
      <c r="E678" s="74"/>
      <c r="F678" s="74"/>
      <c r="H678" s="152"/>
      <c r="K678" s="82">
        <f>IF(AND(年报!N$2&lt;=A678,A678&lt;=年报!N$3),1,0)</f>
        <v>0</v>
      </c>
    </row>
    <row r="679" s="75" customFormat="1" spans="1:11">
      <c r="A679" s="65"/>
      <c r="B679" s="74"/>
      <c r="C679" s="74"/>
      <c r="D679" s="74"/>
      <c r="E679" s="74"/>
      <c r="F679" s="74"/>
      <c r="H679" s="152"/>
      <c r="K679" s="82">
        <f>IF(AND(年报!N$2&lt;=A679,A679&lt;=年报!N$3),1,0)</f>
        <v>0</v>
      </c>
    </row>
    <row r="680" s="75" customFormat="1" spans="1:11">
      <c r="A680" s="65"/>
      <c r="B680" s="74"/>
      <c r="C680" s="74"/>
      <c r="D680" s="74"/>
      <c r="E680" s="74"/>
      <c r="F680" s="74"/>
      <c r="H680" s="152"/>
      <c r="K680" s="82">
        <f>IF(AND(年报!N$2&lt;=A680,A680&lt;=年报!N$3),1,0)</f>
        <v>0</v>
      </c>
    </row>
    <row r="681" s="75" customFormat="1" spans="1:11">
      <c r="A681" s="65"/>
      <c r="B681" s="74"/>
      <c r="C681" s="74"/>
      <c r="D681" s="74"/>
      <c r="E681" s="74"/>
      <c r="F681" s="74"/>
      <c r="H681" s="152"/>
      <c r="K681" s="82">
        <f>IF(AND(年报!N$2&lt;=A681,A681&lt;=年报!N$3),1,0)</f>
        <v>0</v>
      </c>
    </row>
    <row r="682" s="75" customFormat="1" spans="1:11">
      <c r="A682" s="65"/>
      <c r="B682" s="74"/>
      <c r="C682" s="74"/>
      <c r="D682" s="74"/>
      <c r="E682" s="74"/>
      <c r="F682" s="74"/>
      <c r="H682" s="152"/>
      <c r="K682" s="82">
        <f>IF(AND(年报!N$2&lt;=A682,A682&lt;=年报!N$3),1,0)</f>
        <v>0</v>
      </c>
    </row>
    <row r="683" s="75" customFormat="1" spans="1:11">
      <c r="A683" s="65"/>
      <c r="B683" s="74"/>
      <c r="C683" s="74"/>
      <c r="D683" s="74"/>
      <c r="E683" s="74"/>
      <c r="F683" s="74"/>
      <c r="H683" s="152"/>
      <c r="K683" s="82">
        <f>IF(AND(年报!N$2&lt;=A683,A683&lt;=年报!N$3),1,0)</f>
        <v>0</v>
      </c>
    </row>
    <row r="684" s="75" customFormat="1" spans="1:11">
      <c r="A684" s="65"/>
      <c r="B684" s="74"/>
      <c r="C684" s="74"/>
      <c r="D684" s="74"/>
      <c r="E684" s="74"/>
      <c r="F684" s="74"/>
      <c r="H684" s="152"/>
      <c r="K684" s="82">
        <f>IF(AND(年报!N$2&lt;=A684,A684&lt;=年报!N$3),1,0)</f>
        <v>0</v>
      </c>
    </row>
    <row r="685" s="75" customFormat="1" spans="1:11">
      <c r="A685" s="65"/>
      <c r="B685" s="74"/>
      <c r="C685" s="74"/>
      <c r="D685" s="74"/>
      <c r="E685" s="74"/>
      <c r="F685" s="74"/>
      <c r="H685" s="152"/>
      <c r="K685" s="82">
        <f>IF(AND(年报!N$2&lt;=A685,A685&lt;=年报!N$3),1,0)</f>
        <v>0</v>
      </c>
    </row>
    <row r="686" s="75" customFormat="1" spans="1:11">
      <c r="A686" s="65"/>
      <c r="B686" s="74"/>
      <c r="C686" s="74"/>
      <c r="D686" s="74"/>
      <c r="E686" s="74"/>
      <c r="F686" s="74"/>
      <c r="H686" s="152"/>
      <c r="K686" s="82">
        <f>IF(AND(年报!N$2&lt;=A686,A686&lt;=年报!N$3),1,0)</f>
        <v>0</v>
      </c>
    </row>
    <row r="687" s="75" customFormat="1" spans="1:11">
      <c r="A687" s="65"/>
      <c r="B687" s="74"/>
      <c r="C687" s="74"/>
      <c r="D687" s="74"/>
      <c r="E687" s="74"/>
      <c r="F687" s="74"/>
      <c r="H687" s="152"/>
      <c r="K687" s="82">
        <f>IF(AND(年报!N$2&lt;=A687,A687&lt;=年报!N$3),1,0)</f>
        <v>0</v>
      </c>
    </row>
    <row r="688" s="75" customFormat="1" spans="1:11">
      <c r="A688" s="65"/>
      <c r="B688" s="74"/>
      <c r="C688" s="74"/>
      <c r="D688" s="74"/>
      <c r="E688" s="74"/>
      <c r="F688" s="74"/>
      <c r="H688" s="152"/>
      <c r="K688" s="82">
        <f>IF(AND(年报!N$2&lt;=A688,A688&lt;=年报!N$3),1,0)</f>
        <v>0</v>
      </c>
    </row>
    <row r="689" s="75" customFormat="1" spans="1:11">
      <c r="A689" s="65"/>
      <c r="B689" s="74"/>
      <c r="C689" s="74"/>
      <c r="D689" s="74"/>
      <c r="E689" s="74"/>
      <c r="F689" s="74"/>
      <c r="H689" s="152"/>
      <c r="K689" s="82">
        <f>IF(AND(年报!N$2&lt;=A689,A689&lt;=年报!N$3),1,0)</f>
        <v>0</v>
      </c>
    </row>
    <row r="690" s="75" customFormat="1" spans="1:11">
      <c r="A690" s="65"/>
      <c r="B690" s="74"/>
      <c r="C690" s="74"/>
      <c r="D690" s="74"/>
      <c r="E690" s="74"/>
      <c r="F690" s="74"/>
      <c r="H690" s="152"/>
      <c r="K690" s="82">
        <f>IF(AND(年报!N$2&lt;=A690,A690&lt;=年报!N$3),1,0)</f>
        <v>0</v>
      </c>
    </row>
    <row r="691" s="75" customFormat="1" spans="1:11">
      <c r="A691" s="65"/>
      <c r="B691" s="74"/>
      <c r="C691" s="74"/>
      <c r="D691" s="74"/>
      <c r="E691" s="74"/>
      <c r="F691" s="74"/>
      <c r="H691" s="152"/>
      <c r="K691" s="82">
        <f>IF(AND(年报!N$2&lt;=A691,A691&lt;=年报!N$3),1,0)</f>
        <v>0</v>
      </c>
    </row>
    <row r="692" s="75" customFormat="1" spans="1:11">
      <c r="A692" s="65"/>
      <c r="B692" s="74"/>
      <c r="C692" s="74"/>
      <c r="D692" s="74"/>
      <c r="E692" s="74"/>
      <c r="F692" s="74"/>
      <c r="H692" s="152"/>
      <c r="K692" s="82">
        <f>IF(AND(年报!N$2&lt;=A692,A692&lt;=年报!N$3),1,0)</f>
        <v>0</v>
      </c>
    </row>
    <row r="693" s="75" customFormat="1" spans="1:11">
      <c r="A693" s="65"/>
      <c r="B693" s="74"/>
      <c r="C693" s="74"/>
      <c r="D693" s="74"/>
      <c r="E693" s="74"/>
      <c r="F693" s="74"/>
      <c r="H693" s="152"/>
      <c r="K693" s="82">
        <f>IF(AND(年报!N$2&lt;=A693,A693&lt;=年报!N$3),1,0)</f>
        <v>0</v>
      </c>
    </row>
    <row r="694" s="75" customFormat="1" spans="1:11">
      <c r="A694" s="65"/>
      <c r="B694" s="74"/>
      <c r="C694" s="74"/>
      <c r="D694" s="74"/>
      <c r="E694" s="74"/>
      <c r="F694" s="74"/>
      <c r="H694" s="152"/>
      <c r="K694" s="82">
        <f>IF(AND(年报!N$2&lt;=A694,A694&lt;=年报!N$3),1,0)</f>
        <v>0</v>
      </c>
    </row>
    <row r="695" s="75" customFormat="1" spans="1:11">
      <c r="A695" s="65"/>
      <c r="B695" s="74"/>
      <c r="C695" s="74"/>
      <c r="D695" s="74"/>
      <c r="E695" s="74"/>
      <c r="F695" s="74"/>
      <c r="H695" s="152"/>
      <c r="K695" s="82">
        <f>IF(AND(年报!N$2&lt;=A695,A695&lt;=年报!N$3),1,0)</f>
        <v>0</v>
      </c>
    </row>
    <row r="696" s="75" customFormat="1" spans="1:11">
      <c r="A696" s="65"/>
      <c r="B696" s="74"/>
      <c r="C696" s="74"/>
      <c r="D696" s="74"/>
      <c r="E696" s="74"/>
      <c r="F696" s="74"/>
      <c r="H696" s="152"/>
      <c r="K696" s="82">
        <f>IF(AND(年报!N$2&lt;=A696,A696&lt;=年报!N$3),1,0)</f>
        <v>0</v>
      </c>
    </row>
    <row r="697" s="75" customFormat="1" spans="1:11">
      <c r="A697" s="65"/>
      <c r="B697" s="74"/>
      <c r="C697" s="74"/>
      <c r="D697" s="74"/>
      <c r="E697" s="74"/>
      <c r="F697" s="74"/>
      <c r="H697" s="152"/>
      <c r="K697" s="82">
        <f>IF(AND(年报!N$2&lt;=A697,A697&lt;=年报!N$3),1,0)</f>
        <v>0</v>
      </c>
    </row>
    <row r="698" s="75" customFormat="1" spans="1:11">
      <c r="A698" s="65"/>
      <c r="B698" s="74"/>
      <c r="C698" s="74"/>
      <c r="D698" s="74"/>
      <c r="E698" s="74"/>
      <c r="F698" s="74"/>
      <c r="H698" s="152"/>
      <c r="K698" s="82">
        <f>IF(AND(年报!N$2&lt;=A698,A698&lt;=年报!N$3),1,0)</f>
        <v>0</v>
      </c>
    </row>
    <row r="699" s="75" customFormat="1" spans="1:11">
      <c r="A699" s="65"/>
      <c r="B699" s="74"/>
      <c r="C699" s="74"/>
      <c r="D699" s="74"/>
      <c r="E699" s="74"/>
      <c r="F699" s="74"/>
      <c r="H699" s="152"/>
      <c r="K699" s="82">
        <f>IF(AND(年报!N$2&lt;=A699,A699&lt;=年报!N$3),1,0)</f>
        <v>0</v>
      </c>
    </row>
    <row r="700" s="75" customFormat="1" spans="1:11">
      <c r="A700" s="65"/>
      <c r="B700" s="74"/>
      <c r="C700" s="74"/>
      <c r="D700" s="74"/>
      <c r="E700" s="74"/>
      <c r="F700" s="74"/>
      <c r="H700" s="152"/>
      <c r="K700" s="82">
        <f>IF(AND(年报!N$2&lt;=A700,A700&lt;=年报!N$3),1,0)</f>
        <v>0</v>
      </c>
    </row>
    <row r="701" s="75" customFormat="1" spans="1:11">
      <c r="A701" s="65"/>
      <c r="B701" s="74"/>
      <c r="C701" s="74"/>
      <c r="D701" s="74"/>
      <c r="E701" s="74"/>
      <c r="F701" s="74"/>
      <c r="H701" s="152"/>
      <c r="K701" s="82">
        <f>IF(AND(年报!N$2&lt;=A701,A701&lt;=年报!N$3),1,0)</f>
        <v>0</v>
      </c>
    </row>
    <row r="702" s="75" customFormat="1" spans="1:11">
      <c r="A702" s="65"/>
      <c r="B702" s="74"/>
      <c r="C702" s="74"/>
      <c r="D702" s="74"/>
      <c r="E702" s="74"/>
      <c r="F702" s="74"/>
      <c r="H702" s="152"/>
      <c r="K702" s="82">
        <f>IF(AND(年报!N$2&lt;=A702,A702&lt;=年报!N$3),1,0)</f>
        <v>0</v>
      </c>
    </row>
    <row r="703" s="75" customFormat="1" spans="1:11">
      <c r="A703" s="65"/>
      <c r="B703" s="74"/>
      <c r="C703" s="74"/>
      <c r="D703" s="74"/>
      <c r="E703" s="74"/>
      <c r="F703" s="74"/>
      <c r="H703" s="152"/>
      <c r="K703" s="82">
        <f>IF(AND(年报!N$2&lt;=A703,A703&lt;=年报!N$3),1,0)</f>
        <v>0</v>
      </c>
    </row>
    <row r="704" s="75" customFormat="1" spans="1:11">
      <c r="A704" s="65"/>
      <c r="B704" s="74"/>
      <c r="C704" s="74"/>
      <c r="D704" s="74"/>
      <c r="E704" s="74"/>
      <c r="F704" s="74"/>
      <c r="H704" s="152"/>
      <c r="K704" s="82">
        <f>IF(AND(年报!N$2&lt;=A704,A704&lt;=年报!N$3),1,0)</f>
        <v>0</v>
      </c>
    </row>
    <row r="705" s="75" customFormat="1" spans="1:11">
      <c r="A705" s="65"/>
      <c r="B705" s="74"/>
      <c r="C705" s="74"/>
      <c r="D705" s="74"/>
      <c r="E705" s="74"/>
      <c r="F705" s="74"/>
      <c r="H705" s="152"/>
      <c r="K705" s="82">
        <f>IF(AND(年报!N$2&lt;=A705,A705&lt;=年报!N$3),1,0)</f>
        <v>0</v>
      </c>
    </row>
    <row r="706" s="75" customFormat="1" spans="1:11">
      <c r="A706" s="65"/>
      <c r="B706" s="74"/>
      <c r="C706" s="74"/>
      <c r="D706" s="74"/>
      <c r="E706" s="74"/>
      <c r="F706" s="74"/>
      <c r="H706" s="152"/>
      <c r="K706" s="82">
        <f>IF(AND(年报!N$2&lt;=A706,A706&lt;=年报!N$3),1,0)</f>
        <v>0</v>
      </c>
    </row>
    <row r="707" s="75" customFormat="1" spans="1:11">
      <c r="A707" s="65"/>
      <c r="B707" s="74"/>
      <c r="C707" s="74"/>
      <c r="D707" s="74"/>
      <c r="E707" s="74"/>
      <c r="F707" s="74"/>
      <c r="H707" s="152"/>
      <c r="K707" s="82">
        <f>IF(AND(年报!N$2&lt;=A707,A707&lt;=年报!N$3),1,0)</f>
        <v>0</v>
      </c>
    </row>
    <row r="708" s="75" customFormat="1" spans="1:11">
      <c r="A708" s="65"/>
      <c r="B708" s="74"/>
      <c r="C708" s="74"/>
      <c r="D708" s="74"/>
      <c r="E708" s="74"/>
      <c r="F708" s="74"/>
      <c r="H708" s="152"/>
      <c r="K708" s="82">
        <f>IF(AND(年报!N$2&lt;=A708,A708&lt;=年报!N$3),1,0)</f>
        <v>0</v>
      </c>
    </row>
    <row r="709" s="75" customFormat="1" spans="1:11">
      <c r="A709" s="65"/>
      <c r="B709" s="74"/>
      <c r="C709" s="74"/>
      <c r="D709" s="74"/>
      <c r="E709" s="74"/>
      <c r="F709" s="74"/>
      <c r="H709" s="152"/>
      <c r="K709" s="82">
        <f>IF(AND(年报!N$2&lt;=A709,A709&lt;=年报!N$3),1,0)</f>
        <v>0</v>
      </c>
    </row>
    <row r="710" s="75" customFormat="1" spans="1:11">
      <c r="A710" s="65"/>
      <c r="B710" s="74"/>
      <c r="C710" s="74"/>
      <c r="D710" s="74"/>
      <c r="E710" s="74"/>
      <c r="F710" s="74"/>
      <c r="H710" s="152"/>
      <c r="K710" s="82">
        <f>IF(AND(年报!N$2&lt;=A710,A710&lt;=年报!N$3),1,0)</f>
        <v>0</v>
      </c>
    </row>
    <row r="711" s="75" customFormat="1" spans="1:11">
      <c r="A711" s="65"/>
      <c r="B711" s="74"/>
      <c r="C711" s="74"/>
      <c r="D711" s="74"/>
      <c r="E711" s="74"/>
      <c r="F711" s="74"/>
      <c r="H711" s="152"/>
      <c r="K711" s="82">
        <f>IF(AND(年报!N$2&lt;=A711,A711&lt;=年报!N$3),1,0)</f>
        <v>0</v>
      </c>
    </row>
    <row r="712" s="75" customFormat="1" spans="1:11">
      <c r="A712" s="65"/>
      <c r="B712" s="74"/>
      <c r="C712" s="74"/>
      <c r="D712" s="74"/>
      <c r="E712" s="74"/>
      <c r="F712" s="74"/>
      <c r="H712" s="152"/>
      <c r="K712" s="82">
        <f>IF(AND(年报!N$2&lt;=A712,A712&lt;=年报!N$3),1,0)</f>
        <v>0</v>
      </c>
    </row>
    <row r="713" s="75" customFormat="1" spans="1:11">
      <c r="A713" s="65"/>
      <c r="B713" s="74"/>
      <c r="C713" s="74"/>
      <c r="D713" s="74"/>
      <c r="E713" s="74"/>
      <c r="F713" s="74"/>
      <c r="H713" s="152"/>
      <c r="K713" s="82">
        <f>IF(AND(年报!N$2&lt;=A713,A713&lt;=年报!N$3),1,0)</f>
        <v>0</v>
      </c>
    </row>
    <row r="714" s="75" customFormat="1" spans="1:11">
      <c r="A714" s="65"/>
      <c r="B714" s="74"/>
      <c r="C714" s="74"/>
      <c r="D714" s="74"/>
      <c r="E714" s="74"/>
      <c r="F714" s="74"/>
      <c r="H714" s="152"/>
      <c r="K714" s="82">
        <f>IF(AND(年报!N$2&lt;=A714,A714&lt;=年报!N$3),1,0)</f>
        <v>0</v>
      </c>
    </row>
    <row r="715" s="75" customFormat="1" spans="1:11">
      <c r="A715" s="65"/>
      <c r="B715" s="74"/>
      <c r="C715" s="74"/>
      <c r="D715" s="74"/>
      <c r="E715" s="74"/>
      <c r="F715" s="74"/>
      <c r="H715" s="152"/>
      <c r="K715" s="82">
        <f>IF(AND(年报!N$2&lt;=A715,A715&lt;=年报!N$3),1,0)</f>
        <v>0</v>
      </c>
    </row>
    <row r="716" s="75" customFormat="1" spans="1:11">
      <c r="A716" s="65"/>
      <c r="B716" s="74"/>
      <c r="C716" s="74"/>
      <c r="D716" s="74"/>
      <c r="E716" s="74"/>
      <c r="F716" s="74"/>
      <c r="H716" s="152"/>
      <c r="K716" s="82">
        <f>IF(AND(年报!N$2&lt;=A716,A716&lt;=年报!N$3),1,0)</f>
        <v>0</v>
      </c>
    </row>
    <row r="717" s="75" customFormat="1" spans="1:11">
      <c r="A717" s="65"/>
      <c r="B717" s="74"/>
      <c r="C717" s="74"/>
      <c r="D717" s="74"/>
      <c r="E717" s="74"/>
      <c r="F717" s="74"/>
      <c r="H717" s="152"/>
      <c r="K717" s="82">
        <f>IF(AND(年报!N$2&lt;=A717,A717&lt;=年报!N$3),1,0)</f>
        <v>0</v>
      </c>
    </row>
    <row r="718" s="75" customFormat="1" spans="1:11">
      <c r="A718" s="65"/>
      <c r="B718" s="74"/>
      <c r="C718" s="74"/>
      <c r="D718" s="74"/>
      <c r="E718" s="74"/>
      <c r="F718" s="74"/>
      <c r="H718" s="152"/>
      <c r="K718" s="82">
        <f>IF(AND(年报!N$2&lt;=A718,A718&lt;=年报!N$3),1,0)</f>
        <v>0</v>
      </c>
    </row>
    <row r="719" s="75" customFormat="1" spans="1:11">
      <c r="A719" s="65"/>
      <c r="B719" s="74"/>
      <c r="C719" s="74"/>
      <c r="D719" s="74"/>
      <c r="E719" s="74"/>
      <c r="F719" s="74"/>
      <c r="H719" s="152"/>
      <c r="K719" s="82">
        <f>IF(AND(年报!N$2&lt;=A719,A719&lt;=年报!N$3),1,0)</f>
        <v>0</v>
      </c>
    </row>
    <row r="720" s="75" customFormat="1" spans="1:11">
      <c r="A720" s="65"/>
      <c r="B720" s="74"/>
      <c r="C720" s="74"/>
      <c r="D720" s="74"/>
      <c r="E720" s="74"/>
      <c r="F720" s="74"/>
      <c r="H720" s="152"/>
      <c r="K720" s="82">
        <f>IF(AND(年报!N$2&lt;=A720,A720&lt;=年报!N$3),1,0)</f>
        <v>0</v>
      </c>
    </row>
    <row r="721" s="75" customFormat="1" spans="1:11">
      <c r="A721" s="65"/>
      <c r="B721" s="74"/>
      <c r="C721" s="74"/>
      <c r="D721" s="74"/>
      <c r="E721" s="74"/>
      <c r="F721" s="74"/>
      <c r="H721" s="152"/>
      <c r="K721" s="82">
        <f>IF(AND(年报!N$2&lt;=A721,A721&lt;=年报!N$3),1,0)</f>
        <v>0</v>
      </c>
    </row>
    <row r="722" s="75" customFormat="1" spans="1:11">
      <c r="A722" s="65"/>
      <c r="B722" s="74"/>
      <c r="C722" s="74"/>
      <c r="D722" s="74"/>
      <c r="E722" s="74"/>
      <c r="F722" s="74"/>
      <c r="H722" s="152"/>
      <c r="K722" s="82">
        <f>IF(AND(年报!N$2&lt;=A722,A722&lt;=年报!N$3),1,0)</f>
        <v>0</v>
      </c>
    </row>
    <row r="723" s="75" customFormat="1" spans="1:11">
      <c r="A723" s="65"/>
      <c r="B723" s="74"/>
      <c r="C723" s="74"/>
      <c r="D723" s="74"/>
      <c r="E723" s="74"/>
      <c r="F723" s="74"/>
      <c r="H723" s="152"/>
      <c r="K723" s="82">
        <f>IF(AND(年报!N$2&lt;=A723,A723&lt;=年报!N$3),1,0)</f>
        <v>0</v>
      </c>
    </row>
    <row r="724" s="75" customFormat="1" spans="1:11">
      <c r="A724" s="65"/>
      <c r="B724" s="74"/>
      <c r="C724" s="74"/>
      <c r="D724" s="74"/>
      <c r="E724" s="74"/>
      <c r="F724" s="74"/>
      <c r="H724" s="152"/>
      <c r="K724" s="82">
        <f>IF(AND(年报!N$2&lt;=A724,A724&lt;=年报!N$3),1,0)</f>
        <v>0</v>
      </c>
    </row>
    <row r="725" s="75" customFormat="1" spans="1:11">
      <c r="A725" s="65"/>
      <c r="B725" s="74"/>
      <c r="C725" s="74"/>
      <c r="D725" s="74"/>
      <c r="E725" s="74"/>
      <c r="F725" s="74"/>
      <c r="H725" s="152"/>
      <c r="K725" s="82">
        <f>IF(AND(年报!N$2&lt;=A725,A725&lt;=年报!N$3),1,0)</f>
        <v>0</v>
      </c>
    </row>
    <row r="726" s="75" customFormat="1" spans="1:11">
      <c r="A726" s="65"/>
      <c r="B726" s="74"/>
      <c r="C726" s="74"/>
      <c r="D726" s="74"/>
      <c r="E726" s="74"/>
      <c r="F726" s="74"/>
      <c r="H726" s="152"/>
      <c r="K726" s="82">
        <f>IF(AND(年报!N$2&lt;=A726,A726&lt;=年报!N$3),1,0)</f>
        <v>0</v>
      </c>
    </row>
    <row r="727" s="75" customFormat="1" spans="1:11">
      <c r="A727" s="65"/>
      <c r="B727" s="74"/>
      <c r="C727" s="74"/>
      <c r="D727" s="74"/>
      <c r="E727" s="74"/>
      <c r="F727" s="74"/>
      <c r="H727" s="152"/>
      <c r="K727" s="82">
        <f>IF(AND(年报!N$2&lt;=A727,A727&lt;=年报!N$3),1,0)</f>
        <v>0</v>
      </c>
    </row>
    <row r="728" s="75" customFormat="1" spans="1:11">
      <c r="A728" s="65"/>
      <c r="B728" s="74"/>
      <c r="C728" s="74"/>
      <c r="D728" s="74"/>
      <c r="E728" s="74"/>
      <c r="F728" s="74"/>
      <c r="H728" s="152"/>
      <c r="K728" s="82">
        <f>IF(AND(年报!N$2&lt;=A728,A728&lt;=年报!N$3),1,0)</f>
        <v>0</v>
      </c>
    </row>
    <row r="729" s="75" customFormat="1" spans="1:11">
      <c r="A729" s="65"/>
      <c r="B729" s="74"/>
      <c r="C729" s="74"/>
      <c r="D729" s="74"/>
      <c r="E729" s="74"/>
      <c r="F729" s="74"/>
      <c r="H729" s="152"/>
      <c r="K729" s="82">
        <f>IF(AND(年报!N$2&lt;=A729,A729&lt;=年报!N$3),1,0)</f>
        <v>0</v>
      </c>
    </row>
    <row r="730" s="75" customFormat="1" spans="1:11">
      <c r="A730" s="65"/>
      <c r="B730" s="74"/>
      <c r="C730" s="74"/>
      <c r="D730" s="74"/>
      <c r="E730" s="74"/>
      <c r="F730" s="74"/>
      <c r="H730" s="152"/>
      <c r="K730" s="82">
        <f>IF(AND(年报!N$2&lt;=A730,A730&lt;=年报!N$3),1,0)</f>
        <v>0</v>
      </c>
    </row>
    <row r="731" s="75" customFormat="1" spans="1:11">
      <c r="A731" s="65"/>
      <c r="B731" s="74"/>
      <c r="C731" s="74"/>
      <c r="D731" s="74"/>
      <c r="E731" s="74"/>
      <c r="F731" s="74"/>
      <c r="H731" s="152"/>
      <c r="K731" s="82">
        <f>IF(AND(年报!N$2&lt;=A731,A731&lt;=年报!N$3),1,0)</f>
        <v>0</v>
      </c>
    </row>
    <row r="732" s="75" customFormat="1" spans="1:11">
      <c r="A732" s="65"/>
      <c r="B732" s="74"/>
      <c r="C732" s="74"/>
      <c r="D732" s="74"/>
      <c r="E732" s="74"/>
      <c r="F732" s="74"/>
      <c r="H732" s="152"/>
      <c r="K732" s="82">
        <f>IF(AND(年报!N$2&lt;=A732,A732&lt;=年报!N$3),1,0)</f>
        <v>0</v>
      </c>
    </row>
    <row r="733" s="75" customFormat="1" spans="1:11">
      <c r="A733" s="65"/>
      <c r="B733" s="74"/>
      <c r="C733" s="74"/>
      <c r="D733" s="74"/>
      <c r="E733" s="74"/>
      <c r="F733" s="74"/>
      <c r="H733" s="152"/>
      <c r="K733" s="82">
        <f>IF(AND(年报!N$2&lt;=A733,A733&lt;=年报!N$3),1,0)</f>
        <v>0</v>
      </c>
    </row>
    <row r="734" s="75" customFormat="1" spans="1:11">
      <c r="A734" s="65"/>
      <c r="B734" s="74"/>
      <c r="C734" s="74"/>
      <c r="D734" s="74"/>
      <c r="E734" s="74"/>
      <c r="F734" s="74"/>
      <c r="H734" s="152"/>
      <c r="K734" s="82">
        <f>IF(AND(年报!N$2&lt;=A734,A734&lt;=年报!N$3),1,0)</f>
        <v>0</v>
      </c>
    </row>
    <row r="735" s="75" customFormat="1" spans="1:11">
      <c r="A735" s="65"/>
      <c r="B735" s="74"/>
      <c r="C735" s="74"/>
      <c r="D735" s="74"/>
      <c r="E735" s="74"/>
      <c r="F735" s="74"/>
      <c r="H735" s="152"/>
      <c r="K735" s="82">
        <f>IF(AND(年报!N$2&lt;=A735,A735&lt;=年报!N$3),1,0)</f>
        <v>0</v>
      </c>
    </row>
    <row r="736" s="75" customFormat="1" spans="1:11">
      <c r="A736" s="65"/>
      <c r="B736" s="74"/>
      <c r="C736" s="74"/>
      <c r="D736" s="74"/>
      <c r="E736" s="74"/>
      <c r="F736" s="74"/>
      <c r="H736" s="152"/>
      <c r="K736" s="82">
        <f>IF(AND(年报!N$2&lt;=A736,A736&lt;=年报!N$3),1,0)</f>
        <v>0</v>
      </c>
    </row>
    <row r="737" s="75" customFormat="1" spans="1:11">
      <c r="A737" s="65"/>
      <c r="B737" s="74"/>
      <c r="C737" s="74"/>
      <c r="D737" s="74"/>
      <c r="E737" s="74"/>
      <c r="F737" s="74"/>
      <c r="H737" s="152"/>
      <c r="K737" s="82">
        <f>IF(AND(年报!N$2&lt;=A737,A737&lt;=年报!N$3),1,0)</f>
        <v>0</v>
      </c>
    </row>
    <row r="738" s="75" customFormat="1" spans="1:11">
      <c r="A738" s="65"/>
      <c r="B738" s="74"/>
      <c r="C738" s="74"/>
      <c r="D738" s="74"/>
      <c r="E738" s="74"/>
      <c r="F738" s="74"/>
      <c r="H738" s="152"/>
      <c r="K738" s="82">
        <f>IF(AND(年报!N$2&lt;=A738,A738&lt;=年报!N$3),1,0)</f>
        <v>0</v>
      </c>
    </row>
    <row r="739" s="75" customFormat="1" spans="1:11">
      <c r="A739" s="65"/>
      <c r="B739" s="74"/>
      <c r="C739" s="74"/>
      <c r="D739" s="74"/>
      <c r="E739" s="74"/>
      <c r="F739" s="74"/>
      <c r="H739" s="152"/>
      <c r="K739" s="82">
        <f>IF(AND(年报!N$2&lt;=A739,A739&lt;=年报!N$3),1,0)</f>
        <v>0</v>
      </c>
    </row>
    <row r="740" s="75" customFormat="1" spans="1:11">
      <c r="A740" s="65"/>
      <c r="B740" s="74"/>
      <c r="C740" s="74"/>
      <c r="D740" s="74"/>
      <c r="E740" s="74"/>
      <c r="F740" s="74"/>
      <c r="H740" s="152"/>
      <c r="K740" s="82">
        <f>IF(AND(年报!N$2&lt;=A740,A740&lt;=年报!N$3),1,0)</f>
        <v>0</v>
      </c>
    </row>
    <row r="741" s="75" customFormat="1" spans="1:11">
      <c r="A741" s="65"/>
      <c r="B741" s="74"/>
      <c r="C741" s="74"/>
      <c r="D741" s="74"/>
      <c r="E741" s="74"/>
      <c r="F741" s="74"/>
      <c r="H741" s="152"/>
      <c r="K741" s="82">
        <f>IF(AND(年报!N$2&lt;=A741,A741&lt;=年报!N$3),1,0)</f>
        <v>0</v>
      </c>
    </row>
    <row r="742" s="75" customFormat="1" spans="1:11">
      <c r="A742" s="65"/>
      <c r="B742" s="74"/>
      <c r="C742" s="74"/>
      <c r="D742" s="74"/>
      <c r="E742" s="74"/>
      <c r="F742" s="74"/>
      <c r="H742" s="152"/>
      <c r="K742" s="82">
        <f>IF(AND(年报!N$2&lt;=A742,A742&lt;=年报!N$3),1,0)</f>
        <v>0</v>
      </c>
    </row>
    <row r="743" s="75" customFormat="1" spans="1:11">
      <c r="A743" s="65"/>
      <c r="B743" s="74"/>
      <c r="C743" s="74"/>
      <c r="D743" s="74"/>
      <c r="E743" s="74"/>
      <c r="F743" s="74"/>
      <c r="H743" s="152"/>
      <c r="K743" s="82">
        <f>IF(AND(年报!N$2&lt;=A743,A743&lt;=年报!N$3),1,0)</f>
        <v>0</v>
      </c>
    </row>
    <row r="744" s="75" customFormat="1" spans="1:11">
      <c r="A744" s="65"/>
      <c r="B744" s="74"/>
      <c r="C744" s="74"/>
      <c r="D744" s="74"/>
      <c r="E744" s="74"/>
      <c r="F744" s="74"/>
      <c r="H744" s="152"/>
      <c r="K744" s="82">
        <f>IF(AND(年报!N$2&lt;=A744,A744&lt;=年报!N$3),1,0)</f>
        <v>0</v>
      </c>
    </row>
    <row r="745" s="75" customFormat="1" spans="1:11">
      <c r="A745" s="65"/>
      <c r="B745" s="74"/>
      <c r="C745" s="74"/>
      <c r="D745" s="74"/>
      <c r="E745" s="74"/>
      <c r="F745" s="74"/>
      <c r="H745" s="152"/>
      <c r="K745" s="82">
        <f>IF(AND(年报!N$2&lt;=A745,A745&lt;=年报!N$3),1,0)</f>
        <v>0</v>
      </c>
    </row>
    <row r="746" s="75" customFormat="1" spans="1:11">
      <c r="A746" s="65"/>
      <c r="B746" s="74"/>
      <c r="C746" s="74"/>
      <c r="D746" s="74"/>
      <c r="E746" s="74"/>
      <c r="F746" s="74"/>
      <c r="H746" s="152"/>
      <c r="K746" s="82">
        <f>IF(AND(年报!N$2&lt;=A746,A746&lt;=年报!N$3),1,0)</f>
        <v>0</v>
      </c>
    </row>
    <row r="747" s="75" customFormat="1" spans="1:11">
      <c r="A747" s="65"/>
      <c r="B747" s="74"/>
      <c r="C747" s="74"/>
      <c r="D747" s="74"/>
      <c r="E747" s="74"/>
      <c r="F747" s="74"/>
      <c r="H747" s="152"/>
      <c r="K747" s="82">
        <f>IF(AND(年报!N$2&lt;=A747,A747&lt;=年报!N$3),1,0)</f>
        <v>0</v>
      </c>
    </row>
    <row r="748" s="75" customFormat="1" spans="1:11">
      <c r="A748" s="65"/>
      <c r="B748" s="74"/>
      <c r="C748" s="74"/>
      <c r="D748" s="74"/>
      <c r="E748" s="74"/>
      <c r="F748" s="74"/>
      <c r="H748" s="152"/>
      <c r="K748" s="82">
        <f>IF(AND(年报!N$2&lt;=A748,A748&lt;=年报!N$3),1,0)</f>
        <v>0</v>
      </c>
    </row>
    <row r="749" s="75" customFormat="1" spans="1:11">
      <c r="A749" s="65"/>
      <c r="B749" s="74"/>
      <c r="C749" s="74"/>
      <c r="D749" s="74"/>
      <c r="E749" s="74"/>
      <c r="F749" s="74"/>
      <c r="H749" s="152"/>
      <c r="K749" s="82">
        <f>IF(AND(年报!N$2&lt;=A749,A749&lt;=年报!N$3),1,0)</f>
        <v>0</v>
      </c>
    </row>
    <row r="750" s="75" customFormat="1" spans="1:11">
      <c r="A750" s="65"/>
      <c r="B750" s="74"/>
      <c r="C750" s="74"/>
      <c r="D750" s="74"/>
      <c r="E750" s="74"/>
      <c r="F750" s="74"/>
      <c r="H750" s="152"/>
      <c r="K750" s="82">
        <f>IF(AND(年报!N$2&lt;=A750,A750&lt;=年报!N$3),1,0)</f>
        <v>0</v>
      </c>
    </row>
    <row r="751" s="75" customFormat="1" spans="1:11">
      <c r="A751" s="65"/>
      <c r="B751" s="74"/>
      <c r="C751" s="74"/>
      <c r="D751" s="74"/>
      <c r="E751" s="74"/>
      <c r="F751" s="74"/>
      <c r="H751" s="152"/>
      <c r="K751" s="82">
        <f>IF(AND(年报!N$2&lt;=A751,A751&lt;=年报!N$3),1,0)</f>
        <v>0</v>
      </c>
    </row>
    <row r="752" s="75" customFormat="1" spans="1:11">
      <c r="A752" s="65"/>
      <c r="B752" s="74"/>
      <c r="C752" s="74"/>
      <c r="D752" s="74"/>
      <c r="E752" s="74"/>
      <c r="F752" s="74"/>
      <c r="H752" s="152"/>
      <c r="K752" s="82">
        <f>IF(AND(年报!N$2&lt;=A752,A752&lt;=年报!N$3),1,0)</f>
        <v>0</v>
      </c>
    </row>
    <row r="753" s="75" customFormat="1" spans="1:11">
      <c r="A753" s="65"/>
      <c r="B753" s="74"/>
      <c r="C753" s="74"/>
      <c r="D753" s="74"/>
      <c r="E753" s="74"/>
      <c r="F753" s="74"/>
      <c r="H753" s="152"/>
      <c r="K753" s="82">
        <f>IF(AND(年报!N$2&lt;=A753,A753&lt;=年报!N$3),1,0)</f>
        <v>0</v>
      </c>
    </row>
    <row r="754" s="75" customFormat="1" spans="1:11">
      <c r="A754" s="65"/>
      <c r="B754" s="74"/>
      <c r="C754" s="74"/>
      <c r="D754" s="74"/>
      <c r="E754" s="74"/>
      <c r="F754" s="74"/>
      <c r="H754" s="152"/>
      <c r="K754" s="82">
        <f>IF(AND(年报!N$2&lt;=A754,A754&lt;=年报!N$3),1,0)</f>
        <v>0</v>
      </c>
    </row>
    <row r="755" s="75" customFormat="1" spans="1:11">
      <c r="A755" s="65"/>
      <c r="B755" s="74"/>
      <c r="C755" s="74"/>
      <c r="D755" s="74"/>
      <c r="E755" s="74"/>
      <c r="F755" s="74"/>
      <c r="H755" s="152"/>
      <c r="K755" s="82">
        <f>IF(AND(年报!N$2&lt;=A755,A755&lt;=年报!N$3),1,0)</f>
        <v>0</v>
      </c>
    </row>
    <row r="756" s="75" customFormat="1" spans="1:11">
      <c r="A756" s="65"/>
      <c r="B756" s="74"/>
      <c r="C756" s="74"/>
      <c r="D756" s="74"/>
      <c r="E756" s="74"/>
      <c r="F756" s="74"/>
      <c r="H756" s="152"/>
      <c r="K756" s="82">
        <f>IF(AND(年报!N$2&lt;=A756,A756&lt;=年报!N$3),1,0)</f>
        <v>0</v>
      </c>
    </row>
    <row r="757" s="75" customFormat="1" spans="1:11">
      <c r="A757" s="65"/>
      <c r="B757" s="74"/>
      <c r="C757" s="74"/>
      <c r="D757" s="74"/>
      <c r="E757" s="74"/>
      <c r="F757" s="74"/>
      <c r="H757" s="152"/>
      <c r="K757" s="82">
        <f>IF(AND(年报!N$2&lt;=A757,A757&lt;=年报!N$3),1,0)</f>
        <v>0</v>
      </c>
    </row>
    <row r="758" s="75" customFormat="1" spans="1:11">
      <c r="A758" s="65"/>
      <c r="B758" s="74"/>
      <c r="C758" s="74"/>
      <c r="D758" s="74"/>
      <c r="E758" s="74"/>
      <c r="F758" s="74"/>
      <c r="H758" s="152"/>
      <c r="K758" s="82">
        <f>IF(AND(年报!N$2&lt;=A758,A758&lt;=年报!N$3),1,0)</f>
        <v>0</v>
      </c>
    </row>
    <row r="759" s="75" customFormat="1" spans="1:11">
      <c r="A759" s="65"/>
      <c r="B759" s="74"/>
      <c r="C759" s="74"/>
      <c r="D759" s="74"/>
      <c r="E759" s="74"/>
      <c r="F759" s="74"/>
      <c r="H759" s="152"/>
      <c r="K759" s="82">
        <f>IF(AND(年报!N$2&lt;=A759,A759&lt;=年报!N$3),1,0)</f>
        <v>0</v>
      </c>
    </row>
    <row r="760" s="75" customFormat="1" spans="1:11">
      <c r="A760" s="65"/>
      <c r="B760" s="74"/>
      <c r="C760" s="74"/>
      <c r="D760" s="74"/>
      <c r="E760" s="74"/>
      <c r="F760" s="74"/>
      <c r="H760" s="152"/>
      <c r="K760" s="82">
        <f>IF(AND(年报!N$2&lt;=A760,A760&lt;=年报!N$3),1,0)</f>
        <v>0</v>
      </c>
    </row>
    <row r="761" s="75" customFormat="1" spans="1:11">
      <c r="A761" s="65"/>
      <c r="B761" s="74"/>
      <c r="C761" s="74"/>
      <c r="D761" s="74"/>
      <c r="E761" s="74"/>
      <c r="F761" s="74"/>
      <c r="H761" s="152"/>
      <c r="K761" s="82">
        <f>IF(AND(年报!N$2&lt;=A761,A761&lt;=年报!N$3),1,0)</f>
        <v>0</v>
      </c>
    </row>
    <row r="762" s="75" customFormat="1" spans="1:11">
      <c r="A762" s="65"/>
      <c r="B762" s="74"/>
      <c r="C762" s="74"/>
      <c r="D762" s="74"/>
      <c r="E762" s="74"/>
      <c r="F762" s="74"/>
      <c r="H762" s="152"/>
      <c r="K762" s="82">
        <f>IF(AND(年报!N$2&lt;=A762,A762&lt;=年报!N$3),1,0)</f>
        <v>0</v>
      </c>
    </row>
    <row r="763" s="75" customFormat="1" spans="1:11">
      <c r="A763" s="65"/>
      <c r="B763" s="74"/>
      <c r="C763" s="74"/>
      <c r="D763" s="74"/>
      <c r="E763" s="74"/>
      <c r="F763" s="74"/>
      <c r="H763" s="152"/>
      <c r="K763" s="82">
        <f>IF(AND(年报!N$2&lt;=A763,A763&lt;=年报!N$3),1,0)</f>
        <v>0</v>
      </c>
    </row>
    <row r="764" s="75" customFormat="1" spans="1:11">
      <c r="A764" s="65"/>
      <c r="B764" s="74"/>
      <c r="C764" s="74"/>
      <c r="D764" s="74"/>
      <c r="E764" s="74"/>
      <c r="F764" s="74"/>
      <c r="H764" s="152"/>
      <c r="K764" s="82">
        <f>IF(AND(年报!N$2&lt;=A764,A764&lt;=年报!N$3),1,0)</f>
        <v>0</v>
      </c>
    </row>
    <row r="765" s="75" customFormat="1" spans="1:11">
      <c r="A765" s="65"/>
      <c r="B765" s="74"/>
      <c r="C765" s="74"/>
      <c r="D765" s="74"/>
      <c r="E765" s="74"/>
      <c r="F765" s="74"/>
      <c r="H765" s="152"/>
      <c r="K765" s="82">
        <f>IF(AND(年报!N$2&lt;=A765,A765&lt;=年报!N$3),1,0)</f>
        <v>0</v>
      </c>
    </row>
    <row r="766" s="75" customFormat="1" spans="1:11">
      <c r="A766" s="65"/>
      <c r="B766" s="74"/>
      <c r="C766" s="74"/>
      <c r="D766" s="74"/>
      <c r="E766" s="74"/>
      <c r="F766" s="74"/>
      <c r="H766" s="152"/>
      <c r="K766" s="82">
        <f>IF(AND(年报!N$2&lt;=A766,A766&lt;=年报!N$3),1,0)</f>
        <v>0</v>
      </c>
    </row>
    <row r="767" s="75" customFormat="1" spans="1:11">
      <c r="A767" s="65"/>
      <c r="B767" s="74"/>
      <c r="C767" s="74"/>
      <c r="D767" s="74"/>
      <c r="E767" s="74"/>
      <c r="F767" s="74"/>
      <c r="H767" s="152"/>
      <c r="K767" s="82">
        <f>IF(AND(年报!N$2&lt;=A767,A767&lt;=年报!N$3),1,0)</f>
        <v>0</v>
      </c>
    </row>
    <row r="768" s="75" customFormat="1" spans="1:11">
      <c r="A768" s="65"/>
      <c r="B768" s="74"/>
      <c r="C768" s="74"/>
      <c r="D768" s="74"/>
      <c r="E768" s="74"/>
      <c r="F768" s="74"/>
      <c r="H768" s="152"/>
      <c r="K768" s="82">
        <f>IF(AND(年报!N$2&lt;=A768,A768&lt;=年报!N$3),1,0)</f>
        <v>0</v>
      </c>
    </row>
    <row r="769" s="75" customFormat="1" spans="1:11">
      <c r="A769" s="65"/>
      <c r="B769" s="74"/>
      <c r="C769" s="74"/>
      <c r="D769" s="74"/>
      <c r="E769" s="74"/>
      <c r="F769" s="74"/>
      <c r="H769" s="152"/>
      <c r="K769" s="82">
        <f>IF(AND(年报!N$2&lt;=A769,A769&lt;=年报!N$3),1,0)</f>
        <v>0</v>
      </c>
    </row>
    <row r="770" s="75" customFormat="1" spans="1:11">
      <c r="A770" s="65"/>
      <c r="B770" s="74"/>
      <c r="C770" s="74"/>
      <c r="D770" s="74"/>
      <c r="E770" s="74"/>
      <c r="F770" s="74"/>
      <c r="H770" s="152"/>
      <c r="K770" s="82">
        <f>IF(AND(年报!N$2&lt;=A770,A770&lt;=年报!N$3),1,0)</f>
        <v>0</v>
      </c>
    </row>
    <row r="771" s="75" customFormat="1" spans="1:11">
      <c r="A771" s="65"/>
      <c r="B771" s="74"/>
      <c r="C771" s="74"/>
      <c r="D771" s="74"/>
      <c r="E771" s="74"/>
      <c r="F771" s="74"/>
      <c r="H771" s="152"/>
      <c r="K771" s="82">
        <f>IF(AND(年报!N$2&lt;=A771,A771&lt;=年报!N$3),1,0)</f>
        <v>0</v>
      </c>
    </row>
    <row r="772" s="75" customFormat="1" spans="1:11">
      <c r="A772" s="65"/>
      <c r="B772" s="74"/>
      <c r="C772" s="74"/>
      <c r="D772" s="74"/>
      <c r="E772" s="74"/>
      <c r="F772" s="74"/>
      <c r="H772" s="152"/>
      <c r="K772" s="82">
        <f>IF(AND(年报!N$2&lt;=A772,A772&lt;=年报!N$3),1,0)</f>
        <v>0</v>
      </c>
    </row>
    <row r="773" s="75" customFormat="1" spans="1:11">
      <c r="A773" s="65"/>
      <c r="B773" s="74"/>
      <c r="C773" s="74"/>
      <c r="D773" s="74"/>
      <c r="E773" s="74"/>
      <c r="F773" s="74"/>
      <c r="H773" s="152"/>
      <c r="K773" s="82">
        <f>IF(AND(年报!N$2&lt;=A773,A773&lt;=年报!N$3),1,0)</f>
        <v>0</v>
      </c>
    </row>
    <row r="774" s="75" customFormat="1" spans="1:11">
      <c r="A774" s="65"/>
      <c r="B774" s="74"/>
      <c r="C774" s="74"/>
      <c r="D774" s="74"/>
      <c r="E774" s="74"/>
      <c r="F774" s="74"/>
      <c r="H774" s="152"/>
      <c r="K774" s="82">
        <f>IF(AND(年报!N$2&lt;=A774,A774&lt;=年报!N$3),1,0)</f>
        <v>0</v>
      </c>
    </row>
    <row r="775" s="75" customFormat="1" spans="1:11">
      <c r="A775" s="65"/>
      <c r="B775" s="74"/>
      <c r="C775" s="74"/>
      <c r="D775" s="74"/>
      <c r="E775" s="74"/>
      <c r="F775" s="74"/>
      <c r="H775" s="152"/>
      <c r="K775" s="82">
        <f>IF(AND(年报!N$2&lt;=A775,A775&lt;=年报!N$3),1,0)</f>
        <v>0</v>
      </c>
    </row>
    <row r="776" s="75" customFormat="1" spans="1:11">
      <c r="A776" s="65"/>
      <c r="B776" s="74"/>
      <c r="C776" s="74"/>
      <c r="D776" s="74"/>
      <c r="E776" s="74"/>
      <c r="F776" s="74"/>
      <c r="H776" s="152"/>
      <c r="K776" s="82">
        <f>IF(AND(年报!N$2&lt;=A776,A776&lt;=年报!N$3),1,0)</f>
        <v>0</v>
      </c>
    </row>
    <row r="777" s="75" customFormat="1" spans="1:11">
      <c r="A777" s="65"/>
      <c r="B777" s="74"/>
      <c r="C777" s="74"/>
      <c r="D777" s="74"/>
      <c r="E777" s="74"/>
      <c r="F777" s="74"/>
      <c r="H777" s="152"/>
      <c r="K777" s="82">
        <f>IF(AND(年报!N$2&lt;=A777,A777&lt;=年报!N$3),1,0)</f>
        <v>0</v>
      </c>
    </row>
    <row r="778" s="75" customFormat="1" spans="1:11">
      <c r="A778" s="65"/>
      <c r="B778" s="74"/>
      <c r="C778" s="74"/>
      <c r="D778" s="74"/>
      <c r="E778" s="74"/>
      <c r="F778" s="74"/>
      <c r="H778" s="152"/>
      <c r="K778" s="82">
        <f>IF(AND(年报!N$2&lt;=A778,A778&lt;=年报!N$3),1,0)</f>
        <v>0</v>
      </c>
    </row>
    <row r="779" s="75" customFormat="1" spans="1:11">
      <c r="A779" s="65"/>
      <c r="B779" s="74"/>
      <c r="C779" s="74"/>
      <c r="D779" s="74"/>
      <c r="E779" s="74"/>
      <c r="F779" s="74"/>
      <c r="H779" s="152"/>
      <c r="K779" s="82">
        <f>IF(AND(年报!N$2&lt;=A779,A779&lt;=年报!N$3),1,0)</f>
        <v>0</v>
      </c>
    </row>
    <row r="780" s="75" customFormat="1" spans="1:11">
      <c r="A780" s="65"/>
      <c r="B780" s="74"/>
      <c r="C780" s="74"/>
      <c r="D780" s="74"/>
      <c r="E780" s="74"/>
      <c r="F780" s="74"/>
      <c r="H780" s="152"/>
      <c r="K780" s="82">
        <f>IF(AND(年报!N$2&lt;=A780,A780&lt;=年报!N$3),1,0)</f>
        <v>0</v>
      </c>
    </row>
    <row r="781" s="75" customFormat="1" spans="1:11">
      <c r="A781" s="65"/>
      <c r="B781" s="74"/>
      <c r="C781" s="74"/>
      <c r="D781" s="74"/>
      <c r="E781" s="74"/>
      <c r="F781" s="74"/>
      <c r="H781" s="152"/>
      <c r="K781" s="82">
        <f>IF(AND(年报!N$2&lt;=A781,A781&lt;=年报!N$3),1,0)</f>
        <v>0</v>
      </c>
    </row>
    <row r="782" s="75" customFormat="1" spans="1:11">
      <c r="A782" s="65"/>
      <c r="B782" s="74"/>
      <c r="C782" s="74"/>
      <c r="D782" s="74"/>
      <c r="E782" s="74"/>
      <c r="F782" s="74"/>
      <c r="H782" s="152"/>
      <c r="K782" s="82">
        <f>IF(AND(年报!N$2&lt;=A782,A782&lt;=年报!N$3),1,0)</f>
        <v>0</v>
      </c>
    </row>
    <row r="783" s="75" customFormat="1" spans="1:11">
      <c r="A783" s="65"/>
      <c r="B783" s="74"/>
      <c r="C783" s="74"/>
      <c r="D783" s="74"/>
      <c r="E783" s="74"/>
      <c r="F783" s="74"/>
      <c r="H783" s="152"/>
      <c r="K783" s="82">
        <f>IF(AND(年报!N$2&lt;=A783,A783&lt;=年报!N$3),1,0)</f>
        <v>0</v>
      </c>
    </row>
    <row r="784" s="75" customFormat="1" spans="1:11">
      <c r="A784" s="65"/>
      <c r="B784" s="74"/>
      <c r="C784" s="74"/>
      <c r="D784" s="74"/>
      <c r="E784" s="74"/>
      <c r="F784" s="74"/>
      <c r="H784" s="152"/>
      <c r="K784" s="82">
        <f>IF(AND(年报!N$2&lt;=A784,A784&lt;=年报!N$3),1,0)</f>
        <v>0</v>
      </c>
    </row>
    <row r="785" s="75" customFormat="1" spans="1:11">
      <c r="A785" s="65"/>
      <c r="B785" s="74"/>
      <c r="C785" s="74"/>
      <c r="D785" s="74"/>
      <c r="E785" s="74"/>
      <c r="F785" s="74"/>
      <c r="H785" s="152"/>
      <c r="K785" s="82">
        <f>IF(AND(年报!N$2&lt;=A785,A785&lt;=年报!N$3),1,0)</f>
        <v>0</v>
      </c>
    </row>
    <row r="786" s="75" customFormat="1" spans="1:11">
      <c r="A786" s="65"/>
      <c r="B786" s="74"/>
      <c r="C786" s="74"/>
      <c r="D786" s="74"/>
      <c r="E786" s="74"/>
      <c r="F786" s="74"/>
      <c r="H786" s="152"/>
      <c r="K786" s="82">
        <f>IF(AND(年报!N$2&lt;=A786,A786&lt;=年报!N$3),1,0)</f>
        <v>0</v>
      </c>
    </row>
    <row r="787" s="75" customFormat="1" spans="1:11">
      <c r="A787" s="65"/>
      <c r="B787" s="74"/>
      <c r="C787" s="74"/>
      <c r="D787" s="74"/>
      <c r="E787" s="74"/>
      <c r="F787" s="74"/>
      <c r="H787" s="152"/>
      <c r="K787" s="82">
        <f>IF(AND(年报!N$2&lt;=A787,A787&lt;=年报!N$3),1,0)</f>
        <v>0</v>
      </c>
    </row>
    <row r="788" s="75" customFormat="1" spans="1:11">
      <c r="A788" s="65"/>
      <c r="B788" s="74"/>
      <c r="C788" s="74"/>
      <c r="D788" s="74"/>
      <c r="E788" s="74"/>
      <c r="F788" s="74"/>
      <c r="H788" s="152"/>
      <c r="K788" s="82">
        <f>IF(AND(年报!N$2&lt;=A788,A788&lt;=年报!N$3),1,0)</f>
        <v>0</v>
      </c>
    </row>
    <row r="789" s="75" customFormat="1" spans="1:11">
      <c r="A789" s="65"/>
      <c r="B789" s="74"/>
      <c r="C789" s="74"/>
      <c r="D789" s="74"/>
      <c r="E789" s="74"/>
      <c r="F789" s="74"/>
      <c r="H789" s="152"/>
      <c r="K789" s="82">
        <f>IF(AND(年报!N$2&lt;=A789,A789&lt;=年报!N$3),1,0)</f>
        <v>0</v>
      </c>
    </row>
    <row r="790" s="75" customFormat="1" spans="1:11">
      <c r="A790" s="65"/>
      <c r="B790" s="74"/>
      <c r="C790" s="74"/>
      <c r="D790" s="74"/>
      <c r="E790" s="74"/>
      <c r="F790" s="74"/>
      <c r="H790" s="152"/>
      <c r="K790" s="82">
        <f>IF(AND(年报!N$2&lt;=A790,A790&lt;=年报!N$3),1,0)</f>
        <v>0</v>
      </c>
    </row>
    <row r="791" s="75" customFormat="1" spans="1:11">
      <c r="A791" s="65"/>
      <c r="B791" s="74"/>
      <c r="C791" s="74"/>
      <c r="D791" s="74"/>
      <c r="E791" s="74"/>
      <c r="F791" s="74"/>
      <c r="H791" s="152"/>
      <c r="K791" s="82">
        <f>IF(AND(年报!N$2&lt;=A791,A791&lt;=年报!N$3),1,0)</f>
        <v>0</v>
      </c>
    </row>
    <row r="792" s="75" customFormat="1" spans="1:11">
      <c r="A792" s="65"/>
      <c r="B792" s="74"/>
      <c r="C792" s="74"/>
      <c r="D792" s="74"/>
      <c r="E792" s="74"/>
      <c r="F792" s="74"/>
      <c r="H792" s="152"/>
      <c r="K792" s="82">
        <f>IF(AND(年报!N$2&lt;=A792,A792&lt;=年报!N$3),1,0)</f>
        <v>0</v>
      </c>
    </row>
    <row r="793" s="75" customFormat="1" spans="1:11">
      <c r="A793" s="65"/>
      <c r="B793" s="74"/>
      <c r="C793" s="74"/>
      <c r="D793" s="74"/>
      <c r="E793" s="74"/>
      <c r="F793" s="74"/>
      <c r="H793" s="152"/>
      <c r="K793" s="82">
        <f>IF(AND(年报!N$2&lt;=A793,A793&lt;=年报!N$3),1,0)</f>
        <v>0</v>
      </c>
    </row>
    <row r="794" s="75" customFormat="1" spans="1:11">
      <c r="A794" s="65"/>
      <c r="B794" s="74"/>
      <c r="C794" s="74"/>
      <c r="D794" s="74"/>
      <c r="E794" s="74"/>
      <c r="F794" s="74"/>
      <c r="H794" s="152"/>
      <c r="K794" s="82">
        <f>IF(AND(年报!N$2&lt;=A794,A794&lt;=年报!N$3),1,0)</f>
        <v>0</v>
      </c>
    </row>
    <row r="795" s="75" customFormat="1" spans="1:11">
      <c r="A795" s="65"/>
      <c r="B795" s="74"/>
      <c r="C795" s="74"/>
      <c r="D795" s="74"/>
      <c r="E795" s="74"/>
      <c r="F795" s="74"/>
      <c r="H795" s="152"/>
      <c r="K795" s="82">
        <f>IF(AND(年报!N$2&lt;=A795,A795&lt;=年报!N$3),1,0)</f>
        <v>0</v>
      </c>
    </row>
    <row r="796" s="75" customFormat="1" spans="1:11">
      <c r="A796" s="65"/>
      <c r="B796" s="74"/>
      <c r="C796" s="74"/>
      <c r="D796" s="74"/>
      <c r="E796" s="74"/>
      <c r="F796" s="74"/>
      <c r="H796" s="152"/>
      <c r="K796" s="82">
        <f>IF(AND(年报!N$2&lt;=A796,A796&lt;=年报!N$3),1,0)</f>
        <v>0</v>
      </c>
    </row>
    <row r="797" s="75" customFormat="1" spans="1:11">
      <c r="A797" s="65"/>
      <c r="B797" s="74"/>
      <c r="C797" s="74"/>
      <c r="D797" s="74"/>
      <c r="E797" s="74"/>
      <c r="F797" s="74"/>
      <c r="H797" s="152"/>
      <c r="K797" s="82">
        <f>IF(AND(年报!N$2&lt;=A797,A797&lt;=年报!N$3),1,0)</f>
        <v>0</v>
      </c>
    </row>
    <row r="798" s="75" customFormat="1" spans="1:11">
      <c r="A798" s="65"/>
      <c r="B798" s="74"/>
      <c r="C798" s="74"/>
      <c r="D798" s="74"/>
      <c r="E798" s="74"/>
      <c r="F798" s="74"/>
      <c r="H798" s="152"/>
      <c r="K798" s="82">
        <f>IF(AND(年报!N$2&lt;=A798,A798&lt;=年报!N$3),1,0)</f>
        <v>0</v>
      </c>
    </row>
    <row r="799" s="75" customFormat="1" spans="1:11">
      <c r="A799" s="65"/>
      <c r="B799" s="74"/>
      <c r="C799" s="74"/>
      <c r="D799" s="74"/>
      <c r="E799" s="74"/>
      <c r="F799" s="74"/>
      <c r="H799" s="152"/>
      <c r="K799" s="82">
        <f>IF(AND(年报!N$2&lt;=A799,A799&lt;=年报!N$3),1,0)</f>
        <v>0</v>
      </c>
    </row>
    <row r="800" s="75" customFormat="1" spans="1:11">
      <c r="A800" s="65"/>
      <c r="B800" s="74"/>
      <c r="C800" s="74"/>
      <c r="D800" s="74"/>
      <c r="E800" s="74"/>
      <c r="F800" s="74"/>
      <c r="H800" s="152"/>
      <c r="K800" s="82">
        <f>IF(AND(年报!N$2&lt;=A800,A800&lt;=年报!N$3),1,0)</f>
        <v>0</v>
      </c>
    </row>
    <row r="801" s="75" customFormat="1" spans="1:11">
      <c r="A801" s="65"/>
      <c r="B801" s="74"/>
      <c r="C801" s="74"/>
      <c r="D801" s="74"/>
      <c r="E801" s="74"/>
      <c r="F801" s="74"/>
      <c r="H801" s="152"/>
      <c r="K801" s="82">
        <f>IF(AND(年报!N$2&lt;=A801,A801&lt;=年报!N$3),1,0)</f>
        <v>0</v>
      </c>
    </row>
    <row r="802" s="75" customFormat="1" spans="1:11">
      <c r="A802" s="65"/>
      <c r="B802" s="74"/>
      <c r="C802" s="74"/>
      <c r="D802" s="74"/>
      <c r="E802" s="74"/>
      <c r="F802" s="74"/>
      <c r="H802" s="152"/>
      <c r="K802" s="82">
        <f>IF(AND(年报!N$2&lt;=A802,A802&lt;=年报!N$3),1,0)</f>
        <v>0</v>
      </c>
    </row>
    <row r="803" s="75" customFormat="1" spans="1:11">
      <c r="A803" s="65"/>
      <c r="B803" s="74"/>
      <c r="C803" s="74"/>
      <c r="D803" s="74"/>
      <c r="E803" s="74"/>
      <c r="F803" s="74"/>
      <c r="H803" s="152"/>
      <c r="K803" s="82">
        <f>IF(AND(年报!N$2&lt;=A803,A803&lt;=年报!N$3),1,0)</f>
        <v>0</v>
      </c>
    </row>
    <row r="804" s="75" customFormat="1" spans="1:11">
      <c r="A804" s="65"/>
      <c r="B804" s="74"/>
      <c r="C804" s="74"/>
      <c r="D804" s="74"/>
      <c r="E804" s="74"/>
      <c r="F804" s="74"/>
      <c r="H804" s="152"/>
      <c r="K804" s="82">
        <f>IF(AND(年报!N$2&lt;=A804,A804&lt;=年报!N$3),1,0)</f>
        <v>0</v>
      </c>
    </row>
    <row r="805" s="75" customFormat="1" spans="1:11">
      <c r="A805" s="65"/>
      <c r="B805" s="74"/>
      <c r="C805" s="74"/>
      <c r="D805" s="74"/>
      <c r="E805" s="74"/>
      <c r="F805" s="74"/>
      <c r="H805" s="152"/>
      <c r="K805" s="82">
        <f>IF(AND(年报!N$2&lt;=A805,A805&lt;=年报!N$3),1,0)</f>
        <v>0</v>
      </c>
    </row>
    <row r="806" s="75" customFormat="1" spans="1:11">
      <c r="A806" s="65"/>
      <c r="B806" s="74"/>
      <c r="C806" s="74"/>
      <c r="D806" s="74"/>
      <c r="E806" s="74"/>
      <c r="F806" s="74"/>
      <c r="H806" s="152"/>
      <c r="K806" s="82">
        <f>IF(AND(年报!N$2&lt;=A806,A806&lt;=年报!N$3),1,0)</f>
        <v>0</v>
      </c>
    </row>
    <row r="807" s="75" customFormat="1" spans="1:11">
      <c r="A807" s="65"/>
      <c r="B807" s="74"/>
      <c r="C807" s="74"/>
      <c r="D807" s="74"/>
      <c r="E807" s="74"/>
      <c r="F807" s="74"/>
      <c r="H807" s="152"/>
      <c r="K807" s="82">
        <f>IF(AND(年报!N$2&lt;=A807,A807&lt;=年报!N$3),1,0)</f>
        <v>0</v>
      </c>
    </row>
    <row r="808" s="75" customFormat="1" spans="1:11">
      <c r="A808" s="65"/>
      <c r="B808" s="74"/>
      <c r="C808" s="74"/>
      <c r="D808" s="74"/>
      <c r="E808" s="74"/>
      <c r="F808" s="74"/>
      <c r="H808" s="152"/>
      <c r="K808" s="82">
        <f>IF(AND(年报!N$2&lt;=A808,A808&lt;=年报!N$3),1,0)</f>
        <v>0</v>
      </c>
    </row>
    <row r="809" s="75" customFormat="1" spans="1:11">
      <c r="A809" s="65"/>
      <c r="B809" s="74"/>
      <c r="C809" s="74"/>
      <c r="D809" s="74"/>
      <c r="E809" s="74"/>
      <c r="F809" s="74"/>
      <c r="H809" s="152"/>
      <c r="K809" s="82">
        <f>IF(AND(年报!N$2&lt;=A809,A809&lt;=年报!N$3),1,0)</f>
        <v>0</v>
      </c>
    </row>
    <row r="810" s="75" customFormat="1" spans="1:11">
      <c r="A810" s="65"/>
      <c r="B810" s="74"/>
      <c r="C810" s="74"/>
      <c r="D810" s="74"/>
      <c r="E810" s="74"/>
      <c r="F810" s="74"/>
      <c r="H810" s="152"/>
      <c r="K810" s="82">
        <f>IF(AND(年报!N$2&lt;=A810,A810&lt;=年报!N$3),1,0)</f>
        <v>0</v>
      </c>
    </row>
    <row r="811" s="75" customFormat="1" spans="1:11">
      <c r="A811" s="65"/>
      <c r="B811" s="74"/>
      <c r="C811" s="74"/>
      <c r="D811" s="74"/>
      <c r="E811" s="74"/>
      <c r="F811" s="74"/>
      <c r="H811" s="152"/>
      <c r="K811" s="82">
        <f>IF(AND(年报!N$2&lt;=A811,A811&lt;=年报!N$3),1,0)</f>
        <v>0</v>
      </c>
    </row>
    <row r="812" s="75" customFormat="1" spans="1:11">
      <c r="A812" s="65"/>
      <c r="B812" s="74"/>
      <c r="C812" s="74"/>
      <c r="D812" s="74"/>
      <c r="E812" s="74"/>
      <c r="F812" s="74"/>
      <c r="H812" s="152"/>
      <c r="K812" s="82">
        <f>IF(AND(年报!N$2&lt;=A812,A812&lt;=年报!N$3),1,0)</f>
        <v>0</v>
      </c>
    </row>
    <row r="813" s="75" customFormat="1" spans="1:11">
      <c r="A813" s="65"/>
      <c r="B813" s="74"/>
      <c r="C813" s="74"/>
      <c r="D813" s="74"/>
      <c r="E813" s="74"/>
      <c r="F813" s="74"/>
      <c r="H813" s="152"/>
      <c r="K813" s="82">
        <f>IF(AND(年报!N$2&lt;=A813,A813&lt;=年报!N$3),1,0)</f>
        <v>0</v>
      </c>
    </row>
    <row r="814" s="75" customFormat="1" spans="1:11">
      <c r="A814" s="65"/>
      <c r="B814" s="74"/>
      <c r="C814" s="74"/>
      <c r="D814" s="74"/>
      <c r="E814" s="74"/>
      <c r="F814" s="74"/>
      <c r="H814" s="152"/>
      <c r="K814" s="82">
        <f>IF(AND(年报!N$2&lt;=A814,A814&lt;=年报!N$3),1,0)</f>
        <v>0</v>
      </c>
    </row>
    <row r="815" s="75" customFormat="1" spans="1:11">
      <c r="A815" s="65"/>
      <c r="B815" s="74"/>
      <c r="C815" s="74"/>
      <c r="D815" s="74"/>
      <c r="E815" s="74"/>
      <c r="F815" s="74"/>
      <c r="H815" s="152"/>
      <c r="K815" s="82">
        <f>IF(AND(年报!N$2&lt;=A815,A815&lt;=年报!N$3),1,0)</f>
        <v>0</v>
      </c>
    </row>
    <row r="816" s="75" customFormat="1" spans="1:11">
      <c r="A816" s="65"/>
      <c r="B816" s="74"/>
      <c r="C816" s="74"/>
      <c r="D816" s="74"/>
      <c r="E816" s="74"/>
      <c r="F816" s="74"/>
      <c r="H816" s="152"/>
      <c r="K816" s="82">
        <f>IF(AND(年报!N$2&lt;=A816,A816&lt;=年报!N$3),1,0)</f>
        <v>0</v>
      </c>
    </row>
    <row r="817" s="75" customFormat="1" spans="1:11">
      <c r="A817" s="65"/>
      <c r="B817" s="74"/>
      <c r="C817" s="74"/>
      <c r="D817" s="74"/>
      <c r="E817" s="74"/>
      <c r="F817" s="74"/>
      <c r="H817" s="152"/>
      <c r="K817" s="82">
        <f>IF(AND(年报!N$2&lt;=A817,A817&lt;=年报!N$3),1,0)</f>
        <v>0</v>
      </c>
    </row>
    <row r="818" s="75" customFormat="1" spans="1:11">
      <c r="A818" s="65"/>
      <c r="B818" s="74"/>
      <c r="C818" s="74"/>
      <c r="D818" s="74"/>
      <c r="E818" s="74"/>
      <c r="F818" s="74"/>
      <c r="H818" s="152"/>
      <c r="K818" s="82">
        <f>IF(AND(年报!N$2&lt;=A818,A818&lt;=年报!N$3),1,0)</f>
        <v>0</v>
      </c>
    </row>
    <row r="819" s="75" customFormat="1" spans="1:11">
      <c r="A819" s="65"/>
      <c r="B819" s="74"/>
      <c r="C819" s="74"/>
      <c r="D819" s="74"/>
      <c r="E819" s="74"/>
      <c r="F819" s="74"/>
      <c r="H819" s="152"/>
      <c r="K819" s="82">
        <f>IF(AND(年报!N$2&lt;=A819,A819&lt;=年报!N$3),1,0)</f>
        <v>0</v>
      </c>
    </row>
    <row r="820" s="75" customFormat="1" spans="1:11">
      <c r="A820" s="65"/>
      <c r="B820" s="74"/>
      <c r="C820" s="74"/>
      <c r="D820" s="74"/>
      <c r="E820" s="74"/>
      <c r="F820" s="74"/>
      <c r="H820" s="152"/>
      <c r="K820" s="82">
        <f>IF(AND(年报!N$2&lt;=A820,A820&lt;=年报!N$3),1,0)</f>
        <v>0</v>
      </c>
    </row>
    <row r="821" s="75" customFormat="1" spans="1:11">
      <c r="A821" s="65"/>
      <c r="B821" s="74"/>
      <c r="C821" s="74"/>
      <c r="D821" s="74"/>
      <c r="E821" s="74"/>
      <c r="F821" s="74"/>
      <c r="H821" s="152"/>
      <c r="K821" s="82">
        <f>IF(AND(年报!N$2&lt;=A821,A821&lt;=年报!N$3),1,0)</f>
        <v>0</v>
      </c>
    </row>
    <row r="822" s="75" customFormat="1" spans="1:11">
      <c r="A822" s="65"/>
      <c r="B822" s="74"/>
      <c r="C822" s="74"/>
      <c r="D822" s="74"/>
      <c r="E822" s="74"/>
      <c r="F822" s="74"/>
      <c r="H822" s="152"/>
      <c r="K822" s="82">
        <f>IF(AND(年报!N$2&lt;=A822,A822&lt;=年报!N$3),1,0)</f>
        <v>0</v>
      </c>
    </row>
    <row r="823" s="75" customFormat="1" spans="1:11">
      <c r="A823" s="65"/>
      <c r="B823" s="74"/>
      <c r="C823" s="74"/>
      <c r="D823" s="74"/>
      <c r="E823" s="74"/>
      <c r="F823" s="74"/>
      <c r="H823" s="152"/>
      <c r="K823" s="82">
        <f>IF(AND(年报!N$2&lt;=A823,A823&lt;=年报!N$3),1,0)</f>
        <v>0</v>
      </c>
    </row>
    <row r="824" s="75" customFormat="1" spans="1:11">
      <c r="A824" s="65"/>
      <c r="B824" s="74"/>
      <c r="C824" s="74"/>
      <c r="D824" s="74"/>
      <c r="E824" s="74"/>
      <c r="F824" s="74"/>
      <c r="H824" s="152"/>
      <c r="K824" s="82">
        <f>IF(AND(年报!N$2&lt;=A824,A824&lt;=年报!N$3),1,0)</f>
        <v>0</v>
      </c>
    </row>
    <row r="825" s="75" customFormat="1" spans="1:11">
      <c r="A825" s="65"/>
      <c r="B825" s="74"/>
      <c r="C825" s="74"/>
      <c r="D825" s="74"/>
      <c r="E825" s="74"/>
      <c r="F825" s="74"/>
      <c r="H825" s="152"/>
      <c r="K825" s="82">
        <f>IF(AND(年报!N$2&lt;=A825,A825&lt;=年报!N$3),1,0)</f>
        <v>0</v>
      </c>
    </row>
    <row r="826" s="75" customFormat="1" spans="1:11">
      <c r="A826" s="65"/>
      <c r="B826" s="74"/>
      <c r="C826" s="74"/>
      <c r="D826" s="74"/>
      <c r="E826" s="74"/>
      <c r="F826" s="74"/>
      <c r="H826" s="152"/>
      <c r="K826" s="82">
        <f>IF(AND(年报!N$2&lt;=A826,A826&lt;=年报!N$3),1,0)</f>
        <v>0</v>
      </c>
    </row>
    <row r="827" s="75" customFormat="1" spans="1:11">
      <c r="A827" s="65"/>
      <c r="B827" s="74"/>
      <c r="C827" s="74"/>
      <c r="D827" s="74"/>
      <c r="E827" s="74"/>
      <c r="F827" s="74"/>
      <c r="H827" s="152"/>
      <c r="K827" s="82">
        <f>IF(AND(年报!N$2&lt;=A827,A827&lt;=年报!N$3),1,0)</f>
        <v>0</v>
      </c>
    </row>
    <row r="828" s="75" customFormat="1" spans="1:11">
      <c r="A828" s="65"/>
      <c r="B828" s="74"/>
      <c r="C828" s="74"/>
      <c r="D828" s="74"/>
      <c r="E828" s="74"/>
      <c r="F828" s="74"/>
      <c r="H828" s="152"/>
      <c r="K828" s="82">
        <f>IF(AND(年报!N$2&lt;=A828,A828&lt;=年报!N$3),1,0)</f>
        <v>0</v>
      </c>
    </row>
    <row r="829" s="75" customFormat="1" spans="1:11">
      <c r="A829" s="65"/>
      <c r="B829" s="74"/>
      <c r="C829" s="74"/>
      <c r="D829" s="74"/>
      <c r="E829" s="74"/>
      <c r="F829" s="74"/>
      <c r="H829" s="152"/>
      <c r="K829" s="82">
        <f>IF(AND(年报!N$2&lt;=A829,A829&lt;=年报!N$3),1,0)</f>
        <v>0</v>
      </c>
    </row>
    <row r="830" s="75" customFormat="1" spans="1:11">
      <c r="A830" s="65"/>
      <c r="B830" s="74"/>
      <c r="C830" s="74"/>
      <c r="D830" s="74"/>
      <c r="E830" s="74"/>
      <c r="F830" s="74"/>
      <c r="H830" s="152"/>
      <c r="K830" s="82">
        <f>IF(AND(年报!N$2&lt;=A830,A830&lt;=年报!N$3),1,0)</f>
        <v>0</v>
      </c>
    </row>
    <row r="831" s="75" customFormat="1" spans="1:11">
      <c r="A831" s="65"/>
      <c r="B831" s="74"/>
      <c r="C831" s="74"/>
      <c r="D831" s="74"/>
      <c r="E831" s="74"/>
      <c r="F831" s="74"/>
      <c r="H831" s="152"/>
      <c r="K831" s="82">
        <f>IF(AND(年报!N$2&lt;=A831,A831&lt;=年报!N$3),1,0)</f>
        <v>0</v>
      </c>
    </row>
    <row r="832" s="75" customFormat="1" spans="1:11">
      <c r="A832" s="65"/>
      <c r="B832" s="74"/>
      <c r="C832" s="74"/>
      <c r="D832" s="74"/>
      <c r="E832" s="74"/>
      <c r="F832" s="74"/>
      <c r="H832" s="152"/>
      <c r="K832" s="82">
        <f>IF(AND(年报!N$2&lt;=A832,A832&lt;=年报!N$3),1,0)</f>
        <v>0</v>
      </c>
    </row>
    <row r="833" s="75" customFormat="1" spans="1:11">
      <c r="A833" s="65"/>
      <c r="B833" s="74"/>
      <c r="C833" s="74"/>
      <c r="D833" s="74"/>
      <c r="E833" s="74"/>
      <c r="F833" s="74"/>
      <c r="H833" s="152"/>
      <c r="K833" s="82">
        <f>IF(AND(年报!N$2&lt;=A833,A833&lt;=年报!N$3),1,0)</f>
        <v>0</v>
      </c>
    </row>
    <row r="834" s="75" customFormat="1" spans="1:11">
      <c r="A834" s="65"/>
      <c r="B834" s="74"/>
      <c r="C834" s="74"/>
      <c r="D834" s="74"/>
      <c r="E834" s="74"/>
      <c r="F834" s="74"/>
      <c r="H834" s="152"/>
      <c r="K834" s="82">
        <f>IF(AND(年报!N$2&lt;=A834,A834&lt;=年报!N$3),1,0)</f>
        <v>0</v>
      </c>
    </row>
    <row r="835" s="75" customFormat="1" spans="1:11">
      <c r="A835" s="65"/>
      <c r="B835" s="74"/>
      <c r="C835" s="74"/>
      <c r="D835" s="74"/>
      <c r="E835" s="74"/>
      <c r="F835" s="74"/>
      <c r="H835" s="152"/>
      <c r="K835" s="82">
        <f>IF(AND(年报!N$2&lt;=A835,A835&lt;=年报!N$3),1,0)</f>
        <v>0</v>
      </c>
    </row>
    <row r="836" s="75" customFormat="1" spans="1:11">
      <c r="A836" s="65"/>
      <c r="B836" s="74"/>
      <c r="C836" s="74"/>
      <c r="D836" s="74"/>
      <c r="E836" s="74"/>
      <c r="F836" s="74"/>
      <c r="H836" s="152"/>
      <c r="K836" s="82">
        <f>IF(AND(年报!N$2&lt;=A836,A836&lt;=年报!N$3),1,0)</f>
        <v>0</v>
      </c>
    </row>
    <row r="837" s="75" customFormat="1" spans="1:11">
      <c r="A837" s="65"/>
      <c r="B837" s="74"/>
      <c r="C837" s="74"/>
      <c r="D837" s="74"/>
      <c r="E837" s="74"/>
      <c r="F837" s="74"/>
      <c r="H837" s="152"/>
      <c r="K837" s="82">
        <f>IF(AND(年报!N$2&lt;=A837,A837&lt;=年报!N$3),1,0)</f>
        <v>0</v>
      </c>
    </row>
    <row r="838" s="75" customFormat="1" spans="1:11">
      <c r="A838" s="65"/>
      <c r="B838" s="74"/>
      <c r="C838" s="74"/>
      <c r="D838" s="74"/>
      <c r="E838" s="74"/>
      <c r="F838" s="74"/>
      <c r="H838" s="152"/>
      <c r="K838" s="82">
        <f>IF(AND(年报!N$2&lt;=A838,A838&lt;=年报!N$3),1,0)</f>
        <v>0</v>
      </c>
    </row>
    <row r="839" s="75" customFormat="1" spans="1:11">
      <c r="A839" s="65"/>
      <c r="B839" s="74"/>
      <c r="C839" s="74"/>
      <c r="D839" s="74"/>
      <c r="E839" s="74"/>
      <c r="F839" s="74"/>
      <c r="H839" s="152"/>
      <c r="K839" s="82">
        <f>IF(AND(年报!N$2&lt;=A839,A839&lt;=年报!N$3),1,0)</f>
        <v>0</v>
      </c>
    </row>
    <row r="840" s="75" customFormat="1" spans="1:11">
      <c r="A840" s="65"/>
      <c r="B840" s="74"/>
      <c r="C840" s="74"/>
      <c r="D840" s="74"/>
      <c r="E840" s="74"/>
      <c r="F840" s="74"/>
      <c r="H840" s="152"/>
      <c r="K840" s="82">
        <f>IF(AND(年报!N$2&lt;=A840,A840&lt;=年报!N$3),1,0)</f>
        <v>0</v>
      </c>
    </row>
    <row r="841" s="75" customFormat="1" spans="1:11">
      <c r="A841" s="65"/>
      <c r="B841" s="74"/>
      <c r="C841" s="74"/>
      <c r="D841" s="74"/>
      <c r="E841" s="74"/>
      <c r="F841" s="74"/>
      <c r="H841" s="152"/>
      <c r="K841" s="82">
        <f>IF(AND(年报!N$2&lt;=A841,A841&lt;=年报!N$3),1,0)</f>
        <v>0</v>
      </c>
    </row>
    <row r="842" s="75" customFormat="1" spans="1:11">
      <c r="A842" s="65"/>
      <c r="B842" s="74"/>
      <c r="C842" s="74"/>
      <c r="D842" s="74"/>
      <c r="E842" s="74"/>
      <c r="F842" s="74"/>
      <c r="H842" s="152"/>
      <c r="K842" s="82">
        <f>IF(AND(年报!N$2&lt;=A842,A842&lt;=年报!N$3),1,0)</f>
        <v>0</v>
      </c>
    </row>
    <row r="843" s="75" customFormat="1" spans="1:11">
      <c r="A843" s="65"/>
      <c r="B843" s="74"/>
      <c r="C843" s="74"/>
      <c r="D843" s="74"/>
      <c r="E843" s="74"/>
      <c r="F843" s="74"/>
      <c r="H843" s="152"/>
      <c r="K843" s="82">
        <f>IF(AND(年报!N$2&lt;=A843,A843&lt;=年报!N$3),1,0)</f>
        <v>0</v>
      </c>
    </row>
    <row r="844" s="75" customFormat="1" spans="1:11">
      <c r="A844" s="65"/>
      <c r="B844" s="74"/>
      <c r="C844" s="74"/>
      <c r="D844" s="74"/>
      <c r="E844" s="74"/>
      <c r="F844" s="74"/>
      <c r="H844" s="152"/>
      <c r="K844" s="82">
        <f>IF(AND(年报!N$2&lt;=A844,A844&lt;=年报!N$3),1,0)</f>
        <v>0</v>
      </c>
    </row>
    <row r="845" s="75" customFormat="1" spans="1:11">
      <c r="A845" s="65"/>
      <c r="B845" s="74"/>
      <c r="C845" s="74"/>
      <c r="D845" s="74"/>
      <c r="E845" s="74"/>
      <c r="F845" s="74"/>
      <c r="H845" s="152"/>
      <c r="K845" s="82">
        <f>IF(AND(年报!N$2&lt;=A845,A845&lt;=年报!N$3),1,0)</f>
        <v>0</v>
      </c>
    </row>
    <row r="846" s="75" customFormat="1" spans="1:11">
      <c r="A846" s="65"/>
      <c r="B846" s="74"/>
      <c r="C846" s="74"/>
      <c r="D846" s="74"/>
      <c r="E846" s="74"/>
      <c r="F846" s="74"/>
      <c r="H846" s="152"/>
      <c r="K846" s="82">
        <f>IF(AND(年报!N$2&lt;=A846,A846&lt;=年报!N$3),1,0)</f>
        <v>0</v>
      </c>
    </row>
    <row r="847" s="75" customFormat="1" spans="1:11">
      <c r="A847" s="65"/>
      <c r="B847" s="74"/>
      <c r="C847" s="74"/>
      <c r="D847" s="74"/>
      <c r="E847" s="74"/>
      <c r="F847" s="74"/>
      <c r="H847" s="152"/>
      <c r="K847" s="82">
        <f>IF(AND(年报!N$2&lt;=A847,A847&lt;=年报!N$3),1,0)</f>
        <v>0</v>
      </c>
    </row>
    <row r="848" s="75" customFormat="1" spans="1:11">
      <c r="A848" s="65"/>
      <c r="B848" s="74"/>
      <c r="C848" s="74"/>
      <c r="D848" s="74"/>
      <c r="E848" s="74"/>
      <c r="F848" s="74"/>
      <c r="H848" s="152"/>
      <c r="K848" s="82">
        <f>IF(AND(年报!N$2&lt;=A848,A848&lt;=年报!N$3),1,0)</f>
        <v>0</v>
      </c>
    </row>
    <row r="849" s="75" customFormat="1" spans="1:11">
      <c r="A849" s="65"/>
      <c r="B849" s="74"/>
      <c r="C849" s="74"/>
      <c r="D849" s="74"/>
      <c r="E849" s="74"/>
      <c r="F849" s="74"/>
      <c r="H849" s="152"/>
      <c r="K849" s="82">
        <f>IF(AND(年报!N$2&lt;=A849,A849&lt;=年报!N$3),1,0)</f>
        <v>0</v>
      </c>
    </row>
    <row r="850" s="75" customFormat="1" spans="1:11">
      <c r="A850" s="65"/>
      <c r="B850" s="74"/>
      <c r="C850" s="74"/>
      <c r="D850" s="74"/>
      <c r="E850" s="74"/>
      <c r="F850" s="74"/>
      <c r="H850" s="152"/>
      <c r="K850" s="82">
        <f>IF(AND(年报!N$2&lt;=A850,A850&lt;=年报!N$3),1,0)</f>
        <v>0</v>
      </c>
    </row>
    <row r="851" s="75" customFormat="1" spans="1:11">
      <c r="A851" s="65"/>
      <c r="B851" s="74"/>
      <c r="C851" s="74"/>
      <c r="D851" s="74"/>
      <c r="E851" s="74"/>
      <c r="F851" s="74"/>
      <c r="H851" s="152"/>
      <c r="K851" s="82">
        <f>IF(AND(年报!N$2&lt;=A851,A851&lt;=年报!N$3),1,0)</f>
        <v>0</v>
      </c>
    </row>
    <row r="852" s="75" customFormat="1" spans="1:11">
      <c r="A852" s="65"/>
      <c r="B852" s="74"/>
      <c r="C852" s="74"/>
      <c r="D852" s="74"/>
      <c r="E852" s="74"/>
      <c r="F852" s="74"/>
      <c r="H852" s="152"/>
      <c r="K852" s="82">
        <f>IF(AND(年报!N$2&lt;=A852,A852&lt;=年报!N$3),1,0)</f>
        <v>0</v>
      </c>
    </row>
    <row r="853" s="75" customFormat="1" spans="1:11">
      <c r="A853" s="65"/>
      <c r="B853" s="74"/>
      <c r="C853" s="74"/>
      <c r="D853" s="74"/>
      <c r="E853" s="74"/>
      <c r="F853" s="74"/>
      <c r="H853" s="152"/>
      <c r="K853" s="82">
        <f>IF(AND(年报!N$2&lt;=A853,A853&lt;=年报!N$3),1,0)</f>
        <v>0</v>
      </c>
    </row>
    <row r="854" s="75" customFormat="1" spans="1:11">
      <c r="A854" s="65"/>
      <c r="B854" s="74"/>
      <c r="C854" s="74"/>
      <c r="D854" s="74"/>
      <c r="E854" s="74"/>
      <c r="F854" s="74"/>
      <c r="H854" s="152"/>
      <c r="K854" s="82">
        <f>IF(AND(年报!N$2&lt;=A854,A854&lt;=年报!N$3),1,0)</f>
        <v>0</v>
      </c>
    </row>
    <row r="855" s="75" customFormat="1" spans="1:11">
      <c r="A855" s="65"/>
      <c r="B855" s="74"/>
      <c r="C855" s="74"/>
      <c r="D855" s="74"/>
      <c r="E855" s="74"/>
      <c r="F855" s="74"/>
      <c r="H855" s="152"/>
      <c r="K855" s="82">
        <f>IF(AND(年报!N$2&lt;=A855,A855&lt;=年报!N$3),1,0)</f>
        <v>0</v>
      </c>
    </row>
    <row r="856" s="75" customFormat="1" spans="1:11">
      <c r="A856" s="65"/>
      <c r="B856" s="74"/>
      <c r="C856" s="74"/>
      <c r="D856" s="74"/>
      <c r="E856" s="74"/>
      <c r="F856" s="74"/>
      <c r="H856" s="152"/>
      <c r="K856" s="82">
        <f>IF(AND(年报!N$2&lt;=A856,A856&lt;=年报!N$3),1,0)</f>
        <v>0</v>
      </c>
    </row>
    <row r="857" s="75" customFormat="1" spans="1:11">
      <c r="A857" s="65"/>
      <c r="B857" s="74"/>
      <c r="C857" s="74"/>
      <c r="D857" s="74"/>
      <c r="E857" s="74"/>
      <c r="F857" s="74"/>
      <c r="H857" s="152"/>
      <c r="K857" s="82">
        <f>IF(AND(年报!N$2&lt;=A857,A857&lt;=年报!N$3),1,0)</f>
        <v>0</v>
      </c>
    </row>
    <row r="858" s="75" customFormat="1" spans="1:11">
      <c r="A858" s="65"/>
      <c r="B858" s="74"/>
      <c r="C858" s="74"/>
      <c r="D858" s="74"/>
      <c r="E858" s="74"/>
      <c r="F858" s="74"/>
      <c r="H858" s="152"/>
      <c r="K858" s="82">
        <f>IF(AND(年报!N$2&lt;=A858,A858&lt;=年报!N$3),1,0)</f>
        <v>0</v>
      </c>
    </row>
    <row r="859" s="75" customFormat="1" spans="1:11">
      <c r="A859" s="65"/>
      <c r="B859" s="74"/>
      <c r="C859" s="74"/>
      <c r="D859" s="74"/>
      <c r="E859" s="74"/>
      <c r="F859" s="74"/>
      <c r="H859" s="152"/>
      <c r="K859" s="82">
        <f>IF(AND(年报!N$2&lt;=A859,A859&lt;=年报!N$3),1,0)</f>
        <v>0</v>
      </c>
    </row>
    <row r="860" s="75" customFormat="1" spans="1:11">
      <c r="A860" s="65"/>
      <c r="B860" s="74"/>
      <c r="C860" s="74"/>
      <c r="D860" s="74"/>
      <c r="E860" s="74"/>
      <c r="F860" s="74"/>
      <c r="H860" s="152"/>
      <c r="K860" s="82">
        <f>IF(AND(年报!N$2&lt;=A860,A860&lt;=年报!N$3),1,0)</f>
        <v>0</v>
      </c>
    </row>
    <row r="861" s="75" customFormat="1" spans="1:11">
      <c r="A861" s="65"/>
      <c r="B861" s="74"/>
      <c r="C861" s="74"/>
      <c r="D861" s="74"/>
      <c r="E861" s="74"/>
      <c r="F861" s="74"/>
      <c r="H861" s="152"/>
      <c r="K861" s="82">
        <f>IF(AND(年报!N$2&lt;=A861,A861&lt;=年报!N$3),1,0)</f>
        <v>0</v>
      </c>
    </row>
    <row r="862" s="75" customFormat="1" spans="1:11">
      <c r="A862" s="65"/>
      <c r="B862" s="74"/>
      <c r="C862" s="74"/>
      <c r="D862" s="74"/>
      <c r="E862" s="74"/>
      <c r="F862" s="74"/>
      <c r="H862" s="152"/>
      <c r="K862" s="82">
        <f>IF(AND(年报!N$2&lt;=A862,A862&lt;=年报!N$3),1,0)</f>
        <v>0</v>
      </c>
    </row>
    <row r="863" s="75" customFormat="1" spans="1:11">
      <c r="A863" s="65"/>
      <c r="B863" s="74"/>
      <c r="C863" s="74"/>
      <c r="D863" s="74"/>
      <c r="E863" s="74"/>
      <c r="F863" s="74"/>
      <c r="H863" s="152"/>
      <c r="K863" s="82">
        <f>IF(AND(年报!N$2&lt;=A863,A863&lt;=年报!N$3),1,0)</f>
        <v>0</v>
      </c>
    </row>
    <row r="864" s="75" customFormat="1" spans="1:11">
      <c r="A864" s="65"/>
      <c r="B864" s="74"/>
      <c r="C864" s="74"/>
      <c r="D864" s="74"/>
      <c r="E864" s="74"/>
      <c r="F864" s="74"/>
      <c r="H864" s="152"/>
      <c r="K864" s="82">
        <f>IF(AND(年报!N$2&lt;=A864,A864&lt;=年报!N$3),1,0)</f>
        <v>0</v>
      </c>
    </row>
    <row r="865" s="75" customFormat="1" spans="1:11">
      <c r="A865" s="65"/>
      <c r="B865" s="74"/>
      <c r="C865" s="74"/>
      <c r="D865" s="74"/>
      <c r="E865" s="74"/>
      <c r="F865" s="74"/>
      <c r="H865" s="152"/>
      <c r="K865" s="82">
        <f>IF(AND(年报!N$2&lt;=A865,A865&lt;=年报!N$3),1,0)</f>
        <v>0</v>
      </c>
    </row>
    <row r="866" s="75" customFormat="1" spans="1:11">
      <c r="A866" s="65"/>
      <c r="B866" s="74"/>
      <c r="C866" s="74"/>
      <c r="D866" s="74"/>
      <c r="E866" s="74"/>
      <c r="F866" s="74"/>
      <c r="H866" s="152"/>
      <c r="K866" s="82">
        <f>IF(AND(年报!N$2&lt;=A866,A866&lt;=年报!N$3),1,0)</f>
        <v>0</v>
      </c>
    </row>
    <row r="867" s="75" customFormat="1" spans="1:11">
      <c r="A867" s="65"/>
      <c r="B867" s="74"/>
      <c r="C867" s="74"/>
      <c r="D867" s="74"/>
      <c r="E867" s="74"/>
      <c r="F867" s="74"/>
      <c r="H867" s="152"/>
      <c r="K867" s="82">
        <f>IF(AND(年报!N$2&lt;=A867,A867&lt;=年报!N$3),1,0)</f>
        <v>0</v>
      </c>
    </row>
    <row r="868" s="75" customFormat="1" spans="1:11">
      <c r="A868" s="65"/>
      <c r="B868" s="74"/>
      <c r="C868" s="74"/>
      <c r="D868" s="74"/>
      <c r="E868" s="74"/>
      <c r="F868" s="74"/>
      <c r="H868" s="152"/>
      <c r="K868" s="82">
        <f>IF(AND(年报!N$2&lt;=A868,A868&lt;=年报!N$3),1,0)</f>
        <v>0</v>
      </c>
    </row>
    <row r="869" s="75" customFormat="1" spans="1:11">
      <c r="A869" s="65"/>
      <c r="B869" s="74"/>
      <c r="C869" s="74"/>
      <c r="D869" s="74"/>
      <c r="E869" s="74"/>
      <c r="F869" s="74"/>
      <c r="H869" s="152"/>
      <c r="K869" s="82">
        <f>IF(AND(年报!N$2&lt;=A869,A869&lt;=年报!N$3),1,0)</f>
        <v>0</v>
      </c>
    </row>
    <row r="870" s="75" customFormat="1" spans="1:11">
      <c r="A870" s="65"/>
      <c r="B870" s="74"/>
      <c r="C870" s="74"/>
      <c r="D870" s="74"/>
      <c r="E870" s="74"/>
      <c r="F870" s="74"/>
      <c r="H870" s="152"/>
      <c r="K870" s="82">
        <f>IF(AND(年报!N$2&lt;=A870,A870&lt;=年报!N$3),1,0)</f>
        <v>0</v>
      </c>
    </row>
    <row r="871" s="75" customFormat="1" spans="1:11">
      <c r="A871" s="65"/>
      <c r="B871" s="74"/>
      <c r="C871" s="74"/>
      <c r="D871" s="74"/>
      <c r="E871" s="74"/>
      <c r="F871" s="74"/>
      <c r="H871" s="152"/>
      <c r="K871" s="82">
        <f>IF(AND(年报!N$2&lt;=A871,A871&lt;=年报!N$3),1,0)</f>
        <v>0</v>
      </c>
    </row>
    <row r="872" s="75" customFormat="1" spans="1:11">
      <c r="A872" s="65"/>
      <c r="B872" s="74"/>
      <c r="C872" s="74"/>
      <c r="D872" s="74"/>
      <c r="E872" s="74"/>
      <c r="F872" s="74"/>
      <c r="H872" s="152"/>
      <c r="K872" s="82">
        <f>IF(AND(年报!N$2&lt;=A872,A872&lt;=年报!N$3),1,0)</f>
        <v>0</v>
      </c>
    </row>
    <row r="873" s="75" customFormat="1" spans="1:11">
      <c r="A873" s="65"/>
      <c r="B873" s="74"/>
      <c r="C873" s="74"/>
      <c r="D873" s="74"/>
      <c r="E873" s="74"/>
      <c r="F873" s="74"/>
      <c r="H873" s="152"/>
      <c r="K873" s="82">
        <f>IF(AND(年报!N$2&lt;=A873,A873&lt;=年报!N$3),1,0)</f>
        <v>0</v>
      </c>
    </row>
    <row r="874" s="75" customFormat="1" spans="1:11">
      <c r="A874" s="65"/>
      <c r="B874" s="74"/>
      <c r="C874" s="74"/>
      <c r="D874" s="74"/>
      <c r="E874" s="74"/>
      <c r="F874" s="74"/>
      <c r="H874" s="152"/>
      <c r="K874" s="82">
        <f>IF(AND(年报!N$2&lt;=A874,A874&lt;=年报!N$3),1,0)</f>
        <v>0</v>
      </c>
    </row>
    <row r="875" s="75" customFormat="1" spans="1:11">
      <c r="A875" s="65"/>
      <c r="B875" s="74"/>
      <c r="C875" s="74"/>
      <c r="D875" s="74"/>
      <c r="E875" s="74"/>
      <c r="F875" s="74"/>
      <c r="H875" s="152"/>
      <c r="K875" s="82">
        <f>IF(AND(年报!N$2&lt;=A875,A875&lt;=年报!N$3),1,0)</f>
        <v>0</v>
      </c>
    </row>
    <row r="876" s="75" customFormat="1" spans="1:11">
      <c r="A876" s="65"/>
      <c r="B876" s="74"/>
      <c r="C876" s="74"/>
      <c r="D876" s="74"/>
      <c r="E876" s="74"/>
      <c r="F876" s="74"/>
      <c r="H876" s="152"/>
      <c r="K876" s="82">
        <f>IF(AND(年报!N$2&lt;=A876,A876&lt;=年报!N$3),1,0)</f>
        <v>0</v>
      </c>
    </row>
    <row r="877" s="75" customFormat="1" spans="1:11">
      <c r="A877" s="65"/>
      <c r="B877" s="74"/>
      <c r="C877" s="74"/>
      <c r="D877" s="74"/>
      <c r="E877" s="74"/>
      <c r="F877" s="74"/>
      <c r="H877" s="152"/>
      <c r="K877" s="82">
        <f>IF(AND(年报!N$2&lt;=A877,A877&lt;=年报!N$3),1,0)</f>
        <v>0</v>
      </c>
    </row>
    <row r="878" s="75" customFormat="1" spans="1:11">
      <c r="A878" s="65"/>
      <c r="B878" s="74"/>
      <c r="C878" s="74"/>
      <c r="D878" s="74"/>
      <c r="E878" s="74"/>
      <c r="F878" s="74"/>
      <c r="H878" s="152"/>
      <c r="K878" s="82">
        <f>IF(AND(年报!N$2&lt;=A878,A878&lt;=年报!N$3),1,0)</f>
        <v>0</v>
      </c>
    </row>
    <row r="879" s="75" customFormat="1" spans="1:11">
      <c r="A879" s="65"/>
      <c r="B879" s="74"/>
      <c r="C879" s="74"/>
      <c r="D879" s="74"/>
      <c r="E879" s="74"/>
      <c r="F879" s="74"/>
      <c r="H879" s="152"/>
      <c r="K879" s="82">
        <f>IF(AND(年报!N$2&lt;=A879,A879&lt;=年报!N$3),1,0)</f>
        <v>0</v>
      </c>
    </row>
    <row r="880" s="75" customFormat="1" spans="1:11">
      <c r="A880" s="65"/>
      <c r="B880" s="74"/>
      <c r="C880" s="74"/>
      <c r="D880" s="74"/>
      <c r="E880" s="74"/>
      <c r="F880" s="74"/>
      <c r="H880" s="152"/>
      <c r="K880" s="82">
        <f>IF(AND(年报!N$2&lt;=A880,A880&lt;=年报!N$3),1,0)</f>
        <v>0</v>
      </c>
    </row>
    <row r="881" s="75" customFormat="1" spans="1:11">
      <c r="A881" s="65"/>
      <c r="B881" s="74"/>
      <c r="C881" s="74"/>
      <c r="D881" s="74"/>
      <c r="E881" s="74"/>
      <c r="F881" s="74"/>
      <c r="H881" s="152"/>
      <c r="K881" s="82">
        <f>IF(AND(年报!N$2&lt;=A881,A881&lt;=年报!N$3),1,0)</f>
        <v>0</v>
      </c>
    </row>
    <row r="882" s="75" customFormat="1" spans="1:11">
      <c r="A882" s="65"/>
      <c r="B882" s="74"/>
      <c r="C882" s="74"/>
      <c r="D882" s="74"/>
      <c r="E882" s="74"/>
      <c r="F882" s="74"/>
      <c r="H882" s="152"/>
      <c r="K882" s="64"/>
    </row>
    <row r="883" s="75" customFormat="1" spans="1:11">
      <c r="A883" s="65"/>
      <c r="B883" s="74"/>
      <c r="C883" s="74"/>
      <c r="D883" s="74"/>
      <c r="E883" s="74"/>
      <c r="F883" s="74"/>
      <c r="H883" s="152"/>
      <c r="K883" s="64"/>
    </row>
    <row r="884" s="75" customFormat="1" spans="1:11">
      <c r="A884" s="65"/>
      <c r="B884" s="74"/>
      <c r="C884" s="74"/>
      <c r="D884" s="74"/>
      <c r="E884" s="74"/>
      <c r="F884" s="74"/>
      <c r="H884" s="152"/>
      <c r="K884" s="64"/>
    </row>
    <row r="885" s="75" customFormat="1" spans="1:11">
      <c r="A885" s="65"/>
      <c r="B885" s="74"/>
      <c r="C885" s="74"/>
      <c r="D885" s="74"/>
      <c r="E885" s="74"/>
      <c r="F885" s="74"/>
      <c r="H885" s="152"/>
      <c r="K885" s="64"/>
    </row>
    <row r="886" s="75" customFormat="1" spans="1:11">
      <c r="A886" s="65"/>
      <c r="B886" s="74"/>
      <c r="C886" s="74"/>
      <c r="D886" s="74"/>
      <c r="E886" s="74"/>
      <c r="F886" s="74"/>
      <c r="H886" s="152"/>
      <c r="K886" s="64"/>
    </row>
    <row r="887" s="75" customFormat="1" spans="1:11">
      <c r="A887" s="65"/>
      <c r="B887" s="74"/>
      <c r="C887" s="74"/>
      <c r="D887" s="74"/>
      <c r="E887" s="74"/>
      <c r="F887" s="74"/>
      <c r="H887" s="152"/>
      <c r="K887" s="64"/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48" activePane="bottomRight" state="frozen"/>
      <selection/>
      <selection pane="topRight"/>
      <selection pane="bottomLeft"/>
      <selection pane="bottomRight" activeCell="E159" sqref="E159"/>
    </sheetView>
  </sheetViews>
  <sheetFormatPr defaultColWidth="8.75" defaultRowHeight="14.25"/>
  <cols>
    <col min="1" max="1" width="10.375" customWidth="1"/>
    <col min="2" max="2" width="10.25" customWidth="1"/>
    <col min="3" max="3" width="9.5" customWidth="1"/>
    <col min="4" max="6" width="12.375" customWidth="1"/>
    <col min="7" max="7" width="11.5" customWidth="1"/>
    <col min="8" max="8" width="16.75" customWidth="1"/>
    <col min="11" max="11" width="10.625" style="100" customWidth="1"/>
  </cols>
  <sheetData>
    <row r="1" customHeight="1" spans="1:11">
      <c r="A1" s="132" t="s">
        <v>4</v>
      </c>
      <c r="B1" s="147"/>
      <c r="C1" s="148" t="s">
        <v>5</v>
      </c>
      <c r="D1" s="60" t="s">
        <v>6</v>
      </c>
      <c r="E1" s="60" t="s">
        <v>7</v>
      </c>
      <c r="F1" s="101" t="s">
        <v>8</v>
      </c>
      <c r="G1" s="101"/>
      <c r="K1" s="109"/>
    </row>
    <row r="2" spans="1:11">
      <c r="A2" s="132" t="s">
        <v>42</v>
      </c>
      <c r="B2" s="133"/>
      <c r="C2" s="20">
        <v>42993</v>
      </c>
      <c r="D2" s="102" t="s">
        <v>39</v>
      </c>
      <c r="E2" s="102">
        <v>343.376</v>
      </c>
      <c r="F2" s="149">
        <v>2628.34</v>
      </c>
      <c r="G2" s="101"/>
      <c r="K2" s="110"/>
    </row>
    <row r="3" spans="1:11">
      <c r="A3" s="60" t="s">
        <v>0</v>
      </c>
      <c r="B3" s="103" t="s">
        <v>14</v>
      </c>
      <c r="C3" s="103" t="s">
        <v>17</v>
      </c>
      <c r="D3" s="103" t="s">
        <v>31</v>
      </c>
      <c r="E3" s="103" t="s">
        <v>32</v>
      </c>
      <c r="F3" s="150" t="s">
        <v>28</v>
      </c>
      <c r="G3" s="101" t="s">
        <v>29</v>
      </c>
      <c r="K3" s="111" t="s">
        <v>20</v>
      </c>
    </row>
    <row r="4" spans="1:11">
      <c r="A4" s="115">
        <f>'DC4-1'!A34</f>
        <v>42992</v>
      </c>
      <c r="B4" s="77">
        <f>'DC4-1'!B4</f>
        <v>2581.994</v>
      </c>
      <c r="C4" s="77">
        <f>IF(ISERROR(VLOOKUP(A4,'DC4-1'!$A$4:$Q$1997,5,TRUE)),"",VLOOKUP(A4,'DC4-1'!$A$4:$Q$1997,5,TRUE))</f>
        <v>46.79</v>
      </c>
      <c r="D4" s="74">
        <v>0.343</v>
      </c>
      <c r="E4" s="65">
        <v>0.381</v>
      </c>
      <c r="F4" s="74">
        <f>(B4+C4)-(D4+E4)/2</f>
        <v>2628.422</v>
      </c>
      <c r="G4" s="75">
        <f>(F$4-F4)*1000</f>
        <v>0</v>
      </c>
      <c r="K4" s="112"/>
    </row>
    <row r="5" spans="1:11">
      <c r="A5" s="115">
        <f>'DC4-1'!A35</f>
        <v>42993</v>
      </c>
      <c r="B5" s="77">
        <f>'DC4-1'!B5</f>
        <v>2581.994</v>
      </c>
      <c r="C5" s="77">
        <f>IF(ISERROR(VLOOKUP(A5,'DC4-1'!$A$4:$Q$1997,5,TRUE)),"",VLOOKUP(A5,'DC4-1'!$A$4:$Q$1997,5,TRUE))</f>
        <v>47.203</v>
      </c>
      <c r="D5" s="74"/>
      <c r="E5" s="65"/>
      <c r="F5" s="105"/>
      <c r="G5" s="75"/>
      <c r="K5" s="112"/>
    </row>
    <row r="6" spans="1:11">
      <c r="A6" s="115">
        <f>'DC4-1'!A36</f>
        <v>42997</v>
      </c>
      <c r="B6" s="77">
        <f>'DC4-1'!B6</f>
        <v>2581.994</v>
      </c>
      <c r="C6" s="77">
        <f>IF(ISERROR(VLOOKUP(A6,'DC4-1'!$A$4:$Q$1997,5,TRUE)),"",VLOOKUP(A6,'DC4-1'!$A$4:$Q$1997,5,TRUE))</f>
        <v>49.867</v>
      </c>
      <c r="D6" s="74">
        <v>3.442</v>
      </c>
      <c r="E6" s="65">
        <v>3.489</v>
      </c>
      <c r="F6" s="74">
        <f t="shared" ref="F6:F13" si="0">(B6+C6)-(D6+E6)/2</f>
        <v>2628.3955</v>
      </c>
      <c r="G6" s="75">
        <f t="shared" ref="G6:G13" si="1">(F$4-F6)*1000</f>
        <v>26.499999999487</v>
      </c>
      <c r="K6" s="112"/>
    </row>
    <row r="7" spans="1:11">
      <c r="A7" s="115">
        <f>'DC4-1'!A37</f>
        <v>43004</v>
      </c>
      <c r="B7" s="77">
        <f>'DC4-1'!B7</f>
        <v>2581.994</v>
      </c>
      <c r="C7" s="77">
        <f>IF(ISERROR(VLOOKUP(A7,'DC4-1'!$A$4:$Q$1997,5,TRUE)),"",VLOOKUP(A7,'DC4-1'!$A$4:$Q$1997,5,TRUE))</f>
        <v>49.851</v>
      </c>
      <c r="D7" s="74">
        <v>3.455</v>
      </c>
      <c r="E7" s="65">
        <v>3.495</v>
      </c>
      <c r="F7" s="74">
        <f t="shared" si="0"/>
        <v>2628.37</v>
      </c>
      <c r="G7" s="75">
        <f t="shared" si="1"/>
        <v>51.9999999996799</v>
      </c>
      <c r="K7" s="112"/>
    </row>
    <row r="8" spans="1:11">
      <c r="A8" s="115">
        <f>'DC4-1'!A38</f>
        <v>43012</v>
      </c>
      <c r="B8" s="77">
        <f>'DC4-1'!B8</f>
        <v>2581.994</v>
      </c>
      <c r="C8" s="77">
        <f>IF(ISERROR(VLOOKUP(A8,'DC4-1'!$A$4:$Q$1997,5,TRUE)),"",VLOOKUP(A8,'DC4-1'!$A$4:$Q$1997,5,TRUE))</f>
        <v>49.7935</v>
      </c>
      <c r="D8" s="74">
        <v>3.449</v>
      </c>
      <c r="E8" s="65">
        <v>3.498</v>
      </c>
      <c r="F8" s="74">
        <f t="shared" si="0"/>
        <v>2628.314</v>
      </c>
      <c r="G8" s="75">
        <f t="shared" si="1"/>
        <v>107.99999999972</v>
      </c>
      <c r="K8" s="112"/>
    </row>
    <row r="9" spans="1:11">
      <c r="A9" s="115">
        <f>'DC4-1'!A39</f>
        <v>43020</v>
      </c>
      <c r="B9" s="77">
        <f>'DC4-1'!B9</f>
        <v>2581.994</v>
      </c>
      <c r="C9" s="77">
        <f>IF(ISERROR(VLOOKUP(A9,'DC4-1'!$A$4:$Q$1997,5,TRUE)),"",VLOOKUP(A9,'DC4-1'!$A$4:$Q$1997,5,TRUE))</f>
        <v>53.2565</v>
      </c>
      <c r="D9" s="74">
        <v>6.965</v>
      </c>
      <c r="E9" s="65">
        <v>7.011</v>
      </c>
      <c r="F9" s="74">
        <f t="shared" si="0"/>
        <v>2628.2625</v>
      </c>
      <c r="G9" s="75">
        <f t="shared" si="1"/>
        <v>159.499999999753</v>
      </c>
      <c r="K9" s="112"/>
    </row>
    <row r="10" spans="1:11">
      <c r="A10" s="115">
        <f>'DC4-1'!A40</f>
        <v>43028</v>
      </c>
      <c r="B10" s="77">
        <f>'DC4-1'!B10</f>
        <v>2581.994</v>
      </c>
      <c r="C10" s="77">
        <f>IF(ISERROR(VLOOKUP(A10,'DC4-1'!$A$4:$Q$1997,5,TRUE)),"",VLOOKUP(A10,'DC4-1'!$A$4:$Q$1997,5,TRUE))</f>
        <v>56.48</v>
      </c>
      <c r="D10" s="74">
        <v>10.253</v>
      </c>
      <c r="E10" s="65">
        <v>10.298</v>
      </c>
      <c r="F10" s="74">
        <f t="shared" si="0"/>
        <v>2628.1985</v>
      </c>
      <c r="G10" s="75">
        <f t="shared" si="1"/>
        <v>223.500000000058</v>
      </c>
      <c r="K10" s="112"/>
    </row>
    <row r="11" spans="1:11">
      <c r="A11" s="115">
        <f>'DC4-1'!A41</f>
        <v>43033</v>
      </c>
      <c r="B11" s="77">
        <f>'DC4-1'!B11</f>
        <v>2581.994</v>
      </c>
      <c r="C11" s="77">
        <f>IF(ISERROR(VLOOKUP(A11,'DC4-1'!$A$4:$Q$1997,5,TRUE)),"",VLOOKUP(A11,'DC4-1'!$A$4:$Q$1997,5,TRUE))</f>
        <v>56.44</v>
      </c>
      <c r="D11" s="74">
        <v>10.232</v>
      </c>
      <c r="E11" s="65">
        <v>10.284</v>
      </c>
      <c r="F11" s="74">
        <f t="shared" si="0"/>
        <v>2628.176</v>
      </c>
      <c r="G11" s="75">
        <f t="shared" si="1"/>
        <v>245.99999999964</v>
      </c>
      <c r="K11" s="112"/>
    </row>
    <row r="12" spans="1:11">
      <c r="A12" s="115">
        <f>'DC4-1'!A42</f>
        <v>43038</v>
      </c>
      <c r="B12" s="77">
        <f>'DC4-1'!B12</f>
        <v>2581.994</v>
      </c>
      <c r="C12" s="77">
        <f>IF(ISERROR(VLOOKUP(A12,'DC4-1'!$A$4:$Q$1997,5,TRUE)),"",VLOOKUP(A12,'DC4-1'!$A$4:$Q$1997,5,TRUE))</f>
        <v>59.8545</v>
      </c>
      <c r="D12" s="74">
        <v>13.662</v>
      </c>
      <c r="E12" s="65">
        <v>13.715</v>
      </c>
      <c r="F12" s="74">
        <f t="shared" si="0"/>
        <v>2628.16</v>
      </c>
      <c r="G12" s="75">
        <f t="shared" si="1"/>
        <v>262.000000000171</v>
      </c>
      <c r="K12" s="112"/>
    </row>
    <row r="13" spans="1:11">
      <c r="A13" s="115">
        <f>'DC4-1'!A43</f>
        <v>43045</v>
      </c>
      <c r="B13" s="77">
        <f>'DC4-1'!B13</f>
        <v>2581.994</v>
      </c>
      <c r="C13" s="77">
        <f>IF(ISERROR(VLOOKUP(A13,'DC4-1'!$A$4:$Q$1997,5,TRUE)),"",VLOOKUP(A13,'DC4-1'!$A$4:$Q$1997,5,TRUE))</f>
        <v>60.412</v>
      </c>
      <c r="D13" s="74">
        <v>14.241</v>
      </c>
      <c r="E13" s="65">
        <v>14.288</v>
      </c>
      <c r="F13" s="74">
        <f t="shared" si="0"/>
        <v>2628.1415</v>
      </c>
      <c r="G13" s="75">
        <f t="shared" si="1"/>
        <v>280.500000000302</v>
      </c>
      <c r="K13" s="112"/>
    </row>
    <row r="14" spans="1:11">
      <c r="A14" s="115">
        <f>'DC4-1'!A44</f>
        <v>43050</v>
      </c>
      <c r="B14" s="77">
        <f>'DC4-1'!B14</f>
        <v>2581.994</v>
      </c>
      <c r="C14" s="77">
        <f>IF(ISERROR(VLOOKUP(A14,'DC4-1'!$A$4:$Q$1997,5,TRUE)),"",VLOOKUP(A14,'DC4-1'!$A$4:$Q$1997,5,TRUE))</f>
        <v>63.11</v>
      </c>
      <c r="D14" s="74"/>
      <c r="E14" s="65"/>
      <c r="F14" s="105"/>
      <c r="G14" s="75"/>
      <c r="K14" s="112"/>
    </row>
    <row r="15" spans="1:11">
      <c r="A15" s="115">
        <f>'DC4-1'!A45</f>
        <v>43055</v>
      </c>
      <c r="B15" s="77">
        <f>'DC4-1'!B15</f>
        <v>2581.994</v>
      </c>
      <c r="C15" s="77">
        <f>IF(ISERROR(VLOOKUP(A15,'DC4-1'!$A$4:$Q$1997,5,TRUE)),"",VLOOKUP(A15,'DC4-1'!$A$4:$Q$1997,5,TRUE))</f>
        <v>63.6015</v>
      </c>
      <c r="D15" s="74">
        <v>17.456</v>
      </c>
      <c r="E15" s="65">
        <v>17.499</v>
      </c>
      <c r="F15" s="74">
        <f>(B15+C15)-(D15+E15)/2</f>
        <v>2628.118</v>
      </c>
      <c r="G15" s="75">
        <f>(F$4-F15)*1000</f>
        <v>303.999999999633</v>
      </c>
      <c r="K15" s="112"/>
    </row>
    <row r="16" spans="1:11">
      <c r="A16" s="115">
        <f>'DC4-1'!A46</f>
        <v>43059</v>
      </c>
      <c r="B16" s="77">
        <f>'DC4-1'!B16</f>
        <v>2581.994</v>
      </c>
      <c r="C16" s="77">
        <f>IF(ISERROR(VLOOKUP(A16,'DC4-1'!$A$4:$Q$1997,5,TRUE)),"",VLOOKUP(A16,'DC4-1'!$A$4:$Q$1997,5,TRUE))</f>
        <v>66.3765</v>
      </c>
      <c r="D16" s="74">
        <v>20.245</v>
      </c>
      <c r="E16" s="65">
        <v>20.288</v>
      </c>
      <c r="F16" s="74">
        <f>(B16+C16)-(D16+E16)/2</f>
        <v>2628.104</v>
      </c>
      <c r="G16" s="75">
        <f>(F$4-F16)*1000</f>
        <v>318.000000000211</v>
      </c>
      <c r="K16" s="112"/>
    </row>
    <row r="17" spans="1:11">
      <c r="A17" s="115">
        <f>'DC4-1'!A47</f>
        <v>43063</v>
      </c>
      <c r="B17" s="77">
        <f>'DC4-1'!B17</f>
        <v>2581.994</v>
      </c>
      <c r="C17" s="77">
        <f>IF(ISERROR(VLOOKUP(A17,'DC4-1'!$A$4:$Q$1997,5,TRUE)),"",VLOOKUP(A17,'DC4-1'!$A$4:$Q$1997,5,TRUE))</f>
        <v>66.931</v>
      </c>
      <c r="D17" s="74"/>
      <c r="E17" s="65"/>
      <c r="F17" s="105"/>
      <c r="G17" s="75"/>
      <c r="K17" s="112"/>
    </row>
    <row r="18" spans="1:11">
      <c r="A18" s="115">
        <f>'DC4-1'!A48</f>
        <v>43067</v>
      </c>
      <c r="B18" s="77">
        <f>'DC4-1'!B18</f>
        <v>2581.994</v>
      </c>
      <c r="C18" s="77">
        <f>IF(ISERROR(VLOOKUP(A18,'DC4-1'!$A$4:$Q$1997,5,TRUE)),"",VLOOKUP(A18,'DC4-1'!$A$4:$Q$1997,5,TRUE))</f>
        <v>69.796</v>
      </c>
      <c r="D18" s="74">
        <v>23.688</v>
      </c>
      <c r="E18" s="74">
        <v>23.726</v>
      </c>
      <c r="F18" s="74">
        <f t="shared" ref="F18:F49" si="2">(B18+C18)-(D18+E18)/2</f>
        <v>2628.083</v>
      </c>
      <c r="G18" s="75">
        <f t="shared" ref="G18:G49" si="3">(F$4-F18)*1000</f>
        <v>338.999999999942</v>
      </c>
      <c r="K18" s="112"/>
    </row>
    <row r="19" spans="1:11">
      <c r="A19" s="115">
        <f>'DC4-1'!A49</f>
        <v>43073</v>
      </c>
      <c r="B19" s="77">
        <f>'DC4-1'!B19</f>
        <v>2581.994</v>
      </c>
      <c r="C19" s="77">
        <f>IF(ISERROR(VLOOKUP(A19,'DC4-1'!$A$4:$Q$1997,5,TRUE)),"",VLOOKUP(A19,'DC4-1'!$A$4:$Q$1997,5,TRUE))</f>
        <v>69.749</v>
      </c>
      <c r="D19" s="74">
        <v>23.649</v>
      </c>
      <c r="E19" s="74">
        <v>23.697</v>
      </c>
      <c r="F19" s="74">
        <f t="shared" si="2"/>
        <v>2628.07</v>
      </c>
      <c r="G19" s="75">
        <f t="shared" si="3"/>
        <v>352.000000000317</v>
      </c>
      <c r="K19" s="112"/>
    </row>
    <row r="20" spans="1:11">
      <c r="A20" s="115">
        <f>'DC4-1'!A50</f>
        <v>43094</v>
      </c>
      <c r="B20" s="77">
        <f>'DC4-1'!B20</f>
        <v>2581.994</v>
      </c>
      <c r="C20" s="77">
        <f>IF(ISERROR(VLOOKUP(A20,'DC4-1'!$A$4:$Q$1997,5,TRUE)),"",VLOOKUP(A20,'DC4-1'!$A$4:$Q$1997,5,TRUE))</f>
        <v>73.15</v>
      </c>
      <c r="D20" s="74">
        <v>27.07</v>
      </c>
      <c r="E20" s="74">
        <v>27.11</v>
      </c>
      <c r="F20" s="74">
        <f t="shared" si="2"/>
        <v>2628.054</v>
      </c>
      <c r="G20" s="75">
        <f t="shared" si="3"/>
        <v>367.999999999938</v>
      </c>
      <c r="K20" s="112"/>
    </row>
    <row r="21" spans="1:11">
      <c r="A21" s="115">
        <f>'DC4-1'!A51</f>
        <v>43102</v>
      </c>
      <c r="B21" s="77">
        <f>'DC4-1'!B21</f>
        <v>2581.994</v>
      </c>
      <c r="C21" s="77">
        <f>IF(ISERROR(VLOOKUP(A21,'DC4-1'!$A$4:$Q$1997,5,TRUE)),"",VLOOKUP(A21,'DC4-1'!$A$4:$Q$1997,5,TRUE))</f>
        <v>73.5825</v>
      </c>
      <c r="D21" s="74">
        <v>27.514</v>
      </c>
      <c r="E21" s="74">
        <v>27.562</v>
      </c>
      <c r="F21" s="74">
        <f t="shared" si="2"/>
        <v>2628.0385</v>
      </c>
      <c r="G21" s="75">
        <f t="shared" si="3"/>
        <v>383.499999999913</v>
      </c>
      <c r="K21" s="112"/>
    </row>
    <row r="22" spans="1:11">
      <c r="A22" s="115">
        <f>'DC4-1'!A52</f>
        <v>43108</v>
      </c>
      <c r="B22" s="77">
        <f>'DC4-1'!B22</f>
        <v>2581.994</v>
      </c>
      <c r="C22" s="77">
        <f>IF(ISERROR(VLOOKUP(A22,'DC4-1'!$A$4:$Q$1997,5,TRUE)),"",VLOOKUP(A22,'DC4-1'!$A$4:$Q$1997,5,TRUE))</f>
        <v>73.58</v>
      </c>
      <c r="D22" s="74">
        <v>27.503</v>
      </c>
      <c r="E22" s="74">
        <v>27.553</v>
      </c>
      <c r="F22" s="74">
        <f t="shared" si="2"/>
        <v>2628.046</v>
      </c>
      <c r="G22" s="75">
        <f t="shared" si="3"/>
        <v>375.999999999749</v>
      </c>
      <c r="K22" s="112"/>
    </row>
    <row r="23" spans="1:11">
      <c r="A23" s="115">
        <f>'DC4-1'!A53</f>
        <v>43118</v>
      </c>
      <c r="B23" s="77">
        <f>'DC4-1'!B23</f>
        <v>2581.994</v>
      </c>
      <c r="C23" s="77">
        <f>IF(ISERROR(VLOOKUP(A23,'DC4-1'!$A$4:$Q$1997,5,TRUE)),"",VLOOKUP(A23,'DC4-1'!$A$4:$Q$1997,5,TRUE))</f>
        <v>76.296</v>
      </c>
      <c r="D23" s="74">
        <v>30.23</v>
      </c>
      <c r="E23" s="74">
        <v>30.277</v>
      </c>
      <c r="F23" s="74">
        <f t="shared" si="2"/>
        <v>2628.0365</v>
      </c>
      <c r="G23" s="75">
        <f t="shared" si="3"/>
        <v>385.499999999865</v>
      </c>
      <c r="K23" s="112"/>
    </row>
    <row r="24" spans="1:11">
      <c r="A24" s="115">
        <f>'DC4-1'!A54</f>
        <v>43122</v>
      </c>
      <c r="B24" s="77">
        <f>'DC4-1'!B24</f>
        <v>2581.994</v>
      </c>
      <c r="C24" s="77">
        <f>IF(ISERROR(VLOOKUP(A24,'DC4-1'!$A$4:$Q$1997,5,TRUE)),"",VLOOKUP(A24,'DC4-1'!$A$4:$Q$1997,5,TRUE))</f>
        <v>76.2815</v>
      </c>
      <c r="D24" s="74">
        <v>30.224</v>
      </c>
      <c r="E24" s="74">
        <v>30.274</v>
      </c>
      <c r="F24" s="74">
        <f t="shared" si="2"/>
        <v>2628.0265</v>
      </c>
      <c r="G24" s="75">
        <f t="shared" si="3"/>
        <v>395.499999999629</v>
      </c>
      <c r="K24" s="112"/>
    </row>
    <row r="25" spans="1:11">
      <c r="A25" s="115">
        <f>'DC4-1'!A55</f>
        <v>43129</v>
      </c>
      <c r="B25" s="77">
        <f>'DC4-1'!B25</f>
        <v>2581.994</v>
      </c>
      <c r="C25" s="77">
        <f>IF(ISERROR(VLOOKUP(A25,'DC4-1'!$A$4:$Q$1997,5,TRUE)),"",VLOOKUP(A25,'DC4-1'!$A$4:$Q$1997,5,TRUE))</f>
        <v>76.8665</v>
      </c>
      <c r="D25" s="74">
        <v>30.808</v>
      </c>
      <c r="E25" s="74">
        <v>30.863</v>
      </c>
      <c r="F25" s="74">
        <f t="shared" si="2"/>
        <v>2628.025</v>
      </c>
      <c r="G25" s="75">
        <f t="shared" si="3"/>
        <v>396.999999999935</v>
      </c>
      <c r="K25" s="112"/>
    </row>
    <row r="26" spans="1:11">
      <c r="A26" s="115">
        <f>'DC4-1'!A56</f>
        <v>43144</v>
      </c>
      <c r="B26" s="77">
        <f>'DC4-1'!B26</f>
        <v>2581.994</v>
      </c>
      <c r="C26" s="77">
        <f>IF(ISERROR(VLOOKUP(A26,'DC4-1'!$A$4:$Q$1997,5,TRUE)),"",VLOOKUP(A26,'DC4-1'!$A$4:$Q$1997,5,TRUE))</f>
        <v>79.6435</v>
      </c>
      <c r="D26" s="74">
        <v>33.612</v>
      </c>
      <c r="E26" s="74">
        <v>33.657</v>
      </c>
      <c r="F26" s="74">
        <f t="shared" si="2"/>
        <v>2628.003</v>
      </c>
      <c r="G26" s="75">
        <f t="shared" si="3"/>
        <v>418.999999999869</v>
      </c>
      <c r="K26" s="112"/>
    </row>
    <row r="27" spans="1:11">
      <c r="A27" s="115">
        <f>'DC4-1'!A57</f>
        <v>43150</v>
      </c>
      <c r="B27" s="77">
        <f>'DC4-1'!B27</f>
        <v>2581.994</v>
      </c>
      <c r="C27" s="77">
        <f>IF(ISERROR(VLOOKUP(A27,'DC4-1'!$A$4:$Q$1997,5,TRUE)),"",VLOOKUP(A27,'DC4-1'!$A$4:$Q$1997,5,TRUE))</f>
        <v>79.633</v>
      </c>
      <c r="D27" s="74">
        <v>33.601</v>
      </c>
      <c r="E27" s="74">
        <v>33.653</v>
      </c>
      <c r="F27" s="74">
        <f t="shared" si="2"/>
        <v>2628</v>
      </c>
      <c r="G27" s="75">
        <f t="shared" si="3"/>
        <v>422.000000000025</v>
      </c>
      <c r="K27" s="112"/>
    </row>
    <row r="28" spans="1:11">
      <c r="A28" s="115">
        <f>'DC4-1'!A58</f>
        <v>43163</v>
      </c>
      <c r="B28" s="77">
        <f>'DC4-1'!B28</f>
        <v>2581.994</v>
      </c>
      <c r="C28" s="77">
        <f>IF(ISERROR(VLOOKUP(A28,'DC4-1'!$A$4:$Q$1997,5,TRUE)),"",VLOOKUP(A28,'DC4-1'!$A$4:$Q$1997,5,TRUE))</f>
        <v>83.707</v>
      </c>
      <c r="D28" s="74">
        <v>37.696</v>
      </c>
      <c r="E28" s="74">
        <v>37.747</v>
      </c>
      <c r="F28" s="74">
        <f t="shared" si="2"/>
        <v>2627.9795</v>
      </c>
      <c r="G28" s="75">
        <f t="shared" si="3"/>
        <v>442.500000000109</v>
      </c>
      <c r="K28" s="112"/>
    </row>
    <row r="29" spans="1:11">
      <c r="A29" s="115">
        <f>'DC4-1'!A59</f>
        <v>43173</v>
      </c>
      <c r="B29" s="77">
        <f>'DC4-1'!B29</f>
        <v>2581.994</v>
      </c>
      <c r="C29" s="77">
        <f>IF(ISERROR(VLOOKUP(A29,'DC4-1'!$A$4:$Q$1997,5,TRUE)),"",VLOOKUP(A29,'DC4-1'!$A$4:$Q$1997,5,TRUE))</f>
        <v>86.5</v>
      </c>
      <c r="D29" s="74">
        <v>40.497</v>
      </c>
      <c r="E29" s="74">
        <v>40.545</v>
      </c>
      <c r="F29" s="74">
        <f t="shared" si="2"/>
        <v>2627.973</v>
      </c>
      <c r="G29" s="75">
        <f t="shared" si="3"/>
        <v>449.000000000069</v>
      </c>
      <c r="K29" s="112"/>
    </row>
    <row r="30" spans="1:11">
      <c r="A30" s="115">
        <f>'DC4-1'!A60</f>
        <v>43179</v>
      </c>
      <c r="B30" s="77">
        <f>'DC4-1'!B30</f>
        <v>2581.994</v>
      </c>
      <c r="C30" s="77">
        <f>IF(ISERROR(VLOOKUP(A30,'DC4-1'!$A$4:$Q$1997,5,TRUE)),"",VLOOKUP(A30,'DC4-1'!$A$4:$Q$1997,5,TRUE))</f>
        <v>87.0805</v>
      </c>
      <c r="D30" s="74">
        <v>41.08</v>
      </c>
      <c r="E30" s="74">
        <v>41.129</v>
      </c>
      <c r="F30" s="74">
        <f t="shared" si="2"/>
        <v>2627.97</v>
      </c>
      <c r="G30" s="75">
        <f t="shared" si="3"/>
        <v>451.999999999771</v>
      </c>
      <c r="K30" s="112"/>
    </row>
    <row r="31" spans="1:11">
      <c r="A31" s="115">
        <f>'DC4-1'!A61</f>
        <v>43186</v>
      </c>
      <c r="B31" s="77">
        <f>'DC4-1'!B31</f>
        <v>2581.994</v>
      </c>
      <c r="C31" s="77">
        <f>IF(ISERROR(VLOOKUP(A31,'DC4-1'!$A$4:$Q$1997,5,TRUE)),"",VLOOKUP(A31,'DC4-1'!$A$4:$Q$1997,5,TRUE))</f>
        <v>89.8975</v>
      </c>
      <c r="D31" s="74">
        <v>43.901</v>
      </c>
      <c r="E31" s="74">
        <v>43.949</v>
      </c>
      <c r="F31" s="74">
        <f t="shared" si="2"/>
        <v>2627.9665</v>
      </c>
      <c r="G31" s="75">
        <f t="shared" si="3"/>
        <v>455.500000000029</v>
      </c>
      <c r="K31" s="112"/>
    </row>
    <row r="32" spans="1:11">
      <c r="A32" s="115">
        <f>'DC4-1'!A62</f>
        <v>43192</v>
      </c>
      <c r="B32" s="77">
        <f>'DC4-1'!B32</f>
        <v>2581.994</v>
      </c>
      <c r="C32" s="77">
        <f>IF(ISERROR(VLOOKUP(A32,'DC4-1'!$A$4:$Q$1997,5,TRUE)),"",VLOOKUP(A32,'DC4-1'!$A$4:$Q$1997,5,TRUE))</f>
        <v>90.462</v>
      </c>
      <c r="D32" s="74">
        <v>44.475</v>
      </c>
      <c r="E32" s="74">
        <v>44.526</v>
      </c>
      <c r="F32" s="74">
        <f t="shared" si="2"/>
        <v>2627.9555</v>
      </c>
      <c r="G32" s="75">
        <f t="shared" si="3"/>
        <v>466.499999999996</v>
      </c>
      <c r="K32" s="112"/>
    </row>
    <row r="33" spans="1:11">
      <c r="A33" s="115">
        <f>'DC4-1'!A63</f>
        <v>43200</v>
      </c>
      <c r="B33" s="77">
        <f>'DC4-1'!B33</f>
        <v>2581.994</v>
      </c>
      <c r="C33" s="77">
        <f>IF(ISERROR(VLOOKUP(A33,'DC4-1'!$A$4:$Q$1997,5,TRUE)),"",VLOOKUP(A33,'DC4-1'!$A$4:$Q$1997,5,TRUE))</f>
        <v>93.3465</v>
      </c>
      <c r="D33" s="74">
        <v>47.358</v>
      </c>
      <c r="E33" s="74">
        <v>47.409</v>
      </c>
      <c r="F33" s="74">
        <f t="shared" si="2"/>
        <v>2627.957</v>
      </c>
      <c r="G33" s="75">
        <f t="shared" si="3"/>
        <v>464.999999999691</v>
      </c>
      <c r="K33" s="112"/>
    </row>
    <row r="34" spans="1:11">
      <c r="A34" s="115">
        <f>'DC4-1'!A64</f>
        <v>43209</v>
      </c>
      <c r="B34" s="77">
        <f>'DC4-1'!B34</f>
        <v>2581.994</v>
      </c>
      <c r="C34" s="77">
        <f>IF(ISERROR(VLOOKUP(A34,'DC4-1'!$A$4:$Q$1997,5,TRUE)),"",VLOOKUP(A34,'DC4-1'!$A$4:$Q$1997,5,TRUE))</f>
        <v>96.7835</v>
      </c>
      <c r="D34" s="74">
        <v>50.806</v>
      </c>
      <c r="E34" s="74">
        <v>50.855</v>
      </c>
      <c r="F34" s="74">
        <f t="shared" si="2"/>
        <v>2627.947</v>
      </c>
      <c r="G34" s="75">
        <f t="shared" si="3"/>
        <v>474.999999999909</v>
      </c>
      <c r="K34" s="112"/>
    </row>
    <row r="35" spans="1:11">
      <c r="A35" s="115">
        <f>'DC4-1'!A65</f>
        <v>43214</v>
      </c>
      <c r="B35" s="77">
        <f>'DC4-1'!B35</f>
        <v>2581.994</v>
      </c>
      <c r="C35" s="77">
        <f>IF(ISERROR(VLOOKUP(A35,'DC4-1'!$A$4:$Q$1997,5,TRUE)),"",VLOOKUP(A35,'DC4-1'!$A$4:$Q$1997,5,TRUE))</f>
        <v>96.7565</v>
      </c>
      <c r="D35" s="74">
        <v>50.778</v>
      </c>
      <c r="E35" s="74">
        <v>50.83</v>
      </c>
      <c r="F35" s="74">
        <f t="shared" si="2"/>
        <v>2627.9465</v>
      </c>
      <c r="G35" s="75">
        <f t="shared" si="3"/>
        <v>475.500000000011</v>
      </c>
      <c r="K35" s="112"/>
    </row>
    <row r="36" spans="1:11">
      <c r="A36" s="115">
        <f>'DC4-1'!A66</f>
        <v>43244</v>
      </c>
      <c r="B36" s="77">
        <f>'DC4-1'!B36</f>
        <v>2581.994</v>
      </c>
      <c r="C36" s="77">
        <f>IF(ISERROR(VLOOKUP(A36,'DC4-1'!$A$4:$Q$1997,5,TRUE)),"",VLOOKUP(A36,'DC4-1'!$A$4:$Q$1997,5,TRUE))</f>
        <v>103.4695</v>
      </c>
      <c r="D36" s="74">
        <v>57.541</v>
      </c>
      <c r="E36" s="74">
        <v>57.575</v>
      </c>
      <c r="F36" s="74">
        <f t="shared" si="2"/>
        <v>2627.9055</v>
      </c>
      <c r="G36" s="75">
        <f t="shared" si="3"/>
        <v>516.499999999724</v>
      </c>
      <c r="K36" s="112"/>
    </row>
    <row r="37" spans="1:11">
      <c r="A37" s="115">
        <f>'DC4-1'!A67</f>
        <v>43249</v>
      </c>
      <c r="B37" s="77">
        <f>'DC4-1'!B37</f>
        <v>2581.994</v>
      </c>
      <c r="C37" s="77">
        <f>IF(ISERROR(VLOOKUP(A37,'DC4-1'!$A$4:$Q$1997,5,TRUE)),"",VLOOKUP(A37,'DC4-1'!$A$4:$Q$1997,5,TRUE))</f>
        <v>103.4405</v>
      </c>
      <c r="D37" s="74">
        <v>57.521</v>
      </c>
      <c r="E37" s="74">
        <v>57.557</v>
      </c>
      <c r="F37" s="74">
        <f t="shared" si="2"/>
        <v>2627.8955</v>
      </c>
      <c r="G37" s="75">
        <f t="shared" si="3"/>
        <v>526.499999999942</v>
      </c>
      <c r="K37" s="112"/>
    </row>
    <row r="38" spans="1:11">
      <c r="A38" s="115">
        <f>'DC4-1'!A68</f>
        <v>43255</v>
      </c>
      <c r="B38" s="77">
        <f>'DC4-1'!B38</f>
        <v>2581.994</v>
      </c>
      <c r="C38" s="77">
        <f>IF(ISERROR(VLOOKUP(A38,'DC4-1'!$A$4:$Q$1997,5,TRUE)),"",VLOOKUP(A38,'DC4-1'!$A$4:$Q$1997,5,TRUE))</f>
        <v>104.0365</v>
      </c>
      <c r="D38" s="74">
        <v>58.112</v>
      </c>
      <c r="E38" s="74">
        <v>58.147</v>
      </c>
      <c r="F38" s="74">
        <f t="shared" si="2"/>
        <v>2627.901</v>
      </c>
      <c r="G38" s="75">
        <f t="shared" si="3"/>
        <v>520.999999999731</v>
      </c>
      <c r="K38" s="112"/>
    </row>
    <row r="39" spans="1:11">
      <c r="A39" s="115">
        <f>'DC4-1'!A69</f>
        <v>43266</v>
      </c>
      <c r="B39" s="77">
        <f>'DC4-1'!B39</f>
        <v>2581.994</v>
      </c>
      <c r="C39" s="77">
        <f>IF(ISERROR(VLOOKUP(A39,'DC4-1'!$A$4:$Q$1997,5,TRUE)),"",VLOOKUP(A39,'DC4-1'!$A$4:$Q$1997,5,TRUE))</f>
        <v>103.991</v>
      </c>
      <c r="D39" s="74">
        <v>58.079</v>
      </c>
      <c r="E39" s="74">
        <v>58.112</v>
      </c>
      <c r="F39" s="74">
        <f t="shared" si="2"/>
        <v>2627.8895</v>
      </c>
      <c r="G39" s="75">
        <f t="shared" si="3"/>
        <v>532.4999999998</v>
      </c>
      <c r="K39" s="112"/>
    </row>
    <row r="40" spans="1:11">
      <c r="A40" s="115">
        <f>'DC4-1'!A70</f>
        <v>43271</v>
      </c>
      <c r="B40" s="77">
        <f>'DC4-1'!B40</f>
        <v>2581.994</v>
      </c>
      <c r="C40" s="77">
        <f>IF(ISERROR(VLOOKUP(A40,'DC4-1'!$A$4:$Q$1997,5,TRUE)),"",VLOOKUP(A40,'DC4-1'!$A$4:$Q$1997,5,TRUE))</f>
        <v>106.859</v>
      </c>
      <c r="D40" s="74">
        <v>60.949</v>
      </c>
      <c r="E40" s="74">
        <v>60.985</v>
      </c>
      <c r="F40" s="74">
        <f t="shared" si="2"/>
        <v>2627.886</v>
      </c>
      <c r="G40" s="75">
        <f t="shared" si="3"/>
        <v>536.000000000058</v>
      </c>
      <c r="K40" s="112">
        <f>IF(AND(年报!N$2&lt;=A40,A40&lt;=年报!N$3),1,0)</f>
        <v>0</v>
      </c>
    </row>
    <row r="41" spans="1:11">
      <c r="A41" s="115">
        <f>'DC4-1'!A71</f>
        <v>43277</v>
      </c>
      <c r="B41" s="77">
        <f>'DC4-1'!B41</f>
        <v>2581.994</v>
      </c>
      <c r="C41" s="77">
        <f>IF(ISERROR(VLOOKUP(A41,'DC4-1'!$A$4:$Q$1997,5,TRUE)),"",VLOOKUP(A41,'DC4-1'!$A$4:$Q$1997,5,TRUE))</f>
        <v>106.828</v>
      </c>
      <c r="D41" s="74">
        <v>60.924</v>
      </c>
      <c r="E41" s="74">
        <v>60.959</v>
      </c>
      <c r="F41" s="74">
        <f t="shared" si="2"/>
        <v>2627.8805</v>
      </c>
      <c r="G41" s="75">
        <f t="shared" si="3"/>
        <v>541.499999999814</v>
      </c>
      <c r="K41" s="112">
        <f>IF(AND(年报!N$2&lt;=A41,A41&lt;=年报!N$3),1,0)</f>
        <v>0</v>
      </c>
    </row>
    <row r="42" spans="1:11">
      <c r="A42" s="115">
        <f>'DC4-1'!A72</f>
        <v>43283</v>
      </c>
      <c r="B42" s="77">
        <f>'DC4-1'!B42</f>
        <v>2581.994</v>
      </c>
      <c r="C42" s="77">
        <f>IF(ISERROR(VLOOKUP(A42,'DC4-1'!$A$4:$Q$1997,5,TRUE)),"",VLOOKUP(A42,'DC4-1'!$A$4:$Q$1997,5,TRUE))</f>
        <v>106.806</v>
      </c>
      <c r="D42" s="74">
        <v>60.903</v>
      </c>
      <c r="E42" s="74">
        <v>60.928</v>
      </c>
      <c r="F42" s="74">
        <f t="shared" si="2"/>
        <v>2627.8845</v>
      </c>
      <c r="G42" s="75">
        <f t="shared" si="3"/>
        <v>537.499999999909</v>
      </c>
      <c r="K42" s="112">
        <f>IF(AND(年报!N$2&lt;=A42,A42&lt;=年报!N$3),1,0)</f>
        <v>0</v>
      </c>
    </row>
    <row r="43" spans="1:11">
      <c r="A43" s="115">
        <f>'DC4-1'!A73</f>
        <v>43293</v>
      </c>
      <c r="B43" s="77">
        <f>'DC4-1'!B43</f>
        <v>2581.994</v>
      </c>
      <c r="C43" s="77">
        <f>IF(ISERROR(VLOOKUP(A43,'DC4-1'!$A$4:$Q$1997,5,TRUE)),"",VLOOKUP(A43,'DC4-1'!$A$4:$Q$1997,5,TRUE))</f>
        <v>106.806</v>
      </c>
      <c r="D43" s="74">
        <v>60.904</v>
      </c>
      <c r="E43" s="74">
        <v>60.924</v>
      </c>
      <c r="F43" s="74">
        <f t="shared" si="2"/>
        <v>2627.886</v>
      </c>
      <c r="G43" s="75">
        <f t="shared" si="3"/>
        <v>536.000000000058</v>
      </c>
      <c r="K43" s="112">
        <f>IF(AND(年报!N$2&lt;=A43,A43&lt;=年报!N$3),1,0)</f>
        <v>0</v>
      </c>
    </row>
    <row r="44" spans="1:11">
      <c r="A44" s="115">
        <f>'DC4-1'!A74</f>
        <v>43297</v>
      </c>
      <c r="B44" s="77">
        <f>'DC4-1'!B44</f>
        <v>2581.994</v>
      </c>
      <c r="C44" s="77">
        <f>IF(ISERROR(VLOOKUP(A44,'DC4-1'!$A$4:$Q$1997,5,TRUE)),"",VLOOKUP(A44,'DC4-1'!$A$4:$Q$1997,5,TRUE))</f>
        <v>106.776</v>
      </c>
      <c r="D44" s="74">
        <v>60.882</v>
      </c>
      <c r="E44" s="74">
        <v>60.919</v>
      </c>
      <c r="F44" s="74">
        <f t="shared" si="2"/>
        <v>2627.8695</v>
      </c>
      <c r="G44" s="75">
        <f t="shared" si="3"/>
        <v>552.500000000236</v>
      </c>
      <c r="K44" s="112">
        <f>IF(AND(年报!N$2&lt;=A44,A44&lt;=年报!N$3),1,0)</f>
        <v>0</v>
      </c>
    </row>
    <row r="45" spans="1:11">
      <c r="A45" s="115">
        <f>'DC4-1'!A75</f>
        <v>43306</v>
      </c>
      <c r="B45" s="77">
        <f>'DC4-1'!B45</f>
        <v>2581.994</v>
      </c>
      <c r="C45" s="77">
        <f>IF(ISERROR(VLOOKUP(A45,'DC4-1'!$A$4:$Q$1997,5,TRUE)),"",VLOOKUP(A45,'DC4-1'!$A$4:$Q$1997,5,TRUE))</f>
        <v>106.768</v>
      </c>
      <c r="D45" s="74">
        <v>60.871</v>
      </c>
      <c r="E45" s="74">
        <v>60.904</v>
      </c>
      <c r="F45" s="74">
        <f t="shared" si="2"/>
        <v>2627.8745</v>
      </c>
      <c r="G45" s="75">
        <f t="shared" si="3"/>
        <v>547.499999999673</v>
      </c>
      <c r="K45" s="112">
        <f>IF(AND(年报!N$2&lt;=A45,A45&lt;=年报!N$3),1,0)</f>
        <v>0</v>
      </c>
    </row>
    <row r="46" spans="1:11">
      <c r="A46" s="115">
        <f>'DC4-1'!A76</f>
        <v>43313</v>
      </c>
      <c r="B46" s="77">
        <f>'DC4-1'!B46</f>
        <v>2581.994</v>
      </c>
      <c r="C46" s="77">
        <f>IF(ISERROR(VLOOKUP(A46,'DC4-1'!$A$4:$Q$1997,5,TRUE)),"",VLOOKUP(A46,'DC4-1'!$A$4:$Q$1997,5,TRUE))</f>
        <v>107.389</v>
      </c>
      <c r="D46" s="74">
        <v>61.495</v>
      </c>
      <c r="E46" s="74">
        <v>61.529</v>
      </c>
      <c r="F46" s="74">
        <f t="shared" si="2"/>
        <v>2627.871</v>
      </c>
      <c r="G46" s="75">
        <f t="shared" si="3"/>
        <v>550.999999999931</v>
      </c>
      <c r="K46" s="112">
        <f>IF(AND(年报!N$2&lt;=A46,A46&lt;=年报!N$3),1,0)</f>
        <v>0</v>
      </c>
    </row>
    <row r="47" spans="1:11">
      <c r="A47" s="115">
        <f>'DC4-1'!A77</f>
        <v>43318</v>
      </c>
      <c r="B47" s="77">
        <f>'DC4-1'!B47</f>
        <v>2581.994</v>
      </c>
      <c r="C47" s="77">
        <f>IF(ISERROR(VLOOKUP(A47,'DC4-1'!$A$4:$Q$1997,5,TRUE)),"",VLOOKUP(A47,'DC4-1'!$A$4:$Q$1997,5,TRUE))</f>
        <v>107.383</v>
      </c>
      <c r="D47" s="74">
        <v>61.494</v>
      </c>
      <c r="E47" s="74">
        <v>61.528</v>
      </c>
      <c r="F47" s="74">
        <f t="shared" si="2"/>
        <v>2627.866</v>
      </c>
      <c r="G47" s="75">
        <f t="shared" si="3"/>
        <v>556.00000000004</v>
      </c>
      <c r="K47" s="112">
        <f>IF(AND(年报!N$2&lt;=A47,A47&lt;=年报!N$3),1,0)</f>
        <v>0</v>
      </c>
    </row>
    <row r="48" spans="1:11">
      <c r="A48" s="115">
        <f>'DC4-1'!A78</f>
        <v>43325</v>
      </c>
      <c r="B48" s="77">
        <f>'DC4-1'!B48</f>
        <v>2581.994</v>
      </c>
      <c r="C48" s="77">
        <f>IF(ISERROR(VLOOKUP(A48,'DC4-1'!$A$4:$Q$1997,5,TRUE)),"",VLOOKUP(A48,'DC4-1'!$A$4:$Q$1997,5,TRUE))</f>
        <v>107.3485</v>
      </c>
      <c r="D48" s="74">
        <v>61.461</v>
      </c>
      <c r="E48" s="74">
        <v>61.495</v>
      </c>
      <c r="F48" s="74">
        <f t="shared" si="2"/>
        <v>2627.8645</v>
      </c>
      <c r="G48" s="75">
        <f t="shared" si="3"/>
        <v>557.499999999891</v>
      </c>
      <c r="K48" s="112">
        <f>IF(AND(年报!N$2&lt;=A48,A48&lt;=年报!N$3),1,0)</f>
        <v>0</v>
      </c>
    </row>
    <row r="49" spans="1:11">
      <c r="A49" s="115">
        <f>'DC4-1'!A79</f>
        <v>43336</v>
      </c>
      <c r="B49" s="77">
        <f>'DC4-1'!B49</f>
        <v>2581.994</v>
      </c>
      <c r="C49" s="77">
        <f>IF(ISERROR(VLOOKUP(A49,'DC4-1'!$A$4:$Q$1997,5,TRUE)),"",VLOOKUP(A49,'DC4-1'!$A$4:$Q$1997,5,TRUE))</f>
        <v>110.2335</v>
      </c>
      <c r="D49" s="74">
        <v>64.351</v>
      </c>
      <c r="E49" s="74">
        <v>64.388</v>
      </c>
      <c r="F49" s="74">
        <f t="shared" si="2"/>
        <v>2627.858</v>
      </c>
      <c r="G49" s="75">
        <f t="shared" si="3"/>
        <v>563.999999999851</v>
      </c>
      <c r="K49" s="112">
        <f>IF(AND(年报!N$2&lt;=A49,A49&lt;=年报!N$3),1,0)</f>
        <v>0</v>
      </c>
    </row>
    <row r="50" spans="1:11">
      <c r="A50" s="115">
        <f>'DC4-1'!A80</f>
        <v>43340</v>
      </c>
      <c r="B50" s="77">
        <f>'DC4-1'!B50</f>
        <v>2581.994</v>
      </c>
      <c r="C50" s="77">
        <f>IF(ISERROR(VLOOKUP(A50,'DC4-1'!$A$4:$Q$1997,5,TRUE)),"",VLOOKUP(A50,'DC4-1'!$A$4:$Q$1997,5,TRUE))</f>
        <v>110.2355</v>
      </c>
      <c r="D50" s="74">
        <v>64.351</v>
      </c>
      <c r="E50" s="74">
        <v>64.385</v>
      </c>
      <c r="F50" s="74">
        <f t="shared" ref="F50:F81" si="4">(B50+C50)-(D50+E50)/2</f>
        <v>2627.8615</v>
      </c>
      <c r="G50" s="75">
        <f t="shared" ref="G50:G81" si="5">(F$4-F50)*1000</f>
        <v>560.499999999593</v>
      </c>
      <c r="K50" s="112">
        <f>IF(AND(年报!N$2&lt;=A50,A50&lt;=年报!N$3),1,0)</f>
        <v>0</v>
      </c>
    </row>
    <row r="51" spans="1:11">
      <c r="A51" s="115">
        <f>'DC4-1'!A81</f>
        <v>43346</v>
      </c>
      <c r="B51" s="77">
        <f>'DC4-1'!B51</f>
        <v>2581.994</v>
      </c>
      <c r="C51" s="77">
        <f>IF(ISERROR(VLOOKUP(A51,'DC4-1'!$A$4:$Q$1997,5,TRUE)),"",VLOOKUP(A51,'DC4-1'!$A$4:$Q$1997,5,TRUE))</f>
        <v>110.235</v>
      </c>
      <c r="D51" s="74">
        <v>64.31</v>
      </c>
      <c r="E51" s="74">
        <v>64.345</v>
      </c>
      <c r="F51" s="74">
        <f t="shared" si="4"/>
        <v>2627.9015</v>
      </c>
      <c r="G51" s="75">
        <f t="shared" si="5"/>
        <v>520.499999999629</v>
      </c>
      <c r="K51" s="112">
        <f>IF(AND(年报!N$2&lt;=A51,A51&lt;=年报!N$3),1,0)</f>
        <v>0</v>
      </c>
    </row>
    <row r="52" spans="1:11">
      <c r="A52" s="115">
        <f>'DC4-1'!A82</f>
        <v>43365</v>
      </c>
      <c r="B52" s="77">
        <f>'DC4-1'!B52</f>
        <v>2581.994</v>
      </c>
      <c r="C52" s="77">
        <f>IF(ISERROR(VLOOKUP(A52,'DC4-1'!$A$4:$Q$1997,5,TRUE)),"",VLOOKUP(A52,'DC4-1'!$A$4:$Q$1997,5,TRUE))</f>
        <v>113.665</v>
      </c>
      <c r="D52" s="74">
        <v>67.789</v>
      </c>
      <c r="E52" s="74">
        <v>67.825</v>
      </c>
      <c r="F52" s="74">
        <f t="shared" si="4"/>
        <v>2627.852</v>
      </c>
      <c r="G52" s="75">
        <f t="shared" si="5"/>
        <v>569.999999999709</v>
      </c>
      <c r="K52" s="112">
        <f>IF(AND(年报!N$2&lt;=A52,A52&lt;=年报!N$3),1,0)</f>
        <v>0</v>
      </c>
    </row>
    <row r="53" spans="1:11">
      <c r="A53" s="115">
        <v>43370</v>
      </c>
      <c r="B53" s="77">
        <f>'DC4-1'!B53</f>
        <v>2581.994</v>
      </c>
      <c r="C53" s="77">
        <f>IF(ISERROR(VLOOKUP(A53,'DC4-1'!$A$4:$Q$1997,5,TRUE)),"",VLOOKUP(A53,'DC4-1'!$A$4:$Q$1997,5,TRUE))</f>
        <v>113.648</v>
      </c>
      <c r="D53" s="74">
        <v>67.778</v>
      </c>
      <c r="E53" s="74">
        <v>67.812</v>
      </c>
      <c r="F53" s="74">
        <f t="shared" si="4"/>
        <v>2627.847</v>
      </c>
      <c r="G53" s="75">
        <f t="shared" si="5"/>
        <v>574.999999999818</v>
      </c>
      <c r="K53" s="112">
        <f>IF(AND(年报!N$2&lt;=A53,A53&lt;=年报!N$3),1,0)</f>
        <v>0</v>
      </c>
    </row>
    <row r="54" s="63" customFormat="1" spans="1:11">
      <c r="A54" s="115">
        <f>实测管口高程!A2</f>
        <v>43375</v>
      </c>
      <c r="B54" s="77">
        <f>'DC4-1'!B54</f>
        <v>2581.994</v>
      </c>
      <c r="C54" s="77">
        <f>IF(ISERROR(VLOOKUP(A54,'DC4-1'!$A$4:$Q$1997,5,TRUE)),"",VLOOKUP(A54,'DC4-1'!$A$4:$Q$1997,5,TRUE))</f>
        <v>113.643</v>
      </c>
      <c r="D54" s="74">
        <v>67.778</v>
      </c>
      <c r="E54" s="74">
        <v>67.812</v>
      </c>
      <c r="F54" s="74">
        <f t="shared" si="4"/>
        <v>2627.842</v>
      </c>
      <c r="G54" s="75">
        <f t="shared" si="5"/>
        <v>579.999999999927</v>
      </c>
      <c r="H54" s="78"/>
      <c r="K54" s="82">
        <f>IF(AND(年报!N$2&lt;=A54,A54&lt;=年报!N$3),1,0)</f>
        <v>0</v>
      </c>
    </row>
    <row r="55" spans="1:11">
      <c r="A55" s="121">
        <f>实测管口高程!A3</f>
        <v>43381</v>
      </c>
      <c r="B55" s="77">
        <f>'DC4-1'!B55</f>
        <v>2581.994</v>
      </c>
      <c r="C55" s="77">
        <f>IF(ISERROR(VLOOKUP(A55,'DC4-1'!$A$4:$Q$1997,5,TRUE)),"",VLOOKUP(A55,'DC4-1'!$A$4:$Q$1997,5,TRUE))</f>
        <v>113.635</v>
      </c>
      <c r="D55" s="105">
        <v>67.773</v>
      </c>
      <c r="E55" s="105">
        <v>67.81</v>
      </c>
      <c r="F55" s="74">
        <f t="shared" si="4"/>
        <v>2627.8375</v>
      </c>
      <c r="G55" s="75">
        <f t="shared" si="5"/>
        <v>584.499999999935</v>
      </c>
      <c r="H55" s="113"/>
      <c r="I55" s="113"/>
      <c r="K55" s="112">
        <f>IF(AND(年报!N$2&lt;=A55,A55&lt;=年报!N$3),1,0)</f>
        <v>0</v>
      </c>
    </row>
    <row r="56" spans="1:11">
      <c r="A56" s="121">
        <f>实测管口高程!A4</f>
        <v>43390</v>
      </c>
      <c r="B56" s="77">
        <f>'DC4-1'!B56</f>
        <v>2581.994</v>
      </c>
      <c r="C56" s="77">
        <f>IF(ISERROR(VLOOKUP(A56,'DC4-1'!$A$4:$Q$1997,5,TRUE)),"",VLOOKUP(A56,'DC4-1'!$A$4:$Q$1997,5,TRUE))</f>
        <v>113.6035</v>
      </c>
      <c r="D56" s="105">
        <v>67.741</v>
      </c>
      <c r="E56" s="105">
        <v>67.778</v>
      </c>
      <c r="F56" s="74">
        <f t="shared" si="4"/>
        <v>2627.838</v>
      </c>
      <c r="G56" s="75">
        <f t="shared" si="5"/>
        <v>583.999999999833</v>
      </c>
      <c r="H56" s="113"/>
      <c r="I56" s="113"/>
      <c r="K56" s="112">
        <f>IF(AND(年报!N$2&lt;=A56,A56&lt;=年报!N$3),1,0)</f>
        <v>0</v>
      </c>
    </row>
    <row r="57" spans="1:11">
      <c r="A57" s="121">
        <f>实测管口高程!A5</f>
        <v>43396</v>
      </c>
      <c r="B57" s="77">
        <f>'DC4-1'!B57</f>
        <v>2581.994</v>
      </c>
      <c r="C57" s="77">
        <f>IF(ISERROR(VLOOKUP(A57,'DC4-1'!$A$4:$Q$1997,5,TRUE)),"",VLOOKUP(A57,'DC4-1'!$A$4:$Q$1997,5,TRUE))</f>
        <v>116.939</v>
      </c>
      <c r="D57" s="105">
        <v>71.082</v>
      </c>
      <c r="E57" s="105">
        <v>71.117</v>
      </c>
      <c r="F57" s="74">
        <f t="shared" si="4"/>
        <v>2627.8335</v>
      </c>
      <c r="G57" s="75">
        <f t="shared" si="5"/>
        <v>588.49999999984</v>
      </c>
      <c r="H57" s="113"/>
      <c r="I57" s="113"/>
      <c r="K57" s="112">
        <f>IF(AND(年报!N$2&lt;=A57,A57&lt;=年报!N$3),1,0)</f>
        <v>0</v>
      </c>
    </row>
    <row r="58" spans="1:11">
      <c r="A58" s="121">
        <f>实测管口高程!A6</f>
        <v>43403</v>
      </c>
      <c r="B58" s="77">
        <f>'DC4-1'!B58</f>
        <v>2581.994</v>
      </c>
      <c r="C58" s="77">
        <f>IF(ISERROR(VLOOKUP(A58,'DC4-1'!$A$4:$Q$1997,5,TRUE)),"",VLOOKUP(A58,'DC4-1'!$A$4:$Q$1997,5,TRUE))</f>
        <v>120.1085</v>
      </c>
      <c r="D58" s="105">
        <v>74.249</v>
      </c>
      <c r="E58" s="105">
        <v>74.284</v>
      </c>
      <c r="F58" s="74">
        <f t="shared" si="4"/>
        <v>2627.836</v>
      </c>
      <c r="G58" s="75">
        <f t="shared" si="5"/>
        <v>586.00000000024</v>
      </c>
      <c r="H58" s="113"/>
      <c r="I58" s="113"/>
      <c r="K58" s="112">
        <f>IF(AND(年报!N$2&lt;=A58,A58&lt;=年报!N$3),1,0)</f>
        <v>0</v>
      </c>
    </row>
    <row r="59" spans="1:11">
      <c r="A59" s="121">
        <f>实测管口高程!A7</f>
        <v>43411</v>
      </c>
      <c r="B59" s="77">
        <f>'DC4-1'!B59</f>
        <v>2581.994</v>
      </c>
      <c r="C59" s="77">
        <f>IF(ISERROR(VLOOKUP(A59,'DC4-1'!$A$4:$Q$1997,5,TRUE)),"",VLOOKUP(A59,'DC4-1'!$A$4:$Q$1997,5,TRUE))</f>
        <v>123.1</v>
      </c>
      <c r="D59" s="105">
        <v>77.243</v>
      </c>
      <c r="E59" s="105">
        <v>77.283</v>
      </c>
      <c r="F59" s="74">
        <f t="shared" si="4"/>
        <v>2627.831</v>
      </c>
      <c r="G59" s="75">
        <f t="shared" si="5"/>
        <v>590.999999999894</v>
      </c>
      <c r="H59" s="113"/>
      <c r="I59" s="113"/>
      <c r="K59" s="112">
        <f>IF(AND(年报!N$2&lt;=A59,A59&lt;=年报!N$3),1,0)</f>
        <v>0</v>
      </c>
    </row>
    <row r="60" spans="1:11">
      <c r="A60" s="121">
        <f>实测管口高程!A8</f>
        <v>43419</v>
      </c>
      <c r="B60" s="77">
        <f>'DC4-1'!B60</f>
        <v>2581.994</v>
      </c>
      <c r="C60" s="77">
        <f>IF(ISERROR(VLOOKUP(A60,'DC4-1'!$A$4:$Q$1997,5,TRUE)),"",VLOOKUP(A60,'DC4-1'!$A$4:$Q$1997,5,TRUE))</f>
        <v>123.6075</v>
      </c>
      <c r="D60" s="105">
        <v>77.776</v>
      </c>
      <c r="E60" s="105">
        <v>77.812</v>
      </c>
      <c r="F60" s="74">
        <f t="shared" si="4"/>
        <v>2627.8075</v>
      </c>
      <c r="G60" s="75">
        <f t="shared" si="5"/>
        <v>614.49999999968</v>
      </c>
      <c r="H60" s="113"/>
      <c r="I60" s="113"/>
      <c r="K60" s="112">
        <f>IF(AND(年报!N$2&lt;=A60,A60&lt;=年报!N$3),1,0)</f>
        <v>0</v>
      </c>
    </row>
    <row r="61" spans="1:11">
      <c r="A61" s="121">
        <f>实测管口高程!A9</f>
        <v>43425</v>
      </c>
      <c r="B61" s="77">
        <f>'DC4-1'!B61</f>
        <v>2581.994</v>
      </c>
      <c r="C61" s="77">
        <f>IF(ISERROR(VLOOKUP(A61,'DC4-1'!$A$4:$Q$1997,5,TRUE)),"",VLOOKUP(A61,'DC4-1'!$A$4:$Q$1997,5,TRUE))</f>
        <v>126.413</v>
      </c>
      <c r="D61" s="105">
        <v>80.584</v>
      </c>
      <c r="E61" s="105">
        <v>80.62</v>
      </c>
      <c r="F61" s="74">
        <f t="shared" si="4"/>
        <v>2627.805</v>
      </c>
      <c r="G61" s="75">
        <f t="shared" si="5"/>
        <v>616.999999999734</v>
      </c>
      <c r="H61" s="113"/>
      <c r="I61" s="113"/>
      <c r="K61" s="112">
        <f>IF(AND(年报!N$2&lt;=A61,A61&lt;=年报!N$3),1,0)</f>
        <v>0</v>
      </c>
    </row>
    <row r="62" spans="1:11">
      <c r="A62" s="121">
        <f>实测管口高程!A10</f>
        <v>43431</v>
      </c>
      <c r="B62" s="77">
        <f>'DC4-1'!B62</f>
        <v>2581.994</v>
      </c>
      <c r="C62" s="77">
        <f>IF(ISERROR(VLOOKUP(A62,'DC4-1'!$A$4:$Q$1997,5,TRUE)),"",VLOOKUP(A62,'DC4-1'!$A$4:$Q$1997,5,TRUE))</f>
        <v>126.9635</v>
      </c>
      <c r="D62" s="105">
        <v>81.136</v>
      </c>
      <c r="E62" s="105">
        <v>81.173</v>
      </c>
      <c r="F62" s="74">
        <f t="shared" si="4"/>
        <v>2627.803</v>
      </c>
      <c r="G62" s="75">
        <f t="shared" si="5"/>
        <v>619.000000000142</v>
      </c>
      <c r="H62" s="113"/>
      <c r="I62" s="113"/>
      <c r="K62" s="112">
        <f>IF(AND(年报!N$2&lt;=A62,A62&lt;=年报!N$3),1,0)</f>
        <v>0</v>
      </c>
    </row>
    <row r="63" spans="1:11">
      <c r="A63" s="121">
        <f>实测管口高程!A11</f>
        <v>43441</v>
      </c>
      <c r="B63" s="77">
        <f>'DC4-1'!B63</f>
        <v>2581.994</v>
      </c>
      <c r="C63" s="77">
        <f>IF(ISERROR(VLOOKUP(A63,'DC4-1'!$A$4:$Q$1997,5,TRUE)),"",VLOOKUP(A63,'DC4-1'!$A$4:$Q$1997,5,TRUE))</f>
        <v>129.7375</v>
      </c>
      <c r="D63" s="105">
        <v>83.915</v>
      </c>
      <c r="E63" s="105">
        <v>83.952</v>
      </c>
      <c r="F63" s="74">
        <f t="shared" si="4"/>
        <v>2627.798</v>
      </c>
      <c r="G63" s="75">
        <f t="shared" si="5"/>
        <v>623.999999999796</v>
      </c>
      <c r="H63" s="113"/>
      <c r="I63" s="113"/>
      <c r="K63" s="112">
        <f>IF(AND(年报!N$2&lt;=A63,A63&lt;=年报!N$3),1,0)</f>
        <v>0</v>
      </c>
    </row>
    <row r="64" spans="1:11">
      <c r="A64" s="121">
        <f>实测管口高程!A12</f>
        <v>43445</v>
      </c>
      <c r="B64" s="77">
        <f>'DC4-1'!B64</f>
        <v>2581.994</v>
      </c>
      <c r="C64" s="77">
        <f>IF(ISERROR(VLOOKUP(A64,'DC4-1'!$A$4:$Q$1997,5,TRUE)),"",VLOOKUP(A64,'DC4-1'!$A$4:$Q$1997,5,TRUE))</f>
        <v>129.7125</v>
      </c>
      <c r="D64" s="105">
        <v>83.892</v>
      </c>
      <c r="E64" s="105">
        <v>83.929</v>
      </c>
      <c r="F64" s="74">
        <f t="shared" si="4"/>
        <v>2627.796</v>
      </c>
      <c r="G64" s="75">
        <f t="shared" si="5"/>
        <v>625.999999999749</v>
      </c>
      <c r="H64" s="113"/>
      <c r="I64" s="113"/>
      <c r="K64" s="112">
        <f>IF(AND(年报!N$2&lt;=A64,A64&lt;=年报!N$3),1,0)</f>
        <v>0</v>
      </c>
    </row>
    <row r="65" spans="1:11">
      <c r="A65" s="121">
        <f>实测管口高程!A13</f>
        <v>43455</v>
      </c>
      <c r="B65" s="77">
        <f>'DC4-1'!B65</f>
        <v>2581.994</v>
      </c>
      <c r="C65" s="77">
        <f>IF(ISERROR(VLOOKUP(A65,'DC4-1'!$A$4:$Q$1997,5,TRUE)),"",VLOOKUP(A65,'DC4-1'!$A$4:$Q$1997,5,TRUE))</f>
        <v>133.1545</v>
      </c>
      <c r="D65" s="105">
        <v>87.34</v>
      </c>
      <c r="E65" s="105">
        <v>87.373</v>
      </c>
      <c r="F65" s="74">
        <f t="shared" si="4"/>
        <v>2627.792</v>
      </c>
      <c r="G65" s="75">
        <f t="shared" si="5"/>
        <v>629.999999999654</v>
      </c>
      <c r="H65" s="113"/>
      <c r="I65" s="113"/>
      <c r="K65" s="112">
        <f>IF(AND(年报!N$2&lt;=A65,A65&lt;=年报!N$3),1,0)</f>
        <v>0</v>
      </c>
    </row>
    <row r="66" spans="1:11">
      <c r="A66" s="121">
        <f>实测管口高程!A14</f>
        <v>43461</v>
      </c>
      <c r="B66" s="77">
        <f>'DC4-1'!B66</f>
        <v>2581.994</v>
      </c>
      <c r="C66" s="77">
        <f>IF(ISERROR(VLOOKUP(A66,'DC4-1'!$A$4:$Q$1997,5,TRUE)),"",VLOOKUP(A66,'DC4-1'!$A$4:$Q$1997,5,TRUE))</f>
        <v>133.1115</v>
      </c>
      <c r="D66" s="105">
        <v>87.301</v>
      </c>
      <c r="E66" s="105">
        <v>87.336</v>
      </c>
      <c r="F66" s="74">
        <f t="shared" si="4"/>
        <v>2627.787</v>
      </c>
      <c r="G66" s="75">
        <f t="shared" si="5"/>
        <v>634.999999999764</v>
      </c>
      <c r="H66" s="113"/>
      <c r="I66" s="113"/>
      <c r="K66" s="112">
        <f>IF(AND(年报!N$2&lt;=A66,A66&lt;=年报!N$3),1,0)</f>
        <v>0</v>
      </c>
    </row>
    <row r="67" spans="1:11">
      <c r="A67" s="121">
        <f>实测管口高程!A15</f>
        <v>43467</v>
      </c>
      <c r="B67" s="77">
        <f>'DC4-1'!B67</f>
        <v>2581.994</v>
      </c>
      <c r="C67" s="77">
        <f>IF(ISERROR(VLOOKUP(A67,'DC4-1'!$A$4:$Q$1997,5,TRUE)),"",VLOOKUP(A67,'DC4-1'!$A$4:$Q$1997,5,TRUE))</f>
        <v>133.082</v>
      </c>
      <c r="D67" s="105">
        <v>87.277</v>
      </c>
      <c r="E67" s="105">
        <v>87.312</v>
      </c>
      <c r="F67" s="74">
        <f t="shared" si="4"/>
        <v>2627.7815</v>
      </c>
      <c r="G67" s="75">
        <f t="shared" si="5"/>
        <v>640.499999999975</v>
      </c>
      <c r="H67" s="113"/>
      <c r="I67" s="113"/>
      <c r="K67" s="112">
        <f>IF(AND(年报!N$2&lt;=A67,A67&lt;=年报!N$3),1,0)</f>
        <v>0</v>
      </c>
    </row>
    <row r="68" spans="1:11">
      <c r="A68" s="121">
        <f>实测管口高程!A16</f>
        <v>43474</v>
      </c>
      <c r="B68" s="77">
        <f>'DC4-1'!B68</f>
        <v>2581.994</v>
      </c>
      <c r="C68" s="77">
        <f>IF(ISERROR(VLOOKUP(A68,'DC4-1'!$A$4:$Q$1997,5,TRUE)),"",VLOOKUP(A68,'DC4-1'!$A$4:$Q$1997,5,TRUE))</f>
        <v>133.648</v>
      </c>
      <c r="D68" s="74">
        <v>87.845</v>
      </c>
      <c r="E68" s="74">
        <v>87.878</v>
      </c>
      <c r="F68" s="74">
        <f t="shared" si="4"/>
        <v>2627.7805</v>
      </c>
      <c r="G68" s="75">
        <f t="shared" si="5"/>
        <v>641.499999999724</v>
      </c>
      <c r="K68" s="112">
        <f>IF(AND(年报!N$2&lt;=A68,A68&lt;=年报!N$3),1,0)</f>
        <v>0</v>
      </c>
    </row>
    <row r="69" spans="1:11">
      <c r="A69" s="121">
        <f>实测管口高程!A17</f>
        <v>43481</v>
      </c>
      <c r="B69" s="77">
        <f>'DC4-1'!B69</f>
        <v>2581.994</v>
      </c>
      <c r="C69" s="77">
        <f>IF(ISERROR(VLOOKUP(A69,'DC4-1'!$A$4:$Q$1997,5,TRUE)),"",VLOOKUP(A69,'DC4-1'!$A$4:$Q$1997,5,TRUE))</f>
        <v>136.348</v>
      </c>
      <c r="D69" s="74">
        <v>90.547</v>
      </c>
      <c r="E69" s="74">
        <v>90.585</v>
      </c>
      <c r="F69" s="74">
        <f t="shared" si="4"/>
        <v>2627.776</v>
      </c>
      <c r="G69" s="75">
        <f t="shared" si="5"/>
        <v>645.999999999731</v>
      </c>
      <c r="K69" s="112">
        <f>IF(AND(年报!N$2&lt;=A69,A69&lt;=年报!N$3),1,0)</f>
        <v>0</v>
      </c>
    </row>
    <row r="70" spans="1:11">
      <c r="A70" s="121">
        <f>实测管口高程!A18</f>
        <v>43486</v>
      </c>
      <c r="B70" s="77">
        <f>'DC4-1'!B70</f>
        <v>2581.994</v>
      </c>
      <c r="C70" s="77">
        <f>IF(ISERROR(VLOOKUP(A70,'DC4-1'!$A$4:$Q$1997,5,TRUE)),"",VLOOKUP(A70,'DC4-1'!$A$4:$Q$1997,5,TRUE))</f>
        <v>136.3355</v>
      </c>
      <c r="D70" s="74">
        <v>90.53</v>
      </c>
      <c r="E70" s="74">
        <v>90.569</v>
      </c>
      <c r="F70" s="74">
        <f t="shared" si="4"/>
        <v>2627.78</v>
      </c>
      <c r="G70" s="75">
        <f t="shared" si="5"/>
        <v>641.999999999825</v>
      </c>
      <c r="K70" s="112">
        <f>IF(AND(年报!N$2&lt;=A70,A70&lt;=年报!N$3),1,0)</f>
        <v>0</v>
      </c>
    </row>
    <row r="71" spans="1:11">
      <c r="A71" s="121">
        <f>实测管口高程!A19</f>
        <v>43511</v>
      </c>
      <c r="B71" s="77">
        <f>'DC4-1'!B71</f>
        <v>2581.994</v>
      </c>
      <c r="C71" s="77">
        <f>IF(ISERROR(VLOOKUP(A71,'DC4-1'!$A$4:$Q$1997,5,TRUE)),"",VLOOKUP(A71,'DC4-1'!$A$4:$Q$1997,5,TRUE))</f>
        <v>136.2745</v>
      </c>
      <c r="D71" s="74">
        <v>90.478</v>
      </c>
      <c r="E71" s="74">
        <v>90.514</v>
      </c>
      <c r="F71" s="74">
        <f t="shared" si="4"/>
        <v>2627.7725</v>
      </c>
      <c r="G71" s="75">
        <f t="shared" si="5"/>
        <v>649.499999999989</v>
      </c>
      <c r="K71" s="112">
        <f>IF(AND(年报!N$2&lt;=A71,A71&lt;=年报!N$3),1,0)</f>
        <v>0</v>
      </c>
    </row>
    <row r="72" spans="1:11">
      <c r="A72" s="115">
        <v>43515</v>
      </c>
      <c r="B72" s="77">
        <f>'DC4-1'!B72</f>
        <v>2581.994</v>
      </c>
      <c r="C72" s="77">
        <f>IF(ISERROR(VLOOKUP(A72,'DC4-1'!$A$4:$Q$1997,5,TRUE)),"",VLOOKUP(A72,'DC4-1'!$A$4:$Q$1997,5,TRUE))</f>
        <v>136.2615</v>
      </c>
      <c r="D72" s="74">
        <v>90.471</v>
      </c>
      <c r="E72" s="74">
        <v>90.507</v>
      </c>
      <c r="F72" s="74">
        <f t="shared" si="4"/>
        <v>2627.7665</v>
      </c>
      <c r="G72" s="75">
        <f t="shared" si="5"/>
        <v>655.499999999847</v>
      </c>
      <c r="K72" s="112">
        <f>IF(AND(年报!N$2&lt;=A72,A72&lt;=年报!N$3),1,0)</f>
        <v>0</v>
      </c>
    </row>
    <row r="73" spans="1:11">
      <c r="A73" s="115">
        <v>43524</v>
      </c>
      <c r="B73" s="77">
        <f>'DC4-1'!B73</f>
        <v>2581.994</v>
      </c>
      <c r="C73" s="77">
        <f>IF(ISERROR(VLOOKUP(A73,'DC4-1'!$A$4:$Q$1997,5,TRUE)),"",VLOOKUP(A73,'DC4-1'!$A$4:$Q$1997,5,TRUE))</f>
        <v>138.9745</v>
      </c>
      <c r="D73" s="74">
        <v>93.187</v>
      </c>
      <c r="E73" s="74">
        <v>93.225</v>
      </c>
      <c r="F73" s="74">
        <f t="shared" si="4"/>
        <v>2627.7625</v>
      </c>
      <c r="G73" s="75">
        <f t="shared" si="5"/>
        <v>659.500000000207</v>
      </c>
      <c r="K73" s="112">
        <f>IF(AND(年报!N$2&lt;=A73,A73&lt;=年报!N$3),1,0)</f>
        <v>0</v>
      </c>
    </row>
    <row r="74" spans="1:11">
      <c r="A74" s="115">
        <v>43530</v>
      </c>
      <c r="B74" s="77">
        <f>'DC4-1'!B74</f>
        <v>2581.994</v>
      </c>
      <c r="C74" s="77">
        <f>IF(ISERROR(VLOOKUP(A74,'DC4-1'!$A$4:$Q$1997,5,TRUE)),"",VLOOKUP(A74,'DC4-1'!$A$4:$Q$1997,5,TRUE))</f>
        <v>139.525</v>
      </c>
      <c r="D74" s="74">
        <v>93.738</v>
      </c>
      <c r="E74" s="74">
        <v>93.777</v>
      </c>
      <c r="F74" s="74">
        <f t="shared" si="4"/>
        <v>2627.7615</v>
      </c>
      <c r="G74" s="75">
        <f t="shared" si="5"/>
        <v>660.499999999956</v>
      </c>
      <c r="K74" s="112">
        <f>IF(AND(年报!N$2&lt;=A74,A74&lt;=年报!N$3),1,0)</f>
        <v>0</v>
      </c>
    </row>
    <row r="75" spans="1:11">
      <c r="A75" s="115">
        <v>43535</v>
      </c>
      <c r="B75" s="77">
        <f>'DC4-1'!B75</f>
        <v>2581.994</v>
      </c>
      <c r="C75" s="77">
        <f>IF(ISERROR(VLOOKUP(A75,'DC4-1'!$A$4:$Q$1997,5,TRUE)),"",VLOOKUP(A75,'DC4-1'!$A$4:$Q$1997,5,TRUE))</f>
        <v>142.223</v>
      </c>
      <c r="D75" s="74">
        <v>96.436</v>
      </c>
      <c r="E75" s="74">
        <v>96.469</v>
      </c>
      <c r="F75" s="74">
        <f t="shared" si="4"/>
        <v>2627.7645</v>
      </c>
      <c r="G75" s="75">
        <f t="shared" si="5"/>
        <v>657.4999999998</v>
      </c>
      <c r="K75" s="112">
        <f>IF(AND(年报!N$2&lt;=A75,A75&lt;=年报!N$3),1,0)</f>
        <v>0</v>
      </c>
    </row>
    <row r="76" spans="1:11">
      <c r="A76" s="115">
        <v>43543</v>
      </c>
      <c r="B76" s="77">
        <f>'DC4-1'!B76</f>
        <v>2581.994</v>
      </c>
      <c r="C76" s="77">
        <f>IF(ISERROR(VLOOKUP(A76,'DC4-1'!$A$4:$Q$1997,5,TRUE)),"",VLOOKUP(A76,'DC4-1'!$A$4:$Q$1997,5,TRUE))</f>
        <v>145.219</v>
      </c>
      <c r="D76" s="74">
        <v>99.437</v>
      </c>
      <c r="E76" s="74">
        <v>99.474</v>
      </c>
      <c r="F76" s="74">
        <f t="shared" si="4"/>
        <v>2627.7575</v>
      </c>
      <c r="G76" s="75">
        <f t="shared" si="5"/>
        <v>664.499999999862</v>
      </c>
      <c r="K76" s="112">
        <f>IF(AND(年报!N$2&lt;=A76,A76&lt;=年报!N$3),1,0)</f>
        <v>0</v>
      </c>
    </row>
    <row r="77" spans="1:11">
      <c r="A77" s="115">
        <v>43561</v>
      </c>
      <c r="B77" s="77">
        <f>'DC4-1'!B77</f>
        <v>2581.994</v>
      </c>
      <c r="C77" s="77">
        <f>IF(ISERROR(VLOOKUP(A77,'DC4-1'!$A$4:$Q$1997,5,TRUE)),"",VLOOKUP(A77,'DC4-1'!$A$4:$Q$1997,5,TRUE))</f>
        <v>148.5795</v>
      </c>
      <c r="D77" s="74">
        <v>102.806</v>
      </c>
      <c r="E77" s="74">
        <v>102.841</v>
      </c>
      <c r="F77" s="74">
        <f t="shared" si="4"/>
        <v>2627.75</v>
      </c>
      <c r="G77" s="75">
        <f t="shared" si="5"/>
        <v>672.000000000025</v>
      </c>
      <c r="K77" s="112">
        <f>IF(AND(年报!N$2&lt;=A77,A77&lt;=年报!N$3),1,0)</f>
        <v>0</v>
      </c>
    </row>
    <row r="78" spans="1:11">
      <c r="A78" s="115">
        <v>43573</v>
      </c>
      <c r="B78" s="77">
        <f>'DC4-1'!B78</f>
        <v>2581.994</v>
      </c>
      <c r="C78" s="77">
        <f>IF(ISERROR(VLOOKUP(A78,'DC4-1'!$A$4:$Q$1997,5,TRUE)),"",VLOOKUP(A78,'DC4-1'!$A$4:$Q$1997,5,TRUE))</f>
        <v>151.9105</v>
      </c>
      <c r="D78" s="74">
        <v>106.135</v>
      </c>
      <c r="E78" s="74">
        <v>106.169</v>
      </c>
      <c r="F78" s="74">
        <f t="shared" si="4"/>
        <v>2627.7525</v>
      </c>
      <c r="G78" s="75">
        <f t="shared" si="5"/>
        <v>669.499999999971</v>
      </c>
      <c r="K78" s="112">
        <f>IF(AND(年报!N$2&lt;=A78,A78&lt;=年报!N$3),1,0)</f>
        <v>0</v>
      </c>
    </row>
    <row r="79" spans="1:11">
      <c r="A79" s="115">
        <v>43581</v>
      </c>
      <c r="B79" s="77">
        <f>'DC4-1'!B79</f>
        <v>2581.994</v>
      </c>
      <c r="C79" s="77">
        <f>IF(ISERROR(VLOOKUP(A79,'DC4-1'!$A$4:$Q$1997,5,TRUE)),"",VLOOKUP(A79,'DC4-1'!$A$4:$Q$1997,5,TRUE))</f>
        <v>152.473</v>
      </c>
      <c r="D79" s="74">
        <v>106.702</v>
      </c>
      <c r="E79" s="74">
        <v>106.739</v>
      </c>
      <c r="F79" s="74">
        <f t="shared" si="4"/>
        <v>2627.7465</v>
      </c>
      <c r="G79" s="75">
        <f t="shared" si="5"/>
        <v>675.499999999829</v>
      </c>
      <c r="K79" s="112">
        <f>IF(AND(年报!N$2&lt;=A79,A79&lt;=年报!N$3),1,0)</f>
        <v>0</v>
      </c>
    </row>
    <row r="80" spans="1:11">
      <c r="A80" s="115">
        <v>43595</v>
      </c>
      <c r="B80" s="77">
        <f>'DC4-1'!B80</f>
        <v>2581.994</v>
      </c>
      <c r="C80" s="77">
        <f>IF(ISERROR(VLOOKUP(A80,'DC4-1'!$A$4:$Q$1997,5,TRUE)),"",VLOOKUP(A80,'DC4-1'!$A$4:$Q$1997,5,TRUE))</f>
        <v>155.1285</v>
      </c>
      <c r="D80" s="74">
        <v>109.368</v>
      </c>
      <c r="E80" s="74">
        <v>109.405</v>
      </c>
      <c r="F80" s="74">
        <f t="shared" si="4"/>
        <v>2627.736</v>
      </c>
      <c r="G80" s="75">
        <f t="shared" si="5"/>
        <v>686.000000000149</v>
      </c>
      <c r="K80" s="112">
        <f>IF(AND(年报!N$2&lt;=A80,A80&lt;=年报!N$3),1,0)</f>
        <v>0</v>
      </c>
    </row>
    <row r="81" spans="1:11">
      <c r="A81" s="115">
        <v>43601</v>
      </c>
      <c r="B81" s="77">
        <f>'DC4-1'!B81</f>
        <v>2581.994</v>
      </c>
      <c r="C81" s="77">
        <f>IF(ISERROR(VLOOKUP(A81,'DC4-1'!$A$4:$Q$1997,5,TRUE)),"",VLOOKUP(A81,'DC4-1'!$A$4:$Q$1997,5,TRUE))</f>
        <v>155.714</v>
      </c>
      <c r="D81" s="74">
        <v>109.959</v>
      </c>
      <c r="E81" s="74">
        <v>109.985</v>
      </c>
      <c r="F81" s="74">
        <f t="shared" si="4"/>
        <v>2627.736</v>
      </c>
      <c r="G81" s="75">
        <f t="shared" si="5"/>
        <v>686.000000000149</v>
      </c>
      <c r="K81" s="112">
        <f>IF(AND(年报!N$2&lt;=A81,A81&lt;=年报!N$3),1,0)</f>
        <v>0</v>
      </c>
    </row>
    <row r="82" spans="1:11">
      <c r="A82" s="104">
        <v>43608</v>
      </c>
      <c r="B82" s="77">
        <f>'DC4-1'!B82</f>
        <v>2581.994</v>
      </c>
      <c r="C82" s="77">
        <f>IF(ISERROR(VLOOKUP(A82,'DC4-1'!$A$4:$Q$1997,5,TRUE)),"",VLOOKUP(A82,'DC4-1'!$A$4:$Q$1997,5,TRUE))</f>
        <v>158.4695</v>
      </c>
      <c r="D82" s="74">
        <v>112.708</v>
      </c>
      <c r="E82" s="74">
        <v>112.741</v>
      </c>
      <c r="F82" s="74">
        <f t="shared" ref="F82:F113" si="6">(B82+C82)-(D82+E82)/2</f>
        <v>2627.739</v>
      </c>
      <c r="G82" s="75">
        <f t="shared" ref="G82:G113" si="7">(F$4-F82)*1000</f>
        <v>682.999999999538</v>
      </c>
      <c r="K82" s="112">
        <f>IF(AND(年报!N$2&lt;=A82,A82&lt;=年报!N$3),1,0)</f>
        <v>0</v>
      </c>
    </row>
    <row r="83" spans="1:11">
      <c r="A83" s="115">
        <v>43623</v>
      </c>
      <c r="B83" s="77">
        <f>'DC4-1'!B83</f>
        <v>2581.994</v>
      </c>
      <c r="C83" s="77">
        <f>IF(ISERROR(VLOOKUP(A83,'DC4-1'!$A$4:$Q$1997,5,TRUE)),"",VLOOKUP(A83,'DC4-1'!$A$4:$Q$1997,5,TRUE))</f>
        <v>161.5275</v>
      </c>
      <c r="D83" s="74">
        <v>115.765</v>
      </c>
      <c r="E83" s="74">
        <v>115.801</v>
      </c>
      <c r="F83" s="74">
        <f t="shared" si="6"/>
        <v>2627.7385</v>
      </c>
      <c r="G83" s="75">
        <f t="shared" si="7"/>
        <v>683.49999999964</v>
      </c>
      <c r="K83" s="112">
        <f>IF(AND(年报!N$2&lt;=A83,A83&lt;=年报!N$3),1,0)</f>
        <v>0</v>
      </c>
    </row>
    <row r="84" spans="1:11">
      <c r="A84" s="104">
        <v>43630</v>
      </c>
      <c r="B84" s="77">
        <f>'DC4-1'!B84</f>
        <v>2581.994</v>
      </c>
      <c r="C84" s="77">
        <f>IF(ISERROR(VLOOKUP(A84,'DC4-1'!$A$4:$Q$1997,5,TRUE)),"",VLOOKUP(A84,'DC4-1'!$A$4:$Q$1997,5,TRUE))</f>
        <v>162.0845</v>
      </c>
      <c r="D84" s="74">
        <v>116.331</v>
      </c>
      <c r="E84" s="74">
        <v>116.367</v>
      </c>
      <c r="F84" s="74">
        <f t="shared" si="6"/>
        <v>2627.7295</v>
      </c>
      <c r="G84" s="75">
        <f t="shared" si="7"/>
        <v>692.500000000109</v>
      </c>
      <c r="K84" s="112">
        <f>IF(AND(年报!N$2&lt;=A84,A84&lt;=年报!N$3),1,0)</f>
        <v>0</v>
      </c>
    </row>
    <row r="85" spans="1:11">
      <c r="A85" s="115">
        <v>43637</v>
      </c>
      <c r="B85" s="77">
        <f>'DC4-1'!B85</f>
        <v>2581.994</v>
      </c>
      <c r="C85" s="77">
        <f>IF(ISERROR(VLOOKUP(A85,'DC4-1'!$A$4:$Q$1997,5,TRUE)),"",VLOOKUP(A85,'DC4-1'!$A$4:$Q$1997,5,TRUE))</f>
        <v>164.839</v>
      </c>
      <c r="D85" s="74">
        <v>119.082</v>
      </c>
      <c r="E85" s="74">
        <v>119.118</v>
      </c>
      <c r="F85" s="74">
        <f t="shared" si="6"/>
        <v>2627.733</v>
      </c>
      <c r="G85" s="75">
        <f t="shared" si="7"/>
        <v>688.999999999851</v>
      </c>
      <c r="K85" s="112">
        <f>IF(AND(年报!N$2&lt;=A85,A85&lt;=年报!N$3),1,0)</f>
        <v>0</v>
      </c>
    </row>
    <row r="86" spans="1:11">
      <c r="A86" s="115">
        <v>43645</v>
      </c>
      <c r="B86" s="77">
        <f>'DC4-1'!B86</f>
        <v>2581.994</v>
      </c>
      <c r="C86" s="77">
        <f>IF(ISERROR(VLOOKUP(A86,'DC4-1'!$A$4:$Q$1997,5,TRUE)),"",VLOOKUP(A86,'DC4-1'!$A$4:$Q$1997,5,TRUE))</f>
        <v>164.7725</v>
      </c>
      <c r="D86" s="74">
        <v>119.022</v>
      </c>
      <c r="E86" s="74">
        <v>119.056</v>
      </c>
      <c r="F86" s="74">
        <f t="shared" si="6"/>
        <v>2627.7275</v>
      </c>
      <c r="G86" s="75">
        <f t="shared" si="7"/>
        <v>694.500000000062</v>
      </c>
      <c r="K86" s="112">
        <f>IF(AND(年报!N$2&lt;=A86,A86&lt;=年报!N$3),1,0)</f>
        <v>0</v>
      </c>
    </row>
    <row r="87" spans="1:11">
      <c r="A87" s="115">
        <v>43651</v>
      </c>
      <c r="B87" s="77">
        <f>'DC4-1'!B87</f>
        <v>2581.994</v>
      </c>
      <c r="C87" s="77">
        <f>IF(ISERROR(VLOOKUP(A87,'DC4-1'!$A$4:$Q$1997,5,TRUE)),"",VLOOKUP(A87,'DC4-1'!$A$4:$Q$1997,5,TRUE))</f>
        <v>164.7385</v>
      </c>
      <c r="D87" s="74">
        <v>118.994</v>
      </c>
      <c r="E87" s="74">
        <v>119.031</v>
      </c>
      <c r="F87" s="74">
        <f t="shared" si="6"/>
        <v>2627.72</v>
      </c>
      <c r="G87" s="75">
        <f t="shared" si="7"/>
        <v>701.999999999771</v>
      </c>
      <c r="K87" s="112">
        <f>IF(AND(年报!N$2&lt;=A87,A87&lt;=年报!N$3),1,0)</f>
        <v>0</v>
      </c>
    </row>
    <row r="88" spans="1:11">
      <c r="A88" s="115">
        <v>43660</v>
      </c>
      <c r="B88" s="77">
        <f>'DC4-1'!B88</f>
        <v>2581.994</v>
      </c>
      <c r="C88" s="77">
        <f>IF(ISERROR(VLOOKUP(A88,'DC4-1'!$A$4:$Q$1997,5,TRUE)),"",VLOOKUP(A88,'DC4-1'!$A$4:$Q$1997,5,TRUE))</f>
        <v>164.708</v>
      </c>
      <c r="D88" s="74">
        <v>118.966</v>
      </c>
      <c r="E88" s="74">
        <v>119.001</v>
      </c>
      <c r="F88" s="74">
        <f t="shared" si="6"/>
        <v>2627.7185</v>
      </c>
      <c r="G88" s="75">
        <f t="shared" si="7"/>
        <v>703.499999999622</v>
      </c>
      <c r="K88" s="112">
        <f>IF(AND(年报!N$2&lt;=A88,A88&lt;=年报!N$3),1,0)</f>
        <v>0</v>
      </c>
    </row>
    <row r="89" spans="1:11">
      <c r="A89" s="115">
        <v>43665</v>
      </c>
      <c r="B89" s="77">
        <f>'DC4-1'!B89</f>
        <v>2581.994</v>
      </c>
      <c r="C89" s="77">
        <f>IF(ISERROR(VLOOKUP(A89,'DC4-1'!$A$4:$Q$1997,5,TRUE)),"",VLOOKUP(A89,'DC4-1'!$A$4:$Q$1997,5,TRUE))</f>
        <v>164.6945</v>
      </c>
      <c r="D89" s="74">
        <v>118.948</v>
      </c>
      <c r="E89" s="74">
        <v>118.987</v>
      </c>
      <c r="F89" s="74">
        <f t="shared" si="6"/>
        <v>2627.721</v>
      </c>
      <c r="G89" s="75">
        <f t="shared" si="7"/>
        <v>701.000000000022</v>
      </c>
      <c r="K89" s="112">
        <f>IF(AND(年报!N$2&lt;=A89,A89&lt;=年报!N$3),1,0)</f>
        <v>0</v>
      </c>
    </row>
    <row r="90" spans="1:11">
      <c r="A90" s="115">
        <v>43671</v>
      </c>
      <c r="B90" s="77">
        <f>'DC4-1'!B90</f>
        <v>2581.994</v>
      </c>
      <c r="C90" s="77">
        <f>IF(ISERROR(VLOOKUP(A90,'DC4-1'!$A$4:$Q$1997,5,TRUE)),"",VLOOKUP(A90,'DC4-1'!$A$4:$Q$1997,5,TRUE))</f>
        <v>164.674</v>
      </c>
      <c r="D90" s="74">
        <v>118.936</v>
      </c>
      <c r="E90" s="74">
        <v>118.974</v>
      </c>
      <c r="F90" s="74">
        <f t="shared" si="6"/>
        <v>2627.713</v>
      </c>
      <c r="G90" s="75">
        <f t="shared" si="7"/>
        <v>708.999999999833</v>
      </c>
      <c r="K90" s="112">
        <f>IF(AND(年报!N$2&lt;=A90,A90&lt;=年报!N$3),1,0)</f>
        <v>0</v>
      </c>
    </row>
    <row r="91" spans="1:11">
      <c r="A91" s="115">
        <v>43678</v>
      </c>
      <c r="B91" s="77">
        <f>'DC4-1'!B91</f>
        <v>2581.994</v>
      </c>
      <c r="C91" s="77">
        <f>IF(ISERROR(VLOOKUP(A91,'DC4-1'!$A$4:$Q$1997,5,TRUE)),"",VLOOKUP(A91,'DC4-1'!$A$4:$Q$1997,5,TRUE))</f>
        <v>164.659</v>
      </c>
      <c r="D91" s="74">
        <v>118.921</v>
      </c>
      <c r="E91" s="74">
        <v>118.964</v>
      </c>
      <c r="F91" s="74">
        <f t="shared" si="6"/>
        <v>2627.7105</v>
      </c>
      <c r="G91" s="75">
        <f t="shared" si="7"/>
        <v>711.499999999887</v>
      </c>
      <c r="K91" s="112">
        <f>IF(AND(年报!N$2&lt;=A91,A91&lt;=年报!N$3),1,0)</f>
        <v>0</v>
      </c>
    </row>
    <row r="92" spans="1:11">
      <c r="A92" s="115">
        <v>43686</v>
      </c>
      <c r="B92" s="77">
        <f>'DC4-1'!B92</f>
        <v>2581.994</v>
      </c>
      <c r="C92" s="77">
        <f>IF(ISERROR(VLOOKUP(A92,'DC4-1'!$A$4:$Q$1997,5,TRUE)),"",VLOOKUP(A92,'DC4-1'!$A$4:$Q$1997,5,TRUE))</f>
        <v>164.641</v>
      </c>
      <c r="D92" s="74">
        <v>118.904</v>
      </c>
      <c r="E92" s="74">
        <v>118.944</v>
      </c>
      <c r="F92" s="74">
        <f t="shared" si="6"/>
        <v>2627.711</v>
      </c>
      <c r="G92" s="75">
        <f t="shared" si="7"/>
        <v>710.999999999785</v>
      </c>
      <c r="K92" s="112">
        <f>IF(AND(年报!N$2&lt;=A92,A92&lt;=年报!N$3),1,0)</f>
        <v>0</v>
      </c>
    </row>
    <row r="93" spans="1:11">
      <c r="A93" s="115">
        <v>43693</v>
      </c>
      <c r="B93" s="77">
        <f>'DC4-1'!B93</f>
        <v>2581.994</v>
      </c>
      <c r="C93" s="77">
        <f>IF(ISERROR(VLOOKUP(A93,'DC4-1'!$A$4:$Q$1997,5,TRUE)),"",VLOOKUP(A93,'DC4-1'!$A$4:$Q$1997,5,TRUE))</f>
        <v>165.2045</v>
      </c>
      <c r="D93" s="74">
        <v>119.468</v>
      </c>
      <c r="E93" s="74">
        <v>119.51</v>
      </c>
      <c r="F93" s="74">
        <f t="shared" si="6"/>
        <v>2627.7095</v>
      </c>
      <c r="G93" s="75">
        <f t="shared" si="7"/>
        <v>712.500000000091</v>
      </c>
      <c r="K93" s="112">
        <f>IF(AND(年报!N$2&lt;=A93,A93&lt;=年报!N$3),1,0)</f>
        <v>0</v>
      </c>
    </row>
    <row r="94" spans="1:11">
      <c r="A94" s="115">
        <v>43708</v>
      </c>
      <c r="B94" s="77">
        <f>'DC4-1'!B94</f>
        <v>2581.994</v>
      </c>
      <c r="C94" s="77">
        <f>IF(ISERROR(VLOOKUP(A94,'DC4-1'!$A$4:$Q$1997,5,TRUE)),"",VLOOKUP(A94,'DC4-1'!$A$4:$Q$1997,5,TRUE))</f>
        <v>167.871</v>
      </c>
      <c r="D94" s="74">
        <v>122.146</v>
      </c>
      <c r="E94" s="74">
        <v>122.189</v>
      </c>
      <c r="F94" s="74">
        <f t="shared" si="6"/>
        <v>2627.6975</v>
      </c>
      <c r="G94" s="75">
        <f t="shared" si="7"/>
        <v>724.499999999807</v>
      </c>
      <c r="K94" s="112">
        <f>IF(AND(年报!N$2&lt;=A94,A94&lt;=年报!N$3),1,0)</f>
        <v>0</v>
      </c>
    </row>
    <row r="95" spans="1:11">
      <c r="A95" s="115">
        <v>43713</v>
      </c>
      <c r="B95" s="77">
        <f>'DC4-1'!B95</f>
        <v>2581.994</v>
      </c>
      <c r="C95" s="77">
        <f>IF(ISERROR(VLOOKUP(A95,'DC4-1'!$A$4:$Q$1997,5,TRUE)),"",VLOOKUP(A95,'DC4-1'!$A$4:$Q$1997,5,TRUE))</f>
        <v>167.8675</v>
      </c>
      <c r="D95" s="74">
        <v>122.142</v>
      </c>
      <c r="E95" s="74">
        <v>122.169</v>
      </c>
      <c r="F95" s="74">
        <f t="shared" si="6"/>
        <v>2627.706</v>
      </c>
      <c r="G95" s="75">
        <f t="shared" si="7"/>
        <v>715.999999999895</v>
      </c>
      <c r="K95" s="112">
        <f>IF(AND(年报!N$2&lt;=A95,A95&lt;=年报!N$3),1,0)</f>
        <v>0</v>
      </c>
    </row>
    <row r="96" spans="1:11">
      <c r="A96" s="115">
        <v>43722</v>
      </c>
      <c r="B96" s="77">
        <f>'DC4-1'!B96</f>
        <v>2581.994</v>
      </c>
      <c r="C96" s="77">
        <f>IF(ISERROR(VLOOKUP(A96,'DC4-1'!$A$4:$Q$1997,5,TRUE)),"",VLOOKUP(A96,'DC4-1'!$A$4:$Q$1997,5,TRUE))</f>
        <v>168.4295</v>
      </c>
      <c r="D96" s="74">
        <v>122.702</v>
      </c>
      <c r="E96" s="74">
        <v>122.729</v>
      </c>
      <c r="F96" s="74">
        <f t="shared" si="6"/>
        <v>2627.708</v>
      </c>
      <c r="G96" s="75">
        <f t="shared" si="7"/>
        <v>713.999999999487</v>
      </c>
      <c r="K96" s="112">
        <f>IF(AND(年报!N$2&lt;=A96,A96&lt;=年报!N$3),1,0)</f>
        <v>0</v>
      </c>
    </row>
    <row r="97" spans="1:11">
      <c r="A97" s="115">
        <v>43728</v>
      </c>
      <c r="B97" s="77">
        <f>'DC4-1'!B97</f>
        <v>2581.994</v>
      </c>
      <c r="C97" s="77">
        <f>IF(ISERROR(VLOOKUP(A97,'DC4-1'!$A$4:$Q$1997,5,TRUE)),"",VLOOKUP(A97,'DC4-1'!$A$4:$Q$1997,5,TRUE))</f>
        <v>168.4115</v>
      </c>
      <c r="D97" s="74">
        <v>122.691</v>
      </c>
      <c r="E97" s="74">
        <v>122.716</v>
      </c>
      <c r="F97" s="74">
        <f t="shared" si="6"/>
        <v>2627.702</v>
      </c>
      <c r="G97" s="75">
        <f t="shared" si="7"/>
        <v>719.9999999998</v>
      </c>
      <c r="K97" s="112">
        <f>IF(AND(年报!N$2&lt;=A97,A97&lt;=年报!N$3),1,0)</f>
        <v>0</v>
      </c>
    </row>
    <row r="98" spans="1:11">
      <c r="A98" s="115">
        <v>43742</v>
      </c>
      <c r="B98" s="77">
        <f>'DC4-1'!B98</f>
        <v>2581.994</v>
      </c>
      <c r="C98" s="77">
        <f>IF(ISERROR(VLOOKUP(A98,'DC4-1'!$A$4:$Q$1997,5,TRUE)),"",VLOOKUP(A98,'DC4-1'!$A$4:$Q$1997,5,TRUE))</f>
        <v>171.1225</v>
      </c>
      <c r="D98" s="74">
        <v>125.406</v>
      </c>
      <c r="E98" s="74">
        <v>125.433</v>
      </c>
      <c r="F98" s="74">
        <f t="shared" si="6"/>
        <v>2627.697</v>
      </c>
      <c r="G98" s="75">
        <f t="shared" si="7"/>
        <v>724.999999999909</v>
      </c>
      <c r="K98" s="112">
        <f>IF(AND(年报!N$2&lt;=A98,A98&lt;=年报!N$3),1,0)</f>
        <v>0</v>
      </c>
    </row>
    <row r="99" spans="1:11">
      <c r="A99" s="115">
        <v>43749</v>
      </c>
      <c r="B99" s="77">
        <f>'DC4-1'!B99</f>
        <v>2581.994</v>
      </c>
      <c r="C99" s="77">
        <f>IF(ISERROR(VLOOKUP(A99,'DC4-1'!$A$4:$Q$1997,5,TRUE)),"",VLOOKUP(A99,'DC4-1'!$A$4:$Q$1997,5,TRUE))</f>
        <v>171.085</v>
      </c>
      <c r="D99" s="74">
        <v>125.37</v>
      </c>
      <c r="E99" s="74">
        <v>125.398</v>
      </c>
      <c r="F99" s="74">
        <f t="shared" si="6"/>
        <v>2627.695</v>
      </c>
      <c r="G99" s="75">
        <f t="shared" si="7"/>
        <v>726.999999999862</v>
      </c>
      <c r="K99" s="112">
        <f>IF(AND(年报!N$2&lt;=A99,A99&lt;=年报!N$3),1,0)</f>
        <v>0</v>
      </c>
    </row>
    <row r="100" spans="1:11">
      <c r="A100" s="115">
        <v>43762</v>
      </c>
      <c r="B100" s="77">
        <f>'DC4-1'!B100</f>
        <v>2581.994</v>
      </c>
      <c r="C100" s="77">
        <f>IF(ISERROR(VLOOKUP(A100,'DC4-1'!$A$4:$Q$1997,5,TRUE)),"",VLOOKUP(A100,'DC4-1'!$A$4:$Q$1997,5,TRUE))</f>
        <v>174.3905</v>
      </c>
      <c r="D100" s="74">
        <v>128.679</v>
      </c>
      <c r="E100" s="74">
        <v>128.704</v>
      </c>
      <c r="F100" s="74">
        <f t="shared" si="6"/>
        <v>2627.693</v>
      </c>
      <c r="G100" s="75">
        <f t="shared" si="7"/>
        <v>728.999999999814</v>
      </c>
      <c r="K100" s="112">
        <f>IF(AND(年报!N$2&lt;=A100,A100&lt;=年报!N$3),1,0)</f>
        <v>0</v>
      </c>
    </row>
    <row r="101" spans="1:11">
      <c r="A101" s="104">
        <v>43770</v>
      </c>
      <c r="B101" s="77">
        <f>'DC4-1'!B101</f>
        <v>2581.994</v>
      </c>
      <c r="C101" s="77">
        <f>IF(ISERROR(VLOOKUP(A101,'DC4-1'!$A$4:$Q$1997,5,TRUE)),"",VLOOKUP(A101,'DC4-1'!$A$4:$Q$1997,5,TRUE))</f>
        <v>177.4835</v>
      </c>
      <c r="D101" s="74">
        <v>131.77</v>
      </c>
      <c r="E101" s="74">
        <v>131.795</v>
      </c>
      <c r="F101" s="74">
        <f t="shared" si="6"/>
        <v>2627.695</v>
      </c>
      <c r="G101" s="75">
        <f t="shared" si="7"/>
        <v>726.999999999862</v>
      </c>
      <c r="K101" s="112">
        <f>IF(AND(年报!N$2&lt;=A101,A101&lt;=年报!N$3),1,0)</f>
        <v>0</v>
      </c>
    </row>
    <row r="102" spans="1:11">
      <c r="A102" s="104">
        <v>43778</v>
      </c>
      <c r="B102" s="77">
        <f>'DC4-1'!B102</f>
        <v>2581.994</v>
      </c>
      <c r="C102" s="77">
        <f>IF(ISERROR(VLOOKUP(A102,'DC4-1'!$A$4:$Q$1997,5,TRUE)),"",VLOOKUP(A102,'DC4-1'!$A$4:$Q$1997,5,TRUE))</f>
        <v>180.6385</v>
      </c>
      <c r="D102" s="74">
        <v>134.924</v>
      </c>
      <c r="E102" s="74">
        <v>134.95</v>
      </c>
      <c r="F102" s="74">
        <f t="shared" si="6"/>
        <v>2627.6955</v>
      </c>
      <c r="G102" s="75">
        <f t="shared" si="7"/>
        <v>726.49999999976</v>
      </c>
      <c r="K102" s="112">
        <f>IF(AND(年报!N$2&lt;=A102,A102&lt;=年报!N$3),1,0)</f>
        <v>0</v>
      </c>
    </row>
    <row r="103" spans="1:11">
      <c r="A103" s="115">
        <v>43791</v>
      </c>
      <c r="B103" s="77">
        <f>'DC4-1'!B103</f>
        <v>2581.994</v>
      </c>
      <c r="C103" s="77">
        <f>IF(ISERROR(VLOOKUP(A103,'DC4-1'!$A$4:$Q$1997,5,TRUE)),"",VLOOKUP(A103,'DC4-1'!$A$4:$Q$1997,5,TRUE))</f>
        <v>184.322</v>
      </c>
      <c r="D103" s="74">
        <v>138.619</v>
      </c>
      <c r="E103" s="74">
        <v>138.645</v>
      </c>
      <c r="F103" s="74">
        <f t="shared" si="6"/>
        <v>2627.684</v>
      </c>
      <c r="G103" s="75">
        <f t="shared" si="7"/>
        <v>737.999999999829</v>
      </c>
      <c r="K103" s="112">
        <f>IF(AND(年报!N$2&lt;=A103,A103&lt;=年报!N$3),1,0)</f>
        <v>0</v>
      </c>
    </row>
    <row r="104" spans="1:11">
      <c r="A104" s="115">
        <v>43802</v>
      </c>
      <c r="B104" s="77">
        <f>'DC4-1'!B104</f>
        <v>2581.994</v>
      </c>
      <c r="C104" s="77">
        <f>IF(ISERROR(VLOOKUP(A104,'DC4-1'!$A$4:$Q$1997,5,TRUE)),"",VLOOKUP(A104,'DC4-1'!$A$4:$Q$1997,5,TRUE))</f>
        <v>187.01</v>
      </c>
      <c r="D104" s="74">
        <v>141.311</v>
      </c>
      <c r="E104" s="74">
        <v>141.341</v>
      </c>
      <c r="F104" s="74">
        <f t="shared" si="6"/>
        <v>2627.678</v>
      </c>
      <c r="G104" s="75">
        <f t="shared" si="7"/>
        <v>744.000000000142</v>
      </c>
      <c r="K104" s="112">
        <f>IF(AND(年报!N$2&lt;=A104,A104&lt;=年报!N$3),1,0)</f>
        <v>0</v>
      </c>
    </row>
    <row r="105" spans="1:11">
      <c r="A105" s="115">
        <v>43824</v>
      </c>
      <c r="B105" s="77">
        <f>'DC4-1'!B105</f>
        <v>2581.994</v>
      </c>
      <c r="C105" s="77">
        <f>IF(ISERROR(VLOOKUP(A105,'DC4-1'!$A$4:$Q$1997,5,TRUE)),"",VLOOKUP(A105,'DC4-1'!$A$4:$Q$1997,5,TRUE))</f>
        <v>190.2285</v>
      </c>
      <c r="D105" s="74">
        <v>144.539</v>
      </c>
      <c r="E105" s="74">
        <v>144.561</v>
      </c>
      <c r="F105" s="74">
        <f t="shared" si="6"/>
        <v>2627.6725</v>
      </c>
      <c r="G105" s="75">
        <f t="shared" si="7"/>
        <v>749.499999999898</v>
      </c>
      <c r="K105" s="112">
        <f>IF(AND(年报!N$2&lt;=A105,A105&lt;=年报!N$3),1,0)</f>
        <v>1</v>
      </c>
    </row>
    <row r="106" spans="1:11">
      <c r="A106" s="115">
        <v>43834</v>
      </c>
      <c r="B106" s="77">
        <f>'DC4-1'!B106</f>
        <v>2581.994</v>
      </c>
      <c r="C106" s="77">
        <f>IF(ISERROR(VLOOKUP(A106,'DC4-1'!$A$4:$Q$1997,5,TRUE)),"",VLOOKUP(A106,'DC4-1'!$A$4:$Q$1997,5,TRUE))</f>
        <v>190.2345</v>
      </c>
      <c r="D106" s="74">
        <v>144.544</v>
      </c>
      <c r="E106" s="74">
        <v>144.575</v>
      </c>
      <c r="F106" s="74">
        <f t="shared" si="6"/>
        <v>2627.669</v>
      </c>
      <c r="G106" s="75">
        <f t="shared" si="7"/>
        <v>752.999999999702</v>
      </c>
      <c r="K106" s="112">
        <f>IF(AND(年报!N$2&lt;=A106,A106&lt;=年报!N$3),1,0)</f>
        <v>1</v>
      </c>
    </row>
    <row r="107" spans="1:11">
      <c r="A107" s="115">
        <v>43839</v>
      </c>
      <c r="B107" s="77">
        <f>'DC4-1'!B107</f>
        <v>2581.994</v>
      </c>
      <c r="C107" s="77">
        <f>IF(ISERROR(VLOOKUP(A107,'DC4-1'!$A$4:$Q$1997,5,TRUE)),"",VLOOKUP(A107,'DC4-1'!$A$4:$Q$1997,5,TRUE))</f>
        <v>193.5085</v>
      </c>
      <c r="D107" s="74">
        <v>147.819</v>
      </c>
      <c r="E107" s="74">
        <v>147.845</v>
      </c>
      <c r="F107" s="74">
        <f t="shared" si="6"/>
        <v>2627.6705</v>
      </c>
      <c r="G107" s="75">
        <f t="shared" si="7"/>
        <v>751.499999999851</v>
      </c>
      <c r="K107" s="112">
        <f>IF(AND(年报!N$2&lt;=A107,A107&lt;=年报!N$3),1,0)</f>
        <v>1</v>
      </c>
    </row>
    <row r="108" spans="1:11">
      <c r="A108" s="115">
        <v>43845</v>
      </c>
      <c r="B108" s="77">
        <f>'DC4-1'!B108</f>
        <v>2581.994</v>
      </c>
      <c r="C108" s="77">
        <f>IF(ISERROR(VLOOKUP(A108,'DC4-1'!$A$4:$Q$1997,5,TRUE)),"",VLOOKUP(A108,'DC4-1'!$A$4:$Q$1997,5,TRUE))</f>
        <v>193.499</v>
      </c>
      <c r="D108" s="74">
        <v>147.833</v>
      </c>
      <c r="E108" s="74">
        <v>147.86</v>
      </c>
      <c r="F108" s="74">
        <f t="shared" si="6"/>
        <v>2627.6465</v>
      </c>
      <c r="G108" s="75">
        <f t="shared" si="7"/>
        <v>775.500000000193</v>
      </c>
      <c r="K108" s="112">
        <f>IF(AND(年报!N$2&lt;=A108,A108&lt;=年报!N$3),1,0)</f>
        <v>1</v>
      </c>
    </row>
    <row r="109" spans="1:11">
      <c r="A109" s="115">
        <v>43908</v>
      </c>
      <c r="B109" s="77">
        <f>'DC4-1'!B109</f>
        <v>2581.994</v>
      </c>
      <c r="C109" s="77">
        <f>IF(ISERROR(VLOOKUP(A109,'DC4-1'!$A$4:$Q$1997,5,TRUE)),"",VLOOKUP(A109,'DC4-1'!$A$4:$Q$1997,5,TRUE))</f>
        <v>193.3015</v>
      </c>
      <c r="D109" s="74">
        <v>147.628</v>
      </c>
      <c r="E109" s="74">
        <v>147.67</v>
      </c>
      <c r="F109" s="74">
        <f t="shared" si="6"/>
        <v>2627.6465</v>
      </c>
      <c r="G109" s="75">
        <f t="shared" si="7"/>
        <v>775.499999999738</v>
      </c>
      <c r="I109" s="151"/>
      <c r="J109" s="151"/>
      <c r="K109" s="112">
        <f>IF(AND(年报!N$2&lt;=A109,A109&lt;=年报!N$3),1,0)</f>
        <v>1</v>
      </c>
    </row>
    <row r="110" spans="1:11">
      <c r="A110" s="115">
        <v>43930</v>
      </c>
      <c r="B110" s="77">
        <f>'DC4-1'!B110</f>
        <v>2581.994</v>
      </c>
      <c r="C110" s="77">
        <f>IF(ISERROR(VLOOKUP(A110,'DC4-1'!$A$4:$Q$1997,5,TRUE)),"",VLOOKUP(A110,'DC4-1'!$A$4:$Q$1997,5,TRUE))</f>
        <v>200.2455</v>
      </c>
      <c r="D110" s="74">
        <v>154.572</v>
      </c>
      <c r="E110" s="74">
        <v>154.603</v>
      </c>
      <c r="F110" s="74">
        <f t="shared" si="6"/>
        <v>2627.652</v>
      </c>
      <c r="G110" s="75">
        <f t="shared" si="7"/>
        <v>769.999999999982</v>
      </c>
      <c r="K110" s="112">
        <f>IF(AND(年报!N$2&lt;=A110,A110&lt;=年报!N$3),1,0)</f>
        <v>1</v>
      </c>
    </row>
    <row r="111" spans="1:11">
      <c r="A111" s="115">
        <v>43938</v>
      </c>
      <c r="B111" s="77">
        <f>'DC4-1'!B111</f>
        <v>2581.994</v>
      </c>
      <c r="C111" s="77">
        <f>IF(ISERROR(VLOOKUP(A111,'DC4-1'!$A$4:$Q$1997,5,TRUE)),"",VLOOKUP(A111,'DC4-1'!$A$4:$Q$1997,5,TRUE))</f>
        <v>203.081</v>
      </c>
      <c r="D111" s="74">
        <v>157.377</v>
      </c>
      <c r="E111" s="74">
        <v>157.406</v>
      </c>
      <c r="F111" s="74">
        <f t="shared" si="6"/>
        <v>2627.6835</v>
      </c>
      <c r="G111" s="75">
        <f t="shared" si="7"/>
        <v>738.499999999931</v>
      </c>
      <c r="K111" s="112">
        <f>IF(AND(年报!N$2&lt;=A111,A111&lt;=年报!N$3),1,0)</f>
        <v>1</v>
      </c>
    </row>
    <row r="112" spans="1:11">
      <c r="A112" s="115">
        <v>43942</v>
      </c>
      <c r="B112" s="77">
        <f>'DC4-1'!B112</f>
        <v>2581.994</v>
      </c>
      <c r="C112" s="77">
        <f>IF(ISERROR(VLOOKUP(A112,'DC4-1'!$A$4:$Q$1997,5,TRUE)),"",VLOOKUP(A112,'DC4-1'!$A$4:$Q$1997,5,TRUE))</f>
        <v>203.493</v>
      </c>
      <c r="D112" s="74">
        <v>157.831</v>
      </c>
      <c r="E112" s="74">
        <v>157.86</v>
      </c>
      <c r="F112" s="74">
        <f t="shared" si="6"/>
        <v>2627.6415</v>
      </c>
      <c r="G112" s="75">
        <f t="shared" si="7"/>
        <v>780.499999999847</v>
      </c>
      <c r="K112" s="112">
        <f>IF(AND(年报!N$2&lt;=A112,A112&lt;=年报!N$3),1,0)</f>
        <v>1</v>
      </c>
    </row>
    <row r="113" spans="1:11">
      <c r="A113" s="115">
        <v>43951</v>
      </c>
      <c r="B113" s="77">
        <f>'DC4-1'!B113</f>
        <v>2581.994</v>
      </c>
      <c r="C113" s="77">
        <f>IF(ISERROR(VLOOKUP(A113,'DC4-1'!$A$4:$Q$1997,5,TRUE)),"",VLOOKUP(A113,'DC4-1'!$A$4:$Q$1997,5,TRUE))</f>
        <v>206.1375</v>
      </c>
      <c r="D113" s="74">
        <v>160.481</v>
      </c>
      <c r="E113" s="74">
        <v>160.412</v>
      </c>
      <c r="F113" s="74">
        <f t="shared" si="6"/>
        <v>2627.685</v>
      </c>
      <c r="G113" s="75">
        <f t="shared" si="7"/>
        <v>737.00000000008</v>
      </c>
      <c r="H113" s="151"/>
      <c r="K113" s="112">
        <f>IF(AND(年报!N$2&lt;=A113,A113&lt;=年报!N$3),1,0)</f>
        <v>1</v>
      </c>
    </row>
    <row r="114" spans="1:11">
      <c r="A114" s="115">
        <v>43956</v>
      </c>
      <c r="B114" s="77">
        <f>'DC4-1'!B114</f>
        <v>2581.994</v>
      </c>
      <c r="C114" s="77">
        <f>IF(ISERROR(VLOOKUP(A114,'DC4-1'!$A$4:$Q$1997,5,TRUE)),"",VLOOKUP(A114,'DC4-1'!$A$4:$Q$1997,5,TRUE))</f>
        <v>206.577</v>
      </c>
      <c r="D114" s="74">
        <v>160.908</v>
      </c>
      <c r="E114" s="74">
        <v>160.936</v>
      </c>
      <c r="F114" s="74">
        <f t="shared" ref="F114:F158" si="8">(B114+C114)-(D114+E114)/2</f>
        <v>2627.649</v>
      </c>
      <c r="G114" s="75">
        <f t="shared" ref="G114:G158" si="9">(F$4-F114)*1000</f>
        <v>773.000000000138</v>
      </c>
      <c r="K114" s="112">
        <f>IF(AND(年报!N$2&lt;=A114,A114&lt;=年报!N$3),1,0)</f>
        <v>1</v>
      </c>
    </row>
    <row r="115" spans="1:11">
      <c r="A115" s="115">
        <v>43964</v>
      </c>
      <c r="B115" s="77">
        <f>'DC4-1'!B115</f>
        <v>2581.994</v>
      </c>
      <c r="C115" s="77">
        <f>IF(ISERROR(VLOOKUP(A115,'DC4-1'!$A$4:$Q$1997,5,TRUE)),"",VLOOKUP(A115,'DC4-1'!$A$4:$Q$1997,5,TRUE))</f>
        <v>209.16</v>
      </c>
      <c r="D115" s="74">
        <v>163.507</v>
      </c>
      <c r="E115" s="74">
        <v>163.538</v>
      </c>
      <c r="F115" s="74">
        <f t="shared" si="8"/>
        <v>2627.6315</v>
      </c>
      <c r="G115" s="75">
        <f t="shared" si="9"/>
        <v>790.500000000065</v>
      </c>
      <c r="K115" s="112">
        <f>IF(AND(年报!N$2&lt;=A115,A115&lt;=年报!N$3),1,0)</f>
        <v>1</v>
      </c>
    </row>
    <row r="116" spans="1:11">
      <c r="A116" s="115">
        <v>43972</v>
      </c>
      <c r="B116" s="77">
        <f>'DC4-1'!B116</f>
        <v>2581.994</v>
      </c>
      <c r="C116" s="77">
        <f>IF(ISERROR(VLOOKUP(A116,'DC4-1'!$A$4:$Q$1997,5,TRUE)),"",VLOOKUP(A116,'DC4-1'!$A$4:$Q$1997,5,TRUE))</f>
        <v>212.1685</v>
      </c>
      <c r="D116" s="74">
        <v>166.523</v>
      </c>
      <c r="E116" s="74">
        <v>166.55</v>
      </c>
      <c r="F116" s="74">
        <f t="shared" si="8"/>
        <v>2627.626</v>
      </c>
      <c r="G116" s="75">
        <f t="shared" si="9"/>
        <v>795.999999999822</v>
      </c>
      <c r="K116" s="112">
        <f>IF(AND(年报!N$2&lt;=A116,A116&lt;=年报!N$3),1,0)</f>
        <v>1</v>
      </c>
    </row>
    <row r="117" spans="1:11">
      <c r="A117" s="115">
        <v>43980</v>
      </c>
      <c r="B117" s="77">
        <f>'DC4-1'!B117</f>
        <v>2581.994</v>
      </c>
      <c r="C117" s="77">
        <f>IF(ISERROR(VLOOKUP(A117,'DC4-1'!$A$4:$Q$1997,5,TRUE)),"",VLOOKUP(A117,'DC4-1'!$A$4:$Q$1997,5,TRUE))</f>
        <v>212.1675</v>
      </c>
      <c r="D117" s="74">
        <v>166.508</v>
      </c>
      <c r="E117" s="74">
        <v>166.541</v>
      </c>
      <c r="F117" s="74">
        <f t="shared" si="8"/>
        <v>2627.637</v>
      </c>
      <c r="G117" s="75">
        <f t="shared" si="9"/>
        <v>784.999999999854</v>
      </c>
      <c r="K117" s="112">
        <f>IF(AND(年报!N$2&lt;=A117,A117&lt;=年报!N$3),1,0)</f>
        <v>1</v>
      </c>
    </row>
    <row r="118" spans="1:11">
      <c r="A118" s="115">
        <v>43999</v>
      </c>
      <c r="B118" s="77">
        <f>'DC4-1'!B118</f>
        <v>2581.994</v>
      </c>
      <c r="C118" s="77">
        <f>IF(ISERROR(VLOOKUP(A118,'DC4-1'!$A$4:$Q$1997,5,TRUE)),"",VLOOKUP(A118,'DC4-1'!$A$4:$Q$1997,5,TRUE))</f>
        <v>215.368</v>
      </c>
      <c r="D118" s="74">
        <v>169.732</v>
      </c>
      <c r="E118" s="74">
        <v>169.755</v>
      </c>
      <c r="F118" s="74">
        <f t="shared" si="8"/>
        <v>2627.6185</v>
      </c>
      <c r="G118" s="75">
        <f t="shared" si="9"/>
        <v>803.499999999985</v>
      </c>
      <c r="K118" s="112">
        <f>IF(AND(年报!N$2&lt;=A118,A118&lt;=年报!N$3),1,0)</f>
        <v>1</v>
      </c>
    </row>
    <row r="119" spans="1:11">
      <c r="A119" s="115">
        <v>44008</v>
      </c>
      <c r="B119" s="77">
        <f>'DC4-1'!B119</f>
        <v>2581.994</v>
      </c>
      <c r="C119" s="77">
        <f>IF(ISERROR(VLOOKUP(A119,'DC4-1'!$A$4:$Q$1997,5,TRUE)),"",VLOOKUP(A119,'DC4-1'!$A$4:$Q$1997,5,TRUE))</f>
        <v>215.364</v>
      </c>
      <c r="D119" s="74">
        <v>169.73</v>
      </c>
      <c r="E119" s="74">
        <v>169.752</v>
      </c>
      <c r="F119" s="74">
        <f t="shared" si="8"/>
        <v>2627.617</v>
      </c>
      <c r="G119" s="75">
        <f t="shared" si="9"/>
        <v>804.999999999836</v>
      </c>
      <c r="K119" s="112">
        <f>IF(AND(年报!N$2&lt;=A119,A119&lt;=年报!N$3),1,0)</f>
        <v>1</v>
      </c>
    </row>
    <row r="120" spans="1:11">
      <c r="A120" s="115">
        <v>44056</v>
      </c>
      <c r="B120" s="77">
        <f>'DC4-1'!B120</f>
        <v>2581.994</v>
      </c>
      <c r="C120" s="77">
        <f>IF(ISERROR(VLOOKUP(A120,'DC4-1'!$A$4:$Q$1997,5,TRUE)),"",VLOOKUP(A120,'DC4-1'!$A$4:$Q$1997,5,TRUE))</f>
        <v>219.0455</v>
      </c>
      <c r="D120" s="74">
        <v>173.414</v>
      </c>
      <c r="E120" s="74">
        <v>173.441</v>
      </c>
      <c r="F120" s="74">
        <f t="shared" si="8"/>
        <v>2627.612</v>
      </c>
      <c r="G120" s="75">
        <f t="shared" si="9"/>
        <v>809.999999999945</v>
      </c>
      <c r="K120" s="112">
        <f>IF(AND(年报!N$2&lt;=A120,A120&lt;=年报!N$3),1,0)</f>
        <v>1</v>
      </c>
    </row>
    <row r="121" spans="1:11">
      <c r="A121" s="115">
        <v>44062</v>
      </c>
      <c r="B121" s="77">
        <f>'DC4-1'!B121</f>
        <v>2581.994</v>
      </c>
      <c r="C121" s="77">
        <f>IF(ISERROR(VLOOKUP(A121,'DC4-1'!$A$4:$Q$1997,5,TRUE)),"",VLOOKUP(A121,'DC4-1'!$A$4:$Q$1997,5,TRUE))</f>
        <v>218.996</v>
      </c>
      <c r="D121" s="74">
        <v>173.372</v>
      </c>
      <c r="E121" s="74">
        <v>173.404</v>
      </c>
      <c r="F121" s="74">
        <f t="shared" si="8"/>
        <v>2627.602</v>
      </c>
      <c r="G121" s="75">
        <f t="shared" si="9"/>
        <v>819.999999999709</v>
      </c>
      <c r="K121" s="112">
        <f>IF(AND(年报!N$2&lt;=A121,A121&lt;=年报!N$3),1,0)</f>
        <v>1</v>
      </c>
    </row>
    <row r="122" spans="1:11">
      <c r="A122" s="115">
        <v>44070</v>
      </c>
      <c r="B122" s="77">
        <f>'DC4-1'!B122</f>
        <v>2581.994</v>
      </c>
      <c r="C122" s="77">
        <f>IF(ISERROR(VLOOKUP(A122,'DC4-1'!$A$4:$Q$1997,5,TRUE)),"",VLOOKUP(A122,'DC4-1'!$A$4:$Q$1997,5,TRUE))</f>
        <v>222.3115</v>
      </c>
      <c r="D122" s="74">
        <v>176.689</v>
      </c>
      <c r="E122" s="74">
        <v>176.712</v>
      </c>
      <c r="F122" s="74">
        <f t="shared" si="8"/>
        <v>2627.605</v>
      </c>
      <c r="G122" s="75">
        <f t="shared" si="9"/>
        <v>817.000000000007</v>
      </c>
      <c r="K122" s="112">
        <f>IF(AND(年报!N$2&lt;=A122,A122&lt;=年报!N$3),1,0)</f>
        <v>1</v>
      </c>
    </row>
    <row r="123" spans="1:11">
      <c r="A123" s="115">
        <v>44084</v>
      </c>
      <c r="B123" s="77">
        <f>'DC4-1'!B123</f>
        <v>2581.994</v>
      </c>
      <c r="C123" s="77">
        <f>IF(ISERROR(VLOOKUP(A123,'DC4-1'!$A$4:$Q$1997,5,TRUE)),"",VLOOKUP(A123,'DC4-1'!$A$4:$Q$1997,5,TRUE))</f>
        <v>224.9835</v>
      </c>
      <c r="D123" s="74">
        <v>179.362</v>
      </c>
      <c r="E123" s="74">
        <v>179.395</v>
      </c>
      <c r="F123" s="74">
        <f t="shared" si="8"/>
        <v>2627.599</v>
      </c>
      <c r="G123" s="75">
        <f t="shared" si="9"/>
        <v>822.999999999865</v>
      </c>
      <c r="K123" s="112">
        <f>IF(AND(年报!N$2&lt;=A123,A123&lt;=年报!N$3),1,0)</f>
        <v>1</v>
      </c>
    </row>
    <row r="124" spans="1:11">
      <c r="A124" s="115">
        <v>44092</v>
      </c>
      <c r="B124" s="77">
        <f>'DC4-1'!B124</f>
        <v>2581.994</v>
      </c>
      <c r="C124" s="77">
        <f>IF(ISERROR(VLOOKUP(A124,'DC4-1'!$A$4:$Q$1997,5,TRUE)),"",VLOOKUP(A124,'DC4-1'!$A$4:$Q$1997,5,TRUE))</f>
        <v>224.9535</v>
      </c>
      <c r="D124" s="74">
        <v>179.362</v>
      </c>
      <c r="E124" s="74">
        <v>179.395</v>
      </c>
      <c r="F124" s="74">
        <f t="shared" si="8"/>
        <v>2627.569</v>
      </c>
      <c r="G124" s="75">
        <f t="shared" si="9"/>
        <v>852.999999999611</v>
      </c>
      <c r="K124" s="112">
        <f>IF(AND(年报!N$2&lt;=A124,A124&lt;=年报!N$3),1,0)</f>
        <v>1</v>
      </c>
    </row>
    <row r="125" spans="1:11">
      <c r="A125" s="115">
        <v>44100</v>
      </c>
      <c r="B125" s="77">
        <f>'DC4-1'!B125</f>
        <v>2581.994</v>
      </c>
      <c r="C125" s="77">
        <f>IF(ISERROR(VLOOKUP(A125,'DC4-1'!$A$4:$Q$1997,5,TRUE)),"",VLOOKUP(A125,'DC4-1'!$A$4:$Q$1997,5,TRUE))</f>
        <v>225.3425</v>
      </c>
      <c r="D125" s="74">
        <v>179.726</v>
      </c>
      <c r="E125" s="74">
        <v>179.765</v>
      </c>
      <c r="F125" s="74">
        <f t="shared" si="8"/>
        <v>2627.591</v>
      </c>
      <c r="G125" s="75">
        <f t="shared" si="9"/>
        <v>830.999999999676</v>
      </c>
      <c r="K125" s="112">
        <f>IF(AND(年报!N$2&lt;=A125,A125&lt;=年报!N$3),1,0)</f>
        <v>1</v>
      </c>
    </row>
    <row r="126" spans="1:11">
      <c r="A126" s="115">
        <v>44114</v>
      </c>
      <c r="B126" s="77">
        <f>'DC4-1'!B126</f>
        <v>2581.994</v>
      </c>
      <c r="C126" s="77">
        <f>IF(ISERROR(VLOOKUP(A126,'DC4-1'!$A$4:$Q$1997,5,TRUE)),"",VLOOKUP(A126,'DC4-1'!$A$4:$Q$1997,5,TRUE))</f>
        <v>228.4075</v>
      </c>
      <c r="D126" s="74">
        <v>182.79</v>
      </c>
      <c r="E126" s="74">
        <v>182.822</v>
      </c>
      <c r="F126" s="74">
        <f t="shared" si="8"/>
        <v>2627.5955</v>
      </c>
      <c r="G126" s="75">
        <f t="shared" si="9"/>
        <v>826.500000000124</v>
      </c>
      <c r="K126" s="112">
        <f>IF(AND(年报!N$2&lt;=A126,A126&lt;=年报!N$3),1,0)</f>
        <v>1</v>
      </c>
    </row>
    <row r="127" spans="1:11">
      <c r="A127" s="115">
        <v>44228</v>
      </c>
      <c r="B127" s="77">
        <f>'DC4-1'!B127</f>
        <v>2581.994</v>
      </c>
      <c r="C127" s="77">
        <f>IF(ISERROR(VLOOKUP(A127,'DC4-1'!$A$4:$Q$1997,5,TRUE)),"",VLOOKUP(A127,'DC4-1'!$A$4:$Q$1997,5,TRUE))</f>
        <v>249.8045</v>
      </c>
      <c r="D127" s="74">
        <v>204.204</v>
      </c>
      <c r="E127" s="74">
        <v>204.234</v>
      </c>
      <c r="F127" s="74">
        <f t="shared" si="8"/>
        <v>2627.5795</v>
      </c>
      <c r="G127" s="75">
        <f t="shared" si="9"/>
        <v>842.499999999745</v>
      </c>
      <c r="K127" s="112">
        <f>IF(AND(年报!N$2&lt;=A127,A127&lt;=年报!N$3),1,0)</f>
        <v>0</v>
      </c>
    </row>
    <row r="128" spans="1:11">
      <c r="A128" s="115">
        <v>44256</v>
      </c>
      <c r="B128" s="77">
        <f>'DC4-1'!B128</f>
        <v>2581.994</v>
      </c>
      <c r="C128" s="77">
        <f>IF(ISERROR(VLOOKUP(A128,'DC4-1'!$A$4:$Q$1997,5,TRUE)),"",VLOOKUP(A128,'DC4-1'!$A$4:$Q$1997,5,TRUE))</f>
        <v>249.7185</v>
      </c>
      <c r="D128" s="74">
        <v>204.126</v>
      </c>
      <c r="E128" s="74">
        <v>204.155</v>
      </c>
      <c r="F128" s="74">
        <f t="shared" si="8"/>
        <v>2627.572</v>
      </c>
      <c r="G128" s="75">
        <f t="shared" si="9"/>
        <v>849.999999999909</v>
      </c>
      <c r="K128" s="112">
        <f>IF(AND(年报!N$2&lt;=A128,A128&lt;=年报!N$3),1,0)</f>
        <v>0</v>
      </c>
    </row>
    <row r="129" spans="1:11">
      <c r="A129" s="115">
        <v>44273</v>
      </c>
      <c r="B129" s="77">
        <f>'DC4-1'!B129</f>
        <v>2581.994</v>
      </c>
      <c r="C129" s="77">
        <f>IF(ISERROR(VLOOKUP(A129,'DC4-1'!$A$4:$Q$1997,5,TRUE)),"",VLOOKUP(A129,'DC4-1'!$A$4:$Q$1997,5,TRUE))</f>
        <v>253.0285</v>
      </c>
      <c r="D129" s="74">
        <v>207.44</v>
      </c>
      <c r="E129" s="74">
        <v>207.46</v>
      </c>
      <c r="F129" s="74">
        <f t="shared" si="8"/>
        <v>2627.5725</v>
      </c>
      <c r="G129" s="75">
        <f t="shared" si="9"/>
        <v>849.499999999807</v>
      </c>
      <c r="K129" s="112">
        <f>IF(AND(年报!N$2&lt;=A129,A129&lt;=年报!N$3),1,0)</f>
        <v>0</v>
      </c>
    </row>
    <row r="130" spans="1:11">
      <c r="A130" s="115">
        <v>44287</v>
      </c>
      <c r="B130" s="77">
        <f>'DC4-1'!B130</f>
        <v>2581.994</v>
      </c>
      <c r="C130" s="77">
        <f>IF(ISERROR(VLOOKUP(A130,'DC4-1'!$A$4:$Q$1997,5,TRUE)),"",VLOOKUP(A130,'DC4-1'!$A$4:$Q$1997,5,TRUE))</f>
        <v>256.094</v>
      </c>
      <c r="D130" s="74">
        <v>210.504</v>
      </c>
      <c r="E130" s="74">
        <v>210.532</v>
      </c>
      <c r="F130" s="74">
        <f t="shared" si="8"/>
        <v>2627.57</v>
      </c>
      <c r="G130" s="75">
        <f t="shared" si="9"/>
        <v>851.999999999862</v>
      </c>
      <c r="K130" s="112">
        <f>IF(AND(年报!N$2&lt;=A130,A130&lt;=年报!N$3),1,0)</f>
        <v>0</v>
      </c>
    </row>
    <row r="131" spans="1:11">
      <c r="A131" s="115">
        <v>44295</v>
      </c>
      <c r="B131" s="77">
        <f>'DC4-1'!B131</f>
        <v>2581.994</v>
      </c>
      <c r="C131" s="77">
        <f>IF(ISERROR(VLOOKUP(A131,'DC4-1'!$A$4:$Q$1997,5,TRUE)),"",VLOOKUP(A131,'DC4-1'!$A$4:$Q$1997,5,TRUE))</f>
        <v>256.6705</v>
      </c>
      <c r="D131" s="74">
        <v>211.085</v>
      </c>
      <c r="E131" s="74">
        <v>211.11</v>
      </c>
      <c r="F131" s="74">
        <f t="shared" si="8"/>
        <v>2627.567</v>
      </c>
      <c r="G131" s="75">
        <f t="shared" si="9"/>
        <v>854.999999999563</v>
      </c>
      <c r="K131" s="112">
        <f>IF(AND(年报!N$2&lt;=A131,A131&lt;=年报!N$3),1,0)</f>
        <v>0</v>
      </c>
    </row>
    <row r="132" spans="1:11">
      <c r="A132" s="115">
        <v>44318</v>
      </c>
      <c r="B132" s="77">
        <f>'DC4-1'!B132</f>
        <v>2581.994</v>
      </c>
      <c r="C132" s="77">
        <f>IF(ISERROR(VLOOKUP(A132,'DC4-1'!$A$4:$Q$1997,5,TRUE)),"",VLOOKUP(A132,'DC4-1'!$A$4:$Q$1997,5,TRUE))</f>
        <v>259.476</v>
      </c>
      <c r="D132" s="74">
        <v>213.896</v>
      </c>
      <c r="E132" s="74">
        <v>213.923</v>
      </c>
      <c r="F132" s="74">
        <f t="shared" si="8"/>
        <v>2627.5605</v>
      </c>
      <c r="G132" s="75">
        <f t="shared" si="9"/>
        <v>861.499999999523</v>
      </c>
      <c r="K132" s="112">
        <f>IF(AND(年报!N$2&lt;=A132,A132&lt;=年报!N$3),1,0)</f>
        <v>0</v>
      </c>
    </row>
    <row r="133" spans="1:11">
      <c r="A133" s="115">
        <v>44325</v>
      </c>
      <c r="B133" s="77">
        <f>'DC4-1'!B133</f>
        <v>2581.994</v>
      </c>
      <c r="C133" s="77">
        <f>IF(ISERROR(VLOOKUP(A133,'DC4-1'!$A$4:$Q$1997,5,TRUE)),"",VLOOKUP(A133,'DC4-1'!$A$4:$Q$1997,5,TRUE))</f>
        <v>259.4725</v>
      </c>
      <c r="D133" s="74">
        <v>213.888</v>
      </c>
      <c r="E133" s="74">
        <v>213.915</v>
      </c>
      <c r="F133" s="74">
        <f t="shared" si="8"/>
        <v>2627.565</v>
      </c>
      <c r="G133" s="75">
        <f t="shared" si="9"/>
        <v>856.999999999971</v>
      </c>
      <c r="K133" s="112">
        <f>IF(AND(年报!N$2&lt;=A133,A133&lt;=年报!N$3),1,0)</f>
        <v>0</v>
      </c>
    </row>
    <row r="134" spans="1:11">
      <c r="A134" s="115">
        <v>44333</v>
      </c>
      <c r="B134" s="77">
        <f>'DC4-1'!B134</f>
        <v>2581.994</v>
      </c>
      <c r="C134" s="77">
        <f>IF(ISERROR(VLOOKUP(A134,'DC4-1'!$A$4:$Q$1997,5,TRUE)),"",VLOOKUP(A134,'DC4-1'!$A$4:$Q$1997,5,TRUE))</f>
        <v>259.415</v>
      </c>
      <c r="D134" s="74">
        <v>213.838</v>
      </c>
      <c r="E134" s="74">
        <v>213.866</v>
      </c>
      <c r="F134" s="74">
        <f t="shared" si="8"/>
        <v>2627.557</v>
      </c>
      <c r="G134" s="75">
        <f t="shared" si="9"/>
        <v>864.999999999782</v>
      </c>
      <c r="K134" s="112">
        <f>IF(AND(年报!N$2&lt;=A134,A134&lt;=年报!N$3),1,0)</f>
        <v>0</v>
      </c>
    </row>
    <row r="135" spans="1:11">
      <c r="A135" s="115">
        <v>44345</v>
      </c>
      <c r="B135" s="77">
        <f>'DC4-1'!B135</f>
        <v>2581.994</v>
      </c>
      <c r="C135" s="77">
        <f>IF(ISERROR(VLOOKUP(A135,'DC4-1'!$A$4:$Q$1997,5,TRUE)),"",VLOOKUP(A135,'DC4-1'!$A$4:$Q$1997,5,TRUE))</f>
        <v>259.8015</v>
      </c>
      <c r="D135" s="74">
        <v>214.215</v>
      </c>
      <c r="E135" s="74">
        <v>214.23</v>
      </c>
      <c r="F135" s="74">
        <f t="shared" si="8"/>
        <v>2627.573</v>
      </c>
      <c r="G135" s="75">
        <f t="shared" si="9"/>
        <v>848.999999999705</v>
      </c>
      <c r="K135" s="112">
        <f>IF(AND(年报!N$2&lt;=A135,A135&lt;=年报!N$3),1,0)</f>
        <v>0</v>
      </c>
    </row>
    <row r="136" spans="1:11">
      <c r="A136" s="115">
        <v>44352</v>
      </c>
      <c r="B136" s="77">
        <f>'DC4-1'!B136</f>
        <v>2581.994</v>
      </c>
      <c r="C136" s="77">
        <f>IF(ISERROR(VLOOKUP(A136,'DC4-1'!$A$4:$Q$1997,5,TRUE)),"",VLOOKUP(A136,'DC4-1'!$A$4:$Q$1997,5,TRUE))</f>
        <v>259.7625</v>
      </c>
      <c r="D136" s="74">
        <v>214.181</v>
      </c>
      <c r="E136" s="74">
        <v>214.209</v>
      </c>
      <c r="F136" s="74">
        <f t="shared" si="8"/>
        <v>2627.5615</v>
      </c>
      <c r="G136" s="75">
        <f t="shared" si="9"/>
        <v>860.500000000229</v>
      </c>
      <c r="K136" s="112">
        <f>IF(AND(年报!N$2&lt;=A136,A136&lt;=年报!N$3),1,0)</f>
        <v>0</v>
      </c>
    </row>
    <row r="137" s="83" customFormat="1" spans="1:13">
      <c r="A137" s="84">
        <v>44356</v>
      </c>
      <c r="B137" s="85">
        <f>AVERAGE(B138:B140)</f>
        <v>2581.994</v>
      </c>
      <c r="C137" s="86">
        <f t="shared" ref="C137:G137" si="10">AVERAGE(C138:C140)</f>
        <v>259.74</v>
      </c>
      <c r="D137" s="86">
        <f t="shared" si="10"/>
        <v>214.159</v>
      </c>
      <c r="E137" s="86">
        <f t="shared" si="10"/>
        <v>214.185333333333</v>
      </c>
      <c r="F137" s="86">
        <f t="shared" si="10"/>
        <v>2627.56183333333</v>
      </c>
      <c r="G137" s="87">
        <f t="shared" si="10"/>
        <v>860.166666666373</v>
      </c>
      <c r="H137" s="88" t="s">
        <v>23</v>
      </c>
      <c r="I137" s="88"/>
      <c r="K137" s="89"/>
      <c r="M137" s="90"/>
    </row>
    <row r="138" spans="1:11">
      <c r="A138" s="115">
        <v>44356</v>
      </c>
      <c r="B138" s="77">
        <f>'DC4-1'!B137</f>
        <v>2581.994</v>
      </c>
      <c r="C138" s="77">
        <f>IF(ISERROR(VLOOKUP(A138,'DC4-1'!$A$4:$Q$1997,5,TRUE)),"",VLOOKUP(A138,'DC4-1'!$A$4:$Q$1997,5,TRUE))</f>
        <v>259.74</v>
      </c>
      <c r="D138" s="74">
        <v>214.159</v>
      </c>
      <c r="E138" s="74">
        <v>214.186</v>
      </c>
      <c r="F138" s="74">
        <f t="shared" si="8"/>
        <v>2627.5615</v>
      </c>
      <c r="G138" s="75">
        <f t="shared" si="9"/>
        <v>860.499999999774</v>
      </c>
      <c r="K138" s="112">
        <f>IF(AND(年报!N$2&lt;=A138,A138&lt;=年报!N$3),1,0)</f>
        <v>0</v>
      </c>
    </row>
    <row r="139" spans="1:11">
      <c r="A139" s="115">
        <v>44356</v>
      </c>
      <c r="B139" s="77">
        <f>'DC4-1'!B138</f>
        <v>2581.994</v>
      </c>
      <c r="C139" s="77">
        <f>IF(ISERROR(VLOOKUP(A139,'DC4-1'!$A$4:$Q$1997,5,TRUE)),"",VLOOKUP(A139,'DC4-1'!$A$4:$Q$1997,5,TRUE))</f>
        <v>259.74</v>
      </c>
      <c r="D139" s="74">
        <v>214.16</v>
      </c>
      <c r="E139" s="74">
        <v>214.185</v>
      </c>
      <c r="F139" s="74">
        <f t="shared" si="8"/>
        <v>2627.5615</v>
      </c>
      <c r="G139" s="75">
        <f t="shared" si="9"/>
        <v>860.499999999774</v>
      </c>
      <c r="K139" s="112">
        <f>IF(AND(年报!N$2&lt;=A139,A139&lt;=年报!N$3),1,0)</f>
        <v>0</v>
      </c>
    </row>
    <row r="140" spans="1:11">
      <c r="A140" s="115">
        <v>44356</v>
      </c>
      <c r="B140" s="77">
        <f>'DC4-1'!B139</f>
        <v>2581.994</v>
      </c>
      <c r="C140" s="77">
        <f>IF(ISERROR(VLOOKUP(A140,'DC4-1'!$A$4:$Q$1997,5,TRUE)),"",VLOOKUP(A140,'DC4-1'!$A$4:$Q$1997,5,TRUE))</f>
        <v>259.74</v>
      </c>
      <c r="D140" s="74">
        <v>214.158</v>
      </c>
      <c r="E140" s="74">
        <v>214.185</v>
      </c>
      <c r="F140" s="74">
        <f t="shared" si="8"/>
        <v>2627.5625</v>
      </c>
      <c r="G140" s="75">
        <f t="shared" si="9"/>
        <v>859.499999999571</v>
      </c>
      <c r="K140" s="112">
        <f>IF(AND(年报!N$2&lt;=A140,A140&lt;=年报!N$3),1,0)</f>
        <v>0</v>
      </c>
    </row>
    <row r="141" spans="1:11">
      <c r="A141" s="115">
        <v>44361</v>
      </c>
      <c r="B141" s="77">
        <f>'DC4-1'!B140</f>
        <v>2581.994</v>
      </c>
      <c r="C141" s="77">
        <f>IF(ISERROR(VLOOKUP(A141,'DC4-1'!$A$4:$Q$1997,5,TRUE)),"",VLOOKUP(A141,'DC4-1'!$A$4:$Q$1997,5,TRUE))</f>
        <v>260.884</v>
      </c>
      <c r="D141" s="74">
        <v>215.303</v>
      </c>
      <c r="E141" s="74">
        <v>215.328</v>
      </c>
      <c r="F141" s="74">
        <f t="shared" si="8"/>
        <v>2627.5625</v>
      </c>
      <c r="G141" s="75">
        <f t="shared" si="9"/>
        <v>859.500000000025</v>
      </c>
      <c r="K141" s="112">
        <f>IF(AND(年报!N$2&lt;=A141,A141&lt;=年报!N$3),1,0)</f>
        <v>0</v>
      </c>
    </row>
    <row r="142" spans="1:11">
      <c r="A142" s="115">
        <v>44363</v>
      </c>
      <c r="B142" s="77">
        <f>'DC4-1'!B141</f>
        <v>2581.994</v>
      </c>
      <c r="C142" s="77">
        <f>IF(ISERROR(VLOOKUP(A142,'DC4-1'!$A$4:$Q$1997,5,TRUE)),"",VLOOKUP(A142,'DC4-1'!$A$4:$Q$1997,5,TRUE))</f>
        <v>260.87</v>
      </c>
      <c r="D142" s="74">
        <v>215.289</v>
      </c>
      <c r="E142" s="74">
        <v>215.312</v>
      </c>
      <c r="F142" s="74">
        <f t="shared" si="8"/>
        <v>2627.5635</v>
      </c>
      <c r="G142" s="75">
        <f t="shared" si="9"/>
        <v>858.499999999822</v>
      </c>
      <c r="K142" s="112">
        <f>IF(AND(年报!N$2&lt;=A142,A142&lt;=年报!N$3),1,0)</f>
        <v>0</v>
      </c>
    </row>
    <row r="143" spans="1:11">
      <c r="A143" s="115">
        <v>44366</v>
      </c>
      <c r="B143" s="77">
        <f>'DC4-1'!B142</f>
        <v>2581.994</v>
      </c>
      <c r="C143" s="77">
        <f>IF(ISERROR(VLOOKUP(A143,'DC4-1'!$A$4:$Q$1997,5,TRUE)),"",VLOOKUP(A143,'DC4-1'!$A$4:$Q$1997,5,TRUE))</f>
        <v>260.858</v>
      </c>
      <c r="D143" s="74">
        <v>215.28</v>
      </c>
      <c r="E143" s="74">
        <v>215.306</v>
      </c>
      <c r="F143" s="74">
        <f t="shared" si="8"/>
        <v>2627.559</v>
      </c>
      <c r="G143" s="75">
        <f t="shared" si="9"/>
        <v>862.999999999829</v>
      </c>
      <c r="K143" s="112">
        <f>IF(AND(年报!N$2&lt;=A143,A143&lt;=年报!N$3),1,0)</f>
        <v>0</v>
      </c>
    </row>
    <row r="144" spans="1:11">
      <c r="A144" s="115">
        <v>44367</v>
      </c>
      <c r="B144" s="77">
        <f>'DC4-1'!B143</f>
        <v>2581.994</v>
      </c>
      <c r="C144" s="77">
        <f>IF(ISERROR(VLOOKUP(A144,'DC4-1'!$A$4:$Q$1997,5,TRUE)),"",VLOOKUP(A144,'DC4-1'!$A$4:$Q$1997,5,TRUE))</f>
        <v>260.8105</v>
      </c>
      <c r="D144" s="74">
        <v>215.236</v>
      </c>
      <c r="E144" s="74">
        <v>215.272</v>
      </c>
      <c r="F144" s="74">
        <f t="shared" si="8"/>
        <v>2627.5505</v>
      </c>
      <c r="G144" s="75">
        <f t="shared" si="9"/>
        <v>871.499999999742</v>
      </c>
      <c r="K144" s="112">
        <f>IF(AND(年报!N$2&lt;=A144,A144&lt;=年报!N$3),1,0)</f>
        <v>0</v>
      </c>
    </row>
    <row r="145" spans="1:11">
      <c r="A145" s="115">
        <v>44372</v>
      </c>
      <c r="B145" s="77">
        <f>'DC4-1'!B144</f>
        <v>2581.994</v>
      </c>
      <c r="C145" s="77">
        <f>IF(ISERROR(VLOOKUP(A145,'DC4-1'!$A$4:$Q$1997,5,TRUE)),"",VLOOKUP(A145,'DC4-1'!$A$4:$Q$1997,5,TRUE))</f>
        <v>260.8405</v>
      </c>
      <c r="D145" s="74">
        <v>215.267</v>
      </c>
      <c r="E145" s="74">
        <v>215.302</v>
      </c>
      <c r="F145" s="74">
        <f t="shared" si="8"/>
        <v>2627.55</v>
      </c>
      <c r="G145" s="75">
        <f t="shared" si="9"/>
        <v>871.999999999844</v>
      </c>
      <c r="K145" s="112">
        <f>IF(AND(年报!N$2&lt;=A145,A145&lt;=年报!N$3),1,0)</f>
        <v>0</v>
      </c>
    </row>
    <row r="146" spans="1:11">
      <c r="A146" s="115">
        <v>44373</v>
      </c>
      <c r="B146" s="77">
        <f>'DC4-1'!B145</f>
        <v>2581.994</v>
      </c>
      <c r="C146" s="77">
        <f>IF(ISERROR(VLOOKUP(A146,'DC4-1'!$A$4:$Q$1997,5,TRUE)),"",VLOOKUP(A146,'DC4-1'!$A$4:$Q$1997,5,TRUE))</f>
        <v>260.83</v>
      </c>
      <c r="D146" s="74">
        <v>215.255</v>
      </c>
      <c r="E146" s="74">
        <v>215.295</v>
      </c>
      <c r="F146" s="74">
        <f t="shared" si="8"/>
        <v>2627.549</v>
      </c>
      <c r="G146" s="75">
        <f t="shared" si="9"/>
        <v>873.000000000047</v>
      </c>
      <c r="K146" s="112">
        <f>IF(AND(年报!N$2&lt;=A146,A146&lt;=年报!N$3),1,0)</f>
        <v>0</v>
      </c>
    </row>
    <row r="147" spans="1:11">
      <c r="A147" s="115">
        <v>44375</v>
      </c>
      <c r="B147" s="77">
        <f>'DC4-1'!B146</f>
        <v>2581.994</v>
      </c>
      <c r="C147" s="77">
        <f>IF(ISERROR(VLOOKUP(A147,'DC4-1'!$A$4:$Q$1997,5,TRUE)),"",VLOOKUP(A147,'DC4-1'!$A$4:$Q$1997,5,TRUE))</f>
        <v>260.8225</v>
      </c>
      <c r="D147" s="74">
        <v>215.251</v>
      </c>
      <c r="E147" s="74">
        <v>215.291</v>
      </c>
      <c r="F147" s="74">
        <f t="shared" si="8"/>
        <v>2627.5455</v>
      </c>
      <c r="G147" s="75">
        <f t="shared" si="9"/>
        <v>876.500000000306</v>
      </c>
      <c r="K147" s="112">
        <f>IF(AND(年报!N$2&lt;=A147,A147&lt;=年报!N$3),1,0)</f>
        <v>0</v>
      </c>
    </row>
    <row r="148" spans="1:11">
      <c r="A148" s="115">
        <v>44377</v>
      </c>
      <c r="B148" s="77">
        <f>'DC4-1'!B147</f>
        <v>2581.994</v>
      </c>
      <c r="C148" s="77">
        <f>IF(ISERROR(VLOOKUP(A148,'DC4-1'!$A$4:$Q$1997,5,TRUE)),"",VLOOKUP(A148,'DC4-1'!$A$4:$Q$1997,5,TRUE))</f>
        <v>260.8085</v>
      </c>
      <c r="D148" s="74">
        <v>215.226</v>
      </c>
      <c r="E148" s="74">
        <v>215.256</v>
      </c>
      <c r="F148" s="74">
        <f t="shared" si="8"/>
        <v>2627.5615</v>
      </c>
      <c r="G148" s="75">
        <f t="shared" si="9"/>
        <v>860.499999999774</v>
      </c>
      <c r="K148" s="112">
        <f>IF(AND(年报!N$2&lt;=A148,A148&lt;=年报!N$3),1,0)</f>
        <v>0</v>
      </c>
    </row>
    <row r="149" spans="1:11">
      <c r="A149" s="115">
        <v>44380</v>
      </c>
      <c r="B149" s="77">
        <f>'DC4-1'!B148</f>
        <v>2581.994</v>
      </c>
      <c r="C149" s="77">
        <f>IF(ISERROR(VLOOKUP(A149,'DC4-1'!$A$4:$Q$1997,5,TRUE)),"",VLOOKUP(A149,'DC4-1'!$A$4:$Q$1997,5,TRUE))</f>
        <v>260.789</v>
      </c>
      <c r="D149" s="74">
        <v>215.205</v>
      </c>
      <c r="E149" s="74">
        <v>215.237</v>
      </c>
      <c r="F149" s="74">
        <f t="shared" si="8"/>
        <v>2627.562</v>
      </c>
      <c r="G149" s="75">
        <f t="shared" si="9"/>
        <v>859.999999999673</v>
      </c>
      <c r="K149" s="112">
        <f>IF(AND(年报!N$2&lt;=A149,A149&lt;=年报!N$3),1,0)</f>
        <v>0</v>
      </c>
    </row>
    <row r="150" spans="1:11">
      <c r="A150" s="115">
        <v>44383</v>
      </c>
      <c r="B150" s="77">
        <f>'DC4-1'!B149</f>
        <v>2581.994</v>
      </c>
      <c r="C150" s="77">
        <f>IF(ISERROR(VLOOKUP(A150,'DC4-1'!$A$4:$Q$1997,5,TRUE)),"",VLOOKUP(A150,'DC4-1'!$A$4:$Q$1997,5,TRUE))</f>
        <v>260.794</v>
      </c>
      <c r="D150" s="74">
        <v>215.199</v>
      </c>
      <c r="E150" s="74">
        <v>215.231</v>
      </c>
      <c r="F150" s="74">
        <f t="shared" si="8"/>
        <v>2627.573</v>
      </c>
      <c r="G150" s="75">
        <f t="shared" si="9"/>
        <v>849.00000000016</v>
      </c>
      <c r="K150" s="112">
        <f>IF(AND(年报!N$2&lt;=A150,A150&lt;=年报!N$3),1,0)</f>
        <v>0</v>
      </c>
    </row>
    <row r="151" spans="1:11">
      <c r="A151" s="115">
        <v>44385</v>
      </c>
      <c r="B151" s="77">
        <f>'DC4-1'!B150</f>
        <v>2581.994</v>
      </c>
      <c r="C151" s="77">
        <f>IF(ISERROR(VLOOKUP(A151,'DC4-1'!$A$4:$Q$1997,5,TRUE)),"",VLOOKUP(A151,'DC4-1'!$A$4:$Q$1997,5,TRUE))</f>
        <v>260.7795</v>
      </c>
      <c r="D151" s="74">
        <v>215.197</v>
      </c>
      <c r="E151" s="74">
        <v>215.226</v>
      </c>
      <c r="F151" s="74">
        <f t="shared" si="8"/>
        <v>2627.562</v>
      </c>
      <c r="G151" s="75">
        <f t="shared" si="9"/>
        <v>859.999999999673</v>
      </c>
      <c r="K151" s="112">
        <f>IF(AND(年报!N$2&lt;=A151,A151&lt;=年报!N$3),1,0)</f>
        <v>0</v>
      </c>
    </row>
    <row r="152" spans="1:11">
      <c r="A152" s="115">
        <v>44387</v>
      </c>
      <c r="B152" s="77">
        <f>'DC4-1'!B151</f>
        <v>2581.994</v>
      </c>
      <c r="C152" s="77">
        <f>IF(ISERROR(VLOOKUP(A152,'DC4-1'!$A$4:$Q$1997,5,TRUE)),"",VLOOKUP(A152,'DC4-1'!$A$4:$Q$1997,5,TRUE))</f>
        <v>260.775</v>
      </c>
      <c r="D152" s="74">
        <v>215.195</v>
      </c>
      <c r="E152" s="74">
        <v>215.228</v>
      </c>
      <c r="F152" s="74">
        <f t="shared" si="8"/>
        <v>2627.5575</v>
      </c>
      <c r="G152" s="75">
        <f t="shared" si="9"/>
        <v>864.49999999968</v>
      </c>
      <c r="K152" s="112">
        <f>IF(AND(年报!N$2&lt;=A152,A152&lt;=年报!N$3),1,0)</f>
        <v>0</v>
      </c>
    </row>
    <row r="153" spans="1:11">
      <c r="A153" s="115">
        <v>44390</v>
      </c>
      <c r="B153" s="77">
        <f>'DC4-1'!B152</f>
        <v>2581.994</v>
      </c>
      <c r="C153" s="77">
        <f>IF(ISERROR(VLOOKUP(A153,'DC4-1'!$A$4:$Q$1997,5,TRUE)),"",VLOOKUP(A153,'DC4-1'!$A$4:$Q$1997,5,TRUE))</f>
        <v>260.771</v>
      </c>
      <c r="D153" s="74">
        <v>215.198</v>
      </c>
      <c r="E153" s="74">
        <v>215.223</v>
      </c>
      <c r="F153" s="74">
        <f t="shared" si="8"/>
        <v>2627.5545</v>
      </c>
      <c r="G153" s="75">
        <f t="shared" si="9"/>
        <v>867.499999999836</v>
      </c>
      <c r="K153" s="112">
        <f>IF(AND(年报!N$2&lt;=A153,A153&lt;=年报!N$3),1,0)</f>
        <v>0</v>
      </c>
    </row>
    <row r="154" spans="1:11">
      <c r="A154" s="115">
        <v>44397</v>
      </c>
      <c r="B154" s="77">
        <f>'DC4-1'!B153</f>
        <v>2581.994</v>
      </c>
      <c r="C154" s="77">
        <f>IF(ISERROR(VLOOKUP(A154,'DC4-1'!$A$4:$Q$1997,5,TRUE)),"",VLOOKUP(A154,'DC4-1'!$A$4:$Q$1997,5,TRUE))</f>
        <v>262.638</v>
      </c>
      <c r="D154" s="74">
        <v>217.065</v>
      </c>
      <c r="E154" s="74">
        <v>217.084</v>
      </c>
      <c r="F154" s="74">
        <f t="shared" si="8"/>
        <v>2627.5575</v>
      </c>
      <c r="G154" s="75">
        <f t="shared" si="9"/>
        <v>864.500000000135</v>
      </c>
      <c r="K154" s="112">
        <f>IF(AND(年报!N$2&lt;=A154,A154&lt;=年报!N$3),1,0)</f>
        <v>0</v>
      </c>
    </row>
    <row r="155" spans="1:11">
      <c r="A155" s="115">
        <v>44401</v>
      </c>
      <c r="B155" s="77">
        <f>'DC4-1'!B154</f>
        <v>2581.994</v>
      </c>
      <c r="C155" s="77">
        <f>IF(ISERROR(VLOOKUP(A155,'DC4-1'!$A$4:$Q$1997,5,TRUE)),"",VLOOKUP(A155,'DC4-1'!$A$4:$Q$1997,5,TRUE))</f>
        <v>262.635</v>
      </c>
      <c r="D155" s="74">
        <v>217.055</v>
      </c>
      <c r="E155" s="74">
        <v>217.089</v>
      </c>
      <c r="F155" s="74">
        <f t="shared" si="8"/>
        <v>2627.557</v>
      </c>
      <c r="G155" s="75">
        <f t="shared" si="9"/>
        <v>865.000000000236</v>
      </c>
      <c r="K155" s="112">
        <f>IF(AND(年报!N$2&lt;=A155,A155&lt;=年报!N$3),1,0)</f>
        <v>0</v>
      </c>
    </row>
    <row r="156" spans="1:11">
      <c r="A156" s="115">
        <v>44437</v>
      </c>
      <c r="B156" s="77">
        <f>'DC4-1'!B155</f>
        <v>2581.994</v>
      </c>
      <c r="C156" s="77">
        <f>IF(ISERROR(VLOOKUP(A156,'DC4-1'!$A$4:$Q$1997,5,TRUE)),"",VLOOKUP(A156,'DC4-1'!$A$4:$Q$1997,5,TRUE))</f>
        <v>269.265</v>
      </c>
      <c r="D156" s="74">
        <v>223.696</v>
      </c>
      <c r="E156" s="74">
        <v>223.718</v>
      </c>
      <c r="F156" s="74">
        <f t="shared" si="8"/>
        <v>2627.552</v>
      </c>
      <c r="G156" s="75">
        <f t="shared" si="9"/>
        <v>869.999999999891</v>
      </c>
      <c r="K156" s="112">
        <f>IF(AND(年报!N$2&lt;=A156,A156&lt;=年报!N$3),1,0)</f>
        <v>0</v>
      </c>
    </row>
    <row r="157" spans="1:11">
      <c r="A157" s="115">
        <v>44445</v>
      </c>
      <c r="B157" s="77">
        <f>'DC4-1'!B156</f>
        <v>2581.994</v>
      </c>
      <c r="C157" s="77">
        <f>IF(ISERROR(VLOOKUP(A157,'DC4-1'!$A$4:$Q$1997,5,TRUE)),"",VLOOKUP(A157,'DC4-1'!$A$4:$Q$1997,5,TRUE))</f>
        <v>269.7915</v>
      </c>
      <c r="D157" s="74">
        <v>224.23</v>
      </c>
      <c r="E157" s="74">
        <v>224.255</v>
      </c>
      <c r="F157" s="74">
        <f t="shared" si="8"/>
        <v>2627.543</v>
      </c>
      <c r="G157" s="75">
        <f t="shared" si="9"/>
        <v>878.999999999905</v>
      </c>
      <c r="K157" s="112">
        <f>IF(AND(年报!N$2&lt;=A157,A157&lt;=年报!N$3),1,0)</f>
        <v>0</v>
      </c>
    </row>
    <row r="158" spans="1:11">
      <c r="A158" s="115">
        <v>44448</v>
      </c>
      <c r="B158" s="77">
        <f>'DC4-1'!B157</f>
        <v>2581.994</v>
      </c>
      <c r="C158" s="77">
        <f>IF(ISERROR(VLOOKUP(A158,'DC4-1'!$A$4:$Q$1997,5,TRUE)),"",VLOOKUP(A158,'DC4-1'!$A$4:$Q$1997,5,TRUE))</f>
        <v>269.7105</v>
      </c>
      <c r="D158" s="74">
        <v>224.103</v>
      </c>
      <c r="E158" s="74">
        <v>224.208</v>
      </c>
      <c r="F158" s="74">
        <f t="shared" si="8"/>
        <v>2627.549</v>
      </c>
      <c r="G158" s="75">
        <f t="shared" si="9"/>
        <v>872.999999999593</v>
      </c>
      <c r="K158" s="112">
        <f>IF(AND(年报!N$2&lt;=A158,A158&lt;=年报!N$3),1,0)</f>
        <v>0</v>
      </c>
    </row>
    <row r="159" spans="1:11">
      <c r="A159" s="115"/>
      <c r="B159" s="77"/>
      <c r="C159" s="77"/>
      <c r="D159" s="74"/>
      <c r="E159" s="74"/>
      <c r="F159" s="74"/>
      <c r="G159" s="75"/>
      <c r="K159" s="112">
        <f>IF(AND(年报!N$2&lt;=A159,A159&lt;=年报!N$3),1,0)</f>
        <v>0</v>
      </c>
    </row>
    <row r="160" spans="1:11">
      <c r="A160" s="115"/>
      <c r="B160" s="77"/>
      <c r="C160" s="77"/>
      <c r="D160" s="74"/>
      <c r="E160" s="74"/>
      <c r="F160" s="74"/>
      <c r="G160" s="75"/>
      <c r="K160" s="112">
        <f>IF(AND(年报!N$2&lt;=A160,A160&lt;=年报!N$3),1,0)</f>
        <v>0</v>
      </c>
    </row>
    <row r="161" spans="1:11">
      <c r="A161" s="115"/>
      <c r="B161" s="77"/>
      <c r="C161" s="77"/>
      <c r="D161" s="74"/>
      <c r="E161" s="74"/>
      <c r="F161" s="74"/>
      <c r="G161" s="75"/>
      <c r="K161" s="112">
        <f>IF(AND(年报!N$2&lt;=A161,A161&lt;=年报!N$3),1,0)</f>
        <v>0</v>
      </c>
    </row>
    <row r="162" spans="1:11">
      <c r="A162" s="115"/>
      <c r="B162" s="77"/>
      <c r="C162" s="77"/>
      <c r="D162" s="74"/>
      <c r="E162" s="74"/>
      <c r="F162" s="74"/>
      <c r="G162" s="75"/>
      <c r="K162" s="112">
        <f>IF(AND(年报!N$2&lt;=A162,A162&lt;=年报!N$3),1,0)</f>
        <v>0</v>
      </c>
    </row>
    <row r="163" spans="1:11">
      <c r="A163" s="115"/>
      <c r="B163" s="77"/>
      <c r="C163" s="77"/>
      <c r="D163" s="74"/>
      <c r="E163" s="74"/>
      <c r="F163" s="74"/>
      <c r="G163" s="75"/>
      <c r="K163" s="112">
        <f>IF(AND(年报!N$2&lt;=A163,A163&lt;=年报!N$3),1,0)</f>
        <v>0</v>
      </c>
    </row>
    <row r="164" spans="1:11">
      <c r="A164" s="115"/>
      <c r="B164" s="77"/>
      <c r="C164" s="77"/>
      <c r="D164" s="74"/>
      <c r="E164" s="74"/>
      <c r="F164" s="74"/>
      <c r="G164" s="75"/>
      <c r="K164" s="112">
        <f>IF(AND(年报!N$2&lt;=A164,A164&lt;=年报!N$3),1,0)</f>
        <v>0</v>
      </c>
    </row>
    <row r="165" spans="1:11">
      <c r="A165" s="115"/>
      <c r="B165" s="77"/>
      <c r="C165" s="77"/>
      <c r="D165" s="74"/>
      <c r="E165" s="74"/>
      <c r="F165" s="74"/>
      <c r="G165" s="75"/>
      <c r="K165" s="112">
        <f>IF(AND(年报!N$2&lt;=A165,A165&lt;=年报!N$3),1,0)</f>
        <v>0</v>
      </c>
    </row>
    <row r="166" spans="1:11">
      <c r="A166" s="115"/>
      <c r="B166" s="77"/>
      <c r="C166" s="77"/>
      <c r="D166" s="74"/>
      <c r="E166" s="74"/>
      <c r="F166" s="74"/>
      <c r="G166" s="75"/>
      <c r="K166" s="112">
        <f>IF(AND(年报!N$2&lt;=A166,A166&lt;=年报!N$3),1,0)</f>
        <v>0</v>
      </c>
    </row>
    <row r="167" spans="1:11">
      <c r="A167" s="115"/>
      <c r="B167" s="77"/>
      <c r="C167" s="77"/>
      <c r="D167" s="74"/>
      <c r="E167" s="74"/>
      <c r="F167" s="74"/>
      <c r="G167" s="75"/>
      <c r="K167" s="112">
        <f>IF(AND(年报!N$2&lt;=A167,A167&lt;=年报!N$3),1,0)</f>
        <v>0</v>
      </c>
    </row>
    <row r="168" spans="1:11">
      <c r="A168" s="115"/>
      <c r="B168" s="77"/>
      <c r="C168" s="77"/>
      <c r="D168" s="74"/>
      <c r="E168" s="74"/>
      <c r="F168" s="74"/>
      <c r="G168" s="75"/>
      <c r="K168" s="112">
        <f>IF(AND(年报!N$2&lt;=A168,A168&lt;=年报!N$3),1,0)</f>
        <v>0</v>
      </c>
    </row>
    <row r="169" spans="1:11">
      <c r="A169" s="115"/>
      <c r="B169" s="77"/>
      <c r="C169" s="77"/>
      <c r="D169" s="74"/>
      <c r="E169" s="74"/>
      <c r="F169" s="74"/>
      <c r="G169" s="75"/>
      <c r="K169" s="112">
        <f>IF(AND(年报!N$2&lt;=A169,A169&lt;=年报!N$3),1,0)</f>
        <v>0</v>
      </c>
    </row>
    <row r="170" spans="1:11">
      <c r="A170" s="115"/>
      <c r="B170" s="77"/>
      <c r="C170" s="77"/>
      <c r="D170" s="74"/>
      <c r="E170" s="74"/>
      <c r="F170" s="74"/>
      <c r="G170" s="75"/>
      <c r="K170" s="112">
        <f>IF(AND(年报!N$2&lt;=A170,A170&lt;=年报!N$3),1,0)</f>
        <v>0</v>
      </c>
    </row>
    <row r="171" spans="1:11">
      <c r="A171" s="115"/>
      <c r="B171" s="77"/>
      <c r="C171" s="77"/>
      <c r="D171" s="74"/>
      <c r="E171" s="74"/>
      <c r="F171" s="74"/>
      <c r="G171" s="75"/>
      <c r="K171" s="112">
        <f>IF(AND(年报!N$2&lt;=A171,A171&lt;=年报!N$3),1,0)</f>
        <v>0</v>
      </c>
    </row>
    <row r="172" spans="1:11">
      <c r="A172" s="115"/>
      <c r="B172" s="77"/>
      <c r="C172" s="77"/>
      <c r="D172" s="74"/>
      <c r="E172" s="74"/>
      <c r="F172" s="74"/>
      <c r="G172" s="75"/>
      <c r="K172" s="112">
        <f>IF(AND(年报!N$2&lt;=A172,A172&lt;=年报!N$3),1,0)</f>
        <v>0</v>
      </c>
    </row>
    <row r="173" spans="11:11">
      <c r="K173" s="112">
        <f>IF(AND(年报!N$2&lt;=A173,A173&lt;=年报!N$3),1,0)</f>
        <v>0</v>
      </c>
    </row>
    <row r="174" spans="11:11">
      <c r="K174" s="112">
        <f>IF(AND(年报!N$2&lt;=A174,A174&lt;=年报!N$3),1,0)</f>
        <v>0</v>
      </c>
    </row>
    <row r="175" spans="11:11">
      <c r="K175" s="112">
        <f>IF(AND(年报!N$2&lt;=A175,A175&lt;=年报!N$3),1,0)</f>
        <v>0</v>
      </c>
    </row>
    <row r="176" spans="11:11">
      <c r="K176" s="112">
        <f>IF(AND(年报!N$2&lt;=A176,A176&lt;=年报!N$3),1,0)</f>
        <v>0</v>
      </c>
    </row>
    <row r="177" spans="11:11">
      <c r="K177" s="112">
        <f>IF(AND(年报!N$2&lt;=A177,A177&lt;=年报!N$3),1,0)</f>
        <v>0</v>
      </c>
    </row>
    <row r="178" spans="11:11">
      <c r="K178" s="112">
        <f>IF(AND(年报!N$2&lt;=A178,A178&lt;=年报!N$3),1,0)</f>
        <v>0</v>
      </c>
    </row>
    <row r="179" spans="11:11">
      <c r="K179" s="112">
        <f>IF(AND(年报!N$2&lt;=A179,A179&lt;=年报!N$3),1,0)</f>
        <v>0</v>
      </c>
    </row>
    <row r="180" spans="11:11">
      <c r="K180" s="112">
        <f>IF(AND(年报!N$2&lt;=A180,A180&lt;=年报!N$3),1,0)</f>
        <v>0</v>
      </c>
    </row>
    <row r="181" spans="11:11">
      <c r="K181" s="112">
        <f>IF(AND(年报!N$2&lt;=A181,A181&lt;=年报!N$3),1,0)</f>
        <v>0</v>
      </c>
    </row>
    <row r="182" spans="11:11">
      <c r="K182" s="112">
        <f>IF(AND(年报!N$2&lt;=A182,A182&lt;=年报!N$3),1,0)</f>
        <v>0</v>
      </c>
    </row>
    <row r="183" spans="11:11">
      <c r="K183" s="112">
        <f>IF(AND(年报!N$2&lt;=A183,A183&lt;=年报!N$3),1,0)</f>
        <v>0</v>
      </c>
    </row>
    <row r="184" spans="11:11">
      <c r="K184" s="112">
        <f>IF(AND(年报!N$2&lt;=A184,A184&lt;=年报!N$3),1,0)</f>
        <v>0</v>
      </c>
    </row>
    <row r="185" spans="11:11">
      <c r="K185" s="112">
        <f>IF(AND(年报!N$2&lt;=A185,A185&lt;=年报!N$3),1,0)</f>
        <v>0</v>
      </c>
    </row>
    <row r="186" spans="11:11">
      <c r="K186" s="112">
        <f>IF(AND(年报!N$2&lt;=A186,A186&lt;=年报!N$3),1,0)</f>
        <v>0</v>
      </c>
    </row>
    <row r="187" spans="11:11">
      <c r="K187" s="112">
        <f>IF(AND(年报!N$2&lt;=A187,A187&lt;=年报!N$3),1,0)</f>
        <v>0</v>
      </c>
    </row>
    <row r="188" spans="11:11">
      <c r="K188" s="112">
        <f>IF(AND(年报!N$2&lt;=A188,A188&lt;=年报!N$3),1,0)</f>
        <v>0</v>
      </c>
    </row>
    <row r="189" spans="11:11">
      <c r="K189" s="112">
        <f>IF(AND(年报!N$2&lt;=A189,A189&lt;=年报!N$3),1,0)</f>
        <v>0</v>
      </c>
    </row>
    <row r="190" spans="11:11">
      <c r="K190" s="112">
        <f>IF(AND(年报!N$2&lt;=A190,A190&lt;=年报!N$3),1,0)</f>
        <v>0</v>
      </c>
    </row>
    <row r="191" spans="11:11">
      <c r="K191" s="112">
        <f>IF(AND(年报!N$2&lt;=A191,A191&lt;=年报!N$3),1,0)</f>
        <v>0</v>
      </c>
    </row>
    <row r="192" spans="11:11">
      <c r="K192" s="112">
        <f>IF(AND(年报!N$2&lt;=A192,A192&lt;=年报!N$3),1,0)</f>
        <v>0</v>
      </c>
    </row>
    <row r="193" spans="11:11">
      <c r="K193" s="112">
        <f>IF(AND(年报!N$2&lt;=A193,A193&lt;=年报!N$3),1,0)</f>
        <v>0</v>
      </c>
    </row>
    <row r="194" spans="11:11">
      <c r="K194" s="112">
        <f>IF(AND(年报!N$2&lt;=A194,A194&lt;=年报!N$3),1,0)</f>
        <v>0</v>
      </c>
    </row>
    <row r="195" spans="11:11">
      <c r="K195" s="112">
        <f>IF(AND(年报!N$2&lt;=A195,A195&lt;=年报!N$3),1,0)</f>
        <v>0</v>
      </c>
    </row>
    <row r="196" spans="11:11">
      <c r="K196" s="112">
        <f>IF(AND(年报!N$2&lt;=A196,A196&lt;=年报!N$3),1,0)</f>
        <v>0</v>
      </c>
    </row>
    <row r="197" spans="11:11">
      <c r="K197" s="112">
        <f>IF(AND(年报!N$2&lt;=A197,A197&lt;=年报!N$3),1,0)</f>
        <v>0</v>
      </c>
    </row>
    <row r="198" spans="11:11">
      <c r="K198" s="112">
        <f>IF(AND(年报!N$2&lt;=A198,A198&lt;=年报!N$3),1,0)</f>
        <v>0</v>
      </c>
    </row>
    <row r="199" spans="11:11">
      <c r="K199" s="112">
        <f>IF(AND(年报!N$2&lt;=A199,A199&lt;=年报!N$3),1,0)</f>
        <v>0</v>
      </c>
    </row>
    <row r="200" spans="11:11">
      <c r="K200" s="112">
        <f>IF(AND(年报!N$2&lt;=A200,A200&lt;=年报!N$3),1,0)</f>
        <v>0</v>
      </c>
    </row>
    <row r="201" spans="11:11">
      <c r="K201" s="112">
        <f>IF(AND(年报!N$2&lt;=A201,A201&lt;=年报!N$3),1,0)</f>
        <v>0</v>
      </c>
    </row>
    <row r="202" spans="11:11">
      <c r="K202" s="112">
        <f>IF(AND(年报!N$2&lt;=A202,A202&lt;=年报!N$3),1,0)</f>
        <v>0</v>
      </c>
    </row>
    <row r="203" spans="11:11">
      <c r="K203" s="112">
        <f>IF(AND(年报!N$2&lt;=A203,A203&lt;=年报!N$3),1,0)</f>
        <v>0</v>
      </c>
    </row>
    <row r="204" spans="11:11">
      <c r="K204" s="112">
        <f>IF(AND(年报!N$2&lt;=A204,A204&lt;=年报!N$3),1,0)</f>
        <v>0</v>
      </c>
    </row>
    <row r="205" spans="11:11">
      <c r="K205" s="112">
        <f>IF(AND(年报!N$2&lt;=A205,A205&lt;=年报!N$3),1,0)</f>
        <v>0</v>
      </c>
    </row>
    <row r="206" spans="11:11">
      <c r="K206" s="112">
        <f>IF(AND(年报!N$2&lt;=A206,A206&lt;=年报!N$3),1,0)</f>
        <v>0</v>
      </c>
    </row>
    <row r="207" spans="11:11">
      <c r="K207" s="112">
        <f>IF(AND(年报!N$2&lt;=A207,A207&lt;=年报!N$3),1,0)</f>
        <v>0</v>
      </c>
    </row>
    <row r="208" spans="11:11">
      <c r="K208" s="112">
        <f>IF(AND(年报!N$2&lt;=A208,A208&lt;=年报!N$3),1,0)</f>
        <v>0</v>
      </c>
    </row>
    <row r="209" spans="11:11">
      <c r="K209" s="112">
        <f>IF(AND(年报!N$2&lt;=A209,A209&lt;=年报!N$3),1,0)</f>
        <v>0</v>
      </c>
    </row>
    <row r="210" spans="11:11">
      <c r="K210" s="112">
        <f>IF(AND(年报!N$2&lt;=A210,A210&lt;=年报!N$3),1,0)</f>
        <v>0</v>
      </c>
    </row>
    <row r="211" spans="11:11">
      <c r="K211" s="112">
        <f>IF(AND(年报!N$2&lt;=A211,A211&lt;=年报!N$3),1,0)</f>
        <v>0</v>
      </c>
    </row>
    <row r="212" spans="11:11">
      <c r="K212" s="112">
        <f>IF(AND(年报!N$2&lt;=A212,A212&lt;=年报!N$3),1,0)</f>
        <v>0</v>
      </c>
    </row>
    <row r="213" spans="11:11">
      <c r="K213" s="112">
        <f>IF(AND(年报!N$2&lt;=A213,A213&lt;=年报!N$3),1,0)</f>
        <v>0</v>
      </c>
    </row>
    <row r="214" spans="11:11">
      <c r="K214" s="112">
        <f>IF(AND(年报!N$2&lt;=A214,A214&lt;=年报!N$3),1,0)</f>
        <v>0</v>
      </c>
    </row>
    <row r="215" spans="11:11">
      <c r="K215" s="112">
        <f>IF(AND(年报!N$2&lt;=A215,A215&lt;=年报!N$3),1,0)</f>
        <v>0</v>
      </c>
    </row>
    <row r="216" spans="11:11">
      <c r="K216" s="112">
        <f>IF(AND(年报!N$2&lt;=A216,A216&lt;=年报!N$3),1,0)</f>
        <v>0</v>
      </c>
    </row>
    <row r="217" spans="11:11">
      <c r="K217" s="112">
        <f>IF(AND(年报!N$2&lt;=A217,A217&lt;=年报!N$3),1,0)</f>
        <v>0</v>
      </c>
    </row>
    <row r="218" spans="11:11">
      <c r="K218" s="112">
        <f>IF(AND(年报!N$2&lt;=A218,A218&lt;=年报!N$3),1,0)</f>
        <v>0</v>
      </c>
    </row>
    <row r="219" spans="11:11">
      <c r="K219" s="112">
        <f>IF(AND(年报!N$2&lt;=A219,A219&lt;=年报!N$3),1,0)</f>
        <v>0</v>
      </c>
    </row>
    <row r="220" spans="11:11">
      <c r="K220" s="112">
        <f>IF(AND(年报!N$2&lt;=A220,A220&lt;=年报!N$3),1,0)</f>
        <v>0</v>
      </c>
    </row>
    <row r="221" spans="11:11">
      <c r="K221" s="112">
        <f>IF(AND(年报!N$2&lt;=A221,A221&lt;=年报!N$3),1,0)</f>
        <v>0</v>
      </c>
    </row>
    <row r="222" spans="11:11">
      <c r="K222" s="112">
        <f>IF(AND(年报!N$2&lt;=A222,A222&lt;=年报!N$3),1,0)</f>
        <v>0</v>
      </c>
    </row>
    <row r="223" spans="11:11">
      <c r="K223" s="112">
        <f>IF(AND(年报!N$2&lt;=A223,A223&lt;=年报!N$3),1,0)</f>
        <v>0</v>
      </c>
    </row>
    <row r="224" spans="11:11">
      <c r="K224" s="112">
        <f>IF(AND(年报!N$2&lt;=A224,A224&lt;=年报!N$3),1,0)</f>
        <v>0</v>
      </c>
    </row>
    <row r="225" spans="11:11">
      <c r="K225" s="112">
        <f>IF(AND(年报!N$2&lt;=A225,A225&lt;=年报!N$3),1,0)</f>
        <v>0</v>
      </c>
    </row>
    <row r="226" spans="11:11">
      <c r="K226" s="112">
        <f>IF(AND(年报!N$2&lt;=A226,A226&lt;=年报!N$3),1,0)</f>
        <v>0</v>
      </c>
    </row>
    <row r="227" spans="11:11">
      <c r="K227" s="112">
        <f>IF(AND(年报!N$2&lt;=A227,A227&lt;=年报!N$3),1,0)</f>
        <v>0</v>
      </c>
    </row>
    <row r="228" spans="11:11">
      <c r="K228" s="112">
        <f>IF(AND(年报!N$2&lt;=A228,A228&lt;=年报!N$3),1,0)</f>
        <v>0</v>
      </c>
    </row>
    <row r="229" spans="11:11">
      <c r="K229" s="112">
        <f>IF(AND(年报!N$2&lt;=A229,A229&lt;=年报!N$3),1,0)</f>
        <v>0</v>
      </c>
    </row>
    <row r="230" spans="11:11">
      <c r="K230" s="112">
        <f>IF(AND(年报!N$2&lt;=A230,A230&lt;=年报!N$3),1,0)</f>
        <v>0</v>
      </c>
    </row>
    <row r="231" spans="11:11">
      <c r="K231" s="112">
        <f>IF(AND(年报!N$2&lt;=A231,A231&lt;=年报!N$3),1,0)</f>
        <v>0</v>
      </c>
    </row>
    <row r="232" spans="11:11">
      <c r="K232" s="112">
        <f>IF(AND(年报!N$2&lt;=A232,A232&lt;=年报!N$3),1,0)</f>
        <v>0</v>
      </c>
    </row>
    <row r="233" spans="11:11">
      <c r="K233" s="112">
        <f>IF(AND(年报!N$2&lt;=A233,A233&lt;=年报!N$3),1,0)</f>
        <v>0</v>
      </c>
    </row>
    <row r="234" spans="11:11">
      <c r="K234" s="112">
        <f>IF(AND(年报!N$2&lt;=A234,A234&lt;=年报!N$3),1,0)</f>
        <v>0</v>
      </c>
    </row>
    <row r="235" spans="11:11">
      <c r="K235" s="112">
        <f>IF(AND(年报!N$2&lt;=A235,A235&lt;=年报!N$3),1,0)</f>
        <v>0</v>
      </c>
    </row>
    <row r="236" spans="11:11">
      <c r="K236" s="112">
        <f>IF(AND(年报!N$2&lt;=A236,A236&lt;=年报!N$3),1,0)</f>
        <v>0</v>
      </c>
    </row>
    <row r="237" spans="11:11">
      <c r="K237" s="112">
        <f>IF(AND(年报!N$2&lt;=A237,A237&lt;=年报!N$3),1,0)</f>
        <v>0</v>
      </c>
    </row>
    <row r="238" spans="11:11">
      <c r="K238" s="112">
        <f>IF(AND(年报!N$2&lt;=A238,A238&lt;=年报!N$3),1,0)</f>
        <v>0</v>
      </c>
    </row>
    <row r="239" spans="11:11">
      <c r="K239" s="112">
        <f>IF(AND(年报!N$2&lt;=A239,A239&lt;=年报!N$3),1,0)</f>
        <v>0</v>
      </c>
    </row>
    <row r="240" spans="11:11">
      <c r="K240" s="112">
        <f>IF(AND(年报!N$2&lt;=A240,A240&lt;=年报!N$3),1,0)</f>
        <v>0</v>
      </c>
    </row>
    <row r="241" spans="11:11">
      <c r="K241" s="112">
        <f>IF(AND(年报!N$2&lt;=A241,A241&lt;=年报!N$3),1,0)</f>
        <v>0</v>
      </c>
    </row>
    <row r="242" spans="11:11">
      <c r="K242" s="112">
        <f>IF(AND(年报!N$2&lt;=A242,A242&lt;=年报!N$3),1,0)</f>
        <v>0</v>
      </c>
    </row>
    <row r="243" spans="11:11">
      <c r="K243" s="112">
        <f>IF(AND(年报!N$2&lt;=A243,A243&lt;=年报!N$3),1,0)</f>
        <v>0</v>
      </c>
    </row>
    <row r="244" spans="11:11">
      <c r="K244" s="112">
        <f>IF(AND(年报!N$2&lt;=A244,A244&lt;=年报!N$3),1,0)</f>
        <v>0</v>
      </c>
    </row>
    <row r="245" spans="11:11">
      <c r="K245" s="112">
        <f>IF(AND(年报!N$2&lt;=A245,A245&lt;=年报!N$3),1,0)</f>
        <v>0</v>
      </c>
    </row>
    <row r="246" spans="11:11">
      <c r="K246" s="112">
        <f>IF(AND(年报!N$2&lt;=A246,A246&lt;=年报!N$3),1,0)</f>
        <v>0</v>
      </c>
    </row>
    <row r="247" spans="11:11">
      <c r="K247" s="112">
        <f>IF(AND(年报!N$2&lt;=A247,A247&lt;=年报!N$3),1,0)</f>
        <v>0</v>
      </c>
    </row>
    <row r="248" spans="11:11">
      <c r="K248" s="112">
        <f>IF(AND(年报!N$2&lt;=A248,A248&lt;=年报!N$3),1,0)</f>
        <v>0</v>
      </c>
    </row>
    <row r="249" spans="11:11">
      <c r="K249" s="112">
        <f>IF(AND(年报!N$2&lt;=A249,A249&lt;=年报!N$3),1,0)</f>
        <v>0</v>
      </c>
    </row>
    <row r="250" spans="11:11">
      <c r="K250" s="112">
        <f>IF(AND(年报!N$2&lt;=A250,A250&lt;=年报!N$3),1,0)</f>
        <v>0</v>
      </c>
    </row>
    <row r="251" spans="11:11">
      <c r="K251" s="112">
        <f>IF(AND(年报!N$2&lt;=A251,A251&lt;=年报!N$3),1,0)</f>
        <v>0</v>
      </c>
    </row>
    <row r="252" spans="11:11">
      <c r="K252" s="112">
        <f>IF(AND(年报!N$2&lt;=A252,A252&lt;=年报!N$3),1,0)</f>
        <v>0</v>
      </c>
    </row>
    <row r="253" spans="11:11">
      <c r="K253" s="112">
        <f>IF(AND(年报!N$2&lt;=A253,A253&lt;=年报!N$3),1,0)</f>
        <v>0</v>
      </c>
    </row>
    <row r="254" spans="11:11">
      <c r="K254" s="112">
        <f>IF(AND(年报!N$2&lt;=A254,A254&lt;=年报!N$3),1,0)</f>
        <v>0</v>
      </c>
    </row>
    <row r="255" spans="11:11">
      <c r="K255" s="112">
        <f>IF(AND(年报!N$2&lt;=A255,A255&lt;=年报!N$3),1,0)</f>
        <v>0</v>
      </c>
    </row>
    <row r="256" spans="11:11">
      <c r="K256" s="112">
        <f>IF(AND(年报!N$2&lt;=A256,A256&lt;=年报!N$3),1,0)</f>
        <v>0</v>
      </c>
    </row>
    <row r="257" spans="11:11">
      <c r="K257" s="112">
        <f>IF(AND(年报!N$2&lt;=A257,A257&lt;=年报!N$3),1,0)</f>
        <v>0</v>
      </c>
    </row>
    <row r="258" spans="11:11">
      <c r="K258" s="112">
        <f>IF(AND(年报!N$2&lt;=A258,A258&lt;=年报!N$3),1,0)</f>
        <v>0</v>
      </c>
    </row>
    <row r="259" spans="11:11">
      <c r="K259" s="112">
        <f>IF(AND(年报!N$2&lt;=A259,A259&lt;=年报!N$3),1,0)</f>
        <v>0</v>
      </c>
    </row>
    <row r="260" spans="11:11">
      <c r="K260" s="112">
        <f>IF(AND(年报!N$2&lt;=A260,A260&lt;=年报!N$3),1,0)</f>
        <v>0</v>
      </c>
    </row>
    <row r="261" spans="11:11">
      <c r="K261" s="112">
        <f>IF(AND(年报!N$2&lt;=A261,A261&lt;=年报!N$3),1,0)</f>
        <v>0</v>
      </c>
    </row>
    <row r="262" spans="11:11">
      <c r="K262" s="112">
        <f>IF(AND(年报!N$2&lt;=A262,A262&lt;=年报!N$3),1,0)</f>
        <v>0</v>
      </c>
    </row>
    <row r="263" spans="11:11">
      <c r="K263" s="112">
        <f>IF(AND(年报!N$2&lt;=A263,A263&lt;=年报!N$3),1,0)</f>
        <v>0</v>
      </c>
    </row>
    <row r="264" spans="11:11">
      <c r="K264" s="112">
        <f>IF(AND(年报!N$2&lt;=A264,A264&lt;=年报!N$3),1,0)</f>
        <v>0</v>
      </c>
    </row>
    <row r="265" spans="11:11">
      <c r="K265" s="112">
        <f>IF(AND(年报!N$2&lt;=A265,A265&lt;=年报!N$3),1,0)</f>
        <v>0</v>
      </c>
    </row>
    <row r="266" spans="11:11">
      <c r="K266" s="112">
        <f>IF(AND(年报!N$2&lt;=A266,A266&lt;=年报!N$3),1,0)</f>
        <v>0</v>
      </c>
    </row>
    <row r="267" spans="11:11">
      <c r="K267" s="112">
        <f>IF(AND(年报!N$2&lt;=A267,A267&lt;=年报!N$3),1,0)</f>
        <v>0</v>
      </c>
    </row>
    <row r="268" spans="11:11">
      <c r="K268" s="112">
        <f>IF(AND(年报!N$2&lt;=A268,A268&lt;=年报!N$3),1,0)</f>
        <v>0</v>
      </c>
    </row>
    <row r="269" spans="11:11">
      <c r="K269" s="112">
        <f>IF(AND(年报!N$2&lt;=A269,A269&lt;=年报!N$3),1,0)</f>
        <v>0</v>
      </c>
    </row>
    <row r="270" spans="11:11">
      <c r="K270" s="112">
        <f>IF(AND(年报!N$2&lt;=A270,A270&lt;=年报!N$3),1,0)</f>
        <v>0</v>
      </c>
    </row>
    <row r="271" spans="11:11">
      <c r="K271" s="112">
        <f>IF(AND(年报!N$2&lt;=A271,A271&lt;=年报!N$3),1,0)</f>
        <v>0</v>
      </c>
    </row>
    <row r="272" spans="11:11">
      <c r="K272" s="112">
        <f>IF(AND(年报!N$2&lt;=A272,A272&lt;=年报!N$3),1,0)</f>
        <v>0</v>
      </c>
    </row>
    <row r="273" spans="11:11">
      <c r="K273" s="112">
        <f>IF(AND(年报!N$2&lt;=A273,A273&lt;=年报!N$3),1,0)</f>
        <v>0</v>
      </c>
    </row>
    <row r="274" spans="11:11">
      <c r="K274" s="112">
        <f>IF(AND(年报!N$2&lt;=A274,A274&lt;=年报!N$3),1,0)</f>
        <v>0</v>
      </c>
    </row>
    <row r="275" spans="11:11">
      <c r="K275" s="112">
        <f>IF(AND(年报!N$2&lt;=A275,A275&lt;=年报!N$3),1,0)</f>
        <v>0</v>
      </c>
    </row>
    <row r="276" spans="11:11">
      <c r="K276" s="112">
        <f>IF(AND(年报!N$2&lt;=A276,A276&lt;=年报!N$3),1,0)</f>
        <v>0</v>
      </c>
    </row>
    <row r="277" spans="11:11">
      <c r="K277" s="112">
        <f>IF(AND(年报!N$2&lt;=A277,A277&lt;=年报!N$3),1,0)</f>
        <v>0</v>
      </c>
    </row>
    <row r="278" spans="11:11">
      <c r="K278" s="112">
        <f>IF(AND(年报!N$2&lt;=A278,A278&lt;=年报!N$3),1,0)</f>
        <v>0</v>
      </c>
    </row>
    <row r="279" spans="11:11">
      <c r="K279" s="112">
        <f>IF(AND(年报!N$2&lt;=A279,A279&lt;=年报!N$3),1,0)</f>
        <v>0</v>
      </c>
    </row>
    <row r="280" spans="11:11">
      <c r="K280" s="112">
        <f>IF(AND(年报!N$2&lt;=A280,A280&lt;=年报!N$3),1,0)</f>
        <v>0</v>
      </c>
    </row>
    <row r="281" spans="11:11">
      <c r="K281" s="112">
        <f>IF(AND(年报!N$2&lt;=A281,A281&lt;=年报!N$3),1,0)</f>
        <v>0</v>
      </c>
    </row>
    <row r="282" spans="11:11">
      <c r="K282" s="112">
        <f>IF(AND(年报!N$2&lt;=A282,A282&lt;=年报!N$3),1,0)</f>
        <v>0</v>
      </c>
    </row>
    <row r="283" spans="11:11">
      <c r="K283" s="112">
        <f>IF(AND(年报!N$2&lt;=A283,A283&lt;=年报!N$3),1,0)</f>
        <v>0</v>
      </c>
    </row>
    <row r="284" spans="11:11">
      <c r="K284" s="112">
        <f>IF(AND(年报!N$2&lt;=A284,A284&lt;=年报!N$3),1,0)</f>
        <v>0</v>
      </c>
    </row>
    <row r="285" spans="11:11">
      <c r="K285" s="112">
        <f>IF(AND(年报!N$2&lt;=A285,A285&lt;=年报!N$3),1,0)</f>
        <v>0</v>
      </c>
    </row>
    <row r="286" spans="11:11">
      <c r="K286" s="112">
        <f>IF(AND(年报!N$2&lt;=A286,A286&lt;=年报!N$3),1,0)</f>
        <v>0</v>
      </c>
    </row>
    <row r="287" spans="11:11">
      <c r="K287" s="112">
        <f>IF(AND(年报!N$2&lt;=A287,A287&lt;=年报!N$3),1,0)</f>
        <v>0</v>
      </c>
    </row>
    <row r="288" spans="11:11">
      <c r="K288" s="112">
        <f>IF(AND(年报!N$2&lt;=A288,A288&lt;=年报!N$3),1,0)</f>
        <v>0</v>
      </c>
    </row>
    <row r="289" spans="11:11">
      <c r="K289" s="112">
        <f>IF(AND(年报!N$2&lt;=A289,A289&lt;=年报!N$3),1,0)</f>
        <v>0</v>
      </c>
    </row>
    <row r="290" spans="11:11">
      <c r="K290" s="112">
        <f>IF(AND(年报!N$2&lt;=A290,A290&lt;=年报!N$3),1,0)</f>
        <v>0</v>
      </c>
    </row>
    <row r="291" spans="11:11">
      <c r="K291" s="112">
        <f>IF(AND(年报!N$2&lt;=A291,A291&lt;=年报!N$3),1,0)</f>
        <v>0</v>
      </c>
    </row>
    <row r="292" spans="11:11">
      <c r="K292" s="112">
        <f>IF(AND(年报!N$2&lt;=A292,A292&lt;=年报!N$3),1,0)</f>
        <v>0</v>
      </c>
    </row>
    <row r="293" spans="11:11">
      <c r="K293" s="112">
        <f>IF(AND(年报!N$2&lt;=A293,A293&lt;=年报!N$3),1,0)</f>
        <v>0</v>
      </c>
    </row>
    <row r="294" spans="11:11">
      <c r="K294" s="112">
        <f>IF(AND(年报!N$2&lt;=A294,A294&lt;=年报!N$3),1,0)</f>
        <v>0</v>
      </c>
    </row>
    <row r="295" spans="11:11">
      <c r="K295" s="112">
        <f>IF(AND(年报!N$2&lt;=A295,A295&lt;=年报!N$3),1,0)</f>
        <v>0</v>
      </c>
    </row>
    <row r="296" spans="11:11">
      <c r="K296" s="112">
        <f>IF(AND(年报!N$2&lt;=A296,A296&lt;=年报!N$3),1,0)</f>
        <v>0</v>
      </c>
    </row>
    <row r="297" spans="11:11">
      <c r="K297" s="112">
        <f>IF(AND(年报!N$2&lt;=A297,A297&lt;=年报!N$3),1,0)</f>
        <v>0</v>
      </c>
    </row>
    <row r="298" spans="11:11">
      <c r="K298" s="112">
        <f>IF(AND(年报!N$2&lt;=A298,A298&lt;=年报!N$3),1,0)</f>
        <v>0</v>
      </c>
    </row>
    <row r="299" spans="11:11">
      <c r="K299" s="112">
        <f>IF(AND(年报!N$2&lt;=A299,A299&lt;=年报!N$3),1,0)</f>
        <v>0</v>
      </c>
    </row>
    <row r="300" spans="11:11">
      <c r="K300" s="112">
        <f>IF(AND(年报!N$2&lt;=A300,A300&lt;=年报!N$3),1,0)</f>
        <v>0</v>
      </c>
    </row>
    <row r="301" spans="11:11">
      <c r="K301" s="112">
        <f>IF(AND(年报!N$2&lt;=A301,A301&lt;=年报!N$3),1,0)</f>
        <v>0</v>
      </c>
    </row>
    <row r="302" spans="11:11">
      <c r="K302" s="112">
        <f>IF(AND(年报!N$2&lt;=A302,A302&lt;=年报!N$3),1,0)</f>
        <v>0</v>
      </c>
    </row>
    <row r="303" spans="11:11">
      <c r="K303" s="112">
        <f>IF(AND(年报!N$2&lt;=A303,A303&lt;=年报!N$3),1,0)</f>
        <v>0</v>
      </c>
    </row>
    <row r="304" spans="11:11">
      <c r="K304" s="112">
        <f>IF(AND(年报!N$2&lt;=A304,A304&lt;=年报!N$3),1,0)</f>
        <v>0</v>
      </c>
    </row>
    <row r="305" spans="11:11">
      <c r="K305" s="112">
        <f>IF(AND(年报!N$2&lt;=A305,A305&lt;=年报!N$3),1,0)</f>
        <v>0</v>
      </c>
    </row>
    <row r="306" spans="11:11">
      <c r="K306" s="112">
        <f>IF(AND(年报!N$2&lt;=A306,A306&lt;=年报!N$3),1,0)</f>
        <v>0</v>
      </c>
    </row>
    <row r="307" spans="11:11">
      <c r="K307" s="112">
        <f>IF(AND(年报!N$2&lt;=A307,A307&lt;=年报!N$3),1,0)</f>
        <v>0</v>
      </c>
    </row>
    <row r="308" spans="11:11">
      <c r="K308" s="112">
        <f>IF(AND(年报!N$2&lt;=A308,A308&lt;=年报!N$3),1,0)</f>
        <v>0</v>
      </c>
    </row>
    <row r="309" spans="11:11">
      <c r="K309" s="112">
        <f>IF(AND(年报!N$2&lt;=A309,A309&lt;=年报!N$3),1,0)</f>
        <v>0</v>
      </c>
    </row>
    <row r="310" spans="11:11">
      <c r="K310" s="112">
        <f>IF(AND(年报!N$2&lt;=A310,A310&lt;=年报!N$3),1,0)</f>
        <v>0</v>
      </c>
    </row>
    <row r="311" spans="11:11">
      <c r="K311" s="112">
        <f>IF(AND(年报!N$2&lt;=A311,A311&lt;=年报!N$3),1,0)</f>
        <v>0</v>
      </c>
    </row>
    <row r="312" spans="11:11">
      <c r="K312" s="112">
        <f>IF(AND(年报!N$2&lt;=A312,A312&lt;=年报!N$3),1,0)</f>
        <v>0</v>
      </c>
    </row>
    <row r="313" spans="11:11">
      <c r="K313" s="112">
        <f>IF(AND(年报!N$2&lt;=A313,A313&lt;=年报!N$3),1,0)</f>
        <v>0</v>
      </c>
    </row>
    <row r="314" spans="11:11">
      <c r="K314" s="112">
        <f>IF(AND(年报!N$2&lt;=A314,A314&lt;=年报!N$3),1,0)</f>
        <v>0</v>
      </c>
    </row>
    <row r="315" spans="11:11">
      <c r="K315" s="112">
        <f>IF(AND(年报!N$2&lt;=A315,A315&lt;=年报!N$3),1,0)</f>
        <v>0</v>
      </c>
    </row>
    <row r="316" spans="11:11">
      <c r="K316" s="112">
        <f>IF(AND(年报!N$2&lt;=A316,A316&lt;=年报!N$3),1,0)</f>
        <v>0</v>
      </c>
    </row>
    <row r="317" spans="11:11">
      <c r="K317" s="112">
        <f>IF(AND(年报!N$2&lt;=A317,A317&lt;=年报!N$3),1,0)</f>
        <v>0</v>
      </c>
    </row>
    <row r="318" spans="11:11">
      <c r="K318" s="112">
        <f>IF(AND(年报!N$2&lt;=A318,A318&lt;=年报!N$3),1,0)</f>
        <v>0</v>
      </c>
    </row>
    <row r="319" spans="11:11">
      <c r="K319" s="112">
        <f>IF(AND(年报!N$2&lt;=A319,A319&lt;=年报!N$3),1,0)</f>
        <v>0</v>
      </c>
    </row>
    <row r="320" spans="11:11">
      <c r="K320" s="112">
        <f>IF(AND(年报!N$2&lt;=A320,A320&lt;=年报!N$3),1,0)</f>
        <v>0</v>
      </c>
    </row>
    <row r="321" spans="11:11">
      <c r="K321" s="112">
        <f>IF(AND(年报!N$2&lt;=A321,A321&lt;=年报!N$3),1,0)</f>
        <v>0</v>
      </c>
    </row>
    <row r="322" spans="11:11">
      <c r="K322" s="112">
        <f>IF(AND(年报!N$2&lt;=A322,A322&lt;=年报!N$3),1,0)</f>
        <v>0</v>
      </c>
    </row>
    <row r="323" spans="11:11">
      <c r="K323" s="112">
        <f>IF(AND(年报!N$2&lt;=A323,A323&lt;=年报!N$3),1,0)</f>
        <v>0</v>
      </c>
    </row>
    <row r="324" spans="11:11">
      <c r="K324" s="112">
        <f>IF(AND(年报!N$2&lt;=A324,A324&lt;=年报!N$3),1,0)</f>
        <v>0</v>
      </c>
    </row>
    <row r="325" spans="11:11">
      <c r="K325" s="112">
        <f>IF(AND(年报!N$2&lt;=A325,A325&lt;=年报!N$3),1,0)</f>
        <v>0</v>
      </c>
    </row>
    <row r="326" spans="11:11">
      <c r="K326" s="112">
        <f>IF(AND(年报!N$2&lt;=A326,A326&lt;=年报!N$3),1,0)</f>
        <v>0</v>
      </c>
    </row>
    <row r="327" spans="11:11">
      <c r="K327" s="112">
        <f>IF(AND(年报!N$2&lt;=A327,A327&lt;=年报!N$3),1,0)</f>
        <v>0</v>
      </c>
    </row>
    <row r="328" spans="11:11">
      <c r="K328" s="112">
        <f>IF(AND(年报!N$2&lt;=A328,A328&lt;=年报!N$3),1,0)</f>
        <v>0</v>
      </c>
    </row>
    <row r="329" spans="11:11">
      <c r="K329" s="112">
        <f>IF(AND(年报!N$2&lt;=A329,A329&lt;=年报!N$3),1,0)</f>
        <v>0</v>
      </c>
    </row>
    <row r="330" spans="11:11">
      <c r="K330" s="112">
        <f>IF(AND(年报!N$2&lt;=A330,A330&lt;=年报!N$3),1,0)</f>
        <v>0</v>
      </c>
    </row>
    <row r="331" spans="11:11">
      <c r="K331" s="112">
        <f>IF(AND(年报!N$2&lt;=A331,A331&lt;=年报!N$3),1,0)</f>
        <v>0</v>
      </c>
    </row>
    <row r="332" spans="11:11">
      <c r="K332" s="112">
        <f>IF(AND(年报!N$2&lt;=A332,A332&lt;=年报!N$3),1,0)</f>
        <v>0</v>
      </c>
    </row>
    <row r="333" spans="11:11">
      <c r="K333" s="112">
        <f>IF(AND(年报!N$2&lt;=A333,A333&lt;=年报!N$3),1,0)</f>
        <v>0</v>
      </c>
    </row>
    <row r="334" spans="11:11">
      <c r="K334" s="112">
        <f>IF(AND(年报!N$2&lt;=A334,A334&lt;=年报!N$3),1,0)</f>
        <v>0</v>
      </c>
    </row>
    <row r="335" spans="11:11">
      <c r="K335" s="112">
        <f>IF(AND(年报!N$2&lt;=A335,A335&lt;=年报!N$3),1,0)</f>
        <v>0</v>
      </c>
    </row>
    <row r="336" spans="11:11">
      <c r="K336" s="112">
        <f>IF(AND(年报!N$2&lt;=A336,A336&lt;=年报!N$3),1,0)</f>
        <v>0</v>
      </c>
    </row>
    <row r="337" spans="11:11">
      <c r="K337" s="112">
        <f>IF(AND(年报!N$2&lt;=A337,A337&lt;=年报!N$3),1,0)</f>
        <v>0</v>
      </c>
    </row>
    <row r="338" spans="11:11">
      <c r="K338" s="112">
        <f>IF(AND(年报!N$2&lt;=A338,A338&lt;=年报!N$3),1,0)</f>
        <v>0</v>
      </c>
    </row>
    <row r="339" spans="11:11">
      <c r="K339" s="112">
        <f>IF(AND(年报!N$2&lt;=A339,A339&lt;=年报!N$3),1,0)</f>
        <v>0</v>
      </c>
    </row>
    <row r="340" spans="11:11">
      <c r="K340" s="112">
        <f>IF(AND(年报!N$2&lt;=A340,A340&lt;=年报!N$3),1,0)</f>
        <v>0</v>
      </c>
    </row>
    <row r="341" spans="11:11">
      <c r="K341" s="112">
        <f>IF(AND(年报!N$2&lt;=A341,A341&lt;=年报!N$3),1,0)</f>
        <v>0</v>
      </c>
    </row>
    <row r="342" spans="11:11">
      <c r="K342" s="112">
        <f>IF(AND(年报!N$2&lt;=A342,A342&lt;=年报!N$3),1,0)</f>
        <v>0</v>
      </c>
    </row>
    <row r="343" spans="11:11">
      <c r="K343" s="112">
        <f>IF(AND(年报!N$2&lt;=A343,A343&lt;=年报!N$3),1,0)</f>
        <v>0</v>
      </c>
    </row>
    <row r="344" spans="11:11">
      <c r="K344" s="112">
        <f>IF(AND(年报!N$2&lt;=A344,A344&lt;=年报!N$3),1,0)</f>
        <v>0</v>
      </c>
    </row>
    <row r="345" spans="11:11">
      <c r="K345" s="112">
        <f>IF(AND(年报!N$2&lt;=A345,A345&lt;=年报!N$3),1,0)</f>
        <v>0</v>
      </c>
    </row>
    <row r="346" spans="11:11">
      <c r="K346" s="112">
        <f>IF(AND(年报!N$2&lt;=A346,A346&lt;=年报!N$3),1,0)</f>
        <v>0</v>
      </c>
    </row>
    <row r="347" spans="11:11">
      <c r="K347" s="112">
        <f>IF(AND(年报!N$2&lt;=A347,A347&lt;=年报!N$3),1,0)</f>
        <v>0</v>
      </c>
    </row>
    <row r="348" spans="11:11">
      <c r="K348" s="112">
        <f>IF(AND(年报!N$2&lt;=A348,A348&lt;=年报!N$3),1,0)</f>
        <v>0</v>
      </c>
    </row>
    <row r="349" spans="11:11">
      <c r="K349" s="112">
        <f>IF(AND(年报!N$2&lt;=A349,A349&lt;=年报!N$3),1,0)</f>
        <v>0</v>
      </c>
    </row>
    <row r="350" spans="11:11">
      <c r="K350" s="112">
        <f>IF(AND(年报!N$2&lt;=A350,A350&lt;=年报!N$3),1,0)</f>
        <v>0</v>
      </c>
    </row>
    <row r="351" spans="11:11">
      <c r="K351" s="112">
        <f>IF(AND(年报!N$2&lt;=A351,A351&lt;=年报!N$3),1,0)</f>
        <v>0</v>
      </c>
    </row>
    <row r="352" spans="11:11">
      <c r="K352" s="112">
        <f>IF(AND(年报!N$2&lt;=A352,A352&lt;=年报!N$3),1,0)</f>
        <v>0</v>
      </c>
    </row>
    <row r="353" spans="11:11">
      <c r="K353" s="112">
        <f>IF(AND(年报!N$2&lt;=A353,A353&lt;=年报!N$3),1,0)</f>
        <v>0</v>
      </c>
    </row>
    <row r="354" spans="11:11">
      <c r="K354" s="112">
        <f>IF(AND(年报!N$2&lt;=A354,A354&lt;=年报!N$3),1,0)</f>
        <v>0</v>
      </c>
    </row>
    <row r="355" spans="11:11">
      <c r="K355" s="112">
        <f>IF(AND(年报!N$2&lt;=A355,A355&lt;=年报!N$3),1,0)</f>
        <v>0</v>
      </c>
    </row>
    <row r="356" spans="11:11">
      <c r="K356" s="112">
        <f>IF(AND(年报!N$2&lt;=A356,A356&lt;=年报!N$3),1,0)</f>
        <v>0</v>
      </c>
    </row>
    <row r="357" spans="11:11">
      <c r="K357" s="112">
        <f>IF(AND(年报!N$2&lt;=A357,A357&lt;=年报!N$3),1,0)</f>
        <v>0</v>
      </c>
    </row>
    <row r="358" spans="11:11">
      <c r="K358" s="112">
        <f>IF(AND(年报!N$2&lt;=A358,A358&lt;=年报!N$3),1,0)</f>
        <v>0</v>
      </c>
    </row>
    <row r="359" spans="11:11">
      <c r="K359" s="112">
        <f>IF(AND(年报!N$2&lt;=A359,A359&lt;=年报!N$3),1,0)</f>
        <v>0</v>
      </c>
    </row>
    <row r="360" spans="11:11">
      <c r="K360" s="112">
        <f>IF(AND(年报!N$2&lt;=A360,A360&lt;=年报!N$3),1,0)</f>
        <v>0</v>
      </c>
    </row>
    <row r="361" spans="11:11">
      <c r="K361" s="112">
        <f>IF(AND(年报!N$2&lt;=A361,A361&lt;=年报!N$3),1,0)</f>
        <v>0</v>
      </c>
    </row>
    <row r="362" spans="11:11">
      <c r="K362" s="112">
        <f>IF(AND(年报!N$2&lt;=A362,A362&lt;=年报!N$3),1,0)</f>
        <v>0</v>
      </c>
    </row>
    <row r="363" spans="11:11">
      <c r="K363" s="112">
        <f>IF(AND(年报!N$2&lt;=A363,A363&lt;=年报!N$3),1,0)</f>
        <v>0</v>
      </c>
    </row>
    <row r="364" spans="11:11">
      <c r="K364" s="112">
        <f>IF(AND(年报!N$2&lt;=A364,A364&lt;=年报!N$3),1,0)</f>
        <v>0</v>
      </c>
    </row>
    <row r="365" spans="11:11">
      <c r="K365" s="112">
        <f>IF(AND(年报!N$2&lt;=A365,A365&lt;=年报!N$3),1,0)</f>
        <v>0</v>
      </c>
    </row>
    <row r="366" spans="11:11">
      <c r="K366" s="112">
        <f>IF(AND(年报!N$2&lt;=A366,A366&lt;=年报!N$3),1,0)</f>
        <v>0</v>
      </c>
    </row>
    <row r="367" spans="11:11">
      <c r="K367" s="112">
        <f>IF(AND(年报!N$2&lt;=A367,A367&lt;=年报!N$3),1,0)</f>
        <v>0</v>
      </c>
    </row>
    <row r="368" spans="11:11">
      <c r="K368" s="112">
        <f>IF(AND(年报!N$2&lt;=A368,A368&lt;=年报!N$3),1,0)</f>
        <v>0</v>
      </c>
    </row>
    <row r="369" spans="11:11">
      <c r="K369" s="112">
        <f>IF(AND(年报!N$2&lt;=A369,A369&lt;=年报!N$3),1,0)</f>
        <v>0</v>
      </c>
    </row>
    <row r="370" spans="11:11">
      <c r="K370" s="112">
        <f>IF(AND(年报!N$2&lt;=A370,A370&lt;=年报!N$3),1,0)</f>
        <v>0</v>
      </c>
    </row>
    <row r="371" spans="11:11">
      <c r="K371" s="112">
        <f>IF(AND(年报!N$2&lt;=A371,A371&lt;=年报!N$3),1,0)</f>
        <v>0</v>
      </c>
    </row>
    <row r="372" spans="11:11">
      <c r="K372" s="112">
        <f>IF(AND(年报!N$2&lt;=A372,A372&lt;=年报!N$3),1,0)</f>
        <v>0</v>
      </c>
    </row>
    <row r="373" spans="11:11">
      <c r="K373" s="112">
        <f>IF(AND(年报!N$2&lt;=A373,A373&lt;=年报!N$3),1,0)</f>
        <v>0</v>
      </c>
    </row>
    <row r="374" spans="11:11">
      <c r="K374" s="112">
        <f>IF(AND(年报!N$2&lt;=A374,A374&lt;=年报!N$3),1,0)</f>
        <v>0</v>
      </c>
    </row>
    <row r="375" spans="11:11">
      <c r="K375" s="112">
        <f>IF(AND(年报!N$2&lt;=A375,A375&lt;=年报!N$3),1,0)</f>
        <v>0</v>
      </c>
    </row>
    <row r="376" spans="11:11">
      <c r="K376" s="112">
        <f>IF(AND(年报!N$2&lt;=A376,A376&lt;=年报!N$3),1,0)</f>
        <v>0</v>
      </c>
    </row>
    <row r="377" spans="11:11">
      <c r="K377" s="112">
        <f>IF(AND(年报!N$2&lt;=A377,A377&lt;=年报!N$3),1,0)</f>
        <v>0</v>
      </c>
    </row>
    <row r="378" spans="11:11">
      <c r="K378" s="112">
        <f>IF(AND(年报!N$2&lt;=A378,A378&lt;=年报!N$3),1,0)</f>
        <v>0</v>
      </c>
    </row>
    <row r="379" spans="11:11">
      <c r="K379" s="112">
        <f>IF(AND(年报!N$2&lt;=A379,A379&lt;=年报!N$3),1,0)</f>
        <v>0</v>
      </c>
    </row>
    <row r="380" spans="11:11">
      <c r="K380" s="112">
        <f>IF(AND(年报!N$2&lt;=A380,A380&lt;=年报!N$3),1,0)</f>
        <v>0</v>
      </c>
    </row>
    <row r="381" spans="11:11">
      <c r="K381" s="112">
        <f>IF(AND(年报!N$2&lt;=A381,A381&lt;=年报!N$3),1,0)</f>
        <v>0</v>
      </c>
    </row>
    <row r="382" spans="11:11">
      <c r="K382" s="112">
        <f>IF(AND(年报!N$2&lt;=A382,A382&lt;=年报!N$3),1,0)</f>
        <v>0</v>
      </c>
    </row>
    <row r="383" spans="11:11">
      <c r="K383" s="112">
        <f>IF(AND(年报!N$2&lt;=A383,A383&lt;=年报!N$3),1,0)</f>
        <v>0</v>
      </c>
    </row>
    <row r="384" spans="11:11">
      <c r="K384" s="112">
        <f>IF(AND(年报!N$2&lt;=A384,A384&lt;=年报!N$3),1,0)</f>
        <v>0</v>
      </c>
    </row>
    <row r="385" spans="11:11">
      <c r="K385" s="112">
        <f>IF(AND(年报!N$2&lt;=A385,A385&lt;=年报!N$3),1,0)</f>
        <v>0</v>
      </c>
    </row>
    <row r="386" spans="11:11">
      <c r="K386" s="112">
        <f>IF(AND(年报!N$2&lt;=A386,A386&lt;=年报!N$3),1,0)</f>
        <v>0</v>
      </c>
    </row>
    <row r="387" spans="11:11">
      <c r="K387" s="112">
        <f>IF(AND(年报!N$2&lt;=A387,A387&lt;=年报!N$3),1,0)</f>
        <v>0</v>
      </c>
    </row>
    <row r="388" spans="11:11">
      <c r="K388" s="112">
        <f>IF(AND(年报!N$2&lt;=A388,A388&lt;=年报!N$3),1,0)</f>
        <v>0</v>
      </c>
    </row>
    <row r="389" spans="11:11">
      <c r="K389" s="112">
        <f>IF(AND(年报!N$2&lt;=A389,A389&lt;=年报!N$3),1,0)</f>
        <v>0</v>
      </c>
    </row>
    <row r="390" spans="11:11">
      <c r="K390" s="112">
        <f>IF(AND(年报!N$2&lt;=A390,A390&lt;=年报!N$3),1,0)</f>
        <v>0</v>
      </c>
    </row>
    <row r="391" spans="11:11">
      <c r="K391" s="112">
        <f>IF(AND(年报!N$2&lt;=A391,A391&lt;=年报!N$3),1,0)</f>
        <v>0</v>
      </c>
    </row>
    <row r="392" spans="11:11">
      <c r="K392" s="112">
        <f>IF(AND(年报!N$2&lt;=A392,A392&lt;=年报!N$3),1,0)</f>
        <v>0</v>
      </c>
    </row>
    <row r="393" spans="11:11">
      <c r="K393" s="112">
        <f>IF(AND(年报!N$2&lt;=A393,A393&lt;=年报!N$3),1,0)</f>
        <v>0</v>
      </c>
    </row>
    <row r="394" spans="11:11">
      <c r="K394" s="112">
        <f>IF(AND(年报!N$2&lt;=A394,A394&lt;=年报!N$3),1,0)</f>
        <v>0</v>
      </c>
    </row>
    <row r="395" spans="11:11">
      <c r="K395" s="112">
        <f>IF(AND(年报!N$2&lt;=A395,A395&lt;=年报!N$3),1,0)</f>
        <v>0</v>
      </c>
    </row>
    <row r="396" spans="11:11">
      <c r="K396" s="112">
        <f>IF(AND(年报!N$2&lt;=A396,A396&lt;=年报!N$3),1,0)</f>
        <v>0</v>
      </c>
    </row>
    <row r="397" spans="11:11">
      <c r="K397" s="112">
        <f>IF(AND(年报!N$2&lt;=A397,A397&lt;=年报!N$3),1,0)</f>
        <v>0</v>
      </c>
    </row>
    <row r="398" spans="11:11">
      <c r="K398" s="112">
        <f>IF(AND(年报!N$2&lt;=A398,A398&lt;=年报!N$3),1,0)</f>
        <v>0</v>
      </c>
    </row>
    <row r="399" spans="11:11">
      <c r="K399" s="112">
        <f>IF(AND(年报!N$2&lt;=A399,A399&lt;=年报!N$3),1,0)</f>
        <v>0</v>
      </c>
    </row>
    <row r="400" spans="11:11">
      <c r="K400" s="112">
        <f>IF(AND(年报!N$2&lt;=A400,A400&lt;=年报!N$3),1,0)</f>
        <v>0</v>
      </c>
    </row>
    <row r="401" spans="11:11">
      <c r="K401" s="112">
        <f>IF(AND(年报!N$2&lt;=A401,A401&lt;=年报!N$3),1,0)</f>
        <v>0</v>
      </c>
    </row>
    <row r="402" spans="11:11">
      <c r="K402" s="112">
        <f>IF(AND(年报!N$2&lt;=A402,A402&lt;=年报!N$3),1,0)</f>
        <v>0</v>
      </c>
    </row>
    <row r="403" spans="11:11">
      <c r="K403" s="112">
        <f>IF(AND(年报!N$2&lt;=A403,A403&lt;=年报!N$3),1,0)</f>
        <v>0</v>
      </c>
    </row>
    <row r="404" spans="11:11">
      <c r="K404" s="112">
        <f>IF(AND(年报!N$2&lt;=A404,A404&lt;=年报!N$3),1,0)</f>
        <v>0</v>
      </c>
    </row>
    <row r="405" spans="11:11">
      <c r="K405" s="112">
        <f>IF(AND(年报!N$2&lt;=A405,A405&lt;=年报!N$3),1,0)</f>
        <v>0</v>
      </c>
    </row>
    <row r="406" spans="11:11">
      <c r="K406" s="112">
        <f>IF(AND(年报!N$2&lt;=A406,A406&lt;=年报!N$3),1,0)</f>
        <v>0</v>
      </c>
    </row>
    <row r="407" spans="11:11">
      <c r="K407" s="112">
        <f>IF(AND(年报!N$2&lt;=A407,A407&lt;=年报!N$3),1,0)</f>
        <v>0</v>
      </c>
    </row>
    <row r="408" spans="11:11">
      <c r="K408" s="112">
        <f>IF(AND(年报!N$2&lt;=A408,A408&lt;=年报!N$3),1,0)</f>
        <v>0</v>
      </c>
    </row>
    <row r="409" spans="11:11">
      <c r="K409" s="112">
        <f>IF(AND(年报!N$2&lt;=A409,A409&lt;=年报!N$3),1,0)</f>
        <v>0</v>
      </c>
    </row>
    <row r="410" spans="11:11">
      <c r="K410" s="112">
        <f>IF(AND(年报!N$2&lt;=A410,A410&lt;=年报!N$3),1,0)</f>
        <v>0</v>
      </c>
    </row>
    <row r="411" spans="11:11">
      <c r="K411" s="112">
        <f>IF(AND(年报!N$2&lt;=A411,A411&lt;=年报!N$3),1,0)</f>
        <v>0</v>
      </c>
    </row>
    <row r="412" spans="11:11">
      <c r="K412" s="112">
        <f>IF(AND(年报!N$2&lt;=A412,A412&lt;=年报!N$3),1,0)</f>
        <v>0</v>
      </c>
    </row>
    <row r="413" spans="11:11">
      <c r="K413" s="112">
        <f>IF(AND(年报!N$2&lt;=A413,A413&lt;=年报!N$3),1,0)</f>
        <v>0</v>
      </c>
    </row>
    <row r="414" spans="11:11">
      <c r="K414" s="112">
        <f>IF(AND(年报!N$2&lt;=A414,A414&lt;=年报!N$3),1,0)</f>
        <v>0</v>
      </c>
    </row>
    <row r="415" spans="11:11">
      <c r="K415" s="112">
        <f>IF(AND(年报!N$2&lt;=A415,A415&lt;=年报!N$3),1,0)</f>
        <v>0</v>
      </c>
    </row>
    <row r="416" spans="11:11">
      <c r="K416" s="112">
        <f>IF(AND(年报!N$2&lt;=A416,A416&lt;=年报!N$3),1,0)</f>
        <v>0</v>
      </c>
    </row>
    <row r="417" spans="11:11">
      <c r="K417" s="112">
        <f>IF(AND(年报!N$2&lt;=A417,A417&lt;=年报!N$3),1,0)</f>
        <v>0</v>
      </c>
    </row>
    <row r="418" spans="11:11">
      <c r="K418" s="112">
        <f>IF(AND(年报!N$2&lt;=A418,A418&lt;=年报!N$3),1,0)</f>
        <v>0</v>
      </c>
    </row>
    <row r="419" spans="11:11">
      <c r="K419" s="112">
        <f>IF(AND(年报!N$2&lt;=A419,A419&lt;=年报!N$3),1,0)</f>
        <v>0</v>
      </c>
    </row>
    <row r="420" spans="11:11">
      <c r="K420" s="112">
        <f>IF(AND(年报!N$2&lt;=A420,A420&lt;=年报!N$3),1,0)</f>
        <v>0</v>
      </c>
    </row>
    <row r="421" spans="11:11">
      <c r="K421" s="112">
        <f>IF(AND(年报!N$2&lt;=A421,A421&lt;=年报!N$3),1,0)</f>
        <v>0</v>
      </c>
    </row>
    <row r="422" spans="11:11">
      <c r="K422" s="112">
        <f>IF(AND(年报!N$2&lt;=A422,A422&lt;=年报!N$3),1,0)</f>
        <v>0</v>
      </c>
    </row>
    <row r="423" spans="11:11">
      <c r="K423" s="112">
        <f>IF(AND(年报!N$2&lt;=A423,A423&lt;=年报!N$3),1,0)</f>
        <v>0</v>
      </c>
    </row>
    <row r="424" spans="11:11">
      <c r="K424" s="112">
        <f>IF(AND(年报!N$2&lt;=A424,A424&lt;=年报!N$3),1,0)</f>
        <v>0</v>
      </c>
    </row>
    <row r="425" spans="11:11">
      <c r="K425" s="112">
        <f>IF(AND(年报!N$2&lt;=A425,A425&lt;=年报!N$3),1,0)</f>
        <v>0</v>
      </c>
    </row>
    <row r="426" spans="11:11">
      <c r="K426" s="112">
        <f>IF(AND(年报!N$2&lt;=A426,A426&lt;=年报!N$3),1,0)</f>
        <v>0</v>
      </c>
    </row>
    <row r="427" spans="11:11">
      <c r="K427" s="112">
        <f>IF(AND(年报!N$2&lt;=A427,A427&lt;=年报!N$3),1,0)</f>
        <v>0</v>
      </c>
    </row>
    <row r="428" spans="11:11">
      <c r="K428" s="112">
        <f>IF(AND(年报!N$2&lt;=A428,A428&lt;=年报!N$3),1,0)</f>
        <v>0</v>
      </c>
    </row>
    <row r="429" spans="11:11">
      <c r="K429" s="112">
        <f>IF(AND(年报!N$2&lt;=A429,A429&lt;=年报!N$3),1,0)</f>
        <v>0</v>
      </c>
    </row>
    <row r="430" spans="11:11">
      <c r="K430" s="112">
        <f>IF(AND(年报!N$2&lt;=A430,A430&lt;=年报!N$3),1,0)</f>
        <v>0</v>
      </c>
    </row>
    <row r="431" spans="11:11">
      <c r="K431" s="112">
        <f>IF(AND(年报!N$2&lt;=A431,A431&lt;=年报!N$3),1,0)</f>
        <v>0</v>
      </c>
    </row>
    <row r="432" spans="11:11">
      <c r="K432" s="112">
        <f>IF(AND(年报!N$2&lt;=A432,A432&lt;=年报!N$3),1,0)</f>
        <v>0</v>
      </c>
    </row>
    <row r="433" spans="11:11">
      <c r="K433" s="112">
        <f>IF(AND(年报!N$2&lt;=A433,A433&lt;=年报!N$3),1,0)</f>
        <v>0</v>
      </c>
    </row>
    <row r="434" spans="11:11">
      <c r="K434" s="112">
        <f>IF(AND(年报!N$2&lt;=A434,A434&lt;=年报!N$3),1,0)</f>
        <v>0</v>
      </c>
    </row>
    <row r="435" spans="11:11">
      <c r="K435" s="112">
        <f>IF(AND(年报!N$2&lt;=A435,A435&lt;=年报!N$3),1,0)</f>
        <v>0</v>
      </c>
    </row>
    <row r="436" spans="11:11">
      <c r="K436" s="112">
        <f>IF(AND(年报!N$2&lt;=A436,A436&lt;=年报!N$3),1,0)</f>
        <v>0</v>
      </c>
    </row>
    <row r="437" spans="11:11">
      <c r="K437" s="112">
        <f>IF(AND(年报!N$2&lt;=A437,A437&lt;=年报!N$3),1,0)</f>
        <v>0</v>
      </c>
    </row>
    <row r="438" spans="11:11">
      <c r="K438" s="112">
        <f>IF(AND(年报!N$2&lt;=A438,A438&lt;=年报!N$3),1,0)</f>
        <v>0</v>
      </c>
    </row>
    <row r="439" spans="11:11">
      <c r="K439" s="112">
        <f>IF(AND(年报!N$2&lt;=A439,A439&lt;=年报!N$3),1,0)</f>
        <v>0</v>
      </c>
    </row>
    <row r="440" spans="11:11">
      <c r="K440" s="112">
        <f>IF(AND(年报!N$2&lt;=A440,A440&lt;=年报!N$3),1,0)</f>
        <v>0</v>
      </c>
    </row>
    <row r="441" spans="11:11">
      <c r="K441" s="112">
        <f>IF(AND(年报!N$2&lt;=A441,A441&lt;=年报!N$3),1,0)</f>
        <v>0</v>
      </c>
    </row>
    <row r="442" spans="11:11">
      <c r="K442" s="112">
        <f>IF(AND(年报!N$2&lt;=A442,A442&lt;=年报!N$3),1,0)</f>
        <v>0</v>
      </c>
    </row>
    <row r="443" spans="11:11">
      <c r="K443" s="112">
        <f>IF(AND(年报!N$2&lt;=A443,A443&lt;=年报!N$3),1,0)</f>
        <v>0</v>
      </c>
    </row>
    <row r="444" spans="11:11">
      <c r="K444" s="112">
        <f>IF(AND(年报!N$2&lt;=A444,A444&lt;=年报!N$3),1,0)</f>
        <v>0</v>
      </c>
    </row>
    <row r="445" spans="11:11">
      <c r="K445" s="112">
        <f>IF(AND(年报!N$2&lt;=A445,A445&lt;=年报!N$3),1,0)</f>
        <v>0</v>
      </c>
    </row>
    <row r="446" spans="11:11">
      <c r="K446" s="112">
        <f>IF(AND(年报!N$2&lt;=A446,A446&lt;=年报!N$3),1,0)</f>
        <v>0</v>
      </c>
    </row>
    <row r="447" spans="11:11">
      <c r="K447" s="112">
        <f>IF(AND(年报!N$2&lt;=A447,A447&lt;=年报!N$3),1,0)</f>
        <v>0</v>
      </c>
    </row>
    <row r="448" spans="11:11">
      <c r="K448" s="112">
        <f>IF(AND(年报!N$2&lt;=A448,A448&lt;=年报!N$3),1,0)</f>
        <v>0</v>
      </c>
    </row>
    <row r="449" spans="11:11">
      <c r="K449" s="112">
        <f>IF(AND(年报!N$2&lt;=A449,A449&lt;=年报!N$3),1,0)</f>
        <v>0</v>
      </c>
    </row>
    <row r="450" spans="11:11">
      <c r="K450" s="112">
        <f>IF(AND(年报!N$2&lt;=A450,A450&lt;=年报!N$3),1,0)</f>
        <v>0</v>
      </c>
    </row>
    <row r="451" spans="11:11">
      <c r="K451" s="112">
        <f>IF(AND(年报!N$2&lt;=A451,A451&lt;=年报!N$3),1,0)</f>
        <v>0</v>
      </c>
    </row>
    <row r="452" spans="11:11">
      <c r="K452" s="112">
        <f>IF(AND(年报!N$2&lt;=A452,A452&lt;=年报!N$3),1,0)</f>
        <v>0</v>
      </c>
    </row>
    <row r="453" spans="11:11">
      <c r="K453" s="112">
        <f>IF(AND(年报!N$2&lt;=A453,A453&lt;=年报!N$3),1,0)</f>
        <v>0</v>
      </c>
    </row>
    <row r="454" spans="11:11">
      <c r="K454" s="112">
        <f>IF(AND(年报!N$2&lt;=A454,A454&lt;=年报!N$3),1,0)</f>
        <v>0</v>
      </c>
    </row>
    <row r="455" spans="11:11">
      <c r="K455" s="112">
        <f>IF(AND(年报!N$2&lt;=A455,A455&lt;=年报!N$3),1,0)</f>
        <v>0</v>
      </c>
    </row>
    <row r="456" spans="11:11">
      <c r="K456" s="112">
        <f>IF(AND(年报!N$2&lt;=A456,A456&lt;=年报!N$3),1,0)</f>
        <v>0</v>
      </c>
    </row>
    <row r="457" spans="11:11">
      <c r="K457" s="112">
        <f>IF(AND(年报!N$2&lt;=A457,A457&lt;=年报!N$3),1,0)</f>
        <v>0</v>
      </c>
    </row>
    <row r="458" spans="11:11">
      <c r="K458" s="112">
        <f>IF(AND(年报!N$2&lt;=A458,A458&lt;=年报!N$3),1,0)</f>
        <v>0</v>
      </c>
    </row>
    <row r="459" spans="11:11">
      <c r="K459" s="112">
        <f>IF(AND(年报!N$2&lt;=A459,A459&lt;=年报!N$3),1,0)</f>
        <v>0</v>
      </c>
    </row>
    <row r="460" spans="11:11">
      <c r="K460" s="112">
        <f>IF(AND(年报!N$2&lt;=A460,A460&lt;=年报!N$3),1,0)</f>
        <v>0</v>
      </c>
    </row>
    <row r="461" spans="11:11">
      <c r="K461" s="112">
        <f>IF(AND(年报!N$2&lt;=A461,A461&lt;=年报!N$3),1,0)</f>
        <v>0</v>
      </c>
    </row>
    <row r="462" spans="11:11">
      <c r="K462" s="112">
        <f>IF(AND(年报!N$2&lt;=A462,A462&lt;=年报!N$3),1,0)</f>
        <v>0</v>
      </c>
    </row>
    <row r="463" spans="11:11">
      <c r="K463" s="112">
        <f>IF(AND(年报!N$2&lt;=A463,A463&lt;=年报!N$3),1,0)</f>
        <v>0</v>
      </c>
    </row>
    <row r="464" spans="11:11">
      <c r="K464" s="112">
        <f>IF(AND(年报!N$2&lt;=A464,A464&lt;=年报!N$3),1,0)</f>
        <v>0</v>
      </c>
    </row>
    <row r="465" spans="11:11">
      <c r="K465" s="112">
        <f>IF(AND(年报!N$2&lt;=A465,A465&lt;=年报!N$3),1,0)</f>
        <v>0</v>
      </c>
    </row>
    <row r="466" spans="11:11">
      <c r="K466" s="112">
        <f>IF(AND(年报!N$2&lt;=A466,A466&lt;=年报!N$3),1,0)</f>
        <v>0</v>
      </c>
    </row>
    <row r="467" spans="11:11">
      <c r="K467" s="112">
        <f>IF(AND(年报!N$2&lt;=A467,A467&lt;=年报!N$3),1,0)</f>
        <v>0</v>
      </c>
    </row>
    <row r="468" spans="11:11">
      <c r="K468" s="112">
        <f>IF(AND(年报!N$2&lt;=A468,A468&lt;=年报!N$3),1,0)</f>
        <v>0</v>
      </c>
    </row>
    <row r="469" spans="11:11">
      <c r="K469" s="112">
        <f>IF(AND(年报!N$2&lt;=A469,A469&lt;=年报!N$3),1,0)</f>
        <v>0</v>
      </c>
    </row>
    <row r="470" spans="11:11">
      <c r="K470" s="112">
        <f>IF(AND(年报!N$2&lt;=A470,A470&lt;=年报!N$3),1,0)</f>
        <v>0</v>
      </c>
    </row>
    <row r="471" spans="11:11">
      <c r="K471" s="112">
        <f>IF(AND(年报!N$2&lt;=A471,A471&lt;=年报!N$3),1,0)</f>
        <v>0</v>
      </c>
    </row>
    <row r="472" spans="11:11">
      <c r="K472" s="112">
        <f>IF(AND(年报!N$2&lt;=A472,A472&lt;=年报!N$3),1,0)</f>
        <v>0</v>
      </c>
    </row>
    <row r="473" spans="11:11">
      <c r="K473" s="112">
        <f>IF(AND(年报!N$2&lt;=A473,A473&lt;=年报!N$3),1,0)</f>
        <v>0</v>
      </c>
    </row>
    <row r="474" spans="11:11">
      <c r="K474" s="112">
        <f>IF(AND(年报!N$2&lt;=A474,A474&lt;=年报!N$3),1,0)</f>
        <v>0</v>
      </c>
    </row>
    <row r="475" spans="11:11">
      <c r="K475" s="112">
        <f>IF(AND(年报!N$2&lt;=A475,A475&lt;=年报!N$3),1,0)</f>
        <v>0</v>
      </c>
    </row>
    <row r="476" spans="11:11">
      <c r="K476" s="112">
        <f>IF(AND(年报!N$2&lt;=A476,A476&lt;=年报!N$3),1,0)</f>
        <v>0</v>
      </c>
    </row>
    <row r="477" spans="11:11">
      <c r="K477" s="112">
        <f>IF(AND(年报!N$2&lt;=A477,A477&lt;=年报!N$3),1,0)</f>
        <v>0</v>
      </c>
    </row>
    <row r="478" spans="11:11">
      <c r="K478" s="112">
        <f>IF(AND(年报!N$2&lt;=A478,A478&lt;=年报!N$3),1,0)</f>
        <v>0</v>
      </c>
    </row>
    <row r="479" spans="11:11">
      <c r="K479" s="112">
        <f>IF(AND(年报!N$2&lt;=A479,A479&lt;=年报!N$3),1,0)</f>
        <v>0</v>
      </c>
    </row>
    <row r="480" spans="11:11">
      <c r="K480" s="112">
        <f>IF(AND(年报!N$2&lt;=A480,A480&lt;=年报!N$3),1,0)</f>
        <v>0</v>
      </c>
    </row>
    <row r="481" spans="11:11">
      <c r="K481" s="112">
        <f>IF(AND(年报!N$2&lt;=A481,A481&lt;=年报!N$3),1,0)</f>
        <v>0</v>
      </c>
    </row>
    <row r="482" spans="11:11">
      <c r="K482" s="112">
        <f>IF(AND(年报!N$2&lt;=A482,A482&lt;=年报!N$3),1,0)</f>
        <v>0</v>
      </c>
    </row>
    <row r="483" spans="11:11">
      <c r="K483" s="112">
        <f>IF(AND(年报!N$2&lt;=A483,A483&lt;=年报!N$3),1,0)</f>
        <v>0</v>
      </c>
    </row>
    <row r="484" spans="11:11">
      <c r="K484" s="112">
        <f>IF(AND(年报!N$2&lt;=A484,A484&lt;=年报!N$3),1,0)</f>
        <v>0</v>
      </c>
    </row>
    <row r="485" spans="11:11">
      <c r="K485" s="112">
        <f>IF(AND(年报!N$2&lt;=A485,A485&lt;=年报!N$3),1,0)</f>
        <v>0</v>
      </c>
    </row>
    <row r="486" spans="11:11">
      <c r="K486" s="112">
        <f>IF(AND(年报!N$2&lt;=A486,A486&lt;=年报!N$3),1,0)</f>
        <v>0</v>
      </c>
    </row>
    <row r="487" spans="11:11">
      <c r="K487" s="112">
        <f>IF(AND(年报!N$2&lt;=A487,A487&lt;=年报!N$3),1,0)</f>
        <v>0</v>
      </c>
    </row>
    <row r="488" spans="11:11">
      <c r="K488" s="112">
        <f>IF(AND(年报!N$2&lt;=A488,A488&lt;=年报!N$3),1,0)</f>
        <v>0</v>
      </c>
    </row>
    <row r="489" spans="11:11">
      <c r="K489" s="112">
        <f>IF(AND(年报!N$2&lt;=A489,A489&lt;=年报!N$3),1,0)</f>
        <v>0</v>
      </c>
    </row>
    <row r="490" spans="11:11">
      <c r="K490" s="112">
        <f>IF(AND(年报!N$2&lt;=A490,A490&lt;=年报!N$3),1,0)</f>
        <v>0</v>
      </c>
    </row>
    <row r="491" spans="11:11">
      <c r="K491" s="112">
        <f>IF(AND(年报!N$2&lt;=A491,A491&lt;=年报!N$3),1,0)</f>
        <v>0</v>
      </c>
    </row>
    <row r="492" spans="11:11">
      <c r="K492" s="112">
        <f>IF(AND(年报!N$2&lt;=A492,A492&lt;=年报!N$3),1,0)</f>
        <v>0</v>
      </c>
    </row>
    <row r="493" spans="11:11">
      <c r="K493" s="112">
        <f>IF(AND(年报!N$2&lt;=A493,A493&lt;=年报!N$3),1,0)</f>
        <v>0</v>
      </c>
    </row>
    <row r="494" spans="11:11">
      <c r="K494" s="112">
        <f>IF(AND(年报!N$2&lt;=A494,A494&lt;=年报!N$3),1,0)</f>
        <v>0</v>
      </c>
    </row>
    <row r="495" spans="11:11">
      <c r="K495" s="112">
        <f>IF(AND(年报!N$2&lt;=A495,A495&lt;=年报!N$3),1,0)</f>
        <v>0</v>
      </c>
    </row>
    <row r="496" spans="11:11">
      <c r="K496" s="112">
        <f>IF(AND(年报!N$2&lt;=A496,A496&lt;=年报!N$3),1,0)</f>
        <v>0</v>
      </c>
    </row>
    <row r="497" spans="11:11">
      <c r="K497" s="112">
        <f>IF(AND(年报!N$2&lt;=A497,A497&lt;=年报!N$3),1,0)</f>
        <v>0</v>
      </c>
    </row>
    <row r="498" spans="11:11">
      <c r="K498" s="112">
        <f>IF(AND(年报!N$2&lt;=A498,A498&lt;=年报!N$3),1,0)</f>
        <v>0</v>
      </c>
    </row>
    <row r="499" spans="11:11">
      <c r="K499" s="112">
        <f>IF(AND(年报!N$2&lt;=A499,A499&lt;=年报!N$3),1,0)</f>
        <v>0</v>
      </c>
    </row>
    <row r="500" spans="11:11">
      <c r="K500" s="112">
        <f>IF(AND(年报!N$2&lt;=A500,A500&lt;=年报!N$3),1,0)</f>
        <v>0</v>
      </c>
    </row>
    <row r="501" spans="11:11">
      <c r="K501" s="112">
        <f>IF(AND(年报!N$2&lt;=A501,A501&lt;=年报!N$3),1,0)</f>
        <v>0</v>
      </c>
    </row>
    <row r="502" spans="11:11">
      <c r="K502" s="112">
        <f>IF(AND(年报!N$2&lt;=A502,A502&lt;=年报!N$3),1,0)</f>
        <v>0</v>
      </c>
    </row>
    <row r="503" spans="11:11">
      <c r="K503" s="112">
        <f>IF(AND(年报!N$2&lt;=A503,A503&lt;=年报!N$3),1,0)</f>
        <v>0</v>
      </c>
    </row>
    <row r="504" spans="11:11">
      <c r="K504" s="112">
        <f>IF(AND(年报!N$2&lt;=A504,A504&lt;=年报!N$3),1,0)</f>
        <v>0</v>
      </c>
    </row>
    <row r="505" spans="11:11">
      <c r="K505" s="112">
        <f>IF(AND(年报!N$2&lt;=A505,A505&lt;=年报!N$3),1,0)</f>
        <v>0</v>
      </c>
    </row>
    <row r="506" spans="11:11">
      <c r="K506" s="112">
        <f>IF(AND(年报!N$2&lt;=A506,A506&lt;=年报!N$3),1,0)</f>
        <v>0</v>
      </c>
    </row>
    <row r="507" spans="11:11">
      <c r="K507" s="112">
        <f>IF(AND(年报!N$2&lt;=A507,A507&lt;=年报!N$3),1,0)</f>
        <v>0</v>
      </c>
    </row>
    <row r="508" spans="11:11">
      <c r="K508" s="112">
        <f>IF(AND(年报!N$2&lt;=A508,A508&lt;=年报!N$3),1,0)</f>
        <v>0</v>
      </c>
    </row>
    <row r="509" spans="11:11">
      <c r="K509" s="112">
        <f>IF(AND(年报!N$2&lt;=A509,A509&lt;=年报!N$3),1,0)</f>
        <v>0</v>
      </c>
    </row>
    <row r="510" spans="11:11">
      <c r="K510" s="112">
        <f>IF(AND(年报!N$2&lt;=A510,A510&lt;=年报!N$3),1,0)</f>
        <v>0</v>
      </c>
    </row>
    <row r="511" spans="11:11">
      <c r="K511" s="112">
        <f>IF(AND(年报!N$2&lt;=A511,A511&lt;=年报!N$3),1,0)</f>
        <v>0</v>
      </c>
    </row>
    <row r="512" spans="11:11">
      <c r="K512" s="112">
        <f>IF(AND(年报!N$2&lt;=A512,A512&lt;=年报!N$3),1,0)</f>
        <v>0</v>
      </c>
    </row>
    <row r="513" spans="11:11">
      <c r="K513" s="112">
        <f>IF(AND(年报!N$2&lt;=A513,A513&lt;=年报!N$3),1,0)</f>
        <v>0</v>
      </c>
    </row>
    <row r="514" spans="11:11">
      <c r="K514" s="112">
        <f>IF(AND(年报!N$2&lt;=A514,A514&lt;=年报!N$3),1,0)</f>
        <v>0</v>
      </c>
    </row>
    <row r="515" spans="11:11">
      <c r="K515" s="112">
        <f>IF(AND(年报!N$2&lt;=A515,A515&lt;=年报!N$3),1,0)</f>
        <v>0</v>
      </c>
    </row>
    <row r="516" spans="11:11">
      <c r="K516" s="112">
        <f>IF(AND(年报!N$2&lt;=A516,A516&lt;=年报!N$3),1,0)</f>
        <v>0</v>
      </c>
    </row>
    <row r="517" spans="11:11">
      <c r="K517" s="112">
        <f>IF(AND(年报!N$2&lt;=A517,A517&lt;=年报!N$3),1,0)</f>
        <v>0</v>
      </c>
    </row>
    <row r="518" spans="11:11">
      <c r="K518" s="112">
        <f>IF(AND(年报!N$2&lt;=A518,A518&lt;=年报!N$3),1,0)</f>
        <v>0</v>
      </c>
    </row>
    <row r="519" spans="11:11">
      <c r="K519" s="112">
        <f>IF(AND(年报!N$2&lt;=A519,A519&lt;=年报!N$3),1,0)</f>
        <v>0</v>
      </c>
    </row>
    <row r="520" spans="11:11">
      <c r="K520" s="112">
        <f>IF(AND(年报!N$2&lt;=A520,A520&lt;=年报!N$3),1,0)</f>
        <v>0</v>
      </c>
    </row>
    <row r="521" spans="11:11">
      <c r="K521" s="112">
        <f>IF(AND(年报!N$2&lt;=A521,A521&lt;=年报!N$3),1,0)</f>
        <v>0</v>
      </c>
    </row>
    <row r="522" spans="11:11">
      <c r="K522" s="112">
        <f>IF(AND(年报!N$2&lt;=A522,A522&lt;=年报!N$3),1,0)</f>
        <v>0</v>
      </c>
    </row>
    <row r="523" spans="11:11">
      <c r="K523" s="112">
        <f>IF(AND(年报!N$2&lt;=A523,A523&lt;=年报!N$3),1,0)</f>
        <v>0</v>
      </c>
    </row>
    <row r="524" spans="11:11">
      <c r="K524" s="112">
        <f>IF(AND(年报!N$2&lt;=A524,A524&lt;=年报!N$3),1,0)</f>
        <v>0</v>
      </c>
    </row>
    <row r="525" spans="11:11">
      <c r="K525" s="112">
        <f>IF(AND(年报!N$2&lt;=A525,A525&lt;=年报!N$3),1,0)</f>
        <v>0</v>
      </c>
    </row>
    <row r="526" spans="11:11">
      <c r="K526" s="112">
        <f>IF(AND(年报!N$2&lt;=A526,A526&lt;=年报!N$3),1,0)</f>
        <v>0</v>
      </c>
    </row>
    <row r="527" spans="11:11">
      <c r="K527" s="112">
        <f>IF(AND(年报!N$2&lt;=A527,A527&lt;=年报!N$3),1,0)</f>
        <v>0</v>
      </c>
    </row>
    <row r="528" spans="11:11">
      <c r="K528" s="112">
        <f>IF(AND(年报!N$2&lt;=A528,A528&lt;=年报!N$3),1,0)</f>
        <v>0</v>
      </c>
    </row>
    <row r="529" spans="11:11">
      <c r="K529" s="112">
        <f>IF(AND(年报!N$2&lt;=A529,A529&lt;=年报!N$3),1,0)</f>
        <v>0</v>
      </c>
    </row>
    <row r="530" spans="11:11">
      <c r="K530" s="112">
        <f>IF(AND(年报!N$2&lt;=A530,A530&lt;=年报!N$3),1,0)</f>
        <v>0</v>
      </c>
    </row>
    <row r="531" spans="11:11">
      <c r="K531" s="112">
        <f>IF(AND(年报!N$2&lt;=A531,A531&lt;=年报!N$3),1,0)</f>
        <v>0</v>
      </c>
    </row>
    <row r="532" spans="11:11">
      <c r="K532" s="112">
        <f>IF(AND(年报!N$2&lt;=A532,A532&lt;=年报!N$3),1,0)</f>
        <v>0</v>
      </c>
    </row>
    <row r="533" spans="11:11">
      <c r="K533" s="112">
        <f>IF(AND(年报!N$2&lt;=A533,A533&lt;=年报!N$3),1,0)</f>
        <v>0</v>
      </c>
    </row>
    <row r="534" spans="11:11">
      <c r="K534" s="112">
        <f>IF(AND(年报!N$2&lt;=A534,A534&lt;=年报!N$3),1,0)</f>
        <v>0</v>
      </c>
    </row>
    <row r="535" spans="11:11">
      <c r="K535" s="112">
        <f>IF(AND(年报!N$2&lt;=A535,A535&lt;=年报!N$3),1,0)</f>
        <v>0</v>
      </c>
    </row>
    <row r="536" spans="11:11">
      <c r="K536" s="112">
        <f>IF(AND(年报!N$2&lt;=A536,A536&lt;=年报!N$3),1,0)</f>
        <v>0</v>
      </c>
    </row>
    <row r="537" spans="11:11">
      <c r="K537" s="112">
        <f>IF(AND(年报!N$2&lt;=A537,A537&lt;=年报!N$3),1,0)</f>
        <v>0</v>
      </c>
    </row>
    <row r="538" spans="11:11">
      <c r="K538" s="112">
        <f>IF(AND(年报!N$2&lt;=A538,A538&lt;=年报!N$3),1,0)</f>
        <v>0</v>
      </c>
    </row>
    <row r="539" spans="11:11">
      <c r="K539" s="112">
        <f>IF(AND(年报!N$2&lt;=A539,A539&lt;=年报!N$3),1,0)</f>
        <v>0</v>
      </c>
    </row>
    <row r="540" spans="11:11">
      <c r="K540" s="112">
        <f>IF(AND(年报!N$2&lt;=A540,A540&lt;=年报!N$3),1,0)</f>
        <v>0</v>
      </c>
    </row>
    <row r="541" spans="11:11">
      <c r="K541" s="112">
        <f>IF(AND(年报!N$2&lt;=A541,A541&lt;=年报!N$3),1,0)</f>
        <v>0</v>
      </c>
    </row>
    <row r="542" spans="11:11">
      <c r="K542" s="112">
        <f>IF(AND(年报!N$2&lt;=A542,A542&lt;=年报!N$3),1,0)</f>
        <v>0</v>
      </c>
    </row>
    <row r="543" spans="11:11">
      <c r="K543" s="112">
        <f>IF(AND(年报!N$2&lt;=A543,A543&lt;=年报!N$3),1,0)</f>
        <v>0</v>
      </c>
    </row>
    <row r="544" spans="11:11">
      <c r="K544" s="112">
        <f>IF(AND(年报!N$2&lt;=A544,A544&lt;=年报!N$3),1,0)</f>
        <v>0</v>
      </c>
    </row>
    <row r="545" spans="11:11">
      <c r="K545" s="112">
        <f>IF(AND(年报!N$2&lt;=A545,A545&lt;=年报!N$3),1,0)</f>
        <v>0</v>
      </c>
    </row>
    <row r="546" spans="11:11">
      <c r="K546" s="112">
        <f>IF(AND(年报!N$2&lt;=A546,A546&lt;=年报!N$3),1,0)</f>
        <v>0</v>
      </c>
    </row>
    <row r="547" spans="11:11">
      <c r="K547" s="112">
        <f>IF(AND(年报!N$2&lt;=A547,A547&lt;=年报!N$3),1,0)</f>
        <v>0</v>
      </c>
    </row>
    <row r="548" spans="11:11">
      <c r="K548" s="112">
        <f>IF(AND(年报!N$2&lt;=A548,A548&lt;=年报!N$3),1,0)</f>
        <v>0</v>
      </c>
    </row>
    <row r="549" spans="11:11">
      <c r="K549" s="112">
        <f>IF(AND(年报!N$2&lt;=A549,A549&lt;=年报!N$3),1,0)</f>
        <v>0</v>
      </c>
    </row>
    <row r="550" spans="11:11">
      <c r="K550" s="112">
        <f>IF(AND(年报!N$2&lt;=A550,A550&lt;=年报!N$3),1,0)</f>
        <v>0</v>
      </c>
    </row>
    <row r="551" spans="11:11">
      <c r="K551" s="112">
        <f>IF(AND(年报!N$2&lt;=A551,A551&lt;=年报!N$3),1,0)</f>
        <v>0</v>
      </c>
    </row>
    <row r="552" spans="11:11">
      <c r="K552" s="112">
        <f>IF(AND(年报!N$2&lt;=A552,A552&lt;=年报!N$3),1,0)</f>
        <v>0</v>
      </c>
    </row>
    <row r="553" spans="11:11">
      <c r="K553" s="112">
        <f>IF(AND(年报!N$2&lt;=A553,A553&lt;=年报!N$3),1,0)</f>
        <v>0</v>
      </c>
    </row>
    <row r="554" spans="11:11">
      <c r="K554" s="112">
        <f>IF(AND(年报!N$2&lt;=A554,A554&lt;=年报!N$3),1,0)</f>
        <v>0</v>
      </c>
    </row>
    <row r="555" spans="11:11">
      <c r="K555" s="112">
        <f>IF(AND(年报!N$2&lt;=A555,A555&lt;=年报!N$3),1,0)</f>
        <v>0</v>
      </c>
    </row>
    <row r="556" spans="11:11">
      <c r="K556" s="112">
        <f>IF(AND(年报!N$2&lt;=A556,A556&lt;=年报!N$3),1,0)</f>
        <v>0</v>
      </c>
    </row>
    <row r="557" spans="11:11">
      <c r="K557" s="112">
        <f>IF(AND(年报!N$2&lt;=A557,A557&lt;=年报!N$3),1,0)</f>
        <v>0</v>
      </c>
    </row>
    <row r="558" spans="11:11">
      <c r="K558" s="112">
        <f>IF(AND(年报!N$2&lt;=A558,A558&lt;=年报!N$3),1,0)</f>
        <v>0</v>
      </c>
    </row>
    <row r="559" spans="11:11">
      <c r="K559" s="112">
        <f>IF(AND(年报!N$2&lt;=A559,A559&lt;=年报!N$3),1,0)</f>
        <v>0</v>
      </c>
    </row>
    <row r="560" spans="11:11">
      <c r="K560" s="112">
        <f>IF(AND(年报!N$2&lt;=A560,A560&lt;=年报!N$3),1,0)</f>
        <v>0</v>
      </c>
    </row>
    <row r="561" spans="11:11">
      <c r="K561" s="112">
        <f>IF(AND(年报!N$2&lt;=A561,A561&lt;=年报!N$3),1,0)</f>
        <v>0</v>
      </c>
    </row>
    <row r="562" spans="11:11">
      <c r="K562" s="112">
        <f>IF(AND(年报!N$2&lt;=A562,A562&lt;=年报!N$3),1,0)</f>
        <v>0</v>
      </c>
    </row>
    <row r="563" spans="11:11">
      <c r="K563" s="112">
        <f>IF(AND(年报!N$2&lt;=A563,A563&lt;=年报!N$3),1,0)</f>
        <v>0</v>
      </c>
    </row>
    <row r="564" spans="11:11">
      <c r="K564" s="112">
        <f>IF(AND(年报!N$2&lt;=A564,A564&lt;=年报!N$3),1,0)</f>
        <v>0</v>
      </c>
    </row>
    <row r="565" spans="11:11">
      <c r="K565" s="112">
        <f>IF(AND(年报!N$2&lt;=A565,A565&lt;=年报!N$3),1,0)</f>
        <v>0</v>
      </c>
    </row>
    <row r="566" spans="11:11">
      <c r="K566" s="112">
        <f>IF(AND(年报!N$2&lt;=A566,A566&lt;=年报!N$3),1,0)</f>
        <v>0</v>
      </c>
    </row>
    <row r="567" spans="11:11">
      <c r="K567" s="112">
        <f>IF(AND(年报!N$2&lt;=A567,A567&lt;=年报!N$3),1,0)</f>
        <v>0</v>
      </c>
    </row>
    <row r="568" spans="11:11">
      <c r="K568" s="112">
        <f>IF(AND(年报!N$2&lt;=A568,A568&lt;=年报!N$3),1,0)</f>
        <v>0</v>
      </c>
    </row>
    <row r="569" spans="11:11">
      <c r="K569" s="112">
        <f>IF(AND(年报!N$2&lt;=A569,A569&lt;=年报!N$3),1,0)</f>
        <v>0</v>
      </c>
    </row>
    <row r="570" spans="11:11">
      <c r="K570" s="112">
        <f>IF(AND(年报!N$2&lt;=A570,A570&lt;=年报!N$3),1,0)</f>
        <v>0</v>
      </c>
    </row>
    <row r="571" spans="11:11">
      <c r="K571" s="112">
        <f>IF(AND(年报!N$2&lt;=A571,A571&lt;=年报!N$3),1,0)</f>
        <v>0</v>
      </c>
    </row>
    <row r="572" spans="11:11">
      <c r="K572" s="112">
        <f>IF(AND(年报!N$2&lt;=A572,A572&lt;=年报!N$3),1,0)</f>
        <v>0</v>
      </c>
    </row>
    <row r="573" spans="11:11">
      <c r="K573" s="112">
        <f>IF(AND(年报!N$2&lt;=A573,A573&lt;=年报!N$3),1,0)</f>
        <v>0</v>
      </c>
    </row>
    <row r="574" spans="11:11">
      <c r="K574" s="112">
        <f>IF(AND(年报!N$2&lt;=A574,A574&lt;=年报!N$3),1,0)</f>
        <v>0</v>
      </c>
    </row>
    <row r="575" spans="11:11">
      <c r="K575" s="112">
        <f>IF(AND(年报!N$2&lt;=A575,A575&lt;=年报!N$3),1,0)</f>
        <v>0</v>
      </c>
    </row>
    <row r="576" spans="11:11">
      <c r="K576" s="112">
        <f>IF(AND(年报!N$2&lt;=A576,A576&lt;=年报!N$3),1,0)</f>
        <v>0</v>
      </c>
    </row>
    <row r="577" spans="11:11">
      <c r="K577" s="112">
        <f>IF(AND(年报!N$2&lt;=A577,A577&lt;=年报!N$3),1,0)</f>
        <v>0</v>
      </c>
    </row>
    <row r="578" spans="11:11">
      <c r="K578" s="112">
        <f>IF(AND(年报!N$2&lt;=A578,A578&lt;=年报!N$3),1,0)</f>
        <v>0</v>
      </c>
    </row>
    <row r="579" spans="11:11">
      <c r="K579" s="112">
        <f>IF(AND(年报!N$2&lt;=A579,A579&lt;=年报!N$3),1,0)</f>
        <v>0</v>
      </c>
    </row>
    <row r="580" spans="11:11">
      <c r="K580" s="112">
        <f>IF(AND(年报!N$2&lt;=A580,A580&lt;=年报!N$3),1,0)</f>
        <v>0</v>
      </c>
    </row>
    <row r="581" spans="11:11">
      <c r="K581" s="112">
        <f>IF(AND(年报!N$2&lt;=A581,A581&lt;=年报!N$3),1,0)</f>
        <v>0</v>
      </c>
    </row>
    <row r="582" spans="11:11">
      <c r="K582" s="112">
        <f>IF(AND(年报!N$2&lt;=A582,A582&lt;=年报!N$3),1,0)</f>
        <v>0</v>
      </c>
    </row>
    <row r="583" spans="11:11">
      <c r="K583" s="112">
        <f>IF(AND(年报!N$2&lt;=A583,A583&lt;=年报!N$3),1,0)</f>
        <v>0</v>
      </c>
    </row>
    <row r="584" spans="11:11">
      <c r="K584" s="112">
        <f>IF(AND(年报!N$2&lt;=A584,A584&lt;=年报!N$3),1,0)</f>
        <v>0</v>
      </c>
    </row>
    <row r="585" spans="11:11">
      <c r="K585" s="112">
        <f>IF(AND(年报!N$2&lt;=A585,A585&lt;=年报!N$3),1,0)</f>
        <v>0</v>
      </c>
    </row>
    <row r="586" spans="11:11">
      <c r="K586" s="112">
        <f>IF(AND(年报!N$2&lt;=A586,A586&lt;=年报!N$3),1,0)</f>
        <v>0</v>
      </c>
    </row>
    <row r="587" spans="11:11">
      <c r="K587" s="112">
        <f>IF(AND(年报!N$2&lt;=A587,A587&lt;=年报!N$3),1,0)</f>
        <v>0</v>
      </c>
    </row>
    <row r="588" spans="11:11">
      <c r="K588" s="112">
        <f>IF(AND(年报!N$2&lt;=A588,A588&lt;=年报!N$3),1,0)</f>
        <v>0</v>
      </c>
    </row>
    <row r="589" spans="11:11">
      <c r="K589" s="112">
        <f>IF(AND(年报!N$2&lt;=A589,A589&lt;=年报!N$3),1,0)</f>
        <v>0</v>
      </c>
    </row>
    <row r="590" spans="11:11">
      <c r="K590" s="112">
        <f>IF(AND(年报!N$2&lt;=A590,A590&lt;=年报!N$3),1,0)</f>
        <v>0</v>
      </c>
    </row>
    <row r="591" spans="11:11">
      <c r="K591" s="112">
        <f>IF(AND(年报!N$2&lt;=A591,A591&lt;=年报!N$3),1,0)</f>
        <v>0</v>
      </c>
    </row>
    <row r="592" spans="11:11">
      <c r="K592" s="112">
        <f>IF(AND(年报!N$2&lt;=A592,A592&lt;=年报!N$3),1,0)</f>
        <v>0</v>
      </c>
    </row>
    <row r="593" spans="11:11">
      <c r="K593" s="112">
        <f>IF(AND(年报!N$2&lt;=A593,A593&lt;=年报!N$3),1,0)</f>
        <v>0</v>
      </c>
    </row>
    <row r="594" spans="11:11">
      <c r="K594" s="112">
        <f>IF(AND(年报!N$2&lt;=A594,A594&lt;=年报!N$3),1,0)</f>
        <v>0</v>
      </c>
    </row>
    <row r="595" spans="11:11">
      <c r="K595" s="112">
        <f>IF(AND(年报!N$2&lt;=A595,A595&lt;=年报!N$3),1,0)</f>
        <v>0</v>
      </c>
    </row>
    <row r="596" spans="11:11">
      <c r="K596" s="112">
        <f>IF(AND(年报!N$2&lt;=A596,A596&lt;=年报!N$3),1,0)</f>
        <v>0</v>
      </c>
    </row>
    <row r="597" spans="11:11">
      <c r="K597" s="112">
        <f>IF(AND(年报!N$2&lt;=A597,A597&lt;=年报!N$3),1,0)</f>
        <v>0</v>
      </c>
    </row>
    <row r="598" spans="11:11">
      <c r="K598" s="112">
        <f>IF(AND(年报!N$2&lt;=A598,A598&lt;=年报!N$3),1,0)</f>
        <v>0</v>
      </c>
    </row>
    <row r="599" spans="11:11">
      <c r="K599" s="112">
        <f>IF(AND(年报!N$2&lt;=A599,A599&lt;=年报!N$3),1,0)</f>
        <v>0</v>
      </c>
    </row>
    <row r="600" spans="11:11">
      <c r="K600" s="112">
        <f>IF(AND(年报!N$2&lt;=A600,A600&lt;=年报!N$3),1,0)</f>
        <v>0</v>
      </c>
    </row>
    <row r="601" spans="11:11">
      <c r="K601" s="112">
        <f>IF(AND(年报!N$2&lt;=A601,A601&lt;=年报!N$3),1,0)</f>
        <v>0</v>
      </c>
    </row>
    <row r="602" spans="11:11">
      <c r="K602" s="112">
        <f>IF(AND(年报!N$2&lt;=A602,A602&lt;=年报!N$3),1,0)</f>
        <v>0</v>
      </c>
    </row>
    <row r="603" spans="11:11">
      <c r="K603" s="112">
        <f>IF(AND(年报!N$2&lt;=A603,A603&lt;=年报!N$3),1,0)</f>
        <v>0</v>
      </c>
    </row>
    <row r="604" spans="11:11">
      <c r="K604" s="112">
        <f>IF(AND(年报!N$2&lt;=A604,A604&lt;=年报!N$3),1,0)</f>
        <v>0</v>
      </c>
    </row>
    <row r="605" spans="11:11">
      <c r="K605" s="112">
        <f>IF(AND(年报!N$2&lt;=A605,A605&lt;=年报!N$3),1,0)</f>
        <v>0</v>
      </c>
    </row>
    <row r="606" spans="11:11">
      <c r="K606" s="112">
        <f>IF(AND(年报!N$2&lt;=A606,A606&lt;=年报!N$3),1,0)</f>
        <v>0</v>
      </c>
    </row>
    <row r="607" spans="11:11">
      <c r="K607" s="112">
        <f>IF(AND(年报!N$2&lt;=A607,A607&lt;=年报!N$3),1,0)</f>
        <v>0</v>
      </c>
    </row>
    <row r="608" spans="11:11">
      <c r="K608" s="112">
        <f>IF(AND(年报!N$2&lt;=A608,A608&lt;=年报!N$3),1,0)</f>
        <v>0</v>
      </c>
    </row>
    <row r="609" spans="11:11">
      <c r="K609" s="112">
        <f>IF(AND(年报!N$2&lt;=A609,A609&lt;=年报!N$3),1,0)</f>
        <v>0</v>
      </c>
    </row>
    <row r="610" spans="11:11">
      <c r="K610" s="112">
        <f>IF(AND(年报!N$2&lt;=A610,A610&lt;=年报!N$3),1,0)</f>
        <v>0</v>
      </c>
    </row>
    <row r="611" spans="11:11">
      <c r="K611" s="112">
        <f>IF(AND(年报!N$2&lt;=A611,A611&lt;=年报!N$3),1,0)</f>
        <v>0</v>
      </c>
    </row>
    <row r="612" spans="11:11">
      <c r="K612" s="112">
        <f>IF(AND(年报!N$2&lt;=A612,A612&lt;=年报!N$3),1,0)</f>
        <v>0</v>
      </c>
    </row>
    <row r="613" spans="11:11">
      <c r="K613" s="112">
        <f>IF(AND(年报!N$2&lt;=A613,A613&lt;=年报!N$3),1,0)</f>
        <v>0</v>
      </c>
    </row>
    <row r="614" spans="11:11">
      <c r="K614" s="112">
        <f>IF(AND(年报!N$2&lt;=A614,A614&lt;=年报!N$3),1,0)</f>
        <v>0</v>
      </c>
    </row>
    <row r="615" spans="11:11">
      <c r="K615" s="112">
        <f>IF(AND(年报!N$2&lt;=A615,A615&lt;=年报!N$3),1,0)</f>
        <v>0</v>
      </c>
    </row>
    <row r="616" spans="11:11">
      <c r="K616" s="112">
        <f>IF(AND(年报!N$2&lt;=A616,A616&lt;=年报!N$3),1,0)</f>
        <v>0</v>
      </c>
    </row>
    <row r="617" spans="11:11">
      <c r="K617" s="112">
        <f>IF(AND(年报!N$2&lt;=A617,A617&lt;=年报!N$3),1,0)</f>
        <v>0</v>
      </c>
    </row>
    <row r="618" spans="11:11">
      <c r="K618" s="112">
        <f>IF(AND(年报!N$2&lt;=A618,A618&lt;=年报!N$3),1,0)</f>
        <v>0</v>
      </c>
    </row>
    <row r="619" spans="11:11">
      <c r="K619" s="112">
        <f>IF(AND(年报!N$2&lt;=A619,A619&lt;=年报!N$3),1,0)</f>
        <v>0</v>
      </c>
    </row>
    <row r="620" spans="11:11">
      <c r="K620" s="112">
        <f>IF(AND(年报!N$2&lt;=A620,A620&lt;=年报!N$3),1,0)</f>
        <v>0</v>
      </c>
    </row>
    <row r="621" spans="11:11">
      <c r="K621" s="112">
        <f>IF(AND(年报!N$2&lt;=A621,A621&lt;=年报!N$3),1,0)</f>
        <v>0</v>
      </c>
    </row>
    <row r="622" spans="11:11">
      <c r="K622" s="112">
        <f>IF(AND(年报!N$2&lt;=A622,A622&lt;=年报!N$3),1,0)</f>
        <v>0</v>
      </c>
    </row>
    <row r="623" spans="11:11">
      <c r="K623" s="112">
        <f>IF(AND(年报!N$2&lt;=A623,A623&lt;=年报!N$3),1,0)</f>
        <v>0</v>
      </c>
    </row>
    <row r="624" spans="11:11">
      <c r="K624" s="112">
        <f>IF(AND(年报!N$2&lt;=A624,A624&lt;=年报!N$3),1,0)</f>
        <v>0</v>
      </c>
    </row>
    <row r="625" spans="11:11">
      <c r="K625" s="112">
        <f>IF(AND(年报!N$2&lt;=A625,A625&lt;=年报!N$3),1,0)</f>
        <v>0</v>
      </c>
    </row>
    <row r="626" spans="11:11">
      <c r="K626" s="112">
        <f>IF(AND(年报!N$2&lt;=A626,A626&lt;=年报!N$3),1,0)</f>
        <v>0</v>
      </c>
    </row>
    <row r="627" spans="11:11">
      <c r="K627" s="112">
        <f>IF(AND(年报!N$2&lt;=A627,A627&lt;=年报!N$3),1,0)</f>
        <v>0</v>
      </c>
    </row>
    <row r="628" spans="11:11">
      <c r="K628" s="112">
        <f>IF(AND(年报!N$2&lt;=A628,A628&lt;=年报!N$3),1,0)</f>
        <v>0</v>
      </c>
    </row>
    <row r="629" spans="11:11">
      <c r="K629" s="112">
        <f>IF(AND(年报!N$2&lt;=A629,A629&lt;=年报!N$3),1,0)</f>
        <v>0</v>
      </c>
    </row>
    <row r="630" spans="11:11">
      <c r="K630" s="112">
        <f>IF(AND(年报!N$2&lt;=A630,A630&lt;=年报!N$3),1,0)</f>
        <v>0</v>
      </c>
    </row>
    <row r="631" spans="11:11">
      <c r="K631" s="112">
        <f>IF(AND(年报!N$2&lt;=A631,A631&lt;=年报!N$3),1,0)</f>
        <v>0</v>
      </c>
    </row>
    <row r="632" spans="11:11">
      <c r="K632" s="112">
        <f>IF(AND(年报!N$2&lt;=A632,A632&lt;=年报!N$3),1,0)</f>
        <v>0</v>
      </c>
    </row>
    <row r="633" spans="11:11">
      <c r="K633" s="112">
        <f>IF(AND(年报!N$2&lt;=A633,A633&lt;=年报!N$3),1,0)</f>
        <v>0</v>
      </c>
    </row>
    <row r="634" spans="11:11">
      <c r="K634" s="112">
        <f>IF(AND(年报!N$2&lt;=A634,A634&lt;=年报!N$3),1,0)</f>
        <v>0</v>
      </c>
    </row>
    <row r="635" spans="11:11">
      <c r="K635" s="112">
        <f>IF(AND(年报!N$2&lt;=A635,A635&lt;=年报!N$3),1,0)</f>
        <v>0</v>
      </c>
    </row>
    <row r="636" spans="11:11">
      <c r="K636" s="112">
        <f>IF(AND(年报!N$2&lt;=A636,A636&lt;=年报!N$3),1,0)</f>
        <v>0</v>
      </c>
    </row>
    <row r="637" spans="11:11">
      <c r="K637" s="112">
        <f>IF(AND(年报!N$2&lt;=A637,A637&lt;=年报!N$3),1,0)</f>
        <v>0</v>
      </c>
    </row>
    <row r="638" spans="11:11">
      <c r="K638" s="112">
        <f>IF(AND(年报!N$2&lt;=A638,A638&lt;=年报!N$3),1,0)</f>
        <v>0</v>
      </c>
    </row>
    <row r="639" spans="11:11">
      <c r="K639" s="112">
        <f>IF(AND(年报!N$2&lt;=A639,A639&lt;=年报!N$3),1,0)</f>
        <v>0</v>
      </c>
    </row>
    <row r="640" spans="11:11">
      <c r="K640" s="112">
        <f>IF(AND(年报!N$2&lt;=A640,A640&lt;=年报!N$3),1,0)</f>
        <v>0</v>
      </c>
    </row>
    <row r="641" spans="11:11">
      <c r="K641" s="112">
        <f>IF(AND(年报!N$2&lt;=A641,A641&lt;=年报!N$3),1,0)</f>
        <v>0</v>
      </c>
    </row>
    <row r="642" spans="11:11">
      <c r="K642" s="112">
        <f>IF(AND(年报!N$2&lt;=A642,A642&lt;=年报!N$3),1,0)</f>
        <v>0</v>
      </c>
    </row>
    <row r="643" spans="11:11">
      <c r="K643" s="112">
        <f>IF(AND(年报!N$2&lt;=A643,A643&lt;=年报!N$3),1,0)</f>
        <v>0</v>
      </c>
    </row>
    <row r="644" spans="11:11">
      <c r="K644" s="112">
        <f>IF(AND(年报!N$2&lt;=A644,A644&lt;=年报!N$3),1,0)</f>
        <v>0</v>
      </c>
    </row>
    <row r="645" spans="11:11">
      <c r="K645" s="112">
        <f>IF(AND(年报!N$2&lt;=A645,A645&lt;=年报!N$3),1,0)</f>
        <v>0</v>
      </c>
    </row>
    <row r="646" spans="11:11">
      <c r="K646" s="112">
        <f>IF(AND(年报!N$2&lt;=A646,A646&lt;=年报!N$3),1,0)</f>
        <v>0</v>
      </c>
    </row>
    <row r="647" spans="11:11">
      <c r="K647" s="112">
        <f>IF(AND(年报!N$2&lt;=A647,A647&lt;=年报!N$3),1,0)</f>
        <v>0</v>
      </c>
    </row>
    <row r="648" spans="11:11">
      <c r="K648" s="112">
        <f>IF(AND(年报!N$2&lt;=A648,A648&lt;=年报!N$3),1,0)</f>
        <v>0</v>
      </c>
    </row>
    <row r="649" spans="11:11">
      <c r="K649" s="112">
        <f>IF(AND(年报!N$2&lt;=A649,A649&lt;=年报!N$3),1,0)</f>
        <v>0</v>
      </c>
    </row>
    <row r="650" spans="11:11">
      <c r="K650" s="112">
        <f>IF(AND(年报!N$2&lt;=A650,A650&lt;=年报!N$3),1,0)</f>
        <v>0</v>
      </c>
    </row>
    <row r="651" spans="11:11">
      <c r="K651" s="112">
        <f>IF(AND(年报!N$2&lt;=A651,A651&lt;=年报!N$3),1,0)</f>
        <v>0</v>
      </c>
    </row>
    <row r="652" spans="11:11">
      <c r="K652" s="112">
        <f>IF(AND(年报!N$2&lt;=A652,A652&lt;=年报!N$3),1,0)</f>
        <v>0</v>
      </c>
    </row>
    <row r="653" spans="11:11">
      <c r="K653" s="112">
        <f>IF(AND(年报!N$2&lt;=A653,A653&lt;=年报!N$3),1,0)</f>
        <v>0</v>
      </c>
    </row>
    <row r="654" spans="11:11">
      <c r="K654" s="112">
        <f>IF(AND(年报!N$2&lt;=A654,A654&lt;=年报!N$3),1,0)</f>
        <v>0</v>
      </c>
    </row>
    <row r="655" spans="11:11">
      <c r="K655" s="112">
        <f>IF(AND(年报!N$2&lt;=A655,A655&lt;=年报!N$3),1,0)</f>
        <v>0</v>
      </c>
    </row>
    <row r="656" spans="11:11">
      <c r="K656" s="112">
        <f>IF(AND(年报!N$2&lt;=A656,A656&lt;=年报!N$3),1,0)</f>
        <v>0</v>
      </c>
    </row>
    <row r="657" spans="11:11">
      <c r="K657" s="112">
        <f>IF(AND(年报!N$2&lt;=A657,A657&lt;=年报!N$3),1,0)</f>
        <v>0</v>
      </c>
    </row>
    <row r="658" spans="11:11">
      <c r="K658" s="112">
        <f>IF(AND(年报!N$2&lt;=A658,A658&lt;=年报!N$3),1,0)</f>
        <v>0</v>
      </c>
    </row>
    <row r="659" spans="11:11">
      <c r="K659" s="112">
        <f>IF(AND(年报!N$2&lt;=A659,A659&lt;=年报!N$3),1,0)</f>
        <v>0</v>
      </c>
    </row>
    <row r="660" spans="11:11">
      <c r="K660" s="112">
        <f>IF(AND(年报!N$2&lt;=A660,A660&lt;=年报!N$3),1,0)</f>
        <v>0</v>
      </c>
    </row>
    <row r="661" spans="11:11">
      <c r="K661" s="112">
        <f>IF(AND(年报!N$2&lt;=A661,A661&lt;=年报!N$3),1,0)</f>
        <v>0</v>
      </c>
    </row>
    <row r="662" spans="11:11">
      <c r="K662" s="112">
        <f>IF(AND(年报!N$2&lt;=A662,A662&lt;=年报!N$3),1,0)</f>
        <v>0</v>
      </c>
    </row>
    <row r="663" spans="11:11">
      <c r="K663" s="112">
        <f>IF(AND(年报!N$2&lt;=A663,A663&lt;=年报!N$3),1,0)</f>
        <v>0</v>
      </c>
    </row>
    <row r="664" spans="11:11">
      <c r="K664" s="112">
        <f>IF(AND(年报!N$2&lt;=A664,A664&lt;=年报!N$3),1,0)</f>
        <v>0</v>
      </c>
    </row>
    <row r="665" spans="11:11">
      <c r="K665" s="112">
        <f>IF(AND(年报!N$2&lt;=A665,A665&lt;=年报!N$3),1,0)</f>
        <v>0</v>
      </c>
    </row>
    <row r="666" spans="11:11">
      <c r="K666" s="112">
        <f>IF(AND(年报!N$2&lt;=A666,A666&lt;=年报!N$3),1,0)</f>
        <v>0</v>
      </c>
    </row>
    <row r="667" spans="11:11">
      <c r="K667" s="112">
        <f>IF(AND(年报!N$2&lt;=A667,A667&lt;=年报!N$3),1,0)</f>
        <v>0</v>
      </c>
    </row>
    <row r="668" spans="11:11">
      <c r="K668" s="112">
        <f>IF(AND(年报!N$2&lt;=A668,A668&lt;=年报!N$3),1,0)</f>
        <v>0</v>
      </c>
    </row>
    <row r="669" spans="11:11">
      <c r="K669" s="112">
        <f>IF(AND(年报!N$2&lt;=A669,A669&lt;=年报!N$3),1,0)</f>
        <v>0</v>
      </c>
    </row>
    <row r="670" spans="11:11">
      <c r="K670" s="112">
        <f>IF(AND(年报!N$2&lt;=A670,A670&lt;=年报!N$3),1,0)</f>
        <v>0</v>
      </c>
    </row>
    <row r="671" spans="11:11">
      <c r="K671" s="112">
        <f>IF(AND(年报!N$2&lt;=A671,A671&lt;=年报!N$3),1,0)</f>
        <v>0</v>
      </c>
    </row>
    <row r="672" spans="11:11">
      <c r="K672" s="112">
        <f>IF(AND(年报!N$2&lt;=A672,A672&lt;=年报!N$3),1,0)</f>
        <v>0</v>
      </c>
    </row>
    <row r="673" spans="11:11">
      <c r="K673" s="112">
        <f>IF(AND(年报!N$2&lt;=A673,A673&lt;=年报!N$3),1,0)</f>
        <v>0</v>
      </c>
    </row>
    <row r="674" spans="11:11">
      <c r="K674" s="112">
        <f>IF(AND(年报!N$2&lt;=A674,A674&lt;=年报!N$3),1,0)</f>
        <v>0</v>
      </c>
    </row>
    <row r="675" spans="11:11">
      <c r="K675" s="112">
        <f>IF(AND(年报!N$2&lt;=A675,A675&lt;=年报!N$3),1,0)</f>
        <v>0</v>
      </c>
    </row>
    <row r="676" spans="11:11">
      <c r="K676" s="112">
        <f>IF(AND(年报!N$2&lt;=A676,A676&lt;=年报!N$3),1,0)</f>
        <v>0</v>
      </c>
    </row>
    <row r="677" spans="11:11">
      <c r="K677" s="112">
        <f>IF(AND(年报!N$2&lt;=A677,A677&lt;=年报!N$3),1,0)</f>
        <v>0</v>
      </c>
    </row>
    <row r="678" spans="11:11">
      <c r="K678" s="112">
        <f>IF(AND(年报!N$2&lt;=A678,A678&lt;=年报!N$3),1,0)</f>
        <v>0</v>
      </c>
    </row>
    <row r="679" spans="11:11">
      <c r="K679" s="112">
        <f>IF(AND(年报!N$2&lt;=A679,A679&lt;=年报!N$3),1,0)</f>
        <v>0</v>
      </c>
    </row>
    <row r="680" spans="11:11">
      <c r="K680" s="112">
        <f>IF(AND(年报!N$2&lt;=A680,A680&lt;=年报!N$3),1,0)</f>
        <v>0</v>
      </c>
    </row>
    <row r="681" spans="11:11">
      <c r="K681" s="112">
        <f>IF(AND(年报!N$2&lt;=A681,A681&lt;=年报!N$3),1,0)</f>
        <v>0</v>
      </c>
    </row>
    <row r="682" spans="11:11">
      <c r="K682" s="112">
        <f>IF(AND(年报!N$2&lt;=A682,A682&lt;=年报!N$3),1,0)</f>
        <v>0</v>
      </c>
    </row>
    <row r="683" spans="11:11">
      <c r="K683" s="112">
        <f>IF(AND(年报!N$2&lt;=A683,A683&lt;=年报!N$3),1,0)</f>
        <v>0</v>
      </c>
    </row>
    <row r="684" spans="11:11">
      <c r="K684" s="112">
        <f>IF(AND(年报!N$2&lt;=A684,A684&lt;=年报!N$3),1,0)</f>
        <v>0</v>
      </c>
    </row>
    <row r="685" spans="11:11">
      <c r="K685" s="112">
        <f>IF(AND(年报!N$2&lt;=A685,A685&lt;=年报!N$3),1,0)</f>
        <v>0</v>
      </c>
    </row>
    <row r="686" spans="11:11">
      <c r="K686" s="112">
        <f>IF(AND(年报!N$2&lt;=A686,A686&lt;=年报!N$3),1,0)</f>
        <v>0</v>
      </c>
    </row>
    <row r="687" spans="11:11">
      <c r="K687" s="112">
        <f>IF(AND(年报!N$2&lt;=A687,A687&lt;=年报!N$3),1,0)</f>
        <v>0</v>
      </c>
    </row>
    <row r="688" spans="11:11">
      <c r="K688" s="112">
        <f>IF(AND(年报!N$2&lt;=A688,A688&lt;=年报!N$3),1,0)</f>
        <v>0</v>
      </c>
    </row>
    <row r="689" spans="11:11">
      <c r="K689" s="112">
        <f>IF(AND(年报!N$2&lt;=A689,A689&lt;=年报!N$3),1,0)</f>
        <v>0</v>
      </c>
    </row>
    <row r="690" spans="11:11">
      <c r="K690" s="112">
        <f>IF(AND(年报!N$2&lt;=A690,A690&lt;=年报!N$3),1,0)</f>
        <v>0</v>
      </c>
    </row>
    <row r="691" spans="11:11">
      <c r="K691" s="112">
        <f>IF(AND(年报!N$2&lt;=A691,A691&lt;=年报!N$3),1,0)</f>
        <v>0</v>
      </c>
    </row>
    <row r="692" spans="11:11">
      <c r="K692" s="112">
        <f>IF(AND(年报!N$2&lt;=A692,A692&lt;=年报!N$3),1,0)</f>
        <v>0</v>
      </c>
    </row>
    <row r="693" spans="11:11">
      <c r="K693" s="112">
        <f>IF(AND(年报!N$2&lt;=A693,A693&lt;=年报!N$3),1,0)</f>
        <v>0</v>
      </c>
    </row>
    <row r="694" spans="11:11">
      <c r="K694" s="112">
        <f>IF(AND(年报!N$2&lt;=A694,A694&lt;=年报!N$3),1,0)</f>
        <v>0</v>
      </c>
    </row>
    <row r="695" spans="11:11">
      <c r="K695" s="112">
        <f>IF(AND(年报!N$2&lt;=A695,A695&lt;=年报!N$3),1,0)</f>
        <v>0</v>
      </c>
    </row>
    <row r="696" spans="11:11">
      <c r="K696" s="112">
        <f>IF(AND(年报!N$2&lt;=A696,A696&lt;=年报!N$3),1,0)</f>
        <v>0</v>
      </c>
    </row>
    <row r="697" spans="11:11">
      <c r="K697" s="112">
        <f>IF(AND(年报!N$2&lt;=A697,A697&lt;=年报!N$3),1,0)</f>
        <v>0</v>
      </c>
    </row>
    <row r="698" spans="11:11">
      <c r="K698" s="112">
        <f>IF(AND(年报!N$2&lt;=A698,A698&lt;=年报!N$3),1,0)</f>
        <v>0</v>
      </c>
    </row>
    <row r="699" spans="11:11">
      <c r="K699" s="112">
        <f>IF(AND(年报!N$2&lt;=A699,A699&lt;=年报!N$3),1,0)</f>
        <v>0</v>
      </c>
    </row>
    <row r="700" spans="11:11">
      <c r="K700" s="112">
        <f>IF(AND(年报!N$2&lt;=A700,A700&lt;=年报!N$3),1,0)</f>
        <v>0</v>
      </c>
    </row>
    <row r="701" spans="11:11">
      <c r="K701" s="112">
        <f>IF(AND(年报!N$2&lt;=A701,A701&lt;=年报!N$3),1,0)</f>
        <v>0</v>
      </c>
    </row>
    <row r="702" spans="11:11">
      <c r="K702" s="112">
        <f>IF(AND(年报!N$2&lt;=A702,A702&lt;=年报!N$3),1,0)</f>
        <v>0</v>
      </c>
    </row>
    <row r="703" spans="11:11">
      <c r="K703" s="112">
        <f>IF(AND(年报!N$2&lt;=A703,A703&lt;=年报!N$3),1,0)</f>
        <v>0</v>
      </c>
    </row>
    <row r="704" spans="11:11">
      <c r="K704" s="112">
        <f>IF(AND(年报!N$2&lt;=A704,A704&lt;=年报!N$3),1,0)</f>
        <v>0</v>
      </c>
    </row>
    <row r="705" spans="11:11">
      <c r="K705" s="112">
        <f>IF(AND(年报!N$2&lt;=A705,A705&lt;=年报!N$3),1,0)</f>
        <v>0</v>
      </c>
    </row>
    <row r="706" spans="11:11">
      <c r="K706" s="112">
        <f>IF(AND(年报!N$2&lt;=A706,A706&lt;=年报!N$3),1,0)</f>
        <v>0</v>
      </c>
    </row>
    <row r="707" spans="11:11">
      <c r="K707" s="112">
        <f>IF(AND(年报!N$2&lt;=A707,A707&lt;=年报!N$3),1,0)</f>
        <v>0</v>
      </c>
    </row>
    <row r="708" spans="11:11">
      <c r="K708" s="112">
        <f>IF(AND(年报!N$2&lt;=A708,A708&lt;=年报!N$3),1,0)</f>
        <v>0</v>
      </c>
    </row>
    <row r="709" spans="11:11">
      <c r="K709" s="112">
        <f>IF(AND(年报!N$2&lt;=A709,A709&lt;=年报!N$3),1,0)</f>
        <v>0</v>
      </c>
    </row>
    <row r="710" spans="11:11">
      <c r="K710" s="112">
        <f>IF(AND(年报!N$2&lt;=A710,A710&lt;=年报!N$3),1,0)</f>
        <v>0</v>
      </c>
    </row>
    <row r="711" spans="11:11">
      <c r="K711" s="112">
        <f>IF(AND(年报!N$2&lt;=A711,A711&lt;=年报!N$3),1,0)</f>
        <v>0</v>
      </c>
    </row>
    <row r="712" spans="11:11">
      <c r="K712" s="112">
        <f>IF(AND(年报!N$2&lt;=A712,A712&lt;=年报!N$3),1,0)</f>
        <v>0</v>
      </c>
    </row>
    <row r="713" spans="11:11">
      <c r="K713" s="112">
        <f>IF(AND(年报!N$2&lt;=A713,A713&lt;=年报!N$3),1,0)</f>
        <v>0</v>
      </c>
    </row>
    <row r="714" spans="11:11">
      <c r="K714" s="112">
        <f>IF(AND(年报!N$2&lt;=A714,A714&lt;=年报!N$3),1,0)</f>
        <v>0</v>
      </c>
    </row>
    <row r="715" spans="11:11">
      <c r="K715" s="112">
        <f>IF(AND(年报!N$2&lt;=A715,A715&lt;=年报!N$3),1,0)</f>
        <v>0</v>
      </c>
    </row>
    <row r="716" spans="11:11">
      <c r="K716" s="112">
        <f>IF(AND(年报!N$2&lt;=A716,A716&lt;=年报!N$3),1,0)</f>
        <v>0</v>
      </c>
    </row>
    <row r="717" spans="11:11">
      <c r="K717" s="112">
        <f>IF(AND(年报!N$2&lt;=A717,A717&lt;=年报!N$3),1,0)</f>
        <v>0</v>
      </c>
    </row>
    <row r="718" spans="11:11">
      <c r="K718" s="112">
        <f>IF(AND(年报!N$2&lt;=A718,A718&lt;=年报!N$3),1,0)</f>
        <v>0</v>
      </c>
    </row>
    <row r="719" spans="11:11">
      <c r="K719" s="112">
        <f>IF(AND(年报!N$2&lt;=A719,A719&lt;=年报!N$3),1,0)</f>
        <v>0</v>
      </c>
    </row>
    <row r="720" spans="11:11">
      <c r="K720" s="112">
        <f>IF(AND(年报!N$2&lt;=A720,A720&lt;=年报!N$3),1,0)</f>
        <v>0</v>
      </c>
    </row>
    <row r="721" spans="11:11">
      <c r="K721" s="112">
        <f>IF(AND(年报!N$2&lt;=A721,A721&lt;=年报!N$3),1,0)</f>
        <v>0</v>
      </c>
    </row>
    <row r="722" spans="11:11">
      <c r="K722" s="112">
        <f>IF(AND(年报!N$2&lt;=A722,A722&lt;=年报!N$3),1,0)</f>
        <v>0</v>
      </c>
    </row>
    <row r="723" spans="11:11">
      <c r="K723" s="112">
        <f>IF(AND(年报!N$2&lt;=A723,A723&lt;=年报!N$3),1,0)</f>
        <v>0</v>
      </c>
    </row>
    <row r="724" spans="11:11">
      <c r="K724" s="112">
        <f>IF(AND(年报!N$2&lt;=A724,A724&lt;=年报!N$3),1,0)</f>
        <v>0</v>
      </c>
    </row>
    <row r="725" spans="11:11">
      <c r="K725" s="112">
        <f>IF(AND(年报!N$2&lt;=A725,A725&lt;=年报!N$3),1,0)</f>
        <v>0</v>
      </c>
    </row>
    <row r="726" spans="11:11">
      <c r="K726" s="112">
        <f>IF(AND(年报!N$2&lt;=A726,A726&lt;=年报!N$3),1,0)</f>
        <v>0</v>
      </c>
    </row>
    <row r="727" spans="11:11">
      <c r="K727" s="112">
        <f>IF(AND(年报!N$2&lt;=A727,A727&lt;=年报!N$3),1,0)</f>
        <v>0</v>
      </c>
    </row>
    <row r="728" spans="11:11">
      <c r="K728" s="112">
        <f>IF(AND(年报!N$2&lt;=A728,A728&lt;=年报!N$3),1,0)</f>
        <v>0</v>
      </c>
    </row>
    <row r="729" spans="11:11">
      <c r="K729" s="112">
        <f>IF(AND(年报!N$2&lt;=A729,A729&lt;=年报!N$3),1,0)</f>
        <v>0</v>
      </c>
    </row>
    <row r="730" spans="11:11">
      <c r="K730" s="112">
        <f>IF(AND(年报!N$2&lt;=A730,A730&lt;=年报!N$3),1,0)</f>
        <v>0</v>
      </c>
    </row>
    <row r="731" spans="11:11">
      <c r="K731" s="112">
        <f>IF(AND(年报!N$2&lt;=A731,A731&lt;=年报!N$3),1,0)</f>
        <v>0</v>
      </c>
    </row>
    <row r="732" spans="11:11">
      <c r="K732" s="112">
        <f>IF(AND(年报!N$2&lt;=A732,A732&lt;=年报!N$3),1,0)</f>
        <v>0</v>
      </c>
    </row>
    <row r="733" spans="11:11">
      <c r="K733" s="112">
        <f>IF(AND(年报!N$2&lt;=A733,A733&lt;=年报!N$3),1,0)</f>
        <v>0</v>
      </c>
    </row>
    <row r="734" spans="11:11">
      <c r="K734" s="112">
        <f>IF(AND(年报!N$2&lt;=A734,A734&lt;=年报!N$3),1,0)</f>
        <v>0</v>
      </c>
    </row>
    <row r="735" spans="11:11">
      <c r="K735" s="112">
        <f>IF(AND(年报!N$2&lt;=A735,A735&lt;=年报!N$3),1,0)</f>
        <v>0</v>
      </c>
    </row>
    <row r="736" spans="11:11">
      <c r="K736" s="112">
        <f>IF(AND(年报!N$2&lt;=A736,A736&lt;=年报!N$3),1,0)</f>
        <v>0</v>
      </c>
    </row>
    <row r="737" spans="11:11">
      <c r="K737" s="112">
        <f>IF(AND(年报!N$2&lt;=A737,A737&lt;=年报!N$3),1,0)</f>
        <v>0</v>
      </c>
    </row>
    <row r="738" spans="11:11">
      <c r="K738" s="112">
        <f>IF(AND(年报!N$2&lt;=A738,A738&lt;=年报!N$3),1,0)</f>
        <v>0</v>
      </c>
    </row>
    <row r="739" spans="11:11">
      <c r="K739" s="112">
        <f>IF(AND(年报!N$2&lt;=A739,A739&lt;=年报!N$3),1,0)</f>
        <v>0</v>
      </c>
    </row>
    <row r="740" spans="11:11">
      <c r="K740" s="112">
        <f>IF(AND(年报!N$2&lt;=A740,A740&lt;=年报!N$3),1,0)</f>
        <v>0</v>
      </c>
    </row>
    <row r="741" spans="11:11">
      <c r="K741" s="112">
        <f>IF(AND(年报!N$2&lt;=A741,A741&lt;=年报!N$3),1,0)</f>
        <v>0</v>
      </c>
    </row>
    <row r="742" spans="11:11">
      <c r="K742" s="112">
        <f>IF(AND(年报!N$2&lt;=A742,A742&lt;=年报!N$3),1,0)</f>
        <v>0</v>
      </c>
    </row>
    <row r="743" spans="11:11">
      <c r="K743" s="112">
        <f>IF(AND(年报!N$2&lt;=A743,A743&lt;=年报!N$3),1,0)</f>
        <v>0</v>
      </c>
    </row>
    <row r="744" spans="11:11">
      <c r="K744" s="112">
        <f>IF(AND(年报!N$2&lt;=A744,A744&lt;=年报!N$3),1,0)</f>
        <v>0</v>
      </c>
    </row>
    <row r="745" spans="11:11">
      <c r="K745" s="112">
        <f>IF(AND(年报!N$2&lt;=A745,A745&lt;=年报!N$3),1,0)</f>
        <v>0</v>
      </c>
    </row>
    <row r="746" spans="11:11">
      <c r="K746" s="112">
        <f>IF(AND(年报!N$2&lt;=A746,A746&lt;=年报!N$3),1,0)</f>
        <v>0</v>
      </c>
    </row>
    <row r="747" spans="11:11">
      <c r="K747" s="112">
        <f>IF(AND(年报!N$2&lt;=A747,A747&lt;=年报!N$3),1,0)</f>
        <v>0</v>
      </c>
    </row>
    <row r="748" spans="11:11">
      <c r="K748" s="112">
        <f>IF(AND(年报!N$2&lt;=A748,A748&lt;=年报!N$3),1,0)</f>
        <v>0</v>
      </c>
    </row>
    <row r="749" spans="11:11">
      <c r="K749" s="112">
        <f>IF(AND(年报!N$2&lt;=A749,A749&lt;=年报!N$3),1,0)</f>
        <v>0</v>
      </c>
    </row>
    <row r="750" spans="11:11">
      <c r="K750" s="112">
        <f>IF(AND(年报!N$2&lt;=A750,A750&lt;=年报!N$3),1,0)</f>
        <v>0</v>
      </c>
    </row>
    <row r="751" spans="11:11">
      <c r="K751" s="112">
        <f>IF(AND(年报!N$2&lt;=A751,A751&lt;=年报!N$3),1,0)</f>
        <v>0</v>
      </c>
    </row>
    <row r="752" spans="11:11">
      <c r="K752" s="112">
        <f>IF(AND(年报!N$2&lt;=A752,A752&lt;=年报!N$3),1,0)</f>
        <v>0</v>
      </c>
    </row>
    <row r="753" spans="11:11">
      <c r="K753" s="112">
        <f>IF(AND(年报!N$2&lt;=A753,A753&lt;=年报!N$3),1,0)</f>
        <v>0</v>
      </c>
    </row>
    <row r="754" spans="11:11">
      <c r="K754" s="112">
        <f>IF(AND(年报!N$2&lt;=A754,A754&lt;=年报!N$3),1,0)</f>
        <v>0</v>
      </c>
    </row>
    <row r="755" spans="11:11">
      <c r="K755" s="112">
        <f>IF(AND(年报!N$2&lt;=A755,A755&lt;=年报!N$3),1,0)</f>
        <v>0</v>
      </c>
    </row>
    <row r="756" spans="11:11">
      <c r="K756" s="112">
        <f>IF(AND(年报!N$2&lt;=A756,A756&lt;=年报!N$3),1,0)</f>
        <v>0</v>
      </c>
    </row>
    <row r="757" spans="11:11">
      <c r="K757" s="112">
        <f>IF(AND(年报!N$2&lt;=A757,A757&lt;=年报!N$3),1,0)</f>
        <v>0</v>
      </c>
    </row>
    <row r="758" spans="11:11">
      <c r="K758" s="112">
        <f>IF(AND(年报!N$2&lt;=A758,A758&lt;=年报!N$3),1,0)</f>
        <v>0</v>
      </c>
    </row>
    <row r="759" spans="11:11">
      <c r="K759" s="112">
        <f>IF(AND(年报!N$2&lt;=A759,A759&lt;=年报!N$3),1,0)</f>
        <v>0</v>
      </c>
    </row>
    <row r="760" spans="11:11">
      <c r="K760" s="112">
        <f>IF(AND(年报!N$2&lt;=A760,A760&lt;=年报!N$3),1,0)</f>
        <v>0</v>
      </c>
    </row>
    <row r="761" spans="11:11">
      <c r="K761" s="112">
        <f>IF(AND(年报!N$2&lt;=A761,A761&lt;=年报!N$3),1,0)</f>
        <v>0</v>
      </c>
    </row>
    <row r="762" spans="11:11">
      <c r="K762" s="112">
        <f>IF(AND(年报!N$2&lt;=A762,A762&lt;=年报!N$3),1,0)</f>
        <v>0</v>
      </c>
    </row>
    <row r="763" spans="11:11">
      <c r="K763" s="112">
        <f>IF(AND(年报!N$2&lt;=A763,A763&lt;=年报!N$3),1,0)</f>
        <v>0</v>
      </c>
    </row>
    <row r="764" spans="11:11">
      <c r="K764" s="112">
        <f>IF(AND(年报!N$2&lt;=A764,A764&lt;=年报!N$3),1,0)</f>
        <v>0</v>
      </c>
    </row>
    <row r="765" spans="11:11">
      <c r="K765" s="112">
        <f>IF(AND(年报!N$2&lt;=A765,A765&lt;=年报!N$3),1,0)</f>
        <v>0</v>
      </c>
    </row>
    <row r="766" spans="11:11">
      <c r="K766" s="112">
        <f>IF(AND(年报!N$2&lt;=A766,A766&lt;=年报!N$3),1,0)</f>
        <v>0</v>
      </c>
    </row>
    <row r="767" spans="11:11">
      <c r="K767" s="112">
        <f>IF(AND(年报!N$2&lt;=A767,A767&lt;=年报!N$3),1,0)</f>
        <v>0</v>
      </c>
    </row>
    <row r="768" spans="11:11">
      <c r="K768" s="112">
        <f>IF(AND(年报!N$2&lt;=A768,A768&lt;=年报!N$3),1,0)</f>
        <v>0</v>
      </c>
    </row>
    <row r="769" spans="11:11">
      <c r="K769" s="112">
        <f>IF(AND(年报!N$2&lt;=A769,A769&lt;=年报!N$3),1,0)</f>
        <v>0</v>
      </c>
    </row>
    <row r="770" spans="11:11">
      <c r="K770" s="112">
        <f>IF(AND(年报!N$2&lt;=A770,A770&lt;=年报!N$3),1,0)</f>
        <v>0</v>
      </c>
    </row>
    <row r="771" spans="11:11">
      <c r="K771" s="112">
        <f>IF(AND(年报!N$2&lt;=A771,A771&lt;=年报!N$3),1,0)</f>
        <v>0</v>
      </c>
    </row>
    <row r="772" spans="11:11">
      <c r="K772" s="112">
        <f>IF(AND(年报!N$2&lt;=A772,A772&lt;=年报!N$3),1,0)</f>
        <v>0</v>
      </c>
    </row>
    <row r="773" spans="11:11">
      <c r="K773" s="112">
        <f>IF(AND(年报!N$2&lt;=A773,A773&lt;=年报!N$3),1,0)</f>
        <v>0</v>
      </c>
    </row>
    <row r="774" spans="11:11">
      <c r="K774" s="112">
        <f>IF(AND(年报!N$2&lt;=A774,A774&lt;=年报!N$3),1,0)</f>
        <v>0</v>
      </c>
    </row>
    <row r="775" spans="11:11">
      <c r="K775" s="112">
        <f>IF(AND(年报!N$2&lt;=A775,A775&lt;=年报!N$3),1,0)</f>
        <v>0</v>
      </c>
    </row>
    <row r="776" spans="11:11">
      <c r="K776" s="112">
        <f>IF(AND(年报!N$2&lt;=A776,A776&lt;=年报!N$3),1,0)</f>
        <v>0</v>
      </c>
    </row>
    <row r="777" spans="11:11">
      <c r="K777" s="112">
        <f>IF(AND(年报!N$2&lt;=A777,A777&lt;=年报!N$3),1,0)</f>
        <v>0</v>
      </c>
    </row>
    <row r="778" spans="11:11">
      <c r="K778" s="112">
        <f>IF(AND(年报!N$2&lt;=A778,A778&lt;=年报!N$3),1,0)</f>
        <v>0</v>
      </c>
    </row>
    <row r="779" spans="11:11">
      <c r="K779" s="112">
        <f>IF(AND(年报!N$2&lt;=A779,A779&lt;=年报!N$3),1,0)</f>
        <v>0</v>
      </c>
    </row>
    <row r="780" spans="11:11">
      <c r="K780" s="112">
        <f>IF(AND(年报!N$2&lt;=A780,A780&lt;=年报!N$3),1,0)</f>
        <v>0</v>
      </c>
    </row>
    <row r="781" spans="11:11">
      <c r="K781" s="112">
        <f>IF(AND(年报!N$2&lt;=A781,A781&lt;=年报!N$3),1,0)</f>
        <v>0</v>
      </c>
    </row>
    <row r="782" spans="11:11">
      <c r="K782" s="112">
        <f>IF(AND(年报!N$2&lt;=A782,A782&lt;=年报!N$3),1,0)</f>
        <v>0</v>
      </c>
    </row>
    <row r="783" spans="11:11">
      <c r="K783" s="112">
        <f>IF(AND(年报!N$2&lt;=A783,A783&lt;=年报!N$3),1,0)</f>
        <v>0</v>
      </c>
    </row>
    <row r="784" spans="11:11">
      <c r="K784" s="112">
        <f>IF(AND(年报!N$2&lt;=A784,A784&lt;=年报!N$3),1,0)</f>
        <v>0</v>
      </c>
    </row>
    <row r="785" spans="11:11">
      <c r="K785" s="112">
        <f>IF(AND(年报!N$2&lt;=A785,A785&lt;=年报!N$3),1,0)</f>
        <v>0</v>
      </c>
    </row>
    <row r="786" spans="11:11">
      <c r="K786" s="112">
        <f>IF(AND(年报!N$2&lt;=A786,A786&lt;=年报!N$3),1,0)</f>
        <v>0</v>
      </c>
    </row>
    <row r="787" spans="11:11">
      <c r="K787" s="112">
        <f>IF(AND(年报!N$2&lt;=A787,A787&lt;=年报!N$3),1,0)</f>
        <v>0</v>
      </c>
    </row>
    <row r="788" spans="11:11">
      <c r="K788" s="112">
        <f>IF(AND(年报!N$2&lt;=A788,A788&lt;=年报!N$3),1,0)</f>
        <v>0</v>
      </c>
    </row>
    <row r="789" spans="11:11">
      <c r="K789" s="112">
        <f>IF(AND(年报!N$2&lt;=A789,A789&lt;=年报!N$3),1,0)</f>
        <v>0</v>
      </c>
    </row>
    <row r="790" spans="11:11">
      <c r="K790" s="112">
        <f>IF(AND(年报!N$2&lt;=A790,A790&lt;=年报!N$3),1,0)</f>
        <v>0</v>
      </c>
    </row>
    <row r="791" spans="11:11">
      <c r="K791" s="112">
        <f>IF(AND(年报!N$2&lt;=A791,A791&lt;=年报!N$3),1,0)</f>
        <v>0</v>
      </c>
    </row>
    <row r="792" spans="11:11">
      <c r="K792" s="112">
        <f>IF(AND(年报!N$2&lt;=A792,A792&lt;=年报!N$3),1,0)</f>
        <v>0</v>
      </c>
    </row>
    <row r="793" spans="11:11">
      <c r="K793" s="112">
        <f>IF(AND(年报!N$2&lt;=A793,A793&lt;=年报!N$3),1,0)</f>
        <v>0</v>
      </c>
    </row>
    <row r="794" spans="11:11">
      <c r="K794" s="112">
        <f>IF(AND(年报!N$2&lt;=A794,A794&lt;=年报!N$3),1,0)</f>
        <v>0</v>
      </c>
    </row>
    <row r="795" spans="11:11">
      <c r="K795" s="112">
        <f>IF(AND(年报!N$2&lt;=A795,A795&lt;=年报!N$3),1,0)</f>
        <v>0</v>
      </c>
    </row>
    <row r="796" spans="11:11">
      <c r="K796" s="112">
        <f>IF(AND(年报!N$2&lt;=A796,A796&lt;=年报!N$3),1,0)</f>
        <v>0</v>
      </c>
    </row>
    <row r="797" spans="11:11">
      <c r="K797" s="112">
        <f>IF(AND(年报!N$2&lt;=A797,A797&lt;=年报!N$3),1,0)</f>
        <v>0</v>
      </c>
    </row>
    <row r="798" spans="11:11">
      <c r="K798" s="112">
        <f>IF(AND(年报!N$2&lt;=A798,A798&lt;=年报!N$3),1,0)</f>
        <v>0</v>
      </c>
    </row>
    <row r="799" spans="11:11">
      <c r="K799" s="112">
        <f>IF(AND(年报!N$2&lt;=A799,A799&lt;=年报!N$3),1,0)</f>
        <v>0</v>
      </c>
    </row>
    <row r="800" spans="11:11">
      <c r="K800" s="112">
        <f>IF(AND(年报!N$2&lt;=A800,A800&lt;=年报!N$3),1,0)</f>
        <v>0</v>
      </c>
    </row>
    <row r="801" spans="11:11">
      <c r="K801" s="112">
        <f>IF(AND(年报!N$2&lt;=A801,A801&lt;=年报!N$3),1,0)</f>
        <v>0</v>
      </c>
    </row>
    <row r="802" spans="11:11">
      <c r="K802" s="112">
        <f>IF(AND(年报!N$2&lt;=A802,A802&lt;=年报!N$3),1,0)</f>
        <v>0</v>
      </c>
    </row>
    <row r="803" spans="11:11">
      <c r="K803" s="112">
        <f>IF(AND(年报!N$2&lt;=A803,A803&lt;=年报!N$3),1,0)</f>
        <v>0</v>
      </c>
    </row>
    <row r="804" spans="11:11">
      <c r="K804" s="112">
        <f>IF(AND(年报!N$2&lt;=A804,A804&lt;=年报!N$3),1,0)</f>
        <v>0</v>
      </c>
    </row>
    <row r="805" spans="11:11">
      <c r="K805" s="112">
        <f>IF(AND(年报!N$2&lt;=A805,A805&lt;=年报!N$3),1,0)</f>
        <v>0</v>
      </c>
    </row>
    <row r="806" spans="11:11">
      <c r="K806" s="112">
        <f>IF(AND(年报!N$2&lt;=A806,A806&lt;=年报!N$3),1,0)</f>
        <v>0</v>
      </c>
    </row>
    <row r="807" spans="11:11">
      <c r="K807" s="112">
        <f>IF(AND(年报!N$2&lt;=A807,A807&lt;=年报!N$3),1,0)</f>
        <v>0</v>
      </c>
    </row>
    <row r="808" spans="11:11">
      <c r="K808" s="112">
        <f>IF(AND(年报!N$2&lt;=A808,A808&lt;=年报!N$3),1,0)</f>
        <v>0</v>
      </c>
    </row>
    <row r="809" spans="11:11">
      <c r="K809" s="112">
        <f>IF(AND(年报!N$2&lt;=A809,A809&lt;=年报!N$3),1,0)</f>
        <v>0</v>
      </c>
    </row>
    <row r="810" spans="11:11">
      <c r="K810" s="112">
        <f>IF(AND(年报!N$2&lt;=A810,A810&lt;=年报!N$3),1,0)</f>
        <v>0</v>
      </c>
    </row>
    <row r="811" spans="11:11">
      <c r="K811" s="112">
        <f>IF(AND(年报!N$2&lt;=A811,A811&lt;=年报!N$3),1,0)</f>
        <v>0</v>
      </c>
    </row>
    <row r="812" spans="11:11">
      <c r="K812" s="112">
        <f>IF(AND(年报!N$2&lt;=A812,A812&lt;=年报!N$3),1,0)</f>
        <v>0</v>
      </c>
    </row>
    <row r="813" spans="11:11">
      <c r="K813" s="112">
        <f>IF(AND(年报!N$2&lt;=A813,A813&lt;=年报!N$3),1,0)</f>
        <v>0</v>
      </c>
    </row>
    <row r="814" spans="11:11">
      <c r="K814" s="112">
        <f>IF(AND(年报!N$2&lt;=A814,A814&lt;=年报!N$3),1,0)</f>
        <v>0</v>
      </c>
    </row>
    <row r="815" spans="11:11">
      <c r="K815" s="112">
        <f>IF(AND(年报!N$2&lt;=A815,A815&lt;=年报!N$3),1,0)</f>
        <v>0</v>
      </c>
    </row>
    <row r="816" spans="11:11">
      <c r="K816" s="112">
        <f>IF(AND(年报!N$2&lt;=A816,A816&lt;=年报!N$3),1,0)</f>
        <v>0</v>
      </c>
    </row>
    <row r="817" spans="11:11">
      <c r="K817" s="112">
        <f>IF(AND(年报!N$2&lt;=A817,A817&lt;=年报!N$3),1,0)</f>
        <v>0</v>
      </c>
    </row>
    <row r="818" spans="11:11">
      <c r="K818" s="112">
        <f>IF(AND(年报!N$2&lt;=A818,A818&lt;=年报!N$3),1,0)</f>
        <v>0</v>
      </c>
    </row>
    <row r="819" spans="11:11">
      <c r="K819" s="112">
        <f>IF(AND(年报!N$2&lt;=A819,A819&lt;=年报!N$3),1,0)</f>
        <v>0</v>
      </c>
    </row>
    <row r="820" spans="11:11">
      <c r="K820" s="112">
        <f>IF(AND(年报!N$2&lt;=A820,A820&lt;=年报!N$3),1,0)</f>
        <v>0</v>
      </c>
    </row>
    <row r="821" spans="11:11">
      <c r="K821" s="112">
        <f>IF(AND(年报!N$2&lt;=A821,A821&lt;=年报!N$3),1,0)</f>
        <v>0</v>
      </c>
    </row>
    <row r="822" spans="11:11">
      <c r="K822" s="112">
        <f>IF(AND(年报!N$2&lt;=A822,A822&lt;=年报!N$3),1,0)</f>
        <v>0</v>
      </c>
    </row>
    <row r="823" spans="11:11">
      <c r="K823" s="112">
        <f>IF(AND(年报!N$2&lt;=A823,A823&lt;=年报!N$3),1,0)</f>
        <v>0</v>
      </c>
    </row>
    <row r="824" spans="11:11">
      <c r="K824" s="112">
        <f>IF(AND(年报!N$2&lt;=A824,A824&lt;=年报!N$3),1,0)</f>
        <v>0</v>
      </c>
    </row>
    <row r="825" spans="11:11">
      <c r="K825" s="112">
        <f>IF(AND(年报!N$2&lt;=A825,A825&lt;=年报!N$3),1,0)</f>
        <v>0</v>
      </c>
    </row>
    <row r="826" spans="11:11">
      <c r="K826" s="112">
        <f>IF(AND(年报!N$2&lt;=A826,A826&lt;=年报!N$3),1,0)</f>
        <v>0</v>
      </c>
    </row>
    <row r="827" spans="11:11">
      <c r="K827" s="112">
        <f>IF(AND(年报!N$2&lt;=A827,A827&lt;=年报!N$3),1,0)</f>
        <v>0</v>
      </c>
    </row>
    <row r="828" spans="11:11">
      <c r="K828" s="112">
        <f>IF(AND(年报!N$2&lt;=A828,A828&lt;=年报!N$3),1,0)</f>
        <v>0</v>
      </c>
    </row>
    <row r="829" spans="11:11">
      <c r="K829" s="112">
        <f>IF(AND(年报!N$2&lt;=A829,A829&lt;=年报!N$3),1,0)</f>
        <v>0</v>
      </c>
    </row>
    <row r="830" spans="11:11">
      <c r="K830" s="112">
        <f>IF(AND(年报!N$2&lt;=A830,A830&lt;=年报!N$3),1,0)</f>
        <v>0</v>
      </c>
    </row>
    <row r="831" spans="11:11">
      <c r="K831" s="112">
        <f>IF(AND(年报!N$2&lt;=A831,A831&lt;=年报!N$3),1,0)</f>
        <v>0</v>
      </c>
    </row>
    <row r="832" spans="11:11">
      <c r="K832" s="112">
        <f>IF(AND(年报!N$2&lt;=A832,A832&lt;=年报!N$3),1,0)</f>
        <v>0</v>
      </c>
    </row>
    <row r="833" spans="11:11">
      <c r="K833" s="112">
        <f>IF(AND(年报!N$2&lt;=A833,A833&lt;=年报!N$3),1,0)</f>
        <v>0</v>
      </c>
    </row>
    <row r="834" spans="11:11">
      <c r="K834" s="112">
        <f>IF(AND(年报!N$2&lt;=A834,A834&lt;=年报!N$3),1,0)</f>
        <v>0</v>
      </c>
    </row>
    <row r="835" spans="11:11">
      <c r="K835" s="112">
        <f>IF(AND(年报!N$2&lt;=A835,A835&lt;=年报!N$3),1,0)</f>
        <v>0</v>
      </c>
    </row>
    <row r="836" spans="11:11">
      <c r="K836" s="112">
        <f>IF(AND(年报!N$2&lt;=A836,A836&lt;=年报!N$3),1,0)</f>
        <v>0</v>
      </c>
    </row>
    <row r="837" spans="11:11">
      <c r="K837" s="112">
        <f>IF(AND(年报!N$2&lt;=A837,A837&lt;=年报!N$3),1,0)</f>
        <v>0</v>
      </c>
    </row>
    <row r="838" spans="11:11">
      <c r="K838" s="112">
        <f>IF(AND(年报!N$2&lt;=A838,A838&lt;=年报!N$3),1,0)</f>
        <v>0</v>
      </c>
    </row>
    <row r="839" spans="11:11">
      <c r="K839" s="112">
        <f>IF(AND(年报!N$2&lt;=A839,A839&lt;=年报!N$3),1,0)</f>
        <v>0</v>
      </c>
    </row>
    <row r="840" spans="11:11">
      <c r="K840" s="112">
        <f>IF(AND(年报!N$2&lt;=A840,A840&lt;=年报!N$3),1,0)</f>
        <v>0</v>
      </c>
    </row>
    <row r="841" spans="11:11">
      <c r="K841" s="112">
        <f>IF(AND(年报!N$2&lt;=A841,A841&lt;=年报!N$3),1,0)</f>
        <v>0</v>
      </c>
    </row>
    <row r="842" spans="11:11">
      <c r="K842" s="112">
        <f>IF(AND(年报!N$2&lt;=A842,A842&lt;=年报!N$3),1,0)</f>
        <v>0</v>
      </c>
    </row>
    <row r="843" spans="11:11">
      <c r="K843" s="112">
        <f>IF(AND(年报!N$2&lt;=A843,A843&lt;=年报!N$3),1,0)</f>
        <v>0</v>
      </c>
    </row>
    <row r="844" spans="11:11">
      <c r="K844" s="112">
        <f>IF(AND(年报!N$2&lt;=A844,A844&lt;=年报!N$3),1,0)</f>
        <v>0</v>
      </c>
    </row>
    <row r="845" spans="11:11">
      <c r="K845" s="112">
        <f>IF(AND(年报!N$2&lt;=A845,A845&lt;=年报!N$3),1,0)</f>
        <v>0</v>
      </c>
    </row>
    <row r="846" spans="11:11">
      <c r="K846" s="112">
        <f>IF(AND(年报!N$2&lt;=A846,A846&lt;=年报!N$3),1,0)</f>
        <v>0</v>
      </c>
    </row>
    <row r="847" spans="11:11">
      <c r="K847" s="112">
        <f>IF(AND(年报!N$2&lt;=A847,A847&lt;=年报!N$3),1,0)</f>
        <v>0</v>
      </c>
    </row>
    <row r="848" spans="11:11">
      <c r="K848" s="112">
        <f>IF(AND(年报!N$2&lt;=A848,A848&lt;=年报!N$3),1,0)</f>
        <v>0</v>
      </c>
    </row>
    <row r="849" spans="11:11">
      <c r="K849" s="112">
        <f>IF(AND(年报!N$2&lt;=A849,A849&lt;=年报!N$3),1,0)</f>
        <v>0</v>
      </c>
    </row>
    <row r="850" spans="11:11">
      <c r="K850" s="112">
        <f>IF(AND(年报!N$2&lt;=A850,A850&lt;=年报!N$3),1,0)</f>
        <v>0</v>
      </c>
    </row>
    <row r="851" spans="11:11">
      <c r="K851" s="112">
        <f>IF(AND(年报!N$2&lt;=A851,A851&lt;=年报!N$3),1,0)</f>
        <v>0</v>
      </c>
    </row>
    <row r="852" spans="11:11">
      <c r="K852" s="112">
        <f>IF(AND(年报!N$2&lt;=A852,A852&lt;=年报!N$3),1,0)</f>
        <v>0</v>
      </c>
    </row>
    <row r="853" spans="11:11">
      <c r="K853" s="112">
        <f>IF(AND(年报!N$2&lt;=A853,A853&lt;=年报!N$3),1,0)</f>
        <v>0</v>
      </c>
    </row>
    <row r="854" spans="11:11">
      <c r="K854" s="112">
        <f>IF(AND(年报!N$2&lt;=A854,A854&lt;=年报!N$3),1,0)</f>
        <v>0</v>
      </c>
    </row>
    <row r="855" spans="11:11">
      <c r="K855" s="112">
        <f>IF(AND(年报!N$2&lt;=A855,A855&lt;=年报!N$3),1,0)</f>
        <v>0</v>
      </c>
    </row>
    <row r="856" spans="11:11">
      <c r="K856" s="112">
        <f>IF(AND(年报!N$2&lt;=A856,A856&lt;=年报!N$3),1,0)</f>
        <v>0</v>
      </c>
    </row>
    <row r="857" spans="11:11">
      <c r="K857" s="112">
        <f>IF(AND(年报!N$2&lt;=A857,A857&lt;=年报!N$3),1,0)</f>
        <v>0</v>
      </c>
    </row>
    <row r="858" spans="11:11">
      <c r="K858" s="112">
        <f>IF(AND(年报!N$2&lt;=A858,A858&lt;=年报!N$3),1,0)</f>
        <v>0</v>
      </c>
    </row>
    <row r="859" spans="11:11">
      <c r="K859" s="112">
        <f>IF(AND(年报!N$2&lt;=A859,A859&lt;=年报!N$3),1,0)</f>
        <v>0</v>
      </c>
    </row>
    <row r="860" spans="11:11">
      <c r="K860" s="112">
        <f>IF(AND(年报!N$2&lt;=A860,A860&lt;=年报!N$3),1,0)</f>
        <v>0</v>
      </c>
    </row>
    <row r="861" spans="11:11">
      <c r="K861" s="112">
        <f>IF(AND(年报!N$2&lt;=A861,A861&lt;=年报!N$3),1,0)</f>
        <v>0</v>
      </c>
    </row>
    <row r="862" spans="11:11">
      <c r="K862" s="112">
        <f>IF(AND(年报!N$2&lt;=A862,A862&lt;=年报!N$3),1,0)</f>
        <v>0</v>
      </c>
    </row>
    <row r="863" spans="11:11">
      <c r="K863" s="112">
        <f>IF(AND(年报!N$2&lt;=A863,A863&lt;=年报!N$3),1,0)</f>
        <v>0</v>
      </c>
    </row>
    <row r="864" spans="11:11">
      <c r="K864" s="112">
        <f>IF(AND(年报!N$2&lt;=A864,A864&lt;=年报!N$3),1,0)</f>
        <v>0</v>
      </c>
    </row>
    <row r="865" spans="11:11">
      <c r="K865" s="112">
        <f>IF(AND(年报!N$2&lt;=A865,A865&lt;=年报!N$3),1,0)</f>
        <v>0</v>
      </c>
    </row>
    <row r="866" spans="11:11">
      <c r="K866" s="112">
        <f>IF(AND(年报!N$2&lt;=A866,A866&lt;=年报!N$3),1,0)</f>
        <v>0</v>
      </c>
    </row>
    <row r="867" spans="11:11">
      <c r="K867" s="112">
        <f>IF(AND(年报!N$2&lt;=A867,A867&lt;=年报!N$3),1,0)</f>
        <v>0</v>
      </c>
    </row>
    <row r="868" spans="11:11">
      <c r="K868" s="112">
        <f>IF(AND(年报!N$2&lt;=A868,A868&lt;=年报!N$3),1,0)</f>
        <v>0</v>
      </c>
    </row>
    <row r="869" spans="11:11">
      <c r="K869" s="112">
        <f>IF(AND(年报!N$2&lt;=A869,A869&lt;=年报!N$3),1,0)</f>
        <v>0</v>
      </c>
    </row>
    <row r="870" spans="11:11">
      <c r="K870" s="112">
        <f>IF(AND(年报!N$2&lt;=A870,A870&lt;=年报!N$3),1,0)</f>
        <v>0</v>
      </c>
    </row>
    <row r="871" spans="11:11">
      <c r="K871" s="112">
        <f>IF(AND(年报!N$2&lt;=A871,A871&lt;=年报!N$3),1,0)</f>
        <v>0</v>
      </c>
    </row>
    <row r="872" spans="11:11">
      <c r="K872" s="112">
        <f>IF(AND(年报!N$2&lt;=A872,A872&lt;=年报!N$3),1,0)</f>
        <v>0</v>
      </c>
    </row>
    <row r="873" spans="11:11">
      <c r="K873" s="112">
        <f>IF(AND(年报!N$2&lt;=A873,A873&lt;=年报!N$3),1,0)</f>
        <v>0</v>
      </c>
    </row>
    <row r="874" spans="11:11">
      <c r="K874" s="112">
        <f>IF(AND(年报!N$2&lt;=A874,A874&lt;=年报!N$3),1,0)</f>
        <v>0</v>
      </c>
    </row>
    <row r="875" spans="11:11">
      <c r="K875" s="112">
        <f>IF(AND(年报!N$2&lt;=A875,A875&lt;=年报!N$3),1,0)</f>
        <v>0</v>
      </c>
    </row>
    <row r="876" spans="11:11">
      <c r="K876" s="112">
        <f>IF(AND(年报!N$2&lt;=A876,A876&lt;=年报!N$3),1,0)</f>
        <v>0</v>
      </c>
    </row>
    <row r="877" spans="11:11">
      <c r="K877" s="112">
        <f>IF(AND(年报!N$2&lt;=A877,A877&lt;=年报!N$3),1,0)</f>
        <v>0</v>
      </c>
    </row>
    <row r="878" spans="11:11">
      <c r="K878" s="112">
        <f>IF(AND(年报!N$2&lt;=A878,A878&lt;=年报!N$3),1,0)</f>
        <v>0</v>
      </c>
    </row>
    <row r="879" spans="11:11">
      <c r="K879" s="112">
        <f>IF(AND(年报!N$2&lt;=A879,A879&lt;=年报!N$3),1,0)</f>
        <v>0</v>
      </c>
    </row>
    <row r="880" spans="11:11">
      <c r="K880" s="112">
        <f>IF(AND(年报!N$2&lt;=A880,A880&lt;=年报!N$3),1,0)</f>
        <v>0</v>
      </c>
    </row>
    <row r="881" spans="11:11">
      <c r="K881" s="11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42" activePane="bottomRight" state="frozen"/>
      <selection/>
      <selection pane="topRight"/>
      <selection pane="bottomLeft"/>
      <selection pane="bottomRight" activeCell="E154" sqref="E154"/>
    </sheetView>
  </sheetViews>
  <sheetFormatPr defaultColWidth="8.75" defaultRowHeight="14.25"/>
  <cols>
    <col min="1" max="1" width="10.375" style="63" customWidth="1"/>
    <col min="2" max="3" width="10.25" style="63" customWidth="1"/>
    <col min="4" max="6" width="12.375" style="63" customWidth="1"/>
    <col min="7" max="7" width="11.5" style="63" customWidth="1"/>
    <col min="8" max="8" width="16.75" style="63" customWidth="1"/>
    <col min="9" max="9" width="8.75" style="63"/>
    <col min="10" max="10" width="9.5" style="63" customWidth="1"/>
    <col min="11" max="11" width="10.625" style="64" customWidth="1"/>
    <col min="12" max="16384" width="8.75" style="63"/>
  </cols>
  <sheetData>
    <row r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141" t="s">
        <v>43</v>
      </c>
      <c r="B2" s="144"/>
      <c r="C2" s="69">
        <v>43020</v>
      </c>
      <c r="D2" s="70" t="s">
        <v>39</v>
      </c>
      <c r="E2" s="70">
        <v>343.376</v>
      </c>
      <c r="F2" s="77">
        <v>2632.594</v>
      </c>
      <c r="G2" s="75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K3" s="81" t="s">
        <v>20</v>
      </c>
    </row>
    <row r="4" spans="1:11">
      <c r="A4" s="115">
        <f>'DC4-1'!A39</f>
        <v>43020</v>
      </c>
      <c r="B4" s="77">
        <f>'DC4-1'!B4</f>
        <v>2581.994</v>
      </c>
      <c r="C4" s="77">
        <f>IF(ISERROR(VLOOKUP(A4,'DC4-1'!$A$4:$Q$1997,5,TRUE)),"",VLOOKUP(A4,'DC4-1'!$A$4:$Q$1997,5,TRUE))</f>
        <v>53.2565</v>
      </c>
      <c r="D4" s="74">
        <v>2.592</v>
      </c>
      <c r="E4" s="65">
        <v>2.603</v>
      </c>
      <c r="F4" s="74">
        <f>(B4+C4)-(D4+E4)/2</f>
        <v>2632.653</v>
      </c>
      <c r="G4" s="75">
        <f>(F$4-F4)*1000</f>
        <v>0</v>
      </c>
      <c r="K4" s="82"/>
    </row>
    <row r="5" spans="1:11">
      <c r="A5" s="115">
        <f>'DC4-1'!A40</f>
        <v>43028</v>
      </c>
      <c r="B5" s="77">
        <f>'DC4-1'!B5</f>
        <v>2581.994</v>
      </c>
      <c r="C5" s="77">
        <f>IF(ISERROR(VLOOKUP(A5,'DC4-1'!$A$4:$Q$1997,5,TRUE)),"",VLOOKUP(A5,'DC4-1'!$A$4:$Q$1997,5,TRUE))</f>
        <v>56.48</v>
      </c>
      <c r="D5" s="74">
        <v>5.944</v>
      </c>
      <c r="E5" s="65">
        <v>5.985</v>
      </c>
      <c r="F5" s="74">
        <f t="shared" ref="F5:F8" si="0">(B5+C5)-(D5+E5)/2</f>
        <v>2632.5095</v>
      </c>
      <c r="G5" s="75">
        <f t="shared" ref="G5:G8" si="1">(F$4-F5)*1000</f>
        <v>143.500000000131</v>
      </c>
      <c r="K5" s="82"/>
    </row>
    <row r="6" spans="1:11">
      <c r="A6" s="115">
        <f>'DC4-1'!A41</f>
        <v>43033</v>
      </c>
      <c r="B6" s="77">
        <f>'DC4-1'!B6</f>
        <v>2581.994</v>
      </c>
      <c r="C6" s="77">
        <f>IF(ISERROR(VLOOKUP(A6,'DC4-1'!$A$4:$Q$1997,5,TRUE)),"",VLOOKUP(A6,'DC4-1'!$A$4:$Q$1997,5,TRUE))</f>
        <v>56.44</v>
      </c>
      <c r="D6" s="74">
        <v>5.933</v>
      </c>
      <c r="E6" s="65">
        <v>5.977</v>
      </c>
      <c r="F6" s="74">
        <f t="shared" si="0"/>
        <v>2632.479</v>
      </c>
      <c r="G6" s="75">
        <f t="shared" si="1"/>
        <v>173.999999999978</v>
      </c>
      <c r="K6" s="82"/>
    </row>
    <row r="7" spans="1:11">
      <c r="A7" s="115">
        <f>'DC4-1'!A42</f>
        <v>43038</v>
      </c>
      <c r="B7" s="77">
        <f>'DC4-1'!B7</f>
        <v>2581.994</v>
      </c>
      <c r="C7" s="77">
        <f>IF(ISERROR(VLOOKUP(A7,'DC4-1'!$A$4:$Q$1997,5,TRUE)),"",VLOOKUP(A7,'DC4-1'!$A$4:$Q$1997,5,TRUE))</f>
        <v>59.8545</v>
      </c>
      <c r="D7" s="74">
        <v>9.382</v>
      </c>
      <c r="E7" s="65">
        <v>9.423</v>
      </c>
      <c r="F7" s="74">
        <f t="shared" si="0"/>
        <v>2632.446</v>
      </c>
      <c r="G7" s="75">
        <f t="shared" si="1"/>
        <v>207.000000000335</v>
      </c>
      <c r="K7" s="82"/>
    </row>
    <row r="8" spans="1:11">
      <c r="A8" s="115">
        <f>'DC4-1'!A43</f>
        <v>43045</v>
      </c>
      <c r="B8" s="77">
        <f>'DC4-1'!B8</f>
        <v>2581.994</v>
      </c>
      <c r="C8" s="77">
        <f>IF(ISERROR(VLOOKUP(A8,'DC4-1'!$A$4:$Q$1997,5,TRUE)),"",VLOOKUP(A8,'DC4-1'!$A$4:$Q$1997,5,TRUE))</f>
        <v>60.412</v>
      </c>
      <c r="D8" s="74">
        <v>9.972</v>
      </c>
      <c r="E8" s="65">
        <v>10.014</v>
      </c>
      <c r="F8" s="74">
        <f t="shared" si="0"/>
        <v>2632.413</v>
      </c>
      <c r="G8" s="75">
        <f t="shared" si="1"/>
        <v>240.000000000236</v>
      </c>
      <c r="K8" s="82"/>
    </row>
    <row r="9" spans="1:11">
      <c r="A9" s="115">
        <f>'DC4-1'!A44</f>
        <v>43050</v>
      </c>
      <c r="B9" s="77">
        <f>'DC4-1'!B9</f>
        <v>2581.994</v>
      </c>
      <c r="C9" s="77">
        <f>IF(ISERROR(VLOOKUP(A9,'DC4-1'!$A$4:$Q$1997,5,TRUE)),"",VLOOKUP(A9,'DC4-1'!$A$4:$Q$1997,5,TRUE))</f>
        <v>63.11</v>
      </c>
      <c r="D9" s="74"/>
      <c r="E9" s="65"/>
      <c r="F9" s="74"/>
      <c r="G9" s="75"/>
      <c r="K9" s="82"/>
    </row>
    <row r="10" spans="1:11">
      <c r="A10" s="115">
        <f>'DC4-1'!A45</f>
        <v>43055</v>
      </c>
      <c r="B10" s="77">
        <f>'DC4-1'!B10</f>
        <v>2581.994</v>
      </c>
      <c r="C10" s="77">
        <f>IF(ISERROR(VLOOKUP(A10,'DC4-1'!$A$4:$Q$1997,5,TRUE)),"",VLOOKUP(A10,'DC4-1'!$A$4:$Q$1997,5,TRUE))</f>
        <v>63.6015</v>
      </c>
      <c r="D10" s="74">
        <v>13.208</v>
      </c>
      <c r="E10" s="65">
        <v>13.246</v>
      </c>
      <c r="F10" s="74">
        <f t="shared" ref="F10:F11" si="2">(B10+C10)-(D10+E10)/2</f>
        <v>2632.3685</v>
      </c>
      <c r="G10" s="75">
        <f t="shared" ref="G10:G11" si="3">(F$4-F10)*1000</f>
        <v>284.499999999753</v>
      </c>
      <c r="K10" s="82"/>
    </row>
    <row r="11" spans="1:11">
      <c r="A11" s="115">
        <f>'DC4-1'!A46</f>
        <v>43059</v>
      </c>
      <c r="B11" s="77">
        <f>'DC4-1'!B11</f>
        <v>2581.994</v>
      </c>
      <c r="C11" s="77">
        <f>IF(ISERROR(VLOOKUP(A11,'DC4-1'!$A$4:$Q$1997,5,TRUE)),"",VLOOKUP(A11,'DC4-1'!$A$4:$Q$1997,5,TRUE))</f>
        <v>66.3765</v>
      </c>
      <c r="D11" s="74">
        <v>16.002</v>
      </c>
      <c r="E11" s="65">
        <v>16.045</v>
      </c>
      <c r="F11" s="74">
        <f t="shared" si="2"/>
        <v>2632.347</v>
      </c>
      <c r="G11" s="75">
        <f t="shared" si="3"/>
        <v>306.00000000004</v>
      </c>
      <c r="K11" s="82"/>
    </row>
    <row r="12" spans="1:11">
      <c r="A12" s="115">
        <f>'DC4-1'!A47</f>
        <v>43063</v>
      </c>
      <c r="B12" s="77">
        <f>'DC4-1'!B12</f>
        <v>2581.994</v>
      </c>
      <c r="C12" s="77">
        <f>IF(ISERROR(VLOOKUP(A12,'DC4-1'!$A$4:$Q$1997,5,TRUE)),"",VLOOKUP(A12,'DC4-1'!$A$4:$Q$1997,5,TRUE))</f>
        <v>66.931</v>
      </c>
      <c r="D12" s="74"/>
      <c r="E12" s="65"/>
      <c r="F12" s="74"/>
      <c r="G12" s="75"/>
      <c r="K12" s="82"/>
    </row>
    <row r="13" spans="1:11">
      <c r="A13" s="115">
        <f>'DC4-1'!A48</f>
        <v>43067</v>
      </c>
      <c r="B13" s="77">
        <f>'DC4-1'!B13</f>
        <v>2581.994</v>
      </c>
      <c r="C13" s="77">
        <f>IF(ISERROR(VLOOKUP(A13,'DC4-1'!$A$4:$Q$1997,5,TRUE)),"",VLOOKUP(A13,'DC4-1'!$A$4:$Q$1997,5,TRUE))</f>
        <v>69.796</v>
      </c>
      <c r="D13" s="74">
        <v>19.46</v>
      </c>
      <c r="E13" s="65">
        <v>19.498</v>
      </c>
      <c r="F13" s="74">
        <f t="shared" ref="F13:F76" si="4">(B13+C13)-(D13+E13)/2</f>
        <v>2632.311</v>
      </c>
      <c r="G13" s="75">
        <f t="shared" ref="G13:G76" si="5">(F$4-F13)*1000</f>
        <v>342.000000000098</v>
      </c>
      <c r="K13" s="82"/>
    </row>
    <row r="14" spans="1:11">
      <c r="A14" s="115">
        <f>'DC4-1'!A49</f>
        <v>43073</v>
      </c>
      <c r="B14" s="77">
        <f>'DC4-1'!B14</f>
        <v>2581.994</v>
      </c>
      <c r="C14" s="77">
        <f>IF(ISERROR(VLOOKUP(A14,'DC4-1'!$A$4:$Q$1997,5,TRUE)),"",VLOOKUP(A14,'DC4-1'!$A$4:$Q$1997,5,TRUE))</f>
        <v>69.749</v>
      </c>
      <c r="D14" s="74">
        <v>19.431</v>
      </c>
      <c r="E14" s="65">
        <v>19.477</v>
      </c>
      <c r="F14" s="74">
        <f t="shared" si="4"/>
        <v>2632.289</v>
      </c>
      <c r="G14" s="75">
        <f t="shared" si="5"/>
        <v>364.000000000487</v>
      </c>
      <c r="K14" s="82"/>
    </row>
    <row r="15" spans="1:11">
      <c r="A15" s="115">
        <f>'DC4-1'!A50</f>
        <v>43094</v>
      </c>
      <c r="B15" s="77">
        <f>'DC4-1'!B15</f>
        <v>2581.994</v>
      </c>
      <c r="C15" s="77">
        <f>IF(ISERROR(VLOOKUP(A15,'DC4-1'!$A$4:$Q$1997,5,TRUE)),"",VLOOKUP(A15,'DC4-1'!$A$4:$Q$1997,5,TRUE))</f>
        <v>73.15</v>
      </c>
      <c r="D15" s="74">
        <v>22.87</v>
      </c>
      <c r="E15" s="65">
        <v>22.909</v>
      </c>
      <c r="F15" s="74">
        <f t="shared" si="4"/>
        <v>2632.2545</v>
      </c>
      <c r="G15" s="75">
        <f t="shared" si="5"/>
        <v>398.50000000024</v>
      </c>
      <c r="K15" s="82"/>
    </row>
    <row r="16" spans="1:11">
      <c r="A16" s="115">
        <f>'DC4-1'!A51</f>
        <v>43102</v>
      </c>
      <c r="B16" s="77">
        <f>'DC4-1'!B16</f>
        <v>2581.994</v>
      </c>
      <c r="C16" s="77">
        <f>IF(ISERROR(VLOOKUP(A16,'DC4-1'!$A$4:$Q$1997,5,TRUE)),"",VLOOKUP(A16,'DC4-1'!$A$4:$Q$1997,5,TRUE))</f>
        <v>73.5825</v>
      </c>
      <c r="D16" s="74">
        <v>23.314</v>
      </c>
      <c r="E16" s="65">
        <v>23.358</v>
      </c>
      <c r="F16" s="74">
        <f t="shared" si="4"/>
        <v>2632.2405</v>
      </c>
      <c r="G16" s="75">
        <f t="shared" si="5"/>
        <v>412.499999999909</v>
      </c>
      <c r="K16" s="82"/>
    </row>
    <row r="17" spans="1:11">
      <c r="A17" s="115">
        <f>'DC4-1'!A52</f>
        <v>43108</v>
      </c>
      <c r="B17" s="77">
        <f>'DC4-1'!B17</f>
        <v>2581.994</v>
      </c>
      <c r="C17" s="77">
        <f>IF(ISERROR(VLOOKUP(A17,'DC4-1'!$A$4:$Q$1997,5,TRUE)),"",VLOOKUP(A17,'DC4-1'!$A$4:$Q$1997,5,TRUE))</f>
        <v>73.58</v>
      </c>
      <c r="D17" s="74">
        <v>23.304</v>
      </c>
      <c r="E17" s="74">
        <v>23.35</v>
      </c>
      <c r="F17" s="74">
        <f t="shared" si="4"/>
        <v>2632.247</v>
      </c>
      <c r="G17" s="75">
        <f t="shared" si="5"/>
        <v>405.999999999949</v>
      </c>
      <c r="K17" s="82"/>
    </row>
    <row r="18" spans="1:11">
      <c r="A18" s="115">
        <f>'DC4-1'!A53</f>
        <v>43118</v>
      </c>
      <c r="B18" s="77">
        <f>'DC4-1'!B18</f>
        <v>2581.994</v>
      </c>
      <c r="C18" s="77">
        <f>IF(ISERROR(VLOOKUP(A18,'DC4-1'!$A$4:$Q$1997,5,TRUE)),"",VLOOKUP(A18,'DC4-1'!$A$4:$Q$1997,5,TRUE))</f>
        <v>76.296</v>
      </c>
      <c r="D18" s="74">
        <v>26.026</v>
      </c>
      <c r="E18" s="74">
        <v>26.071</v>
      </c>
      <c r="F18" s="74">
        <f t="shared" si="4"/>
        <v>2632.2415</v>
      </c>
      <c r="G18" s="75">
        <f t="shared" si="5"/>
        <v>411.50000000016</v>
      </c>
      <c r="K18" s="82"/>
    </row>
    <row r="19" spans="1:11">
      <c r="A19" s="115">
        <f>'DC4-1'!A54</f>
        <v>43122</v>
      </c>
      <c r="B19" s="77">
        <f>'DC4-1'!B19</f>
        <v>2581.994</v>
      </c>
      <c r="C19" s="77">
        <f>IF(ISERROR(VLOOKUP(A19,'DC4-1'!$A$4:$Q$1997,5,TRUE)),"",VLOOKUP(A19,'DC4-1'!$A$4:$Q$1997,5,TRUE))</f>
        <v>76.2815</v>
      </c>
      <c r="D19" s="74">
        <v>26.018</v>
      </c>
      <c r="E19" s="74">
        <v>26.063</v>
      </c>
      <c r="F19" s="74">
        <f t="shared" si="4"/>
        <v>2632.235</v>
      </c>
      <c r="G19" s="75">
        <f t="shared" si="5"/>
        <v>418.00000000012</v>
      </c>
      <c r="K19" s="82"/>
    </row>
    <row r="20" spans="1:11">
      <c r="A20" s="115">
        <f>'DC4-1'!A55</f>
        <v>43129</v>
      </c>
      <c r="B20" s="77">
        <f>'DC4-1'!B20</f>
        <v>2581.994</v>
      </c>
      <c r="C20" s="77">
        <f>IF(ISERROR(VLOOKUP(A20,'DC4-1'!$A$4:$Q$1997,5,TRUE)),"",VLOOKUP(A20,'DC4-1'!$A$4:$Q$1997,5,TRUE))</f>
        <v>76.8665</v>
      </c>
      <c r="D20" s="74">
        <v>26.602</v>
      </c>
      <c r="E20" s="74">
        <v>26.655</v>
      </c>
      <c r="F20" s="74">
        <f t="shared" si="4"/>
        <v>2632.232</v>
      </c>
      <c r="G20" s="75">
        <f t="shared" si="5"/>
        <v>420.999999999822</v>
      </c>
      <c r="K20" s="82"/>
    </row>
    <row r="21" spans="1:11">
      <c r="A21" s="115">
        <f>'DC4-1'!A56</f>
        <v>43144</v>
      </c>
      <c r="B21" s="77">
        <f>'DC4-1'!B21</f>
        <v>2581.994</v>
      </c>
      <c r="C21" s="77">
        <f>IF(ISERROR(VLOOKUP(A21,'DC4-1'!$A$4:$Q$1997,5,TRUE)),"",VLOOKUP(A21,'DC4-1'!$A$4:$Q$1997,5,TRUE))</f>
        <v>79.6435</v>
      </c>
      <c r="D21" s="74">
        <v>29.411</v>
      </c>
      <c r="E21" s="74">
        <v>29.453</v>
      </c>
      <c r="F21" s="74">
        <f t="shared" si="4"/>
        <v>2632.2055</v>
      </c>
      <c r="G21" s="75">
        <f t="shared" si="5"/>
        <v>447.499999999764</v>
      </c>
      <c r="K21" s="82"/>
    </row>
    <row r="22" spans="1:11">
      <c r="A22" s="115">
        <f>'DC4-1'!A57</f>
        <v>43150</v>
      </c>
      <c r="B22" s="77">
        <f>'DC4-1'!B22</f>
        <v>2581.994</v>
      </c>
      <c r="C22" s="77">
        <f>IF(ISERROR(VLOOKUP(A22,'DC4-1'!$A$4:$Q$1997,5,TRUE)),"",VLOOKUP(A22,'DC4-1'!$A$4:$Q$1997,5,TRUE))</f>
        <v>79.633</v>
      </c>
      <c r="D22" s="74">
        <v>29.403</v>
      </c>
      <c r="E22" s="74">
        <v>29.449</v>
      </c>
      <c r="F22" s="74">
        <f t="shared" si="4"/>
        <v>2632.201</v>
      </c>
      <c r="G22" s="75">
        <f t="shared" si="5"/>
        <v>452.000000000226</v>
      </c>
      <c r="K22" s="82"/>
    </row>
    <row r="23" spans="1:11">
      <c r="A23" s="115">
        <f>'DC4-1'!A58</f>
        <v>43163</v>
      </c>
      <c r="B23" s="77">
        <f>'DC4-1'!B23</f>
        <v>2581.994</v>
      </c>
      <c r="C23" s="77">
        <f>IF(ISERROR(VLOOKUP(A23,'DC4-1'!$A$4:$Q$1997,5,TRUE)),"",VLOOKUP(A23,'DC4-1'!$A$4:$Q$1997,5,TRUE))</f>
        <v>83.707</v>
      </c>
      <c r="D23" s="74">
        <v>33.501</v>
      </c>
      <c r="E23" s="74">
        <v>33.548</v>
      </c>
      <c r="F23" s="74">
        <f t="shared" si="4"/>
        <v>2632.1765</v>
      </c>
      <c r="G23" s="75">
        <f t="shared" si="5"/>
        <v>476.500000000215</v>
      </c>
      <c r="K23" s="82"/>
    </row>
    <row r="24" spans="1:11">
      <c r="A24" s="115">
        <f>'DC4-1'!A59</f>
        <v>43173</v>
      </c>
      <c r="B24" s="77">
        <f>'DC4-1'!B24</f>
        <v>2581.994</v>
      </c>
      <c r="C24" s="77">
        <f>IF(ISERROR(VLOOKUP(A24,'DC4-1'!$A$4:$Q$1997,5,TRUE)),"",VLOOKUP(A24,'DC4-1'!$A$4:$Q$1997,5,TRUE))</f>
        <v>86.5</v>
      </c>
      <c r="D24" s="74">
        <v>36.302</v>
      </c>
      <c r="E24" s="74">
        <v>36.346</v>
      </c>
      <c r="F24" s="74">
        <f t="shared" si="4"/>
        <v>2632.17</v>
      </c>
      <c r="G24" s="75">
        <f t="shared" si="5"/>
        <v>483.000000000175</v>
      </c>
      <c r="K24" s="82"/>
    </row>
    <row r="25" spans="1:11">
      <c r="A25" s="115">
        <f>'DC4-1'!A60</f>
        <v>43179</v>
      </c>
      <c r="B25" s="77">
        <f>'DC4-1'!B25</f>
        <v>2581.994</v>
      </c>
      <c r="C25" s="77">
        <f>IF(ISERROR(VLOOKUP(A25,'DC4-1'!$A$4:$Q$1997,5,TRUE)),"",VLOOKUP(A25,'DC4-1'!$A$4:$Q$1997,5,TRUE))</f>
        <v>87.0805</v>
      </c>
      <c r="D25" s="74">
        <v>36.882</v>
      </c>
      <c r="E25" s="74">
        <v>36.928</v>
      </c>
      <c r="F25" s="74">
        <f t="shared" si="4"/>
        <v>2632.1695</v>
      </c>
      <c r="G25" s="75">
        <f t="shared" si="5"/>
        <v>483.500000000276</v>
      </c>
      <c r="K25" s="82"/>
    </row>
    <row r="26" spans="1:11">
      <c r="A26" s="115">
        <f>'DC4-1'!A61</f>
        <v>43186</v>
      </c>
      <c r="B26" s="77">
        <f>'DC4-1'!B26</f>
        <v>2581.994</v>
      </c>
      <c r="C26" s="77">
        <f>IF(ISERROR(VLOOKUP(A26,'DC4-1'!$A$4:$Q$1997,5,TRUE)),"",VLOOKUP(A26,'DC4-1'!$A$4:$Q$1997,5,TRUE))</f>
        <v>89.8975</v>
      </c>
      <c r="D26" s="74">
        <v>39.707</v>
      </c>
      <c r="E26" s="74">
        <v>39.755</v>
      </c>
      <c r="F26" s="74">
        <f t="shared" si="4"/>
        <v>2632.1605</v>
      </c>
      <c r="G26" s="75">
        <f t="shared" si="5"/>
        <v>492.500000000291</v>
      </c>
      <c r="K26" s="82"/>
    </row>
    <row r="27" spans="1:11">
      <c r="A27" s="115">
        <f>'DC4-1'!A62</f>
        <v>43192</v>
      </c>
      <c r="B27" s="77">
        <f>'DC4-1'!B27</f>
        <v>2581.994</v>
      </c>
      <c r="C27" s="77">
        <f>IF(ISERROR(VLOOKUP(A27,'DC4-1'!$A$4:$Q$1997,5,TRUE)),"",VLOOKUP(A27,'DC4-1'!$A$4:$Q$1997,5,TRUE))</f>
        <v>90.462</v>
      </c>
      <c r="D27" s="74">
        <v>40.283</v>
      </c>
      <c r="E27" s="74">
        <v>40.332</v>
      </c>
      <c r="F27" s="74">
        <f t="shared" si="4"/>
        <v>2632.1485</v>
      </c>
      <c r="G27" s="75">
        <f t="shared" si="5"/>
        <v>504.500000000007</v>
      </c>
      <c r="K27" s="82"/>
    </row>
    <row r="28" spans="1:11">
      <c r="A28" s="115">
        <f>'DC4-1'!A63</f>
        <v>43200</v>
      </c>
      <c r="B28" s="77">
        <f>'DC4-1'!B28</f>
        <v>2581.994</v>
      </c>
      <c r="C28" s="77">
        <f>IF(ISERROR(VLOOKUP(A28,'DC4-1'!$A$4:$Q$1997,5,TRUE)),"",VLOOKUP(A28,'DC4-1'!$A$4:$Q$1997,5,TRUE))</f>
        <v>93.3465</v>
      </c>
      <c r="D28" s="74">
        <v>43.167</v>
      </c>
      <c r="E28" s="74">
        <v>43.212</v>
      </c>
      <c r="F28" s="74">
        <f t="shared" si="4"/>
        <v>2632.151</v>
      </c>
      <c r="G28" s="75">
        <f t="shared" si="5"/>
        <v>501.999999999953</v>
      </c>
      <c r="K28" s="82"/>
    </row>
    <row r="29" spans="1:11">
      <c r="A29" s="115">
        <f>'DC4-1'!A64</f>
        <v>43209</v>
      </c>
      <c r="B29" s="77">
        <f>'DC4-1'!B29</f>
        <v>2581.994</v>
      </c>
      <c r="C29" s="77">
        <f>IF(ISERROR(VLOOKUP(A29,'DC4-1'!$A$4:$Q$1997,5,TRUE)),"",VLOOKUP(A29,'DC4-1'!$A$4:$Q$1997,5,TRUE))</f>
        <v>96.7835</v>
      </c>
      <c r="D29" s="74">
        <v>46.616</v>
      </c>
      <c r="E29" s="74">
        <v>46.661</v>
      </c>
      <c r="F29" s="74">
        <f t="shared" si="4"/>
        <v>2632.139</v>
      </c>
      <c r="G29" s="75">
        <f t="shared" si="5"/>
        <v>514.000000000124</v>
      </c>
      <c r="K29" s="82"/>
    </row>
    <row r="30" spans="1:11">
      <c r="A30" s="115">
        <f>'DC4-1'!A65</f>
        <v>43214</v>
      </c>
      <c r="B30" s="77">
        <f>'DC4-1'!B30</f>
        <v>2581.994</v>
      </c>
      <c r="C30" s="77">
        <f>IF(ISERROR(VLOOKUP(A30,'DC4-1'!$A$4:$Q$1997,5,TRUE)),"",VLOOKUP(A30,'DC4-1'!$A$4:$Q$1997,5,TRUE))</f>
        <v>96.7565</v>
      </c>
      <c r="D30" s="74">
        <v>46.589</v>
      </c>
      <c r="E30" s="74">
        <v>46.635</v>
      </c>
      <c r="F30" s="74">
        <f t="shared" si="4"/>
        <v>2632.1385</v>
      </c>
      <c r="G30" s="75">
        <f t="shared" si="5"/>
        <v>514.500000000226</v>
      </c>
      <c r="K30" s="82"/>
    </row>
    <row r="31" spans="1:11">
      <c r="A31" s="115">
        <f>'DC4-1'!A66</f>
        <v>43244</v>
      </c>
      <c r="B31" s="77">
        <f>'DC4-1'!B31</f>
        <v>2581.994</v>
      </c>
      <c r="C31" s="77">
        <f>IF(ISERROR(VLOOKUP(A31,'DC4-1'!$A$4:$Q$1997,5,TRUE)),"",VLOOKUP(A31,'DC4-1'!$A$4:$Q$1997,5,TRUE))</f>
        <v>103.4695</v>
      </c>
      <c r="D31" s="74">
        <v>53.358</v>
      </c>
      <c r="E31" s="74">
        <v>53.388</v>
      </c>
      <c r="F31" s="74">
        <f t="shared" si="4"/>
        <v>2632.0905</v>
      </c>
      <c r="G31" s="75">
        <f t="shared" si="5"/>
        <v>562.5</v>
      </c>
      <c r="K31" s="82"/>
    </row>
    <row r="32" spans="1:11">
      <c r="A32" s="115">
        <f>'DC4-1'!A67</f>
        <v>43249</v>
      </c>
      <c r="B32" s="77">
        <f>'DC4-1'!B32</f>
        <v>2581.994</v>
      </c>
      <c r="C32" s="77">
        <f>IF(ISERROR(VLOOKUP(A32,'DC4-1'!$A$4:$Q$1997,5,TRUE)),"",VLOOKUP(A32,'DC4-1'!$A$4:$Q$1997,5,TRUE))</f>
        <v>103.4405</v>
      </c>
      <c r="D32" s="74">
        <v>53.332</v>
      </c>
      <c r="E32" s="74">
        <v>53.368</v>
      </c>
      <c r="F32" s="74">
        <f t="shared" si="4"/>
        <v>2632.0845</v>
      </c>
      <c r="G32" s="75">
        <f t="shared" si="5"/>
        <v>568.499999999858</v>
      </c>
      <c r="K32" s="82"/>
    </row>
    <row r="33" spans="1:11">
      <c r="A33" s="115">
        <f>'DC4-1'!A68</f>
        <v>43255</v>
      </c>
      <c r="B33" s="77">
        <f>'DC4-1'!B33</f>
        <v>2581.994</v>
      </c>
      <c r="C33" s="77">
        <f>IF(ISERROR(VLOOKUP(A33,'DC4-1'!$A$4:$Q$1997,5,TRUE)),"",VLOOKUP(A33,'DC4-1'!$A$4:$Q$1997,5,TRUE))</f>
        <v>104.0365</v>
      </c>
      <c r="D33" s="74">
        <v>53.923</v>
      </c>
      <c r="E33" s="74">
        <v>53.956</v>
      </c>
      <c r="F33" s="74">
        <f t="shared" si="4"/>
        <v>2632.091</v>
      </c>
      <c r="G33" s="75">
        <f t="shared" si="5"/>
        <v>561.999999999898</v>
      </c>
      <c r="K33" s="82"/>
    </row>
    <row r="34" spans="1:11">
      <c r="A34" s="115">
        <f>'DC4-1'!A69</f>
        <v>43266</v>
      </c>
      <c r="B34" s="77">
        <f>'DC4-1'!B34</f>
        <v>2581.994</v>
      </c>
      <c r="C34" s="77">
        <f>IF(ISERROR(VLOOKUP(A34,'DC4-1'!$A$4:$Q$1997,5,TRUE)),"",VLOOKUP(A34,'DC4-1'!$A$4:$Q$1997,5,TRUE))</f>
        <v>103.991</v>
      </c>
      <c r="D34" s="74">
        <v>53.892</v>
      </c>
      <c r="E34" s="74">
        <v>53.917</v>
      </c>
      <c r="F34" s="74">
        <f t="shared" si="4"/>
        <v>2632.0805</v>
      </c>
      <c r="G34" s="75">
        <f t="shared" si="5"/>
        <v>572.500000000218</v>
      </c>
      <c r="K34" s="82"/>
    </row>
    <row r="35" spans="1:11">
      <c r="A35" s="115">
        <f>'DC4-1'!A70</f>
        <v>43271</v>
      </c>
      <c r="B35" s="77">
        <f>'DC4-1'!B35</f>
        <v>2581.994</v>
      </c>
      <c r="C35" s="77">
        <f>IF(ISERROR(VLOOKUP(A35,'DC4-1'!$A$4:$Q$1997,5,TRUE)),"",VLOOKUP(A35,'DC4-1'!$A$4:$Q$1997,5,TRUE))</f>
        <v>106.859</v>
      </c>
      <c r="D35" s="74">
        <v>56.759</v>
      </c>
      <c r="E35" s="74">
        <v>56.794</v>
      </c>
      <c r="F35" s="74">
        <f t="shared" si="4"/>
        <v>2632.0765</v>
      </c>
      <c r="G35" s="75">
        <f t="shared" si="5"/>
        <v>576.500000000124</v>
      </c>
      <c r="K35" s="82"/>
    </row>
    <row r="36" spans="1:11">
      <c r="A36" s="115">
        <f>'DC4-1'!A71</f>
        <v>43277</v>
      </c>
      <c r="B36" s="77">
        <f>'DC4-1'!B36</f>
        <v>2581.994</v>
      </c>
      <c r="C36" s="77">
        <f>IF(ISERROR(VLOOKUP(A36,'DC4-1'!$A$4:$Q$1997,5,TRUE)),"",VLOOKUP(A36,'DC4-1'!$A$4:$Q$1997,5,TRUE))</f>
        <v>106.828</v>
      </c>
      <c r="D36" s="74">
        <v>56.737</v>
      </c>
      <c r="E36" s="74">
        <v>56.773</v>
      </c>
      <c r="F36" s="74">
        <f t="shared" si="4"/>
        <v>2632.067</v>
      </c>
      <c r="G36" s="75">
        <f t="shared" si="5"/>
        <v>586.00000000024</v>
      </c>
      <c r="K36" s="82"/>
    </row>
    <row r="37" spans="1:11">
      <c r="A37" s="115">
        <f>'DC4-1'!A72</f>
        <v>43283</v>
      </c>
      <c r="B37" s="77">
        <f>'DC4-1'!B37</f>
        <v>2581.994</v>
      </c>
      <c r="C37" s="77">
        <f>IF(ISERROR(VLOOKUP(A37,'DC4-1'!$A$4:$Q$1997,5,TRUE)),"",VLOOKUP(A37,'DC4-1'!$A$4:$Q$1997,5,TRUE))</f>
        <v>106.806</v>
      </c>
      <c r="D37" s="74">
        <v>56.717</v>
      </c>
      <c r="E37" s="74">
        <v>56.752</v>
      </c>
      <c r="F37" s="74">
        <f t="shared" si="4"/>
        <v>2632.0655</v>
      </c>
      <c r="G37" s="75">
        <f t="shared" si="5"/>
        <v>587.500000000091</v>
      </c>
      <c r="K37" s="82"/>
    </row>
    <row r="38" spans="1:11">
      <c r="A38" s="115">
        <f>'DC4-1'!A73</f>
        <v>43293</v>
      </c>
      <c r="B38" s="77">
        <f>'DC4-1'!B38</f>
        <v>2581.994</v>
      </c>
      <c r="C38" s="77">
        <f>IF(ISERROR(VLOOKUP(A38,'DC4-1'!$A$4:$Q$1997,5,TRUE)),"",VLOOKUP(A38,'DC4-1'!$A$4:$Q$1997,5,TRUE))</f>
        <v>106.806</v>
      </c>
      <c r="D38" s="74">
        <v>56.711</v>
      </c>
      <c r="E38" s="74">
        <v>56.754</v>
      </c>
      <c r="F38" s="74">
        <f t="shared" si="4"/>
        <v>2632.0675</v>
      </c>
      <c r="G38" s="75">
        <f t="shared" si="5"/>
        <v>585.500000000138</v>
      </c>
      <c r="K38" s="82"/>
    </row>
    <row r="39" spans="1:11">
      <c r="A39" s="115">
        <f>'DC4-1'!A74</f>
        <v>43297</v>
      </c>
      <c r="B39" s="77">
        <f>'DC4-1'!B39</f>
        <v>2581.994</v>
      </c>
      <c r="C39" s="77">
        <f>IF(ISERROR(VLOOKUP(A39,'DC4-1'!$A$4:$Q$1997,5,TRUE)),"",VLOOKUP(A39,'DC4-1'!$A$4:$Q$1997,5,TRUE))</f>
        <v>106.776</v>
      </c>
      <c r="D39" s="74">
        <v>56.697</v>
      </c>
      <c r="E39" s="74">
        <v>56.736</v>
      </c>
      <c r="F39" s="74">
        <f t="shared" si="4"/>
        <v>2632.0535</v>
      </c>
      <c r="G39" s="75">
        <f t="shared" si="5"/>
        <v>599.500000000262</v>
      </c>
      <c r="K39" s="82"/>
    </row>
    <row r="40" spans="1:11">
      <c r="A40" s="115">
        <f>'DC4-1'!A75</f>
        <v>43306</v>
      </c>
      <c r="B40" s="77">
        <f>'DC4-1'!B40</f>
        <v>2581.994</v>
      </c>
      <c r="C40" s="77">
        <f>IF(ISERROR(VLOOKUP(A40,'DC4-1'!$A$4:$Q$1997,5,TRUE)),"",VLOOKUP(A40,'DC4-1'!$A$4:$Q$1997,5,TRUE))</f>
        <v>106.768</v>
      </c>
      <c r="D40" s="74">
        <v>56.685</v>
      </c>
      <c r="E40" s="74">
        <v>56.718</v>
      </c>
      <c r="F40" s="74">
        <f t="shared" si="4"/>
        <v>2632.0605</v>
      </c>
      <c r="G40" s="75">
        <f t="shared" si="5"/>
        <v>592.5000000002</v>
      </c>
      <c r="K40" s="82">
        <f>IF(AND(年报!N$2&lt;=A40,A40&lt;=年报!N$3),1,0)</f>
        <v>0</v>
      </c>
    </row>
    <row r="41" spans="1:11">
      <c r="A41" s="115">
        <f>'DC4-1'!A76</f>
        <v>43313</v>
      </c>
      <c r="B41" s="77">
        <f>'DC4-1'!B41</f>
        <v>2581.994</v>
      </c>
      <c r="C41" s="77">
        <f>IF(ISERROR(VLOOKUP(A41,'DC4-1'!$A$4:$Q$1997,5,TRUE)),"",VLOOKUP(A41,'DC4-1'!$A$4:$Q$1997,5,TRUE))</f>
        <v>107.389</v>
      </c>
      <c r="D41" s="74">
        <v>57.31</v>
      </c>
      <c r="E41" s="74">
        <v>57.345</v>
      </c>
      <c r="F41" s="74">
        <f t="shared" si="4"/>
        <v>2632.0555</v>
      </c>
      <c r="G41" s="75">
        <f t="shared" si="5"/>
        <v>597.499999999854</v>
      </c>
      <c r="K41" s="82">
        <f>IF(AND(年报!N$2&lt;=A41,A41&lt;=年报!N$3),1,0)</f>
        <v>0</v>
      </c>
    </row>
    <row r="42" spans="1:11">
      <c r="A42" s="115">
        <f>'DC4-1'!A77</f>
        <v>43318</v>
      </c>
      <c r="B42" s="77">
        <f>'DC4-1'!B42</f>
        <v>2581.994</v>
      </c>
      <c r="C42" s="77">
        <f>IF(ISERROR(VLOOKUP(A42,'DC4-1'!$A$4:$Q$1997,5,TRUE)),"",VLOOKUP(A42,'DC4-1'!$A$4:$Q$1997,5,TRUE))</f>
        <v>107.383</v>
      </c>
      <c r="D42" s="74">
        <v>57.308</v>
      </c>
      <c r="E42" s="74">
        <v>57.338</v>
      </c>
      <c r="F42" s="74">
        <f t="shared" si="4"/>
        <v>2632.054</v>
      </c>
      <c r="G42" s="75">
        <f t="shared" si="5"/>
        <v>599.00000000016</v>
      </c>
      <c r="K42" s="82">
        <f>IF(AND(年报!N$2&lt;=A42,A42&lt;=年报!N$3),1,0)</f>
        <v>0</v>
      </c>
    </row>
    <row r="43" spans="1:11">
      <c r="A43" s="115">
        <f>'DC4-1'!A78</f>
        <v>43325</v>
      </c>
      <c r="B43" s="77">
        <f>'DC4-1'!B43</f>
        <v>2581.994</v>
      </c>
      <c r="C43" s="77">
        <f>IF(ISERROR(VLOOKUP(A43,'DC4-1'!$A$4:$Q$1997,5,TRUE)),"",VLOOKUP(A43,'DC4-1'!$A$4:$Q$1997,5,TRUE))</f>
        <v>107.3485</v>
      </c>
      <c r="D43" s="74">
        <v>57.272</v>
      </c>
      <c r="E43" s="74">
        <v>57.305</v>
      </c>
      <c r="F43" s="74">
        <f t="shared" si="4"/>
        <v>2632.054</v>
      </c>
      <c r="G43" s="75">
        <f t="shared" si="5"/>
        <v>599.00000000016</v>
      </c>
      <c r="K43" s="82">
        <f>IF(AND(年报!N$2&lt;=A43,A43&lt;=年报!N$3),1,0)</f>
        <v>0</v>
      </c>
    </row>
    <row r="44" spans="1:11">
      <c r="A44" s="115">
        <f>'DC4-1'!A79</f>
        <v>43336</v>
      </c>
      <c r="B44" s="77">
        <f>'DC4-1'!B44</f>
        <v>2581.994</v>
      </c>
      <c r="C44" s="77">
        <f>IF(ISERROR(VLOOKUP(A44,'DC4-1'!$A$4:$Q$1997,5,TRUE)),"",VLOOKUP(A44,'DC4-1'!$A$4:$Q$1997,5,TRUE))</f>
        <v>110.2335</v>
      </c>
      <c r="D44" s="74">
        <v>60.164</v>
      </c>
      <c r="E44" s="74">
        <v>60.195</v>
      </c>
      <c r="F44" s="74">
        <f t="shared" si="4"/>
        <v>2632.048</v>
      </c>
      <c r="G44" s="75">
        <f t="shared" si="5"/>
        <v>605.000000000473</v>
      </c>
      <c r="K44" s="82">
        <f>IF(AND(年报!N$2&lt;=A44,A44&lt;=年报!N$3),1,0)</f>
        <v>0</v>
      </c>
    </row>
    <row r="45" spans="1:11">
      <c r="A45" s="115">
        <f>'DC4-1'!A80</f>
        <v>43340</v>
      </c>
      <c r="B45" s="77">
        <f>'DC4-1'!B45</f>
        <v>2581.994</v>
      </c>
      <c r="C45" s="77">
        <f>IF(ISERROR(VLOOKUP(A45,'DC4-1'!$A$4:$Q$1997,5,TRUE)),"",VLOOKUP(A45,'DC4-1'!$A$4:$Q$1997,5,TRUE))</f>
        <v>110.2355</v>
      </c>
      <c r="D45" s="74">
        <v>60.17</v>
      </c>
      <c r="E45" s="74">
        <v>60.205</v>
      </c>
      <c r="F45" s="74">
        <f t="shared" si="4"/>
        <v>2632.042</v>
      </c>
      <c r="G45" s="75">
        <f t="shared" si="5"/>
        <v>610.999999999876</v>
      </c>
      <c r="K45" s="82">
        <f>IF(AND(年报!N$2&lt;=A45,A45&lt;=年报!N$3),1,0)</f>
        <v>0</v>
      </c>
    </row>
    <row r="46" spans="1:11">
      <c r="A46" s="115">
        <f>'DC4-1'!A81</f>
        <v>43346</v>
      </c>
      <c r="B46" s="77">
        <f>'DC4-1'!B46</f>
        <v>2581.994</v>
      </c>
      <c r="C46" s="77">
        <f>IF(ISERROR(VLOOKUP(A46,'DC4-1'!$A$4:$Q$1997,5,TRUE)),"",VLOOKUP(A46,'DC4-1'!$A$4:$Q$1997,5,TRUE))</f>
        <v>110.235</v>
      </c>
      <c r="D46" s="74">
        <v>60.126</v>
      </c>
      <c r="E46" s="74">
        <v>60.16</v>
      </c>
      <c r="F46" s="74">
        <f t="shared" si="4"/>
        <v>2632.086</v>
      </c>
      <c r="G46" s="75">
        <f t="shared" si="5"/>
        <v>567.000000000007</v>
      </c>
      <c r="K46" s="82">
        <f>IF(AND(年报!N$2&lt;=A46,A46&lt;=年报!N$3),1,0)</f>
        <v>0</v>
      </c>
    </row>
    <row r="47" spans="1:11">
      <c r="A47" s="115">
        <f>'DC4-1'!A82</f>
        <v>43365</v>
      </c>
      <c r="B47" s="77">
        <f>'DC4-1'!B47</f>
        <v>2581.994</v>
      </c>
      <c r="C47" s="77">
        <f>IF(ISERROR(VLOOKUP(A47,'DC4-1'!$A$4:$Q$1997,5,TRUE)),"",VLOOKUP(A47,'DC4-1'!$A$4:$Q$1997,5,TRUE))</f>
        <v>113.665</v>
      </c>
      <c r="D47" s="74">
        <v>63.605</v>
      </c>
      <c r="E47" s="74">
        <v>63.642</v>
      </c>
      <c r="F47" s="74">
        <f t="shared" si="4"/>
        <v>2632.0355</v>
      </c>
      <c r="G47" s="75">
        <f t="shared" si="5"/>
        <v>617.500000000291</v>
      </c>
      <c r="K47" s="82">
        <f>IF(AND(年报!N$2&lt;=A47,A47&lt;=年报!N$3),1,0)</f>
        <v>0</v>
      </c>
    </row>
    <row r="48" spans="1:11">
      <c r="A48" s="115">
        <v>43370</v>
      </c>
      <c r="B48" s="77">
        <f>'DC4-1'!B48</f>
        <v>2581.994</v>
      </c>
      <c r="C48" s="77">
        <f>IF(ISERROR(VLOOKUP(A48,'DC4-1'!$A$4:$Q$1997,5,TRUE)),"",VLOOKUP(A48,'DC4-1'!$A$4:$Q$1997,5,TRUE))</f>
        <v>113.648</v>
      </c>
      <c r="D48" s="74">
        <v>63.594</v>
      </c>
      <c r="E48" s="74">
        <v>63.625</v>
      </c>
      <c r="F48" s="74">
        <f t="shared" si="4"/>
        <v>2632.0325</v>
      </c>
      <c r="G48" s="75">
        <f t="shared" si="5"/>
        <v>620.499999999993</v>
      </c>
      <c r="K48" s="82">
        <f>IF(AND(年报!N$2&lt;=A48,A48&lt;=年报!N$3),1,0)</f>
        <v>0</v>
      </c>
    </row>
    <row r="49" spans="1:11">
      <c r="A49" s="115">
        <f>实测管口高程!A2</f>
        <v>43375</v>
      </c>
      <c r="B49" s="77">
        <f>'DC4-1'!B49</f>
        <v>2581.994</v>
      </c>
      <c r="C49" s="77">
        <f>IF(ISERROR(VLOOKUP(A49,'DC4-1'!$A$4:$Q$1997,5,TRUE)),"",VLOOKUP(A49,'DC4-1'!$A$4:$Q$1997,5,TRUE))</f>
        <v>113.643</v>
      </c>
      <c r="D49" s="74">
        <v>63.594</v>
      </c>
      <c r="E49" s="74">
        <v>63.625</v>
      </c>
      <c r="F49" s="74">
        <f t="shared" si="4"/>
        <v>2632.0275</v>
      </c>
      <c r="G49" s="75">
        <f t="shared" si="5"/>
        <v>625.500000000102</v>
      </c>
      <c r="H49" s="78"/>
      <c r="K49" s="82">
        <f>IF(AND(年报!N$2&lt;=A49,A49&lt;=年报!N$3),1,0)</f>
        <v>0</v>
      </c>
    </row>
    <row r="50" spans="1:11">
      <c r="A50" s="115">
        <f>实测管口高程!A3</f>
        <v>43381</v>
      </c>
      <c r="B50" s="77">
        <f>'DC4-1'!B50</f>
        <v>2581.994</v>
      </c>
      <c r="C50" s="77">
        <f>IF(ISERROR(VLOOKUP(A50,'DC4-1'!$A$4:$Q$1997,5,TRUE)),"",VLOOKUP(A50,'DC4-1'!$A$4:$Q$1997,5,TRUE))</f>
        <v>113.635</v>
      </c>
      <c r="D50" s="74">
        <v>63.59</v>
      </c>
      <c r="E50" s="74">
        <v>63.626</v>
      </c>
      <c r="F50" s="74">
        <f t="shared" si="4"/>
        <v>2632.021</v>
      </c>
      <c r="G50" s="75">
        <f t="shared" si="5"/>
        <v>632.000000000517</v>
      </c>
      <c r="K50" s="82">
        <f>IF(AND(年报!N$2&lt;=A50,A50&lt;=年报!N$3),1,0)</f>
        <v>0</v>
      </c>
    </row>
    <row r="51" spans="1:11">
      <c r="A51" s="115">
        <f>实测管口高程!A4</f>
        <v>43390</v>
      </c>
      <c r="B51" s="77">
        <f>'DC4-1'!B51</f>
        <v>2581.994</v>
      </c>
      <c r="C51" s="77">
        <f>IF(ISERROR(VLOOKUP(A51,'DC4-1'!$A$4:$Q$1997,5,TRUE)),"",VLOOKUP(A51,'DC4-1'!$A$4:$Q$1997,5,TRUE))</f>
        <v>113.6035</v>
      </c>
      <c r="D51" s="74">
        <v>63.555</v>
      </c>
      <c r="E51" s="74">
        <v>63.589</v>
      </c>
      <c r="F51" s="74">
        <f t="shared" si="4"/>
        <v>2632.0255</v>
      </c>
      <c r="G51" s="75">
        <f t="shared" si="5"/>
        <v>627.500000000055</v>
      </c>
      <c r="K51" s="82">
        <f>IF(AND(年报!N$2&lt;=A51,A51&lt;=年报!N$3),1,0)</f>
        <v>0</v>
      </c>
    </row>
    <row r="52" spans="1:11">
      <c r="A52" s="115">
        <f>实测管口高程!A5</f>
        <v>43396</v>
      </c>
      <c r="B52" s="77">
        <f>'DC4-1'!B52</f>
        <v>2581.994</v>
      </c>
      <c r="C52" s="77">
        <f>IF(ISERROR(VLOOKUP(A52,'DC4-1'!$A$4:$Q$1997,5,TRUE)),"",VLOOKUP(A52,'DC4-1'!$A$4:$Q$1997,5,TRUE))</f>
        <v>116.939</v>
      </c>
      <c r="D52" s="74">
        <v>66.896</v>
      </c>
      <c r="E52" s="74">
        <v>66.93</v>
      </c>
      <c r="F52" s="74">
        <f t="shared" si="4"/>
        <v>2632.02</v>
      </c>
      <c r="G52" s="75">
        <f t="shared" si="5"/>
        <v>633.000000000266</v>
      </c>
      <c r="K52" s="82">
        <f>IF(AND(年报!N$2&lt;=A52,A52&lt;=年报!N$3),1,0)</f>
        <v>0</v>
      </c>
    </row>
    <row r="53" spans="1:11">
      <c r="A53" s="115">
        <f>实测管口高程!A6</f>
        <v>43403</v>
      </c>
      <c r="B53" s="77">
        <f>'DC4-1'!B53</f>
        <v>2581.994</v>
      </c>
      <c r="C53" s="77">
        <f>IF(ISERROR(VLOOKUP(A53,'DC4-1'!$A$4:$Q$1997,5,TRUE)),"",VLOOKUP(A53,'DC4-1'!$A$4:$Q$1997,5,TRUE))</f>
        <v>120.1085</v>
      </c>
      <c r="D53" s="74">
        <v>70.067</v>
      </c>
      <c r="E53" s="74">
        <v>70.106</v>
      </c>
      <c r="F53" s="74">
        <f t="shared" si="4"/>
        <v>2632.016</v>
      </c>
      <c r="G53" s="75">
        <f t="shared" si="5"/>
        <v>637.000000000171</v>
      </c>
      <c r="K53" s="82">
        <f>IF(AND(年报!N$2&lt;=A53,A53&lt;=年报!N$3),1,0)</f>
        <v>0</v>
      </c>
    </row>
    <row r="54" spans="1:11">
      <c r="A54" s="115">
        <f>实测管口高程!A7</f>
        <v>43411</v>
      </c>
      <c r="B54" s="77">
        <f>'DC4-1'!B54</f>
        <v>2581.994</v>
      </c>
      <c r="C54" s="77">
        <f>IF(ISERROR(VLOOKUP(A54,'DC4-1'!$A$4:$Q$1997,5,TRUE)),"",VLOOKUP(A54,'DC4-1'!$A$4:$Q$1997,5,TRUE))</f>
        <v>123.1</v>
      </c>
      <c r="D54" s="74">
        <v>73.062</v>
      </c>
      <c r="E54" s="74">
        <v>73.097</v>
      </c>
      <c r="F54" s="74">
        <f t="shared" si="4"/>
        <v>2632.0145</v>
      </c>
      <c r="G54" s="75">
        <f t="shared" si="5"/>
        <v>638.500000000022</v>
      </c>
      <c r="K54" s="82">
        <f>IF(AND(年报!N$2&lt;=A54,A54&lt;=年报!N$3),1,0)</f>
        <v>0</v>
      </c>
    </row>
    <row r="55" spans="1:11">
      <c r="A55" s="115">
        <f>实测管口高程!A8</f>
        <v>43419</v>
      </c>
      <c r="B55" s="77">
        <f>'DC4-1'!B55</f>
        <v>2581.994</v>
      </c>
      <c r="C55" s="77">
        <f>IF(ISERROR(VLOOKUP(A55,'DC4-1'!$A$4:$Q$1997,5,TRUE)),"",VLOOKUP(A55,'DC4-1'!$A$4:$Q$1997,5,TRUE))</f>
        <v>123.6075</v>
      </c>
      <c r="D55" s="74">
        <v>73.59</v>
      </c>
      <c r="E55" s="74">
        <v>73.624</v>
      </c>
      <c r="F55" s="74">
        <f t="shared" si="4"/>
        <v>2631.9945</v>
      </c>
      <c r="G55" s="75">
        <f t="shared" si="5"/>
        <v>658.500000000004</v>
      </c>
      <c r="K55" s="82">
        <f>IF(AND(年报!N$2&lt;=A55,A55&lt;=年报!N$3),1,0)</f>
        <v>0</v>
      </c>
    </row>
    <row r="56" spans="1:11">
      <c r="A56" s="115">
        <f>实测管口高程!A9</f>
        <v>43425</v>
      </c>
      <c r="B56" s="77">
        <f>'DC4-1'!B56</f>
        <v>2581.994</v>
      </c>
      <c r="C56" s="77">
        <f>IF(ISERROR(VLOOKUP(A56,'DC4-1'!$A$4:$Q$1997,5,TRUE)),"",VLOOKUP(A56,'DC4-1'!$A$4:$Q$1997,5,TRUE))</f>
        <v>126.413</v>
      </c>
      <c r="D56" s="74">
        <v>76.398</v>
      </c>
      <c r="E56" s="74">
        <v>76.431</v>
      </c>
      <c r="F56" s="74">
        <f t="shared" si="4"/>
        <v>2631.9925</v>
      </c>
      <c r="G56" s="75">
        <f t="shared" si="5"/>
        <v>660.499999999956</v>
      </c>
      <c r="K56" s="82">
        <f>IF(AND(年报!N$2&lt;=A56,A56&lt;=年报!N$3),1,0)</f>
        <v>0</v>
      </c>
    </row>
    <row r="57" spans="1:11">
      <c r="A57" s="115">
        <f>实测管口高程!A10</f>
        <v>43431</v>
      </c>
      <c r="B57" s="77">
        <f>'DC4-1'!B57</f>
        <v>2581.994</v>
      </c>
      <c r="C57" s="77">
        <f>IF(ISERROR(VLOOKUP(A57,'DC4-1'!$A$4:$Q$1997,5,TRUE)),"",VLOOKUP(A57,'DC4-1'!$A$4:$Q$1997,5,TRUE))</f>
        <v>126.9635</v>
      </c>
      <c r="D57" s="74">
        <v>76.951</v>
      </c>
      <c r="E57" s="74">
        <v>76.985</v>
      </c>
      <c r="F57" s="74">
        <f t="shared" si="4"/>
        <v>2631.9895</v>
      </c>
      <c r="G57" s="75">
        <f t="shared" si="5"/>
        <v>663.500000000113</v>
      </c>
      <c r="K57" s="82">
        <f>IF(AND(年报!N$2&lt;=A57,A57&lt;=年报!N$3),1,0)</f>
        <v>0</v>
      </c>
    </row>
    <row r="58" spans="1:11">
      <c r="A58" s="115">
        <f>实测管口高程!A11</f>
        <v>43441</v>
      </c>
      <c r="B58" s="77">
        <f>'DC4-1'!B58</f>
        <v>2581.994</v>
      </c>
      <c r="C58" s="77">
        <f>IF(ISERROR(VLOOKUP(A58,'DC4-1'!$A$4:$Q$1997,5,TRUE)),"",VLOOKUP(A58,'DC4-1'!$A$4:$Q$1997,5,TRUE))</f>
        <v>129.7375</v>
      </c>
      <c r="D58" s="74">
        <v>79.73</v>
      </c>
      <c r="E58" s="74">
        <v>79.765</v>
      </c>
      <c r="F58" s="74">
        <f t="shared" si="4"/>
        <v>2631.984</v>
      </c>
      <c r="G58" s="75">
        <f t="shared" si="5"/>
        <v>668.999999999869</v>
      </c>
      <c r="K58" s="82">
        <f>IF(AND(年报!N$2&lt;=A58,A58&lt;=年报!N$3),1,0)</f>
        <v>0</v>
      </c>
    </row>
    <row r="59" spans="1:11">
      <c r="A59" s="115">
        <f>实测管口高程!A12</f>
        <v>43445</v>
      </c>
      <c r="B59" s="77">
        <f>'DC4-1'!B59</f>
        <v>2581.994</v>
      </c>
      <c r="C59" s="77">
        <f>IF(ISERROR(VLOOKUP(A59,'DC4-1'!$A$4:$Q$1997,5,TRUE)),"",VLOOKUP(A59,'DC4-1'!$A$4:$Q$1997,5,TRUE))</f>
        <v>129.7125</v>
      </c>
      <c r="D59" s="74">
        <v>79.706</v>
      </c>
      <c r="E59" s="74">
        <v>79.741</v>
      </c>
      <c r="F59" s="74">
        <f t="shared" si="4"/>
        <v>2631.983</v>
      </c>
      <c r="G59" s="75">
        <f t="shared" si="5"/>
        <v>670.000000000073</v>
      </c>
      <c r="K59" s="82">
        <f>IF(AND(年报!N$2&lt;=A59,A59&lt;=年报!N$3),1,0)</f>
        <v>0</v>
      </c>
    </row>
    <row r="60" spans="1:11">
      <c r="A60" s="115">
        <f>实测管口高程!A13</f>
        <v>43455</v>
      </c>
      <c r="B60" s="77">
        <f>'DC4-1'!B60</f>
        <v>2581.994</v>
      </c>
      <c r="C60" s="77">
        <f>IF(ISERROR(VLOOKUP(A60,'DC4-1'!$A$4:$Q$1997,5,TRUE)),"",VLOOKUP(A60,'DC4-1'!$A$4:$Q$1997,5,TRUE))</f>
        <v>133.1545</v>
      </c>
      <c r="D60" s="74">
        <v>83.158</v>
      </c>
      <c r="E60" s="74">
        <v>83.193</v>
      </c>
      <c r="F60" s="74">
        <f t="shared" si="4"/>
        <v>2631.973</v>
      </c>
      <c r="G60" s="75">
        <f t="shared" si="5"/>
        <v>679.999999999836</v>
      </c>
      <c r="K60" s="82">
        <f>IF(AND(年报!N$2&lt;=A60,A60&lt;=年报!N$3),1,0)</f>
        <v>0</v>
      </c>
    </row>
    <row r="61" spans="1:11">
      <c r="A61" s="115">
        <f>实测管口高程!A14</f>
        <v>43461</v>
      </c>
      <c r="B61" s="77">
        <f>'DC4-1'!B61</f>
        <v>2581.994</v>
      </c>
      <c r="C61" s="77">
        <f>IF(ISERROR(VLOOKUP(A61,'DC4-1'!$A$4:$Q$1997,5,TRUE)),"",VLOOKUP(A61,'DC4-1'!$A$4:$Q$1997,5,TRUE))</f>
        <v>133.1115</v>
      </c>
      <c r="D61" s="74">
        <v>83.116</v>
      </c>
      <c r="E61" s="74">
        <v>83.154</v>
      </c>
      <c r="F61" s="74">
        <f t="shared" si="4"/>
        <v>2631.9705</v>
      </c>
      <c r="G61" s="75">
        <f t="shared" si="5"/>
        <v>682.499999999891</v>
      </c>
      <c r="K61" s="82">
        <f>IF(AND(年报!N$2&lt;=A61,A61&lt;=年报!N$3),1,0)</f>
        <v>0</v>
      </c>
    </row>
    <row r="62" spans="1:11">
      <c r="A62" s="115">
        <f>实测管口高程!A15</f>
        <v>43467</v>
      </c>
      <c r="B62" s="77">
        <f>'DC4-1'!B62</f>
        <v>2581.994</v>
      </c>
      <c r="C62" s="77">
        <f>IF(ISERROR(VLOOKUP(A62,'DC4-1'!$A$4:$Q$1997,5,TRUE)),"",VLOOKUP(A62,'DC4-1'!$A$4:$Q$1997,5,TRUE))</f>
        <v>133.082</v>
      </c>
      <c r="D62" s="74">
        <v>83.094</v>
      </c>
      <c r="E62" s="74">
        <v>83.129</v>
      </c>
      <c r="F62" s="74">
        <f t="shared" si="4"/>
        <v>2631.9645</v>
      </c>
      <c r="G62" s="75">
        <f t="shared" si="5"/>
        <v>688.500000000204</v>
      </c>
      <c r="K62" s="82">
        <f>IF(AND(年报!N$2&lt;=A62,A62&lt;=年报!N$3),1,0)</f>
        <v>0</v>
      </c>
    </row>
    <row r="63" spans="1:11">
      <c r="A63" s="115">
        <f>实测管口高程!A16</f>
        <v>43474</v>
      </c>
      <c r="B63" s="77">
        <f>'DC4-1'!B63</f>
        <v>2581.994</v>
      </c>
      <c r="C63" s="77">
        <f>IF(ISERROR(VLOOKUP(A63,'DC4-1'!$A$4:$Q$1997,5,TRUE)),"",VLOOKUP(A63,'DC4-1'!$A$4:$Q$1997,5,TRUE))</f>
        <v>133.648</v>
      </c>
      <c r="D63" s="74">
        <v>83.663</v>
      </c>
      <c r="E63" s="74">
        <v>83.697</v>
      </c>
      <c r="F63" s="74">
        <f t="shared" si="4"/>
        <v>2631.962</v>
      </c>
      <c r="G63" s="75">
        <f t="shared" si="5"/>
        <v>690.999999999804</v>
      </c>
      <c r="K63" s="82">
        <f>IF(AND(年报!N$2&lt;=A63,A63&lt;=年报!N$3),1,0)</f>
        <v>0</v>
      </c>
    </row>
    <row r="64" spans="1:11">
      <c r="A64" s="115">
        <f>实测管口高程!A17</f>
        <v>43481</v>
      </c>
      <c r="B64" s="77">
        <f>'DC4-1'!B64</f>
        <v>2581.994</v>
      </c>
      <c r="C64" s="77">
        <f>IF(ISERROR(VLOOKUP(A64,'DC4-1'!$A$4:$Q$1997,5,TRUE)),"",VLOOKUP(A64,'DC4-1'!$A$4:$Q$1997,5,TRUE))</f>
        <v>136.348</v>
      </c>
      <c r="D64" s="74">
        <v>86.367</v>
      </c>
      <c r="E64" s="74">
        <v>86.401</v>
      </c>
      <c r="F64" s="74">
        <f t="shared" si="4"/>
        <v>2631.958</v>
      </c>
      <c r="G64" s="75">
        <f t="shared" si="5"/>
        <v>695.000000000164</v>
      </c>
      <c r="K64" s="82">
        <f>IF(AND(年报!N$2&lt;=A64,A64&lt;=年报!N$3),1,0)</f>
        <v>0</v>
      </c>
    </row>
    <row r="65" spans="1:11">
      <c r="A65" s="115">
        <f>实测管口高程!A18</f>
        <v>43486</v>
      </c>
      <c r="B65" s="77">
        <f>'DC4-1'!B65</f>
        <v>2581.994</v>
      </c>
      <c r="C65" s="77">
        <f>IF(ISERROR(VLOOKUP(A65,'DC4-1'!$A$4:$Q$1997,5,TRUE)),"",VLOOKUP(A65,'DC4-1'!$A$4:$Q$1997,5,TRUE))</f>
        <v>136.3355</v>
      </c>
      <c r="D65" s="74">
        <v>86.347</v>
      </c>
      <c r="E65" s="74">
        <v>86.383</v>
      </c>
      <c r="F65" s="74">
        <f t="shared" si="4"/>
        <v>2631.9645</v>
      </c>
      <c r="G65" s="75">
        <f t="shared" si="5"/>
        <v>688.499999999749</v>
      </c>
      <c r="K65" s="82">
        <f>IF(AND(年报!N$2&lt;=A65,A65&lt;=年报!N$3),1,0)</f>
        <v>0</v>
      </c>
    </row>
    <row r="66" spans="1:11">
      <c r="A66" s="115">
        <f>实测管口高程!A19</f>
        <v>43511</v>
      </c>
      <c r="B66" s="77">
        <f>'DC4-1'!B66</f>
        <v>2581.994</v>
      </c>
      <c r="C66" s="77">
        <f>IF(ISERROR(VLOOKUP(A66,'DC4-1'!$A$4:$Q$1997,5,TRUE)),"",VLOOKUP(A66,'DC4-1'!$A$4:$Q$1997,5,TRUE))</f>
        <v>136.2745</v>
      </c>
      <c r="D66" s="74">
        <v>86.324</v>
      </c>
      <c r="E66" s="74">
        <v>86.367</v>
      </c>
      <c r="F66" s="74">
        <f t="shared" si="4"/>
        <v>2631.923</v>
      </c>
      <c r="G66" s="75">
        <f t="shared" si="5"/>
        <v>730.000000000018</v>
      </c>
      <c r="K66" s="82">
        <f>IF(AND(年报!N$2&lt;=A66,A66&lt;=年报!N$3),1,0)</f>
        <v>0</v>
      </c>
    </row>
    <row r="67" spans="1:11">
      <c r="A67" s="115">
        <v>43515</v>
      </c>
      <c r="B67" s="77">
        <f>'DC4-1'!B67</f>
        <v>2581.994</v>
      </c>
      <c r="C67" s="77">
        <f>IF(ISERROR(VLOOKUP(A67,'DC4-1'!$A$4:$Q$1997,5,TRUE)),"",VLOOKUP(A67,'DC4-1'!$A$4:$Q$1997,5,TRUE))</f>
        <v>136.2615</v>
      </c>
      <c r="D67" s="74">
        <v>86.292</v>
      </c>
      <c r="E67" s="74">
        <v>86.326</v>
      </c>
      <c r="F67" s="74">
        <f t="shared" si="4"/>
        <v>2631.9465</v>
      </c>
      <c r="G67" s="75">
        <f t="shared" si="5"/>
        <v>706.500000000233</v>
      </c>
      <c r="K67" s="82">
        <f>IF(AND(年报!N$2&lt;=A67,A67&lt;=年报!N$3),1,0)</f>
        <v>0</v>
      </c>
    </row>
    <row r="68" spans="1:11">
      <c r="A68" s="115">
        <v>43524</v>
      </c>
      <c r="B68" s="77">
        <f>'DC4-1'!B68</f>
        <v>2581.994</v>
      </c>
      <c r="C68" s="77">
        <f>IF(ISERROR(VLOOKUP(A68,'DC4-1'!$A$4:$Q$1997,5,TRUE)),"",VLOOKUP(A68,'DC4-1'!$A$4:$Q$1997,5,TRUE))</f>
        <v>138.9745</v>
      </c>
      <c r="D68" s="74">
        <v>89.004</v>
      </c>
      <c r="E68" s="74">
        <v>89.037</v>
      </c>
      <c r="F68" s="74">
        <f t="shared" si="4"/>
        <v>2631.948</v>
      </c>
      <c r="G68" s="75">
        <f t="shared" si="5"/>
        <v>705.000000000382</v>
      </c>
      <c r="K68" s="82">
        <f>IF(AND(年报!N$2&lt;=A68,A68&lt;=年报!N$3),1,0)</f>
        <v>0</v>
      </c>
    </row>
    <row r="69" spans="1:11">
      <c r="A69" s="115">
        <v>43530</v>
      </c>
      <c r="B69" s="77">
        <f>'DC4-1'!B69</f>
        <v>2581.994</v>
      </c>
      <c r="C69" s="77">
        <f>IF(ISERROR(VLOOKUP(A69,'DC4-1'!$A$4:$Q$1997,5,TRUE)),"",VLOOKUP(A69,'DC4-1'!$A$4:$Q$1997,5,TRUE))</f>
        <v>139.525</v>
      </c>
      <c r="D69" s="74">
        <v>89.559</v>
      </c>
      <c r="E69" s="74">
        <v>89.592</v>
      </c>
      <c r="F69" s="74">
        <f t="shared" si="4"/>
        <v>2631.9435</v>
      </c>
      <c r="G69" s="75">
        <f t="shared" si="5"/>
        <v>709.499999999935</v>
      </c>
      <c r="K69" s="82">
        <f>IF(AND(年报!N$2&lt;=A69,A69&lt;=年报!N$3),1,0)</f>
        <v>0</v>
      </c>
    </row>
    <row r="70" spans="1:11">
      <c r="A70" s="115">
        <v>43535</v>
      </c>
      <c r="B70" s="77">
        <f>'DC4-1'!B70</f>
        <v>2581.994</v>
      </c>
      <c r="C70" s="77">
        <f>IF(ISERROR(VLOOKUP(A70,'DC4-1'!$A$4:$Q$1997,5,TRUE)),"",VLOOKUP(A70,'DC4-1'!$A$4:$Q$1997,5,TRUE))</f>
        <v>142.223</v>
      </c>
      <c r="D70" s="74">
        <v>92.257</v>
      </c>
      <c r="E70" s="74">
        <v>92.291</v>
      </c>
      <c r="F70" s="74">
        <f t="shared" si="4"/>
        <v>2631.943</v>
      </c>
      <c r="G70" s="75">
        <f t="shared" si="5"/>
        <v>710.000000000036</v>
      </c>
      <c r="K70" s="82">
        <f>IF(AND(年报!N$2&lt;=A70,A70&lt;=年报!N$3),1,0)</f>
        <v>0</v>
      </c>
    </row>
    <row r="71" spans="1:11">
      <c r="A71" s="115">
        <v>43543</v>
      </c>
      <c r="B71" s="77">
        <f>'DC4-1'!B71</f>
        <v>2581.994</v>
      </c>
      <c r="C71" s="77">
        <f>IF(ISERROR(VLOOKUP(A71,'DC4-1'!$A$4:$Q$1997,5,TRUE)),"",VLOOKUP(A71,'DC4-1'!$A$4:$Q$1997,5,TRUE))</f>
        <v>145.219</v>
      </c>
      <c r="D71" s="74">
        <v>95.253</v>
      </c>
      <c r="E71" s="74">
        <v>95.288</v>
      </c>
      <c r="F71" s="74">
        <f t="shared" si="4"/>
        <v>2631.9425</v>
      </c>
      <c r="G71" s="75">
        <f t="shared" si="5"/>
        <v>710.500000000138</v>
      </c>
      <c r="K71" s="82">
        <f>IF(AND(年报!N$2&lt;=A71,A71&lt;=年报!N$3),1,0)</f>
        <v>0</v>
      </c>
    </row>
    <row r="72" spans="1:11">
      <c r="A72" s="115">
        <v>43561</v>
      </c>
      <c r="B72" s="77">
        <f>'DC4-1'!B72</f>
        <v>2581.994</v>
      </c>
      <c r="C72" s="77">
        <f>IF(ISERROR(VLOOKUP(A72,'DC4-1'!$A$4:$Q$1997,5,TRUE)),"",VLOOKUP(A72,'DC4-1'!$A$4:$Q$1997,5,TRUE))</f>
        <v>148.5795</v>
      </c>
      <c r="D72" s="74">
        <v>98.59</v>
      </c>
      <c r="E72" s="74">
        <v>98.661</v>
      </c>
      <c r="F72" s="74">
        <f t="shared" si="4"/>
        <v>2631.948</v>
      </c>
      <c r="G72" s="75">
        <f t="shared" si="5"/>
        <v>705.000000000382</v>
      </c>
      <c r="K72" s="82">
        <f>IF(AND(年报!N$2&lt;=A72,A72&lt;=年报!N$3),1,0)</f>
        <v>0</v>
      </c>
    </row>
    <row r="73" spans="1:11">
      <c r="A73" s="115">
        <v>43573</v>
      </c>
      <c r="B73" s="77">
        <f>'DC4-1'!B73</f>
        <v>2581.994</v>
      </c>
      <c r="C73" s="77">
        <f>IF(ISERROR(VLOOKUP(A73,'DC4-1'!$A$4:$Q$1997,5,TRUE)),"",VLOOKUP(A73,'DC4-1'!$A$4:$Q$1997,5,TRUE))</f>
        <v>151.9105</v>
      </c>
      <c r="D73" s="74">
        <v>101.956</v>
      </c>
      <c r="E73" s="74">
        <v>101.991</v>
      </c>
      <c r="F73" s="74">
        <f t="shared" si="4"/>
        <v>2631.931</v>
      </c>
      <c r="G73" s="75">
        <f t="shared" si="5"/>
        <v>722.000000000207</v>
      </c>
      <c r="K73" s="82">
        <f>IF(AND(年报!N$2&lt;=A73,A73&lt;=年报!N$3),1,0)</f>
        <v>0</v>
      </c>
    </row>
    <row r="74" spans="1:11">
      <c r="A74" s="115">
        <v>43581</v>
      </c>
      <c r="B74" s="77">
        <f>'DC4-1'!B74</f>
        <v>2581.994</v>
      </c>
      <c r="C74" s="77">
        <f>IF(ISERROR(VLOOKUP(A74,'DC4-1'!$A$4:$Q$1997,5,TRUE)),"",VLOOKUP(A74,'DC4-1'!$A$4:$Q$1997,5,TRUE))</f>
        <v>152.473</v>
      </c>
      <c r="D74" s="74">
        <v>102.521</v>
      </c>
      <c r="E74" s="74">
        <v>102.557</v>
      </c>
      <c r="F74" s="74">
        <f t="shared" si="4"/>
        <v>2631.928</v>
      </c>
      <c r="G74" s="75">
        <f t="shared" si="5"/>
        <v>725.000000000364</v>
      </c>
      <c r="K74" s="82">
        <f>IF(AND(年报!N$2&lt;=A74,A74&lt;=年报!N$3),1,0)</f>
        <v>0</v>
      </c>
    </row>
    <row r="75" spans="1:11">
      <c r="A75" s="115">
        <v>43595</v>
      </c>
      <c r="B75" s="77">
        <f>'DC4-1'!B75</f>
        <v>2581.994</v>
      </c>
      <c r="C75" s="77">
        <f>IF(ISERROR(VLOOKUP(A75,'DC4-1'!$A$4:$Q$1997,5,TRUE)),"",VLOOKUP(A75,'DC4-1'!$A$4:$Q$1997,5,TRUE))</f>
        <v>155.1285</v>
      </c>
      <c r="D75" s="74">
        <v>105.19</v>
      </c>
      <c r="E75" s="74">
        <v>105.224</v>
      </c>
      <c r="F75" s="74">
        <f t="shared" si="4"/>
        <v>2631.9155</v>
      </c>
      <c r="G75" s="75">
        <f t="shared" si="5"/>
        <v>737.500000000182</v>
      </c>
      <c r="K75" s="82">
        <f>IF(AND(年报!N$2&lt;=A75,A75&lt;=年报!N$3),1,0)</f>
        <v>0</v>
      </c>
    </row>
    <row r="76" spans="1:11">
      <c r="A76" s="115">
        <v>43601</v>
      </c>
      <c r="B76" s="77">
        <f>'DC4-1'!B76</f>
        <v>2581.994</v>
      </c>
      <c r="C76" s="77">
        <f>IF(ISERROR(VLOOKUP(A76,'DC4-1'!$A$4:$Q$1997,5,TRUE)),"",VLOOKUP(A76,'DC4-1'!$A$4:$Q$1997,5,TRUE))</f>
        <v>155.714</v>
      </c>
      <c r="D76" s="74">
        <v>105.77</v>
      </c>
      <c r="E76" s="74">
        <v>105.805</v>
      </c>
      <c r="F76" s="74">
        <f t="shared" si="4"/>
        <v>2631.9205</v>
      </c>
      <c r="G76" s="75">
        <f t="shared" si="5"/>
        <v>732.500000000073</v>
      </c>
      <c r="K76" s="82">
        <f>IF(AND(年报!N$2&lt;=A76,A76&lt;=年报!N$3),1,0)</f>
        <v>0</v>
      </c>
    </row>
    <row r="77" spans="1:11">
      <c r="A77" s="21">
        <v>43608</v>
      </c>
      <c r="B77" s="77">
        <f>'DC4-1'!B77</f>
        <v>2581.994</v>
      </c>
      <c r="C77" s="77">
        <f>IF(ISERROR(VLOOKUP(A77,'DC4-1'!$A$4:$Q$1997,5,TRUE)),"",VLOOKUP(A77,'DC4-1'!$A$4:$Q$1997,5,TRUE))</f>
        <v>158.4695</v>
      </c>
      <c r="D77" s="74">
        <v>108.53</v>
      </c>
      <c r="E77" s="74">
        <v>108.567</v>
      </c>
      <c r="F77" s="74">
        <f t="shared" ref="F77:F153" si="6">(B77+C77)-(D77+E77)/2</f>
        <v>2631.915</v>
      </c>
      <c r="G77" s="75">
        <f t="shared" ref="G77:G153" si="7">(F$4-F77)*1000</f>
        <v>737.999999999829</v>
      </c>
      <c r="K77" s="82">
        <f>IF(AND(年报!N$2&lt;=A77,A77&lt;=年报!N$3),1,0)</f>
        <v>0</v>
      </c>
    </row>
    <row r="78" spans="1:11">
      <c r="A78" s="115">
        <v>43623</v>
      </c>
      <c r="B78" s="77">
        <f>'DC4-1'!B78</f>
        <v>2581.994</v>
      </c>
      <c r="C78" s="77">
        <f>IF(ISERROR(VLOOKUP(A78,'DC4-1'!$A$4:$Q$1997,5,TRUE)),"",VLOOKUP(A78,'DC4-1'!$A$4:$Q$1997,5,TRUE))</f>
        <v>161.5275</v>
      </c>
      <c r="D78" s="74">
        <v>111.59</v>
      </c>
      <c r="E78" s="74">
        <v>111.627</v>
      </c>
      <c r="F78" s="74">
        <f t="shared" si="6"/>
        <v>2631.913</v>
      </c>
      <c r="G78" s="75">
        <f t="shared" si="7"/>
        <v>739.999999999782</v>
      </c>
      <c r="K78" s="82">
        <f>IF(AND(年报!N$2&lt;=A78,A78&lt;=年报!N$3),1,0)</f>
        <v>0</v>
      </c>
    </row>
    <row r="79" spans="1:11">
      <c r="A79" s="21">
        <v>43630</v>
      </c>
      <c r="B79" s="77">
        <f>'DC4-1'!B79</f>
        <v>2581.994</v>
      </c>
      <c r="C79" s="77">
        <f>IF(ISERROR(VLOOKUP(A79,'DC4-1'!$A$4:$Q$1997,5,TRUE)),"",VLOOKUP(A79,'DC4-1'!$A$4:$Q$1997,5,TRUE))</f>
        <v>162.0845</v>
      </c>
      <c r="D79" s="74">
        <v>112.154</v>
      </c>
      <c r="E79" s="74">
        <v>112.194</v>
      </c>
      <c r="F79" s="74">
        <f t="shared" si="6"/>
        <v>2631.9045</v>
      </c>
      <c r="G79" s="75">
        <f t="shared" si="7"/>
        <v>748.500000000149</v>
      </c>
      <c r="K79" s="82">
        <f>IF(AND(年报!N$2&lt;=A79,A79&lt;=年报!N$3),1,0)</f>
        <v>0</v>
      </c>
    </row>
    <row r="80" spans="1:11">
      <c r="A80" s="115">
        <v>43637</v>
      </c>
      <c r="B80" s="77">
        <f>'DC4-1'!B80</f>
        <v>2581.994</v>
      </c>
      <c r="C80" s="77">
        <f>IF(ISERROR(VLOOKUP(A80,'DC4-1'!$A$4:$Q$1997,5,TRUE)),"",VLOOKUP(A80,'DC4-1'!$A$4:$Q$1997,5,TRUE))</f>
        <v>164.839</v>
      </c>
      <c r="D80" s="74">
        <v>114.905</v>
      </c>
      <c r="E80" s="74">
        <v>114.937</v>
      </c>
      <c r="F80" s="74">
        <f t="shared" si="6"/>
        <v>2631.912</v>
      </c>
      <c r="G80" s="75">
        <f t="shared" si="7"/>
        <v>740.999999999985</v>
      </c>
      <c r="K80" s="82">
        <f>IF(AND(年报!N$2&lt;=A80,A80&lt;=年报!N$3),1,0)</f>
        <v>0</v>
      </c>
    </row>
    <row r="81" spans="1:11">
      <c r="A81" s="115">
        <v>43645</v>
      </c>
      <c r="B81" s="77">
        <f>'DC4-1'!B81</f>
        <v>2581.994</v>
      </c>
      <c r="C81" s="77">
        <f>IF(ISERROR(VLOOKUP(A81,'DC4-1'!$A$4:$Q$1997,5,TRUE)),"",VLOOKUP(A81,'DC4-1'!$A$4:$Q$1997,5,TRUE))</f>
        <v>164.7725</v>
      </c>
      <c r="D81" s="74">
        <v>114.848</v>
      </c>
      <c r="E81" s="74">
        <v>114.883</v>
      </c>
      <c r="F81" s="74">
        <f t="shared" si="6"/>
        <v>2631.901</v>
      </c>
      <c r="G81" s="75">
        <f t="shared" si="7"/>
        <v>751.999999999953</v>
      </c>
      <c r="K81" s="82">
        <f>IF(AND(年报!N$2&lt;=A81,A81&lt;=年报!N$3),1,0)</f>
        <v>0</v>
      </c>
    </row>
    <row r="82" spans="1:11">
      <c r="A82" s="115">
        <v>43651</v>
      </c>
      <c r="B82" s="77">
        <f>'DC4-1'!B82</f>
        <v>2581.994</v>
      </c>
      <c r="C82" s="77">
        <f>IF(ISERROR(VLOOKUP(A82,'DC4-1'!$A$4:$Q$1997,5,TRUE)),"",VLOOKUP(A82,'DC4-1'!$A$4:$Q$1997,5,TRUE))</f>
        <v>164.7385</v>
      </c>
      <c r="D82" s="74">
        <v>114.819</v>
      </c>
      <c r="E82" s="74">
        <v>114.854</v>
      </c>
      <c r="F82" s="74">
        <f t="shared" si="6"/>
        <v>2631.896</v>
      </c>
      <c r="G82" s="75">
        <f t="shared" si="7"/>
        <v>757.000000000062</v>
      </c>
      <c r="K82" s="82">
        <f>IF(AND(年报!N$2&lt;=A82,A82&lt;=年报!N$3),1,0)</f>
        <v>0</v>
      </c>
    </row>
    <row r="83" spans="1:11">
      <c r="A83" s="115">
        <v>43660</v>
      </c>
      <c r="B83" s="77">
        <f>'DC4-1'!B83</f>
        <v>2581.994</v>
      </c>
      <c r="C83" s="77">
        <f>IF(ISERROR(VLOOKUP(A83,'DC4-1'!$A$4:$Q$1997,5,TRUE)),"",VLOOKUP(A83,'DC4-1'!$A$4:$Q$1997,5,TRUE))</f>
        <v>164.708</v>
      </c>
      <c r="D83" s="74">
        <v>114.793</v>
      </c>
      <c r="E83" s="74">
        <v>114.829</v>
      </c>
      <c r="F83" s="74">
        <f t="shared" si="6"/>
        <v>2631.891</v>
      </c>
      <c r="G83" s="75">
        <f t="shared" si="7"/>
        <v>762.000000000171</v>
      </c>
      <c r="K83" s="82">
        <f>IF(AND(年报!N$2&lt;=A83,A83&lt;=年报!N$3),1,0)</f>
        <v>0</v>
      </c>
    </row>
    <row r="84" spans="1:11">
      <c r="A84" s="115">
        <v>43665</v>
      </c>
      <c r="B84" s="77">
        <f>'DC4-1'!B84</f>
        <v>2581.994</v>
      </c>
      <c r="C84" s="77">
        <f>IF(ISERROR(VLOOKUP(A84,'DC4-1'!$A$4:$Q$1997,5,TRUE)),"",VLOOKUP(A84,'DC4-1'!$A$4:$Q$1997,5,TRUE))</f>
        <v>164.6945</v>
      </c>
      <c r="D84" s="74">
        <v>114.776</v>
      </c>
      <c r="E84" s="74">
        <v>114.812</v>
      </c>
      <c r="F84" s="74">
        <f t="shared" si="6"/>
        <v>2631.8945</v>
      </c>
      <c r="G84" s="75">
        <f t="shared" si="7"/>
        <v>758.499999999913</v>
      </c>
      <c r="K84" s="82">
        <f>IF(AND(年报!N$2&lt;=A84,A84&lt;=年报!N$3),1,0)</f>
        <v>0</v>
      </c>
    </row>
    <row r="85" spans="1:11">
      <c r="A85" s="115">
        <v>43671</v>
      </c>
      <c r="B85" s="77">
        <f>'DC4-1'!B85</f>
        <v>2581.994</v>
      </c>
      <c r="C85" s="77">
        <f>IF(ISERROR(VLOOKUP(A85,'DC4-1'!$A$4:$Q$1997,5,TRUE)),"",VLOOKUP(A85,'DC4-1'!$A$4:$Q$1997,5,TRUE))</f>
        <v>164.674</v>
      </c>
      <c r="D85" s="74">
        <v>114.756</v>
      </c>
      <c r="E85" s="74">
        <v>114.791</v>
      </c>
      <c r="F85" s="74">
        <f t="shared" si="6"/>
        <v>2631.8945</v>
      </c>
      <c r="G85" s="75">
        <f t="shared" si="7"/>
        <v>758.499999999913</v>
      </c>
      <c r="K85" s="82">
        <f>IF(AND(年报!N$2&lt;=A85,A85&lt;=年报!N$3),1,0)</f>
        <v>0</v>
      </c>
    </row>
    <row r="86" spans="1:11">
      <c r="A86" s="115">
        <v>43678</v>
      </c>
      <c r="B86" s="77">
        <f>'DC4-1'!B86</f>
        <v>2581.994</v>
      </c>
      <c r="C86" s="77">
        <f>IF(ISERROR(VLOOKUP(A86,'DC4-1'!$A$4:$Q$1997,5,TRUE)),"",VLOOKUP(A86,'DC4-1'!$A$4:$Q$1997,5,TRUE))</f>
        <v>164.659</v>
      </c>
      <c r="D86" s="74">
        <v>114.741</v>
      </c>
      <c r="E86" s="74">
        <v>114.779</v>
      </c>
      <c r="F86" s="74">
        <f t="shared" si="6"/>
        <v>2631.893</v>
      </c>
      <c r="G86" s="75">
        <f t="shared" si="7"/>
        <v>760.000000000218</v>
      </c>
      <c r="K86" s="82">
        <f>IF(AND(年报!N$2&lt;=A86,A86&lt;=年报!N$3),1,0)</f>
        <v>0</v>
      </c>
    </row>
    <row r="87" spans="1:11">
      <c r="A87" s="115">
        <v>43686</v>
      </c>
      <c r="B87" s="77">
        <f>'DC4-1'!B87</f>
        <v>2581.994</v>
      </c>
      <c r="C87" s="77">
        <f>IF(ISERROR(VLOOKUP(A87,'DC4-1'!$A$4:$Q$1997,5,TRUE)),"",VLOOKUP(A87,'DC4-1'!$A$4:$Q$1997,5,TRUE))</f>
        <v>164.641</v>
      </c>
      <c r="D87" s="74">
        <v>114.728</v>
      </c>
      <c r="E87" s="74">
        <v>114.765</v>
      </c>
      <c r="F87" s="74">
        <f t="shared" si="6"/>
        <v>2631.8885</v>
      </c>
      <c r="G87" s="75">
        <f t="shared" si="7"/>
        <v>764.500000000226</v>
      </c>
      <c r="K87" s="82">
        <f>IF(AND(年报!N$2&lt;=A87,A87&lt;=年报!N$3),1,0)</f>
        <v>0</v>
      </c>
    </row>
    <row r="88" spans="1:11">
      <c r="A88" s="115">
        <v>43693</v>
      </c>
      <c r="B88" s="77">
        <f>'DC4-1'!B88</f>
        <v>2581.994</v>
      </c>
      <c r="C88" s="77">
        <f>IF(ISERROR(VLOOKUP(A88,'DC4-1'!$A$4:$Q$1997,5,TRUE)),"",VLOOKUP(A88,'DC4-1'!$A$4:$Q$1997,5,TRUE))</f>
        <v>165.2045</v>
      </c>
      <c r="D88" s="74">
        <v>115.295</v>
      </c>
      <c r="E88" s="74">
        <v>115.335</v>
      </c>
      <c r="F88" s="74">
        <f t="shared" si="6"/>
        <v>2631.8835</v>
      </c>
      <c r="G88" s="75">
        <f t="shared" si="7"/>
        <v>769.500000000335</v>
      </c>
      <c r="K88" s="82">
        <f>IF(AND(年报!N$2&lt;=A88,A88&lt;=年报!N$3),1,0)</f>
        <v>0</v>
      </c>
    </row>
    <row r="89" spans="1:11">
      <c r="A89" s="115">
        <v>43708</v>
      </c>
      <c r="B89" s="77">
        <f>'DC4-1'!B89</f>
        <v>2581.994</v>
      </c>
      <c r="C89" s="77">
        <f>IF(ISERROR(VLOOKUP(A89,'DC4-1'!$A$4:$Q$1997,5,TRUE)),"",VLOOKUP(A89,'DC4-1'!$A$4:$Q$1997,5,TRUE))</f>
        <v>167.871</v>
      </c>
      <c r="D89" s="74">
        <v>117.939</v>
      </c>
      <c r="E89" s="74">
        <v>118.001</v>
      </c>
      <c r="F89" s="74">
        <f t="shared" si="6"/>
        <v>2631.895</v>
      </c>
      <c r="G89" s="75">
        <f t="shared" si="7"/>
        <v>757.999999999811</v>
      </c>
      <c r="K89" s="82">
        <f>IF(AND(年报!N$2&lt;=A89,A89&lt;=年报!N$3),1,0)</f>
        <v>0</v>
      </c>
    </row>
    <row r="90" spans="1:11">
      <c r="A90" s="115">
        <v>43713</v>
      </c>
      <c r="B90" s="77">
        <f>'DC4-1'!B90</f>
        <v>2581.994</v>
      </c>
      <c r="C90" s="77">
        <f>IF(ISERROR(VLOOKUP(A90,'DC4-1'!$A$4:$Q$1997,5,TRUE)),"",VLOOKUP(A90,'DC4-1'!$A$4:$Q$1997,5,TRUE))</f>
        <v>167.8675</v>
      </c>
      <c r="D90" s="74">
        <v>117.964</v>
      </c>
      <c r="E90" s="74">
        <v>117.993</v>
      </c>
      <c r="F90" s="74">
        <f t="shared" si="6"/>
        <v>2631.883</v>
      </c>
      <c r="G90" s="75">
        <f t="shared" si="7"/>
        <v>770.000000000437</v>
      </c>
      <c r="K90" s="82">
        <f>IF(AND(年报!N$2&lt;=A90,A90&lt;=年报!N$3),1,0)</f>
        <v>0</v>
      </c>
    </row>
    <row r="91" spans="1:11">
      <c r="A91" s="115">
        <v>43722</v>
      </c>
      <c r="B91" s="77">
        <f>'DC4-1'!B91</f>
        <v>2581.994</v>
      </c>
      <c r="C91" s="77">
        <f>IF(ISERROR(VLOOKUP(A91,'DC4-1'!$A$4:$Q$1997,5,TRUE)),"",VLOOKUP(A91,'DC4-1'!$A$4:$Q$1997,5,TRUE))</f>
        <v>168.4295</v>
      </c>
      <c r="D91" s="74">
        <v>118.526</v>
      </c>
      <c r="E91" s="74">
        <v>118.555</v>
      </c>
      <c r="F91" s="74">
        <f t="shared" si="6"/>
        <v>2631.883</v>
      </c>
      <c r="G91" s="75">
        <f t="shared" si="7"/>
        <v>769.999999999982</v>
      </c>
      <c r="K91" s="82">
        <f>IF(AND(年报!N$2&lt;=A91,A91&lt;=年报!N$3),1,0)</f>
        <v>0</v>
      </c>
    </row>
    <row r="92" spans="1:11">
      <c r="A92" s="115">
        <v>43728</v>
      </c>
      <c r="B92" s="77">
        <f>'DC4-1'!B92</f>
        <v>2581.994</v>
      </c>
      <c r="C92" s="77">
        <f>IF(ISERROR(VLOOKUP(A92,'DC4-1'!$A$4:$Q$1997,5,TRUE)),"",VLOOKUP(A92,'DC4-1'!$A$4:$Q$1997,5,TRUE))</f>
        <v>168.4115</v>
      </c>
      <c r="D92" s="74">
        <v>118.513</v>
      </c>
      <c r="E92" s="74">
        <v>118.542</v>
      </c>
      <c r="F92" s="74">
        <f t="shared" si="6"/>
        <v>2631.878</v>
      </c>
      <c r="G92" s="75">
        <f t="shared" si="7"/>
        <v>775.000000000091</v>
      </c>
      <c r="K92" s="82">
        <f>IF(AND(年报!N$2&lt;=A92,A92&lt;=年报!N$3),1,0)</f>
        <v>0</v>
      </c>
    </row>
    <row r="93" spans="1:11">
      <c r="A93" s="115">
        <v>43742</v>
      </c>
      <c r="B93" s="77">
        <f>'DC4-1'!B93</f>
        <v>2581.994</v>
      </c>
      <c r="C93" s="77">
        <f>IF(ISERROR(VLOOKUP(A93,'DC4-1'!$A$4:$Q$1997,5,TRUE)),"",VLOOKUP(A93,'DC4-1'!$A$4:$Q$1997,5,TRUE))</f>
        <v>171.1225</v>
      </c>
      <c r="D93" s="74">
        <v>121.226</v>
      </c>
      <c r="E93" s="74">
        <v>121.255</v>
      </c>
      <c r="F93" s="74">
        <f t="shared" si="6"/>
        <v>2631.876</v>
      </c>
      <c r="G93" s="75">
        <f t="shared" si="7"/>
        <v>777.000000000044</v>
      </c>
      <c r="K93" s="82">
        <f>IF(AND(年报!N$2&lt;=A93,A93&lt;=年报!N$3),1,0)</f>
        <v>0</v>
      </c>
    </row>
    <row r="94" spans="1:11">
      <c r="A94" s="115">
        <v>43749</v>
      </c>
      <c r="B94" s="77">
        <f>'DC4-1'!B94</f>
        <v>2581.994</v>
      </c>
      <c r="C94" s="77">
        <f>IF(ISERROR(VLOOKUP(A94,'DC4-1'!$A$4:$Q$1997,5,TRUE)),"",VLOOKUP(A94,'DC4-1'!$A$4:$Q$1997,5,TRUE))</f>
        <v>171.085</v>
      </c>
      <c r="D94" s="74">
        <v>121.19</v>
      </c>
      <c r="E94" s="74">
        <v>121.323</v>
      </c>
      <c r="F94" s="74">
        <f t="shared" si="6"/>
        <v>2631.8225</v>
      </c>
      <c r="G94" s="75">
        <f t="shared" si="7"/>
        <v>830.500000000029</v>
      </c>
      <c r="K94" s="82">
        <f>IF(AND(年报!N$2&lt;=A94,A94&lt;=年报!N$3),1,0)</f>
        <v>0</v>
      </c>
    </row>
    <row r="95" spans="1:11">
      <c r="A95" s="115">
        <v>43762</v>
      </c>
      <c r="B95" s="77">
        <f>'DC4-1'!B95</f>
        <v>2581.994</v>
      </c>
      <c r="C95" s="77">
        <f>IF(ISERROR(VLOOKUP(A95,'DC4-1'!$A$4:$Q$1997,5,TRUE)),"",VLOOKUP(A95,'DC4-1'!$A$4:$Q$1997,5,TRUE))</f>
        <v>174.3905</v>
      </c>
      <c r="D95" s="74">
        <v>124.501</v>
      </c>
      <c r="E95" s="74">
        <v>124.527</v>
      </c>
      <c r="F95" s="74">
        <f t="shared" si="6"/>
        <v>2631.8705</v>
      </c>
      <c r="G95" s="75">
        <f t="shared" si="7"/>
        <v>782.500000000255</v>
      </c>
      <c r="K95" s="82">
        <f>IF(AND(年报!N$2&lt;=A95,A95&lt;=年报!N$3),1,0)</f>
        <v>0</v>
      </c>
    </row>
    <row r="96" spans="1:11">
      <c r="A96" s="21">
        <v>43770</v>
      </c>
      <c r="B96" s="77">
        <f>'DC4-1'!B96</f>
        <v>2581.994</v>
      </c>
      <c r="C96" s="77">
        <f>IF(ISERROR(VLOOKUP(A96,'DC4-1'!$A$4:$Q$1997,5,TRUE)),"",VLOOKUP(A96,'DC4-1'!$A$4:$Q$1997,5,TRUE))</f>
        <v>177.4835</v>
      </c>
      <c r="D96" s="74">
        <v>127.595</v>
      </c>
      <c r="E96" s="74">
        <v>127.626</v>
      </c>
      <c r="F96" s="74">
        <f t="shared" si="6"/>
        <v>2631.867</v>
      </c>
      <c r="G96" s="75">
        <f t="shared" si="7"/>
        <v>786.000000000058</v>
      </c>
      <c r="K96" s="82">
        <f>IF(AND(年报!N$2&lt;=A96,A96&lt;=年报!N$3),1,0)</f>
        <v>0</v>
      </c>
    </row>
    <row r="97" spans="1:11">
      <c r="A97" s="21">
        <v>43778</v>
      </c>
      <c r="B97" s="77">
        <f>'DC4-1'!B97</f>
        <v>2581.994</v>
      </c>
      <c r="C97" s="77">
        <f>IF(ISERROR(VLOOKUP(A97,'DC4-1'!$A$4:$Q$1997,5,TRUE)),"",VLOOKUP(A97,'DC4-1'!$A$4:$Q$1997,5,TRUE))</f>
        <v>180.6385</v>
      </c>
      <c r="D97" s="74">
        <v>130.749</v>
      </c>
      <c r="E97" s="74">
        <v>130.776</v>
      </c>
      <c r="F97" s="74">
        <f t="shared" si="6"/>
        <v>2631.87</v>
      </c>
      <c r="G97" s="75">
        <f t="shared" si="7"/>
        <v>782.999999999902</v>
      </c>
      <c r="K97" s="82">
        <f>IF(AND(年报!N$2&lt;=A97,A97&lt;=年报!N$3),1,0)</f>
        <v>0</v>
      </c>
    </row>
    <row r="98" spans="1:11">
      <c r="A98" s="115">
        <v>43791</v>
      </c>
      <c r="B98" s="77">
        <f>'DC4-1'!B98</f>
        <v>2581.994</v>
      </c>
      <c r="C98" s="77">
        <f>IF(ISERROR(VLOOKUP(A98,'DC4-1'!$A$4:$Q$1997,5,TRUE)),"",VLOOKUP(A98,'DC4-1'!$A$4:$Q$1997,5,TRUE))</f>
        <v>184.322</v>
      </c>
      <c r="D98" s="74">
        <v>134.444</v>
      </c>
      <c r="E98" s="74">
        <v>134.469</v>
      </c>
      <c r="F98" s="74">
        <f t="shared" si="6"/>
        <v>2631.8595</v>
      </c>
      <c r="G98" s="75">
        <f t="shared" si="7"/>
        <v>793.499999999767</v>
      </c>
      <c r="K98" s="82">
        <f>IF(AND(年报!N$2&lt;=A98,A98&lt;=年报!N$3),1,0)</f>
        <v>0</v>
      </c>
    </row>
    <row r="99" spans="1:11">
      <c r="A99" s="115">
        <v>43802</v>
      </c>
      <c r="B99" s="77">
        <f>'DC4-1'!B99</f>
        <v>2581.994</v>
      </c>
      <c r="C99" s="77">
        <f>IF(ISERROR(VLOOKUP(A99,'DC4-1'!$A$4:$Q$1997,5,TRUE)),"",VLOOKUP(A99,'DC4-1'!$A$4:$Q$1997,5,TRUE))</f>
        <v>187.01</v>
      </c>
      <c r="D99" s="74">
        <v>137.132</v>
      </c>
      <c r="E99" s="74">
        <v>137.162</v>
      </c>
      <c r="F99" s="74">
        <f t="shared" si="6"/>
        <v>2631.857</v>
      </c>
      <c r="G99" s="75">
        <f t="shared" si="7"/>
        <v>796.000000000276</v>
      </c>
      <c r="K99" s="82">
        <f>IF(AND(年报!N$2&lt;=A99,A99&lt;=年报!N$3),1,0)</f>
        <v>0</v>
      </c>
    </row>
    <row r="100" spans="1:11">
      <c r="A100" s="115">
        <v>43824</v>
      </c>
      <c r="B100" s="77">
        <f>'DC4-1'!B100</f>
        <v>2581.994</v>
      </c>
      <c r="C100" s="77">
        <f>IF(ISERROR(VLOOKUP(A100,'DC4-1'!$A$4:$Q$1997,5,TRUE)),"",VLOOKUP(A100,'DC4-1'!$A$4:$Q$1997,5,TRUE))</f>
        <v>190.2285</v>
      </c>
      <c r="D100" s="74">
        <v>140.366</v>
      </c>
      <c r="E100" s="74">
        <v>140.396</v>
      </c>
      <c r="F100" s="74">
        <f t="shared" si="6"/>
        <v>2631.8415</v>
      </c>
      <c r="G100" s="75">
        <f t="shared" si="7"/>
        <v>811.499999999796</v>
      </c>
      <c r="K100" s="82">
        <f>IF(AND(年报!N$2&lt;=A100,A100&lt;=年报!N$3),1,0)</f>
        <v>1</v>
      </c>
    </row>
    <row r="101" spans="1:11">
      <c r="A101" s="115">
        <v>43834</v>
      </c>
      <c r="B101" s="77">
        <f>'DC4-1'!B101</f>
        <v>2581.994</v>
      </c>
      <c r="C101" s="77">
        <f>IF(ISERROR(VLOOKUP(A101,'DC4-1'!$A$4:$Q$1997,5,TRUE)),"",VLOOKUP(A101,'DC4-1'!$A$4:$Q$1997,5,TRUE))</f>
        <v>190.2345</v>
      </c>
      <c r="D101" s="74">
        <v>140.378</v>
      </c>
      <c r="E101" s="74">
        <v>140.412</v>
      </c>
      <c r="F101" s="74">
        <f t="shared" si="6"/>
        <v>2631.8335</v>
      </c>
      <c r="G101" s="75">
        <f t="shared" si="7"/>
        <v>819.500000000062</v>
      </c>
      <c r="K101" s="82">
        <f>IF(AND(年报!N$2&lt;=A101,A101&lt;=年报!N$3),1,0)</f>
        <v>1</v>
      </c>
    </row>
    <row r="102" spans="1:11">
      <c r="A102" s="115">
        <v>43839</v>
      </c>
      <c r="B102" s="77">
        <f>'DC4-1'!B102</f>
        <v>2581.994</v>
      </c>
      <c r="C102" s="77">
        <f>IF(ISERROR(VLOOKUP(A102,'DC4-1'!$A$4:$Q$1997,5,TRUE)),"",VLOOKUP(A102,'DC4-1'!$A$4:$Q$1997,5,TRUE))</f>
        <v>193.5085</v>
      </c>
      <c r="D102" s="74">
        <v>143.645</v>
      </c>
      <c r="E102" s="74">
        <v>143.668</v>
      </c>
      <c r="F102" s="74">
        <f t="shared" si="6"/>
        <v>2631.846</v>
      </c>
      <c r="G102" s="75">
        <f t="shared" si="7"/>
        <v>807.000000000244</v>
      </c>
      <c r="K102" s="82">
        <f>IF(AND(年报!N$2&lt;=A102,A102&lt;=年报!N$3),1,0)</f>
        <v>1</v>
      </c>
    </row>
    <row r="103" spans="1:11">
      <c r="A103" s="115">
        <v>43845</v>
      </c>
      <c r="B103" s="77">
        <f>'DC4-1'!B103</f>
        <v>2581.994</v>
      </c>
      <c r="C103" s="77">
        <f>IF(ISERROR(VLOOKUP(A103,'DC4-1'!$A$4:$Q$1997,5,TRUE)),"",VLOOKUP(A103,'DC4-1'!$A$4:$Q$1997,5,TRUE))</f>
        <v>193.499</v>
      </c>
      <c r="D103" s="74">
        <v>143.655</v>
      </c>
      <c r="E103" s="74">
        <v>143.72</v>
      </c>
      <c r="F103" s="74">
        <f t="shared" si="6"/>
        <v>2631.8055</v>
      </c>
      <c r="G103" s="75">
        <f t="shared" si="7"/>
        <v>847.500000000309</v>
      </c>
      <c r="K103" s="82">
        <f>IF(AND(年报!N$2&lt;=A103,A103&lt;=年报!N$3),1,0)</f>
        <v>1</v>
      </c>
    </row>
    <row r="104" spans="1:11">
      <c r="A104" s="115">
        <v>43908</v>
      </c>
      <c r="B104" s="77">
        <f>'DC4-1'!B104</f>
        <v>2581.994</v>
      </c>
      <c r="C104" s="77">
        <f>IF(ISERROR(VLOOKUP(A104,'DC4-1'!$A$4:$Q$1997,5,TRUE)),"",VLOOKUP(A104,'DC4-1'!$A$4:$Q$1997,5,TRUE))</f>
        <v>193.3015</v>
      </c>
      <c r="D104" s="74">
        <v>143.459</v>
      </c>
      <c r="E104" s="74">
        <v>143.5</v>
      </c>
      <c r="F104" s="74">
        <f t="shared" si="6"/>
        <v>2631.816</v>
      </c>
      <c r="G104" s="75">
        <f t="shared" si="7"/>
        <v>836.999999999989</v>
      </c>
      <c r="K104" s="82">
        <f>IF(AND(年报!N$2&lt;=A104,A104&lt;=年报!N$3),1,0)</f>
        <v>1</v>
      </c>
    </row>
    <row r="105" spans="1:11">
      <c r="A105" s="115">
        <v>43930</v>
      </c>
      <c r="B105" s="77">
        <f>'DC4-1'!B105</f>
        <v>2581.994</v>
      </c>
      <c r="C105" s="77">
        <f>IF(ISERROR(VLOOKUP(A105,'DC4-1'!$A$4:$Q$1997,5,TRUE)),"",VLOOKUP(A105,'DC4-1'!$A$4:$Q$1997,5,TRUE))</f>
        <v>200.2455</v>
      </c>
      <c r="D105" s="74">
        <v>150.406</v>
      </c>
      <c r="E105" s="74">
        <v>150.43</v>
      </c>
      <c r="F105" s="74">
        <f t="shared" si="6"/>
        <v>2631.8215</v>
      </c>
      <c r="G105" s="75">
        <f t="shared" si="7"/>
        <v>831.500000000233</v>
      </c>
      <c r="K105" s="82">
        <f>IF(AND(年报!N$2&lt;=A105,A105&lt;=年报!N$3),1,0)</f>
        <v>1</v>
      </c>
    </row>
    <row r="106" spans="1:11">
      <c r="A106" s="115">
        <v>43938</v>
      </c>
      <c r="B106" s="77">
        <f>'DC4-1'!B106</f>
        <v>2581.994</v>
      </c>
      <c r="C106" s="77">
        <f>IF(ISERROR(VLOOKUP(A106,'DC4-1'!$A$4:$Q$1997,5,TRUE)),"",VLOOKUP(A106,'DC4-1'!$A$4:$Q$1997,5,TRUE))</f>
        <v>203.081</v>
      </c>
      <c r="D106" s="74">
        <v>153.204</v>
      </c>
      <c r="E106" s="74">
        <v>153.233</v>
      </c>
      <c r="F106" s="74">
        <f t="shared" si="6"/>
        <v>2631.8565</v>
      </c>
      <c r="G106" s="75">
        <f t="shared" si="7"/>
        <v>796.499999999924</v>
      </c>
      <c r="K106" s="82">
        <f>IF(AND(年报!N$2&lt;=A106,A106&lt;=年报!N$3),1,0)</f>
        <v>1</v>
      </c>
    </row>
    <row r="107" spans="1:11">
      <c r="A107" s="115">
        <v>43942</v>
      </c>
      <c r="B107" s="77">
        <f>'DC4-1'!B107</f>
        <v>2581.994</v>
      </c>
      <c r="C107" s="77">
        <f>IF(ISERROR(VLOOKUP(A107,'DC4-1'!$A$4:$Q$1997,5,TRUE)),"",VLOOKUP(A107,'DC4-1'!$A$4:$Q$1997,5,TRUE))</f>
        <v>203.493</v>
      </c>
      <c r="D107" s="74">
        <v>153.657</v>
      </c>
      <c r="E107" s="74">
        <v>153.688</v>
      </c>
      <c r="F107" s="74">
        <f t="shared" si="6"/>
        <v>2631.8145</v>
      </c>
      <c r="G107" s="75">
        <f t="shared" si="7"/>
        <v>838.500000000295</v>
      </c>
      <c r="K107" s="82">
        <f>IF(AND(年报!N$2&lt;=A107,A107&lt;=年报!N$3),1,0)</f>
        <v>1</v>
      </c>
    </row>
    <row r="108" spans="1:11">
      <c r="A108" s="115">
        <v>43951</v>
      </c>
      <c r="B108" s="77">
        <f>'DC4-1'!B108</f>
        <v>2581.994</v>
      </c>
      <c r="C108" s="77">
        <f>IF(ISERROR(VLOOKUP(A108,'DC4-1'!$A$4:$Q$1997,5,TRUE)),"",VLOOKUP(A108,'DC4-1'!$A$4:$Q$1997,5,TRUE))</f>
        <v>206.1375</v>
      </c>
      <c r="D108" s="74">
        <v>156.306</v>
      </c>
      <c r="E108" s="74">
        <v>156.336</v>
      </c>
      <c r="F108" s="74">
        <f t="shared" si="6"/>
        <v>2631.8105</v>
      </c>
      <c r="G108" s="75">
        <f t="shared" si="7"/>
        <v>842.5000000002</v>
      </c>
      <c r="K108" s="82">
        <f>IF(AND(年报!N$2&lt;=A108,A108&lt;=年报!N$3),1,0)</f>
        <v>1</v>
      </c>
    </row>
    <row r="109" spans="1:11">
      <c r="A109" s="115">
        <v>43956</v>
      </c>
      <c r="B109" s="77">
        <f>'DC4-1'!B109</f>
        <v>2581.994</v>
      </c>
      <c r="C109" s="77">
        <f>IF(ISERROR(VLOOKUP(A109,'DC4-1'!$A$4:$Q$1997,5,TRUE)),"",VLOOKUP(A109,'DC4-1'!$A$4:$Q$1997,5,TRUE))</f>
        <v>206.577</v>
      </c>
      <c r="D109" s="74">
        <v>156.737</v>
      </c>
      <c r="E109" s="74">
        <v>156.768</v>
      </c>
      <c r="F109" s="74">
        <f t="shared" si="6"/>
        <v>2631.8185</v>
      </c>
      <c r="G109" s="75">
        <f t="shared" si="7"/>
        <v>834.500000000389</v>
      </c>
      <c r="K109" s="82">
        <f>IF(AND(年报!N$2&lt;=A109,A109&lt;=年报!N$3),1,0)</f>
        <v>1</v>
      </c>
    </row>
    <row r="110" spans="1:11">
      <c r="A110" s="115">
        <v>43964</v>
      </c>
      <c r="B110" s="77">
        <f>'DC4-1'!B110</f>
        <v>2581.994</v>
      </c>
      <c r="C110" s="77">
        <f>IF(ISERROR(VLOOKUP(A110,'DC4-1'!$A$4:$Q$1997,5,TRUE)),"",VLOOKUP(A110,'DC4-1'!$A$4:$Q$1997,5,TRUE))</f>
        <v>209.16</v>
      </c>
      <c r="D110" s="74">
        <v>159.331</v>
      </c>
      <c r="E110" s="74">
        <v>159.362</v>
      </c>
      <c r="F110" s="74">
        <f t="shared" si="6"/>
        <v>2631.8075</v>
      </c>
      <c r="G110" s="75">
        <f t="shared" si="7"/>
        <v>845.500000000357</v>
      </c>
      <c r="H110" s="140"/>
      <c r="I110" s="140"/>
      <c r="K110" s="82">
        <f>IF(AND(年报!N$2&lt;=A110,A110&lt;=年报!N$3),1,0)</f>
        <v>1</v>
      </c>
    </row>
    <row r="111" spans="1:11">
      <c r="A111" s="115">
        <v>43972</v>
      </c>
      <c r="B111" s="77">
        <f>'DC4-1'!B111</f>
        <v>2581.994</v>
      </c>
      <c r="C111" s="77">
        <f>IF(ISERROR(VLOOKUP(A111,'DC4-1'!$A$4:$Q$1997,5,TRUE)),"",VLOOKUP(A111,'DC4-1'!$A$4:$Q$1997,5,TRUE))</f>
        <v>212.1685</v>
      </c>
      <c r="D111" s="74">
        <v>162.348</v>
      </c>
      <c r="E111" s="74">
        <v>162.375</v>
      </c>
      <c r="F111" s="74">
        <f t="shared" si="6"/>
        <v>2631.801</v>
      </c>
      <c r="G111" s="75">
        <f t="shared" si="7"/>
        <v>851.999999999862</v>
      </c>
      <c r="K111" s="82">
        <f>IF(AND(年报!N$2&lt;=A111,A111&lt;=年报!N$3),1,0)</f>
        <v>1</v>
      </c>
    </row>
    <row r="112" spans="1:11">
      <c r="A112" s="115">
        <v>43980</v>
      </c>
      <c r="B112" s="77">
        <f>'DC4-1'!B112</f>
        <v>2581.994</v>
      </c>
      <c r="C112" s="77">
        <f>IF(ISERROR(VLOOKUP(A112,'DC4-1'!$A$4:$Q$1997,5,TRUE)),"",VLOOKUP(A112,'DC4-1'!$A$4:$Q$1997,5,TRUE))</f>
        <v>212.1675</v>
      </c>
      <c r="D112" s="74">
        <v>162.325</v>
      </c>
      <c r="E112" s="74">
        <v>162.359</v>
      </c>
      <c r="F112" s="74">
        <f t="shared" si="6"/>
        <v>2631.8195</v>
      </c>
      <c r="G112" s="75">
        <f t="shared" si="7"/>
        <v>833.500000000186</v>
      </c>
      <c r="I112" s="140"/>
      <c r="K112" s="82">
        <f>IF(AND(年报!N$2&lt;=A112,A112&lt;=年报!N$3),1,0)</f>
        <v>1</v>
      </c>
    </row>
    <row r="113" spans="1:11">
      <c r="A113" s="115">
        <v>43999</v>
      </c>
      <c r="B113" s="77">
        <f>'DC4-1'!B113</f>
        <v>2581.994</v>
      </c>
      <c r="C113" s="77">
        <f>IF(ISERROR(VLOOKUP(A113,'DC4-1'!$A$4:$Q$1997,5,TRUE)),"",VLOOKUP(A113,'DC4-1'!$A$4:$Q$1997,5,TRUE))</f>
        <v>215.368</v>
      </c>
      <c r="D113" s="74">
        <v>165.555</v>
      </c>
      <c r="E113" s="74">
        <v>165.584</v>
      </c>
      <c r="F113" s="74">
        <f t="shared" si="6"/>
        <v>2631.7925</v>
      </c>
      <c r="G113" s="75">
        <f t="shared" si="7"/>
        <v>860.500000000229</v>
      </c>
      <c r="I113" s="140"/>
      <c r="J113" s="140"/>
      <c r="K113" s="82">
        <f>IF(AND(年报!N$2&lt;=A113,A113&lt;=年报!N$3),1,0)</f>
        <v>1</v>
      </c>
    </row>
    <row r="114" spans="1:11">
      <c r="A114" s="115">
        <v>44008</v>
      </c>
      <c r="B114" s="77">
        <f>'DC4-1'!B114</f>
        <v>2581.994</v>
      </c>
      <c r="C114" s="77">
        <f>IF(ISERROR(VLOOKUP(A114,'DC4-1'!$A$4:$Q$1997,5,TRUE)),"",VLOOKUP(A114,'DC4-1'!$A$4:$Q$1997,5,TRUE))</f>
        <v>215.364</v>
      </c>
      <c r="D114" s="74">
        <v>165.551</v>
      </c>
      <c r="E114" s="74">
        <v>165.582</v>
      </c>
      <c r="F114" s="74">
        <f t="shared" si="6"/>
        <v>2631.7915</v>
      </c>
      <c r="G114" s="75">
        <f t="shared" si="7"/>
        <v>861.499999999978</v>
      </c>
      <c r="K114" s="82">
        <f>IF(AND(年报!N$2&lt;=A114,A114&lt;=年报!N$3),1,0)</f>
        <v>1</v>
      </c>
    </row>
    <row r="115" spans="1:11">
      <c r="A115" s="115">
        <v>44056</v>
      </c>
      <c r="B115" s="77">
        <f>'DC4-1'!B115</f>
        <v>2581.994</v>
      </c>
      <c r="C115" s="77">
        <f>IF(ISERROR(VLOOKUP(A115,'DC4-1'!$A$4:$Q$1997,5,TRUE)),"",VLOOKUP(A115,'DC4-1'!$A$4:$Q$1997,5,TRUE))</f>
        <v>219.0455</v>
      </c>
      <c r="D115" s="74">
        <v>169.243</v>
      </c>
      <c r="E115" s="74">
        <v>169.273</v>
      </c>
      <c r="F115" s="74">
        <f t="shared" si="6"/>
        <v>2631.7815</v>
      </c>
      <c r="G115" s="75">
        <f t="shared" si="7"/>
        <v>871.499999999742</v>
      </c>
      <c r="K115" s="82">
        <f>IF(AND(年报!N$2&lt;=A115,A115&lt;=年报!N$3),1,0)</f>
        <v>1</v>
      </c>
    </row>
    <row r="116" spans="1:11">
      <c r="A116" s="115">
        <v>44062</v>
      </c>
      <c r="B116" s="77">
        <f>'DC4-1'!B116</f>
        <v>2581.994</v>
      </c>
      <c r="C116" s="77">
        <f>IF(ISERROR(VLOOKUP(A116,'DC4-1'!$A$4:$Q$1997,5,TRUE)),"",VLOOKUP(A116,'DC4-1'!$A$4:$Q$1997,5,TRUE))</f>
        <v>218.996</v>
      </c>
      <c r="D116" s="74">
        <v>169.2</v>
      </c>
      <c r="E116" s="74">
        <v>169.229</v>
      </c>
      <c r="F116" s="74">
        <f t="shared" si="6"/>
        <v>2631.7755</v>
      </c>
      <c r="G116" s="75">
        <f t="shared" si="7"/>
        <v>877.500000000055</v>
      </c>
      <c r="K116" s="82">
        <f>IF(AND(年报!N$2&lt;=A116,A116&lt;=年报!N$3),1,0)</f>
        <v>1</v>
      </c>
    </row>
    <row r="117" spans="1:11">
      <c r="A117" s="115">
        <v>44070</v>
      </c>
      <c r="B117" s="77">
        <f>'DC4-1'!B117</f>
        <v>2581.994</v>
      </c>
      <c r="C117" s="77">
        <f>IF(ISERROR(VLOOKUP(A117,'DC4-1'!$A$4:$Q$1997,5,TRUE)),"",VLOOKUP(A117,'DC4-1'!$A$4:$Q$1997,5,TRUE))</f>
        <v>222.3115</v>
      </c>
      <c r="D117" s="74">
        <v>172.515</v>
      </c>
      <c r="E117" s="74">
        <v>172.544</v>
      </c>
      <c r="F117" s="74">
        <f t="shared" si="6"/>
        <v>2631.776</v>
      </c>
      <c r="G117" s="75">
        <f t="shared" si="7"/>
        <v>877.000000000407</v>
      </c>
      <c r="K117" s="82">
        <f>IF(AND(年报!N$2&lt;=A117,A117&lt;=年报!N$3),1,0)</f>
        <v>1</v>
      </c>
    </row>
    <row r="118" spans="1:11">
      <c r="A118" s="115">
        <v>44084</v>
      </c>
      <c r="B118" s="77">
        <f>'DC4-1'!B118</f>
        <v>2581.994</v>
      </c>
      <c r="C118" s="77">
        <f>IF(ISERROR(VLOOKUP(A118,'DC4-1'!$A$4:$Q$1997,5,TRUE)),"",VLOOKUP(A118,'DC4-1'!$A$4:$Q$1997,5,TRUE))</f>
        <v>224.9835</v>
      </c>
      <c r="D118" s="74">
        <v>175.19</v>
      </c>
      <c r="E118" s="74">
        <v>175.222</v>
      </c>
      <c r="F118" s="74">
        <f t="shared" si="6"/>
        <v>2631.7715</v>
      </c>
      <c r="G118" s="75">
        <f t="shared" si="7"/>
        <v>881.500000000415</v>
      </c>
      <c r="K118" s="82">
        <f>IF(AND(年报!N$2&lt;=A118,A118&lt;=年报!N$3),1,0)</f>
        <v>1</v>
      </c>
    </row>
    <row r="119" spans="1:11">
      <c r="A119" s="115">
        <v>44092</v>
      </c>
      <c r="B119" s="77">
        <f>'DC4-1'!B119</f>
        <v>2581.994</v>
      </c>
      <c r="C119" s="77">
        <f>IF(ISERROR(VLOOKUP(A119,'DC4-1'!$A$4:$Q$1997,5,TRUE)),"",VLOOKUP(A119,'DC4-1'!$A$4:$Q$1997,5,TRUE))</f>
        <v>224.9535</v>
      </c>
      <c r="D119" s="74">
        <v>175.194</v>
      </c>
      <c r="E119" s="74">
        <v>175.194</v>
      </c>
      <c r="F119" s="74">
        <f t="shared" si="6"/>
        <v>2631.7535</v>
      </c>
      <c r="G119" s="75">
        <f t="shared" si="7"/>
        <v>899.499999999989</v>
      </c>
      <c r="K119" s="82">
        <f>IF(AND(年报!N$2&lt;=A119,A119&lt;=年报!N$3),1,0)</f>
        <v>1</v>
      </c>
    </row>
    <row r="120" spans="1:11">
      <c r="A120" s="115">
        <v>44100</v>
      </c>
      <c r="B120" s="77">
        <f>'DC4-1'!B120</f>
        <v>2581.994</v>
      </c>
      <c r="C120" s="77">
        <f>IF(ISERROR(VLOOKUP(A120,'DC4-1'!$A$4:$Q$1997,5,TRUE)),"",VLOOKUP(A120,'DC4-1'!$A$4:$Q$1997,5,TRUE))</f>
        <v>225.3425</v>
      </c>
      <c r="D120" s="74">
        <v>175.555</v>
      </c>
      <c r="E120" s="74">
        <v>175.584</v>
      </c>
      <c r="F120" s="74">
        <f t="shared" si="6"/>
        <v>2631.767</v>
      </c>
      <c r="G120" s="75">
        <f t="shared" si="7"/>
        <v>885.999999999967</v>
      </c>
      <c r="K120" s="82">
        <f>IF(AND(年报!N$2&lt;=A120,A120&lt;=年报!N$3),1,0)</f>
        <v>1</v>
      </c>
    </row>
    <row r="121" spans="1:11">
      <c r="A121" s="115">
        <v>44114</v>
      </c>
      <c r="B121" s="77">
        <f>'DC4-1'!B121</f>
        <v>2581.994</v>
      </c>
      <c r="C121" s="77">
        <f>IF(ISERROR(VLOOKUP(A121,'DC4-1'!$A$4:$Q$1997,5,TRUE)),"",VLOOKUP(A121,'DC4-1'!$A$4:$Q$1997,5,TRUE))</f>
        <v>228.4075</v>
      </c>
      <c r="D121" s="74">
        <v>178.617</v>
      </c>
      <c r="E121" s="74">
        <v>178.649</v>
      </c>
      <c r="F121" s="74">
        <f t="shared" si="6"/>
        <v>2631.7685</v>
      </c>
      <c r="G121" s="75">
        <f t="shared" si="7"/>
        <v>884.500000000116</v>
      </c>
      <c r="K121" s="82">
        <f>IF(AND(年报!N$2&lt;=A121,A121&lt;=年报!N$3),1,0)</f>
        <v>1</v>
      </c>
    </row>
    <row r="122" spans="1:11">
      <c r="A122" s="115">
        <v>44228</v>
      </c>
      <c r="B122" s="77">
        <f>'DC4-1'!B122</f>
        <v>2581.994</v>
      </c>
      <c r="C122" s="77">
        <f>IF(ISERROR(VLOOKUP(A122,'DC4-1'!$A$4:$Q$1997,5,TRUE)),"",VLOOKUP(A122,'DC4-1'!$A$4:$Q$1997,5,TRUE))</f>
        <v>249.8045</v>
      </c>
      <c r="D122" s="74">
        <v>200.03</v>
      </c>
      <c r="E122" s="74">
        <v>200.06</v>
      </c>
      <c r="F122" s="74">
        <f t="shared" si="6"/>
        <v>2631.7535</v>
      </c>
      <c r="G122" s="75">
        <f t="shared" si="7"/>
        <v>899.499999999989</v>
      </c>
      <c r="K122" s="82">
        <f>IF(AND(年报!N$2&lt;=A122,A122&lt;=年报!N$3),1,0)</f>
        <v>0</v>
      </c>
    </row>
    <row r="123" spans="1:11">
      <c r="A123" s="115">
        <v>44256</v>
      </c>
      <c r="B123" s="77">
        <f>'DC4-1'!B123</f>
        <v>2581.994</v>
      </c>
      <c r="C123" s="77">
        <f>IF(ISERROR(VLOOKUP(A123,'DC4-1'!$A$4:$Q$1997,5,TRUE)),"",VLOOKUP(A123,'DC4-1'!$A$4:$Q$1997,5,TRUE))</f>
        <v>249.7185</v>
      </c>
      <c r="D123" s="74">
        <v>199.957</v>
      </c>
      <c r="E123" s="74">
        <v>199.985</v>
      </c>
      <c r="F123" s="74">
        <f t="shared" si="6"/>
        <v>2631.7415</v>
      </c>
      <c r="G123" s="75">
        <f t="shared" si="7"/>
        <v>911.50000000016</v>
      </c>
      <c r="K123" s="82">
        <f>IF(AND(年报!N$2&lt;=A123,A123&lt;=年报!N$3),1,0)</f>
        <v>0</v>
      </c>
    </row>
    <row r="124" spans="1:11">
      <c r="A124" s="115">
        <v>44273</v>
      </c>
      <c r="B124" s="77">
        <f>'DC4-1'!B124</f>
        <v>2581.994</v>
      </c>
      <c r="C124" s="77">
        <f>IF(ISERROR(VLOOKUP(A124,'DC4-1'!$A$4:$Q$1997,5,TRUE)),"",VLOOKUP(A124,'DC4-1'!$A$4:$Q$1997,5,TRUE))</f>
        <v>253.0285</v>
      </c>
      <c r="D124" s="74">
        <v>203.265</v>
      </c>
      <c r="E124" s="74">
        <v>203.293</v>
      </c>
      <c r="F124" s="74">
        <f t="shared" si="6"/>
        <v>2631.7435</v>
      </c>
      <c r="G124" s="75">
        <f t="shared" si="7"/>
        <v>909.500000000207</v>
      </c>
      <c r="K124" s="82">
        <f>IF(AND(年报!N$2&lt;=A124,A124&lt;=年报!N$3),1,0)</f>
        <v>0</v>
      </c>
    </row>
    <row r="125" spans="1:11">
      <c r="A125" s="115">
        <v>44287</v>
      </c>
      <c r="B125" s="77">
        <f>'DC4-1'!B125</f>
        <v>2581.994</v>
      </c>
      <c r="C125" s="77">
        <f>IF(ISERROR(VLOOKUP(A125,'DC4-1'!$A$4:$Q$1997,5,TRUE)),"",VLOOKUP(A125,'DC4-1'!$A$4:$Q$1997,5,TRUE))</f>
        <v>256.094</v>
      </c>
      <c r="D125" s="74">
        <v>206.335</v>
      </c>
      <c r="E125" s="74">
        <v>206.367</v>
      </c>
      <c r="F125" s="74">
        <f t="shared" si="6"/>
        <v>2631.737</v>
      </c>
      <c r="G125" s="75">
        <f t="shared" si="7"/>
        <v>916.000000000167</v>
      </c>
      <c r="K125" s="82">
        <f>IF(AND(年报!N$2&lt;=A125,A125&lt;=年报!N$3),1,0)</f>
        <v>0</v>
      </c>
    </row>
    <row r="126" spans="1:11">
      <c r="A126" s="115">
        <v>44295</v>
      </c>
      <c r="B126" s="77">
        <f>'DC4-1'!B126</f>
        <v>2581.994</v>
      </c>
      <c r="C126" s="77">
        <f>IF(ISERROR(VLOOKUP(A126,'DC4-1'!$A$4:$Q$1997,5,TRUE)),"",VLOOKUP(A126,'DC4-1'!$A$4:$Q$1997,5,TRUE))</f>
        <v>256.6705</v>
      </c>
      <c r="D126" s="74">
        <v>206.909</v>
      </c>
      <c r="E126" s="74">
        <v>206.939</v>
      </c>
      <c r="F126" s="74">
        <f t="shared" si="6"/>
        <v>2631.7405</v>
      </c>
      <c r="G126" s="75">
        <f t="shared" si="7"/>
        <v>912.499999999909</v>
      </c>
      <c r="K126" s="82">
        <f>IF(AND(年报!N$2&lt;=A126,A126&lt;=年报!N$3),1,0)</f>
        <v>0</v>
      </c>
    </row>
    <row r="127" spans="1:11">
      <c r="A127" s="115">
        <v>44318</v>
      </c>
      <c r="B127" s="77">
        <f>'DC4-1'!B127</f>
        <v>2581.994</v>
      </c>
      <c r="C127" s="77">
        <f>IF(ISERROR(VLOOKUP(A127,'DC4-1'!$A$4:$Q$1997,5,TRUE)),"",VLOOKUP(A127,'DC4-1'!$A$4:$Q$1997,5,TRUE))</f>
        <v>259.476</v>
      </c>
      <c r="D127" s="74">
        <v>209.716</v>
      </c>
      <c r="E127" s="74">
        <v>209.751</v>
      </c>
      <c r="F127" s="74">
        <f t="shared" si="6"/>
        <v>2631.7365</v>
      </c>
      <c r="G127" s="75">
        <f t="shared" si="7"/>
        <v>916.499999999814</v>
      </c>
      <c r="K127" s="82">
        <f>IF(AND(年报!N$2&lt;=A127,A127&lt;=年报!N$3),1,0)</f>
        <v>0</v>
      </c>
    </row>
    <row r="128" spans="1:11">
      <c r="A128" s="115">
        <v>44325</v>
      </c>
      <c r="B128" s="77">
        <f>'DC4-1'!B128</f>
        <v>2581.994</v>
      </c>
      <c r="C128" s="77">
        <f>IF(ISERROR(VLOOKUP(A128,'DC4-1'!$A$4:$Q$1997,5,TRUE)),"",VLOOKUP(A128,'DC4-1'!$A$4:$Q$1997,5,TRUE))</f>
        <v>259.4725</v>
      </c>
      <c r="D128" s="74">
        <v>209.707</v>
      </c>
      <c r="E128" s="74">
        <v>209.743</v>
      </c>
      <c r="F128" s="74">
        <f t="shared" si="6"/>
        <v>2631.7415</v>
      </c>
      <c r="G128" s="75">
        <f t="shared" si="7"/>
        <v>911.50000000016</v>
      </c>
      <c r="K128" s="82">
        <f>IF(AND(年报!N$2&lt;=A128,A128&lt;=年报!N$3),1,0)</f>
        <v>0</v>
      </c>
    </row>
    <row r="129" spans="1:11">
      <c r="A129" s="115">
        <v>44333</v>
      </c>
      <c r="B129" s="77">
        <f>'DC4-1'!B129</f>
        <v>2581.994</v>
      </c>
      <c r="C129" s="77">
        <f>IF(ISERROR(VLOOKUP(A129,'DC4-1'!$A$4:$Q$1997,5,TRUE)),"",VLOOKUP(A129,'DC4-1'!$A$4:$Q$1997,5,TRUE))</f>
        <v>259.415</v>
      </c>
      <c r="D129" s="74">
        <v>209.664</v>
      </c>
      <c r="E129" s="74">
        <v>209.692</v>
      </c>
      <c r="F129" s="74">
        <f t="shared" si="6"/>
        <v>2631.731</v>
      </c>
      <c r="G129" s="75">
        <f t="shared" si="7"/>
        <v>922.000000000025</v>
      </c>
      <c r="K129" s="82">
        <f>IF(AND(年报!N$2&lt;=A129,A129&lt;=年报!N$3),1,0)</f>
        <v>0</v>
      </c>
    </row>
    <row r="130" spans="1:11">
      <c r="A130" s="115">
        <v>44345</v>
      </c>
      <c r="B130" s="77">
        <f>'DC4-1'!B130</f>
        <v>2581.994</v>
      </c>
      <c r="C130" s="77">
        <f>IF(ISERROR(VLOOKUP(A130,'DC4-1'!$A$4:$Q$1997,5,TRUE)),"",VLOOKUP(A130,'DC4-1'!$A$4:$Q$1997,5,TRUE))</f>
        <v>259.8015</v>
      </c>
      <c r="D130" s="74">
        <v>210.04</v>
      </c>
      <c r="E130" s="74">
        <v>210.07</v>
      </c>
      <c r="F130" s="74">
        <f t="shared" si="6"/>
        <v>2631.7405</v>
      </c>
      <c r="G130" s="75">
        <f t="shared" si="7"/>
        <v>912.499999999909</v>
      </c>
      <c r="K130" s="82">
        <f>IF(AND(年报!N$2&lt;=A130,A130&lt;=年报!N$3),1,0)</f>
        <v>0</v>
      </c>
    </row>
    <row r="131" spans="1:11">
      <c r="A131" s="115">
        <v>44352</v>
      </c>
      <c r="B131" s="77">
        <f>'DC4-1'!B131</f>
        <v>2581.994</v>
      </c>
      <c r="C131" s="77">
        <f>IF(ISERROR(VLOOKUP(A131,'DC4-1'!$A$4:$Q$1997,5,TRUE)),"",VLOOKUP(A131,'DC4-1'!$A$4:$Q$1997,5,TRUE))</f>
        <v>259.7625</v>
      </c>
      <c r="D131" s="74">
        <v>210.005</v>
      </c>
      <c r="E131" s="74">
        <v>210.039</v>
      </c>
      <c r="F131" s="74">
        <f t="shared" si="6"/>
        <v>2631.7345</v>
      </c>
      <c r="G131" s="75">
        <f t="shared" si="7"/>
        <v>918.500000000222</v>
      </c>
      <c r="K131" s="82">
        <f>IF(AND(年报!N$2&lt;=A131,A131&lt;=年报!N$3),1,0)</f>
        <v>0</v>
      </c>
    </row>
    <row r="132" s="83" customFormat="1" spans="1:13">
      <c r="A132" s="84">
        <v>44356</v>
      </c>
      <c r="B132" s="85">
        <f>AVERAGE(B133:B135)</f>
        <v>2581.994</v>
      </c>
      <c r="C132" s="86">
        <f t="shared" ref="C132:G132" si="8">AVERAGE(C133:C135)</f>
        <v>259.74</v>
      </c>
      <c r="D132" s="86">
        <f t="shared" si="8"/>
        <v>209.988666666667</v>
      </c>
      <c r="E132" s="86">
        <f t="shared" si="8"/>
        <v>210.016666666667</v>
      </c>
      <c r="F132" s="86">
        <f t="shared" si="8"/>
        <v>2631.73133333333</v>
      </c>
      <c r="G132" s="87">
        <f t="shared" si="8"/>
        <v>921.666666666624</v>
      </c>
      <c r="H132" s="88" t="s">
        <v>23</v>
      </c>
      <c r="I132" s="88"/>
      <c r="K132" s="89"/>
      <c r="M132" s="90"/>
    </row>
    <row r="133" spans="1:11">
      <c r="A133" s="115">
        <v>44356</v>
      </c>
      <c r="B133" s="77">
        <f>'DC4-1'!B132</f>
        <v>2581.994</v>
      </c>
      <c r="C133" s="77">
        <f>IF(ISERROR(VLOOKUP(A133,'DC4-1'!$A$4:$Q$1997,5,TRUE)),"",VLOOKUP(A133,'DC4-1'!$A$4:$Q$1997,5,TRUE))</f>
        <v>259.74</v>
      </c>
      <c r="D133" s="74">
        <v>209.988</v>
      </c>
      <c r="E133" s="74">
        <v>210.017</v>
      </c>
      <c r="F133" s="74">
        <f t="shared" si="6"/>
        <v>2631.7315</v>
      </c>
      <c r="G133" s="75">
        <f t="shared" si="7"/>
        <v>921.499999999924</v>
      </c>
      <c r="K133" s="82">
        <f>IF(AND(年报!N$2&lt;=A133,A133&lt;=年报!N$3),1,0)</f>
        <v>0</v>
      </c>
    </row>
    <row r="134" spans="1:11">
      <c r="A134" s="115">
        <v>44356</v>
      </c>
      <c r="B134" s="77">
        <f>'DC4-1'!B133</f>
        <v>2581.994</v>
      </c>
      <c r="C134" s="77">
        <f>IF(ISERROR(VLOOKUP(A134,'DC4-1'!$A$4:$Q$1997,5,TRUE)),"",VLOOKUP(A134,'DC4-1'!$A$4:$Q$1997,5,TRUE))</f>
        <v>259.74</v>
      </c>
      <c r="D134" s="74">
        <v>209.989</v>
      </c>
      <c r="E134" s="74">
        <v>210.016</v>
      </c>
      <c r="F134" s="74">
        <f t="shared" si="6"/>
        <v>2631.7315</v>
      </c>
      <c r="G134" s="75">
        <f t="shared" si="7"/>
        <v>921.499999999924</v>
      </c>
      <c r="K134" s="82">
        <f>IF(AND(年报!N$2&lt;=A134,A134&lt;=年报!N$3),1,0)</f>
        <v>0</v>
      </c>
    </row>
    <row r="135" spans="1:11">
      <c r="A135" s="115">
        <v>44356</v>
      </c>
      <c r="B135" s="77">
        <f>'DC4-1'!B134</f>
        <v>2581.994</v>
      </c>
      <c r="C135" s="77">
        <f>IF(ISERROR(VLOOKUP(A135,'DC4-1'!$A$4:$Q$1997,5,TRUE)),"",VLOOKUP(A135,'DC4-1'!$A$4:$Q$1997,5,TRUE))</f>
        <v>259.74</v>
      </c>
      <c r="D135" s="74">
        <v>209.989</v>
      </c>
      <c r="E135" s="74">
        <v>210.017</v>
      </c>
      <c r="F135" s="74">
        <f t="shared" si="6"/>
        <v>2631.731</v>
      </c>
      <c r="G135" s="75">
        <f t="shared" si="7"/>
        <v>922.000000000025</v>
      </c>
      <c r="K135" s="82" t="e">
        <f>IF(AND(年报!N$2&lt;=#REF!,#REF!&lt;=年报!N$3),1,0)</f>
        <v>#REF!</v>
      </c>
    </row>
    <row r="136" spans="1:11">
      <c r="A136" s="115">
        <v>44361</v>
      </c>
      <c r="B136" s="77">
        <f>'DC4-1'!B135</f>
        <v>2581.994</v>
      </c>
      <c r="C136" s="77">
        <f>IF(ISERROR(VLOOKUP(A136,'DC4-1'!$A$4:$Q$1997,5,TRUE)),"",VLOOKUP(A136,'DC4-1'!$A$4:$Q$1997,5,TRUE))</f>
        <v>260.884</v>
      </c>
      <c r="D136" s="74">
        <v>211.12</v>
      </c>
      <c r="E136" s="74">
        <v>211.16</v>
      </c>
      <c r="F136" s="74">
        <f t="shared" si="6"/>
        <v>2631.738</v>
      </c>
      <c r="G136" s="75">
        <f t="shared" si="7"/>
        <v>914.999999999964</v>
      </c>
      <c r="K136" s="82">
        <f>IF(AND(年报!N$2&lt;=A136,A136&lt;=年报!N$3),1,0)</f>
        <v>0</v>
      </c>
    </row>
    <row r="137" spans="1:11">
      <c r="A137" s="115">
        <v>44363</v>
      </c>
      <c r="B137" s="77">
        <f>'DC4-1'!B136</f>
        <v>2581.994</v>
      </c>
      <c r="C137" s="77">
        <f>IF(ISERROR(VLOOKUP(A137,'DC4-1'!$A$4:$Q$1997,5,TRUE)),"",VLOOKUP(A137,'DC4-1'!$A$4:$Q$1997,5,TRUE))</f>
        <v>260.87</v>
      </c>
      <c r="D137" s="74">
        <v>211.117</v>
      </c>
      <c r="E137" s="74">
        <v>211.148</v>
      </c>
      <c r="F137" s="74">
        <f t="shared" si="6"/>
        <v>2631.7315</v>
      </c>
      <c r="G137" s="75">
        <f t="shared" si="7"/>
        <v>921.500000000378</v>
      </c>
      <c r="K137" s="82">
        <f>IF(AND(年报!N$2&lt;=A137,A137&lt;=年报!N$3),1,0)</f>
        <v>0</v>
      </c>
    </row>
    <row r="138" spans="1:11">
      <c r="A138" s="115">
        <v>44366</v>
      </c>
      <c r="B138" s="77">
        <f>'DC4-1'!B137</f>
        <v>2581.994</v>
      </c>
      <c r="C138" s="77">
        <f>IF(ISERROR(VLOOKUP(A138,'DC4-1'!$A$4:$Q$1997,5,TRUE)),"",VLOOKUP(A138,'DC4-1'!$A$4:$Q$1997,5,TRUE))</f>
        <v>260.858</v>
      </c>
      <c r="D138" s="74">
        <v>211.099</v>
      </c>
      <c r="E138" s="74">
        <v>211.135</v>
      </c>
      <c r="F138" s="74">
        <f t="shared" si="6"/>
        <v>2631.735</v>
      </c>
      <c r="G138" s="75">
        <f t="shared" si="7"/>
        <v>918.00000000012</v>
      </c>
      <c r="K138" s="82">
        <f>IF(AND(年报!N$2&lt;=A138,A138&lt;=年报!N$3),1,0)</f>
        <v>0</v>
      </c>
    </row>
    <row r="139" ht="17.45" customHeight="1" spans="1:11">
      <c r="A139" s="115">
        <v>44367</v>
      </c>
      <c r="B139" s="77">
        <f>'DC4-1'!B138</f>
        <v>2581.994</v>
      </c>
      <c r="C139" s="77">
        <f>IF(ISERROR(VLOOKUP(A139,'DC4-1'!$A$4:$Q$1997,5,TRUE)),"",VLOOKUP(A139,'DC4-1'!$A$4:$Q$1997,5,TRUE))</f>
        <v>260.8105</v>
      </c>
      <c r="D139" s="74">
        <v>211.057</v>
      </c>
      <c r="E139" s="74">
        <v>211.096</v>
      </c>
      <c r="F139" s="74">
        <f t="shared" si="6"/>
        <v>2631.728</v>
      </c>
      <c r="G139" s="75">
        <f t="shared" si="7"/>
        <v>925.000000000182</v>
      </c>
      <c r="K139" s="82">
        <f>IF(AND(年报!N$2&lt;=A139,A139&lt;=年报!N$3),1,0)</f>
        <v>0</v>
      </c>
    </row>
    <row r="140" spans="1:11">
      <c r="A140" s="115">
        <v>44372</v>
      </c>
      <c r="B140" s="77">
        <f>'DC4-1'!B139</f>
        <v>2581.994</v>
      </c>
      <c r="C140" s="77">
        <f>IF(ISERROR(VLOOKUP(A140,'DC4-1'!$A$4:$Q$1997,5,TRUE)),"",VLOOKUP(A140,'DC4-1'!$A$4:$Q$1997,5,TRUE))</f>
        <v>260.8405</v>
      </c>
      <c r="D140" s="74">
        <v>211.084</v>
      </c>
      <c r="E140" s="74">
        <v>211.126</v>
      </c>
      <c r="F140" s="74">
        <f t="shared" si="6"/>
        <v>2631.7295</v>
      </c>
      <c r="G140" s="75">
        <f t="shared" si="7"/>
        <v>923.500000000331</v>
      </c>
      <c r="K140" s="82">
        <f>IF(AND(年报!N$2&lt;=A140,A140&lt;=年报!N$3),1,0)</f>
        <v>0</v>
      </c>
    </row>
    <row r="141" spans="1:11">
      <c r="A141" s="115">
        <v>44373</v>
      </c>
      <c r="B141" s="77">
        <f>'DC4-1'!B140</f>
        <v>2581.994</v>
      </c>
      <c r="C141" s="77">
        <f>IF(ISERROR(VLOOKUP(A141,'DC4-1'!$A$4:$Q$1997,5,TRUE)),"",VLOOKUP(A141,'DC4-1'!$A$4:$Q$1997,5,TRUE))</f>
        <v>260.83</v>
      </c>
      <c r="D141" s="74">
        <v>211.072</v>
      </c>
      <c r="E141" s="74">
        <v>211.117</v>
      </c>
      <c r="F141" s="74">
        <f t="shared" si="6"/>
        <v>2631.7295</v>
      </c>
      <c r="G141" s="75">
        <f t="shared" si="7"/>
        <v>923.500000000331</v>
      </c>
      <c r="K141" s="82">
        <f>IF(AND(年报!N$2&lt;=A141,A141&lt;=年报!N$3),1,0)</f>
        <v>0</v>
      </c>
    </row>
    <row r="142" spans="1:11">
      <c r="A142" s="115">
        <v>44375</v>
      </c>
      <c r="B142" s="77">
        <f>'DC4-1'!B141</f>
        <v>2581.994</v>
      </c>
      <c r="C142" s="77">
        <f>IF(ISERROR(VLOOKUP(A142,'DC4-1'!$A$4:$Q$1997,5,TRUE)),"",VLOOKUP(A142,'DC4-1'!$A$4:$Q$1997,5,TRUE))</f>
        <v>260.8225</v>
      </c>
      <c r="D142" s="74">
        <v>211.067</v>
      </c>
      <c r="E142" s="74">
        <v>211.115</v>
      </c>
      <c r="F142" s="74">
        <f t="shared" si="6"/>
        <v>2631.7255</v>
      </c>
      <c r="G142" s="75">
        <f t="shared" si="7"/>
        <v>927.500000000236</v>
      </c>
      <c r="K142" s="82">
        <f>IF(AND(年报!N$2&lt;=A142,A142&lt;=年报!N$3),1,0)</f>
        <v>0</v>
      </c>
    </row>
    <row r="143" spans="1:11">
      <c r="A143" s="115">
        <v>44377</v>
      </c>
      <c r="B143" s="77">
        <f>'DC4-1'!B142</f>
        <v>2581.994</v>
      </c>
      <c r="C143" s="77">
        <f>IF(ISERROR(VLOOKUP(A143,'DC4-1'!$A$4:$Q$1997,5,TRUE)),"",VLOOKUP(A143,'DC4-1'!$A$4:$Q$1997,5,TRUE))</f>
        <v>260.8085</v>
      </c>
      <c r="D143" s="74">
        <v>211.054</v>
      </c>
      <c r="E143" s="74">
        <v>211.085</v>
      </c>
      <c r="F143" s="74">
        <f t="shared" si="6"/>
        <v>2631.733</v>
      </c>
      <c r="G143" s="75">
        <f t="shared" si="7"/>
        <v>920.000000000073</v>
      </c>
      <c r="K143" s="82">
        <f>IF(AND(年报!N$2&lt;=A143,A143&lt;=年报!N$3),1,0)</f>
        <v>0</v>
      </c>
    </row>
    <row r="144" spans="1:11">
      <c r="A144" s="115">
        <v>44380</v>
      </c>
      <c r="B144" s="77">
        <f>'DC4-1'!B143</f>
        <v>2581.994</v>
      </c>
      <c r="C144" s="77">
        <f>IF(ISERROR(VLOOKUP(A144,'DC4-1'!$A$4:$Q$1997,5,TRUE)),"",VLOOKUP(A144,'DC4-1'!$A$4:$Q$1997,5,TRUE))</f>
        <v>260.789</v>
      </c>
      <c r="D144" s="74">
        <v>211.025</v>
      </c>
      <c r="E144" s="74">
        <v>211.063</v>
      </c>
      <c r="F144" s="74">
        <f t="shared" si="6"/>
        <v>2631.739</v>
      </c>
      <c r="G144" s="75">
        <f t="shared" si="7"/>
        <v>913.99999999976</v>
      </c>
      <c r="K144" s="82">
        <f>IF(AND(年报!N$2&lt;=A144,A144&lt;=年报!N$3),1,0)</f>
        <v>0</v>
      </c>
    </row>
    <row r="145" spans="1:11">
      <c r="A145" s="115">
        <v>44383</v>
      </c>
      <c r="B145" s="77">
        <f>'DC4-1'!B144</f>
        <v>2581.994</v>
      </c>
      <c r="C145" s="77">
        <f>IF(ISERROR(VLOOKUP(A145,'DC4-1'!$A$4:$Q$1997,5,TRUE)),"",VLOOKUP(A145,'DC4-1'!$A$4:$Q$1997,5,TRUE))</f>
        <v>260.794</v>
      </c>
      <c r="D145" s="74">
        <v>211.019</v>
      </c>
      <c r="E145" s="74">
        <v>211.057</v>
      </c>
      <c r="F145" s="74">
        <f t="shared" si="6"/>
        <v>2631.75</v>
      </c>
      <c r="G145" s="75">
        <f t="shared" si="7"/>
        <v>903.000000000247</v>
      </c>
      <c r="K145" s="82">
        <f>IF(AND(年报!N$2&lt;=A145,A145&lt;=年报!N$3),1,0)</f>
        <v>0</v>
      </c>
    </row>
    <row r="146" spans="1:11">
      <c r="A146" s="115">
        <v>44385</v>
      </c>
      <c r="B146" s="77">
        <f>'DC4-1'!B145</f>
        <v>2581.994</v>
      </c>
      <c r="C146" s="77">
        <f>IF(ISERROR(VLOOKUP(A146,'DC4-1'!$A$4:$Q$1997,5,TRUE)),"",VLOOKUP(A146,'DC4-1'!$A$4:$Q$1997,5,TRUE))</f>
        <v>260.7795</v>
      </c>
      <c r="D146" s="74">
        <v>211.028</v>
      </c>
      <c r="E146" s="74">
        <v>211.067</v>
      </c>
      <c r="F146" s="74">
        <f t="shared" si="6"/>
        <v>2631.726</v>
      </c>
      <c r="G146" s="75">
        <f t="shared" si="7"/>
        <v>927.000000000135</v>
      </c>
      <c r="K146" s="82">
        <f>IF(AND(年报!N$2&lt;=A146,A146&lt;=年报!N$3),1,0)</f>
        <v>0</v>
      </c>
    </row>
    <row r="147" spans="1:11">
      <c r="A147" s="115">
        <v>44387</v>
      </c>
      <c r="B147" s="77">
        <f>'DC4-1'!B146</f>
        <v>2581.994</v>
      </c>
      <c r="C147" s="77">
        <f>IF(ISERROR(VLOOKUP(A147,'DC4-1'!$A$4:$Q$1997,5,TRUE)),"",VLOOKUP(A147,'DC4-1'!$A$4:$Q$1997,5,TRUE))</f>
        <v>260.775</v>
      </c>
      <c r="D147" s="74">
        <v>211.026</v>
      </c>
      <c r="E147" s="74">
        <v>211.055</v>
      </c>
      <c r="F147" s="74">
        <f t="shared" si="6"/>
        <v>2631.7285</v>
      </c>
      <c r="G147" s="75">
        <f t="shared" si="7"/>
        <v>924.50000000008</v>
      </c>
      <c r="K147" s="82">
        <f>IF(AND(年报!N$2&lt;=A147,A147&lt;=年报!N$3),1,0)</f>
        <v>0</v>
      </c>
    </row>
    <row r="148" spans="1:11">
      <c r="A148" s="115">
        <v>44390</v>
      </c>
      <c r="B148" s="77">
        <f>'DC4-1'!B147</f>
        <v>2581.994</v>
      </c>
      <c r="C148" s="77">
        <f>IF(ISERROR(VLOOKUP(A148,'DC4-1'!$A$4:$Q$1997,5,TRUE)),"",VLOOKUP(A148,'DC4-1'!$A$4:$Q$1997,5,TRUE))</f>
        <v>260.771</v>
      </c>
      <c r="D148" s="74">
        <v>211.025</v>
      </c>
      <c r="E148" s="74">
        <v>211.051</v>
      </c>
      <c r="F148" s="74">
        <f t="shared" si="6"/>
        <v>2631.727</v>
      </c>
      <c r="G148" s="75">
        <f t="shared" si="7"/>
        <v>925.999999999931</v>
      </c>
      <c r="K148" s="82">
        <f>IF(AND(年报!N$2&lt;=A148,A148&lt;=年报!N$3),1,0)</f>
        <v>0</v>
      </c>
    </row>
    <row r="149" spans="1:11">
      <c r="A149" s="115">
        <v>44397</v>
      </c>
      <c r="B149" s="77">
        <f>'DC4-1'!B148</f>
        <v>2581.994</v>
      </c>
      <c r="C149" s="77">
        <f>IF(ISERROR(VLOOKUP(A149,'DC4-1'!$A$4:$Q$1997,5,TRUE)),"",VLOOKUP(A149,'DC4-1'!$A$4:$Q$1997,5,TRUE))</f>
        <v>262.638</v>
      </c>
      <c r="D149" s="74">
        <v>212.901</v>
      </c>
      <c r="E149" s="74">
        <v>212.923</v>
      </c>
      <c r="F149" s="74">
        <f t="shared" si="6"/>
        <v>2631.72</v>
      </c>
      <c r="G149" s="75">
        <f t="shared" si="7"/>
        <v>932.999999999993</v>
      </c>
      <c r="K149" s="82">
        <f>IF(AND(年报!N$2&lt;=A149,A149&lt;=年报!N$3),1,0)</f>
        <v>0</v>
      </c>
    </row>
    <row r="150" spans="1:11">
      <c r="A150" s="115">
        <v>44401</v>
      </c>
      <c r="B150" s="77">
        <f>'DC4-1'!B149</f>
        <v>2581.994</v>
      </c>
      <c r="C150" s="77">
        <f>IF(ISERROR(VLOOKUP(A150,'DC4-1'!$A$4:$Q$1997,5,TRUE)),"",VLOOKUP(A150,'DC4-1'!$A$4:$Q$1997,5,TRUE))</f>
        <v>262.635</v>
      </c>
      <c r="D150" s="74">
        <v>212.886</v>
      </c>
      <c r="E150" s="74">
        <v>212.916</v>
      </c>
      <c r="F150" s="74">
        <f t="shared" si="6"/>
        <v>2631.728</v>
      </c>
      <c r="G150" s="75">
        <f t="shared" si="7"/>
        <v>925.000000000182</v>
      </c>
      <c r="K150" s="82">
        <f>IF(AND(年报!N$2&lt;=A150,A150&lt;=年报!N$3),1,0)</f>
        <v>0</v>
      </c>
    </row>
    <row r="151" spans="1:11">
      <c r="A151" s="115">
        <v>44437</v>
      </c>
      <c r="B151" s="77">
        <f>'DC4-1'!B150</f>
        <v>2581.994</v>
      </c>
      <c r="C151" s="77">
        <f>IF(ISERROR(VLOOKUP(A151,'DC4-1'!$A$4:$Q$1997,5,TRUE)),"",VLOOKUP(A151,'DC4-1'!$A$4:$Q$1997,5,TRUE))</f>
        <v>269.265</v>
      </c>
      <c r="D151" s="74">
        <v>219.521</v>
      </c>
      <c r="E151" s="74">
        <v>219.55</v>
      </c>
      <c r="F151" s="74">
        <f t="shared" si="6"/>
        <v>2631.7235</v>
      </c>
      <c r="G151" s="75">
        <f t="shared" si="7"/>
        <v>929.500000000189</v>
      </c>
      <c r="K151" s="82">
        <f>IF(AND(年报!N$2&lt;=A151,A151&lt;=年报!N$3),1,0)</f>
        <v>0</v>
      </c>
    </row>
    <row r="152" spans="1:11">
      <c r="A152" s="115">
        <v>44445</v>
      </c>
      <c r="B152" s="77">
        <f>'DC4-1'!B151</f>
        <v>2581.994</v>
      </c>
      <c r="C152" s="77">
        <f>IF(ISERROR(VLOOKUP(A152,'DC4-1'!$A$4:$Q$1997,5,TRUE)),"",VLOOKUP(A152,'DC4-1'!$A$4:$Q$1997,5,TRUE))</f>
        <v>269.7915</v>
      </c>
      <c r="D152" s="74">
        <v>220.057</v>
      </c>
      <c r="E152" s="74">
        <v>220.083</v>
      </c>
      <c r="F152" s="74">
        <f t="shared" si="6"/>
        <v>2631.7155</v>
      </c>
      <c r="G152" s="75">
        <f t="shared" si="7"/>
        <v>937.500000000455</v>
      </c>
      <c r="K152" s="82">
        <f>IF(AND(年报!N$2&lt;=A152,A152&lt;=年报!N$3),1,0)</f>
        <v>0</v>
      </c>
    </row>
    <row r="153" spans="1:11">
      <c r="A153" s="115">
        <v>44448</v>
      </c>
      <c r="B153" s="77">
        <f>'DC4-1'!B152</f>
        <v>2581.994</v>
      </c>
      <c r="C153" s="77">
        <f>IF(ISERROR(VLOOKUP(A153,'DC4-1'!$A$4:$Q$1997,5,TRUE)),"",VLOOKUP(A153,'DC4-1'!$A$4:$Q$1997,5,TRUE))</f>
        <v>269.7105</v>
      </c>
      <c r="D153" s="74">
        <v>219.934</v>
      </c>
      <c r="E153" s="74">
        <v>220.039</v>
      </c>
      <c r="F153" s="74">
        <f t="shared" si="6"/>
        <v>2631.718</v>
      </c>
      <c r="G153" s="75">
        <f t="shared" si="7"/>
        <v>934.999999999945</v>
      </c>
      <c r="K153" s="82">
        <f>IF(AND(年报!N$2&lt;=A153,A153&lt;=年报!N$3),1,0)</f>
        <v>0</v>
      </c>
    </row>
    <row r="154" spans="1:11">
      <c r="A154" s="115"/>
      <c r="B154" s="77"/>
      <c r="C154" s="77"/>
      <c r="D154" s="74"/>
      <c r="E154" s="74"/>
      <c r="F154" s="74"/>
      <c r="G154" s="75"/>
      <c r="K154" s="82">
        <f>IF(AND(年报!N$2&lt;=A154,A154&lt;=年报!N$3),1,0)</f>
        <v>0</v>
      </c>
    </row>
    <row r="155" spans="1:11">
      <c r="A155" s="115"/>
      <c r="B155" s="77"/>
      <c r="C155" s="77"/>
      <c r="D155" s="74"/>
      <c r="E155" s="74"/>
      <c r="F155" s="74"/>
      <c r="G155" s="75"/>
      <c r="K155" s="82">
        <f>IF(AND(年报!N$2&lt;=A155,A155&lt;=年报!N$3),1,0)</f>
        <v>0</v>
      </c>
    </row>
    <row r="156" spans="1:11">
      <c r="A156" s="115"/>
      <c r="B156" s="77"/>
      <c r="C156" s="77"/>
      <c r="D156" s="74"/>
      <c r="E156" s="74"/>
      <c r="F156" s="74"/>
      <c r="G156" s="75"/>
      <c r="K156" s="82">
        <f>IF(AND(年报!N$2&lt;=A156,A156&lt;=年报!N$3),1,0)</f>
        <v>0</v>
      </c>
    </row>
    <row r="157" spans="1:11">
      <c r="A157" s="115"/>
      <c r="B157" s="77"/>
      <c r="C157" s="77"/>
      <c r="D157" s="74"/>
      <c r="E157" s="74"/>
      <c r="F157" s="74"/>
      <c r="G157" s="75"/>
      <c r="K157" s="82">
        <f>IF(AND(年报!N$2&lt;=A157,A157&lt;=年报!N$3),1,0)</f>
        <v>0</v>
      </c>
    </row>
    <row r="158" spans="1:11">
      <c r="A158" s="115"/>
      <c r="B158" s="77"/>
      <c r="C158" s="77"/>
      <c r="D158" s="74"/>
      <c r="E158" s="74"/>
      <c r="F158" s="74"/>
      <c r="G158" s="75"/>
      <c r="K158" s="82">
        <f>IF(AND(年报!N$2&lt;=A158,A158&lt;=年报!N$3),1,0)</f>
        <v>0</v>
      </c>
    </row>
    <row r="159" spans="1:11">
      <c r="A159" s="115"/>
      <c r="B159" s="77"/>
      <c r="C159" s="77"/>
      <c r="D159" s="74"/>
      <c r="E159" s="74"/>
      <c r="F159" s="74"/>
      <c r="G159" s="75"/>
      <c r="K159" s="82">
        <f>IF(AND(年报!N$2&lt;=A159,A159&lt;=年报!N$3),1,0)</f>
        <v>0</v>
      </c>
    </row>
    <row r="160" spans="1:11">
      <c r="A160" s="115"/>
      <c r="B160" s="77"/>
      <c r="C160" s="77"/>
      <c r="D160" s="74"/>
      <c r="E160" s="74"/>
      <c r="F160" s="74"/>
      <c r="G160" s="75"/>
      <c r="K160" s="82">
        <f>IF(AND(年报!N$2&lt;=A160,A160&lt;=年报!N$3),1,0)</f>
        <v>0</v>
      </c>
    </row>
    <row r="161" spans="1:11">
      <c r="A161" s="115"/>
      <c r="B161" s="77"/>
      <c r="C161" s="77"/>
      <c r="D161" s="74"/>
      <c r="E161" s="74"/>
      <c r="F161" s="74"/>
      <c r="G161" s="75"/>
      <c r="K161" s="82">
        <f>IF(AND(年报!N$2&lt;=A161,A161&lt;=年报!N$3),1,0)</f>
        <v>0</v>
      </c>
    </row>
    <row r="162" spans="1:11">
      <c r="A162" s="115"/>
      <c r="B162" s="77"/>
      <c r="C162" s="77"/>
      <c r="D162" s="74"/>
      <c r="E162" s="74"/>
      <c r="F162" s="74"/>
      <c r="G162" s="75"/>
      <c r="K162" s="82">
        <f>IF(AND(年报!N$2&lt;=A162,A162&lt;=年报!N$3),1,0)</f>
        <v>0</v>
      </c>
    </row>
    <row r="163" spans="1:11">
      <c r="A163" s="115"/>
      <c r="B163" s="77"/>
      <c r="C163" s="77"/>
      <c r="D163" s="74"/>
      <c r="E163" s="74"/>
      <c r="F163" s="74"/>
      <c r="G163" s="75"/>
      <c r="K163" s="82">
        <f>IF(AND(年报!N$2&lt;=A163,A163&lt;=年报!N$3),1,0)</f>
        <v>0</v>
      </c>
    </row>
    <row r="164" spans="1:11">
      <c r="A164" s="115"/>
      <c r="B164" s="77"/>
      <c r="C164" s="77"/>
      <c r="D164" s="74"/>
      <c r="E164" s="74"/>
      <c r="F164" s="74"/>
      <c r="G164" s="75"/>
      <c r="K164" s="82">
        <f>IF(AND(年报!N$2&lt;=A164,A164&lt;=年报!N$3),1,0)</f>
        <v>0</v>
      </c>
    </row>
    <row r="165" spans="1:11">
      <c r="A165" s="115"/>
      <c r="B165" s="77"/>
      <c r="C165" s="77"/>
      <c r="D165" s="74"/>
      <c r="E165" s="74"/>
      <c r="F165" s="74"/>
      <c r="G165" s="75"/>
      <c r="K165" s="82">
        <f>IF(AND(年报!N$2&lt;=A165,A165&lt;=年报!N$3),1,0)</f>
        <v>0</v>
      </c>
    </row>
    <row r="166" spans="11:11">
      <c r="K166" s="82">
        <f>IF(AND(年报!N$2&lt;=A166,A166&lt;=年报!N$3),1,0)</f>
        <v>0</v>
      </c>
    </row>
    <row r="167" spans="11:11">
      <c r="K167" s="82">
        <f>IF(AND(年报!N$2&lt;=A167,A167&lt;=年报!N$3),1,0)</f>
        <v>0</v>
      </c>
    </row>
    <row r="168" spans="11:11">
      <c r="K168" s="82">
        <f>IF(AND(年报!N$2&lt;=A168,A168&lt;=年报!N$3),1,0)</f>
        <v>0</v>
      </c>
    </row>
    <row r="169" spans="11:11">
      <c r="K169" s="82">
        <f>IF(AND(年报!N$2&lt;=A169,A169&lt;=年报!N$3),1,0)</f>
        <v>0</v>
      </c>
    </row>
    <row r="170" spans="11:11">
      <c r="K170" s="82">
        <f>IF(AND(年报!N$2&lt;=A170,A170&lt;=年报!N$3),1,0)</f>
        <v>0</v>
      </c>
    </row>
    <row r="171" spans="11:11">
      <c r="K171" s="82">
        <f>IF(AND(年报!N$2&lt;=A171,A171&lt;=年报!N$3),1,0)</f>
        <v>0</v>
      </c>
    </row>
    <row r="172" spans="11:11">
      <c r="K172" s="82">
        <f>IF(AND(年报!N$2&lt;=A172,A172&lt;=年报!N$3),1,0)</f>
        <v>0</v>
      </c>
    </row>
    <row r="173" spans="11:11">
      <c r="K173" s="82">
        <f>IF(AND(年报!N$2&lt;=A173,A173&lt;=年报!N$3),1,0)</f>
        <v>0</v>
      </c>
    </row>
    <row r="174" spans="11:11">
      <c r="K174" s="82">
        <f>IF(AND(年报!N$2&lt;=A174,A174&lt;=年报!N$3),1,0)</f>
        <v>0</v>
      </c>
    </row>
    <row r="175" spans="11:11">
      <c r="K175" s="82">
        <f>IF(AND(年报!N$2&lt;=A175,A175&lt;=年报!N$3),1,0)</f>
        <v>0</v>
      </c>
    </row>
    <row r="176" spans="11:11">
      <c r="K176" s="82">
        <f>IF(AND(年报!N$2&lt;=A176,A176&lt;=年报!N$3),1,0)</f>
        <v>0</v>
      </c>
    </row>
    <row r="177" spans="11:11">
      <c r="K177" s="82">
        <f>IF(AND(年报!N$2&lt;=A177,A177&lt;=年报!N$3),1,0)</f>
        <v>0</v>
      </c>
    </row>
    <row r="178" spans="11:11">
      <c r="K178" s="82">
        <f>IF(AND(年报!N$2&lt;=A178,A178&lt;=年报!N$3),1,0)</f>
        <v>0</v>
      </c>
    </row>
    <row r="179" spans="11:11">
      <c r="K179" s="82">
        <f>IF(AND(年报!N$2&lt;=A179,A179&lt;=年报!N$3),1,0)</f>
        <v>0</v>
      </c>
    </row>
    <row r="180" spans="11:11">
      <c r="K180" s="82">
        <f>IF(AND(年报!N$2&lt;=A180,A180&lt;=年报!N$3),1,0)</f>
        <v>0</v>
      </c>
    </row>
    <row r="181" spans="11:11">
      <c r="K181" s="82">
        <f>IF(AND(年报!N$2&lt;=A181,A181&lt;=年报!N$3),1,0)</f>
        <v>0</v>
      </c>
    </row>
    <row r="182" spans="11:11">
      <c r="K182" s="82">
        <f>IF(AND(年报!N$2&lt;=A182,A182&lt;=年报!N$3),1,0)</f>
        <v>0</v>
      </c>
    </row>
    <row r="183" spans="11:11">
      <c r="K183" s="82">
        <f>IF(AND(年报!N$2&lt;=A183,A183&lt;=年报!N$3),1,0)</f>
        <v>0</v>
      </c>
    </row>
    <row r="184" spans="11:11">
      <c r="K184" s="82">
        <f>IF(AND(年报!N$2&lt;=A184,A184&lt;=年报!N$3),1,0)</f>
        <v>0</v>
      </c>
    </row>
    <row r="185" spans="11:11">
      <c r="K185" s="82">
        <f>IF(AND(年报!N$2&lt;=A185,A185&lt;=年报!N$3),1,0)</f>
        <v>0</v>
      </c>
    </row>
    <row r="186" spans="11:11">
      <c r="K186" s="82">
        <f>IF(AND(年报!N$2&lt;=A186,A186&lt;=年报!N$3),1,0)</f>
        <v>0</v>
      </c>
    </row>
    <row r="187" spans="11:11">
      <c r="K187" s="82">
        <f>IF(AND(年报!N$2&lt;=A187,A187&lt;=年报!N$3),1,0)</f>
        <v>0</v>
      </c>
    </row>
    <row r="188" spans="11:11">
      <c r="K188" s="82">
        <f>IF(AND(年报!N$2&lt;=A188,A188&lt;=年报!N$3),1,0)</f>
        <v>0</v>
      </c>
    </row>
    <row r="189" spans="11:11">
      <c r="K189" s="82">
        <f>IF(AND(年报!N$2&lt;=A189,A189&lt;=年报!N$3),1,0)</f>
        <v>0</v>
      </c>
    </row>
    <row r="190" spans="11:11">
      <c r="K190" s="82">
        <f>IF(AND(年报!N$2&lt;=A190,A190&lt;=年报!N$3),1,0)</f>
        <v>0</v>
      </c>
    </row>
    <row r="191" spans="11:11">
      <c r="K191" s="82">
        <f>IF(AND(年报!N$2&lt;=A191,A191&lt;=年报!N$3),1,0)</f>
        <v>0</v>
      </c>
    </row>
    <row r="192" spans="11:11">
      <c r="K192" s="82">
        <f>IF(AND(年报!N$2&lt;=A192,A192&lt;=年报!N$3),1,0)</f>
        <v>0</v>
      </c>
    </row>
    <row r="193" spans="11:11">
      <c r="K193" s="82">
        <f>IF(AND(年报!N$2&lt;=A193,A193&lt;=年报!N$3),1,0)</f>
        <v>0</v>
      </c>
    </row>
    <row r="194" spans="11:11">
      <c r="K194" s="82">
        <f>IF(AND(年报!N$2&lt;=A194,A194&lt;=年报!N$3),1,0)</f>
        <v>0</v>
      </c>
    </row>
    <row r="195" spans="11:11">
      <c r="K195" s="82">
        <f>IF(AND(年报!N$2&lt;=A195,A195&lt;=年报!N$3),1,0)</f>
        <v>0</v>
      </c>
    </row>
    <row r="196" spans="11:11">
      <c r="K196" s="82">
        <f>IF(AND(年报!N$2&lt;=A196,A196&lt;=年报!N$3),1,0)</f>
        <v>0</v>
      </c>
    </row>
    <row r="197" spans="11:11">
      <c r="K197" s="82">
        <f>IF(AND(年报!N$2&lt;=A197,A197&lt;=年报!N$3),1,0)</f>
        <v>0</v>
      </c>
    </row>
    <row r="198" spans="11:11">
      <c r="K198" s="82">
        <f>IF(AND(年报!N$2&lt;=A198,A198&lt;=年报!N$3),1,0)</f>
        <v>0</v>
      </c>
    </row>
    <row r="199" spans="11:11">
      <c r="K199" s="82">
        <f>IF(AND(年报!N$2&lt;=A199,A199&lt;=年报!N$3),1,0)</f>
        <v>0</v>
      </c>
    </row>
    <row r="200" spans="11:11">
      <c r="K200" s="82">
        <f>IF(AND(年报!N$2&lt;=A200,A200&lt;=年报!N$3),1,0)</f>
        <v>0</v>
      </c>
    </row>
    <row r="201" spans="11:11">
      <c r="K201" s="82">
        <f>IF(AND(年报!N$2&lt;=A201,A201&lt;=年报!N$3),1,0)</f>
        <v>0</v>
      </c>
    </row>
    <row r="202" spans="11:11">
      <c r="K202" s="82">
        <f>IF(AND(年报!N$2&lt;=A202,A202&lt;=年报!N$3),1,0)</f>
        <v>0</v>
      </c>
    </row>
    <row r="203" spans="11:11">
      <c r="K203" s="82">
        <f>IF(AND(年报!N$2&lt;=A203,A203&lt;=年报!N$3),1,0)</f>
        <v>0</v>
      </c>
    </row>
    <row r="204" spans="11:11">
      <c r="K204" s="82">
        <f>IF(AND(年报!N$2&lt;=A204,A204&lt;=年报!N$3),1,0)</f>
        <v>0</v>
      </c>
    </row>
    <row r="205" spans="11:11">
      <c r="K205" s="82">
        <f>IF(AND(年报!N$2&lt;=A205,A205&lt;=年报!N$3),1,0)</f>
        <v>0</v>
      </c>
    </row>
    <row r="206" spans="11:11">
      <c r="K206" s="82">
        <f>IF(AND(年报!N$2&lt;=A206,A206&lt;=年报!N$3),1,0)</f>
        <v>0</v>
      </c>
    </row>
    <row r="207" spans="11:11">
      <c r="K207" s="82">
        <f>IF(AND(年报!N$2&lt;=A207,A207&lt;=年报!N$3),1,0)</f>
        <v>0</v>
      </c>
    </row>
    <row r="208" spans="11:11">
      <c r="K208" s="82">
        <f>IF(AND(年报!N$2&lt;=A208,A208&lt;=年报!N$3),1,0)</f>
        <v>0</v>
      </c>
    </row>
    <row r="209" spans="11:11">
      <c r="K209" s="82">
        <f>IF(AND(年报!N$2&lt;=A209,A209&lt;=年报!N$3),1,0)</f>
        <v>0</v>
      </c>
    </row>
    <row r="210" spans="11:11">
      <c r="K210" s="82">
        <f>IF(AND(年报!N$2&lt;=A210,A210&lt;=年报!N$3),1,0)</f>
        <v>0</v>
      </c>
    </row>
    <row r="211" spans="11:11">
      <c r="K211" s="82">
        <f>IF(AND(年报!N$2&lt;=A211,A211&lt;=年报!N$3),1,0)</f>
        <v>0</v>
      </c>
    </row>
    <row r="212" spans="11:11">
      <c r="K212" s="82">
        <f>IF(AND(年报!N$2&lt;=A212,A212&lt;=年报!N$3),1,0)</f>
        <v>0</v>
      </c>
    </row>
    <row r="213" spans="11:11">
      <c r="K213" s="82">
        <f>IF(AND(年报!N$2&lt;=A213,A213&lt;=年报!N$3),1,0)</f>
        <v>0</v>
      </c>
    </row>
    <row r="214" spans="11:11">
      <c r="K214" s="82">
        <f>IF(AND(年报!N$2&lt;=A214,A214&lt;=年报!N$3),1,0)</f>
        <v>0</v>
      </c>
    </row>
    <row r="215" spans="11:11">
      <c r="K215" s="82">
        <f>IF(AND(年报!N$2&lt;=A215,A215&lt;=年报!N$3),1,0)</f>
        <v>0</v>
      </c>
    </row>
    <row r="216" spans="11:11">
      <c r="K216" s="82">
        <f>IF(AND(年报!N$2&lt;=A216,A216&lt;=年报!N$3),1,0)</f>
        <v>0</v>
      </c>
    </row>
    <row r="217" spans="11:11">
      <c r="K217" s="82">
        <f>IF(AND(年报!N$2&lt;=A217,A217&lt;=年报!N$3),1,0)</f>
        <v>0</v>
      </c>
    </row>
    <row r="218" spans="11:11">
      <c r="K218" s="82">
        <f>IF(AND(年报!N$2&lt;=A218,A218&lt;=年报!N$3),1,0)</f>
        <v>0</v>
      </c>
    </row>
    <row r="219" spans="11:11">
      <c r="K219" s="82">
        <f>IF(AND(年报!N$2&lt;=A219,A219&lt;=年报!N$3),1,0)</f>
        <v>0</v>
      </c>
    </row>
    <row r="220" spans="11:11">
      <c r="K220" s="82">
        <f>IF(AND(年报!N$2&lt;=A220,A220&lt;=年报!N$3),1,0)</f>
        <v>0</v>
      </c>
    </row>
    <row r="221" spans="11:11">
      <c r="K221" s="82">
        <f>IF(AND(年报!N$2&lt;=A221,A221&lt;=年报!N$3),1,0)</f>
        <v>0</v>
      </c>
    </row>
    <row r="222" spans="11:11">
      <c r="K222" s="82">
        <f>IF(AND(年报!N$2&lt;=A222,A222&lt;=年报!N$3),1,0)</f>
        <v>0</v>
      </c>
    </row>
    <row r="223" spans="11:11">
      <c r="K223" s="82">
        <f>IF(AND(年报!N$2&lt;=A223,A223&lt;=年报!N$3),1,0)</f>
        <v>0</v>
      </c>
    </row>
    <row r="224" spans="11:11">
      <c r="K224" s="82">
        <f>IF(AND(年报!N$2&lt;=A224,A224&lt;=年报!N$3),1,0)</f>
        <v>0</v>
      </c>
    </row>
    <row r="225" spans="11:11">
      <c r="K225" s="82">
        <f>IF(AND(年报!N$2&lt;=A225,A225&lt;=年报!N$3),1,0)</f>
        <v>0</v>
      </c>
    </row>
    <row r="226" spans="11:11">
      <c r="K226" s="82">
        <f>IF(AND(年报!N$2&lt;=A226,A226&lt;=年报!N$3),1,0)</f>
        <v>0</v>
      </c>
    </row>
    <row r="227" spans="11:11">
      <c r="K227" s="82">
        <f>IF(AND(年报!N$2&lt;=A227,A227&lt;=年报!N$3),1,0)</f>
        <v>0</v>
      </c>
    </row>
    <row r="228" spans="11:11">
      <c r="K228" s="82">
        <f>IF(AND(年报!N$2&lt;=A228,A228&lt;=年报!N$3),1,0)</f>
        <v>0</v>
      </c>
    </row>
    <row r="229" spans="11:11">
      <c r="K229" s="82">
        <f>IF(AND(年报!N$2&lt;=A229,A229&lt;=年报!N$3),1,0)</f>
        <v>0</v>
      </c>
    </row>
    <row r="230" spans="11:11">
      <c r="K230" s="82">
        <f>IF(AND(年报!N$2&lt;=A230,A230&lt;=年报!N$3),1,0)</f>
        <v>0</v>
      </c>
    </row>
    <row r="231" spans="11:11">
      <c r="K231" s="82">
        <f>IF(AND(年报!N$2&lt;=A231,A231&lt;=年报!N$3),1,0)</f>
        <v>0</v>
      </c>
    </row>
    <row r="232" spans="11:11">
      <c r="K232" s="82">
        <f>IF(AND(年报!N$2&lt;=A232,A232&lt;=年报!N$3),1,0)</f>
        <v>0</v>
      </c>
    </row>
    <row r="233" spans="11:11">
      <c r="K233" s="82">
        <f>IF(AND(年报!N$2&lt;=A233,A233&lt;=年报!N$3),1,0)</f>
        <v>0</v>
      </c>
    </row>
    <row r="234" spans="11:11">
      <c r="K234" s="82">
        <f>IF(AND(年报!N$2&lt;=A234,A234&lt;=年报!N$3),1,0)</f>
        <v>0</v>
      </c>
    </row>
    <row r="235" spans="11:11">
      <c r="K235" s="82">
        <f>IF(AND(年报!N$2&lt;=A235,A235&lt;=年报!N$3),1,0)</f>
        <v>0</v>
      </c>
    </row>
    <row r="236" spans="11:11">
      <c r="K236" s="82">
        <f>IF(AND(年报!N$2&lt;=A236,A236&lt;=年报!N$3),1,0)</f>
        <v>0</v>
      </c>
    </row>
    <row r="237" spans="11:11">
      <c r="K237" s="82">
        <f>IF(AND(年报!N$2&lt;=A237,A237&lt;=年报!N$3),1,0)</f>
        <v>0</v>
      </c>
    </row>
    <row r="238" spans="11:11"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  <row r="881" spans="11:11"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30" activePane="bottomRight" state="frozen"/>
      <selection/>
      <selection pane="topRight"/>
      <selection pane="bottomLeft"/>
      <selection pane="bottomRight" activeCell="D154" sqref="D154"/>
    </sheetView>
  </sheetViews>
  <sheetFormatPr defaultColWidth="8.75" defaultRowHeight="14.25"/>
  <cols>
    <col min="1" max="1" width="10.375" style="97" customWidth="1"/>
    <col min="2" max="3" width="10.25" style="97" customWidth="1"/>
    <col min="4" max="6" width="12.375" style="97" customWidth="1"/>
    <col min="7" max="7" width="11.5" style="97" customWidth="1"/>
    <col min="8" max="8" width="16.75" style="97" customWidth="1"/>
    <col min="9" max="10" width="8.75" style="63"/>
    <col min="11" max="11" width="10.625" style="64" customWidth="1"/>
    <col min="12" max="16384" width="8.75" style="63"/>
  </cols>
  <sheetData>
    <row r="1" spans="1:11">
      <c r="A1" s="125" t="s">
        <v>4</v>
      </c>
      <c r="B1" s="62"/>
      <c r="C1" s="146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125" t="s">
        <v>44</v>
      </c>
      <c r="B2" s="125"/>
      <c r="C2" s="69">
        <v>43033</v>
      </c>
      <c r="D2" s="70" t="s">
        <v>45</v>
      </c>
      <c r="E2" s="70">
        <v>343.692</v>
      </c>
      <c r="F2" s="77">
        <v>2637.477</v>
      </c>
      <c r="G2" s="75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K3" s="81" t="s">
        <v>20</v>
      </c>
    </row>
    <row r="4" spans="1:11">
      <c r="A4" s="115">
        <f>'DC4-1'!A41</f>
        <v>43033</v>
      </c>
      <c r="B4" s="77">
        <f>'DC4-1'!B4</f>
        <v>2581.994</v>
      </c>
      <c r="C4" s="77">
        <f>IF(ISERROR(VLOOKUP(A4,'DC4-1'!$A$4:$Q$1997,5,TRUE)),"",VLOOKUP(A4,'DC4-1'!$A$4:$Q$1997,5,TRUE))</f>
        <v>56.44</v>
      </c>
      <c r="D4" s="74">
        <v>0.812</v>
      </c>
      <c r="E4" s="65">
        <v>0.854</v>
      </c>
      <c r="F4" s="74">
        <f>(B4+C4)-(D4+E4)/2</f>
        <v>2637.601</v>
      </c>
      <c r="G4" s="75">
        <f>($F$4-F4)*1000</f>
        <v>0</v>
      </c>
      <c r="K4" s="82"/>
    </row>
    <row r="5" spans="1:11">
      <c r="A5" s="115">
        <f>'DC4-1'!A42</f>
        <v>43038</v>
      </c>
      <c r="B5" s="77">
        <f>'DC4-1'!B5</f>
        <v>2581.994</v>
      </c>
      <c r="C5" s="77">
        <f>IF(ISERROR(VLOOKUP(A5,'DC4-1'!$A$4:$Q$1997,5,TRUE)),"",VLOOKUP(A5,'DC4-1'!$A$4:$Q$1997,5,TRUE))</f>
        <v>59.8545</v>
      </c>
      <c r="D5" s="74">
        <v>4.347</v>
      </c>
      <c r="E5" s="65">
        <v>4.391</v>
      </c>
      <c r="F5" s="74">
        <f t="shared" ref="F5:F6" si="0">(B5+C5)-(D5+E5)/2</f>
        <v>2637.4795</v>
      </c>
      <c r="G5" s="75">
        <f t="shared" ref="G5:G6" si="1">($F$4-F5)*1000</f>
        <v>121.500000000196</v>
      </c>
      <c r="K5" s="82"/>
    </row>
    <row r="6" spans="1:11">
      <c r="A6" s="115">
        <f>'DC4-1'!A43</f>
        <v>43045</v>
      </c>
      <c r="B6" s="77">
        <f>'DC4-1'!B6</f>
        <v>2581.994</v>
      </c>
      <c r="C6" s="77">
        <f>IF(ISERROR(VLOOKUP(A6,'DC4-1'!$A$4:$Q$1997,5,TRUE)),"",VLOOKUP(A6,'DC4-1'!$A$4:$Q$1997,5,TRUE))</f>
        <v>60.412</v>
      </c>
      <c r="D6" s="74">
        <v>4.959</v>
      </c>
      <c r="E6" s="65">
        <v>5.003</v>
      </c>
      <c r="F6" s="74">
        <f t="shared" si="0"/>
        <v>2637.425</v>
      </c>
      <c r="G6" s="75">
        <f t="shared" si="1"/>
        <v>176.000000000386</v>
      </c>
      <c r="K6" s="82"/>
    </row>
    <row r="7" spans="1:11">
      <c r="A7" s="115">
        <f>'DC4-1'!A44</f>
        <v>43050</v>
      </c>
      <c r="B7" s="77">
        <f>'DC4-1'!B7</f>
        <v>2581.994</v>
      </c>
      <c r="C7" s="77">
        <f>IF(ISERROR(VLOOKUP(A7,'DC4-1'!$A$4:$Q$1997,5,TRUE)),"",VLOOKUP(A7,'DC4-1'!$A$4:$Q$1997,5,TRUE))</f>
        <v>63.11</v>
      </c>
      <c r="D7" s="74"/>
      <c r="E7" s="65"/>
      <c r="F7" s="74"/>
      <c r="G7" s="75"/>
      <c r="K7" s="82"/>
    </row>
    <row r="8" spans="1:11">
      <c r="A8" s="115">
        <f>'DC4-1'!A45</f>
        <v>43055</v>
      </c>
      <c r="B8" s="77">
        <f>'DC4-1'!B8</f>
        <v>2581.994</v>
      </c>
      <c r="C8" s="77">
        <f>IF(ISERROR(VLOOKUP(A8,'DC4-1'!$A$4:$Q$1997,5,TRUE)),"",VLOOKUP(A8,'DC4-1'!$A$4:$Q$1997,5,TRUE))</f>
        <v>63.6015</v>
      </c>
      <c r="D8" s="74">
        <v>8.215</v>
      </c>
      <c r="E8" s="65">
        <v>8.251</v>
      </c>
      <c r="F8" s="74">
        <f t="shared" ref="F8:F9" si="2">(B8+C8)-(D8+E8)/2</f>
        <v>2637.3625</v>
      </c>
      <c r="G8" s="75">
        <f t="shared" ref="G8:G9" si="3">($F$4-F8)*1000</f>
        <v>238.499999999931</v>
      </c>
      <c r="K8" s="82"/>
    </row>
    <row r="9" spans="1:11">
      <c r="A9" s="115">
        <f>'DC4-1'!A46</f>
        <v>43059</v>
      </c>
      <c r="B9" s="77">
        <f>'DC4-1'!B9</f>
        <v>2581.994</v>
      </c>
      <c r="C9" s="77">
        <f>IF(ISERROR(VLOOKUP(A9,'DC4-1'!$A$4:$Q$1997,5,TRUE)),"",VLOOKUP(A9,'DC4-1'!$A$4:$Q$1997,5,TRUE))</f>
        <v>66.3765</v>
      </c>
      <c r="D9" s="74">
        <v>10.975</v>
      </c>
      <c r="E9" s="65">
        <v>11.053</v>
      </c>
      <c r="F9" s="74">
        <f t="shared" si="2"/>
        <v>2637.3565</v>
      </c>
      <c r="G9" s="75">
        <f t="shared" si="3"/>
        <v>244.500000000244</v>
      </c>
      <c r="K9" s="82"/>
    </row>
    <row r="10" spans="1:11">
      <c r="A10" s="115">
        <f>'DC4-1'!A47</f>
        <v>43063</v>
      </c>
      <c r="B10" s="77">
        <f>'DC4-1'!B10</f>
        <v>2581.994</v>
      </c>
      <c r="C10" s="77">
        <f>IF(ISERROR(VLOOKUP(A10,'DC4-1'!$A$4:$Q$1997,5,TRUE)),"",VLOOKUP(A10,'DC4-1'!$A$4:$Q$1997,5,TRUE))</f>
        <v>66.931</v>
      </c>
      <c r="D10" s="74"/>
      <c r="E10" s="65"/>
      <c r="F10" s="74"/>
      <c r="G10" s="75"/>
      <c r="K10" s="82"/>
    </row>
    <row r="11" spans="1:11">
      <c r="A11" s="115">
        <f>'DC4-1'!A48</f>
        <v>43067</v>
      </c>
      <c r="B11" s="77">
        <f>'DC4-1'!B11</f>
        <v>2581.994</v>
      </c>
      <c r="C11" s="77">
        <f>IF(ISERROR(VLOOKUP(A11,'DC4-1'!$A$4:$Q$1997,5,TRUE)),"",VLOOKUP(A11,'DC4-1'!$A$4:$Q$1997,5,TRUE))</f>
        <v>69.796</v>
      </c>
      <c r="D11" s="74">
        <v>14.487</v>
      </c>
      <c r="E11" s="65">
        <v>14.523</v>
      </c>
      <c r="F11" s="74">
        <f t="shared" ref="F11:F74" si="4">(B11+C11)-(D11+E11)/2</f>
        <v>2637.285</v>
      </c>
      <c r="G11" s="75">
        <f t="shared" ref="G11:G74" si="5">($F$4-F11)*1000</f>
        <v>316.000000000258</v>
      </c>
      <c r="K11" s="82"/>
    </row>
    <row r="12" spans="1:11">
      <c r="A12" s="115">
        <f>'DC4-1'!A49</f>
        <v>43073</v>
      </c>
      <c r="B12" s="77">
        <f>'DC4-1'!B12</f>
        <v>2581.994</v>
      </c>
      <c r="C12" s="77">
        <f>IF(ISERROR(VLOOKUP(A12,'DC4-1'!$A$4:$Q$1997,5,TRUE)),"",VLOOKUP(A12,'DC4-1'!$A$4:$Q$1997,5,TRUE))</f>
        <v>69.749</v>
      </c>
      <c r="D12" s="74">
        <v>14.457</v>
      </c>
      <c r="E12" s="65">
        <v>14.505</v>
      </c>
      <c r="F12" s="74">
        <f t="shared" si="4"/>
        <v>2637.262</v>
      </c>
      <c r="G12" s="75">
        <f t="shared" si="5"/>
        <v>339.000000000397</v>
      </c>
      <c r="K12" s="82"/>
    </row>
    <row r="13" spans="1:11">
      <c r="A13" s="115">
        <f>'DC4-1'!A50</f>
        <v>43094</v>
      </c>
      <c r="B13" s="77">
        <f>'DC4-1'!B13</f>
        <v>2581.994</v>
      </c>
      <c r="C13" s="77">
        <f>IF(ISERROR(VLOOKUP(A13,'DC4-1'!$A$4:$Q$1997,5,TRUE)),"",VLOOKUP(A13,'DC4-1'!$A$4:$Q$1997,5,TRUE))</f>
        <v>73.15</v>
      </c>
      <c r="D13" s="74">
        <v>17.904</v>
      </c>
      <c r="E13" s="65">
        <v>17.945</v>
      </c>
      <c r="F13" s="74">
        <f t="shared" si="4"/>
        <v>2637.2195</v>
      </c>
      <c r="G13" s="75">
        <f t="shared" si="5"/>
        <v>381.49999999996</v>
      </c>
      <c r="K13" s="82"/>
    </row>
    <row r="14" spans="1:11">
      <c r="A14" s="115">
        <f>'DC4-1'!A51</f>
        <v>43102</v>
      </c>
      <c r="B14" s="77">
        <f>'DC4-1'!B14</f>
        <v>2581.994</v>
      </c>
      <c r="C14" s="77">
        <f>IF(ISERROR(VLOOKUP(A14,'DC4-1'!$A$4:$Q$1997,5,TRUE)),"",VLOOKUP(A14,'DC4-1'!$A$4:$Q$1997,5,TRUE))</f>
        <v>73.5825</v>
      </c>
      <c r="D14" s="74">
        <v>18.36</v>
      </c>
      <c r="E14" s="65">
        <v>18.406</v>
      </c>
      <c r="F14" s="74">
        <f t="shared" si="4"/>
        <v>2637.1935</v>
      </c>
      <c r="G14" s="75">
        <f t="shared" si="5"/>
        <v>407.4999999998</v>
      </c>
      <c r="K14" s="82"/>
    </row>
    <row r="15" spans="1:11">
      <c r="A15" s="115">
        <f>'DC4-1'!A52</f>
        <v>43108</v>
      </c>
      <c r="B15" s="77">
        <f>'DC4-1'!B15</f>
        <v>2581.994</v>
      </c>
      <c r="C15" s="77">
        <f>IF(ISERROR(VLOOKUP(A15,'DC4-1'!$A$4:$Q$1997,5,TRUE)),"",VLOOKUP(A15,'DC4-1'!$A$4:$Q$1997,5,TRUE))</f>
        <v>73.58</v>
      </c>
      <c r="D15" s="74">
        <v>18.359</v>
      </c>
      <c r="E15" s="74">
        <v>18.405</v>
      </c>
      <c r="F15" s="74">
        <f t="shared" si="4"/>
        <v>2637.192</v>
      </c>
      <c r="G15" s="75">
        <f t="shared" si="5"/>
        <v>409.000000000106</v>
      </c>
      <c r="K15" s="82"/>
    </row>
    <row r="16" spans="1:11">
      <c r="A16" s="115">
        <f>'DC4-1'!A53</f>
        <v>43118</v>
      </c>
      <c r="B16" s="77">
        <f>'DC4-1'!B16</f>
        <v>2581.994</v>
      </c>
      <c r="C16" s="77">
        <f>IF(ISERROR(VLOOKUP(A16,'DC4-1'!$A$4:$Q$1997,5,TRUE)),"",VLOOKUP(A16,'DC4-1'!$A$4:$Q$1997,5,TRUE))</f>
        <v>76.296</v>
      </c>
      <c r="D16" s="74">
        <v>21.096</v>
      </c>
      <c r="E16" s="74">
        <v>21.14</v>
      </c>
      <c r="F16" s="74">
        <f t="shared" si="4"/>
        <v>2637.172</v>
      </c>
      <c r="G16" s="75">
        <f t="shared" si="5"/>
        <v>429.000000000087</v>
      </c>
      <c r="K16" s="82"/>
    </row>
    <row r="17" spans="1:11">
      <c r="A17" s="115">
        <f>'DC4-1'!A54</f>
        <v>43122</v>
      </c>
      <c r="B17" s="77">
        <f>'DC4-1'!B17</f>
        <v>2581.994</v>
      </c>
      <c r="C17" s="77">
        <f>IF(ISERROR(VLOOKUP(A17,'DC4-1'!$A$4:$Q$1997,5,TRUE)),"",VLOOKUP(A17,'DC4-1'!$A$4:$Q$1997,5,TRUE))</f>
        <v>76.2815</v>
      </c>
      <c r="D17" s="74">
        <v>21.093</v>
      </c>
      <c r="E17" s="74">
        <v>21.14</v>
      </c>
      <c r="F17" s="74">
        <f t="shared" si="4"/>
        <v>2637.159</v>
      </c>
      <c r="G17" s="75">
        <f t="shared" si="5"/>
        <v>442.000000000007</v>
      </c>
      <c r="K17" s="82"/>
    </row>
    <row r="18" spans="1:11">
      <c r="A18" s="115">
        <f>'DC4-1'!A55</f>
        <v>43129</v>
      </c>
      <c r="B18" s="77">
        <f>'DC4-1'!B18</f>
        <v>2581.994</v>
      </c>
      <c r="C18" s="77">
        <f>IF(ISERROR(VLOOKUP(A18,'DC4-1'!$A$4:$Q$1997,5,TRUE)),"",VLOOKUP(A18,'DC4-1'!$A$4:$Q$1997,5,TRUE))</f>
        <v>76.8665</v>
      </c>
      <c r="D18" s="74">
        <v>21.68</v>
      </c>
      <c r="E18" s="74">
        <v>21.73</v>
      </c>
      <c r="F18" s="74">
        <f t="shared" si="4"/>
        <v>2637.1555</v>
      </c>
      <c r="G18" s="75">
        <f t="shared" si="5"/>
        <v>445.499999999811</v>
      </c>
      <c r="K18" s="82"/>
    </row>
    <row r="19" spans="1:11">
      <c r="A19" s="115">
        <f>'DC4-1'!A56</f>
        <v>43144</v>
      </c>
      <c r="B19" s="77">
        <f>'DC4-1'!B19</f>
        <v>2581.994</v>
      </c>
      <c r="C19" s="77">
        <f>IF(ISERROR(VLOOKUP(A19,'DC4-1'!$A$4:$Q$1997,5,TRUE)),"",VLOOKUP(A19,'DC4-1'!$A$4:$Q$1997,5,TRUE))</f>
        <v>79.6435</v>
      </c>
      <c r="D19" s="74">
        <v>24.503</v>
      </c>
      <c r="E19" s="74">
        <v>24.544</v>
      </c>
      <c r="F19" s="74">
        <f t="shared" si="4"/>
        <v>2637.114</v>
      </c>
      <c r="G19" s="75">
        <f t="shared" si="5"/>
        <v>486.999999999625</v>
      </c>
      <c r="K19" s="82"/>
    </row>
    <row r="20" spans="1:11">
      <c r="A20" s="115">
        <f>'DC4-1'!A57</f>
        <v>43150</v>
      </c>
      <c r="B20" s="77">
        <f>'DC4-1'!B20</f>
        <v>2581.994</v>
      </c>
      <c r="C20" s="77">
        <f>IF(ISERROR(VLOOKUP(A20,'DC4-1'!$A$4:$Q$1997,5,TRUE)),"",VLOOKUP(A20,'DC4-1'!$A$4:$Q$1997,5,TRUE))</f>
        <v>79.633</v>
      </c>
      <c r="D20" s="74">
        <v>24.494</v>
      </c>
      <c r="E20" s="74">
        <v>24.542</v>
      </c>
      <c r="F20" s="74">
        <f t="shared" si="4"/>
        <v>2637.109</v>
      </c>
      <c r="G20" s="75">
        <f t="shared" si="5"/>
        <v>492.000000000189</v>
      </c>
      <c r="K20" s="82"/>
    </row>
    <row r="21" spans="1:11">
      <c r="A21" s="115">
        <f>'DC4-1'!A58</f>
        <v>43163</v>
      </c>
      <c r="B21" s="77">
        <f>'DC4-1'!B21</f>
        <v>2581.994</v>
      </c>
      <c r="C21" s="77">
        <f>IF(ISERROR(VLOOKUP(A21,'DC4-1'!$A$4:$Q$1997,5,TRUE)),"",VLOOKUP(A21,'DC4-1'!$A$4:$Q$1997,5,TRUE))</f>
        <v>83.707</v>
      </c>
      <c r="D21" s="74">
        <v>28.599</v>
      </c>
      <c r="E21" s="74">
        <v>28.645</v>
      </c>
      <c r="F21" s="74">
        <f t="shared" si="4"/>
        <v>2637.079</v>
      </c>
      <c r="G21" s="75">
        <f t="shared" si="5"/>
        <v>521.999999999935</v>
      </c>
      <c r="K21" s="82"/>
    </row>
    <row r="22" spans="1:11">
      <c r="A22" s="115">
        <f>'DC4-1'!A59</f>
        <v>43173</v>
      </c>
      <c r="B22" s="77">
        <f>'DC4-1'!B22</f>
        <v>2581.994</v>
      </c>
      <c r="C22" s="77">
        <f>IF(ISERROR(VLOOKUP(A22,'DC4-1'!$A$4:$Q$1997,5,TRUE)),"",VLOOKUP(A22,'DC4-1'!$A$4:$Q$1997,5,TRUE))</f>
        <v>86.5</v>
      </c>
      <c r="D22" s="74">
        <v>31.399</v>
      </c>
      <c r="E22" s="74">
        <v>31.445</v>
      </c>
      <c r="F22" s="74">
        <f t="shared" si="4"/>
        <v>2637.072</v>
      </c>
      <c r="G22" s="75">
        <f t="shared" si="5"/>
        <v>528.999999999996</v>
      </c>
      <c r="K22" s="82"/>
    </row>
    <row r="23" spans="1:11">
      <c r="A23" s="115">
        <f>'DC4-1'!A60</f>
        <v>43179</v>
      </c>
      <c r="B23" s="77">
        <f>'DC4-1'!B23</f>
        <v>2581.994</v>
      </c>
      <c r="C23" s="77">
        <f>IF(ISERROR(VLOOKUP(A23,'DC4-1'!$A$4:$Q$1997,5,TRUE)),"",VLOOKUP(A23,'DC4-1'!$A$4:$Q$1997,5,TRUE))</f>
        <v>87.0805</v>
      </c>
      <c r="D23" s="74">
        <v>31.985</v>
      </c>
      <c r="E23" s="74">
        <v>32.03</v>
      </c>
      <c r="F23" s="74">
        <f t="shared" si="4"/>
        <v>2637.067</v>
      </c>
      <c r="G23" s="75">
        <f t="shared" si="5"/>
        <v>534.000000000106</v>
      </c>
      <c r="K23" s="82"/>
    </row>
    <row r="24" spans="1:11">
      <c r="A24" s="115">
        <f>'DC4-1'!A61</f>
        <v>43186</v>
      </c>
      <c r="B24" s="77">
        <f>'DC4-1'!B24</f>
        <v>2581.994</v>
      </c>
      <c r="C24" s="77">
        <f>IF(ISERROR(VLOOKUP(A24,'DC4-1'!$A$4:$Q$1997,5,TRUE)),"",VLOOKUP(A24,'DC4-1'!$A$4:$Q$1997,5,TRUE))</f>
        <v>89.8975</v>
      </c>
      <c r="D24" s="74">
        <v>34.81</v>
      </c>
      <c r="E24" s="74">
        <v>34.856</v>
      </c>
      <c r="F24" s="74">
        <f t="shared" si="4"/>
        <v>2637.0585</v>
      </c>
      <c r="G24" s="75">
        <f t="shared" si="5"/>
        <v>542.500000000018</v>
      </c>
      <c r="K24" s="82"/>
    </row>
    <row r="25" spans="1:11">
      <c r="A25" s="115">
        <f>'DC4-1'!A62</f>
        <v>43192</v>
      </c>
      <c r="B25" s="77">
        <f>'DC4-1'!B25</f>
        <v>2581.994</v>
      </c>
      <c r="C25" s="77">
        <f>IF(ISERROR(VLOOKUP(A25,'DC4-1'!$A$4:$Q$1997,5,TRUE)),"",VLOOKUP(A25,'DC4-1'!$A$4:$Q$1997,5,TRUE))</f>
        <v>90.462</v>
      </c>
      <c r="D25" s="74">
        <v>35.388</v>
      </c>
      <c r="E25" s="74">
        <v>35.436</v>
      </c>
      <c r="F25" s="74">
        <f t="shared" si="4"/>
        <v>2637.044</v>
      </c>
      <c r="G25" s="75">
        <f t="shared" si="5"/>
        <v>556.999999999789</v>
      </c>
      <c r="K25" s="82"/>
    </row>
    <row r="26" spans="1:11">
      <c r="A26" s="115">
        <f>'DC4-1'!A63</f>
        <v>43200</v>
      </c>
      <c r="B26" s="77">
        <f>'DC4-1'!B26</f>
        <v>2581.994</v>
      </c>
      <c r="C26" s="77">
        <f>IF(ISERROR(VLOOKUP(A26,'DC4-1'!$A$4:$Q$1997,5,TRUE)),"",VLOOKUP(A26,'DC4-1'!$A$4:$Q$1997,5,TRUE))</f>
        <v>93.3465</v>
      </c>
      <c r="D26" s="74">
        <v>38.275</v>
      </c>
      <c r="E26" s="74">
        <v>38.324</v>
      </c>
      <c r="F26" s="74">
        <f t="shared" si="4"/>
        <v>2637.041</v>
      </c>
      <c r="G26" s="75">
        <f t="shared" si="5"/>
        <v>559.999999999945</v>
      </c>
      <c r="K26" s="82"/>
    </row>
    <row r="27" spans="1:11">
      <c r="A27" s="115">
        <f>'DC4-1'!A64</f>
        <v>43209</v>
      </c>
      <c r="B27" s="77">
        <f>'DC4-1'!B27</f>
        <v>2581.994</v>
      </c>
      <c r="C27" s="77">
        <f>IF(ISERROR(VLOOKUP(A27,'DC4-1'!$A$4:$Q$1997,5,TRUE)),"",VLOOKUP(A27,'DC4-1'!$A$4:$Q$1997,5,TRUE))</f>
        <v>96.7835</v>
      </c>
      <c r="D27" s="74">
        <v>41.728</v>
      </c>
      <c r="E27" s="74">
        <v>41.776</v>
      </c>
      <c r="F27" s="74">
        <f t="shared" si="4"/>
        <v>2637.0255</v>
      </c>
      <c r="G27" s="75">
        <f t="shared" si="5"/>
        <v>575.49999999992</v>
      </c>
      <c r="H27" s="129"/>
      <c r="K27" s="82"/>
    </row>
    <row r="28" spans="1:11">
      <c r="A28" s="115">
        <f>'DC4-1'!A65</f>
        <v>43214</v>
      </c>
      <c r="B28" s="77">
        <f>'DC4-1'!B28</f>
        <v>2581.994</v>
      </c>
      <c r="C28" s="77">
        <f>IF(ISERROR(VLOOKUP(A28,'DC4-1'!$A$4:$Q$1997,5,TRUE)),"",VLOOKUP(A28,'DC4-1'!$A$4:$Q$1997,5,TRUE))</f>
        <v>96.7565</v>
      </c>
      <c r="D28" s="74">
        <v>41.704</v>
      </c>
      <c r="E28" s="74">
        <v>41.756</v>
      </c>
      <c r="F28" s="74">
        <f t="shared" si="4"/>
        <v>2637.0205</v>
      </c>
      <c r="G28" s="75">
        <f t="shared" si="5"/>
        <v>580.500000000029</v>
      </c>
      <c r="K28" s="82"/>
    </row>
    <row r="29" spans="1:11">
      <c r="A29" s="115">
        <f>'DC4-1'!A66</f>
        <v>43244</v>
      </c>
      <c r="B29" s="77">
        <f>'DC4-1'!B29</f>
        <v>2581.994</v>
      </c>
      <c r="C29" s="77">
        <f>IF(ISERROR(VLOOKUP(A29,'DC4-1'!$A$4:$Q$1997,5,TRUE)),"",VLOOKUP(A29,'DC4-1'!$A$4:$Q$1997,5,TRUE))</f>
        <v>103.4695</v>
      </c>
      <c r="D29" s="74">
        <v>48.47</v>
      </c>
      <c r="E29" s="74">
        <v>48.508</v>
      </c>
      <c r="F29" s="74">
        <f t="shared" si="4"/>
        <v>2636.9745</v>
      </c>
      <c r="G29" s="75">
        <f t="shared" si="5"/>
        <v>626.499999999851</v>
      </c>
      <c r="K29" s="82"/>
    </row>
    <row r="30" spans="1:11">
      <c r="A30" s="115">
        <f>'DC4-1'!A67</f>
        <v>43249</v>
      </c>
      <c r="B30" s="77">
        <f>'DC4-1'!B30</f>
        <v>2581.994</v>
      </c>
      <c r="C30" s="77">
        <f>IF(ISERROR(VLOOKUP(A30,'DC4-1'!$A$4:$Q$1997,5,TRUE)),"",VLOOKUP(A30,'DC4-1'!$A$4:$Q$1997,5,TRUE))</f>
        <v>103.4405</v>
      </c>
      <c r="D30" s="74">
        <v>48.451</v>
      </c>
      <c r="E30" s="74">
        <v>48.489</v>
      </c>
      <c r="F30" s="74">
        <f t="shared" si="4"/>
        <v>2636.9645</v>
      </c>
      <c r="G30" s="75">
        <f t="shared" si="5"/>
        <v>636.499999999614</v>
      </c>
      <c r="K30" s="82"/>
    </row>
    <row r="31" spans="1:11">
      <c r="A31" s="115">
        <f>'DC4-1'!A68</f>
        <v>43255</v>
      </c>
      <c r="B31" s="77">
        <f>'DC4-1'!B31</f>
        <v>2581.994</v>
      </c>
      <c r="C31" s="77">
        <f>IF(ISERROR(VLOOKUP(A31,'DC4-1'!$A$4:$Q$1997,5,TRUE)),"",VLOOKUP(A31,'DC4-1'!$A$4:$Q$1997,5,TRUE))</f>
        <v>104.0365</v>
      </c>
      <c r="D31" s="74">
        <v>49.041</v>
      </c>
      <c r="E31" s="74">
        <v>49.078</v>
      </c>
      <c r="F31" s="74">
        <f t="shared" si="4"/>
        <v>2636.971</v>
      </c>
      <c r="G31" s="75">
        <f t="shared" si="5"/>
        <v>629.999999999654</v>
      </c>
      <c r="K31" s="82"/>
    </row>
    <row r="32" spans="1:11">
      <c r="A32" s="115">
        <f>'DC4-1'!A69</f>
        <v>43266</v>
      </c>
      <c r="B32" s="77">
        <f>'DC4-1'!B32</f>
        <v>2581.994</v>
      </c>
      <c r="C32" s="77">
        <f>IF(ISERROR(VLOOKUP(A32,'DC4-1'!$A$4:$Q$1997,5,TRUE)),"",VLOOKUP(A32,'DC4-1'!$A$4:$Q$1997,5,TRUE))</f>
        <v>103.991</v>
      </c>
      <c r="D32" s="74">
        <v>49.007</v>
      </c>
      <c r="E32" s="74">
        <v>49.041</v>
      </c>
      <c r="F32" s="74">
        <f t="shared" si="4"/>
        <v>2636.961</v>
      </c>
      <c r="G32" s="75">
        <f t="shared" si="5"/>
        <v>639.999999999873</v>
      </c>
      <c r="K32" s="82"/>
    </row>
    <row r="33" spans="1:11">
      <c r="A33" s="115">
        <f>'DC4-1'!A70</f>
        <v>43271</v>
      </c>
      <c r="B33" s="77">
        <f>'DC4-1'!B33</f>
        <v>2581.994</v>
      </c>
      <c r="C33" s="77">
        <f>IF(ISERROR(VLOOKUP(A33,'DC4-1'!$A$4:$Q$1997,5,TRUE)),"",VLOOKUP(A33,'DC4-1'!$A$4:$Q$1997,5,TRUE))</f>
        <v>106.859</v>
      </c>
      <c r="D33" s="74">
        <v>51.879</v>
      </c>
      <c r="E33" s="74">
        <v>51.919</v>
      </c>
      <c r="F33" s="74">
        <f t="shared" si="4"/>
        <v>2636.954</v>
      </c>
      <c r="G33" s="75">
        <f t="shared" si="5"/>
        <v>646.999999999935</v>
      </c>
      <c r="K33" s="82"/>
    </row>
    <row r="34" spans="1:11">
      <c r="A34" s="115">
        <f>'DC4-1'!A71</f>
        <v>43277</v>
      </c>
      <c r="B34" s="77">
        <f>'DC4-1'!B34</f>
        <v>2581.994</v>
      </c>
      <c r="C34" s="77">
        <f>IF(ISERROR(VLOOKUP(A34,'DC4-1'!$A$4:$Q$1997,5,TRUE)),"",VLOOKUP(A34,'DC4-1'!$A$4:$Q$1997,5,TRUE))</f>
        <v>106.828</v>
      </c>
      <c r="D34" s="74">
        <v>51.855</v>
      </c>
      <c r="E34" s="74">
        <v>51.892</v>
      </c>
      <c r="F34" s="74">
        <f t="shared" si="4"/>
        <v>2636.9485</v>
      </c>
      <c r="G34" s="75">
        <f t="shared" si="5"/>
        <v>652.500000000146</v>
      </c>
      <c r="K34" s="82"/>
    </row>
    <row r="35" spans="1:11">
      <c r="A35" s="115">
        <f>'DC4-1'!A72</f>
        <v>43283</v>
      </c>
      <c r="B35" s="77">
        <f>'DC4-1'!B35</f>
        <v>2581.994</v>
      </c>
      <c r="C35" s="77">
        <f>IF(ISERROR(VLOOKUP(A35,'DC4-1'!$A$4:$Q$1997,5,TRUE)),"",VLOOKUP(A35,'DC4-1'!$A$4:$Q$1997,5,TRUE))</f>
        <v>106.806</v>
      </c>
      <c r="D35" s="74">
        <v>51.836</v>
      </c>
      <c r="E35" s="74">
        <v>51.875</v>
      </c>
      <c r="F35" s="74">
        <f t="shared" si="4"/>
        <v>2636.9445</v>
      </c>
      <c r="G35" s="75">
        <f t="shared" si="5"/>
        <v>656.500000000051</v>
      </c>
      <c r="K35" s="82"/>
    </row>
    <row r="36" spans="1:11">
      <c r="A36" s="115">
        <f>'DC4-1'!A73</f>
        <v>43293</v>
      </c>
      <c r="B36" s="77">
        <f>'DC4-1'!B36</f>
        <v>2581.994</v>
      </c>
      <c r="C36" s="77">
        <f>IF(ISERROR(VLOOKUP(A36,'DC4-1'!$A$4:$Q$1997,5,TRUE)),"",VLOOKUP(A36,'DC4-1'!$A$4:$Q$1997,5,TRUE))</f>
        <v>106.806</v>
      </c>
      <c r="D36" s="74">
        <v>51.846</v>
      </c>
      <c r="E36" s="74">
        <v>51.869</v>
      </c>
      <c r="F36" s="74">
        <f t="shared" si="4"/>
        <v>2636.9425</v>
      </c>
      <c r="G36" s="75">
        <f t="shared" si="5"/>
        <v>658.500000000004</v>
      </c>
      <c r="K36" s="82"/>
    </row>
    <row r="37" spans="1:11">
      <c r="A37" s="115">
        <f>'DC4-1'!A74</f>
        <v>43297</v>
      </c>
      <c r="B37" s="77">
        <f>'DC4-1'!B37</f>
        <v>2581.994</v>
      </c>
      <c r="C37" s="77">
        <f>IF(ISERROR(VLOOKUP(A37,'DC4-1'!$A$4:$Q$1997,5,TRUE)),"",VLOOKUP(A37,'DC4-1'!$A$4:$Q$1997,5,TRUE))</f>
        <v>106.776</v>
      </c>
      <c r="D37" s="74">
        <v>51.815</v>
      </c>
      <c r="E37" s="74">
        <v>51.852</v>
      </c>
      <c r="F37" s="74">
        <f t="shared" si="4"/>
        <v>2636.9365</v>
      </c>
      <c r="G37" s="75">
        <f t="shared" si="5"/>
        <v>664.500000000317</v>
      </c>
      <c r="K37" s="82"/>
    </row>
    <row r="38" spans="1:11">
      <c r="A38" s="115">
        <f>'DC4-1'!A75</f>
        <v>43306</v>
      </c>
      <c r="B38" s="77">
        <f>'DC4-1'!B38</f>
        <v>2581.994</v>
      </c>
      <c r="C38" s="77">
        <f>IF(ISERROR(VLOOKUP(A38,'DC4-1'!$A$4:$Q$1997,5,TRUE)),"",VLOOKUP(A38,'DC4-1'!$A$4:$Q$1997,5,TRUE))</f>
        <v>106.768</v>
      </c>
      <c r="D38" s="74">
        <v>51.802</v>
      </c>
      <c r="E38" s="74">
        <v>51.834</v>
      </c>
      <c r="F38" s="74">
        <f t="shared" si="4"/>
        <v>2636.944</v>
      </c>
      <c r="G38" s="75">
        <f t="shared" si="5"/>
        <v>657.000000000153</v>
      </c>
      <c r="K38" s="82"/>
    </row>
    <row r="39" spans="1:11">
      <c r="A39" s="115">
        <f>'DC4-1'!A76</f>
        <v>43313</v>
      </c>
      <c r="B39" s="77">
        <f>'DC4-1'!B39</f>
        <v>2581.994</v>
      </c>
      <c r="C39" s="77">
        <f>IF(ISERROR(VLOOKUP(A39,'DC4-1'!$A$4:$Q$1997,5,TRUE)),"",VLOOKUP(A39,'DC4-1'!$A$4:$Q$1997,5,TRUE))</f>
        <v>107.389</v>
      </c>
      <c r="D39" s="74">
        <v>52.427</v>
      </c>
      <c r="E39" s="74">
        <v>52.46</v>
      </c>
      <c r="F39" s="74">
        <f t="shared" si="4"/>
        <v>2636.9395</v>
      </c>
      <c r="G39" s="75">
        <f t="shared" si="5"/>
        <v>661.499999999705</v>
      </c>
      <c r="K39" s="82"/>
    </row>
    <row r="40" spans="1:11">
      <c r="A40" s="115">
        <f>'DC4-1'!A77</f>
        <v>43318</v>
      </c>
      <c r="B40" s="77">
        <f>'DC4-1'!B40</f>
        <v>2581.994</v>
      </c>
      <c r="C40" s="77">
        <f>IF(ISERROR(VLOOKUP(A40,'DC4-1'!$A$4:$Q$1997,5,TRUE)),"",VLOOKUP(A40,'DC4-1'!$A$4:$Q$1997,5,TRUE))</f>
        <v>107.383</v>
      </c>
      <c r="D40" s="74">
        <v>52.426</v>
      </c>
      <c r="E40" s="74">
        <v>52.461</v>
      </c>
      <c r="F40" s="74">
        <f t="shared" si="4"/>
        <v>2636.9335</v>
      </c>
      <c r="G40" s="75">
        <f t="shared" si="5"/>
        <v>667.500000000018</v>
      </c>
      <c r="K40" s="82">
        <f>IF(AND(年报!N$2&lt;=A40,A40&lt;=年报!N$3),1,0)</f>
        <v>0</v>
      </c>
    </row>
    <row r="41" spans="1:11">
      <c r="A41" s="115">
        <f>'DC4-1'!A78</f>
        <v>43325</v>
      </c>
      <c r="B41" s="77">
        <f>'DC4-1'!B41</f>
        <v>2581.994</v>
      </c>
      <c r="C41" s="77">
        <f>IF(ISERROR(VLOOKUP(A41,'DC4-1'!$A$4:$Q$1997,5,TRUE)),"",VLOOKUP(A41,'DC4-1'!$A$4:$Q$1997,5,TRUE))</f>
        <v>107.3485</v>
      </c>
      <c r="D41" s="74">
        <v>52.389</v>
      </c>
      <c r="E41" s="74">
        <v>52.423</v>
      </c>
      <c r="F41" s="74">
        <f t="shared" si="4"/>
        <v>2636.9365</v>
      </c>
      <c r="G41" s="75">
        <f t="shared" si="5"/>
        <v>664.499999999862</v>
      </c>
      <c r="K41" s="82">
        <f>IF(AND(年报!N$2&lt;=A41,A41&lt;=年报!N$3),1,0)</f>
        <v>0</v>
      </c>
    </row>
    <row r="42" spans="1:11">
      <c r="A42" s="115">
        <f>'DC4-1'!A79</f>
        <v>43336</v>
      </c>
      <c r="B42" s="77">
        <f>'DC4-1'!B42</f>
        <v>2581.994</v>
      </c>
      <c r="C42" s="77">
        <f>IF(ISERROR(VLOOKUP(A42,'DC4-1'!$A$4:$Q$1997,5,TRUE)),"",VLOOKUP(A42,'DC4-1'!$A$4:$Q$1997,5,TRUE))</f>
        <v>110.2335</v>
      </c>
      <c r="D42" s="74">
        <v>55.283</v>
      </c>
      <c r="E42" s="74">
        <v>55.321</v>
      </c>
      <c r="F42" s="74">
        <f t="shared" si="4"/>
        <v>2636.9255</v>
      </c>
      <c r="G42" s="75">
        <f t="shared" si="5"/>
        <v>675.500000000284</v>
      </c>
      <c r="K42" s="82">
        <f>IF(AND(年报!N$2&lt;=A42,A42&lt;=年报!N$3),1,0)</f>
        <v>0</v>
      </c>
    </row>
    <row r="43" spans="1:11">
      <c r="A43" s="115">
        <f>'DC4-1'!A80</f>
        <v>43340</v>
      </c>
      <c r="B43" s="77">
        <f>'DC4-1'!B43</f>
        <v>2581.994</v>
      </c>
      <c r="C43" s="77">
        <f>IF(ISERROR(VLOOKUP(A43,'DC4-1'!$A$4:$Q$1997,5,TRUE)),"",VLOOKUP(A43,'DC4-1'!$A$4:$Q$1997,5,TRUE))</f>
        <v>110.2355</v>
      </c>
      <c r="D43" s="74">
        <v>55.287</v>
      </c>
      <c r="E43" s="74">
        <v>55.324</v>
      </c>
      <c r="F43" s="74">
        <f t="shared" si="4"/>
        <v>2636.924</v>
      </c>
      <c r="G43" s="75">
        <f t="shared" si="5"/>
        <v>676.99999999968</v>
      </c>
      <c r="K43" s="82">
        <f>IF(AND(年报!N$2&lt;=A43,A43&lt;=年报!N$3),1,0)</f>
        <v>0</v>
      </c>
    </row>
    <row r="44" spans="1:11">
      <c r="A44" s="115">
        <f>'DC4-1'!A81</f>
        <v>43346</v>
      </c>
      <c r="B44" s="77">
        <f>'DC4-1'!B44</f>
        <v>2581.994</v>
      </c>
      <c r="C44" s="77">
        <f>IF(ISERROR(VLOOKUP(A44,'DC4-1'!$A$4:$Q$1997,5,TRUE)),"",VLOOKUP(A44,'DC4-1'!$A$4:$Q$1997,5,TRUE))</f>
        <v>110.235</v>
      </c>
      <c r="D44" s="74">
        <v>55.242</v>
      </c>
      <c r="E44" s="74">
        <v>55.28</v>
      </c>
      <c r="F44" s="74">
        <f t="shared" si="4"/>
        <v>2636.968</v>
      </c>
      <c r="G44" s="75">
        <f t="shared" si="5"/>
        <v>632.999999999811</v>
      </c>
      <c r="K44" s="82">
        <f>IF(AND(年报!N$2&lt;=A44,A44&lt;=年报!N$3),1,0)</f>
        <v>0</v>
      </c>
    </row>
    <row r="45" spans="1:11">
      <c r="A45" s="115">
        <f>'DC4-1'!A82</f>
        <v>43365</v>
      </c>
      <c r="B45" s="77">
        <f>'DC4-1'!B45</f>
        <v>2581.994</v>
      </c>
      <c r="C45" s="77">
        <f>IF(ISERROR(VLOOKUP(A45,'DC4-1'!$A$4:$Q$1997,5,TRUE)),"",VLOOKUP(A45,'DC4-1'!$A$4:$Q$1997,5,TRUE))</f>
        <v>113.665</v>
      </c>
      <c r="D45" s="74">
        <v>58.721</v>
      </c>
      <c r="E45" s="74">
        <v>58.752</v>
      </c>
      <c r="F45" s="74">
        <f t="shared" si="4"/>
        <v>2636.9225</v>
      </c>
      <c r="G45" s="75">
        <f t="shared" si="5"/>
        <v>678.499999999985</v>
      </c>
      <c r="K45" s="82">
        <f>IF(AND(年报!N$2&lt;=A45,A45&lt;=年报!N$3),1,0)</f>
        <v>0</v>
      </c>
    </row>
    <row r="46" spans="1:11">
      <c r="A46" s="115">
        <v>43370</v>
      </c>
      <c r="B46" s="77">
        <f>'DC4-1'!B46</f>
        <v>2581.994</v>
      </c>
      <c r="C46" s="77">
        <f>IF(ISERROR(VLOOKUP(A46,'DC4-1'!$A$4:$Q$1997,5,TRUE)),"",VLOOKUP(A46,'DC4-1'!$A$4:$Q$1997,5,TRUE))</f>
        <v>113.648</v>
      </c>
      <c r="D46" s="74">
        <v>58.715</v>
      </c>
      <c r="E46" s="74">
        <v>58.753</v>
      </c>
      <c r="F46" s="74">
        <f t="shared" si="4"/>
        <v>2636.908</v>
      </c>
      <c r="G46" s="75">
        <f t="shared" si="5"/>
        <v>692.999999999756</v>
      </c>
      <c r="K46" s="82">
        <f>IF(AND(年报!N$2&lt;=A46,A46&lt;=年报!N$3),1,0)</f>
        <v>0</v>
      </c>
    </row>
    <row r="47" spans="1:11">
      <c r="A47" s="115">
        <f>实测管口高程!A2</f>
        <v>43375</v>
      </c>
      <c r="B47" s="77">
        <f>'DC4-1'!B47</f>
        <v>2581.994</v>
      </c>
      <c r="C47" s="77">
        <f>IF(ISERROR(VLOOKUP(A47,'DC4-1'!$A$4:$Q$1997,5,TRUE)),"",VLOOKUP(A47,'DC4-1'!$A$4:$Q$1997,5,TRUE))</f>
        <v>113.643</v>
      </c>
      <c r="D47" s="74">
        <v>58.714</v>
      </c>
      <c r="E47" s="74">
        <v>58.751</v>
      </c>
      <c r="F47" s="74">
        <f t="shared" si="4"/>
        <v>2636.9045</v>
      </c>
      <c r="G47" s="75">
        <f t="shared" si="5"/>
        <v>696.500000000015</v>
      </c>
      <c r="H47" s="75"/>
      <c r="K47" s="82">
        <f>IF(AND(年报!N$2&lt;=A47,A47&lt;=年报!N$3),1,0)</f>
        <v>0</v>
      </c>
    </row>
    <row r="48" spans="1:11">
      <c r="A48" s="115">
        <f>实测管口高程!A3</f>
        <v>43381</v>
      </c>
      <c r="B48" s="77">
        <f>'DC4-1'!B48</f>
        <v>2581.994</v>
      </c>
      <c r="C48" s="77">
        <f>IF(ISERROR(VLOOKUP(A48,'DC4-1'!$A$4:$Q$1997,5,TRUE)),"",VLOOKUP(A48,'DC4-1'!$A$4:$Q$1997,5,TRUE))</f>
        <v>113.635</v>
      </c>
      <c r="D48" s="74">
        <v>58.704</v>
      </c>
      <c r="E48" s="74">
        <v>58.737</v>
      </c>
      <c r="F48" s="74">
        <f t="shared" si="4"/>
        <v>2636.9085</v>
      </c>
      <c r="G48" s="75">
        <f t="shared" si="5"/>
        <v>692.500000000109</v>
      </c>
      <c r="K48" s="82">
        <f>IF(AND(年报!N$2&lt;=A48,A48&lt;=年报!N$3),1,0)</f>
        <v>0</v>
      </c>
    </row>
    <row r="49" spans="1:11">
      <c r="A49" s="115">
        <f>实测管口高程!A4</f>
        <v>43390</v>
      </c>
      <c r="B49" s="77">
        <f>'DC4-1'!B49</f>
        <v>2581.994</v>
      </c>
      <c r="C49" s="77">
        <f>IF(ISERROR(VLOOKUP(A49,'DC4-1'!$A$4:$Q$1997,5,TRUE)),"",VLOOKUP(A49,'DC4-1'!$A$4:$Q$1997,5,TRUE))</f>
        <v>113.6035</v>
      </c>
      <c r="D49" s="74">
        <v>58.675</v>
      </c>
      <c r="E49" s="74">
        <v>58.714</v>
      </c>
      <c r="F49" s="74">
        <f t="shared" si="4"/>
        <v>2636.903</v>
      </c>
      <c r="G49" s="75">
        <f t="shared" si="5"/>
        <v>697.999999999865</v>
      </c>
      <c r="K49" s="82">
        <f>IF(AND(年报!N$2&lt;=A49,A49&lt;=年报!N$3),1,0)</f>
        <v>0</v>
      </c>
    </row>
    <row r="50" spans="1:11">
      <c r="A50" s="115">
        <f>实测管口高程!A5</f>
        <v>43396</v>
      </c>
      <c r="B50" s="77">
        <f>'DC4-1'!B50</f>
        <v>2581.994</v>
      </c>
      <c r="C50" s="77">
        <f>IF(ISERROR(VLOOKUP(A50,'DC4-1'!$A$4:$Q$1997,5,TRUE)),"",VLOOKUP(A50,'DC4-1'!$A$4:$Q$1997,5,TRUE))</f>
        <v>116.939</v>
      </c>
      <c r="D50" s="74">
        <v>62.016</v>
      </c>
      <c r="E50" s="74">
        <v>62.054</v>
      </c>
      <c r="F50" s="74">
        <f t="shared" si="4"/>
        <v>2636.898</v>
      </c>
      <c r="G50" s="75">
        <f t="shared" si="5"/>
        <v>702.999999999975</v>
      </c>
      <c r="K50" s="82">
        <f>IF(AND(年报!N$2&lt;=A50,A50&lt;=年报!N$3),1,0)</f>
        <v>0</v>
      </c>
    </row>
    <row r="51" spans="1:11">
      <c r="A51" s="115">
        <f>实测管口高程!A6</f>
        <v>43403</v>
      </c>
      <c r="B51" s="77">
        <f>'DC4-1'!B51</f>
        <v>2581.994</v>
      </c>
      <c r="C51" s="77">
        <f>IF(ISERROR(VLOOKUP(A51,'DC4-1'!$A$4:$Q$1997,5,TRUE)),"",VLOOKUP(A51,'DC4-1'!$A$4:$Q$1997,5,TRUE))</f>
        <v>120.1085</v>
      </c>
      <c r="D51" s="74">
        <v>65.182</v>
      </c>
      <c r="E51" s="74">
        <v>65.216</v>
      </c>
      <c r="F51" s="74">
        <f t="shared" si="4"/>
        <v>2636.9035</v>
      </c>
      <c r="G51" s="75">
        <f t="shared" si="5"/>
        <v>697.500000000218</v>
      </c>
      <c r="K51" s="82">
        <f>IF(AND(年报!N$2&lt;=A51,A51&lt;=年报!N$3),1,0)</f>
        <v>0</v>
      </c>
    </row>
    <row r="52" spans="1:11">
      <c r="A52" s="115">
        <f>实测管口高程!A7</f>
        <v>43411</v>
      </c>
      <c r="B52" s="77">
        <f>'DC4-1'!B52</f>
        <v>2581.994</v>
      </c>
      <c r="C52" s="77">
        <f>IF(ISERROR(VLOOKUP(A52,'DC4-1'!$A$4:$Q$1997,5,TRUE)),"",VLOOKUP(A52,'DC4-1'!$A$4:$Q$1997,5,TRUE))</f>
        <v>123.1</v>
      </c>
      <c r="D52" s="74">
        <v>68.184</v>
      </c>
      <c r="E52" s="74">
        <v>68.221</v>
      </c>
      <c r="F52" s="74">
        <f t="shared" si="4"/>
        <v>2636.8915</v>
      </c>
      <c r="G52" s="75">
        <f t="shared" si="5"/>
        <v>709.499999999935</v>
      </c>
      <c r="K52" s="82">
        <f>IF(AND(年报!N$2&lt;=A52,A52&lt;=年报!N$3),1,0)</f>
        <v>0</v>
      </c>
    </row>
    <row r="53" spans="1:11">
      <c r="A53" s="115">
        <f>实测管口高程!A8</f>
        <v>43419</v>
      </c>
      <c r="B53" s="77">
        <f>'DC4-1'!B53</f>
        <v>2581.994</v>
      </c>
      <c r="C53" s="77">
        <f>IF(ISERROR(VLOOKUP(A53,'DC4-1'!$A$4:$Q$1997,5,TRUE)),"",VLOOKUP(A53,'DC4-1'!$A$4:$Q$1997,5,TRUE))</f>
        <v>123.6075</v>
      </c>
      <c r="D53" s="74">
        <v>68.71</v>
      </c>
      <c r="E53" s="74">
        <v>68.75</v>
      </c>
      <c r="F53" s="74">
        <f t="shared" si="4"/>
        <v>2636.8715</v>
      </c>
      <c r="G53" s="75">
        <f t="shared" si="5"/>
        <v>729.499999999916</v>
      </c>
      <c r="K53" s="82">
        <f>IF(AND(年报!N$2&lt;=A53,A53&lt;=年报!N$3),1,0)</f>
        <v>0</v>
      </c>
    </row>
    <row r="54" spans="1:11">
      <c r="A54" s="115">
        <f>实测管口高程!A9</f>
        <v>43425</v>
      </c>
      <c r="B54" s="77">
        <f>'DC4-1'!B54</f>
        <v>2581.994</v>
      </c>
      <c r="C54" s="77">
        <f>IF(ISERROR(VLOOKUP(A54,'DC4-1'!$A$4:$Q$1997,5,TRUE)),"",VLOOKUP(A54,'DC4-1'!$A$4:$Q$1997,5,TRUE))</f>
        <v>126.413</v>
      </c>
      <c r="D54" s="74">
        <v>71.514</v>
      </c>
      <c r="E54" s="74">
        <v>71.558</v>
      </c>
      <c r="F54" s="74">
        <f t="shared" si="4"/>
        <v>2636.871</v>
      </c>
      <c r="G54" s="75">
        <f t="shared" si="5"/>
        <v>730.000000000018</v>
      </c>
      <c r="K54" s="82">
        <f>IF(AND(年报!N$2&lt;=A54,A54&lt;=年报!N$3),1,0)</f>
        <v>0</v>
      </c>
    </row>
    <row r="55" spans="1:11">
      <c r="A55" s="115">
        <f>实测管口高程!A10</f>
        <v>43431</v>
      </c>
      <c r="B55" s="77">
        <f>'DC4-1'!B55</f>
        <v>2581.994</v>
      </c>
      <c r="C55" s="77">
        <f>IF(ISERROR(VLOOKUP(A55,'DC4-1'!$A$4:$Q$1997,5,TRUE)),"",VLOOKUP(A55,'DC4-1'!$A$4:$Q$1997,5,TRUE))</f>
        <v>126.9635</v>
      </c>
      <c r="D55" s="74">
        <v>72.073</v>
      </c>
      <c r="E55" s="74">
        <v>72.111</v>
      </c>
      <c r="F55" s="74">
        <f t="shared" si="4"/>
        <v>2636.8655</v>
      </c>
      <c r="G55" s="75">
        <f t="shared" si="5"/>
        <v>735.500000000229</v>
      </c>
      <c r="K55" s="82">
        <f>IF(AND(年报!N$2&lt;=A55,A55&lt;=年报!N$3),1,0)</f>
        <v>0</v>
      </c>
    </row>
    <row r="56" spans="1:11">
      <c r="A56" s="115">
        <f>实测管口高程!A11</f>
        <v>43441</v>
      </c>
      <c r="B56" s="77">
        <f>'DC4-1'!B56</f>
        <v>2581.994</v>
      </c>
      <c r="C56" s="77">
        <f>IF(ISERROR(VLOOKUP(A56,'DC4-1'!$A$4:$Q$1997,5,TRUE)),"",VLOOKUP(A56,'DC4-1'!$A$4:$Q$1997,5,TRUE))</f>
        <v>129.7375</v>
      </c>
      <c r="D56" s="74">
        <v>74.852</v>
      </c>
      <c r="E56" s="74">
        <v>74.891</v>
      </c>
      <c r="F56" s="74">
        <f t="shared" si="4"/>
        <v>2636.86</v>
      </c>
      <c r="G56" s="75">
        <f t="shared" si="5"/>
        <v>740.999999999985</v>
      </c>
      <c r="K56" s="82">
        <f>IF(AND(年报!N$2&lt;=A56,A56&lt;=年报!N$3),1,0)</f>
        <v>0</v>
      </c>
    </row>
    <row r="57" spans="1:11">
      <c r="A57" s="115">
        <f>实测管口高程!A12</f>
        <v>43445</v>
      </c>
      <c r="B57" s="77">
        <f>'DC4-1'!B57</f>
        <v>2581.994</v>
      </c>
      <c r="C57" s="77">
        <f>IF(ISERROR(VLOOKUP(A57,'DC4-1'!$A$4:$Q$1997,5,TRUE)),"",VLOOKUP(A57,'DC4-1'!$A$4:$Q$1997,5,TRUE))</f>
        <v>129.7125</v>
      </c>
      <c r="D57" s="74">
        <v>74.829</v>
      </c>
      <c r="E57" s="74">
        <v>74.869</v>
      </c>
      <c r="F57" s="74">
        <f t="shared" si="4"/>
        <v>2636.8575</v>
      </c>
      <c r="G57" s="75">
        <f t="shared" si="5"/>
        <v>743.50000000004</v>
      </c>
      <c r="K57" s="82">
        <f>IF(AND(年报!N$2&lt;=A57,A57&lt;=年报!N$3),1,0)</f>
        <v>0</v>
      </c>
    </row>
    <row r="58" spans="1:11">
      <c r="A58" s="115">
        <f>实测管口高程!A13</f>
        <v>43455</v>
      </c>
      <c r="B58" s="77">
        <f>'DC4-1'!B58</f>
        <v>2581.994</v>
      </c>
      <c r="C58" s="77">
        <f>IF(ISERROR(VLOOKUP(A58,'DC4-1'!$A$4:$Q$1997,5,TRUE)),"",VLOOKUP(A58,'DC4-1'!$A$4:$Q$1997,5,TRUE))</f>
        <v>133.1545</v>
      </c>
      <c r="D58" s="74">
        <v>78.281</v>
      </c>
      <c r="E58" s="74">
        <v>78.321</v>
      </c>
      <c r="F58" s="74">
        <f t="shared" si="4"/>
        <v>2636.8475</v>
      </c>
      <c r="G58" s="75">
        <f t="shared" si="5"/>
        <v>753.499999999804</v>
      </c>
      <c r="K58" s="82">
        <f>IF(AND(年报!N$2&lt;=A58,A58&lt;=年报!N$3),1,0)</f>
        <v>0</v>
      </c>
    </row>
    <row r="59" spans="1:11">
      <c r="A59" s="115">
        <f>实测管口高程!A14</f>
        <v>43461</v>
      </c>
      <c r="B59" s="77">
        <f>'DC4-1'!B59</f>
        <v>2581.994</v>
      </c>
      <c r="C59" s="77">
        <f>IF(ISERROR(VLOOKUP(A59,'DC4-1'!$A$4:$Q$1997,5,TRUE)),"",VLOOKUP(A59,'DC4-1'!$A$4:$Q$1997,5,TRUE))</f>
        <v>133.1115</v>
      </c>
      <c r="D59" s="74">
        <v>78.238</v>
      </c>
      <c r="E59" s="74">
        <v>78.277</v>
      </c>
      <c r="F59" s="74">
        <f t="shared" si="4"/>
        <v>2636.848</v>
      </c>
      <c r="G59" s="75">
        <f t="shared" si="5"/>
        <v>753.000000000156</v>
      </c>
      <c r="K59" s="82">
        <f>IF(AND(年报!N$2&lt;=A59,A59&lt;=年报!N$3),1,0)</f>
        <v>0</v>
      </c>
    </row>
    <row r="60" spans="1:11">
      <c r="A60" s="115">
        <f>实测管口高程!A15</f>
        <v>43467</v>
      </c>
      <c r="B60" s="77">
        <f>'DC4-1'!B60</f>
        <v>2581.994</v>
      </c>
      <c r="C60" s="77">
        <f>IF(ISERROR(VLOOKUP(A60,'DC4-1'!$A$4:$Q$1997,5,TRUE)),"",VLOOKUP(A60,'DC4-1'!$A$4:$Q$1997,5,TRUE))</f>
        <v>133.082</v>
      </c>
      <c r="D60" s="74">
        <v>78.213</v>
      </c>
      <c r="E60" s="74">
        <v>78.255</v>
      </c>
      <c r="F60" s="74">
        <f t="shared" si="4"/>
        <v>2636.842</v>
      </c>
      <c r="G60" s="75">
        <f t="shared" si="5"/>
        <v>759.000000000015</v>
      </c>
      <c r="K60" s="82">
        <f>IF(AND(年报!N$2&lt;=A60,A60&lt;=年报!N$3),1,0)</f>
        <v>0</v>
      </c>
    </row>
    <row r="61" spans="1:11">
      <c r="A61" s="115">
        <f>实测管口高程!A16</f>
        <v>43474</v>
      </c>
      <c r="B61" s="77">
        <f>'DC4-1'!B61</f>
        <v>2581.994</v>
      </c>
      <c r="C61" s="77">
        <f>IF(ISERROR(VLOOKUP(A61,'DC4-1'!$A$4:$Q$1997,5,TRUE)),"",VLOOKUP(A61,'DC4-1'!$A$4:$Q$1997,5,TRUE))</f>
        <v>133.648</v>
      </c>
      <c r="D61" s="74">
        <v>78.787</v>
      </c>
      <c r="E61" s="74">
        <v>78.827</v>
      </c>
      <c r="F61" s="74">
        <f t="shared" si="4"/>
        <v>2636.835</v>
      </c>
      <c r="G61" s="75">
        <f t="shared" si="5"/>
        <v>765.999999999622</v>
      </c>
      <c r="K61" s="82">
        <f>IF(AND(年报!N$2&lt;=A61,A61&lt;=年报!N$3),1,0)</f>
        <v>0</v>
      </c>
    </row>
    <row r="62" spans="1:11">
      <c r="A62" s="115">
        <f>实测管口高程!A17</f>
        <v>43481</v>
      </c>
      <c r="B62" s="77">
        <f>'DC4-1'!B62</f>
        <v>2581.994</v>
      </c>
      <c r="C62" s="77">
        <f>IF(ISERROR(VLOOKUP(A62,'DC4-1'!$A$4:$Q$1997,5,TRUE)),"",VLOOKUP(A62,'DC4-1'!$A$4:$Q$1997,5,TRUE))</f>
        <v>136.348</v>
      </c>
      <c r="D62" s="74">
        <v>81.492</v>
      </c>
      <c r="E62" s="74">
        <v>81.529</v>
      </c>
      <c r="F62" s="74">
        <f t="shared" si="4"/>
        <v>2636.8315</v>
      </c>
      <c r="G62" s="75">
        <f t="shared" si="5"/>
        <v>769.49999999988</v>
      </c>
      <c r="K62" s="82">
        <f>IF(AND(年报!N$2&lt;=A62,A62&lt;=年报!N$3),1,0)</f>
        <v>0</v>
      </c>
    </row>
    <row r="63" spans="1:11">
      <c r="A63" s="115">
        <f>实测管口高程!A18</f>
        <v>43486</v>
      </c>
      <c r="B63" s="77">
        <f>'DC4-1'!B63</f>
        <v>2581.994</v>
      </c>
      <c r="C63" s="77">
        <f>IF(ISERROR(VLOOKUP(A63,'DC4-1'!$A$4:$Q$1997,5,TRUE)),"",VLOOKUP(A63,'DC4-1'!$A$4:$Q$1997,5,TRUE))</f>
        <v>136.3355</v>
      </c>
      <c r="D63" s="74">
        <v>81.469</v>
      </c>
      <c r="E63" s="74">
        <v>81.503</v>
      </c>
      <c r="F63" s="74">
        <f t="shared" si="4"/>
        <v>2636.8435</v>
      </c>
      <c r="G63" s="75">
        <f t="shared" si="5"/>
        <v>757.499999999709</v>
      </c>
      <c r="K63" s="82">
        <f>IF(AND(年报!N$2&lt;=A63,A63&lt;=年报!N$3),1,0)</f>
        <v>0</v>
      </c>
    </row>
    <row r="64" spans="1:11">
      <c r="A64" s="115">
        <f>实测管口高程!A19</f>
        <v>43511</v>
      </c>
      <c r="B64" s="77">
        <f>'DC4-1'!B64</f>
        <v>2581.994</v>
      </c>
      <c r="C64" s="77">
        <f>IF(ISERROR(VLOOKUP(A64,'DC4-1'!$A$4:$Q$1997,5,TRUE)),"",VLOOKUP(A64,'DC4-1'!$A$4:$Q$1997,5,TRUE))</f>
        <v>136.2745</v>
      </c>
      <c r="D64" s="74">
        <v>81.424</v>
      </c>
      <c r="E64" s="74">
        <v>81.465</v>
      </c>
      <c r="F64" s="74">
        <f t="shared" si="4"/>
        <v>2636.824</v>
      </c>
      <c r="G64" s="75">
        <f t="shared" si="5"/>
        <v>777.000000000044</v>
      </c>
      <c r="K64" s="82">
        <f>IF(AND(年报!N$2&lt;=A64,A64&lt;=年报!N$3),1,0)</f>
        <v>0</v>
      </c>
    </row>
    <row r="65" spans="1:11">
      <c r="A65" s="115">
        <v>43515</v>
      </c>
      <c r="B65" s="77">
        <f>'DC4-1'!B65</f>
        <v>2581.994</v>
      </c>
      <c r="C65" s="77">
        <f>IF(ISERROR(VLOOKUP(A65,'DC4-1'!$A$4:$Q$1997,5,TRUE)),"",VLOOKUP(A65,'DC4-1'!$A$4:$Q$1997,5,TRUE))</f>
        <v>136.2615</v>
      </c>
      <c r="D65" s="74">
        <v>81.412</v>
      </c>
      <c r="E65" s="74">
        <v>81.449</v>
      </c>
      <c r="F65" s="74">
        <f t="shared" si="4"/>
        <v>2636.825</v>
      </c>
      <c r="G65" s="75">
        <f t="shared" si="5"/>
        <v>775.99999999984</v>
      </c>
      <c r="K65" s="82">
        <f>IF(AND(年报!N$2&lt;=A65,A65&lt;=年报!N$3),1,0)</f>
        <v>0</v>
      </c>
    </row>
    <row r="66" spans="1:11">
      <c r="A66" s="115">
        <v>43524</v>
      </c>
      <c r="B66" s="77">
        <f>'DC4-1'!B66</f>
        <v>2581.994</v>
      </c>
      <c r="C66" s="77">
        <f>IF(ISERROR(VLOOKUP(A66,'DC4-1'!$A$4:$Q$1997,5,TRUE)),"",VLOOKUP(A66,'DC4-1'!$A$4:$Q$1997,5,TRUE))</f>
        <v>138.9745</v>
      </c>
      <c r="D66" s="74">
        <v>84.132</v>
      </c>
      <c r="E66" s="74">
        <v>84.172</v>
      </c>
      <c r="F66" s="74">
        <f t="shared" si="4"/>
        <v>2636.8165</v>
      </c>
      <c r="G66" s="75">
        <f t="shared" si="5"/>
        <v>784.500000000207</v>
      </c>
      <c r="K66" s="82">
        <f>IF(AND(年报!N$2&lt;=A66,A66&lt;=年报!N$3),1,0)</f>
        <v>0</v>
      </c>
    </row>
    <row r="67" spans="1:11">
      <c r="A67" s="115">
        <v>43530</v>
      </c>
      <c r="B67" s="77">
        <f>'DC4-1'!B67</f>
        <v>2581.994</v>
      </c>
      <c r="C67" s="77">
        <f>IF(ISERROR(VLOOKUP(A67,'DC4-1'!$A$4:$Q$1997,5,TRUE)),"",VLOOKUP(A67,'DC4-1'!$A$4:$Q$1997,5,TRUE))</f>
        <v>139.525</v>
      </c>
      <c r="D67" s="74">
        <v>84.683</v>
      </c>
      <c r="E67" s="74">
        <v>84.72</v>
      </c>
      <c r="F67" s="74">
        <f t="shared" si="4"/>
        <v>2636.8175</v>
      </c>
      <c r="G67" s="75">
        <f t="shared" si="5"/>
        <v>783.500000000004</v>
      </c>
      <c r="K67" s="82">
        <f>IF(AND(年报!N$2&lt;=A67,A67&lt;=年报!N$3),1,0)</f>
        <v>0</v>
      </c>
    </row>
    <row r="68" spans="1:11">
      <c r="A68" s="115">
        <v>43535</v>
      </c>
      <c r="B68" s="77">
        <f>'DC4-1'!B68</f>
        <v>2581.994</v>
      </c>
      <c r="C68" s="77">
        <f>IF(ISERROR(VLOOKUP(A68,'DC4-1'!$A$4:$Q$1997,5,TRUE)),"",VLOOKUP(A68,'DC4-1'!$A$4:$Q$1997,5,TRUE))</f>
        <v>142.223</v>
      </c>
      <c r="D68" s="74">
        <v>87.38</v>
      </c>
      <c r="E68" s="74">
        <v>87.413</v>
      </c>
      <c r="F68" s="74">
        <f t="shared" si="4"/>
        <v>2636.8205</v>
      </c>
      <c r="G68" s="75">
        <f t="shared" si="5"/>
        <v>780.499999999847</v>
      </c>
      <c r="K68" s="82">
        <f>IF(AND(年报!N$2&lt;=A68,A68&lt;=年报!N$3),1,0)</f>
        <v>0</v>
      </c>
    </row>
    <row r="69" spans="1:11">
      <c r="A69" s="115">
        <v>43543</v>
      </c>
      <c r="B69" s="77">
        <f>'DC4-1'!B69</f>
        <v>2581.994</v>
      </c>
      <c r="C69" s="77">
        <f>IF(ISERROR(VLOOKUP(A69,'DC4-1'!$A$4:$Q$1997,5,TRUE)),"",VLOOKUP(A69,'DC4-1'!$A$4:$Q$1997,5,TRUE))</f>
        <v>145.219</v>
      </c>
      <c r="D69" s="74">
        <v>90.38</v>
      </c>
      <c r="E69" s="74">
        <v>90.415</v>
      </c>
      <c r="F69" s="74">
        <f t="shared" si="4"/>
        <v>2636.8155</v>
      </c>
      <c r="G69" s="75">
        <f t="shared" si="5"/>
        <v>785.499999999956</v>
      </c>
      <c r="K69" s="82">
        <f>IF(AND(年报!N$2&lt;=A69,A69&lt;=年报!N$3),1,0)</f>
        <v>0</v>
      </c>
    </row>
    <row r="70" spans="1:11">
      <c r="A70" s="115">
        <v>43561</v>
      </c>
      <c r="B70" s="77">
        <f>'DC4-1'!B70</f>
        <v>2581.994</v>
      </c>
      <c r="C70" s="77">
        <f>IF(ISERROR(VLOOKUP(A70,'DC4-1'!$A$4:$Q$1997,5,TRUE)),"",VLOOKUP(A70,'DC4-1'!$A$4:$Q$1997,5,TRUE))</f>
        <v>148.5795</v>
      </c>
      <c r="D70" s="74">
        <v>93.759</v>
      </c>
      <c r="E70" s="74">
        <v>93.798</v>
      </c>
      <c r="F70" s="74">
        <f t="shared" si="4"/>
        <v>2636.795</v>
      </c>
      <c r="G70" s="75">
        <f t="shared" si="5"/>
        <v>806.00000000004</v>
      </c>
      <c r="K70" s="82">
        <f>IF(AND(年报!N$2&lt;=A70,A70&lt;=年报!N$3),1,0)</f>
        <v>0</v>
      </c>
    </row>
    <row r="71" spans="1:11">
      <c r="A71" s="115">
        <v>43573</v>
      </c>
      <c r="B71" s="77">
        <f>'DC4-1'!B71</f>
        <v>2581.994</v>
      </c>
      <c r="C71" s="77">
        <f>IF(ISERROR(VLOOKUP(A71,'DC4-1'!$A$4:$Q$1997,5,TRUE)),"",VLOOKUP(A71,'DC4-1'!$A$4:$Q$1997,5,TRUE))</f>
        <v>151.9105</v>
      </c>
      <c r="D71" s="74">
        <v>97.091</v>
      </c>
      <c r="E71" s="74">
        <v>97.129</v>
      </c>
      <c r="F71" s="74">
        <f t="shared" si="4"/>
        <v>2636.7945</v>
      </c>
      <c r="G71" s="75">
        <f t="shared" si="5"/>
        <v>806.500000000142</v>
      </c>
      <c r="K71" s="82">
        <f>IF(AND(年报!N$2&lt;=A71,A71&lt;=年报!N$3),1,0)</f>
        <v>0</v>
      </c>
    </row>
    <row r="72" spans="1:11">
      <c r="A72" s="115">
        <v>43581</v>
      </c>
      <c r="B72" s="77">
        <f>'DC4-1'!B72</f>
        <v>2581.994</v>
      </c>
      <c r="C72" s="77">
        <f>IF(ISERROR(VLOOKUP(A72,'DC4-1'!$A$4:$Q$1997,5,TRUE)),"",VLOOKUP(A72,'DC4-1'!$A$4:$Q$1997,5,TRUE))</f>
        <v>152.473</v>
      </c>
      <c r="D72" s="74">
        <v>97.657</v>
      </c>
      <c r="E72" s="74">
        <v>97.697</v>
      </c>
      <c r="F72" s="74">
        <f t="shared" si="4"/>
        <v>2636.79</v>
      </c>
      <c r="G72" s="75">
        <f t="shared" si="5"/>
        <v>811.000000000149</v>
      </c>
      <c r="K72" s="82">
        <f>IF(AND(年报!N$2&lt;=A72,A72&lt;=年报!N$3),1,0)</f>
        <v>0</v>
      </c>
    </row>
    <row r="73" spans="1:11">
      <c r="A73" s="115">
        <v>43595</v>
      </c>
      <c r="B73" s="77">
        <f>'DC4-1'!B73</f>
        <v>2581.994</v>
      </c>
      <c r="C73" s="77">
        <f>IF(ISERROR(VLOOKUP(A73,'DC4-1'!$A$4:$Q$1997,5,TRUE)),"",VLOOKUP(A73,'DC4-1'!$A$4:$Q$1997,5,TRUE))</f>
        <v>155.1285</v>
      </c>
      <c r="D73" s="74">
        <v>100.322</v>
      </c>
      <c r="E73" s="74">
        <v>100.353</v>
      </c>
      <c r="F73" s="74">
        <f t="shared" si="4"/>
        <v>2636.785</v>
      </c>
      <c r="G73" s="75">
        <f t="shared" si="5"/>
        <v>816.000000000258</v>
      </c>
      <c r="K73" s="82">
        <f>IF(AND(年报!N$2&lt;=A73,A73&lt;=年报!N$3),1,0)</f>
        <v>0</v>
      </c>
    </row>
    <row r="74" spans="1:11">
      <c r="A74" s="115">
        <v>43601</v>
      </c>
      <c r="B74" s="77">
        <f>'DC4-1'!B74</f>
        <v>2581.994</v>
      </c>
      <c r="C74" s="77">
        <f>IF(ISERROR(VLOOKUP(A74,'DC4-1'!$A$4:$Q$1997,5,TRUE)),"",VLOOKUP(A74,'DC4-1'!$A$4:$Q$1997,5,TRUE))</f>
        <v>155.714</v>
      </c>
      <c r="D74" s="74">
        <v>100.903</v>
      </c>
      <c r="E74" s="74">
        <v>100.943</v>
      </c>
      <c r="F74" s="74">
        <f t="shared" si="4"/>
        <v>2636.785</v>
      </c>
      <c r="G74" s="75">
        <f t="shared" si="5"/>
        <v>816.000000000258</v>
      </c>
      <c r="K74" s="82">
        <f>IF(AND(年报!N$2&lt;=A74,A74&lt;=年报!N$3),1,0)</f>
        <v>0</v>
      </c>
    </row>
    <row r="75" spans="1:11">
      <c r="A75" s="115">
        <v>43608</v>
      </c>
      <c r="B75" s="77">
        <f>'DC4-1'!B75</f>
        <v>2581.994</v>
      </c>
      <c r="C75" s="77">
        <f>IF(ISERROR(VLOOKUP(A75,'DC4-1'!$A$4:$Q$1997,5,TRUE)),"",VLOOKUP(A75,'DC4-1'!$A$4:$Q$1997,5,TRUE))</f>
        <v>158.4695</v>
      </c>
      <c r="D75" s="74">
        <v>103.659</v>
      </c>
      <c r="E75" s="74">
        <v>103.692</v>
      </c>
      <c r="F75" s="74">
        <f t="shared" ref="F75:F147" si="6">(B75+C75)-(D75+E75)/2</f>
        <v>2636.788</v>
      </c>
      <c r="G75" s="75">
        <f t="shared" ref="G75:G151" si="7">($F$4-F75)*1000</f>
        <v>812.999999999647</v>
      </c>
      <c r="K75" s="82">
        <f>IF(AND(年报!N$2&lt;=A75,A75&lt;=年报!N$3),1,0)</f>
        <v>0</v>
      </c>
    </row>
    <row r="76" spans="1:11">
      <c r="A76" s="115">
        <v>43623</v>
      </c>
      <c r="B76" s="77">
        <f>'DC4-1'!B76</f>
        <v>2581.994</v>
      </c>
      <c r="C76" s="77">
        <f>IF(ISERROR(VLOOKUP(A76,'DC4-1'!$A$4:$Q$1997,5,TRUE)),"",VLOOKUP(A76,'DC4-1'!$A$4:$Q$1997,5,TRUE))</f>
        <v>161.5275</v>
      </c>
      <c r="D76" s="74">
        <v>106.722</v>
      </c>
      <c r="E76" s="74">
        <v>106.762</v>
      </c>
      <c r="F76" s="74">
        <f t="shared" si="6"/>
        <v>2636.7795</v>
      </c>
      <c r="G76" s="75">
        <f t="shared" si="7"/>
        <v>821.500000000015</v>
      </c>
      <c r="K76" s="82">
        <f>IF(AND(年报!N$2&lt;=A76,A76&lt;=年报!N$3),1,0)</f>
        <v>0</v>
      </c>
    </row>
    <row r="77" spans="1:11">
      <c r="A77" s="115">
        <v>43630</v>
      </c>
      <c r="B77" s="77">
        <f>'DC4-1'!B77</f>
        <v>2581.994</v>
      </c>
      <c r="C77" s="77">
        <f>IF(ISERROR(VLOOKUP(A77,'DC4-1'!$A$4:$Q$1997,5,TRUE)),"",VLOOKUP(A77,'DC4-1'!$A$4:$Q$1997,5,TRUE))</f>
        <v>162.0845</v>
      </c>
      <c r="D77" s="74">
        <v>107.284</v>
      </c>
      <c r="E77" s="74">
        <v>107.318</v>
      </c>
      <c r="F77" s="74">
        <f t="shared" si="6"/>
        <v>2636.7775</v>
      </c>
      <c r="G77" s="75">
        <f t="shared" si="7"/>
        <v>823.499999999967</v>
      </c>
      <c r="K77" s="82">
        <f>IF(AND(年报!N$2&lt;=A77,A77&lt;=年报!N$3),1,0)</f>
        <v>0</v>
      </c>
    </row>
    <row r="78" spans="1:11">
      <c r="A78" s="115">
        <v>43637</v>
      </c>
      <c r="B78" s="77">
        <f>'DC4-1'!B78</f>
        <v>2581.994</v>
      </c>
      <c r="C78" s="77">
        <f>IF(ISERROR(VLOOKUP(A78,'DC4-1'!$A$4:$Q$1997,5,TRUE)),"",VLOOKUP(A78,'DC4-1'!$A$4:$Q$1997,5,TRUE))</f>
        <v>164.839</v>
      </c>
      <c r="D78" s="74">
        <v>110.035</v>
      </c>
      <c r="E78" s="74">
        <v>110.07</v>
      </c>
      <c r="F78" s="74">
        <f t="shared" si="6"/>
        <v>2636.7805</v>
      </c>
      <c r="G78" s="75">
        <f t="shared" si="7"/>
        <v>820.499999999811</v>
      </c>
      <c r="K78" s="82">
        <f>IF(AND(年报!N$2&lt;=A78,A78&lt;=年报!N$3),1,0)</f>
        <v>0</v>
      </c>
    </row>
    <row r="79" spans="1:11">
      <c r="A79" s="115">
        <v>43645</v>
      </c>
      <c r="B79" s="77">
        <f>'DC4-1'!B79</f>
        <v>2581.994</v>
      </c>
      <c r="C79" s="77">
        <f>IF(ISERROR(VLOOKUP(A79,'DC4-1'!$A$4:$Q$1997,5,TRUE)),"",VLOOKUP(A79,'DC4-1'!$A$4:$Q$1997,5,TRUE))</f>
        <v>164.7725</v>
      </c>
      <c r="D79" s="74">
        <v>109.983</v>
      </c>
      <c r="E79" s="74">
        <v>110.022</v>
      </c>
      <c r="F79" s="74">
        <f t="shared" si="6"/>
        <v>2636.764</v>
      </c>
      <c r="G79" s="75">
        <f t="shared" si="7"/>
        <v>836.999999999989</v>
      </c>
      <c r="K79" s="82">
        <f>IF(AND(年报!N$2&lt;=A79,A79&lt;=年报!N$3),1,0)</f>
        <v>0</v>
      </c>
    </row>
    <row r="80" spans="1:11">
      <c r="A80" s="115">
        <v>43651</v>
      </c>
      <c r="B80" s="77">
        <f>'DC4-1'!B80</f>
        <v>2581.994</v>
      </c>
      <c r="C80" s="77">
        <f>IF(ISERROR(VLOOKUP(A80,'DC4-1'!$A$4:$Q$1997,5,TRUE)),"",VLOOKUP(A80,'DC4-1'!$A$4:$Q$1997,5,TRUE))</f>
        <v>164.7385</v>
      </c>
      <c r="D80" s="74">
        <v>109.954</v>
      </c>
      <c r="E80" s="74">
        <v>109.994</v>
      </c>
      <c r="F80" s="74">
        <f t="shared" si="6"/>
        <v>2636.7585</v>
      </c>
      <c r="G80" s="75">
        <f t="shared" si="7"/>
        <v>842.5000000002</v>
      </c>
      <c r="K80" s="82">
        <f>IF(AND(年报!N$2&lt;=A80,A80&lt;=年报!N$3),1,0)</f>
        <v>0</v>
      </c>
    </row>
    <row r="81" spans="1:11">
      <c r="A81" s="115">
        <v>43660</v>
      </c>
      <c r="B81" s="77">
        <f>'DC4-1'!B81</f>
        <v>2581.994</v>
      </c>
      <c r="C81" s="77">
        <f>IF(ISERROR(VLOOKUP(A81,'DC4-1'!$A$4:$Q$1997,5,TRUE)),"",VLOOKUP(A81,'DC4-1'!$A$4:$Q$1997,5,TRUE))</f>
        <v>164.708</v>
      </c>
      <c r="D81" s="74">
        <v>109.927</v>
      </c>
      <c r="E81" s="74">
        <v>109.96</v>
      </c>
      <c r="F81" s="74">
        <f t="shared" si="6"/>
        <v>2636.7585</v>
      </c>
      <c r="G81" s="75">
        <f t="shared" si="7"/>
        <v>842.499999999745</v>
      </c>
      <c r="K81" s="82">
        <f>IF(AND(年报!N$2&lt;=A81,A81&lt;=年报!N$3),1,0)</f>
        <v>0</v>
      </c>
    </row>
    <row r="82" spans="1:11">
      <c r="A82" s="115">
        <v>43665</v>
      </c>
      <c r="B82" s="77">
        <f>'DC4-1'!B82</f>
        <v>2581.994</v>
      </c>
      <c r="C82" s="77">
        <f>IF(ISERROR(VLOOKUP(A82,'DC4-1'!$A$4:$Q$1997,5,TRUE)),"",VLOOKUP(A82,'DC4-1'!$A$4:$Q$1997,5,TRUE))</f>
        <v>164.6945</v>
      </c>
      <c r="D82" s="74">
        <v>109.91</v>
      </c>
      <c r="E82" s="74">
        <v>109.945</v>
      </c>
      <c r="F82" s="74">
        <f t="shared" si="6"/>
        <v>2636.761</v>
      </c>
      <c r="G82" s="75">
        <f t="shared" si="7"/>
        <v>839.999999999691</v>
      </c>
      <c r="K82" s="82">
        <f>IF(AND(年报!N$2&lt;=A82,A82&lt;=年报!N$3),1,0)</f>
        <v>0</v>
      </c>
    </row>
    <row r="83" spans="1:11">
      <c r="A83" s="115">
        <v>43671</v>
      </c>
      <c r="B83" s="77">
        <f>'DC4-1'!B83</f>
        <v>2581.994</v>
      </c>
      <c r="C83" s="77">
        <f>IF(ISERROR(VLOOKUP(A83,'DC4-1'!$A$4:$Q$1997,5,TRUE)),"",VLOOKUP(A83,'DC4-1'!$A$4:$Q$1997,5,TRUE))</f>
        <v>164.674</v>
      </c>
      <c r="D83" s="74">
        <v>109.897</v>
      </c>
      <c r="E83" s="74">
        <v>109.936</v>
      </c>
      <c r="F83" s="74">
        <f t="shared" si="6"/>
        <v>2636.7515</v>
      </c>
      <c r="G83" s="75">
        <f t="shared" si="7"/>
        <v>849.499999999807</v>
      </c>
      <c r="K83" s="82">
        <f>IF(AND(年报!N$2&lt;=A83,A83&lt;=年报!N$3),1,0)</f>
        <v>0</v>
      </c>
    </row>
    <row r="84" spans="1:11">
      <c r="A84" s="115">
        <v>43678</v>
      </c>
      <c r="B84" s="77">
        <f>'DC4-1'!B84</f>
        <v>2581.994</v>
      </c>
      <c r="C84" s="77">
        <f>IF(ISERROR(VLOOKUP(A84,'DC4-1'!$A$4:$Q$1997,5,TRUE)),"",VLOOKUP(A84,'DC4-1'!$A$4:$Q$1997,5,TRUE))</f>
        <v>164.659</v>
      </c>
      <c r="D84" s="74">
        <v>109.881</v>
      </c>
      <c r="E84" s="74">
        <v>109.925</v>
      </c>
      <c r="F84" s="74">
        <f t="shared" si="6"/>
        <v>2636.75</v>
      </c>
      <c r="G84" s="75">
        <f t="shared" si="7"/>
        <v>850.999999999658</v>
      </c>
      <c r="K84" s="82">
        <f>IF(AND(年报!N$2&lt;=A84,A84&lt;=年报!N$3),1,0)</f>
        <v>0</v>
      </c>
    </row>
    <row r="85" spans="1:11">
      <c r="A85" s="115">
        <v>43686</v>
      </c>
      <c r="B85" s="77">
        <f>'DC4-1'!B85</f>
        <v>2581.994</v>
      </c>
      <c r="C85" s="77">
        <f>IF(ISERROR(VLOOKUP(A85,'DC4-1'!$A$4:$Q$1997,5,TRUE)),"",VLOOKUP(A85,'DC4-1'!$A$4:$Q$1997,5,TRUE))</f>
        <v>164.641</v>
      </c>
      <c r="D85" s="74">
        <v>109.863</v>
      </c>
      <c r="E85" s="74">
        <v>109.904</v>
      </c>
      <c r="F85" s="74">
        <f t="shared" si="6"/>
        <v>2636.7515</v>
      </c>
      <c r="G85" s="75">
        <f t="shared" si="7"/>
        <v>849.499999999807</v>
      </c>
      <c r="K85" s="82">
        <f>IF(AND(年报!N$2&lt;=A85,A85&lt;=年报!N$3),1,0)</f>
        <v>0</v>
      </c>
    </row>
    <row r="86" spans="1:11">
      <c r="A86" s="115">
        <v>43693</v>
      </c>
      <c r="B86" s="77">
        <f>'DC4-1'!B86</f>
        <v>2581.994</v>
      </c>
      <c r="C86" s="77">
        <f>IF(ISERROR(VLOOKUP(A86,'DC4-1'!$A$4:$Q$1997,5,TRUE)),"",VLOOKUP(A86,'DC4-1'!$A$4:$Q$1997,5,TRUE))</f>
        <v>165.2045</v>
      </c>
      <c r="D86" s="74">
        <v>110.434</v>
      </c>
      <c r="E86" s="74">
        <v>110.48</v>
      </c>
      <c r="F86" s="74">
        <f t="shared" si="6"/>
        <v>2636.7415</v>
      </c>
      <c r="G86" s="75">
        <f t="shared" si="7"/>
        <v>859.500000000025</v>
      </c>
      <c r="K86" s="82">
        <f>IF(AND(年报!N$2&lt;=A86,A86&lt;=年报!N$3),1,0)</f>
        <v>0</v>
      </c>
    </row>
    <row r="87" spans="1:11">
      <c r="A87" s="115">
        <v>43708</v>
      </c>
      <c r="B87" s="77">
        <f>'DC4-1'!B87</f>
        <v>2581.994</v>
      </c>
      <c r="C87" s="77">
        <f>IF(ISERROR(VLOOKUP(A87,'DC4-1'!$A$4:$Q$1997,5,TRUE)),"",VLOOKUP(A87,'DC4-1'!$A$4:$Q$1997,5,TRUE))</f>
        <v>167.871</v>
      </c>
      <c r="D87" s="74">
        <v>113.024</v>
      </c>
      <c r="E87" s="74">
        <v>113.072</v>
      </c>
      <c r="F87" s="74">
        <f t="shared" si="6"/>
        <v>2636.817</v>
      </c>
      <c r="G87" s="75">
        <f t="shared" si="7"/>
        <v>784.000000000106</v>
      </c>
      <c r="K87" s="82">
        <f>IF(AND(年报!N$2&lt;=A87,A87&lt;=年报!N$3),1,0)</f>
        <v>0</v>
      </c>
    </row>
    <row r="88" spans="1:11">
      <c r="A88" s="115">
        <v>43713</v>
      </c>
      <c r="B88" s="77">
        <f>'DC4-1'!B88</f>
        <v>2581.994</v>
      </c>
      <c r="C88" s="77">
        <f>IF(ISERROR(VLOOKUP(A88,'DC4-1'!$A$4:$Q$1997,5,TRUE)),"",VLOOKUP(A88,'DC4-1'!$A$4:$Q$1997,5,TRUE))</f>
        <v>167.8675</v>
      </c>
      <c r="D88" s="74">
        <v>113.097</v>
      </c>
      <c r="E88" s="74">
        <v>113.128</v>
      </c>
      <c r="F88" s="74">
        <f t="shared" si="6"/>
        <v>2636.749</v>
      </c>
      <c r="G88" s="75">
        <f t="shared" si="7"/>
        <v>852.000000000317</v>
      </c>
      <c r="K88" s="82">
        <f>IF(AND(年报!N$2&lt;=A88,A88&lt;=年报!N$3),1,0)</f>
        <v>0</v>
      </c>
    </row>
    <row r="89" spans="1:11">
      <c r="A89" s="115">
        <v>43722</v>
      </c>
      <c r="B89" s="77">
        <f>'DC4-1'!B89</f>
        <v>2581.994</v>
      </c>
      <c r="C89" s="77">
        <f>IF(ISERROR(VLOOKUP(A89,'DC4-1'!$A$4:$Q$1997,5,TRUE)),"",VLOOKUP(A89,'DC4-1'!$A$4:$Q$1997,5,TRUE))</f>
        <v>168.4295</v>
      </c>
      <c r="D89" s="74">
        <v>113.658</v>
      </c>
      <c r="E89" s="74">
        <v>113.689</v>
      </c>
      <c r="F89" s="74">
        <f t="shared" si="6"/>
        <v>2636.75</v>
      </c>
      <c r="G89" s="75">
        <f t="shared" si="7"/>
        <v>850.999999999658</v>
      </c>
      <c r="K89" s="82">
        <f>IF(AND(年报!N$2&lt;=A89,A89&lt;=年报!N$3),1,0)</f>
        <v>0</v>
      </c>
    </row>
    <row r="90" spans="1:11">
      <c r="A90" s="115">
        <v>43728</v>
      </c>
      <c r="B90" s="77">
        <f>'DC4-1'!B90</f>
        <v>2581.994</v>
      </c>
      <c r="C90" s="77">
        <f>IF(ISERROR(VLOOKUP(A90,'DC4-1'!$A$4:$Q$1997,5,TRUE)),"",VLOOKUP(A90,'DC4-1'!$A$4:$Q$1997,5,TRUE))</f>
        <v>168.4115</v>
      </c>
      <c r="D90" s="74">
        <v>113.644</v>
      </c>
      <c r="E90" s="74">
        <v>113.676</v>
      </c>
      <c r="F90" s="74">
        <f t="shared" si="6"/>
        <v>2636.7455</v>
      </c>
      <c r="G90" s="75">
        <f t="shared" si="7"/>
        <v>855.499999999665</v>
      </c>
      <c r="K90" s="82">
        <f>IF(AND(年报!N$2&lt;=A90,A90&lt;=年报!N$3),1,0)</f>
        <v>0</v>
      </c>
    </row>
    <row r="91" spans="1:11">
      <c r="A91" s="115">
        <v>43742</v>
      </c>
      <c r="B91" s="77">
        <f>'DC4-1'!B91</f>
        <v>2581.994</v>
      </c>
      <c r="C91" s="77">
        <f>IF(ISERROR(VLOOKUP(A91,'DC4-1'!$A$4:$Q$1997,5,TRUE)),"",VLOOKUP(A91,'DC4-1'!$A$4:$Q$1997,5,TRUE))</f>
        <v>171.1225</v>
      </c>
      <c r="D91" s="74">
        <v>116.364</v>
      </c>
      <c r="E91" s="74">
        <v>116.396</v>
      </c>
      <c r="F91" s="74">
        <f t="shared" si="6"/>
        <v>2636.7365</v>
      </c>
      <c r="G91" s="75">
        <f t="shared" si="7"/>
        <v>864.500000000135</v>
      </c>
      <c r="K91" s="82">
        <f>IF(AND(年报!N$2&lt;=A91,A91&lt;=年报!N$3),1,0)</f>
        <v>0</v>
      </c>
    </row>
    <row r="92" spans="1:11">
      <c r="A92" s="115">
        <v>43749</v>
      </c>
      <c r="B92" s="77">
        <f>'DC4-1'!B92</f>
        <v>2581.994</v>
      </c>
      <c r="C92" s="77">
        <f>IF(ISERROR(VLOOKUP(A92,'DC4-1'!$A$4:$Q$1997,5,TRUE)),"",VLOOKUP(A92,'DC4-1'!$A$4:$Q$1997,5,TRUE))</f>
        <v>171.085</v>
      </c>
      <c r="D92" s="74">
        <v>116.323</v>
      </c>
      <c r="E92" s="74">
        <v>116.354</v>
      </c>
      <c r="F92" s="74">
        <f t="shared" si="6"/>
        <v>2636.7405</v>
      </c>
      <c r="G92" s="75">
        <f t="shared" si="7"/>
        <v>860.499999999774</v>
      </c>
      <c r="K92" s="82">
        <f>IF(AND(年报!N$2&lt;=A92,A92&lt;=年报!N$3),1,0)</f>
        <v>0</v>
      </c>
    </row>
    <row r="93" spans="1:11">
      <c r="A93" s="115">
        <v>43762</v>
      </c>
      <c r="B93" s="77">
        <f>'DC4-1'!B93</f>
        <v>2581.994</v>
      </c>
      <c r="C93" s="77">
        <f>IF(ISERROR(VLOOKUP(A93,'DC4-1'!$A$4:$Q$1997,5,TRUE)),"",VLOOKUP(A93,'DC4-1'!$A$4:$Q$1997,5,TRUE))</f>
        <v>174.3905</v>
      </c>
      <c r="D93" s="74">
        <v>119.635</v>
      </c>
      <c r="E93" s="74">
        <v>119.667</v>
      </c>
      <c r="F93" s="74">
        <f t="shared" si="6"/>
        <v>2636.7335</v>
      </c>
      <c r="G93" s="75">
        <f t="shared" si="7"/>
        <v>867.499999999836</v>
      </c>
      <c r="K93" s="82">
        <f>IF(AND(年报!N$2&lt;=A93,A93&lt;=年报!N$3),1,0)</f>
        <v>0</v>
      </c>
    </row>
    <row r="94" spans="1:11">
      <c r="A94" s="115">
        <v>43770</v>
      </c>
      <c r="B94" s="77">
        <f>'DC4-1'!B94</f>
        <v>2581.994</v>
      </c>
      <c r="C94" s="77">
        <f>IF(ISERROR(VLOOKUP(A94,'DC4-1'!$A$4:$Q$1997,5,TRUE)),"",VLOOKUP(A94,'DC4-1'!$A$4:$Q$1997,5,TRUE))</f>
        <v>177.4835</v>
      </c>
      <c r="D94" s="74">
        <v>122.732</v>
      </c>
      <c r="E94" s="74">
        <v>122.764</v>
      </c>
      <c r="F94" s="74">
        <f t="shared" si="6"/>
        <v>2636.7295</v>
      </c>
      <c r="G94" s="75">
        <f t="shared" si="7"/>
        <v>871.500000000196</v>
      </c>
      <c r="K94" s="82">
        <f>IF(AND(年报!N$2&lt;=A94,A94&lt;=年报!N$3),1,0)</f>
        <v>0</v>
      </c>
    </row>
    <row r="95" spans="1:11">
      <c r="A95" s="115">
        <v>43778</v>
      </c>
      <c r="B95" s="77">
        <f>'DC4-1'!B95</f>
        <v>2581.994</v>
      </c>
      <c r="C95" s="77">
        <f>IF(ISERROR(VLOOKUP(A95,'DC4-1'!$A$4:$Q$1997,5,TRUE)),"",VLOOKUP(A95,'DC4-1'!$A$4:$Q$1997,5,TRUE))</f>
        <v>180.6385</v>
      </c>
      <c r="D95" s="74">
        <v>125.889</v>
      </c>
      <c r="E95" s="74">
        <v>125.921</v>
      </c>
      <c r="F95" s="74">
        <f t="shared" si="6"/>
        <v>2636.7275</v>
      </c>
      <c r="G95" s="75">
        <f t="shared" si="7"/>
        <v>873.500000000149</v>
      </c>
      <c r="K95" s="82">
        <f>IF(AND(年报!N$2&lt;=A95,A95&lt;=年报!N$3),1,0)</f>
        <v>0</v>
      </c>
    </row>
    <row r="96" spans="1:11">
      <c r="A96" s="115">
        <v>43791</v>
      </c>
      <c r="B96" s="77">
        <f>'DC4-1'!B96</f>
        <v>2581.994</v>
      </c>
      <c r="C96" s="77">
        <f>IF(ISERROR(VLOOKUP(A96,'DC4-1'!$A$4:$Q$1997,5,TRUE)),"",VLOOKUP(A96,'DC4-1'!$A$4:$Q$1997,5,TRUE))</f>
        <v>184.322</v>
      </c>
      <c r="D96" s="74">
        <v>129.581</v>
      </c>
      <c r="E96" s="74">
        <v>129.613</v>
      </c>
      <c r="F96" s="74">
        <f t="shared" si="6"/>
        <v>2636.719</v>
      </c>
      <c r="G96" s="75">
        <f t="shared" si="7"/>
        <v>882.000000000062</v>
      </c>
      <c r="K96" s="82">
        <f>IF(AND(年报!N$2&lt;=A96,A96&lt;=年报!N$3),1,0)</f>
        <v>0</v>
      </c>
    </row>
    <row r="97" spans="1:11">
      <c r="A97" s="115">
        <v>43802</v>
      </c>
      <c r="B97" s="77">
        <f>'DC4-1'!B97</f>
        <v>2581.994</v>
      </c>
      <c r="C97" s="77">
        <f>IF(ISERROR(VLOOKUP(A97,'DC4-1'!$A$4:$Q$1997,5,TRUE)),"",VLOOKUP(A97,'DC4-1'!$A$4:$Q$1997,5,TRUE))</f>
        <v>187.01</v>
      </c>
      <c r="D97" s="74">
        <v>132.273</v>
      </c>
      <c r="E97" s="74">
        <v>132.306</v>
      </c>
      <c r="F97" s="74">
        <f t="shared" si="6"/>
        <v>2636.7145</v>
      </c>
      <c r="G97" s="75">
        <f t="shared" si="7"/>
        <v>886.500000000069</v>
      </c>
      <c r="K97" s="82">
        <f>IF(AND(年报!N$2&lt;=A97,A97&lt;=年报!N$3),1,0)</f>
        <v>0</v>
      </c>
    </row>
    <row r="98" spans="1:11">
      <c r="A98" s="115">
        <v>43824</v>
      </c>
      <c r="B98" s="77">
        <f>'DC4-1'!B98</f>
        <v>2581.994</v>
      </c>
      <c r="C98" s="77">
        <f>IF(ISERROR(VLOOKUP(A98,'DC4-1'!$A$4:$Q$1997,5,TRUE)),"",VLOOKUP(A98,'DC4-1'!$A$4:$Q$1997,5,TRUE))</f>
        <v>190.2285</v>
      </c>
      <c r="D98" s="74">
        <v>135.498</v>
      </c>
      <c r="E98" s="74">
        <v>135.53</v>
      </c>
      <c r="F98" s="74">
        <f t="shared" si="6"/>
        <v>2636.7085</v>
      </c>
      <c r="G98" s="75">
        <f t="shared" si="7"/>
        <v>892.499999999927</v>
      </c>
      <c r="K98" s="82">
        <f>IF(AND(年报!N$2&lt;=A98,A98&lt;=年报!N$3),1,0)</f>
        <v>1</v>
      </c>
    </row>
    <row r="99" spans="1:11">
      <c r="A99" s="115">
        <v>43834</v>
      </c>
      <c r="B99" s="77">
        <f>'DC4-1'!B99</f>
        <v>2581.994</v>
      </c>
      <c r="C99" s="77">
        <f>IF(ISERROR(VLOOKUP(A99,'DC4-1'!$A$4:$Q$1997,5,TRUE)),"",VLOOKUP(A99,'DC4-1'!$A$4:$Q$1997,5,TRUE))</f>
        <v>190.2345</v>
      </c>
      <c r="D99" s="74">
        <v>135.52</v>
      </c>
      <c r="E99" s="74">
        <v>135.566</v>
      </c>
      <c r="F99" s="74">
        <f t="shared" si="6"/>
        <v>2636.6855</v>
      </c>
      <c r="G99" s="75">
        <f t="shared" si="7"/>
        <v>915.500000000065</v>
      </c>
      <c r="K99" s="82">
        <f>IF(AND(年报!N$2&lt;=A99,A99&lt;=年报!N$3),1,0)</f>
        <v>1</v>
      </c>
    </row>
    <row r="100" spans="1:11">
      <c r="A100" s="115">
        <v>43839</v>
      </c>
      <c r="B100" s="77">
        <f>'DC4-1'!B100</f>
        <v>2581.994</v>
      </c>
      <c r="C100" s="77">
        <f>IF(ISERROR(VLOOKUP(A100,'DC4-1'!$A$4:$Q$1997,5,TRUE)),"",VLOOKUP(A100,'DC4-1'!$A$4:$Q$1997,5,TRUE))</f>
        <v>193.5085</v>
      </c>
      <c r="D100" s="74">
        <v>138.785</v>
      </c>
      <c r="E100" s="74">
        <v>138.819</v>
      </c>
      <c r="F100" s="74">
        <f t="shared" si="6"/>
        <v>2636.7005</v>
      </c>
      <c r="G100" s="75">
        <f t="shared" si="7"/>
        <v>900.500000000193</v>
      </c>
      <c r="K100" s="82">
        <f>IF(AND(年报!N$2&lt;=A100,A100&lt;=年报!N$3),1,0)</f>
        <v>1</v>
      </c>
    </row>
    <row r="101" spans="1:11">
      <c r="A101" s="115">
        <v>43845</v>
      </c>
      <c r="B101" s="77">
        <f>'DC4-1'!B101</f>
        <v>2581.994</v>
      </c>
      <c r="C101" s="77">
        <f>IF(ISERROR(VLOOKUP(A101,'DC4-1'!$A$4:$Q$1997,5,TRUE)),"",VLOOKUP(A101,'DC4-1'!$A$4:$Q$1997,5,TRUE))</f>
        <v>193.499</v>
      </c>
      <c r="D101" s="74">
        <v>138.792</v>
      </c>
      <c r="E101" s="74">
        <v>138.822</v>
      </c>
      <c r="F101" s="74">
        <f t="shared" si="6"/>
        <v>2636.686</v>
      </c>
      <c r="G101" s="75">
        <f t="shared" si="7"/>
        <v>915.000000000418</v>
      </c>
      <c r="K101" s="82">
        <f>IF(AND(年报!N$2&lt;=A101,A101&lt;=年报!N$3),1,0)</f>
        <v>1</v>
      </c>
    </row>
    <row r="102" spans="1:11">
      <c r="A102" s="115">
        <v>43908</v>
      </c>
      <c r="B102" s="77">
        <f>'DC4-1'!B102</f>
        <v>2581.994</v>
      </c>
      <c r="C102" s="77">
        <f>IF(ISERROR(VLOOKUP(A102,'DC4-1'!$A$4:$Q$1997,5,TRUE)),"",VLOOKUP(A102,'DC4-1'!$A$4:$Q$1997,5,TRUE))</f>
        <v>193.3015</v>
      </c>
      <c r="D102" s="74">
        <v>138.599</v>
      </c>
      <c r="E102" s="74">
        <v>138.645</v>
      </c>
      <c r="F102" s="74">
        <f t="shared" si="6"/>
        <v>2636.6735</v>
      </c>
      <c r="G102" s="75">
        <f t="shared" si="7"/>
        <v>927.499999999782</v>
      </c>
      <c r="K102" s="82">
        <f>IF(AND(年报!N$2&lt;=A102,A102&lt;=年报!N$3),1,0)</f>
        <v>1</v>
      </c>
    </row>
    <row r="103" spans="1:11">
      <c r="A103" s="115">
        <v>43930</v>
      </c>
      <c r="B103" s="77">
        <f>'DC4-1'!B103</f>
        <v>2581.994</v>
      </c>
      <c r="C103" s="77">
        <f>IF(ISERROR(VLOOKUP(A103,'DC4-1'!$A$4:$Q$1997,5,TRUE)),"",VLOOKUP(A103,'DC4-1'!$A$4:$Q$1997,5,TRUE))</f>
        <v>200.2455</v>
      </c>
      <c r="D103" s="74">
        <v>145.551</v>
      </c>
      <c r="E103" s="74">
        <v>145.578</v>
      </c>
      <c r="F103" s="74">
        <f t="shared" si="6"/>
        <v>2636.675</v>
      </c>
      <c r="G103" s="75">
        <f t="shared" si="7"/>
        <v>925.999999999931</v>
      </c>
      <c r="K103" s="82">
        <f>IF(AND(年报!N$2&lt;=A103,A103&lt;=年报!N$3),1,0)</f>
        <v>1</v>
      </c>
    </row>
    <row r="104" spans="1:11">
      <c r="A104" s="115">
        <v>43938</v>
      </c>
      <c r="B104" s="77">
        <f>'DC4-1'!B104</f>
        <v>2581.994</v>
      </c>
      <c r="C104" s="77">
        <f>IF(ISERROR(VLOOKUP(A104,'DC4-1'!$A$4:$Q$1997,5,TRUE)),"",VLOOKUP(A104,'DC4-1'!$A$4:$Q$1997,5,TRUE))</f>
        <v>203.081</v>
      </c>
      <c r="D104" s="74">
        <v>148.347</v>
      </c>
      <c r="E104" s="74">
        <v>148.38</v>
      </c>
      <c r="F104" s="74">
        <f t="shared" si="6"/>
        <v>2636.7115</v>
      </c>
      <c r="G104" s="75">
        <f t="shared" si="7"/>
        <v>889.499999999771</v>
      </c>
      <c r="I104" s="140"/>
      <c r="K104" s="82">
        <f>IF(AND(年报!N$2&lt;=A104,A104&lt;=年报!N$3),1,0)</f>
        <v>1</v>
      </c>
    </row>
    <row r="105" spans="1:11">
      <c r="A105" s="115">
        <v>43942</v>
      </c>
      <c r="B105" s="77">
        <f>'DC4-1'!B105</f>
        <v>2581.994</v>
      </c>
      <c r="C105" s="77">
        <f>IF(ISERROR(VLOOKUP(A105,'DC4-1'!$A$4:$Q$1997,5,TRUE)),"",VLOOKUP(A105,'DC4-1'!$A$4:$Q$1997,5,TRUE))</f>
        <v>203.493</v>
      </c>
      <c r="D105" s="74">
        <v>148.802</v>
      </c>
      <c r="E105" s="74">
        <v>148.834</v>
      </c>
      <c r="F105" s="74">
        <f t="shared" si="6"/>
        <v>2636.669</v>
      </c>
      <c r="G105" s="75">
        <f t="shared" si="7"/>
        <v>932.000000000244</v>
      </c>
      <c r="K105" s="82">
        <f>IF(AND(年报!N$2&lt;=A105,A105&lt;=年报!N$3),1,0)</f>
        <v>1</v>
      </c>
    </row>
    <row r="106" spans="1:11">
      <c r="A106" s="115">
        <v>43951</v>
      </c>
      <c r="B106" s="77">
        <f>'DC4-1'!B106</f>
        <v>2581.994</v>
      </c>
      <c r="C106" s="77">
        <f>IF(ISERROR(VLOOKUP(A106,'DC4-1'!$A$4:$Q$1997,5,TRUE)),"",VLOOKUP(A106,'DC4-1'!$A$4:$Q$1997,5,TRUE))</f>
        <v>206.1375</v>
      </c>
      <c r="D106" s="74">
        <v>151.448</v>
      </c>
      <c r="E106" s="74">
        <v>151.478</v>
      </c>
      <c r="F106" s="74">
        <f t="shared" si="6"/>
        <v>2636.6685</v>
      </c>
      <c r="G106" s="75">
        <f t="shared" si="7"/>
        <v>932.500000000346</v>
      </c>
      <c r="K106" s="82">
        <f>IF(AND(年报!N$2&lt;=A106,A106&lt;=年报!N$3),1,0)</f>
        <v>1</v>
      </c>
    </row>
    <row r="107" spans="1:11">
      <c r="A107" s="115">
        <v>43956</v>
      </c>
      <c r="B107" s="77">
        <f>'DC4-1'!B107</f>
        <v>2581.994</v>
      </c>
      <c r="C107" s="77">
        <f>IF(ISERROR(VLOOKUP(A107,'DC4-1'!$A$4:$Q$1997,5,TRUE)),"",VLOOKUP(A107,'DC4-1'!$A$4:$Q$1997,5,TRUE))</f>
        <v>206.577</v>
      </c>
      <c r="D107" s="74">
        <v>151.876</v>
      </c>
      <c r="E107" s="74">
        <v>151.907</v>
      </c>
      <c r="F107" s="74">
        <f t="shared" si="6"/>
        <v>2636.6795</v>
      </c>
      <c r="G107" s="75">
        <f t="shared" si="7"/>
        <v>921.500000000378</v>
      </c>
      <c r="K107" s="82">
        <f>IF(AND(年报!N$2&lt;=A107,A107&lt;=年报!N$3),1,0)</f>
        <v>1</v>
      </c>
    </row>
    <row r="108" spans="1:11">
      <c r="A108" s="115">
        <v>43964</v>
      </c>
      <c r="B108" s="77">
        <f>'DC4-1'!B108</f>
        <v>2581.994</v>
      </c>
      <c r="C108" s="77">
        <f>IF(ISERROR(VLOOKUP(A108,'DC4-1'!$A$4:$Q$1997,5,TRUE)),"",VLOOKUP(A108,'DC4-1'!$A$4:$Q$1997,5,TRUE))</f>
        <v>209.16</v>
      </c>
      <c r="D108" s="74">
        <v>154.472</v>
      </c>
      <c r="E108" s="74">
        <v>154.505</v>
      </c>
      <c r="F108" s="74">
        <f t="shared" si="6"/>
        <v>2636.6655</v>
      </c>
      <c r="G108" s="75">
        <f t="shared" si="7"/>
        <v>935.500000000047</v>
      </c>
      <c r="K108" s="82">
        <f>IF(AND(年报!N$2&lt;=A108,A108&lt;=年报!N$3),1,0)</f>
        <v>1</v>
      </c>
    </row>
    <row r="109" spans="1:11">
      <c r="A109" s="115">
        <v>43972</v>
      </c>
      <c r="B109" s="77">
        <f>'DC4-1'!B109</f>
        <v>2581.994</v>
      </c>
      <c r="C109" s="77">
        <f>IF(ISERROR(VLOOKUP(A109,'DC4-1'!$A$4:$Q$1997,5,TRUE)),"",VLOOKUP(A109,'DC4-1'!$A$4:$Q$1997,5,TRUE))</f>
        <v>212.1685</v>
      </c>
      <c r="D109" s="74">
        <v>157.492</v>
      </c>
      <c r="E109" s="74">
        <v>157.527</v>
      </c>
      <c r="F109" s="74">
        <f t="shared" si="6"/>
        <v>2636.653</v>
      </c>
      <c r="G109" s="75">
        <f t="shared" si="7"/>
        <v>947.999999999865</v>
      </c>
      <c r="K109" s="82">
        <f>IF(AND(年报!N$2&lt;=A109,A109&lt;=年报!N$3),1,0)</f>
        <v>1</v>
      </c>
    </row>
    <row r="110" spans="1:11">
      <c r="A110" s="115">
        <v>43980</v>
      </c>
      <c r="B110" s="77">
        <f>'DC4-1'!B110</f>
        <v>2581.994</v>
      </c>
      <c r="C110" s="77">
        <f>IF(ISERROR(VLOOKUP(A110,'DC4-1'!$A$4:$Q$1997,5,TRUE)),"",VLOOKUP(A110,'DC4-1'!$A$4:$Q$1997,5,TRUE))</f>
        <v>212.1675</v>
      </c>
      <c r="D110" s="74">
        <v>157.487</v>
      </c>
      <c r="E110" s="74">
        <v>157.518</v>
      </c>
      <c r="F110" s="74">
        <f t="shared" si="6"/>
        <v>2636.659</v>
      </c>
      <c r="G110" s="75">
        <f t="shared" si="7"/>
        <v>942.000000000007</v>
      </c>
      <c r="K110" s="82">
        <f>IF(AND(年报!N$2&lt;=A110,A110&lt;=年报!N$3),1,0)</f>
        <v>1</v>
      </c>
    </row>
    <row r="111" spans="1:11">
      <c r="A111" s="115">
        <v>43999</v>
      </c>
      <c r="B111" s="77">
        <f>'DC4-1'!B111</f>
        <v>2581.994</v>
      </c>
      <c r="C111" s="77">
        <f>IF(ISERROR(VLOOKUP(A111,'DC4-1'!$A$4:$Q$1997,5,TRUE)),"",VLOOKUP(A111,'DC4-1'!$A$4:$Q$1997,5,TRUE))</f>
        <v>215.368</v>
      </c>
      <c r="D111" s="74">
        <v>160.694</v>
      </c>
      <c r="E111" s="74">
        <v>160.724</v>
      </c>
      <c r="F111" s="74">
        <f t="shared" si="6"/>
        <v>2636.653</v>
      </c>
      <c r="G111" s="75">
        <f t="shared" si="7"/>
        <v>947.999999999865</v>
      </c>
      <c r="K111" s="82">
        <f>IF(AND(年报!N$2&lt;=A111,A111&lt;=年报!N$3),1,0)</f>
        <v>1</v>
      </c>
    </row>
    <row r="112" spans="1:11">
      <c r="A112" s="115">
        <v>44008</v>
      </c>
      <c r="B112" s="77">
        <f>'DC4-1'!B112</f>
        <v>2581.994</v>
      </c>
      <c r="C112" s="77">
        <f>IF(ISERROR(VLOOKUP(A112,'DC4-1'!$A$4:$Q$1997,5,TRUE)),"",VLOOKUP(A112,'DC4-1'!$A$4:$Q$1997,5,TRUE))</f>
        <v>215.364</v>
      </c>
      <c r="D112" s="74">
        <v>160.692</v>
      </c>
      <c r="E112" s="74">
        <v>160.722</v>
      </c>
      <c r="F112" s="74">
        <f t="shared" si="6"/>
        <v>2636.651</v>
      </c>
      <c r="G112" s="75">
        <f t="shared" si="7"/>
        <v>949.999999999818</v>
      </c>
      <c r="K112" s="82">
        <f>IF(AND(年报!N$2&lt;=A112,A112&lt;=年报!N$3),1,0)</f>
        <v>1</v>
      </c>
    </row>
    <row r="113" spans="1:11">
      <c r="A113" s="115">
        <v>44056</v>
      </c>
      <c r="B113" s="77">
        <f>'DC4-1'!B113</f>
        <v>2581.994</v>
      </c>
      <c r="C113" s="77">
        <f>IF(ISERROR(VLOOKUP(A113,'DC4-1'!$A$4:$Q$1997,5,TRUE)),"",VLOOKUP(A113,'DC4-1'!$A$4:$Q$1997,5,TRUE))</f>
        <v>219.0455</v>
      </c>
      <c r="D113" s="74">
        <v>164.383</v>
      </c>
      <c r="E113" s="74">
        <v>164.415</v>
      </c>
      <c r="F113" s="74">
        <f t="shared" si="6"/>
        <v>2636.6405</v>
      </c>
      <c r="G113" s="75">
        <f t="shared" si="7"/>
        <v>960.499999999683</v>
      </c>
      <c r="K113" s="82">
        <f>IF(AND(年报!N$2&lt;=A113,A113&lt;=年报!N$3),1,0)</f>
        <v>1</v>
      </c>
    </row>
    <row r="114" spans="1:11">
      <c r="A114" s="115">
        <v>44062</v>
      </c>
      <c r="B114" s="77">
        <f>'DC4-1'!B114</f>
        <v>2581.994</v>
      </c>
      <c r="C114" s="77">
        <f>IF(ISERROR(VLOOKUP(A114,'DC4-1'!$A$4:$Q$1997,5,TRUE)),"",VLOOKUP(A114,'DC4-1'!$A$4:$Q$1997,5,TRUE))</f>
        <v>218.996</v>
      </c>
      <c r="D114" s="74">
        <v>164.341</v>
      </c>
      <c r="E114" s="74">
        <v>164.378</v>
      </c>
      <c r="F114" s="74">
        <f t="shared" si="6"/>
        <v>2636.6305</v>
      </c>
      <c r="G114" s="75">
        <f t="shared" si="7"/>
        <v>970.499999999902</v>
      </c>
      <c r="K114" s="82">
        <f>IF(AND(年报!N$2&lt;=A114,A114&lt;=年报!N$3),1,0)</f>
        <v>1</v>
      </c>
    </row>
    <row r="115" spans="1:11">
      <c r="A115" s="115">
        <v>44070</v>
      </c>
      <c r="B115" s="77">
        <f>'DC4-1'!B115</f>
        <v>2581.994</v>
      </c>
      <c r="C115" s="77">
        <f>IF(ISERROR(VLOOKUP(A115,'DC4-1'!$A$4:$Q$1997,5,TRUE)),"",VLOOKUP(A115,'DC4-1'!$A$4:$Q$1997,5,TRUE))</f>
        <v>222.3115</v>
      </c>
      <c r="D115" s="74">
        <v>167.66</v>
      </c>
      <c r="E115" s="74">
        <v>167.69</v>
      </c>
      <c r="F115" s="74">
        <f t="shared" si="6"/>
        <v>2636.6305</v>
      </c>
      <c r="G115" s="75">
        <f t="shared" si="7"/>
        <v>970.500000000357</v>
      </c>
      <c r="K115" s="82">
        <f>IF(AND(年报!N$2&lt;=A115,A115&lt;=年报!N$3),1,0)</f>
        <v>1</v>
      </c>
    </row>
    <row r="116" spans="1:11">
      <c r="A116" s="115">
        <v>44084</v>
      </c>
      <c r="B116" s="77">
        <f>'DC4-1'!B116</f>
        <v>2581.994</v>
      </c>
      <c r="C116" s="77">
        <f>IF(ISERROR(VLOOKUP(A116,'DC4-1'!$A$4:$Q$1997,5,TRUE)),"",VLOOKUP(A116,'DC4-1'!$A$4:$Q$1997,5,TRUE))</f>
        <v>224.9835</v>
      </c>
      <c r="D116" s="74">
        <v>170.333</v>
      </c>
      <c r="E116" s="74">
        <v>170.366</v>
      </c>
      <c r="F116" s="74">
        <f t="shared" si="6"/>
        <v>2636.628</v>
      </c>
      <c r="G116" s="75">
        <f t="shared" si="7"/>
        <v>972.999999999956</v>
      </c>
      <c r="K116" s="82">
        <f>IF(AND(年报!N$2&lt;=A116,A116&lt;=年报!N$3),1,0)</f>
        <v>1</v>
      </c>
    </row>
    <row r="117" spans="1:11">
      <c r="A117" s="115">
        <v>44092</v>
      </c>
      <c r="B117" s="77">
        <f>'DC4-1'!B117</f>
        <v>2581.994</v>
      </c>
      <c r="C117" s="77">
        <f>IF(ISERROR(VLOOKUP(A117,'DC4-1'!$A$4:$Q$1997,5,TRUE)),"",VLOOKUP(A117,'DC4-1'!$A$4:$Q$1997,5,TRUE))</f>
        <v>224.9535</v>
      </c>
      <c r="D117" s="74">
        <v>170.324</v>
      </c>
      <c r="E117" s="74">
        <v>170.318</v>
      </c>
      <c r="F117" s="74">
        <f t="shared" si="6"/>
        <v>2636.6265</v>
      </c>
      <c r="G117" s="75">
        <f t="shared" si="7"/>
        <v>974.499999999807</v>
      </c>
      <c r="K117" s="82">
        <f>IF(AND(年报!N$2&lt;=A117,A117&lt;=年报!N$3),1,0)</f>
        <v>1</v>
      </c>
    </row>
    <row r="118" spans="1:11">
      <c r="A118" s="115">
        <v>44100</v>
      </c>
      <c r="B118" s="77">
        <f>'DC4-1'!B118</f>
        <v>2581.994</v>
      </c>
      <c r="C118" s="77">
        <f>IF(ISERROR(VLOOKUP(A118,'DC4-1'!$A$4:$Q$1997,5,TRUE)),"",VLOOKUP(A118,'DC4-1'!$A$4:$Q$1997,5,TRUE))</f>
        <v>225.3425</v>
      </c>
      <c r="D118" s="74">
        <v>170.7</v>
      </c>
      <c r="E118" s="74">
        <v>170.734</v>
      </c>
      <c r="F118" s="74">
        <f t="shared" si="6"/>
        <v>2636.6195</v>
      </c>
      <c r="G118" s="75">
        <f t="shared" si="7"/>
        <v>981.499999999869</v>
      </c>
      <c r="K118" s="82">
        <f>IF(AND(年报!N$2&lt;=A118,A118&lt;=年报!N$3),1,0)</f>
        <v>1</v>
      </c>
    </row>
    <row r="119" spans="1:11">
      <c r="A119" s="115">
        <v>44114</v>
      </c>
      <c r="B119" s="77">
        <f>'DC4-1'!B119</f>
        <v>2581.994</v>
      </c>
      <c r="C119" s="77">
        <f>IF(ISERROR(VLOOKUP(A119,'DC4-1'!$A$4:$Q$1997,5,TRUE)),"",VLOOKUP(A119,'DC4-1'!$A$4:$Q$1997,5,TRUE))</f>
        <v>228.4075</v>
      </c>
      <c r="D119" s="74">
        <v>173.765</v>
      </c>
      <c r="E119" s="74">
        <v>173.796</v>
      </c>
      <c r="F119" s="74">
        <f t="shared" si="6"/>
        <v>2636.621</v>
      </c>
      <c r="G119" s="75">
        <f t="shared" si="7"/>
        <v>980.000000000018</v>
      </c>
      <c r="K119" s="82">
        <f>IF(AND(年报!N$2&lt;=A119,A119&lt;=年报!N$3),1,0)</f>
        <v>1</v>
      </c>
    </row>
    <row r="120" spans="1:11">
      <c r="A120" s="115">
        <v>44228</v>
      </c>
      <c r="B120" s="77">
        <f>'DC4-1'!B120</f>
        <v>2581.994</v>
      </c>
      <c r="C120" s="77">
        <f>IF(ISERROR(VLOOKUP(A120,'DC4-1'!$A$4:$Q$1997,5,TRUE)),"",VLOOKUP(A120,'DC4-1'!$A$4:$Q$1997,5,TRUE))</f>
        <v>249.8045</v>
      </c>
      <c r="D120" s="74">
        <v>195.18</v>
      </c>
      <c r="E120" s="74">
        <v>195.209</v>
      </c>
      <c r="F120" s="74">
        <f t="shared" si="6"/>
        <v>2636.604</v>
      </c>
      <c r="G120" s="75">
        <f t="shared" si="7"/>
        <v>996.999999999844</v>
      </c>
      <c r="K120" s="82">
        <f>IF(AND(年报!N$2&lt;=A120,A120&lt;=年报!N$3),1,0)</f>
        <v>0</v>
      </c>
    </row>
    <row r="121" spans="1:11">
      <c r="A121" s="115">
        <v>44256</v>
      </c>
      <c r="B121" s="77">
        <f>'DC4-1'!B121</f>
        <v>2581.994</v>
      </c>
      <c r="C121" s="77">
        <f>IF(ISERROR(VLOOKUP(A121,'DC4-1'!$A$4:$Q$1997,5,TRUE)),"",VLOOKUP(A121,'DC4-1'!$A$4:$Q$1997,5,TRUE))</f>
        <v>249.7185</v>
      </c>
      <c r="D121" s="74">
        <v>195.103</v>
      </c>
      <c r="E121" s="74">
        <v>195.135</v>
      </c>
      <c r="F121" s="74">
        <f t="shared" si="6"/>
        <v>2636.5935</v>
      </c>
      <c r="G121" s="75">
        <f t="shared" si="7"/>
        <v>1007.50000000016</v>
      </c>
      <c r="K121" s="82">
        <f>IF(AND(年报!N$2&lt;=A121,A121&lt;=年报!N$3),1,0)</f>
        <v>0</v>
      </c>
    </row>
    <row r="122" spans="1:11">
      <c r="A122" s="115">
        <v>44273</v>
      </c>
      <c r="B122" s="77">
        <f>'DC4-1'!B122</f>
        <v>2581.994</v>
      </c>
      <c r="C122" s="77">
        <f>IF(ISERROR(VLOOKUP(A122,'DC4-1'!$A$4:$Q$1997,5,TRUE)),"",VLOOKUP(A122,'DC4-1'!$A$4:$Q$1997,5,TRUE))</f>
        <v>253.0285</v>
      </c>
      <c r="D122" s="74">
        <v>198.414</v>
      </c>
      <c r="E122" s="74">
        <v>198.445</v>
      </c>
      <c r="F122" s="74">
        <f t="shared" si="6"/>
        <v>2636.593</v>
      </c>
      <c r="G122" s="75">
        <f t="shared" si="7"/>
        <v>1008.00000000027</v>
      </c>
      <c r="K122" s="82">
        <f>IF(AND(年报!N$2&lt;=A122,A122&lt;=年报!N$3),1,0)</f>
        <v>0</v>
      </c>
    </row>
    <row r="123" spans="1:11">
      <c r="A123" s="115">
        <v>44287</v>
      </c>
      <c r="B123" s="77">
        <f>'DC4-1'!B123</f>
        <v>2581.994</v>
      </c>
      <c r="C123" s="77">
        <f>IF(ISERROR(VLOOKUP(A123,'DC4-1'!$A$4:$Q$1997,5,TRUE)),"",VLOOKUP(A123,'DC4-1'!$A$4:$Q$1997,5,TRUE))</f>
        <v>256.094</v>
      </c>
      <c r="D123" s="74">
        <v>201.48</v>
      </c>
      <c r="E123" s="74">
        <v>201.515</v>
      </c>
      <c r="F123" s="74">
        <f t="shared" si="6"/>
        <v>2636.5905</v>
      </c>
      <c r="G123" s="75">
        <f t="shared" si="7"/>
        <v>1010.49999999987</v>
      </c>
      <c r="K123" s="82">
        <f>IF(AND(年报!N$2&lt;=A123,A123&lt;=年报!N$3),1,0)</f>
        <v>0</v>
      </c>
    </row>
    <row r="124" spans="1:11">
      <c r="A124" s="115">
        <v>44295</v>
      </c>
      <c r="B124" s="77">
        <f>'DC4-1'!B124</f>
        <v>2581.994</v>
      </c>
      <c r="C124" s="77">
        <f>IF(ISERROR(VLOOKUP(A124,'DC4-1'!$A$4:$Q$1997,5,TRUE)),"",VLOOKUP(A124,'DC4-1'!$A$4:$Q$1997,5,TRUE))</f>
        <v>256.6705</v>
      </c>
      <c r="D124" s="74">
        <v>202.06</v>
      </c>
      <c r="E124" s="74">
        <v>202.093</v>
      </c>
      <c r="F124" s="74">
        <f t="shared" si="6"/>
        <v>2636.588</v>
      </c>
      <c r="G124" s="75">
        <f t="shared" si="7"/>
        <v>1012.99999999992</v>
      </c>
      <c r="K124" s="82">
        <f>IF(AND(年报!N$2&lt;=A124,A124&lt;=年报!N$3),1,0)</f>
        <v>0</v>
      </c>
    </row>
    <row r="125" spans="1:11">
      <c r="A125" s="115">
        <v>44318</v>
      </c>
      <c r="B125" s="77">
        <f>'DC4-1'!B125</f>
        <v>2581.994</v>
      </c>
      <c r="C125" s="77">
        <f>IF(ISERROR(VLOOKUP(A125,'DC4-1'!$A$4:$Q$1997,5,TRUE)),"",VLOOKUP(A125,'DC4-1'!$A$4:$Q$1997,5,TRUE))</f>
        <v>259.476</v>
      </c>
      <c r="D125" s="74">
        <v>204.862</v>
      </c>
      <c r="E125" s="74">
        <v>204.898</v>
      </c>
      <c r="F125" s="74">
        <f t="shared" si="6"/>
        <v>2636.59</v>
      </c>
      <c r="G125" s="75">
        <f t="shared" si="7"/>
        <v>1010.99999999997</v>
      </c>
      <c r="K125" s="82">
        <f>IF(AND(年报!N$2&lt;=A125,A125&lt;=年报!N$3),1,0)</f>
        <v>0</v>
      </c>
    </row>
    <row r="126" spans="1:11">
      <c r="A126" s="115">
        <v>44325</v>
      </c>
      <c r="B126" s="77">
        <f>'DC4-1'!B126</f>
        <v>2581.994</v>
      </c>
      <c r="C126" s="77">
        <f>IF(ISERROR(VLOOKUP(A126,'DC4-1'!$A$4:$Q$1997,5,TRUE)),"",VLOOKUP(A126,'DC4-1'!$A$4:$Q$1997,5,TRUE))</f>
        <v>259.4725</v>
      </c>
      <c r="D126" s="74">
        <v>204.843</v>
      </c>
      <c r="E126" s="74">
        <v>204.877</v>
      </c>
      <c r="F126" s="74">
        <f t="shared" si="6"/>
        <v>2636.6065</v>
      </c>
      <c r="G126" s="75">
        <f t="shared" si="7"/>
        <v>994.500000000244</v>
      </c>
      <c r="K126" s="82">
        <f>IF(AND(年报!N$2&lt;=A126,A126&lt;=年报!N$3),1,0)</f>
        <v>0</v>
      </c>
    </row>
    <row r="127" spans="1:11">
      <c r="A127" s="115">
        <v>44333</v>
      </c>
      <c r="B127" s="77">
        <f>'DC4-1'!B127</f>
        <v>2581.994</v>
      </c>
      <c r="C127" s="77">
        <f>IF(ISERROR(VLOOKUP(A127,'DC4-1'!$A$4:$Q$1997,5,TRUE)),"",VLOOKUP(A127,'DC4-1'!$A$4:$Q$1997,5,TRUE))</f>
        <v>259.415</v>
      </c>
      <c r="D127" s="74">
        <v>204.811</v>
      </c>
      <c r="E127" s="74">
        <v>204.843</v>
      </c>
      <c r="F127" s="74">
        <f t="shared" si="6"/>
        <v>2636.582</v>
      </c>
      <c r="G127" s="75">
        <f t="shared" si="7"/>
        <v>1018.99999999978</v>
      </c>
      <c r="K127" s="82">
        <f>IF(AND(年报!N$2&lt;=A127,A127&lt;=年报!N$3),1,0)</f>
        <v>0</v>
      </c>
    </row>
    <row r="128" spans="1:11">
      <c r="A128" s="115">
        <v>44345</v>
      </c>
      <c r="B128" s="77">
        <f>'DC4-1'!B128</f>
        <v>2581.994</v>
      </c>
      <c r="C128" s="77">
        <f>IF(ISERROR(VLOOKUP(A128,'DC4-1'!$A$4:$Q$1997,5,TRUE)),"",VLOOKUP(A128,'DC4-1'!$A$4:$Q$1997,5,TRUE))</f>
        <v>259.8015</v>
      </c>
      <c r="D128" s="74">
        <v>205.193</v>
      </c>
      <c r="E128" s="74">
        <v>205.225</v>
      </c>
      <c r="F128" s="74">
        <f t="shared" si="6"/>
        <v>2636.5865</v>
      </c>
      <c r="G128" s="75">
        <f t="shared" si="7"/>
        <v>1014.49999999977</v>
      </c>
      <c r="K128" s="82">
        <f>IF(AND(年报!N$2&lt;=A128,A128&lt;=年报!N$3),1,0)</f>
        <v>0</v>
      </c>
    </row>
    <row r="129" spans="1:11">
      <c r="A129" s="115">
        <v>44352</v>
      </c>
      <c r="B129" s="77">
        <f>'DC4-1'!B129</f>
        <v>2581.994</v>
      </c>
      <c r="C129" s="77">
        <f>IF(ISERROR(VLOOKUP(A129,'DC4-1'!$A$4:$Q$1997,5,TRUE)),"",VLOOKUP(A129,'DC4-1'!$A$4:$Q$1997,5,TRUE))</f>
        <v>259.7625</v>
      </c>
      <c r="D129" s="74">
        <v>205.152</v>
      </c>
      <c r="E129" s="74">
        <v>205.183</v>
      </c>
      <c r="F129" s="74">
        <f t="shared" si="6"/>
        <v>2636.589</v>
      </c>
      <c r="G129" s="75">
        <f t="shared" si="7"/>
        <v>1012.00000000017</v>
      </c>
      <c r="K129" s="82">
        <f>IF(AND(年报!N$2&lt;=A129,A129&lt;=年报!N$3),1,0)</f>
        <v>0</v>
      </c>
    </row>
    <row r="130" s="83" customFormat="1" spans="1:13">
      <c r="A130" s="84">
        <v>44356</v>
      </c>
      <c r="B130" s="85">
        <f>AVERAGE(B131:B133)</f>
        <v>2581.994</v>
      </c>
      <c r="C130" s="86">
        <f t="shared" ref="C130:G130" si="8">AVERAGE(C131:C133)</f>
        <v>259.74</v>
      </c>
      <c r="D130" s="86">
        <f t="shared" si="8"/>
        <v>205.134333333333</v>
      </c>
      <c r="E130" s="86">
        <f t="shared" si="8"/>
        <v>205.167</v>
      </c>
      <c r="F130" s="86">
        <f t="shared" si="8"/>
        <v>2636.58333333333</v>
      </c>
      <c r="G130" s="87">
        <f t="shared" si="8"/>
        <v>1017.66666666632</v>
      </c>
      <c r="H130" s="88" t="s">
        <v>23</v>
      </c>
      <c r="I130" s="88"/>
      <c r="K130" s="89"/>
      <c r="M130" s="90"/>
    </row>
    <row r="131" spans="1:11">
      <c r="A131" s="115">
        <v>44356</v>
      </c>
      <c r="B131" s="77">
        <f>'DC4-1'!B130</f>
        <v>2581.994</v>
      </c>
      <c r="C131" s="77">
        <f>IF(ISERROR(VLOOKUP(A131,'DC4-1'!$A$4:$Q$1997,5,TRUE)),"",VLOOKUP(A131,'DC4-1'!$A$4:$Q$1997,5,TRUE))</f>
        <v>259.74</v>
      </c>
      <c r="D131" s="74">
        <v>205.134</v>
      </c>
      <c r="E131" s="74">
        <v>205.168</v>
      </c>
      <c r="F131" s="74">
        <f t="shared" si="6"/>
        <v>2636.583</v>
      </c>
      <c r="G131" s="75">
        <f t="shared" si="7"/>
        <v>1017.99999999957</v>
      </c>
      <c r="K131" s="82">
        <f>IF(AND(年报!N$2&lt;=A131,A131&lt;=年报!N$3),1,0)</f>
        <v>0</v>
      </c>
    </row>
    <row r="132" spans="1:11">
      <c r="A132" s="115">
        <v>44356</v>
      </c>
      <c r="B132" s="77">
        <f>'DC4-1'!B131</f>
        <v>2581.994</v>
      </c>
      <c r="C132" s="77">
        <f>IF(ISERROR(VLOOKUP(A132,'DC4-1'!$A$4:$Q$1997,5,TRUE)),"",VLOOKUP(A132,'DC4-1'!$A$4:$Q$1997,5,TRUE))</f>
        <v>259.74</v>
      </c>
      <c r="D132" s="74">
        <v>205.135</v>
      </c>
      <c r="E132" s="74">
        <v>205.167</v>
      </c>
      <c r="F132" s="74">
        <f t="shared" si="6"/>
        <v>2636.583</v>
      </c>
      <c r="G132" s="75">
        <f t="shared" si="7"/>
        <v>1017.99999999957</v>
      </c>
      <c r="K132" s="82">
        <f>IF(AND(年报!N$2&lt;=A132,A132&lt;=年报!N$3),1,0)</f>
        <v>0</v>
      </c>
    </row>
    <row r="133" spans="1:11">
      <c r="A133" s="115">
        <v>44356</v>
      </c>
      <c r="B133" s="77">
        <f>'DC4-1'!B132</f>
        <v>2581.994</v>
      </c>
      <c r="C133" s="77">
        <f>IF(ISERROR(VLOOKUP(A133,'DC4-1'!$A$4:$Q$1997,5,TRUE)),"",VLOOKUP(A133,'DC4-1'!$A$4:$Q$1997,5,TRUE))</f>
        <v>259.74</v>
      </c>
      <c r="D133" s="74">
        <v>205.134</v>
      </c>
      <c r="E133" s="74">
        <v>205.166</v>
      </c>
      <c r="F133" s="74">
        <f t="shared" si="6"/>
        <v>2636.584</v>
      </c>
      <c r="G133" s="75">
        <f t="shared" si="7"/>
        <v>1016.99999999983</v>
      </c>
      <c r="K133" s="82">
        <f>IF(AND(年报!N$2&lt;=A133,A133&lt;=年报!N$3),1,0)</f>
        <v>0</v>
      </c>
    </row>
    <row r="134" spans="1:11">
      <c r="A134" s="115">
        <v>44361</v>
      </c>
      <c r="B134" s="77">
        <f>'DC4-1'!B133</f>
        <v>2581.994</v>
      </c>
      <c r="C134" s="77">
        <f>IF(ISERROR(VLOOKUP(A134,'DC4-1'!$A$4:$Q$1997,5,TRUE)),"",VLOOKUP(A134,'DC4-1'!$A$4:$Q$1997,5,TRUE))</f>
        <v>260.884</v>
      </c>
      <c r="D134" s="74">
        <v>206.281</v>
      </c>
      <c r="E134" s="74">
        <v>206.311</v>
      </c>
      <c r="F134" s="74">
        <f t="shared" si="6"/>
        <v>2636.582</v>
      </c>
      <c r="G134" s="75">
        <f t="shared" si="7"/>
        <v>1018.99999999978</v>
      </c>
      <c r="K134" s="82">
        <f>IF(AND(年报!N$2&lt;=A134,A134&lt;=年报!N$3),1,0)</f>
        <v>0</v>
      </c>
    </row>
    <row r="135" spans="1:11">
      <c r="A135" s="115">
        <v>44363</v>
      </c>
      <c r="B135" s="77">
        <f>'DC4-1'!B134</f>
        <v>2581.994</v>
      </c>
      <c r="C135" s="77">
        <f>IF(ISERROR(VLOOKUP(A135,'DC4-1'!$A$4:$Q$1997,5,TRUE)),"",VLOOKUP(A135,'DC4-1'!$A$4:$Q$1997,5,TRUE))</f>
        <v>260.87</v>
      </c>
      <c r="D135" s="74">
        <v>206.265</v>
      </c>
      <c r="E135" s="74">
        <v>206.297</v>
      </c>
      <c r="F135" s="74">
        <f t="shared" si="6"/>
        <v>2636.583</v>
      </c>
      <c r="G135" s="75">
        <f t="shared" si="7"/>
        <v>1018.00000000003</v>
      </c>
      <c r="K135" s="82">
        <f>IF(AND(年报!N$2&lt;=A135,A135&lt;=年报!N$3),1,0)</f>
        <v>0</v>
      </c>
    </row>
    <row r="136" spans="1:11">
      <c r="A136" s="115">
        <v>44366</v>
      </c>
      <c r="B136" s="77">
        <f>'DC4-1'!B135</f>
        <v>2581.994</v>
      </c>
      <c r="C136" s="77">
        <f>IF(ISERROR(VLOOKUP(A136,'DC4-1'!$A$4:$Q$1997,5,TRUE)),"",VLOOKUP(A136,'DC4-1'!$A$4:$Q$1997,5,TRUE))</f>
        <v>260.858</v>
      </c>
      <c r="D136" s="74">
        <v>206.252</v>
      </c>
      <c r="E136" s="74">
        <v>206.288</v>
      </c>
      <c r="F136" s="74">
        <f t="shared" si="6"/>
        <v>2636.582</v>
      </c>
      <c r="G136" s="75">
        <f t="shared" si="7"/>
        <v>1018.99999999978</v>
      </c>
      <c r="K136" s="82">
        <f>IF(AND(年报!N$2&lt;=A136,A136&lt;=年报!N$3),1,0)</f>
        <v>0</v>
      </c>
    </row>
    <row r="137" spans="1:11">
      <c r="A137" s="115">
        <v>44367</v>
      </c>
      <c r="B137" s="77">
        <f>'DC4-1'!B136</f>
        <v>2581.994</v>
      </c>
      <c r="C137" s="77">
        <f>IF(ISERROR(VLOOKUP(A137,'DC4-1'!$A$4:$Q$1997,5,TRUE)),"",VLOOKUP(A137,'DC4-1'!$A$4:$Q$1997,5,TRUE))</f>
        <v>260.8105</v>
      </c>
      <c r="D137" s="74">
        <v>206.202</v>
      </c>
      <c r="E137" s="74">
        <v>206.244</v>
      </c>
      <c r="F137" s="74">
        <f t="shared" si="6"/>
        <v>2636.5815</v>
      </c>
      <c r="G137" s="75">
        <f t="shared" si="7"/>
        <v>1019.49999999988</v>
      </c>
      <c r="K137" s="82">
        <f>IF(AND(年报!N$2&lt;=A137,A137&lt;=年报!N$3),1,0)</f>
        <v>0</v>
      </c>
    </row>
    <row r="138" spans="1:11">
      <c r="A138" s="115">
        <v>44372</v>
      </c>
      <c r="B138" s="77">
        <f>'DC4-1'!B137</f>
        <v>2581.994</v>
      </c>
      <c r="C138" s="77">
        <f>IF(ISERROR(VLOOKUP(A138,'DC4-1'!$A$4:$Q$1997,5,TRUE)),"",VLOOKUP(A138,'DC4-1'!$A$4:$Q$1997,5,TRUE))</f>
        <v>260.8405</v>
      </c>
      <c r="D138" s="74">
        <v>206.237</v>
      </c>
      <c r="E138" s="74">
        <v>206.277</v>
      </c>
      <c r="F138" s="74">
        <f t="shared" si="6"/>
        <v>2636.5775</v>
      </c>
      <c r="G138" s="75">
        <f t="shared" si="7"/>
        <v>1023.50000000024</v>
      </c>
      <c r="K138" s="82">
        <f>IF(AND(年报!N$2&lt;=A138,A138&lt;=年报!N$3),1,0)</f>
        <v>0</v>
      </c>
    </row>
    <row r="139" spans="1:11">
      <c r="A139" s="115">
        <v>44373</v>
      </c>
      <c r="B139" s="77">
        <f>'DC4-1'!B138</f>
        <v>2581.994</v>
      </c>
      <c r="C139" s="77">
        <f>IF(ISERROR(VLOOKUP(A139,'DC4-1'!$A$4:$Q$1997,5,TRUE)),"",VLOOKUP(A139,'DC4-1'!$A$4:$Q$1997,5,TRUE))</f>
        <v>260.83</v>
      </c>
      <c r="D139" s="74">
        <v>206.228</v>
      </c>
      <c r="E139" s="74">
        <v>206.265</v>
      </c>
      <c r="F139" s="74">
        <f t="shared" si="6"/>
        <v>2636.5775</v>
      </c>
      <c r="G139" s="75">
        <f t="shared" si="7"/>
        <v>1023.50000000024</v>
      </c>
      <c r="K139" s="82">
        <f>IF(AND(年报!N$2&lt;=A139,A139&lt;=年报!N$3),1,0)</f>
        <v>0</v>
      </c>
    </row>
    <row r="140" spans="1:11">
      <c r="A140" s="115">
        <v>44375</v>
      </c>
      <c r="B140" s="77">
        <f>'DC4-1'!B139</f>
        <v>2581.994</v>
      </c>
      <c r="C140" s="77">
        <f>IF(ISERROR(VLOOKUP(A140,'DC4-1'!$A$4:$Q$1997,5,TRUE)),"",VLOOKUP(A140,'DC4-1'!$A$4:$Q$1997,5,TRUE))</f>
        <v>260.8225</v>
      </c>
      <c r="D140" s="74">
        <v>206.223</v>
      </c>
      <c r="E140" s="74">
        <v>206.262</v>
      </c>
      <c r="F140" s="74">
        <f t="shared" si="6"/>
        <v>2636.574</v>
      </c>
      <c r="G140" s="75">
        <f t="shared" si="7"/>
        <v>1027.00000000004</v>
      </c>
      <c r="K140" s="82">
        <f>IF(AND(年报!N$2&lt;=A140,A140&lt;=年报!N$3),1,0)</f>
        <v>0</v>
      </c>
    </row>
    <row r="141" spans="1:11">
      <c r="A141" s="115">
        <v>44377</v>
      </c>
      <c r="B141" s="77">
        <f>'DC4-1'!B140</f>
        <v>2581.994</v>
      </c>
      <c r="C141" s="77">
        <f>IF(ISERROR(VLOOKUP(A141,'DC4-1'!$A$4:$Q$1997,5,TRUE)),"",VLOOKUP(A141,'DC4-1'!$A$4:$Q$1997,5,TRUE))</f>
        <v>260.8085</v>
      </c>
      <c r="D141" s="74">
        <v>206.202</v>
      </c>
      <c r="E141" s="74">
        <v>206.235</v>
      </c>
      <c r="F141" s="74">
        <f t="shared" si="6"/>
        <v>2636.584</v>
      </c>
      <c r="G141" s="75">
        <f t="shared" si="7"/>
        <v>1016.99999999983</v>
      </c>
      <c r="K141" s="82">
        <f>IF(AND(年报!N$2&lt;=A141,A141&lt;=年报!N$3),1,0)</f>
        <v>0</v>
      </c>
    </row>
    <row r="142" spans="1:11">
      <c r="A142" s="115">
        <v>44380</v>
      </c>
      <c r="B142" s="77">
        <f>'DC4-1'!B141</f>
        <v>2581.994</v>
      </c>
      <c r="C142" s="77">
        <f>IF(ISERROR(VLOOKUP(A142,'DC4-1'!$A$4:$Q$1997,5,TRUE)),"",VLOOKUP(A142,'DC4-1'!$A$4:$Q$1997,5,TRUE))</f>
        <v>260.789</v>
      </c>
      <c r="D142" s="74">
        <v>206.186</v>
      </c>
      <c r="E142" s="74">
        <v>206.218</v>
      </c>
      <c r="F142" s="74">
        <f t="shared" si="6"/>
        <v>2636.581</v>
      </c>
      <c r="G142" s="75">
        <f t="shared" si="7"/>
        <v>1019.99999999998</v>
      </c>
      <c r="K142" s="82">
        <f>IF(AND(年报!N$2&lt;=A142,A142&lt;=年报!N$3),1,0)</f>
        <v>0</v>
      </c>
    </row>
    <row r="143" spans="1:11">
      <c r="A143" s="115">
        <v>44383</v>
      </c>
      <c r="B143" s="77">
        <f>'DC4-1'!B142</f>
        <v>2581.994</v>
      </c>
      <c r="C143" s="77">
        <f>IF(ISERROR(VLOOKUP(A143,'DC4-1'!$A$4:$Q$1997,5,TRUE)),"",VLOOKUP(A143,'DC4-1'!$A$4:$Q$1997,5,TRUE))</f>
        <v>260.794</v>
      </c>
      <c r="D143" s="74">
        <v>206.176</v>
      </c>
      <c r="E143" s="74">
        <v>206.216</v>
      </c>
      <c r="F143" s="74">
        <f t="shared" si="6"/>
        <v>2636.592</v>
      </c>
      <c r="G143" s="75">
        <f t="shared" si="7"/>
        <v>1009.00000000001</v>
      </c>
      <c r="K143" s="82">
        <f>IF(AND(年报!N$2&lt;=A143,A143&lt;=年报!N$3),1,0)</f>
        <v>0</v>
      </c>
    </row>
    <row r="144" spans="1:11">
      <c r="A144" s="115">
        <v>44385</v>
      </c>
      <c r="B144" s="77">
        <f>'DC4-1'!B143</f>
        <v>2581.994</v>
      </c>
      <c r="C144" s="77">
        <f>IF(ISERROR(VLOOKUP(A144,'DC4-1'!$A$4:$Q$1997,5,TRUE)),"",VLOOKUP(A144,'DC4-1'!$A$4:$Q$1997,5,TRUE))</f>
        <v>260.7795</v>
      </c>
      <c r="D144" s="74">
        <v>206.179</v>
      </c>
      <c r="E144" s="74">
        <v>206.208</v>
      </c>
      <c r="F144" s="74">
        <f t="shared" si="6"/>
        <v>2636.58</v>
      </c>
      <c r="G144" s="75">
        <f t="shared" si="7"/>
        <v>1020.99999999973</v>
      </c>
      <c r="K144" s="82">
        <f>IF(AND(年报!N$2&lt;=A144,A144&lt;=年报!N$3),1,0)</f>
        <v>0</v>
      </c>
    </row>
    <row r="145" spans="1:11">
      <c r="A145" s="115">
        <v>44387</v>
      </c>
      <c r="B145" s="77">
        <f>'DC4-1'!B144</f>
        <v>2581.994</v>
      </c>
      <c r="C145" s="77">
        <f>IF(ISERROR(VLOOKUP(A145,'DC4-1'!$A$4:$Q$1997,5,TRUE)),"",VLOOKUP(A145,'DC4-1'!$A$4:$Q$1997,5,TRUE))</f>
        <v>260.775</v>
      </c>
      <c r="D145" s="74">
        <v>206.171</v>
      </c>
      <c r="E145" s="74">
        <v>206.201</v>
      </c>
      <c r="F145" s="74">
        <f t="shared" si="6"/>
        <v>2636.583</v>
      </c>
      <c r="G145" s="75">
        <f t="shared" si="7"/>
        <v>1018.00000000003</v>
      </c>
      <c r="K145" s="82">
        <f>IF(AND(年报!N$2&lt;=A145,A145&lt;=年报!N$3),1,0)</f>
        <v>0</v>
      </c>
    </row>
    <row r="146" spans="1:11">
      <c r="A146" s="115">
        <v>44390</v>
      </c>
      <c r="B146" s="77">
        <f>'DC4-1'!B145</f>
        <v>2581.994</v>
      </c>
      <c r="C146" s="77">
        <f>IF(ISERROR(VLOOKUP(A146,'DC4-1'!$A$4:$Q$1997,5,TRUE)),"",VLOOKUP(A146,'DC4-1'!$A$4:$Q$1997,5,TRUE))</f>
        <v>260.771</v>
      </c>
      <c r="D146" s="74">
        <v>206.168</v>
      </c>
      <c r="E146" s="74">
        <v>206.202</v>
      </c>
      <c r="F146" s="74">
        <f t="shared" si="6"/>
        <v>2636.58</v>
      </c>
      <c r="G146" s="75">
        <f t="shared" si="7"/>
        <v>1020.99999999973</v>
      </c>
      <c r="K146" s="82">
        <f>IF(AND(年报!N$2&lt;=A146,A146&lt;=年报!N$3),1,0)</f>
        <v>0</v>
      </c>
    </row>
    <row r="147" spans="1:11">
      <c r="A147" s="115">
        <v>44397</v>
      </c>
      <c r="B147" s="77">
        <f>'DC4-1'!B146</f>
        <v>2581.994</v>
      </c>
      <c r="C147" s="77">
        <f>IF(ISERROR(VLOOKUP(A147,'DC4-1'!$A$4:$Q$1997,5,TRUE)),"",VLOOKUP(A147,'DC4-1'!$A$4:$Q$1997,5,TRUE))</f>
        <v>262.638</v>
      </c>
      <c r="D147" s="74">
        <v>208.041</v>
      </c>
      <c r="E147" s="74">
        <v>208.075</v>
      </c>
      <c r="F147" s="74">
        <f t="shared" si="6"/>
        <v>2636.574</v>
      </c>
      <c r="G147" s="75">
        <f t="shared" si="7"/>
        <v>1027.00000000004</v>
      </c>
      <c r="K147" s="82">
        <f>IF(AND(年报!N$2&lt;=A147,A147&lt;=年报!N$3),1,0)</f>
        <v>0</v>
      </c>
    </row>
    <row r="148" spans="1:11">
      <c r="A148" s="115">
        <v>44401</v>
      </c>
      <c r="B148" s="77">
        <f>'DC4-1'!B147</f>
        <v>2581.994</v>
      </c>
      <c r="C148" s="77">
        <f>IF(ISERROR(VLOOKUP(A148,'DC4-1'!$A$4:$Q$1997,5,TRUE)),"",VLOOKUP(A148,'DC4-1'!$A$4:$Q$1997,5,TRUE))</f>
        <v>262.635</v>
      </c>
      <c r="D148" s="74">
        <v>208.045</v>
      </c>
      <c r="E148" s="74">
        <v>208.058</v>
      </c>
      <c r="F148" s="74">
        <f>(B148+C148)-(D148+E148)/2</f>
        <v>2636.5775</v>
      </c>
      <c r="G148" s="75">
        <f t="shared" si="7"/>
        <v>1023.50000000024</v>
      </c>
      <c r="K148" s="82">
        <f>IF(AND(年报!N$2&lt;=A148,A148&lt;=年报!N$3),1,0)</f>
        <v>0</v>
      </c>
    </row>
    <row r="149" spans="1:11">
      <c r="A149" s="115">
        <v>44437</v>
      </c>
      <c r="B149" s="77">
        <f>'DC4-1'!B148</f>
        <v>2581.994</v>
      </c>
      <c r="C149" s="77">
        <f>IF(ISERROR(VLOOKUP(A149,'DC4-1'!$A$4:$Q$1997,5,TRUE)),"",VLOOKUP(A149,'DC4-1'!$A$4:$Q$1997,5,TRUE))</f>
        <v>269.265</v>
      </c>
      <c r="D149" s="74">
        <v>214.65</v>
      </c>
      <c r="E149" s="74">
        <v>214.7</v>
      </c>
      <c r="F149" s="74">
        <f>(B149+C149)-(D149+E149)/2</f>
        <v>2636.584</v>
      </c>
      <c r="G149" s="75">
        <f t="shared" si="7"/>
        <v>1017.00000000028</v>
      </c>
      <c r="K149" s="82">
        <f>IF(AND(年报!N$2&lt;=A149,A149&lt;=年报!N$3),1,0)</f>
        <v>0</v>
      </c>
    </row>
    <row r="150" spans="1:11">
      <c r="A150" s="115">
        <v>44444</v>
      </c>
      <c r="B150" s="77">
        <f>'DC4-1'!B149</f>
        <v>2581.994</v>
      </c>
      <c r="C150" s="77">
        <f>IF(ISERROR(VLOOKUP(A150,'DC4-1'!$A$4:$Q$1997,5,TRUE)),"",VLOOKUP(A150,'DC4-1'!$A$4:$Q$1997,5,TRUE))</f>
        <v>269.265</v>
      </c>
      <c r="D150" s="74">
        <v>214.701</v>
      </c>
      <c r="E150" s="74">
        <v>214.735</v>
      </c>
      <c r="F150" s="74">
        <f>(B150+C150)-(D150+E150)/2</f>
        <v>2636.541</v>
      </c>
      <c r="G150" s="75">
        <f t="shared" si="7"/>
        <v>1059.99999999995</v>
      </c>
      <c r="K150" s="82">
        <f>IF(AND(年报!N$2&lt;=A150,A150&lt;=年报!N$3),1,0)</f>
        <v>0</v>
      </c>
    </row>
    <row r="151" spans="1:11">
      <c r="A151" s="115">
        <v>44448</v>
      </c>
      <c r="B151" s="77">
        <f>'DC4-1'!B150</f>
        <v>2581.994</v>
      </c>
      <c r="C151" s="77">
        <f>IF(ISERROR(VLOOKUP(A151,'DC4-1'!$A$4:$Q$1997,5,TRUE)),"",VLOOKUP(A151,'DC4-1'!$A$4:$Q$1997,5,TRUE))</f>
        <v>269.7105</v>
      </c>
      <c r="D151" s="74">
        <v>215.117</v>
      </c>
      <c r="E151" s="74">
        <v>215.185</v>
      </c>
      <c r="F151" s="74">
        <f>(B151+C151)-(D151+E151)/2</f>
        <v>2636.5535</v>
      </c>
      <c r="G151" s="75">
        <f t="shared" si="7"/>
        <v>1047.49999999967</v>
      </c>
      <c r="K151" s="82">
        <f>IF(AND(年报!N$2&lt;=A151,A151&lt;=年报!N$3),1,0)</f>
        <v>0</v>
      </c>
    </row>
    <row r="152" spans="1:11">
      <c r="A152" s="115"/>
      <c r="B152" s="77"/>
      <c r="C152" s="77"/>
      <c r="D152" s="74"/>
      <c r="E152" s="74"/>
      <c r="F152" s="74"/>
      <c r="G152" s="75"/>
      <c r="K152" s="82">
        <f>IF(AND(年报!N$2&lt;=A152,A152&lt;=年报!N$3),1,0)</f>
        <v>0</v>
      </c>
    </row>
    <row r="153" spans="1:11">
      <c r="A153" s="115"/>
      <c r="B153" s="77"/>
      <c r="C153" s="77"/>
      <c r="D153" s="74"/>
      <c r="E153" s="74"/>
      <c r="F153" s="74"/>
      <c r="G153" s="75"/>
      <c r="K153" s="82">
        <f>IF(AND(年报!N$2&lt;=A153,A153&lt;=年报!N$3),1,0)</f>
        <v>0</v>
      </c>
    </row>
    <row r="154" spans="1:11">
      <c r="A154" s="115"/>
      <c r="B154" s="77"/>
      <c r="C154" s="77"/>
      <c r="D154" s="74"/>
      <c r="E154" s="74"/>
      <c r="F154" s="74"/>
      <c r="G154" s="75"/>
      <c r="K154" s="82">
        <f>IF(AND(年报!N$2&lt;=A154,A154&lt;=年报!N$3),1,0)</f>
        <v>0</v>
      </c>
    </row>
    <row r="155" spans="1:11">
      <c r="A155" s="115"/>
      <c r="B155" s="77"/>
      <c r="C155" s="77"/>
      <c r="D155" s="74"/>
      <c r="E155" s="74"/>
      <c r="F155" s="74"/>
      <c r="G155" s="75"/>
      <c r="K155" s="82">
        <f>IF(AND(年报!N$2&lt;=A155,A155&lt;=年报!N$3),1,0)</f>
        <v>0</v>
      </c>
    </row>
    <row r="156" spans="1:11">
      <c r="A156" s="115"/>
      <c r="B156" s="77"/>
      <c r="C156" s="77"/>
      <c r="D156" s="74"/>
      <c r="E156" s="74"/>
      <c r="F156" s="74"/>
      <c r="G156" s="75"/>
      <c r="K156" s="82">
        <f>IF(AND(年报!N$2&lt;=A156,A156&lt;=年报!N$3),1,0)</f>
        <v>0</v>
      </c>
    </row>
    <row r="157" spans="1:11">
      <c r="A157" s="115"/>
      <c r="B157" s="77"/>
      <c r="C157" s="77"/>
      <c r="D157" s="74"/>
      <c r="E157" s="74"/>
      <c r="F157" s="74"/>
      <c r="G157" s="75"/>
      <c r="K157" s="82">
        <f>IF(AND(年报!N$2&lt;=A157,A157&lt;=年报!N$3),1,0)</f>
        <v>0</v>
      </c>
    </row>
    <row r="158" spans="1:11">
      <c r="A158" s="115"/>
      <c r="B158" s="77"/>
      <c r="C158" s="77"/>
      <c r="D158" s="74"/>
      <c r="E158" s="74"/>
      <c r="F158" s="74"/>
      <c r="G158" s="75"/>
      <c r="K158" s="82">
        <f>IF(AND(年报!N$2&lt;=A158,A158&lt;=年报!N$3),1,0)</f>
        <v>0</v>
      </c>
    </row>
    <row r="159" spans="1:11">
      <c r="A159" s="115"/>
      <c r="B159" s="77"/>
      <c r="C159" s="77"/>
      <c r="D159" s="74"/>
      <c r="E159" s="74"/>
      <c r="F159" s="74"/>
      <c r="G159" s="75"/>
      <c r="K159" s="82">
        <f>IF(AND(年报!N$2&lt;=A159,A159&lt;=年报!N$3),1,0)</f>
        <v>0</v>
      </c>
    </row>
    <row r="160" spans="1:11">
      <c r="A160" s="115"/>
      <c r="B160" s="77"/>
      <c r="C160" s="77"/>
      <c r="D160" s="74"/>
      <c r="E160" s="74"/>
      <c r="F160" s="74"/>
      <c r="G160" s="75"/>
      <c r="K160" s="82">
        <f>IF(AND(年报!N$2&lt;=A160,A160&lt;=年报!N$3),1,0)</f>
        <v>0</v>
      </c>
    </row>
    <row r="161" spans="1:11">
      <c r="A161" s="115"/>
      <c r="B161" s="77"/>
      <c r="C161" s="77"/>
      <c r="D161" s="74"/>
      <c r="E161" s="74"/>
      <c r="F161" s="74"/>
      <c r="G161" s="75"/>
      <c r="K161" s="82">
        <f>IF(AND(年报!N$2&lt;=A161,A161&lt;=年报!N$3),1,0)</f>
        <v>0</v>
      </c>
    </row>
    <row r="162" spans="1:11">
      <c r="A162" s="115"/>
      <c r="B162" s="77"/>
      <c r="C162" s="77"/>
      <c r="D162" s="74"/>
      <c r="E162" s="74"/>
      <c r="F162" s="74"/>
      <c r="G162" s="75"/>
      <c r="K162" s="82">
        <f>IF(AND(年报!N$2&lt;=A162,A162&lt;=年报!N$3),1,0)</f>
        <v>0</v>
      </c>
    </row>
    <row r="163" spans="1:11">
      <c r="A163" s="115"/>
      <c r="B163" s="77"/>
      <c r="C163" s="77"/>
      <c r="D163" s="74"/>
      <c r="E163" s="74"/>
      <c r="F163" s="74"/>
      <c r="G163" s="75"/>
      <c r="K163" s="82">
        <f>IF(AND(年报!N$2&lt;=A163,A163&lt;=年报!N$3),1,0)</f>
        <v>0</v>
      </c>
    </row>
    <row r="164" spans="1:11">
      <c r="A164" s="115"/>
      <c r="B164" s="77"/>
      <c r="C164" s="77"/>
      <c r="D164" s="74"/>
      <c r="E164" s="74"/>
      <c r="F164" s="74"/>
      <c r="G164" s="75"/>
      <c r="K164" s="82">
        <f>IF(AND(年报!N$2&lt;=A164,A164&lt;=年报!N$3),1,0)</f>
        <v>0</v>
      </c>
    </row>
    <row r="165" spans="1:11">
      <c r="A165" s="115"/>
      <c r="B165" s="77"/>
      <c r="C165" s="77"/>
      <c r="D165" s="74"/>
      <c r="E165" s="74"/>
      <c r="F165" s="74"/>
      <c r="G165" s="75"/>
      <c r="K165" s="82">
        <f>IF(AND(年报!N$2&lt;=A165,A165&lt;=年报!N$3),1,0)</f>
        <v>0</v>
      </c>
    </row>
    <row r="166" spans="1:11">
      <c r="A166" s="115"/>
      <c r="B166" s="77"/>
      <c r="C166" s="77"/>
      <c r="D166" s="74"/>
      <c r="E166" s="74"/>
      <c r="F166" s="74"/>
      <c r="G166" s="75"/>
      <c r="K166" s="82">
        <f>IF(AND(年报!N$2&lt;=A166,A166&lt;=年报!N$3),1,0)</f>
        <v>0</v>
      </c>
    </row>
    <row r="167" spans="1:11">
      <c r="A167" s="115"/>
      <c r="B167" s="77"/>
      <c r="C167" s="77"/>
      <c r="D167" s="74"/>
      <c r="E167" s="74"/>
      <c r="F167" s="74"/>
      <c r="G167" s="75"/>
      <c r="K167" s="82">
        <f>IF(AND(年报!N$2&lt;=A167,A167&lt;=年报!N$3),1,0)</f>
        <v>0</v>
      </c>
    </row>
    <row r="168" spans="1:11">
      <c r="A168" s="115"/>
      <c r="B168" s="77"/>
      <c r="C168" s="77"/>
      <c r="D168" s="74"/>
      <c r="E168" s="74"/>
      <c r="F168" s="74"/>
      <c r="G168" s="75"/>
      <c r="K168" s="82">
        <f>IF(AND(年报!N$2&lt;=A168,A168&lt;=年报!N$3),1,0)</f>
        <v>0</v>
      </c>
    </row>
    <row r="169" spans="1:11">
      <c r="A169" s="115"/>
      <c r="B169" s="77"/>
      <c r="C169" s="77"/>
      <c r="D169" s="74"/>
      <c r="E169" s="74"/>
      <c r="F169" s="74"/>
      <c r="G169" s="75"/>
      <c r="K169" s="82">
        <f>IF(AND(年报!N$2&lt;=A169,A169&lt;=年报!N$3),1,0)</f>
        <v>0</v>
      </c>
    </row>
    <row r="170" spans="1:11">
      <c r="A170" s="115"/>
      <c r="B170" s="77"/>
      <c r="C170" s="77"/>
      <c r="D170" s="74"/>
      <c r="E170" s="74"/>
      <c r="F170" s="74"/>
      <c r="G170" s="75"/>
      <c r="K170" s="82">
        <f>IF(AND(年报!N$2&lt;=A170,A170&lt;=年报!N$3),1,0)</f>
        <v>0</v>
      </c>
    </row>
    <row r="171" spans="1:11">
      <c r="A171" s="115"/>
      <c r="B171" s="77"/>
      <c r="C171" s="77"/>
      <c r="D171" s="74"/>
      <c r="E171" s="74"/>
      <c r="F171" s="74"/>
      <c r="G171" s="75"/>
      <c r="K171" s="82">
        <f>IF(AND(年报!N$2&lt;=A171,A171&lt;=年报!N$3),1,0)</f>
        <v>0</v>
      </c>
    </row>
    <row r="172" spans="1:11">
      <c r="A172" s="115"/>
      <c r="B172" s="77"/>
      <c r="C172" s="77"/>
      <c r="D172" s="74"/>
      <c r="E172" s="74"/>
      <c r="F172" s="74"/>
      <c r="G172" s="75"/>
      <c r="K172" s="82">
        <f>IF(AND(年报!N$2&lt;=A172,A172&lt;=年报!N$3),1,0)</f>
        <v>0</v>
      </c>
    </row>
    <row r="173" spans="1:11">
      <c r="A173" s="115"/>
      <c r="B173" s="77"/>
      <c r="C173" s="77"/>
      <c r="D173" s="74"/>
      <c r="E173" s="74"/>
      <c r="F173" s="74"/>
      <c r="G173" s="75"/>
      <c r="K173" s="82">
        <f>IF(AND(年报!N$2&lt;=A173,A173&lt;=年报!N$3),1,0)</f>
        <v>0</v>
      </c>
    </row>
    <row r="174" spans="1:11">
      <c r="A174" s="115"/>
      <c r="B174" s="77"/>
      <c r="C174" s="77"/>
      <c r="D174" s="74"/>
      <c r="E174" s="74"/>
      <c r="F174" s="74"/>
      <c r="G174" s="75"/>
      <c r="K174" s="82">
        <f>IF(AND(年报!N$2&lt;=A174,A174&lt;=年报!N$3),1,0)</f>
        <v>0</v>
      </c>
    </row>
    <row r="175" spans="1:11">
      <c r="A175" s="115"/>
      <c r="B175" s="77"/>
      <c r="C175" s="77"/>
      <c r="D175" s="74"/>
      <c r="E175" s="74"/>
      <c r="F175" s="74"/>
      <c r="G175" s="75"/>
      <c r="K175" s="82">
        <f>IF(AND(年报!N$2&lt;=A175,A175&lt;=年报!N$3),1,0)</f>
        <v>0</v>
      </c>
    </row>
    <row r="176" spans="1:11">
      <c r="A176" s="115"/>
      <c r="B176" s="77"/>
      <c r="C176" s="77"/>
      <c r="D176" s="74"/>
      <c r="E176" s="74"/>
      <c r="F176" s="74"/>
      <c r="G176" s="75"/>
      <c r="K176" s="82">
        <f>IF(AND(年报!N$2&lt;=A176,A176&lt;=年报!N$3),1,0)</f>
        <v>0</v>
      </c>
    </row>
    <row r="177" spans="1:11">
      <c r="A177" s="115"/>
      <c r="B177" s="77"/>
      <c r="C177" s="77"/>
      <c r="D177" s="74"/>
      <c r="E177" s="74"/>
      <c r="F177" s="74"/>
      <c r="G177" s="75"/>
      <c r="K177" s="82">
        <f>IF(AND(年报!N$2&lt;=A177,A177&lt;=年报!N$3),1,0)</f>
        <v>0</v>
      </c>
    </row>
    <row r="178" spans="1:11">
      <c r="A178" s="115"/>
      <c r="B178" s="77"/>
      <c r="C178" s="77"/>
      <c r="D178" s="74"/>
      <c r="E178" s="74"/>
      <c r="F178" s="74"/>
      <c r="G178" s="75"/>
      <c r="K178" s="82">
        <f>IF(AND(年报!N$2&lt;=A178,A178&lt;=年报!N$3),1,0)</f>
        <v>0</v>
      </c>
    </row>
    <row r="179" spans="1:11">
      <c r="A179" s="115"/>
      <c r="B179" s="77"/>
      <c r="C179" s="77"/>
      <c r="D179" s="74"/>
      <c r="E179" s="74"/>
      <c r="F179" s="74"/>
      <c r="G179" s="75"/>
      <c r="K179" s="82">
        <f>IF(AND(年报!N$2&lt;=A179,A179&lt;=年报!N$3),1,0)</f>
        <v>0</v>
      </c>
    </row>
    <row r="180" spans="1:11">
      <c r="A180" s="115"/>
      <c r="B180" s="77"/>
      <c r="C180" s="77"/>
      <c r="D180" s="74"/>
      <c r="E180" s="74"/>
      <c r="F180" s="74"/>
      <c r="G180" s="75"/>
      <c r="K180" s="82">
        <f>IF(AND(年报!N$2&lt;=A180,A180&lt;=年报!N$3),1,0)</f>
        <v>0</v>
      </c>
    </row>
    <row r="181" spans="1:11">
      <c r="A181" s="115"/>
      <c r="B181" s="77"/>
      <c r="C181" s="77"/>
      <c r="D181" s="74"/>
      <c r="E181" s="74"/>
      <c r="F181" s="74"/>
      <c r="G181" s="75"/>
      <c r="K181" s="82">
        <f>IF(AND(年报!N$2&lt;=A181,A181&lt;=年报!N$3),1,0)</f>
        <v>0</v>
      </c>
    </row>
    <row r="182" spans="1:11">
      <c r="A182" s="115"/>
      <c r="B182" s="77"/>
      <c r="C182" s="77"/>
      <c r="D182" s="74"/>
      <c r="E182" s="74"/>
      <c r="F182" s="74"/>
      <c r="G182" s="75"/>
      <c r="K182" s="82">
        <f>IF(AND(年报!N$2&lt;=A182,A182&lt;=年报!N$3),1,0)</f>
        <v>0</v>
      </c>
    </row>
    <row r="183" spans="1:11">
      <c r="A183" s="115"/>
      <c r="B183" s="77"/>
      <c r="C183" s="77"/>
      <c r="D183" s="74"/>
      <c r="E183" s="74"/>
      <c r="F183" s="74"/>
      <c r="G183" s="75"/>
      <c r="K183" s="82">
        <f>IF(AND(年报!N$2&lt;=A183,A183&lt;=年报!N$3),1,0)</f>
        <v>0</v>
      </c>
    </row>
    <row r="184" spans="1:11">
      <c r="A184" s="115"/>
      <c r="B184" s="77"/>
      <c r="C184" s="77"/>
      <c r="D184" s="74"/>
      <c r="E184" s="74"/>
      <c r="F184" s="74"/>
      <c r="G184" s="75"/>
      <c r="K184" s="82">
        <f>IF(AND(年报!N$2&lt;=A184,A184&lt;=年报!N$3),1,0)</f>
        <v>0</v>
      </c>
    </row>
    <row r="185" spans="1:11">
      <c r="A185" s="115"/>
      <c r="B185" s="77"/>
      <c r="C185" s="77"/>
      <c r="D185" s="74"/>
      <c r="E185" s="74"/>
      <c r="F185" s="74"/>
      <c r="G185" s="75"/>
      <c r="K185" s="82">
        <f>IF(AND(年报!N$2&lt;=A185,A185&lt;=年报!N$3),1,0)</f>
        <v>0</v>
      </c>
    </row>
    <row r="186" spans="1:11">
      <c r="A186" s="115"/>
      <c r="B186" s="77"/>
      <c r="C186" s="77"/>
      <c r="D186" s="74"/>
      <c r="E186" s="74"/>
      <c r="F186" s="74"/>
      <c r="G186" s="75"/>
      <c r="K186" s="82">
        <f>IF(AND(年报!N$2&lt;=A186,A186&lt;=年报!N$3),1,0)</f>
        <v>0</v>
      </c>
    </row>
    <row r="187" spans="1:11">
      <c r="A187" s="115"/>
      <c r="B187" s="77"/>
      <c r="C187" s="77"/>
      <c r="D187" s="74"/>
      <c r="E187" s="74"/>
      <c r="F187" s="74"/>
      <c r="G187" s="75"/>
      <c r="K187" s="82">
        <f>IF(AND(年报!N$2&lt;=A187,A187&lt;=年报!N$3),1,0)</f>
        <v>0</v>
      </c>
    </row>
    <row r="188" spans="1:11">
      <c r="A188" s="115"/>
      <c r="B188" s="77"/>
      <c r="C188" s="77"/>
      <c r="D188" s="74"/>
      <c r="E188" s="74"/>
      <c r="F188" s="74"/>
      <c r="G188" s="75"/>
      <c r="K188" s="82">
        <f>IF(AND(年报!N$2&lt;=A188,A188&lt;=年报!N$3),1,0)</f>
        <v>0</v>
      </c>
    </row>
    <row r="189" spans="1:11">
      <c r="A189" s="115"/>
      <c r="B189" s="77"/>
      <c r="C189" s="77"/>
      <c r="D189" s="74"/>
      <c r="E189" s="74"/>
      <c r="F189" s="74"/>
      <c r="G189" s="75"/>
      <c r="K189" s="82">
        <f>IF(AND(年报!N$2&lt;=A189,A189&lt;=年报!N$3),1,0)</f>
        <v>0</v>
      </c>
    </row>
    <row r="190" spans="1:11">
      <c r="A190" s="115"/>
      <c r="B190" s="77"/>
      <c r="C190" s="77"/>
      <c r="D190" s="74"/>
      <c r="E190" s="74"/>
      <c r="F190" s="74"/>
      <c r="G190" s="75"/>
      <c r="K190" s="82">
        <f>IF(AND(年报!N$2&lt;=A190,A190&lt;=年报!N$3),1,0)</f>
        <v>0</v>
      </c>
    </row>
    <row r="191" spans="1:11">
      <c r="A191" s="115"/>
      <c r="B191" s="77"/>
      <c r="C191" s="77"/>
      <c r="D191" s="74"/>
      <c r="E191" s="74"/>
      <c r="F191" s="74"/>
      <c r="G191" s="75"/>
      <c r="K191" s="82">
        <f>IF(AND(年报!N$2&lt;=A191,A191&lt;=年报!N$3),1,0)</f>
        <v>0</v>
      </c>
    </row>
    <row r="192" spans="1:11">
      <c r="A192" s="115"/>
      <c r="B192" s="77"/>
      <c r="C192" s="77"/>
      <c r="D192" s="74"/>
      <c r="E192" s="74"/>
      <c r="F192" s="74"/>
      <c r="G192" s="75"/>
      <c r="K192" s="82">
        <f>IF(AND(年报!N$2&lt;=A192,A192&lt;=年报!N$3),1,0)</f>
        <v>0</v>
      </c>
    </row>
    <row r="193" spans="1:11">
      <c r="A193" s="115"/>
      <c r="B193" s="77"/>
      <c r="C193" s="77"/>
      <c r="D193" s="74"/>
      <c r="E193" s="74"/>
      <c r="F193" s="74"/>
      <c r="G193" s="75"/>
      <c r="K193" s="82">
        <f>IF(AND(年报!N$2&lt;=A193,A193&lt;=年报!N$3),1,0)</f>
        <v>0</v>
      </c>
    </row>
    <row r="194" spans="1:11">
      <c r="A194" s="115"/>
      <c r="B194" s="77"/>
      <c r="C194" s="77"/>
      <c r="D194" s="74"/>
      <c r="E194" s="74"/>
      <c r="F194" s="74"/>
      <c r="G194" s="75"/>
      <c r="K194" s="82">
        <f>IF(AND(年报!N$2&lt;=A194,A194&lt;=年报!N$3),1,0)</f>
        <v>0</v>
      </c>
    </row>
    <row r="195" spans="1:11">
      <c r="A195" s="115"/>
      <c r="B195" s="77"/>
      <c r="C195" s="77"/>
      <c r="D195" s="74"/>
      <c r="E195" s="74"/>
      <c r="F195" s="74"/>
      <c r="G195" s="75"/>
      <c r="K195" s="82">
        <f>IF(AND(年报!N$2&lt;=A195,A195&lt;=年报!N$3),1,0)</f>
        <v>0</v>
      </c>
    </row>
    <row r="196" spans="1:11">
      <c r="A196" s="115"/>
      <c r="B196" s="77"/>
      <c r="C196" s="77"/>
      <c r="D196" s="74"/>
      <c r="E196" s="74"/>
      <c r="F196" s="74"/>
      <c r="G196" s="75"/>
      <c r="K196" s="82">
        <f>IF(AND(年报!N$2&lt;=A196,A196&lt;=年报!N$3),1,0)</f>
        <v>0</v>
      </c>
    </row>
    <row r="197" spans="1:11">
      <c r="A197" s="115"/>
      <c r="B197" s="77"/>
      <c r="C197" s="77"/>
      <c r="D197" s="74"/>
      <c r="E197" s="74"/>
      <c r="F197" s="74"/>
      <c r="G197" s="75"/>
      <c r="K197" s="82">
        <f>IF(AND(年报!N$2&lt;=A197,A197&lt;=年报!N$3),1,0)</f>
        <v>0</v>
      </c>
    </row>
    <row r="198" spans="1:11">
      <c r="A198" s="115"/>
      <c r="B198" s="77"/>
      <c r="C198" s="77"/>
      <c r="D198" s="74"/>
      <c r="E198" s="74"/>
      <c r="F198" s="74"/>
      <c r="G198" s="75"/>
      <c r="K198" s="82">
        <f>IF(AND(年报!N$2&lt;=A198,A198&lt;=年报!N$3),1,0)</f>
        <v>0</v>
      </c>
    </row>
    <row r="199" spans="1:11">
      <c r="A199" s="115"/>
      <c r="B199" s="77"/>
      <c r="C199" s="77"/>
      <c r="D199" s="74"/>
      <c r="E199" s="74"/>
      <c r="F199" s="74"/>
      <c r="G199" s="75"/>
      <c r="K199" s="82">
        <f>IF(AND(年报!N$2&lt;=A199,A199&lt;=年报!N$3),1,0)</f>
        <v>0</v>
      </c>
    </row>
    <row r="200" spans="1:11">
      <c r="A200" s="115"/>
      <c r="B200" s="77"/>
      <c r="C200" s="77"/>
      <c r="D200" s="74"/>
      <c r="E200" s="74"/>
      <c r="F200" s="74"/>
      <c r="G200" s="75"/>
      <c r="K200" s="82">
        <f>IF(AND(年报!N$2&lt;=A200,A200&lt;=年报!N$3),1,0)</f>
        <v>0</v>
      </c>
    </row>
    <row r="201" spans="1:11">
      <c r="A201" s="115"/>
      <c r="B201" s="77"/>
      <c r="C201" s="77"/>
      <c r="D201" s="74"/>
      <c r="E201" s="74"/>
      <c r="F201" s="74"/>
      <c r="G201" s="75"/>
      <c r="K201" s="82">
        <f>IF(AND(年报!N$2&lt;=A201,A201&lt;=年报!N$3),1,0)</f>
        <v>0</v>
      </c>
    </row>
    <row r="202" spans="1:11">
      <c r="A202" s="115"/>
      <c r="B202" s="77"/>
      <c r="C202" s="77"/>
      <c r="D202" s="74"/>
      <c r="E202" s="74"/>
      <c r="F202" s="74"/>
      <c r="G202" s="75"/>
      <c r="K202" s="82">
        <f>IF(AND(年报!N$2&lt;=A202,A202&lt;=年报!N$3),1,0)</f>
        <v>0</v>
      </c>
    </row>
    <row r="203" spans="1:11">
      <c r="A203" s="115"/>
      <c r="B203" s="77"/>
      <c r="C203" s="77"/>
      <c r="D203" s="74"/>
      <c r="E203" s="74"/>
      <c r="F203" s="74"/>
      <c r="G203" s="75"/>
      <c r="K203" s="82">
        <f>IF(AND(年报!N$2&lt;=A203,A203&lt;=年报!N$3),1,0)</f>
        <v>0</v>
      </c>
    </row>
    <row r="204" spans="1:11">
      <c r="A204" s="115"/>
      <c r="B204" s="77"/>
      <c r="C204" s="77"/>
      <c r="D204" s="74"/>
      <c r="E204" s="74"/>
      <c r="F204" s="74"/>
      <c r="G204" s="75"/>
      <c r="K204" s="82">
        <f>IF(AND(年报!N$2&lt;=A204,A204&lt;=年报!N$3),1,0)</f>
        <v>0</v>
      </c>
    </row>
    <row r="205" spans="1:11">
      <c r="A205" s="115"/>
      <c r="B205" s="77"/>
      <c r="C205" s="77"/>
      <c r="D205" s="74"/>
      <c r="E205" s="74"/>
      <c r="F205" s="74"/>
      <c r="G205" s="75"/>
      <c r="K205" s="82">
        <f>IF(AND(年报!N$2&lt;=A205,A205&lt;=年报!N$3),1,0)</f>
        <v>0</v>
      </c>
    </row>
    <row r="206" spans="1:11">
      <c r="A206" s="115"/>
      <c r="B206" s="77"/>
      <c r="C206" s="77"/>
      <c r="D206" s="74"/>
      <c r="E206" s="74"/>
      <c r="F206" s="74"/>
      <c r="G206" s="75"/>
      <c r="K206" s="82">
        <f>IF(AND(年报!N$2&lt;=A206,A206&lt;=年报!N$3),1,0)</f>
        <v>0</v>
      </c>
    </row>
    <row r="207" spans="1:11">
      <c r="A207" s="115"/>
      <c r="B207" s="77"/>
      <c r="C207" s="77"/>
      <c r="D207" s="74"/>
      <c r="E207" s="74"/>
      <c r="F207" s="74"/>
      <c r="G207" s="75"/>
      <c r="K207" s="82">
        <f>IF(AND(年报!N$2&lt;=A207,A207&lt;=年报!N$3),1,0)</f>
        <v>0</v>
      </c>
    </row>
    <row r="208" spans="1:11">
      <c r="A208" s="115"/>
      <c r="B208" s="77"/>
      <c r="C208" s="77"/>
      <c r="D208" s="74"/>
      <c r="E208" s="74"/>
      <c r="F208" s="74"/>
      <c r="G208" s="75"/>
      <c r="K208" s="82">
        <f>IF(AND(年报!N$2&lt;=A208,A208&lt;=年报!N$3),1,0)</f>
        <v>0</v>
      </c>
    </row>
    <row r="209" spans="1:11">
      <c r="A209" s="115"/>
      <c r="B209" s="77"/>
      <c r="C209" s="77"/>
      <c r="D209" s="74"/>
      <c r="E209" s="74"/>
      <c r="F209" s="74"/>
      <c r="G209" s="75"/>
      <c r="K209" s="82">
        <f>IF(AND(年报!N$2&lt;=A209,A209&lt;=年报!N$3),1,0)</f>
        <v>0</v>
      </c>
    </row>
    <row r="210" spans="1:11">
      <c r="A210" s="115"/>
      <c r="B210" s="77"/>
      <c r="C210" s="77"/>
      <c r="D210" s="74"/>
      <c r="E210" s="74"/>
      <c r="F210" s="74"/>
      <c r="G210" s="75"/>
      <c r="K210" s="82">
        <f>IF(AND(年报!N$2&lt;=A210,A210&lt;=年报!N$3),1,0)</f>
        <v>0</v>
      </c>
    </row>
    <row r="211" spans="1:11">
      <c r="A211" s="115"/>
      <c r="B211" s="77"/>
      <c r="C211" s="77"/>
      <c r="D211" s="74"/>
      <c r="E211" s="74"/>
      <c r="F211" s="74"/>
      <c r="G211" s="75"/>
      <c r="K211" s="82">
        <f>IF(AND(年报!N$2&lt;=A211,A211&lt;=年报!N$3),1,0)</f>
        <v>0</v>
      </c>
    </row>
    <row r="212" spans="1:11">
      <c r="A212" s="115"/>
      <c r="B212" s="77"/>
      <c r="C212" s="77"/>
      <c r="D212" s="74"/>
      <c r="E212" s="74"/>
      <c r="F212" s="74"/>
      <c r="G212" s="75"/>
      <c r="K212" s="82">
        <f>IF(AND(年报!N$2&lt;=A212,A212&lt;=年报!N$3),1,0)</f>
        <v>0</v>
      </c>
    </row>
    <row r="213" spans="1:11">
      <c r="A213" s="115"/>
      <c r="B213" s="77"/>
      <c r="C213" s="77"/>
      <c r="D213" s="74"/>
      <c r="E213" s="74"/>
      <c r="F213" s="74"/>
      <c r="G213" s="75"/>
      <c r="K213" s="82">
        <f>IF(AND(年报!N$2&lt;=A213,A213&lt;=年报!N$3),1,0)</f>
        <v>0</v>
      </c>
    </row>
    <row r="214" spans="1:11">
      <c r="A214" s="115"/>
      <c r="B214" s="77"/>
      <c r="C214" s="77"/>
      <c r="D214" s="74"/>
      <c r="E214" s="74"/>
      <c r="F214" s="74"/>
      <c r="G214" s="75"/>
      <c r="K214" s="82">
        <f>IF(AND(年报!N$2&lt;=A214,A214&lt;=年报!N$3),1,0)</f>
        <v>0</v>
      </c>
    </row>
    <row r="215" spans="1:11">
      <c r="A215" s="115"/>
      <c r="B215" s="77"/>
      <c r="C215" s="77"/>
      <c r="D215" s="74"/>
      <c r="E215" s="74"/>
      <c r="F215" s="74"/>
      <c r="G215" s="75"/>
      <c r="K215" s="82">
        <f>IF(AND(年报!N$2&lt;=A215,A215&lt;=年报!N$3),1,0)</f>
        <v>0</v>
      </c>
    </row>
    <row r="216" spans="1:11">
      <c r="A216" s="115"/>
      <c r="B216" s="77"/>
      <c r="C216" s="77"/>
      <c r="D216" s="74"/>
      <c r="E216" s="74"/>
      <c r="F216" s="74"/>
      <c r="G216" s="75"/>
      <c r="K216" s="82">
        <f>IF(AND(年报!N$2&lt;=A216,A216&lt;=年报!N$3),1,0)</f>
        <v>0</v>
      </c>
    </row>
    <row r="217" spans="1:11">
      <c r="A217" s="115"/>
      <c r="B217" s="77"/>
      <c r="C217" s="77"/>
      <c r="D217" s="74"/>
      <c r="E217" s="74"/>
      <c r="F217" s="74"/>
      <c r="G217" s="75"/>
      <c r="K217" s="82">
        <f>IF(AND(年报!N$2&lt;=A217,A217&lt;=年报!N$3),1,0)</f>
        <v>0</v>
      </c>
    </row>
    <row r="218" spans="1:11">
      <c r="A218" s="115"/>
      <c r="B218" s="77"/>
      <c r="C218" s="77"/>
      <c r="D218" s="74"/>
      <c r="E218" s="74"/>
      <c r="F218" s="74"/>
      <c r="G218" s="75"/>
      <c r="K218" s="82">
        <f>IF(AND(年报!N$2&lt;=A218,A218&lt;=年报!N$3),1,0)</f>
        <v>0</v>
      </c>
    </row>
    <row r="219" spans="1:11">
      <c r="A219" s="115"/>
      <c r="B219" s="77"/>
      <c r="C219" s="77"/>
      <c r="D219" s="74"/>
      <c r="E219" s="74"/>
      <c r="F219" s="74"/>
      <c r="G219" s="75"/>
      <c r="K219" s="82">
        <f>IF(AND(年报!N$2&lt;=A219,A219&lt;=年报!N$3),1,0)</f>
        <v>0</v>
      </c>
    </row>
    <row r="220" spans="1:11">
      <c r="A220" s="115"/>
      <c r="B220" s="77"/>
      <c r="C220" s="77"/>
      <c r="D220" s="74"/>
      <c r="E220" s="74"/>
      <c r="F220" s="74"/>
      <c r="G220" s="75"/>
      <c r="K220" s="82">
        <f>IF(AND(年报!N$2&lt;=A220,A220&lt;=年报!N$3),1,0)</f>
        <v>0</v>
      </c>
    </row>
    <row r="221" spans="1:11">
      <c r="A221" s="115"/>
      <c r="B221" s="77"/>
      <c r="C221" s="77"/>
      <c r="D221" s="74"/>
      <c r="E221" s="74"/>
      <c r="F221" s="74"/>
      <c r="G221" s="75"/>
      <c r="K221" s="82">
        <f>IF(AND(年报!N$2&lt;=A221,A221&lt;=年报!N$3),1,0)</f>
        <v>0</v>
      </c>
    </row>
    <row r="222" spans="1:11">
      <c r="A222" s="115"/>
      <c r="B222" s="77"/>
      <c r="C222" s="77"/>
      <c r="D222" s="74"/>
      <c r="E222" s="74"/>
      <c r="F222" s="74"/>
      <c r="G222" s="75"/>
      <c r="K222" s="82">
        <f>IF(AND(年报!N$2&lt;=A222,A222&lt;=年报!N$3),1,0)</f>
        <v>0</v>
      </c>
    </row>
    <row r="223" spans="1:11">
      <c r="A223" s="115"/>
      <c r="B223" s="77"/>
      <c r="C223" s="77"/>
      <c r="D223" s="74"/>
      <c r="E223" s="74"/>
      <c r="F223" s="74"/>
      <c r="G223" s="75"/>
      <c r="K223" s="82">
        <f>IF(AND(年报!N$2&lt;=A223,A223&lt;=年报!N$3),1,0)</f>
        <v>0</v>
      </c>
    </row>
    <row r="224" spans="1:11">
      <c r="A224" s="115"/>
      <c r="B224" s="77"/>
      <c r="C224" s="77"/>
      <c r="D224" s="74"/>
      <c r="E224" s="74"/>
      <c r="F224" s="74"/>
      <c r="G224" s="75"/>
      <c r="K224" s="82">
        <f>IF(AND(年报!N$2&lt;=A224,A224&lt;=年报!N$3),1,0)</f>
        <v>0</v>
      </c>
    </row>
    <row r="225" spans="1:11">
      <c r="A225" s="115"/>
      <c r="B225" s="77"/>
      <c r="C225" s="77"/>
      <c r="D225" s="74"/>
      <c r="E225" s="74"/>
      <c r="F225" s="74"/>
      <c r="G225" s="75"/>
      <c r="K225" s="82">
        <f>IF(AND(年报!N$2&lt;=A225,A225&lt;=年报!N$3),1,0)</f>
        <v>0</v>
      </c>
    </row>
    <row r="226" spans="1:11">
      <c r="A226" s="115"/>
      <c r="B226" s="77"/>
      <c r="C226" s="77"/>
      <c r="D226" s="74"/>
      <c r="E226" s="74"/>
      <c r="F226" s="74"/>
      <c r="G226" s="75"/>
      <c r="K226" s="82">
        <f>IF(AND(年报!N$2&lt;=A226,A226&lt;=年报!N$3),1,0)</f>
        <v>0</v>
      </c>
    </row>
    <row r="227" spans="1:11">
      <c r="A227" s="115"/>
      <c r="B227" s="77"/>
      <c r="C227" s="77"/>
      <c r="D227" s="74"/>
      <c r="E227" s="74"/>
      <c r="F227" s="74"/>
      <c r="G227" s="75"/>
      <c r="K227" s="82">
        <f>IF(AND(年报!N$2&lt;=A227,A227&lt;=年报!N$3),1,0)</f>
        <v>0</v>
      </c>
    </row>
    <row r="228" spans="1:11">
      <c r="A228" s="115"/>
      <c r="B228" s="77"/>
      <c r="C228" s="77"/>
      <c r="D228" s="74"/>
      <c r="E228" s="74"/>
      <c r="F228" s="74"/>
      <c r="G228" s="75"/>
      <c r="K228" s="82">
        <f>IF(AND(年报!N$2&lt;=A228,A228&lt;=年报!N$3),1,0)</f>
        <v>0</v>
      </c>
    </row>
    <row r="229" spans="1:11">
      <c r="A229" s="115"/>
      <c r="B229" s="77"/>
      <c r="C229" s="77"/>
      <c r="D229" s="74"/>
      <c r="E229" s="74"/>
      <c r="F229" s="74"/>
      <c r="G229" s="75"/>
      <c r="K229" s="82">
        <f>IF(AND(年报!N$2&lt;=A229,A229&lt;=年报!N$3),1,0)</f>
        <v>0</v>
      </c>
    </row>
    <row r="230" spans="1:11">
      <c r="A230" s="115"/>
      <c r="B230" s="77"/>
      <c r="C230" s="77"/>
      <c r="D230" s="74"/>
      <c r="E230" s="74"/>
      <c r="F230" s="74"/>
      <c r="G230" s="75"/>
      <c r="K230" s="82">
        <f>IF(AND(年报!N$2&lt;=A230,A230&lt;=年报!N$3),1,0)</f>
        <v>0</v>
      </c>
    </row>
    <row r="231" spans="1:11">
      <c r="A231" s="115"/>
      <c r="B231" s="77"/>
      <c r="C231" s="77"/>
      <c r="D231" s="74"/>
      <c r="E231" s="74"/>
      <c r="F231" s="74"/>
      <c r="G231" s="75"/>
      <c r="K231" s="82">
        <f>IF(AND(年报!N$2&lt;=A231,A231&lt;=年报!N$3),1,0)</f>
        <v>0</v>
      </c>
    </row>
    <row r="232" spans="1:11">
      <c r="A232" s="115"/>
      <c r="B232" s="77"/>
      <c r="C232" s="77"/>
      <c r="D232" s="74"/>
      <c r="E232" s="74"/>
      <c r="F232" s="74"/>
      <c r="G232" s="75"/>
      <c r="K232" s="82">
        <f>IF(AND(年报!N$2&lt;=A232,A232&lt;=年报!N$3),1,0)</f>
        <v>0</v>
      </c>
    </row>
    <row r="233" spans="1:11">
      <c r="A233" s="115"/>
      <c r="B233" s="77"/>
      <c r="C233" s="77"/>
      <c r="D233" s="74"/>
      <c r="E233" s="74"/>
      <c r="F233" s="74"/>
      <c r="G233" s="75"/>
      <c r="K233" s="82">
        <f>IF(AND(年报!N$2&lt;=A233,A233&lt;=年报!N$3),1,0)</f>
        <v>0</v>
      </c>
    </row>
    <row r="234" spans="1:11">
      <c r="A234" s="115"/>
      <c r="B234" s="77"/>
      <c r="C234" s="77"/>
      <c r="D234" s="74"/>
      <c r="E234" s="74"/>
      <c r="F234" s="74"/>
      <c r="G234" s="75"/>
      <c r="K234" s="82">
        <f>IF(AND(年报!N$2&lt;=A234,A234&lt;=年报!N$3),1,0)</f>
        <v>0</v>
      </c>
    </row>
    <row r="235" spans="1:11">
      <c r="A235" s="115"/>
      <c r="B235" s="77"/>
      <c r="C235" s="77"/>
      <c r="D235" s="74"/>
      <c r="E235" s="74"/>
      <c r="F235" s="74"/>
      <c r="G235" s="75"/>
      <c r="K235" s="82">
        <f>IF(AND(年报!N$2&lt;=A235,A235&lt;=年报!N$3),1,0)</f>
        <v>0</v>
      </c>
    </row>
    <row r="236" spans="1:11">
      <c r="A236" s="115"/>
      <c r="B236" s="77"/>
      <c r="C236" s="77"/>
      <c r="D236" s="74"/>
      <c r="E236" s="74"/>
      <c r="F236" s="74"/>
      <c r="G236" s="75"/>
      <c r="K236" s="82">
        <f>IF(AND(年报!N$2&lt;=A236,A236&lt;=年报!N$3),1,0)</f>
        <v>0</v>
      </c>
    </row>
    <row r="237" spans="1:11">
      <c r="A237" s="115"/>
      <c r="B237" s="77"/>
      <c r="C237" s="77"/>
      <c r="D237" s="74"/>
      <c r="E237" s="74"/>
      <c r="F237" s="74"/>
      <c r="G237" s="75"/>
      <c r="K237" s="82">
        <f>IF(AND(年报!N$2&lt;=A237,A237&lt;=年报!N$3),1,0)</f>
        <v>0</v>
      </c>
    </row>
    <row r="238" spans="1:11">
      <c r="A238" s="115"/>
      <c r="B238" s="77"/>
      <c r="C238" s="77"/>
      <c r="D238" s="74"/>
      <c r="E238" s="74"/>
      <c r="F238" s="74"/>
      <c r="G238" s="75"/>
      <c r="K238" s="82">
        <f>IF(AND(年报!N$2&lt;=A238,A238&lt;=年报!N$3),1,0)</f>
        <v>0</v>
      </c>
    </row>
    <row r="239" spans="1:11">
      <c r="A239" s="115"/>
      <c r="B239" s="77"/>
      <c r="C239" s="77"/>
      <c r="D239" s="74"/>
      <c r="E239" s="74"/>
      <c r="F239" s="74"/>
      <c r="G239" s="75"/>
      <c r="K239" s="82">
        <f>IF(AND(年报!N$2&lt;=A239,A239&lt;=年报!N$3),1,0)</f>
        <v>0</v>
      </c>
    </row>
    <row r="240" spans="1:11">
      <c r="A240" s="115"/>
      <c r="B240" s="77"/>
      <c r="C240" s="77"/>
      <c r="D240" s="74"/>
      <c r="E240" s="74"/>
      <c r="F240" s="74"/>
      <c r="G240" s="75"/>
      <c r="K240" s="82">
        <f>IF(AND(年报!N$2&lt;=A240,A240&lt;=年报!N$3),1,0)</f>
        <v>0</v>
      </c>
    </row>
    <row r="241" spans="1:11">
      <c r="A241" s="115"/>
      <c r="B241" s="77"/>
      <c r="C241" s="77"/>
      <c r="D241" s="74"/>
      <c r="E241" s="74"/>
      <c r="F241" s="74"/>
      <c r="G241" s="75"/>
      <c r="K241" s="82">
        <f>IF(AND(年报!N$2&lt;=A241,A241&lt;=年报!N$3),1,0)</f>
        <v>0</v>
      </c>
    </row>
    <row r="242" spans="1:11">
      <c r="A242" s="115"/>
      <c r="B242" s="77"/>
      <c r="C242" s="77"/>
      <c r="D242" s="74"/>
      <c r="E242" s="74"/>
      <c r="F242" s="74"/>
      <c r="G242" s="75"/>
      <c r="K242" s="82">
        <f>IF(AND(年报!N$2&lt;=A242,A242&lt;=年报!N$3),1,0)</f>
        <v>0</v>
      </c>
    </row>
    <row r="243" spans="1:11">
      <c r="A243" s="115"/>
      <c r="B243" s="77"/>
      <c r="C243" s="77"/>
      <c r="D243" s="74"/>
      <c r="E243" s="74"/>
      <c r="F243" s="74"/>
      <c r="G243" s="75"/>
      <c r="K243" s="82">
        <f>IF(AND(年报!N$2&lt;=A243,A243&lt;=年报!N$3),1,0)</f>
        <v>0</v>
      </c>
    </row>
    <row r="244" spans="1:11">
      <c r="A244" s="115"/>
      <c r="B244" s="77"/>
      <c r="C244" s="77"/>
      <c r="D244" s="74"/>
      <c r="E244" s="74"/>
      <c r="F244" s="74"/>
      <c r="G244" s="75"/>
      <c r="K244" s="82">
        <f>IF(AND(年报!N$2&lt;=A244,A244&lt;=年报!N$3),1,0)</f>
        <v>0</v>
      </c>
    </row>
    <row r="245" spans="1:11">
      <c r="A245" s="115"/>
      <c r="B245" s="77"/>
      <c r="C245" s="77"/>
      <c r="D245" s="74"/>
      <c r="E245" s="74"/>
      <c r="F245" s="74"/>
      <c r="G245" s="75"/>
      <c r="K245" s="82">
        <f>IF(AND(年报!N$2&lt;=A245,A245&lt;=年报!N$3),1,0)</f>
        <v>0</v>
      </c>
    </row>
    <row r="246" spans="1:11">
      <c r="A246" s="115"/>
      <c r="B246" s="77"/>
      <c r="C246" s="77"/>
      <c r="D246" s="74"/>
      <c r="E246" s="74"/>
      <c r="F246" s="74"/>
      <c r="G246" s="75"/>
      <c r="K246" s="82">
        <f>IF(AND(年报!N$2&lt;=A246,A246&lt;=年报!N$3),1,0)</f>
        <v>0</v>
      </c>
    </row>
    <row r="247" spans="1:11">
      <c r="A247" s="115"/>
      <c r="B247" s="77"/>
      <c r="C247" s="77"/>
      <c r="D247" s="74"/>
      <c r="E247" s="74"/>
      <c r="F247" s="74"/>
      <c r="G247" s="75"/>
      <c r="K247" s="82">
        <f>IF(AND(年报!N$2&lt;=A247,A247&lt;=年报!N$3),1,0)</f>
        <v>0</v>
      </c>
    </row>
    <row r="248" spans="1:11">
      <c r="A248" s="115"/>
      <c r="B248" s="77"/>
      <c r="C248" s="77"/>
      <c r="D248" s="74"/>
      <c r="E248" s="74"/>
      <c r="F248" s="74"/>
      <c r="G248" s="75"/>
      <c r="K248" s="82">
        <f>IF(AND(年报!N$2&lt;=A248,A248&lt;=年报!N$3),1,0)</f>
        <v>0</v>
      </c>
    </row>
    <row r="249" spans="1:11">
      <c r="A249" s="115"/>
      <c r="B249" s="77"/>
      <c r="C249" s="77"/>
      <c r="D249" s="74"/>
      <c r="E249" s="74"/>
      <c r="F249" s="74"/>
      <c r="G249" s="75"/>
      <c r="K249" s="82">
        <f>IF(AND(年报!N$2&lt;=A249,A249&lt;=年报!N$3),1,0)</f>
        <v>0</v>
      </c>
    </row>
    <row r="250" spans="1:11">
      <c r="A250" s="115"/>
      <c r="B250" s="77"/>
      <c r="C250" s="77"/>
      <c r="D250" s="74"/>
      <c r="E250" s="74"/>
      <c r="F250" s="74"/>
      <c r="G250" s="75"/>
      <c r="K250" s="82">
        <f>IF(AND(年报!N$2&lt;=A250,A250&lt;=年报!N$3),1,0)</f>
        <v>0</v>
      </c>
    </row>
    <row r="251" spans="1:11">
      <c r="A251" s="115"/>
      <c r="B251" s="77"/>
      <c r="C251" s="77"/>
      <c r="D251" s="74"/>
      <c r="E251" s="74"/>
      <c r="F251" s="74"/>
      <c r="G251" s="75"/>
      <c r="K251" s="82">
        <f>IF(AND(年报!N$2&lt;=A251,A251&lt;=年报!N$3),1,0)</f>
        <v>0</v>
      </c>
    </row>
    <row r="252" spans="1:11">
      <c r="A252" s="115"/>
      <c r="B252" s="77"/>
      <c r="C252" s="77"/>
      <c r="D252" s="74"/>
      <c r="E252" s="74"/>
      <c r="F252" s="74"/>
      <c r="G252" s="75"/>
      <c r="K252" s="82">
        <f>IF(AND(年报!N$2&lt;=A252,A252&lt;=年报!N$3),1,0)</f>
        <v>0</v>
      </c>
    </row>
    <row r="253" spans="1:11">
      <c r="A253" s="115"/>
      <c r="B253" s="77"/>
      <c r="C253" s="77"/>
      <c r="D253" s="74"/>
      <c r="E253" s="74"/>
      <c r="F253" s="74"/>
      <c r="G253" s="75"/>
      <c r="K253" s="82">
        <f>IF(AND(年报!N$2&lt;=A253,A253&lt;=年报!N$3),1,0)</f>
        <v>0</v>
      </c>
    </row>
    <row r="254" spans="1:11">
      <c r="A254" s="115"/>
      <c r="B254" s="77"/>
      <c r="C254" s="77"/>
      <c r="D254" s="74"/>
      <c r="E254" s="74"/>
      <c r="F254" s="74"/>
      <c r="G254" s="75"/>
      <c r="K254" s="82">
        <f>IF(AND(年报!N$2&lt;=A254,A254&lt;=年报!N$3),1,0)</f>
        <v>0</v>
      </c>
    </row>
    <row r="255" spans="1:11">
      <c r="A255" s="115"/>
      <c r="B255" s="77"/>
      <c r="C255" s="77"/>
      <c r="D255" s="74"/>
      <c r="E255" s="74"/>
      <c r="F255" s="74"/>
      <c r="G255" s="75"/>
      <c r="K255" s="82">
        <f>IF(AND(年报!N$2&lt;=A255,A255&lt;=年报!N$3),1,0)</f>
        <v>0</v>
      </c>
    </row>
    <row r="256" spans="1:11">
      <c r="A256" s="115"/>
      <c r="B256" s="77"/>
      <c r="C256" s="77"/>
      <c r="D256" s="74"/>
      <c r="E256" s="74"/>
      <c r="F256" s="74"/>
      <c r="G256" s="75"/>
      <c r="K256" s="82">
        <f>IF(AND(年报!N$2&lt;=A256,A256&lt;=年报!N$3),1,0)</f>
        <v>0</v>
      </c>
    </row>
    <row r="257" spans="1:11">
      <c r="A257" s="115"/>
      <c r="B257" s="77"/>
      <c r="C257" s="77"/>
      <c r="D257" s="74"/>
      <c r="E257" s="74"/>
      <c r="F257" s="74"/>
      <c r="G257" s="75"/>
      <c r="K257" s="82">
        <f>IF(AND(年报!N$2&lt;=A257,A257&lt;=年报!N$3),1,0)</f>
        <v>0</v>
      </c>
    </row>
    <row r="258" spans="1:11">
      <c r="A258" s="115"/>
      <c r="B258" s="77"/>
      <c r="C258" s="77"/>
      <c r="D258" s="74"/>
      <c r="E258" s="74"/>
      <c r="F258" s="74"/>
      <c r="G258" s="75"/>
      <c r="K258" s="82">
        <f>IF(AND(年报!N$2&lt;=A258,A258&lt;=年报!N$3),1,0)</f>
        <v>0</v>
      </c>
    </row>
    <row r="259" spans="1:11">
      <c r="A259" s="115"/>
      <c r="B259" s="77"/>
      <c r="C259" s="77"/>
      <c r="D259" s="74"/>
      <c r="E259" s="74"/>
      <c r="F259" s="74"/>
      <c r="G259" s="75"/>
      <c r="K259" s="82">
        <f>IF(AND(年报!N$2&lt;=A259,A259&lt;=年报!N$3),1,0)</f>
        <v>0</v>
      </c>
    </row>
    <row r="260" spans="1:11">
      <c r="A260" s="115"/>
      <c r="B260" s="77"/>
      <c r="C260" s="77"/>
      <c r="D260" s="74"/>
      <c r="E260" s="74"/>
      <c r="F260" s="74"/>
      <c r="G260" s="75"/>
      <c r="K260" s="82">
        <f>IF(AND(年报!N$2&lt;=A260,A260&lt;=年报!N$3),1,0)</f>
        <v>0</v>
      </c>
    </row>
    <row r="261" spans="1:11">
      <c r="A261" s="115"/>
      <c r="B261" s="77"/>
      <c r="C261" s="77"/>
      <c r="D261" s="74"/>
      <c r="E261" s="74"/>
      <c r="F261" s="74"/>
      <c r="G261" s="75"/>
      <c r="K261" s="82">
        <f>IF(AND(年报!N$2&lt;=A261,A261&lt;=年报!N$3),1,0)</f>
        <v>0</v>
      </c>
    </row>
    <row r="262" spans="1:11">
      <c r="A262" s="115"/>
      <c r="B262" s="77"/>
      <c r="C262" s="77"/>
      <c r="D262" s="74"/>
      <c r="E262" s="74"/>
      <c r="F262" s="74"/>
      <c r="G262" s="75"/>
      <c r="K262" s="82">
        <f>IF(AND(年报!N$2&lt;=A262,A262&lt;=年报!N$3),1,0)</f>
        <v>0</v>
      </c>
    </row>
    <row r="263" spans="1:11">
      <c r="A263" s="115"/>
      <c r="B263" s="77"/>
      <c r="C263" s="77"/>
      <c r="D263" s="74"/>
      <c r="E263" s="74"/>
      <c r="F263" s="74"/>
      <c r="G263" s="75"/>
      <c r="K263" s="82">
        <f>IF(AND(年报!N$2&lt;=A263,A263&lt;=年报!N$3),1,0)</f>
        <v>0</v>
      </c>
    </row>
    <row r="264" spans="1:11">
      <c r="A264" s="115"/>
      <c r="B264" s="77"/>
      <c r="C264" s="77"/>
      <c r="D264" s="74"/>
      <c r="E264" s="74"/>
      <c r="F264" s="74"/>
      <c r="G264" s="75"/>
      <c r="K264" s="82">
        <f>IF(AND(年报!N$2&lt;=A264,A264&lt;=年报!N$3),1,0)</f>
        <v>0</v>
      </c>
    </row>
    <row r="265" spans="1:11">
      <c r="A265" s="115"/>
      <c r="B265" s="77"/>
      <c r="C265" s="77"/>
      <c r="D265" s="74"/>
      <c r="E265" s="74"/>
      <c r="F265" s="74"/>
      <c r="G265" s="75"/>
      <c r="K265" s="82">
        <f>IF(AND(年报!N$2&lt;=A265,A265&lt;=年报!N$3),1,0)</f>
        <v>0</v>
      </c>
    </row>
    <row r="266" spans="1:11">
      <c r="A266" s="115"/>
      <c r="B266" s="77"/>
      <c r="C266" s="77"/>
      <c r="D266" s="74"/>
      <c r="E266" s="74"/>
      <c r="F266" s="74"/>
      <c r="G266" s="75"/>
      <c r="K266" s="82">
        <f>IF(AND(年报!N$2&lt;=A266,A266&lt;=年报!N$3),1,0)</f>
        <v>0</v>
      </c>
    </row>
    <row r="267" spans="1:11">
      <c r="A267" s="115"/>
      <c r="B267" s="77"/>
      <c r="C267" s="77"/>
      <c r="D267" s="74"/>
      <c r="E267" s="74"/>
      <c r="F267" s="74"/>
      <c r="G267" s="75"/>
      <c r="K267" s="82">
        <f>IF(AND(年报!N$2&lt;=A267,A267&lt;=年报!N$3),1,0)</f>
        <v>0</v>
      </c>
    </row>
    <row r="268" spans="1:11">
      <c r="A268" s="115"/>
      <c r="B268" s="77"/>
      <c r="C268" s="77"/>
      <c r="D268" s="74"/>
      <c r="E268" s="74"/>
      <c r="F268" s="74"/>
      <c r="G268" s="75"/>
      <c r="K268" s="82">
        <f>IF(AND(年报!N$2&lt;=A268,A268&lt;=年报!N$3),1,0)</f>
        <v>0</v>
      </c>
    </row>
    <row r="269" spans="1:11">
      <c r="A269" s="115"/>
      <c r="B269" s="77"/>
      <c r="C269" s="77"/>
      <c r="D269" s="74"/>
      <c r="E269" s="74"/>
      <c r="F269" s="74"/>
      <c r="G269" s="75"/>
      <c r="K269" s="82">
        <f>IF(AND(年报!N$2&lt;=A269,A269&lt;=年报!N$3),1,0)</f>
        <v>0</v>
      </c>
    </row>
    <row r="270" spans="1:11">
      <c r="A270" s="115"/>
      <c r="B270" s="77"/>
      <c r="C270" s="77"/>
      <c r="D270" s="74"/>
      <c r="E270" s="74"/>
      <c r="F270" s="74"/>
      <c r="G270" s="75"/>
      <c r="K270" s="82">
        <f>IF(AND(年报!N$2&lt;=A270,A270&lt;=年报!N$3),1,0)</f>
        <v>0</v>
      </c>
    </row>
    <row r="271" spans="1:11">
      <c r="A271" s="115"/>
      <c r="B271" s="77"/>
      <c r="C271" s="77"/>
      <c r="D271" s="74"/>
      <c r="E271" s="74"/>
      <c r="F271" s="74"/>
      <c r="G271" s="75"/>
      <c r="K271" s="82">
        <f>IF(AND(年报!N$2&lt;=A271,A271&lt;=年报!N$3),1,0)</f>
        <v>0</v>
      </c>
    </row>
    <row r="272" spans="1:11">
      <c r="A272" s="115"/>
      <c r="B272" s="77"/>
      <c r="C272" s="77"/>
      <c r="D272" s="74"/>
      <c r="E272" s="74"/>
      <c r="F272" s="74"/>
      <c r="G272" s="75"/>
      <c r="K272" s="82">
        <f>IF(AND(年报!N$2&lt;=A272,A272&lt;=年报!N$3),1,0)</f>
        <v>0</v>
      </c>
    </row>
    <row r="273" spans="1:11">
      <c r="A273" s="115"/>
      <c r="B273" s="77"/>
      <c r="C273" s="77"/>
      <c r="D273" s="74"/>
      <c r="E273" s="74"/>
      <c r="F273" s="74"/>
      <c r="G273" s="75"/>
      <c r="K273" s="82">
        <f>IF(AND(年报!N$2&lt;=A273,A273&lt;=年报!N$3),1,0)</f>
        <v>0</v>
      </c>
    </row>
    <row r="274" spans="1:11">
      <c r="A274" s="115"/>
      <c r="B274" s="77"/>
      <c r="C274" s="77"/>
      <c r="D274" s="74"/>
      <c r="E274" s="74"/>
      <c r="F274" s="74"/>
      <c r="G274" s="75"/>
      <c r="K274" s="82">
        <f>IF(AND(年报!N$2&lt;=A274,A274&lt;=年报!N$3),1,0)</f>
        <v>0</v>
      </c>
    </row>
    <row r="275" spans="1:11">
      <c r="A275" s="115"/>
      <c r="B275" s="77"/>
      <c r="C275" s="77"/>
      <c r="D275" s="74"/>
      <c r="E275" s="74"/>
      <c r="F275" s="74"/>
      <c r="G275" s="75"/>
      <c r="K275" s="82">
        <f>IF(AND(年报!N$2&lt;=A275,A275&lt;=年报!N$3),1,0)</f>
        <v>0</v>
      </c>
    </row>
    <row r="276" spans="1:11">
      <c r="A276" s="115"/>
      <c r="B276" s="77"/>
      <c r="C276" s="77"/>
      <c r="D276" s="74"/>
      <c r="E276" s="74"/>
      <c r="F276" s="74"/>
      <c r="G276" s="75"/>
      <c r="K276" s="82">
        <f>IF(AND(年报!N$2&lt;=A276,A276&lt;=年报!N$3),1,0)</f>
        <v>0</v>
      </c>
    </row>
    <row r="277" spans="1:11">
      <c r="A277" s="115"/>
      <c r="B277" s="77"/>
      <c r="C277" s="77"/>
      <c r="D277" s="74"/>
      <c r="E277" s="74"/>
      <c r="F277" s="74"/>
      <c r="G277" s="75"/>
      <c r="K277" s="82">
        <f>IF(AND(年报!N$2&lt;=A277,A277&lt;=年报!N$3),1,0)</f>
        <v>0</v>
      </c>
    </row>
    <row r="278" spans="1:11">
      <c r="A278" s="115"/>
      <c r="B278" s="77"/>
      <c r="C278" s="77"/>
      <c r="D278" s="74"/>
      <c r="E278" s="74"/>
      <c r="F278" s="74"/>
      <c r="G278" s="75"/>
      <c r="K278" s="82">
        <f>IF(AND(年报!N$2&lt;=A278,A278&lt;=年报!N$3),1,0)</f>
        <v>0</v>
      </c>
    </row>
    <row r="279" spans="1:11">
      <c r="A279" s="115"/>
      <c r="B279" s="77"/>
      <c r="C279" s="77"/>
      <c r="D279" s="74"/>
      <c r="E279" s="74"/>
      <c r="F279" s="74"/>
      <c r="G279" s="75"/>
      <c r="K279" s="82">
        <f>IF(AND(年报!N$2&lt;=A279,A279&lt;=年报!N$3),1,0)</f>
        <v>0</v>
      </c>
    </row>
    <row r="280" spans="1:11">
      <c r="A280" s="115"/>
      <c r="B280" s="77"/>
      <c r="C280" s="77"/>
      <c r="D280" s="74"/>
      <c r="E280" s="74"/>
      <c r="F280" s="74"/>
      <c r="G280" s="75"/>
      <c r="K280" s="82">
        <f>IF(AND(年报!N$2&lt;=A280,A280&lt;=年报!N$3),1,0)</f>
        <v>0</v>
      </c>
    </row>
    <row r="281" spans="1:11">
      <c r="A281" s="115"/>
      <c r="B281" s="77"/>
      <c r="C281" s="77"/>
      <c r="D281" s="74"/>
      <c r="E281" s="74"/>
      <c r="F281" s="74"/>
      <c r="G281" s="75"/>
      <c r="K281" s="82">
        <f>IF(AND(年报!N$2&lt;=A281,A281&lt;=年报!N$3),1,0)</f>
        <v>0</v>
      </c>
    </row>
    <row r="282" spans="1:11">
      <c r="A282" s="115"/>
      <c r="B282" s="77"/>
      <c r="C282" s="77"/>
      <c r="D282" s="74"/>
      <c r="E282" s="74"/>
      <c r="F282" s="74"/>
      <c r="G282" s="75"/>
      <c r="K282" s="82">
        <f>IF(AND(年报!N$2&lt;=A282,A282&lt;=年报!N$3),1,0)</f>
        <v>0</v>
      </c>
    </row>
    <row r="283" spans="1:11">
      <c r="A283" s="115"/>
      <c r="B283" s="77"/>
      <c r="C283" s="77"/>
      <c r="D283" s="74"/>
      <c r="E283" s="74"/>
      <c r="F283" s="74"/>
      <c r="G283" s="75"/>
      <c r="K283" s="82">
        <f>IF(AND(年报!N$2&lt;=A283,A283&lt;=年报!N$3),1,0)</f>
        <v>0</v>
      </c>
    </row>
    <row r="284" spans="1:11">
      <c r="A284" s="115"/>
      <c r="B284" s="77"/>
      <c r="C284" s="77"/>
      <c r="D284" s="74"/>
      <c r="E284" s="74"/>
      <c r="F284" s="74"/>
      <c r="G284" s="75"/>
      <c r="K284" s="82">
        <f>IF(AND(年报!N$2&lt;=A284,A284&lt;=年报!N$3),1,0)</f>
        <v>0</v>
      </c>
    </row>
    <row r="285" spans="1:11">
      <c r="A285" s="115"/>
      <c r="B285" s="77"/>
      <c r="C285" s="77"/>
      <c r="D285" s="74"/>
      <c r="E285" s="74"/>
      <c r="F285" s="74"/>
      <c r="G285" s="75"/>
      <c r="K285" s="82">
        <f>IF(AND(年报!N$2&lt;=A285,A285&lt;=年报!N$3),1,0)</f>
        <v>0</v>
      </c>
    </row>
    <row r="286" spans="1:11">
      <c r="A286" s="115"/>
      <c r="B286" s="77"/>
      <c r="C286" s="77"/>
      <c r="D286" s="74"/>
      <c r="E286" s="74"/>
      <c r="F286" s="74"/>
      <c r="G286" s="75"/>
      <c r="K286" s="82">
        <f>IF(AND(年报!N$2&lt;=A286,A286&lt;=年报!N$3),1,0)</f>
        <v>0</v>
      </c>
    </row>
    <row r="287" spans="1:11">
      <c r="A287" s="115"/>
      <c r="B287" s="77"/>
      <c r="C287" s="77"/>
      <c r="D287" s="74"/>
      <c r="E287" s="74"/>
      <c r="F287" s="74"/>
      <c r="G287" s="75"/>
      <c r="K287" s="82">
        <f>IF(AND(年报!N$2&lt;=A287,A287&lt;=年报!N$3),1,0)</f>
        <v>0</v>
      </c>
    </row>
    <row r="288" spans="1:11">
      <c r="A288" s="115"/>
      <c r="B288" s="77"/>
      <c r="C288" s="77"/>
      <c r="D288" s="74"/>
      <c r="E288" s="74"/>
      <c r="F288" s="74"/>
      <c r="G288" s="75"/>
      <c r="K288" s="82">
        <f>IF(AND(年报!N$2&lt;=A288,A288&lt;=年报!N$3),1,0)</f>
        <v>0</v>
      </c>
    </row>
    <row r="289" spans="1:11">
      <c r="A289" s="115"/>
      <c r="B289" s="77"/>
      <c r="C289" s="77"/>
      <c r="D289" s="74"/>
      <c r="E289" s="74"/>
      <c r="F289" s="74"/>
      <c r="G289" s="75"/>
      <c r="K289" s="82">
        <f>IF(AND(年报!N$2&lt;=A289,A289&lt;=年报!N$3),1,0)</f>
        <v>0</v>
      </c>
    </row>
    <row r="290" spans="1:11">
      <c r="A290" s="115"/>
      <c r="B290" s="77"/>
      <c r="C290" s="77"/>
      <c r="D290" s="74"/>
      <c r="E290" s="74"/>
      <c r="F290" s="74"/>
      <c r="G290" s="75"/>
      <c r="K290" s="82">
        <f>IF(AND(年报!N$2&lt;=A290,A290&lt;=年报!N$3),1,0)</f>
        <v>0</v>
      </c>
    </row>
    <row r="291" spans="1:11">
      <c r="A291" s="115"/>
      <c r="B291" s="77"/>
      <c r="C291" s="77"/>
      <c r="D291" s="74"/>
      <c r="E291" s="74"/>
      <c r="F291" s="74"/>
      <c r="G291" s="75"/>
      <c r="K291" s="82">
        <f>IF(AND(年报!N$2&lt;=A291,A291&lt;=年报!N$3),1,0)</f>
        <v>0</v>
      </c>
    </row>
    <row r="292" spans="1:11">
      <c r="A292" s="115"/>
      <c r="B292" s="77"/>
      <c r="C292" s="77"/>
      <c r="D292" s="74"/>
      <c r="E292" s="74"/>
      <c r="F292" s="74"/>
      <c r="G292" s="75"/>
      <c r="K292" s="82">
        <f>IF(AND(年报!N$2&lt;=A292,A292&lt;=年报!N$3),1,0)</f>
        <v>0</v>
      </c>
    </row>
    <row r="293" spans="1:11">
      <c r="A293" s="115"/>
      <c r="B293" s="77"/>
      <c r="C293" s="77"/>
      <c r="D293" s="74"/>
      <c r="E293" s="74"/>
      <c r="F293" s="74"/>
      <c r="G293" s="75"/>
      <c r="K293" s="82">
        <f>IF(AND(年报!N$2&lt;=A293,A293&lt;=年报!N$3),1,0)</f>
        <v>0</v>
      </c>
    </row>
    <row r="294" spans="1:11">
      <c r="A294" s="115"/>
      <c r="B294" s="77"/>
      <c r="C294" s="77"/>
      <c r="D294" s="74"/>
      <c r="E294" s="74"/>
      <c r="F294" s="74"/>
      <c r="G294" s="75"/>
      <c r="K294" s="82">
        <f>IF(AND(年报!N$2&lt;=A294,A294&lt;=年报!N$3),1,0)</f>
        <v>0</v>
      </c>
    </row>
    <row r="295" spans="1:11">
      <c r="A295" s="115"/>
      <c r="B295" s="77"/>
      <c r="C295" s="77"/>
      <c r="D295" s="74"/>
      <c r="E295" s="74"/>
      <c r="F295" s="74"/>
      <c r="G295" s="75"/>
      <c r="K295" s="82">
        <f>IF(AND(年报!N$2&lt;=A295,A295&lt;=年报!N$3),1,0)</f>
        <v>0</v>
      </c>
    </row>
    <row r="296" spans="1:11">
      <c r="A296" s="115"/>
      <c r="B296" s="77"/>
      <c r="C296" s="77"/>
      <c r="D296" s="74"/>
      <c r="E296" s="74"/>
      <c r="F296" s="74"/>
      <c r="G296" s="75"/>
      <c r="K296" s="82">
        <f>IF(AND(年报!N$2&lt;=A296,A296&lt;=年报!N$3),1,0)</f>
        <v>0</v>
      </c>
    </row>
    <row r="297" spans="1:11">
      <c r="A297" s="115"/>
      <c r="B297" s="77"/>
      <c r="C297" s="77"/>
      <c r="D297" s="74"/>
      <c r="E297" s="74"/>
      <c r="F297" s="74"/>
      <c r="G297" s="75"/>
      <c r="K297" s="82">
        <f>IF(AND(年报!N$2&lt;=A297,A297&lt;=年报!N$3),1,0)</f>
        <v>0</v>
      </c>
    </row>
    <row r="298" spans="1:11">
      <c r="A298" s="115"/>
      <c r="B298" s="77"/>
      <c r="C298" s="77"/>
      <c r="D298" s="74"/>
      <c r="E298" s="74"/>
      <c r="F298" s="74"/>
      <c r="G298" s="75"/>
      <c r="K298" s="82">
        <f>IF(AND(年报!N$2&lt;=A298,A298&lt;=年报!N$3),1,0)</f>
        <v>0</v>
      </c>
    </row>
    <row r="299" spans="1:11">
      <c r="A299" s="115"/>
      <c r="B299" s="77"/>
      <c r="C299" s="77"/>
      <c r="D299" s="74"/>
      <c r="E299" s="74"/>
      <c r="F299" s="74"/>
      <c r="G299" s="75"/>
      <c r="K299" s="82">
        <f>IF(AND(年报!N$2&lt;=A299,A299&lt;=年报!N$3),1,0)</f>
        <v>0</v>
      </c>
    </row>
    <row r="300" spans="1:11">
      <c r="A300" s="115"/>
      <c r="B300" s="77"/>
      <c r="C300" s="77"/>
      <c r="D300" s="74"/>
      <c r="E300" s="74"/>
      <c r="F300" s="74"/>
      <c r="G300" s="75"/>
      <c r="K300" s="82">
        <f>IF(AND(年报!N$2&lt;=A300,A300&lt;=年报!N$3),1,0)</f>
        <v>0</v>
      </c>
    </row>
    <row r="301" spans="1:11">
      <c r="A301" s="115"/>
      <c r="B301" s="77"/>
      <c r="C301" s="77"/>
      <c r="D301" s="74"/>
      <c r="E301" s="74"/>
      <c r="F301" s="74"/>
      <c r="G301" s="75"/>
      <c r="K301" s="82">
        <f>IF(AND(年报!N$2&lt;=A301,A301&lt;=年报!N$3),1,0)</f>
        <v>0</v>
      </c>
    </row>
    <row r="302" spans="1:11">
      <c r="A302" s="115"/>
      <c r="B302" s="77"/>
      <c r="C302" s="77"/>
      <c r="D302" s="74"/>
      <c r="E302" s="74"/>
      <c r="F302" s="74"/>
      <c r="G302" s="75"/>
      <c r="K302" s="82">
        <f>IF(AND(年报!N$2&lt;=A302,A302&lt;=年报!N$3),1,0)</f>
        <v>0</v>
      </c>
    </row>
    <row r="303" spans="1:11">
      <c r="A303" s="115"/>
      <c r="B303" s="77"/>
      <c r="C303" s="77"/>
      <c r="D303" s="74"/>
      <c r="E303" s="74"/>
      <c r="F303" s="74"/>
      <c r="G303" s="75"/>
      <c r="K303" s="82">
        <f>IF(AND(年报!N$2&lt;=A303,A303&lt;=年报!N$3),1,0)</f>
        <v>0</v>
      </c>
    </row>
    <row r="304" spans="1:11">
      <c r="A304" s="115"/>
      <c r="B304" s="77"/>
      <c r="C304" s="77"/>
      <c r="D304" s="74"/>
      <c r="E304" s="74"/>
      <c r="F304" s="74"/>
      <c r="G304" s="75"/>
      <c r="K304" s="82">
        <f>IF(AND(年报!N$2&lt;=A304,A304&lt;=年报!N$3),1,0)</f>
        <v>0</v>
      </c>
    </row>
    <row r="305" spans="1:11">
      <c r="A305" s="115"/>
      <c r="B305" s="77"/>
      <c r="C305" s="77"/>
      <c r="D305" s="74"/>
      <c r="E305" s="74"/>
      <c r="F305" s="74"/>
      <c r="G305" s="75"/>
      <c r="K305" s="82">
        <f>IF(AND(年报!N$2&lt;=A305,A305&lt;=年报!N$3),1,0)</f>
        <v>0</v>
      </c>
    </row>
    <row r="306" spans="1:11">
      <c r="A306" s="115"/>
      <c r="B306" s="77"/>
      <c r="C306" s="77"/>
      <c r="D306" s="74"/>
      <c r="E306" s="74"/>
      <c r="F306" s="74"/>
      <c r="G306" s="75"/>
      <c r="K306" s="82">
        <f>IF(AND(年报!N$2&lt;=A306,A306&lt;=年报!N$3),1,0)</f>
        <v>0</v>
      </c>
    </row>
    <row r="307" spans="1:11">
      <c r="A307" s="115"/>
      <c r="B307" s="77"/>
      <c r="C307" s="77"/>
      <c r="D307" s="74"/>
      <c r="E307" s="74"/>
      <c r="F307" s="74"/>
      <c r="G307" s="75"/>
      <c r="K307" s="82">
        <f>IF(AND(年报!N$2&lt;=A307,A307&lt;=年报!N$3),1,0)</f>
        <v>0</v>
      </c>
    </row>
    <row r="308" spans="1:11">
      <c r="A308" s="115"/>
      <c r="B308" s="77"/>
      <c r="C308" s="77"/>
      <c r="D308" s="74"/>
      <c r="E308" s="74"/>
      <c r="F308" s="74"/>
      <c r="G308" s="75"/>
      <c r="K308" s="82">
        <f>IF(AND(年报!N$2&lt;=A308,A308&lt;=年报!N$3),1,0)</f>
        <v>0</v>
      </c>
    </row>
    <row r="309" spans="1:11">
      <c r="A309" s="115"/>
      <c r="B309" s="77"/>
      <c r="C309" s="77"/>
      <c r="D309" s="74"/>
      <c r="E309" s="74"/>
      <c r="F309" s="74"/>
      <c r="G309" s="75"/>
      <c r="K309" s="82">
        <f>IF(AND(年报!N$2&lt;=A309,A309&lt;=年报!N$3),1,0)</f>
        <v>0</v>
      </c>
    </row>
    <row r="310" spans="1:11">
      <c r="A310" s="115"/>
      <c r="B310" s="77"/>
      <c r="C310" s="77"/>
      <c r="D310" s="74"/>
      <c r="E310" s="74"/>
      <c r="F310" s="74"/>
      <c r="G310" s="75"/>
      <c r="K310" s="82">
        <f>IF(AND(年报!N$2&lt;=A310,A310&lt;=年报!N$3),1,0)</f>
        <v>0</v>
      </c>
    </row>
    <row r="311" spans="1:11">
      <c r="A311" s="115"/>
      <c r="B311" s="77"/>
      <c r="C311" s="77"/>
      <c r="D311" s="74"/>
      <c r="E311" s="74"/>
      <c r="F311" s="74"/>
      <c r="G311" s="75"/>
      <c r="K311" s="82">
        <f>IF(AND(年报!N$2&lt;=A311,A311&lt;=年报!N$3),1,0)</f>
        <v>0</v>
      </c>
    </row>
    <row r="312" spans="1:11">
      <c r="A312" s="115"/>
      <c r="B312" s="77"/>
      <c r="C312" s="77"/>
      <c r="D312" s="74"/>
      <c r="E312" s="74"/>
      <c r="F312" s="74"/>
      <c r="G312" s="75"/>
      <c r="K312" s="82">
        <f>IF(AND(年报!N$2&lt;=A312,A312&lt;=年报!N$3),1,0)</f>
        <v>0</v>
      </c>
    </row>
    <row r="313" spans="1:11">
      <c r="A313" s="115"/>
      <c r="B313" s="77"/>
      <c r="C313" s="77"/>
      <c r="D313" s="74"/>
      <c r="E313" s="74"/>
      <c r="F313" s="74"/>
      <c r="G313" s="75"/>
      <c r="K313" s="82">
        <f>IF(AND(年报!N$2&lt;=A313,A313&lt;=年报!N$3),1,0)</f>
        <v>0</v>
      </c>
    </row>
    <row r="314" spans="1:11">
      <c r="A314" s="115"/>
      <c r="B314" s="77"/>
      <c r="C314" s="77"/>
      <c r="D314" s="74"/>
      <c r="E314" s="74"/>
      <c r="F314" s="74"/>
      <c r="G314" s="75"/>
      <c r="K314" s="82">
        <f>IF(AND(年报!N$2&lt;=A314,A314&lt;=年报!N$3),1,0)</f>
        <v>0</v>
      </c>
    </row>
    <row r="315" spans="1:11">
      <c r="A315" s="115"/>
      <c r="B315" s="77"/>
      <c r="C315" s="77"/>
      <c r="D315" s="74"/>
      <c r="E315" s="74"/>
      <c r="F315" s="74"/>
      <c r="G315" s="75"/>
      <c r="K315" s="82">
        <f>IF(AND(年报!N$2&lt;=A315,A315&lt;=年报!N$3),1,0)</f>
        <v>0</v>
      </c>
    </row>
    <row r="316" spans="1:11">
      <c r="A316" s="115"/>
      <c r="B316" s="77"/>
      <c r="C316" s="77"/>
      <c r="D316" s="74"/>
      <c r="E316" s="74"/>
      <c r="F316" s="74"/>
      <c r="G316" s="75"/>
      <c r="K316" s="82">
        <f>IF(AND(年报!N$2&lt;=A316,A316&lt;=年报!N$3),1,0)</f>
        <v>0</v>
      </c>
    </row>
    <row r="317" spans="1:11">
      <c r="A317" s="115"/>
      <c r="B317" s="77"/>
      <c r="C317" s="77"/>
      <c r="D317" s="74"/>
      <c r="E317" s="74"/>
      <c r="F317" s="74"/>
      <c r="G317" s="75"/>
      <c r="K317" s="82">
        <f>IF(AND(年报!N$2&lt;=A317,A317&lt;=年报!N$3),1,0)</f>
        <v>0</v>
      </c>
    </row>
    <row r="318" spans="1:11">
      <c r="A318" s="115"/>
      <c r="B318" s="77"/>
      <c r="C318" s="77"/>
      <c r="D318" s="74"/>
      <c r="E318" s="74"/>
      <c r="F318" s="74"/>
      <c r="G318" s="75"/>
      <c r="K318" s="82">
        <f>IF(AND(年报!N$2&lt;=A318,A318&lt;=年报!N$3),1,0)</f>
        <v>0</v>
      </c>
    </row>
    <row r="319" spans="1:11">
      <c r="A319" s="115"/>
      <c r="B319" s="77"/>
      <c r="C319" s="77"/>
      <c r="D319" s="74"/>
      <c r="E319" s="74"/>
      <c r="F319" s="74"/>
      <c r="G319" s="75"/>
      <c r="K319" s="82">
        <f>IF(AND(年报!N$2&lt;=A319,A319&lt;=年报!N$3),1,0)</f>
        <v>0</v>
      </c>
    </row>
    <row r="320" spans="1:11">
      <c r="A320" s="115"/>
      <c r="B320" s="77"/>
      <c r="C320" s="77"/>
      <c r="D320" s="74"/>
      <c r="E320" s="74"/>
      <c r="F320" s="74"/>
      <c r="G320" s="75"/>
      <c r="K320" s="82">
        <f>IF(AND(年报!N$2&lt;=A320,A320&lt;=年报!N$3),1,0)</f>
        <v>0</v>
      </c>
    </row>
    <row r="321" spans="1:11">
      <c r="A321" s="115"/>
      <c r="B321" s="77"/>
      <c r="C321" s="77"/>
      <c r="D321" s="74"/>
      <c r="E321" s="74"/>
      <c r="F321" s="74"/>
      <c r="G321" s="75"/>
      <c r="K321" s="82">
        <f>IF(AND(年报!N$2&lt;=A321,A321&lt;=年报!N$3),1,0)</f>
        <v>0</v>
      </c>
    </row>
    <row r="322" spans="1:11">
      <c r="A322" s="115"/>
      <c r="B322" s="77"/>
      <c r="C322" s="77"/>
      <c r="D322" s="74"/>
      <c r="E322" s="74"/>
      <c r="F322" s="74"/>
      <c r="G322" s="75"/>
      <c r="K322" s="82">
        <f>IF(AND(年报!N$2&lt;=A322,A322&lt;=年报!N$3),1,0)</f>
        <v>0</v>
      </c>
    </row>
    <row r="323" spans="1:11">
      <c r="A323" s="115"/>
      <c r="B323" s="77"/>
      <c r="C323" s="77"/>
      <c r="D323" s="74"/>
      <c r="E323" s="74"/>
      <c r="F323" s="74"/>
      <c r="G323" s="75"/>
      <c r="K323" s="82">
        <f>IF(AND(年报!N$2&lt;=A323,A323&lt;=年报!N$3),1,0)</f>
        <v>0</v>
      </c>
    </row>
    <row r="324" spans="1:11">
      <c r="A324" s="115"/>
      <c r="B324" s="77"/>
      <c r="C324" s="77"/>
      <c r="D324" s="74"/>
      <c r="E324" s="74"/>
      <c r="F324" s="74"/>
      <c r="G324" s="75"/>
      <c r="K324" s="82">
        <f>IF(AND(年报!N$2&lt;=A324,A324&lt;=年报!N$3),1,0)</f>
        <v>0</v>
      </c>
    </row>
    <row r="325" spans="1:11">
      <c r="A325" s="115"/>
      <c r="B325" s="77"/>
      <c r="C325" s="77"/>
      <c r="D325" s="74"/>
      <c r="E325" s="74"/>
      <c r="F325" s="74"/>
      <c r="G325" s="75"/>
      <c r="K325" s="82">
        <f>IF(AND(年报!N$2&lt;=A325,A325&lt;=年报!N$3),1,0)</f>
        <v>0</v>
      </c>
    </row>
    <row r="326" spans="1:11">
      <c r="A326" s="115"/>
      <c r="B326" s="77"/>
      <c r="C326" s="77"/>
      <c r="D326" s="74"/>
      <c r="E326" s="74"/>
      <c r="F326" s="74"/>
      <c r="G326" s="75"/>
      <c r="K326" s="82">
        <f>IF(AND(年报!N$2&lt;=A326,A326&lt;=年报!N$3),1,0)</f>
        <v>0</v>
      </c>
    </row>
    <row r="327" spans="1:11">
      <c r="A327" s="115"/>
      <c r="B327" s="77"/>
      <c r="C327" s="77"/>
      <c r="D327" s="74"/>
      <c r="E327" s="74"/>
      <c r="F327" s="74"/>
      <c r="G327" s="75"/>
      <c r="K327" s="82">
        <f>IF(AND(年报!N$2&lt;=A327,A327&lt;=年报!N$3),1,0)</f>
        <v>0</v>
      </c>
    </row>
    <row r="328" spans="1:11">
      <c r="A328" s="115"/>
      <c r="B328" s="77"/>
      <c r="C328" s="77"/>
      <c r="D328" s="74"/>
      <c r="E328" s="74"/>
      <c r="F328" s="74"/>
      <c r="G328" s="75"/>
      <c r="K328" s="82">
        <f>IF(AND(年报!N$2&lt;=A328,A328&lt;=年报!N$3),1,0)</f>
        <v>0</v>
      </c>
    </row>
    <row r="329" spans="1:11">
      <c r="A329" s="115"/>
      <c r="B329" s="77"/>
      <c r="C329" s="77"/>
      <c r="D329" s="74"/>
      <c r="E329" s="74"/>
      <c r="F329" s="74"/>
      <c r="G329" s="75"/>
      <c r="K329" s="82">
        <f>IF(AND(年报!N$2&lt;=A329,A329&lt;=年报!N$3),1,0)</f>
        <v>0</v>
      </c>
    </row>
    <row r="330" spans="1:11">
      <c r="A330" s="115"/>
      <c r="B330" s="77"/>
      <c r="C330" s="77"/>
      <c r="D330" s="74"/>
      <c r="E330" s="74"/>
      <c r="F330" s="74"/>
      <c r="G330" s="75"/>
      <c r="K330" s="82">
        <f>IF(AND(年报!N$2&lt;=A330,A330&lt;=年报!N$3),1,0)</f>
        <v>0</v>
      </c>
    </row>
    <row r="331" spans="1:11">
      <c r="A331" s="115"/>
      <c r="B331" s="77"/>
      <c r="C331" s="77"/>
      <c r="D331" s="74"/>
      <c r="E331" s="74"/>
      <c r="F331" s="74"/>
      <c r="G331" s="75"/>
      <c r="K331" s="82">
        <f>IF(AND(年报!N$2&lt;=A331,A331&lt;=年报!N$3),1,0)</f>
        <v>0</v>
      </c>
    </row>
    <row r="332" spans="1:11">
      <c r="A332" s="115"/>
      <c r="B332" s="77"/>
      <c r="C332" s="77"/>
      <c r="D332" s="74"/>
      <c r="E332" s="74"/>
      <c r="F332" s="74"/>
      <c r="G332" s="75"/>
      <c r="K332" s="82">
        <f>IF(AND(年报!N$2&lt;=A332,A332&lt;=年报!N$3),1,0)</f>
        <v>0</v>
      </c>
    </row>
    <row r="333" spans="1:11">
      <c r="A333" s="115"/>
      <c r="B333" s="77"/>
      <c r="C333" s="77"/>
      <c r="D333" s="74"/>
      <c r="E333" s="74"/>
      <c r="F333" s="74"/>
      <c r="G333" s="75"/>
      <c r="K333" s="82">
        <f>IF(AND(年报!N$2&lt;=A333,A333&lt;=年报!N$3),1,0)</f>
        <v>0</v>
      </c>
    </row>
    <row r="334" spans="1:11">
      <c r="A334" s="115"/>
      <c r="B334" s="77"/>
      <c r="C334" s="77"/>
      <c r="D334" s="74"/>
      <c r="E334" s="74"/>
      <c r="F334" s="74"/>
      <c r="G334" s="75"/>
      <c r="K334" s="82">
        <f>IF(AND(年报!N$2&lt;=A334,A334&lt;=年报!N$3),1,0)</f>
        <v>0</v>
      </c>
    </row>
    <row r="335" spans="1:11">
      <c r="A335" s="115"/>
      <c r="B335" s="77"/>
      <c r="C335" s="77"/>
      <c r="D335" s="74"/>
      <c r="E335" s="74"/>
      <c r="F335" s="74"/>
      <c r="G335" s="75"/>
      <c r="K335" s="82">
        <f>IF(AND(年报!N$2&lt;=A335,A335&lt;=年报!N$3),1,0)</f>
        <v>0</v>
      </c>
    </row>
    <row r="336" spans="1:11">
      <c r="A336" s="115"/>
      <c r="B336" s="77"/>
      <c r="C336" s="77"/>
      <c r="D336" s="74"/>
      <c r="E336" s="74"/>
      <c r="F336" s="74"/>
      <c r="G336" s="75"/>
      <c r="K336" s="82">
        <f>IF(AND(年报!N$2&lt;=A336,A336&lt;=年报!N$3),1,0)</f>
        <v>0</v>
      </c>
    </row>
    <row r="337" spans="1:11">
      <c r="A337" s="115"/>
      <c r="B337" s="77"/>
      <c r="C337" s="77"/>
      <c r="D337" s="74"/>
      <c r="E337" s="74"/>
      <c r="F337" s="74"/>
      <c r="G337" s="75"/>
      <c r="K337" s="82">
        <f>IF(AND(年报!N$2&lt;=A337,A337&lt;=年报!N$3),1,0)</f>
        <v>0</v>
      </c>
    </row>
    <row r="338" spans="1:11">
      <c r="A338" s="115"/>
      <c r="B338" s="77"/>
      <c r="C338" s="77"/>
      <c r="D338" s="74"/>
      <c r="E338" s="74"/>
      <c r="F338" s="74"/>
      <c r="G338" s="75"/>
      <c r="K338" s="82">
        <f>IF(AND(年报!N$2&lt;=A338,A338&lt;=年报!N$3),1,0)</f>
        <v>0</v>
      </c>
    </row>
    <row r="339" spans="1:11">
      <c r="A339" s="115"/>
      <c r="B339" s="77"/>
      <c r="C339" s="77"/>
      <c r="D339" s="74"/>
      <c r="E339" s="74"/>
      <c r="F339" s="74"/>
      <c r="G339" s="75"/>
      <c r="K339" s="82">
        <f>IF(AND(年报!N$2&lt;=A339,A339&lt;=年报!N$3),1,0)</f>
        <v>0</v>
      </c>
    </row>
    <row r="340" spans="1:11">
      <c r="A340" s="115"/>
      <c r="B340" s="77"/>
      <c r="C340" s="77"/>
      <c r="D340" s="74"/>
      <c r="E340" s="74"/>
      <c r="F340" s="74"/>
      <c r="G340" s="75"/>
      <c r="K340" s="82">
        <f>IF(AND(年报!N$2&lt;=A340,A340&lt;=年报!N$3),1,0)</f>
        <v>0</v>
      </c>
    </row>
    <row r="341" spans="1:11">
      <c r="A341" s="115"/>
      <c r="B341" s="77"/>
      <c r="C341" s="77"/>
      <c r="D341" s="74"/>
      <c r="E341" s="74"/>
      <c r="F341" s="74"/>
      <c r="G341" s="75"/>
      <c r="K341" s="82">
        <f>IF(AND(年报!N$2&lt;=A341,A341&lt;=年报!N$3),1,0)</f>
        <v>0</v>
      </c>
    </row>
    <row r="342" spans="1:11">
      <c r="A342" s="115"/>
      <c r="B342" s="77"/>
      <c r="C342" s="77"/>
      <c r="D342" s="74"/>
      <c r="E342" s="74"/>
      <c r="F342" s="74"/>
      <c r="G342" s="75"/>
      <c r="K342" s="82">
        <f>IF(AND(年报!N$2&lt;=A342,A342&lt;=年报!N$3),1,0)</f>
        <v>0</v>
      </c>
    </row>
    <row r="343" spans="1:11">
      <c r="A343" s="115"/>
      <c r="B343" s="77"/>
      <c r="C343" s="77"/>
      <c r="D343" s="74"/>
      <c r="E343" s="74"/>
      <c r="F343" s="74"/>
      <c r="G343" s="75"/>
      <c r="K343" s="82">
        <f>IF(AND(年报!N$2&lt;=A343,A343&lt;=年报!N$3),1,0)</f>
        <v>0</v>
      </c>
    </row>
    <row r="344" spans="1:11">
      <c r="A344" s="115"/>
      <c r="B344" s="77"/>
      <c r="C344" s="77"/>
      <c r="D344" s="74"/>
      <c r="E344" s="74"/>
      <c r="F344" s="74"/>
      <c r="G344" s="75"/>
      <c r="K344" s="82">
        <f>IF(AND(年报!N$2&lt;=A344,A344&lt;=年报!N$3),1,0)</f>
        <v>0</v>
      </c>
    </row>
    <row r="345" spans="1:11">
      <c r="A345" s="115"/>
      <c r="B345" s="77"/>
      <c r="C345" s="77"/>
      <c r="D345" s="74"/>
      <c r="E345" s="74"/>
      <c r="F345" s="74"/>
      <c r="G345" s="75"/>
      <c r="K345" s="82">
        <f>IF(AND(年报!N$2&lt;=A345,A345&lt;=年报!N$3),1,0)</f>
        <v>0</v>
      </c>
    </row>
    <row r="346" spans="1:11">
      <c r="A346" s="115"/>
      <c r="B346" s="77"/>
      <c r="C346" s="77"/>
      <c r="D346" s="74"/>
      <c r="E346" s="74"/>
      <c r="F346" s="74"/>
      <c r="G346" s="75"/>
      <c r="K346" s="82">
        <f>IF(AND(年报!N$2&lt;=A346,A346&lt;=年报!N$3),1,0)</f>
        <v>0</v>
      </c>
    </row>
    <row r="347" spans="1:11">
      <c r="A347" s="115"/>
      <c r="B347" s="77"/>
      <c r="C347" s="77"/>
      <c r="D347" s="74"/>
      <c r="E347" s="74"/>
      <c r="F347" s="74"/>
      <c r="G347" s="75"/>
      <c r="K347" s="82">
        <f>IF(AND(年报!N$2&lt;=A347,A347&lt;=年报!N$3),1,0)</f>
        <v>0</v>
      </c>
    </row>
    <row r="348" spans="1:11">
      <c r="A348" s="115"/>
      <c r="B348" s="77"/>
      <c r="C348" s="77"/>
      <c r="D348" s="74"/>
      <c r="E348" s="74"/>
      <c r="F348" s="74"/>
      <c r="G348" s="75"/>
      <c r="K348" s="82">
        <f>IF(AND(年报!N$2&lt;=A348,A348&lt;=年报!N$3),1,0)</f>
        <v>0</v>
      </c>
    </row>
    <row r="349" spans="1:11">
      <c r="A349" s="115"/>
      <c r="B349" s="77"/>
      <c r="C349" s="77"/>
      <c r="D349" s="74"/>
      <c r="E349" s="74"/>
      <c r="F349" s="74"/>
      <c r="G349" s="75"/>
      <c r="K349" s="82">
        <f>IF(AND(年报!N$2&lt;=A349,A349&lt;=年报!N$3),1,0)</f>
        <v>0</v>
      </c>
    </row>
    <row r="350" spans="1:11">
      <c r="A350" s="115"/>
      <c r="B350" s="77"/>
      <c r="C350" s="77"/>
      <c r="D350" s="74"/>
      <c r="E350" s="74"/>
      <c r="F350" s="74"/>
      <c r="G350" s="75"/>
      <c r="K350" s="82">
        <f>IF(AND(年报!N$2&lt;=A350,A350&lt;=年报!N$3),1,0)</f>
        <v>0</v>
      </c>
    </row>
    <row r="351" spans="1:11">
      <c r="A351" s="115"/>
      <c r="B351" s="77"/>
      <c r="C351" s="77"/>
      <c r="D351" s="74"/>
      <c r="E351" s="74"/>
      <c r="F351" s="74"/>
      <c r="G351" s="75"/>
      <c r="K351" s="82">
        <f>IF(AND(年报!N$2&lt;=A351,A351&lt;=年报!N$3),1,0)</f>
        <v>0</v>
      </c>
    </row>
    <row r="352" spans="1:11">
      <c r="A352" s="115"/>
      <c r="B352" s="77"/>
      <c r="C352" s="77"/>
      <c r="D352" s="74"/>
      <c r="E352" s="74"/>
      <c r="F352" s="74"/>
      <c r="G352" s="75"/>
      <c r="K352" s="82">
        <f>IF(AND(年报!N$2&lt;=A352,A352&lt;=年报!N$3),1,0)</f>
        <v>0</v>
      </c>
    </row>
    <row r="353" spans="1:11">
      <c r="A353" s="115"/>
      <c r="B353" s="77"/>
      <c r="C353" s="77"/>
      <c r="D353" s="74"/>
      <c r="E353" s="74"/>
      <c r="F353" s="74"/>
      <c r="G353" s="75"/>
      <c r="K353" s="82">
        <f>IF(AND(年报!N$2&lt;=A353,A353&lt;=年报!N$3),1,0)</f>
        <v>0</v>
      </c>
    </row>
    <row r="354" spans="1:11">
      <c r="A354" s="115"/>
      <c r="B354" s="77"/>
      <c r="C354" s="77"/>
      <c r="D354" s="74"/>
      <c r="E354" s="74"/>
      <c r="F354" s="74"/>
      <c r="G354" s="75"/>
      <c r="K354" s="82">
        <f>IF(AND(年报!N$2&lt;=A354,A354&lt;=年报!N$3),1,0)</f>
        <v>0</v>
      </c>
    </row>
    <row r="355" spans="1:11">
      <c r="A355" s="115"/>
      <c r="B355" s="77"/>
      <c r="C355" s="77"/>
      <c r="D355" s="74"/>
      <c r="E355" s="74"/>
      <c r="F355" s="74"/>
      <c r="G355" s="75"/>
      <c r="K355" s="82">
        <f>IF(AND(年报!N$2&lt;=A355,A355&lt;=年报!N$3),1,0)</f>
        <v>0</v>
      </c>
    </row>
    <row r="356" spans="1:11">
      <c r="A356" s="115"/>
      <c r="B356" s="77"/>
      <c r="C356" s="77"/>
      <c r="D356" s="74"/>
      <c r="E356" s="74"/>
      <c r="F356" s="74"/>
      <c r="G356" s="75"/>
      <c r="K356" s="82">
        <f>IF(AND(年报!N$2&lt;=A356,A356&lt;=年报!N$3),1,0)</f>
        <v>0</v>
      </c>
    </row>
    <row r="357" spans="1:11">
      <c r="A357" s="115"/>
      <c r="B357" s="77"/>
      <c r="C357" s="77"/>
      <c r="D357" s="74"/>
      <c r="E357" s="74"/>
      <c r="F357" s="74"/>
      <c r="G357" s="75"/>
      <c r="K357" s="82">
        <f>IF(AND(年报!N$2&lt;=A357,A357&lt;=年报!N$3),1,0)</f>
        <v>0</v>
      </c>
    </row>
    <row r="358" spans="1:11">
      <c r="A358" s="115"/>
      <c r="B358" s="77"/>
      <c r="C358" s="77"/>
      <c r="D358" s="74"/>
      <c r="E358" s="74"/>
      <c r="F358" s="74"/>
      <c r="G358" s="75"/>
      <c r="K358" s="82">
        <f>IF(AND(年报!N$2&lt;=A358,A358&lt;=年报!N$3),1,0)</f>
        <v>0</v>
      </c>
    </row>
    <row r="359" spans="1:11">
      <c r="A359" s="115"/>
      <c r="B359" s="77"/>
      <c r="C359" s="77"/>
      <c r="D359" s="74"/>
      <c r="E359" s="74"/>
      <c r="F359" s="74"/>
      <c r="G359" s="75"/>
      <c r="K359" s="82">
        <f>IF(AND(年报!N$2&lt;=A359,A359&lt;=年报!N$3),1,0)</f>
        <v>0</v>
      </c>
    </row>
    <row r="360" spans="1:11">
      <c r="A360" s="115"/>
      <c r="B360" s="77"/>
      <c r="C360" s="77"/>
      <c r="D360" s="74"/>
      <c r="E360" s="74"/>
      <c r="F360" s="74"/>
      <c r="G360" s="75"/>
      <c r="K360" s="82">
        <f>IF(AND(年报!N$2&lt;=A360,A360&lt;=年报!N$3),1,0)</f>
        <v>0</v>
      </c>
    </row>
    <row r="361" spans="1:11">
      <c r="A361" s="115"/>
      <c r="B361" s="77"/>
      <c r="C361" s="77"/>
      <c r="D361" s="74"/>
      <c r="E361" s="74"/>
      <c r="F361" s="74"/>
      <c r="G361" s="75"/>
      <c r="K361" s="82">
        <f>IF(AND(年报!N$2&lt;=A361,A361&lt;=年报!N$3),1,0)</f>
        <v>0</v>
      </c>
    </row>
    <row r="362" spans="1:11">
      <c r="A362" s="115"/>
      <c r="B362" s="77"/>
      <c r="C362" s="77"/>
      <c r="D362" s="74"/>
      <c r="E362" s="74"/>
      <c r="F362" s="74"/>
      <c r="G362" s="75"/>
      <c r="K362" s="82">
        <f>IF(AND(年报!N$2&lt;=A362,A362&lt;=年报!N$3),1,0)</f>
        <v>0</v>
      </c>
    </row>
    <row r="363" spans="1:11">
      <c r="A363" s="115"/>
      <c r="B363" s="77"/>
      <c r="C363" s="77"/>
      <c r="D363" s="74"/>
      <c r="E363" s="74"/>
      <c r="F363" s="74"/>
      <c r="G363" s="75"/>
      <c r="K363" s="82">
        <f>IF(AND(年报!N$2&lt;=A363,A363&lt;=年报!N$3),1,0)</f>
        <v>0</v>
      </c>
    </row>
    <row r="364" spans="1:11">
      <c r="A364" s="115"/>
      <c r="B364" s="77"/>
      <c r="C364" s="77"/>
      <c r="D364" s="74"/>
      <c r="E364" s="74"/>
      <c r="F364" s="74"/>
      <c r="G364" s="75"/>
      <c r="K364" s="82">
        <f>IF(AND(年报!N$2&lt;=A364,A364&lt;=年报!N$3),1,0)</f>
        <v>0</v>
      </c>
    </row>
    <row r="365" spans="1:11">
      <c r="A365" s="115"/>
      <c r="B365" s="77"/>
      <c r="C365" s="77"/>
      <c r="D365" s="74"/>
      <c r="E365" s="74"/>
      <c r="F365" s="74"/>
      <c r="G365" s="75"/>
      <c r="K365" s="82">
        <f>IF(AND(年报!N$2&lt;=A365,A365&lt;=年报!N$3),1,0)</f>
        <v>0</v>
      </c>
    </row>
    <row r="366" spans="1:11">
      <c r="A366" s="115"/>
      <c r="B366" s="77"/>
      <c r="C366" s="77"/>
      <c r="D366" s="74"/>
      <c r="E366" s="74"/>
      <c r="F366" s="74"/>
      <c r="G366" s="75"/>
      <c r="K366" s="82">
        <f>IF(AND(年报!N$2&lt;=A366,A366&lt;=年报!N$3),1,0)</f>
        <v>0</v>
      </c>
    </row>
    <row r="367" spans="1:11">
      <c r="A367" s="115"/>
      <c r="B367" s="77"/>
      <c r="C367" s="77"/>
      <c r="D367" s="74"/>
      <c r="E367" s="74"/>
      <c r="F367" s="74"/>
      <c r="G367" s="75"/>
      <c r="K367" s="82">
        <f>IF(AND(年报!N$2&lt;=A367,A367&lt;=年报!N$3),1,0)</f>
        <v>0</v>
      </c>
    </row>
    <row r="368" spans="1:11">
      <c r="A368" s="115"/>
      <c r="B368" s="77"/>
      <c r="C368" s="77"/>
      <c r="D368" s="74"/>
      <c r="E368" s="74"/>
      <c r="F368" s="74"/>
      <c r="G368" s="75"/>
      <c r="K368" s="82">
        <f>IF(AND(年报!N$2&lt;=A368,A368&lt;=年报!N$3),1,0)</f>
        <v>0</v>
      </c>
    </row>
    <row r="369" spans="1:11">
      <c r="A369" s="115"/>
      <c r="B369" s="77"/>
      <c r="C369" s="77"/>
      <c r="D369" s="74"/>
      <c r="E369" s="74"/>
      <c r="F369" s="74"/>
      <c r="G369" s="75"/>
      <c r="K369" s="82">
        <f>IF(AND(年报!N$2&lt;=A369,A369&lt;=年报!N$3),1,0)</f>
        <v>0</v>
      </c>
    </row>
    <row r="370" spans="1:11">
      <c r="A370" s="115"/>
      <c r="B370" s="77"/>
      <c r="C370" s="77"/>
      <c r="D370" s="74"/>
      <c r="E370" s="74"/>
      <c r="F370" s="74"/>
      <c r="G370" s="75"/>
      <c r="K370" s="82">
        <f>IF(AND(年报!N$2&lt;=A370,A370&lt;=年报!N$3),1,0)</f>
        <v>0</v>
      </c>
    </row>
    <row r="371" spans="1:11">
      <c r="A371" s="115"/>
      <c r="B371" s="77"/>
      <c r="C371" s="77"/>
      <c r="D371" s="74"/>
      <c r="E371" s="74"/>
      <c r="F371" s="74"/>
      <c r="G371" s="75"/>
      <c r="K371" s="82">
        <f>IF(AND(年报!N$2&lt;=A371,A371&lt;=年报!N$3),1,0)</f>
        <v>0</v>
      </c>
    </row>
    <row r="372" spans="1:11">
      <c r="A372" s="115"/>
      <c r="B372" s="77"/>
      <c r="C372" s="77"/>
      <c r="D372" s="74"/>
      <c r="E372" s="74"/>
      <c r="F372" s="74"/>
      <c r="G372" s="75"/>
      <c r="K372" s="82">
        <f>IF(AND(年报!N$2&lt;=A372,A372&lt;=年报!N$3),1,0)</f>
        <v>0</v>
      </c>
    </row>
    <row r="373" spans="1:11">
      <c r="A373" s="115"/>
      <c r="B373" s="77"/>
      <c r="C373" s="77"/>
      <c r="D373" s="74"/>
      <c r="E373" s="74"/>
      <c r="F373" s="74"/>
      <c r="G373" s="75"/>
      <c r="K373" s="82">
        <f>IF(AND(年报!N$2&lt;=A373,A373&lt;=年报!N$3),1,0)</f>
        <v>0</v>
      </c>
    </row>
    <row r="374" spans="1:11">
      <c r="A374" s="115"/>
      <c r="B374" s="77"/>
      <c r="C374" s="77"/>
      <c r="D374" s="74"/>
      <c r="E374" s="74"/>
      <c r="F374" s="74"/>
      <c r="G374" s="75"/>
      <c r="K374" s="82">
        <f>IF(AND(年报!N$2&lt;=A374,A374&lt;=年报!N$3),1,0)</f>
        <v>0</v>
      </c>
    </row>
    <row r="375" spans="1:11">
      <c r="A375" s="115"/>
      <c r="B375" s="77"/>
      <c r="C375" s="77"/>
      <c r="D375" s="74"/>
      <c r="E375" s="74"/>
      <c r="F375" s="74"/>
      <c r="G375" s="75"/>
      <c r="K375" s="82">
        <f>IF(AND(年报!N$2&lt;=A375,A375&lt;=年报!N$3),1,0)</f>
        <v>0</v>
      </c>
    </row>
    <row r="376" spans="1:11">
      <c r="A376" s="115"/>
      <c r="B376" s="77"/>
      <c r="C376" s="77"/>
      <c r="D376" s="74"/>
      <c r="E376" s="74"/>
      <c r="F376" s="74"/>
      <c r="G376" s="75"/>
      <c r="K376" s="82">
        <f>IF(AND(年报!N$2&lt;=A376,A376&lt;=年报!N$3),1,0)</f>
        <v>0</v>
      </c>
    </row>
    <row r="377" spans="1:11">
      <c r="A377" s="115"/>
      <c r="B377" s="77"/>
      <c r="C377" s="77"/>
      <c r="D377" s="74"/>
      <c r="E377" s="74"/>
      <c r="F377" s="74"/>
      <c r="G377" s="75"/>
      <c r="K377" s="82">
        <f>IF(AND(年报!N$2&lt;=A377,A377&lt;=年报!N$3),1,0)</f>
        <v>0</v>
      </c>
    </row>
    <row r="378" spans="1:11">
      <c r="A378" s="115"/>
      <c r="B378" s="77"/>
      <c r="C378" s="77"/>
      <c r="D378" s="74"/>
      <c r="E378" s="74"/>
      <c r="F378" s="74"/>
      <c r="G378" s="75"/>
      <c r="K378" s="82">
        <f>IF(AND(年报!N$2&lt;=A378,A378&lt;=年报!N$3),1,0)</f>
        <v>0</v>
      </c>
    </row>
    <row r="379" spans="1:11">
      <c r="A379" s="115"/>
      <c r="B379" s="77"/>
      <c r="C379" s="77"/>
      <c r="D379" s="74"/>
      <c r="E379" s="74"/>
      <c r="F379" s="74"/>
      <c r="G379" s="75"/>
      <c r="K379" s="82">
        <f>IF(AND(年报!N$2&lt;=A379,A379&lt;=年报!N$3),1,0)</f>
        <v>0</v>
      </c>
    </row>
    <row r="380" spans="1:11">
      <c r="A380" s="115"/>
      <c r="B380" s="77"/>
      <c r="C380" s="77"/>
      <c r="D380" s="74"/>
      <c r="E380" s="74"/>
      <c r="F380" s="74"/>
      <c r="G380" s="75"/>
      <c r="K380" s="82">
        <f>IF(AND(年报!N$2&lt;=A380,A380&lt;=年报!N$3),1,0)</f>
        <v>0</v>
      </c>
    </row>
    <row r="381" spans="1:11">
      <c r="A381" s="115"/>
      <c r="B381" s="77"/>
      <c r="C381" s="77"/>
      <c r="D381" s="74"/>
      <c r="E381" s="74"/>
      <c r="F381" s="74"/>
      <c r="G381" s="75"/>
      <c r="K381" s="82">
        <f>IF(AND(年报!N$2&lt;=A381,A381&lt;=年报!N$3),1,0)</f>
        <v>0</v>
      </c>
    </row>
    <row r="382" spans="1:11">
      <c r="A382" s="115"/>
      <c r="B382" s="77"/>
      <c r="C382" s="77"/>
      <c r="D382" s="74"/>
      <c r="E382" s="74"/>
      <c r="F382" s="74"/>
      <c r="G382" s="75"/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  <row r="881" spans="11:11"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81"/>
  <sheetViews>
    <sheetView workbookViewId="0">
      <pane xSplit="1" ySplit="3" topLeftCell="B126" activePane="bottomRight" state="frozen"/>
      <selection/>
      <selection pane="topRight"/>
      <selection pane="bottomLeft"/>
      <selection pane="bottomRight" activeCell="E149" sqref="E149"/>
    </sheetView>
  </sheetViews>
  <sheetFormatPr defaultColWidth="8.75" defaultRowHeight="14.25"/>
  <cols>
    <col min="1" max="1" width="10.375" style="63" customWidth="1"/>
    <col min="2" max="2" width="10.25" style="63" customWidth="1"/>
    <col min="3" max="3" width="9.5" style="63" customWidth="1"/>
    <col min="4" max="6" width="12.375" style="63" customWidth="1"/>
    <col min="7" max="7" width="11.5" style="63" customWidth="1"/>
    <col min="8" max="8" width="16.75" style="63" customWidth="1"/>
    <col min="9" max="10" width="10.25" style="63" customWidth="1"/>
    <col min="11" max="11" width="10.625" style="64" customWidth="1"/>
    <col min="12" max="16384" width="8.75" style="63"/>
  </cols>
  <sheetData>
    <row r="1" spans="1:11">
      <c r="A1" s="141" t="s">
        <v>4</v>
      </c>
      <c r="B1" s="142"/>
      <c r="C1" s="143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141" t="s">
        <v>46</v>
      </c>
      <c r="B2" s="144"/>
      <c r="C2" s="69">
        <v>43048</v>
      </c>
      <c r="D2" s="70" t="s">
        <v>47</v>
      </c>
      <c r="E2" s="70" t="s">
        <v>48</v>
      </c>
      <c r="F2" s="77">
        <v>2642.48</v>
      </c>
      <c r="G2" s="75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136" t="s">
        <v>28</v>
      </c>
      <c r="G3" s="75" t="s">
        <v>29</v>
      </c>
      <c r="K3" s="81" t="s">
        <v>20</v>
      </c>
    </row>
    <row r="4" spans="1:11">
      <c r="A4" s="115">
        <f>'DC4-1'!A44</f>
        <v>43050</v>
      </c>
      <c r="B4" s="77">
        <f>'DC4-1'!B4</f>
        <v>2581.994</v>
      </c>
      <c r="C4" s="77">
        <f>IF(ISERROR(VLOOKUP(A4,'DC4-1'!$A$4:$Q$1997,5,TRUE)),"",VLOOKUP(A4,'DC4-1'!$A$4:$Q$1997,5,TRUE))</f>
        <v>63.11</v>
      </c>
      <c r="D4" s="74">
        <v>2.52</v>
      </c>
      <c r="E4" s="65">
        <v>2.551</v>
      </c>
      <c r="F4" s="74">
        <f>(B4+C4)-(D4+E4)/2</f>
        <v>2642.5685</v>
      </c>
      <c r="G4" s="75">
        <f>($F$4-F4)*1000</f>
        <v>0</v>
      </c>
      <c r="K4" s="82"/>
    </row>
    <row r="5" spans="1:15">
      <c r="A5" s="115">
        <f>'DC4-1'!A45</f>
        <v>43055</v>
      </c>
      <c r="B5" s="77">
        <f>'DC4-1'!B5</f>
        <v>2581.994</v>
      </c>
      <c r="C5" s="77">
        <f>IF(ISERROR(VLOOKUP(A5,'DC4-1'!$A$4:$Q$1997,5,TRUE)),"",VLOOKUP(A5,'DC4-1'!$A$4:$Q$1997,5,TRUE))</f>
        <v>63.6015</v>
      </c>
      <c r="D5" s="74">
        <v>3.035</v>
      </c>
      <c r="E5" s="65">
        <v>3.079</v>
      </c>
      <c r="F5" s="74">
        <f t="shared" ref="F5:F6" si="0">(B5+C5)-(D5+E5)/2</f>
        <v>2642.5385</v>
      </c>
      <c r="G5" s="75">
        <f t="shared" ref="G5:G6" si="1">($F$4-F5)*1000</f>
        <v>29.9999999997453</v>
      </c>
      <c r="I5" s="115"/>
      <c r="J5" s="77"/>
      <c r="K5" s="82"/>
      <c r="L5" s="74"/>
      <c r="M5" s="65"/>
      <c r="N5" s="74"/>
      <c r="O5" s="75"/>
    </row>
    <row r="6" spans="1:11">
      <c r="A6" s="115">
        <f>'DC4-1'!A46</f>
        <v>43059</v>
      </c>
      <c r="B6" s="77">
        <f>'DC4-1'!B6</f>
        <v>2581.994</v>
      </c>
      <c r="C6" s="77">
        <f>IF(ISERROR(VLOOKUP(A6,'DC4-1'!$A$4:$Q$1997,5,TRUE)),"",VLOOKUP(A6,'DC4-1'!$A$4:$Q$1997,5,TRUE))</f>
        <v>66.3765</v>
      </c>
      <c r="D6" s="74">
        <v>5.816</v>
      </c>
      <c r="E6" s="65">
        <v>5.896</v>
      </c>
      <c r="F6" s="74">
        <f t="shared" si="0"/>
        <v>2642.5145</v>
      </c>
      <c r="G6" s="75">
        <f t="shared" si="1"/>
        <v>54.0000000005421</v>
      </c>
      <c r="K6" s="82"/>
    </row>
    <row r="7" spans="1:11">
      <c r="A7" s="115">
        <f>'DC4-1'!A47</f>
        <v>43063</v>
      </c>
      <c r="B7" s="77">
        <f>'DC4-1'!B7</f>
        <v>2581.994</v>
      </c>
      <c r="C7" s="77">
        <f>IF(ISERROR(VLOOKUP(A7,'DC4-1'!$A$4:$Q$1997,5,TRUE)),"",VLOOKUP(A7,'DC4-1'!$A$4:$Q$1997,5,TRUE))</f>
        <v>66.931</v>
      </c>
      <c r="D7" s="74"/>
      <c r="E7" s="65"/>
      <c r="F7" s="74"/>
      <c r="G7" s="75"/>
      <c r="K7" s="82"/>
    </row>
    <row r="8" spans="1:11">
      <c r="A8" s="115">
        <f>'DC4-1'!A48</f>
        <v>43067</v>
      </c>
      <c r="B8" s="77">
        <f>'DC4-1'!B8</f>
        <v>2581.994</v>
      </c>
      <c r="C8" s="77">
        <f>IF(ISERROR(VLOOKUP(A8,'DC4-1'!$A$4:$Q$1997,5,TRUE)),"",VLOOKUP(A8,'DC4-1'!$A$4:$Q$1997,5,TRUE))</f>
        <v>69.796</v>
      </c>
      <c r="D8" s="74">
        <v>9.335</v>
      </c>
      <c r="E8" s="65">
        <v>9.375</v>
      </c>
      <c r="F8" s="74">
        <f t="shared" ref="F8:F71" si="2">(B8+C8)-(D8+E8)/2</f>
        <v>2642.435</v>
      </c>
      <c r="G8" s="75">
        <f t="shared" ref="G8:G71" si="3">($F$4-F8)*1000</f>
        <v>133.500000000367</v>
      </c>
      <c r="K8" s="82"/>
    </row>
    <row r="9" spans="1:11">
      <c r="A9" s="115">
        <f>'DC4-1'!A49</f>
        <v>43073</v>
      </c>
      <c r="B9" s="77">
        <f>'DC4-1'!B9</f>
        <v>2581.994</v>
      </c>
      <c r="C9" s="77">
        <f>IF(ISERROR(VLOOKUP(A9,'DC4-1'!$A$4:$Q$1997,5,TRUE)),"",VLOOKUP(A9,'DC4-1'!$A$4:$Q$1997,5,TRUE))</f>
        <v>69.749</v>
      </c>
      <c r="D9" s="74">
        <v>9.313</v>
      </c>
      <c r="E9" s="65">
        <v>9.358</v>
      </c>
      <c r="F9" s="74">
        <f t="shared" si="2"/>
        <v>2642.4075</v>
      </c>
      <c r="G9" s="75">
        <f t="shared" si="3"/>
        <v>161.000000000513</v>
      </c>
      <c r="K9" s="82"/>
    </row>
    <row r="10" spans="1:11">
      <c r="A10" s="115">
        <f>'DC4-1'!A50</f>
        <v>43094</v>
      </c>
      <c r="B10" s="77">
        <f>'DC4-1'!B10</f>
        <v>2581.994</v>
      </c>
      <c r="C10" s="77">
        <f>IF(ISERROR(VLOOKUP(A10,'DC4-1'!$A$4:$Q$1997,5,TRUE)),"",VLOOKUP(A10,'DC4-1'!$A$4:$Q$1997,5,TRUE))</f>
        <v>73.15</v>
      </c>
      <c r="D10" s="74">
        <v>12.76</v>
      </c>
      <c r="E10" s="65">
        <v>12.8</v>
      </c>
      <c r="F10" s="74">
        <f t="shared" si="2"/>
        <v>2642.364</v>
      </c>
      <c r="G10" s="75">
        <f t="shared" si="3"/>
        <v>204.50000000028</v>
      </c>
      <c r="K10" s="82"/>
    </row>
    <row r="11" spans="1:11">
      <c r="A11" s="115">
        <f>'DC4-1'!A51</f>
        <v>43102</v>
      </c>
      <c r="B11" s="77">
        <f>'DC4-1'!B11</f>
        <v>2581.994</v>
      </c>
      <c r="C11" s="77">
        <f>IF(ISERROR(VLOOKUP(A11,'DC4-1'!$A$4:$Q$1997,5,TRUE)),"",VLOOKUP(A11,'DC4-1'!$A$4:$Q$1997,5,TRUE))</f>
        <v>73.5825</v>
      </c>
      <c r="D11" s="74">
        <v>13.215</v>
      </c>
      <c r="E11" s="65">
        <v>13.261</v>
      </c>
      <c r="F11" s="74">
        <f t="shared" si="2"/>
        <v>2642.3385</v>
      </c>
      <c r="G11" s="75">
        <f t="shared" si="3"/>
        <v>230.000000000018</v>
      </c>
      <c r="K11" s="82"/>
    </row>
    <row r="12" spans="1:11">
      <c r="A12" s="115">
        <f>'DC4-1'!A52</f>
        <v>43108</v>
      </c>
      <c r="B12" s="77">
        <f>'DC4-1'!B12</f>
        <v>2581.994</v>
      </c>
      <c r="C12" s="77">
        <f>IF(ISERROR(VLOOKUP(A12,'DC4-1'!$A$4:$Q$1997,5,TRUE)),"",VLOOKUP(A12,'DC4-1'!$A$4:$Q$1997,5,TRUE))</f>
        <v>73.58</v>
      </c>
      <c r="D12" s="74">
        <v>13.213</v>
      </c>
      <c r="E12" s="65">
        <v>13.258</v>
      </c>
      <c r="F12" s="74">
        <f t="shared" si="2"/>
        <v>2642.3385</v>
      </c>
      <c r="G12" s="75">
        <f t="shared" si="3"/>
        <v>230.000000000018</v>
      </c>
      <c r="K12" s="82"/>
    </row>
    <row r="13" spans="1:11">
      <c r="A13" s="115">
        <f>'DC4-1'!A53</f>
        <v>43118</v>
      </c>
      <c r="B13" s="77">
        <f>'DC4-1'!B13</f>
        <v>2581.994</v>
      </c>
      <c r="C13" s="77">
        <f>IF(ISERROR(VLOOKUP(A13,'DC4-1'!$A$4:$Q$1997,5,TRUE)),"",VLOOKUP(A13,'DC4-1'!$A$4:$Q$1997,5,TRUE))</f>
        <v>76.296</v>
      </c>
      <c r="D13" s="74">
        <v>15.945</v>
      </c>
      <c r="E13" s="74">
        <v>15.991</v>
      </c>
      <c r="F13" s="74">
        <f t="shared" si="2"/>
        <v>2642.322</v>
      </c>
      <c r="G13" s="75">
        <f t="shared" si="3"/>
        <v>246.500000000196</v>
      </c>
      <c r="K13" s="82"/>
    </row>
    <row r="14" spans="1:11">
      <c r="A14" s="115">
        <f>'DC4-1'!A54</f>
        <v>43122</v>
      </c>
      <c r="B14" s="77">
        <f>'DC4-1'!B14</f>
        <v>2581.994</v>
      </c>
      <c r="C14" s="77">
        <f>IF(ISERROR(VLOOKUP(A14,'DC4-1'!$A$4:$Q$1997,5,TRUE)),"",VLOOKUP(A14,'DC4-1'!$A$4:$Q$1997,5,TRUE))</f>
        <v>76.2815</v>
      </c>
      <c r="D14" s="74">
        <v>15.942</v>
      </c>
      <c r="E14" s="74">
        <v>15.987</v>
      </c>
      <c r="F14" s="74">
        <f t="shared" si="2"/>
        <v>2642.311</v>
      </c>
      <c r="G14" s="75">
        <f t="shared" si="3"/>
        <v>257.500000000164</v>
      </c>
      <c r="K14" s="82"/>
    </row>
    <row r="15" spans="1:11">
      <c r="A15" s="115">
        <f>'DC4-1'!A55</f>
        <v>43129</v>
      </c>
      <c r="B15" s="77">
        <f>'DC4-1'!B15</f>
        <v>2581.994</v>
      </c>
      <c r="C15" s="77">
        <f>IF(ISERROR(VLOOKUP(A15,'DC4-1'!$A$4:$Q$1997,5,TRUE)),"",VLOOKUP(A15,'DC4-1'!$A$4:$Q$1997,5,TRUE))</f>
        <v>76.8665</v>
      </c>
      <c r="D15" s="74">
        <v>16.532</v>
      </c>
      <c r="E15" s="74">
        <v>16.577</v>
      </c>
      <c r="F15" s="74">
        <f t="shared" si="2"/>
        <v>2642.306</v>
      </c>
      <c r="G15" s="75">
        <f t="shared" si="3"/>
        <v>262.500000000273</v>
      </c>
      <c r="K15" s="82"/>
    </row>
    <row r="16" spans="1:11">
      <c r="A16" s="115">
        <f>'DC4-1'!A56</f>
        <v>43144</v>
      </c>
      <c r="B16" s="77">
        <f>'DC4-1'!B16</f>
        <v>2581.994</v>
      </c>
      <c r="C16" s="77">
        <f>IF(ISERROR(VLOOKUP(A16,'DC4-1'!$A$4:$Q$1997,5,TRUE)),"",VLOOKUP(A16,'DC4-1'!$A$4:$Q$1997,5,TRUE))</f>
        <v>79.6435</v>
      </c>
      <c r="D16" s="74">
        <v>19.354</v>
      </c>
      <c r="E16" s="74">
        <v>19.398</v>
      </c>
      <c r="F16" s="74">
        <f t="shared" si="2"/>
        <v>2642.2615</v>
      </c>
      <c r="G16" s="75">
        <f t="shared" si="3"/>
        <v>307.000000000244</v>
      </c>
      <c r="K16" s="82"/>
    </row>
    <row r="17" spans="1:11">
      <c r="A17" s="115">
        <f>'DC4-1'!A57</f>
        <v>43150</v>
      </c>
      <c r="B17" s="77">
        <f>'DC4-1'!B17</f>
        <v>2581.994</v>
      </c>
      <c r="C17" s="77">
        <f>IF(ISERROR(VLOOKUP(A17,'DC4-1'!$A$4:$Q$1997,5,TRUE)),"",VLOOKUP(A17,'DC4-1'!$A$4:$Q$1997,5,TRUE))</f>
        <v>79.633</v>
      </c>
      <c r="D17" s="74">
        <v>19.349</v>
      </c>
      <c r="E17" s="74">
        <v>19.397</v>
      </c>
      <c r="F17" s="74">
        <f t="shared" si="2"/>
        <v>2642.254</v>
      </c>
      <c r="G17" s="75">
        <f t="shared" si="3"/>
        <v>314.500000000407</v>
      </c>
      <c r="K17" s="82"/>
    </row>
    <row r="18" spans="1:11">
      <c r="A18" s="115">
        <f>'DC4-1'!A58</f>
        <v>43163</v>
      </c>
      <c r="B18" s="77">
        <f>'DC4-1'!B18</f>
        <v>2581.994</v>
      </c>
      <c r="C18" s="77">
        <f>IF(ISERROR(VLOOKUP(A18,'DC4-1'!$A$4:$Q$1997,5,TRUE)),"",VLOOKUP(A18,'DC4-1'!$A$4:$Q$1997,5,TRUE))</f>
        <v>83.707</v>
      </c>
      <c r="D18" s="74">
        <v>23.461</v>
      </c>
      <c r="E18" s="74">
        <v>23.506</v>
      </c>
      <c r="F18" s="74">
        <f t="shared" si="2"/>
        <v>2642.2175</v>
      </c>
      <c r="G18" s="75">
        <f t="shared" si="3"/>
        <v>351.000000000113</v>
      </c>
      <c r="K18" s="82"/>
    </row>
    <row r="19" spans="1:11">
      <c r="A19" s="115">
        <f>'DC4-1'!A59</f>
        <v>43173</v>
      </c>
      <c r="B19" s="77">
        <f>'DC4-1'!B19</f>
        <v>2581.994</v>
      </c>
      <c r="C19" s="77">
        <f>IF(ISERROR(VLOOKUP(A19,'DC4-1'!$A$4:$Q$1997,5,TRUE)),"",VLOOKUP(A19,'DC4-1'!$A$4:$Q$1997,5,TRUE))</f>
        <v>86.5</v>
      </c>
      <c r="D19" s="74">
        <v>26.261</v>
      </c>
      <c r="E19" s="74">
        <v>26.304</v>
      </c>
      <c r="F19" s="74">
        <f t="shared" si="2"/>
        <v>2642.2115</v>
      </c>
      <c r="G19" s="75">
        <f t="shared" si="3"/>
        <v>356.999999999971</v>
      </c>
      <c r="K19" s="82"/>
    </row>
    <row r="20" spans="1:11">
      <c r="A20" s="115">
        <f>'DC4-1'!A60</f>
        <v>43179</v>
      </c>
      <c r="B20" s="77">
        <f>'DC4-1'!B20</f>
        <v>2581.994</v>
      </c>
      <c r="C20" s="77">
        <f>IF(ISERROR(VLOOKUP(A20,'DC4-1'!$A$4:$Q$1997,5,TRUE)),"",VLOOKUP(A20,'DC4-1'!$A$4:$Q$1997,5,TRUE))</f>
        <v>87.0805</v>
      </c>
      <c r="D20" s="74">
        <v>26.843</v>
      </c>
      <c r="E20" s="74">
        <v>26.888</v>
      </c>
      <c r="F20" s="74">
        <f t="shared" si="2"/>
        <v>2642.209</v>
      </c>
      <c r="G20" s="75">
        <f t="shared" si="3"/>
        <v>359.500000000025</v>
      </c>
      <c r="K20" s="82"/>
    </row>
    <row r="21" spans="1:11">
      <c r="A21" s="115">
        <f>'DC4-1'!A61</f>
        <v>43186</v>
      </c>
      <c r="B21" s="77">
        <f>'DC4-1'!B21</f>
        <v>2581.994</v>
      </c>
      <c r="C21" s="77">
        <f>IF(ISERROR(VLOOKUP(A21,'DC4-1'!$A$4:$Q$1997,5,TRUE)),"",VLOOKUP(A21,'DC4-1'!$A$4:$Q$1997,5,TRUE))</f>
        <v>89.8975</v>
      </c>
      <c r="D21" s="74">
        <v>29.667</v>
      </c>
      <c r="E21" s="74">
        <v>29.716</v>
      </c>
      <c r="F21" s="74">
        <f t="shared" si="2"/>
        <v>2642.2</v>
      </c>
      <c r="G21" s="75">
        <f t="shared" si="3"/>
        <v>368.50000000004</v>
      </c>
      <c r="K21" s="82"/>
    </row>
    <row r="22" spans="1:11">
      <c r="A22" s="115">
        <f>'DC4-1'!A62</f>
        <v>43192</v>
      </c>
      <c r="B22" s="77">
        <f>'DC4-1'!B22</f>
        <v>2581.994</v>
      </c>
      <c r="C22" s="77">
        <f>IF(ISERROR(VLOOKUP(A22,'DC4-1'!$A$4:$Q$1997,5,TRUE)),"",VLOOKUP(A22,'DC4-1'!$A$4:$Q$1997,5,TRUE))</f>
        <v>90.462</v>
      </c>
      <c r="D22" s="74">
        <v>30.245</v>
      </c>
      <c r="E22" s="74">
        <v>30.293</v>
      </c>
      <c r="F22" s="74">
        <f t="shared" si="2"/>
        <v>2642.187</v>
      </c>
      <c r="G22" s="75">
        <f t="shared" si="3"/>
        <v>381.49999999996</v>
      </c>
      <c r="K22" s="82"/>
    </row>
    <row r="23" spans="1:11">
      <c r="A23" s="115">
        <f>'DC4-1'!A63</f>
        <v>43200</v>
      </c>
      <c r="B23" s="77">
        <f>'DC4-1'!B23</f>
        <v>2581.994</v>
      </c>
      <c r="C23" s="77">
        <f>IF(ISERROR(VLOOKUP(A23,'DC4-1'!$A$4:$Q$1997,5,TRUE)),"",VLOOKUP(A23,'DC4-1'!$A$4:$Q$1997,5,TRUE))</f>
        <v>93.3465</v>
      </c>
      <c r="D23" s="74">
        <v>33.151</v>
      </c>
      <c r="E23" s="74">
        <v>33.179</v>
      </c>
      <c r="F23" s="74">
        <f t="shared" si="2"/>
        <v>2642.1755</v>
      </c>
      <c r="G23" s="75">
        <f t="shared" si="3"/>
        <v>393.000000000029</v>
      </c>
      <c r="K23" s="82"/>
    </row>
    <row r="24" spans="1:11">
      <c r="A24" s="115">
        <f>'DC4-1'!A64</f>
        <v>43209</v>
      </c>
      <c r="B24" s="77">
        <f>'DC4-1'!B24</f>
        <v>2581.994</v>
      </c>
      <c r="C24" s="77">
        <f>IF(ISERROR(VLOOKUP(A24,'DC4-1'!$A$4:$Q$1997,5,TRUE)),"",VLOOKUP(A24,'DC4-1'!$A$4:$Q$1997,5,TRUE))</f>
        <v>96.7835</v>
      </c>
      <c r="D24" s="74">
        <v>36.581</v>
      </c>
      <c r="E24" s="74">
        <v>36.625</v>
      </c>
      <c r="F24" s="74">
        <f t="shared" si="2"/>
        <v>2642.1745</v>
      </c>
      <c r="G24" s="75">
        <f t="shared" si="3"/>
        <v>394.000000000233</v>
      </c>
      <c r="I24" s="145"/>
      <c r="K24" s="82"/>
    </row>
    <row r="25" spans="1:11">
      <c r="A25" s="115">
        <f>'DC4-1'!A65</f>
        <v>43214</v>
      </c>
      <c r="B25" s="77">
        <f>'DC4-1'!B25</f>
        <v>2581.994</v>
      </c>
      <c r="C25" s="77">
        <f>IF(ISERROR(VLOOKUP(A25,'DC4-1'!$A$4:$Q$1997,5,TRUE)),"",VLOOKUP(A25,'DC4-1'!$A$4:$Q$1997,5,TRUE))</f>
        <v>96.7565</v>
      </c>
      <c r="D25" s="74">
        <v>36.55</v>
      </c>
      <c r="E25" s="74">
        <v>36.6</v>
      </c>
      <c r="F25" s="74">
        <f t="shared" si="2"/>
        <v>2642.1755</v>
      </c>
      <c r="G25" s="75">
        <f t="shared" si="3"/>
        <v>393.000000000029</v>
      </c>
      <c r="K25" s="82"/>
    </row>
    <row r="26" spans="1:11">
      <c r="A26" s="115">
        <f>'DC4-1'!A66</f>
        <v>43244</v>
      </c>
      <c r="B26" s="77">
        <f>'DC4-1'!B26</f>
        <v>2581.994</v>
      </c>
      <c r="C26" s="77">
        <f>IF(ISERROR(VLOOKUP(A26,'DC4-1'!$A$4:$Q$1997,5,TRUE)),"",VLOOKUP(A26,'DC4-1'!$A$4:$Q$1997,5,TRUE))</f>
        <v>103.4695</v>
      </c>
      <c r="D26" s="74">
        <v>43.328</v>
      </c>
      <c r="E26" s="74">
        <v>43.361</v>
      </c>
      <c r="F26" s="74">
        <f t="shared" si="2"/>
        <v>2642.119</v>
      </c>
      <c r="G26" s="75">
        <f t="shared" si="3"/>
        <v>449.500000000171</v>
      </c>
      <c r="K26" s="82"/>
    </row>
    <row r="27" spans="1:11">
      <c r="A27" s="115">
        <f>'DC4-1'!A67</f>
        <v>43249</v>
      </c>
      <c r="B27" s="77">
        <f>'DC4-1'!B27</f>
        <v>2581.994</v>
      </c>
      <c r="C27" s="77">
        <f>IF(ISERROR(VLOOKUP(A27,'DC4-1'!$A$4:$Q$1997,5,TRUE)),"",VLOOKUP(A27,'DC4-1'!$A$4:$Q$1997,5,TRUE))</f>
        <v>103.4405</v>
      </c>
      <c r="D27" s="74">
        <v>43.309</v>
      </c>
      <c r="E27" s="74">
        <v>43.343</v>
      </c>
      <c r="F27" s="74">
        <f t="shared" si="2"/>
        <v>2642.1085</v>
      </c>
      <c r="G27" s="75">
        <f t="shared" si="3"/>
        <v>460.000000000036</v>
      </c>
      <c r="K27" s="82"/>
    </row>
    <row r="28" spans="1:11">
      <c r="A28" s="115">
        <f>'DC4-1'!A68</f>
        <v>43255</v>
      </c>
      <c r="B28" s="77">
        <f>'DC4-1'!B28</f>
        <v>2581.994</v>
      </c>
      <c r="C28" s="77">
        <f>IF(ISERROR(VLOOKUP(A28,'DC4-1'!$A$4:$Q$1997,5,TRUE)),"",VLOOKUP(A28,'DC4-1'!$A$4:$Q$1997,5,TRUE))</f>
        <v>104.0365</v>
      </c>
      <c r="D28" s="74">
        <v>43.901</v>
      </c>
      <c r="E28" s="74">
        <v>43.933</v>
      </c>
      <c r="F28" s="74">
        <f t="shared" si="2"/>
        <v>2642.1135</v>
      </c>
      <c r="G28" s="75">
        <f t="shared" si="3"/>
        <v>454.999999999927</v>
      </c>
      <c r="K28" s="82"/>
    </row>
    <row r="29" spans="1:11">
      <c r="A29" s="115">
        <f>'DC4-1'!A69</f>
        <v>43266</v>
      </c>
      <c r="B29" s="77">
        <f>'DC4-1'!B29</f>
        <v>2581.994</v>
      </c>
      <c r="C29" s="77">
        <f>IF(ISERROR(VLOOKUP(A29,'DC4-1'!$A$4:$Q$1997,5,TRUE)),"",VLOOKUP(A29,'DC4-1'!$A$4:$Q$1997,5,TRUE))</f>
        <v>103.991</v>
      </c>
      <c r="D29" s="74">
        <v>43.872</v>
      </c>
      <c r="E29" s="74">
        <v>43.904</v>
      </c>
      <c r="F29" s="74">
        <f t="shared" si="2"/>
        <v>2642.097</v>
      </c>
      <c r="G29" s="75">
        <f t="shared" si="3"/>
        <v>471.500000000106</v>
      </c>
      <c r="K29" s="82"/>
    </row>
    <row r="30" spans="1:11">
      <c r="A30" s="115">
        <f>'DC4-1'!A70</f>
        <v>43271</v>
      </c>
      <c r="B30" s="77">
        <f>'DC4-1'!B30</f>
        <v>2581.994</v>
      </c>
      <c r="C30" s="77">
        <f>IF(ISERROR(VLOOKUP(A30,'DC4-1'!$A$4:$Q$1997,5,TRUE)),"",VLOOKUP(A30,'DC4-1'!$A$4:$Q$1997,5,TRUE))</f>
        <v>106.859</v>
      </c>
      <c r="D30" s="74">
        <v>46.739</v>
      </c>
      <c r="E30" s="74">
        <v>46.774</v>
      </c>
      <c r="F30" s="74">
        <f t="shared" si="2"/>
        <v>2642.0965</v>
      </c>
      <c r="G30" s="75">
        <f t="shared" si="3"/>
        <v>472.000000000207</v>
      </c>
      <c r="K30" s="82"/>
    </row>
    <row r="31" spans="1:11">
      <c r="A31" s="115">
        <f>'DC4-1'!A71</f>
        <v>43277</v>
      </c>
      <c r="B31" s="77">
        <f>'DC4-1'!B31</f>
        <v>2581.994</v>
      </c>
      <c r="C31" s="77">
        <f>IF(ISERROR(VLOOKUP(A31,'DC4-1'!$A$4:$Q$1997,5,TRUE)),"",VLOOKUP(A31,'DC4-1'!$A$4:$Q$1997,5,TRUE))</f>
        <v>106.828</v>
      </c>
      <c r="D31" s="74">
        <v>46.718</v>
      </c>
      <c r="E31" s="74">
        <v>46.748</v>
      </c>
      <c r="F31" s="74">
        <f t="shared" si="2"/>
        <v>2642.089</v>
      </c>
      <c r="G31" s="75">
        <f t="shared" si="3"/>
        <v>479.500000000371</v>
      </c>
      <c r="K31" s="82"/>
    </row>
    <row r="32" spans="1:11">
      <c r="A32" s="115">
        <f>'DC4-1'!A72</f>
        <v>43283</v>
      </c>
      <c r="B32" s="77">
        <f>'DC4-1'!B32</f>
        <v>2581.994</v>
      </c>
      <c r="C32" s="77">
        <f>IF(ISERROR(VLOOKUP(A32,'DC4-1'!$A$4:$Q$1997,5,TRUE)),"",VLOOKUP(A32,'DC4-1'!$A$4:$Q$1997,5,TRUE))</f>
        <v>106.806</v>
      </c>
      <c r="D32" s="74">
        <v>46.7</v>
      </c>
      <c r="E32" s="74">
        <v>46.734</v>
      </c>
      <c r="F32" s="74">
        <f t="shared" si="2"/>
        <v>2642.083</v>
      </c>
      <c r="G32" s="75">
        <f t="shared" si="3"/>
        <v>485.500000000229</v>
      </c>
      <c r="K32" s="82"/>
    </row>
    <row r="33" spans="1:11">
      <c r="A33" s="115">
        <f>'DC4-1'!A73</f>
        <v>43293</v>
      </c>
      <c r="B33" s="77">
        <f>'DC4-1'!B33</f>
        <v>2581.994</v>
      </c>
      <c r="C33" s="77">
        <f>IF(ISERROR(VLOOKUP(A33,'DC4-1'!$A$4:$Q$1997,5,TRUE)),"",VLOOKUP(A33,'DC4-1'!$A$4:$Q$1997,5,TRUE))</f>
        <v>106.806</v>
      </c>
      <c r="D33" s="74">
        <v>46.694</v>
      </c>
      <c r="E33" s="74">
        <v>46.742</v>
      </c>
      <c r="F33" s="74">
        <f t="shared" si="2"/>
        <v>2642.082</v>
      </c>
      <c r="G33" s="75">
        <f t="shared" si="3"/>
        <v>486.499999999978</v>
      </c>
      <c r="K33" s="82"/>
    </row>
    <row r="34" spans="1:11">
      <c r="A34" s="115">
        <f>'DC4-1'!A74</f>
        <v>43297</v>
      </c>
      <c r="B34" s="77">
        <f>'DC4-1'!B34</f>
        <v>2581.994</v>
      </c>
      <c r="C34" s="77">
        <f>IF(ISERROR(VLOOKUP(A34,'DC4-1'!$A$4:$Q$1997,5,TRUE)),"",VLOOKUP(A34,'DC4-1'!$A$4:$Q$1997,5,TRUE))</f>
        <v>106.776</v>
      </c>
      <c r="D34" s="74">
        <v>46.679</v>
      </c>
      <c r="E34" s="74">
        <v>46.711</v>
      </c>
      <c r="F34" s="74">
        <f t="shared" si="2"/>
        <v>2642.075</v>
      </c>
      <c r="G34" s="75">
        <f t="shared" si="3"/>
        <v>493.500000000495</v>
      </c>
      <c r="K34" s="82"/>
    </row>
    <row r="35" spans="1:11">
      <c r="A35" s="115">
        <f>'DC4-1'!A75</f>
        <v>43306</v>
      </c>
      <c r="B35" s="77">
        <f>'DC4-1'!B35</f>
        <v>2581.994</v>
      </c>
      <c r="C35" s="77">
        <f>IF(ISERROR(VLOOKUP(A35,'DC4-1'!$A$4:$Q$1997,5,TRUE)),"",VLOOKUP(A35,'DC4-1'!$A$4:$Q$1997,5,TRUE))</f>
        <v>106.768</v>
      </c>
      <c r="D35" s="74">
        <v>46.668</v>
      </c>
      <c r="E35" s="74">
        <v>46.701</v>
      </c>
      <c r="F35" s="74">
        <f t="shared" si="2"/>
        <v>2642.0775</v>
      </c>
      <c r="G35" s="75">
        <f t="shared" si="3"/>
        <v>490.999999999985</v>
      </c>
      <c r="K35" s="82"/>
    </row>
    <row r="36" spans="1:11">
      <c r="A36" s="115">
        <f>'DC4-1'!A76</f>
        <v>43313</v>
      </c>
      <c r="B36" s="77">
        <f>'DC4-1'!B36</f>
        <v>2581.994</v>
      </c>
      <c r="C36" s="77">
        <f>IF(ISERROR(VLOOKUP(A36,'DC4-1'!$A$4:$Q$1997,5,TRUE)),"",VLOOKUP(A36,'DC4-1'!$A$4:$Q$1997,5,TRUE))</f>
        <v>107.389</v>
      </c>
      <c r="D36" s="74">
        <v>47.297</v>
      </c>
      <c r="E36" s="74">
        <v>47.334</v>
      </c>
      <c r="F36" s="74">
        <f t="shared" si="2"/>
        <v>2642.0675</v>
      </c>
      <c r="G36" s="75">
        <f t="shared" si="3"/>
        <v>501.000000000204</v>
      </c>
      <c r="K36" s="82"/>
    </row>
    <row r="37" spans="1:11">
      <c r="A37" s="115">
        <f>'DC4-1'!A77</f>
        <v>43318</v>
      </c>
      <c r="B37" s="77">
        <f>'DC4-1'!B37</f>
        <v>2581.994</v>
      </c>
      <c r="C37" s="77">
        <f>IF(ISERROR(VLOOKUP(A37,'DC4-1'!$A$4:$Q$1997,5,TRUE)),"",VLOOKUP(A37,'DC4-1'!$A$4:$Q$1997,5,TRUE))</f>
        <v>107.383</v>
      </c>
      <c r="D37" s="74">
        <v>47.292</v>
      </c>
      <c r="E37" s="74">
        <v>47.328</v>
      </c>
      <c r="F37" s="74">
        <f t="shared" si="2"/>
        <v>2642.067</v>
      </c>
      <c r="G37" s="75">
        <f t="shared" si="3"/>
        <v>501.500000000306</v>
      </c>
      <c r="K37" s="82"/>
    </row>
    <row r="38" spans="1:11">
      <c r="A38" s="115">
        <f>'DC4-1'!A78</f>
        <v>43325</v>
      </c>
      <c r="B38" s="77">
        <f>'DC4-1'!B38</f>
        <v>2581.994</v>
      </c>
      <c r="C38" s="77">
        <f>IF(ISERROR(VLOOKUP(A38,'DC4-1'!$A$4:$Q$1997,5,TRUE)),"",VLOOKUP(A38,'DC4-1'!$A$4:$Q$1997,5,TRUE))</f>
        <v>107.3485</v>
      </c>
      <c r="D38" s="74">
        <v>47.258</v>
      </c>
      <c r="E38" s="74">
        <v>47.289</v>
      </c>
      <c r="F38" s="74">
        <f t="shared" si="2"/>
        <v>2642.069</v>
      </c>
      <c r="G38" s="75">
        <f t="shared" si="3"/>
        <v>499.499999999898</v>
      </c>
      <c r="K38" s="82"/>
    </row>
    <row r="39" spans="1:11">
      <c r="A39" s="115">
        <f>'DC4-1'!A79</f>
        <v>43336</v>
      </c>
      <c r="B39" s="77">
        <f>'DC4-1'!B39</f>
        <v>2581.994</v>
      </c>
      <c r="C39" s="77">
        <f>IF(ISERROR(VLOOKUP(A39,'DC4-1'!$A$4:$Q$1997,5,TRUE)),"",VLOOKUP(A39,'DC4-1'!$A$4:$Q$1997,5,TRUE))</f>
        <v>110.2335</v>
      </c>
      <c r="D39" s="74">
        <v>50.149</v>
      </c>
      <c r="E39" s="74">
        <v>50.182</v>
      </c>
      <c r="F39" s="74">
        <f t="shared" si="2"/>
        <v>2642.062</v>
      </c>
      <c r="G39" s="75">
        <f t="shared" si="3"/>
        <v>506.500000000415</v>
      </c>
      <c r="K39" s="82"/>
    </row>
    <row r="40" spans="1:11">
      <c r="A40" s="115">
        <f>'DC4-1'!A80</f>
        <v>43340</v>
      </c>
      <c r="B40" s="77">
        <f>'DC4-1'!B40</f>
        <v>2581.994</v>
      </c>
      <c r="C40" s="77">
        <f>IF(ISERROR(VLOOKUP(A40,'DC4-1'!$A$4:$Q$1997,5,TRUE)),"",VLOOKUP(A40,'DC4-1'!$A$4:$Q$1997,5,TRUE))</f>
        <v>110.2355</v>
      </c>
      <c r="D40" s="74">
        <v>50.153</v>
      </c>
      <c r="E40" s="74">
        <v>50.184</v>
      </c>
      <c r="F40" s="74">
        <f t="shared" si="2"/>
        <v>2642.061</v>
      </c>
      <c r="G40" s="75">
        <f t="shared" si="3"/>
        <v>507.499999999709</v>
      </c>
      <c r="K40" s="82">
        <f>IF(AND(年报!N$2&lt;=A40,A40&lt;=年报!N$3),1,0)</f>
        <v>0</v>
      </c>
    </row>
    <row r="41" spans="1:11">
      <c r="A41" s="115">
        <f>'DC4-1'!A81</f>
        <v>43346</v>
      </c>
      <c r="B41" s="77">
        <f>'DC4-1'!B41</f>
        <v>2581.994</v>
      </c>
      <c r="C41" s="77">
        <f>IF(ISERROR(VLOOKUP(A41,'DC4-1'!$A$4:$Q$1997,5,TRUE)),"",VLOOKUP(A41,'DC4-1'!$A$4:$Q$1997,5,TRUE))</f>
        <v>110.235</v>
      </c>
      <c r="D41" s="74">
        <v>50.108</v>
      </c>
      <c r="E41" s="74">
        <v>50.142</v>
      </c>
      <c r="F41" s="74">
        <f t="shared" si="2"/>
        <v>2642.104</v>
      </c>
      <c r="G41" s="75">
        <f t="shared" si="3"/>
        <v>464.500000000044</v>
      </c>
      <c r="K41" s="82">
        <f>IF(AND(年报!N$2&lt;=A41,A41&lt;=年报!N$3),1,0)</f>
        <v>0</v>
      </c>
    </row>
    <row r="42" spans="1:11">
      <c r="A42" s="115">
        <f>'DC4-1'!A82</f>
        <v>43365</v>
      </c>
      <c r="B42" s="77">
        <f>'DC4-1'!B42</f>
        <v>2581.994</v>
      </c>
      <c r="C42" s="77">
        <f>IF(ISERROR(VLOOKUP(A42,'DC4-1'!$A$4:$Q$1997,5,TRUE)),"",VLOOKUP(A42,'DC4-1'!$A$4:$Q$1997,5,TRUE))</f>
        <v>113.665</v>
      </c>
      <c r="D42" s="74">
        <v>53.593</v>
      </c>
      <c r="E42" s="74">
        <v>53.529</v>
      </c>
      <c r="F42" s="74">
        <f t="shared" si="2"/>
        <v>2642.098</v>
      </c>
      <c r="G42" s="75">
        <f t="shared" si="3"/>
        <v>470.500000000357</v>
      </c>
      <c r="K42" s="82">
        <f>IF(AND(年报!N$2&lt;=A42,A42&lt;=年报!N$3),1,0)</f>
        <v>0</v>
      </c>
    </row>
    <row r="43" spans="1:11">
      <c r="A43" s="115">
        <v>43370</v>
      </c>
      <c r="B43" s="77">
        <f>'DC4-1'!B43</f>
        <v>2581.994</v>
      </c>
      <c r="C43" s="77">
        <f>IF(ISERROR(VLOOKUP(A43,'DC4-1'!$A$4:$Q$1997,5,TRUE)),"",VLOOKUP(A43,'DC4-1'!$A$4:$Q$1997,5,TRUE))</f>
        <v>113.648</v>
      </c>
      <c r="D43" s="74">
        <v>53.584</v>
      </c>
      <c r="E43" s="74">
        <v>53.617</v>
      </c>
      <c r="F43" s="74">
        <f t="shared" si="2"/>
        <v>2642.0415</v>
      </c>
      <c r="G43" s="75">
        <f t="shared" si="3"/>
        <v>527.000000000044</v>
      </c>
      <c r="K43" s="82">
        <f>IF(AND(年报!N$2&lt;=A43,A43&lt;=年报!N$3),1,0)</f>
        <v>0</v>
      </c>
    </row>
    <row r="44" spans="1:11">
      <c r="A44" s="115">
        <f>实测管口高程!A2</f>
        <v>43375</v>
      </c>
      <c r="B44" s="77">
        <f>'DC4-1'!B44</f>
        <v>2581.994</v>
      </c>
      <c r="C44" s="77">
        <f>IF(ISERROR(VLOOKUP(A44,'DC4-1'!$A$4:$Q$1997,5,TRUE)),"",VLOOKUP(A44,'DC4-1'!$A$4:$Q$1997,5,TRUE))</f>
        <v>113.643</v>
      </c>
      <c r="D44" s="74">
        <v>53.581</v>
      </c>
      <c r="E44" s="74">
        <v>53.612</v>
      </c>
      <c r="F44" s="74">
        <f t="shared" si="2"/>
        <v>2642.0405</v>
      </c>
      <c r="G44" s="75">
        <f t="shared" si="3"/>
        <v>528.000000000247</v>
      </c>
      <c r="H44" s="78"/>
      <c r="K44" s="82">
        <f>IF(AND(年报!N$2&lt;=A44,A44&lt;=年报!N$3),1,0)</f>
        <v>0</v>
      </c>
    </row>
    <row r="45" spans="1:11">
      <c r="A45" s="115">
        <f>实测管口高程!A3</f>
        <v>43381</v>
      </c>
      <c r="B45" s="77">
        <f>'DC4-1'!B45</f>
        <v>2581.994</v>
      </c>
      <c r="C45" s="77">
        <f>IF(ISERROR(VLOOKUP(A45,'DC4-1'!$A$4:$Q$1997,5,TRUE)),"",VLOOKUP(A45,'DC4-1'!$A$4:$Q$1997,5,TRUE))</f>
        <v>113.635</v>
      </c>
      <c r="D45" s="74">
        <v>53.576</v>
      </c>
      <c r="E45" s="74">
        <v>53.608</v>
      </c>
      <c r="F45" s="74">
        <f t="shared" si="2"/>
        <v>2642.037</v>
      </c>
      <c r="G45" s="75">
        <f t="shared" si="3"/>
        <v>531.500000000506</v>
      </c>
      <c r="K45" s="82">
        <f>IF(AND(年报!N$2&lt;=A45,A45&lt;=年报!N$3),1,0)</f>
        <v>0</v>
      </c>
    </row>
    <row r="46" spans="1:11">
      <c r="A46" s="115">
        <f>实测管口高程!A4</f>
        <v>43390</v>
      </c>
      <c r="B46" s="77">
        <f>'DC4-1'!B46</f>
        <v>2581.994</v>
      </c>
      <c r="C46" s="77">
        <f>IF(ISERROR(VLOOKUP(A46,'DC4-1'!$A$4:$Q$1997,5,TRUE)),"",VLOOKUP(A46,'DC4-1'!$A$4:$Q$1997,5,TRUE))</f>
        <v>113.6035</v>
      </c>
      <c r="D46" s="74">
        <v>53.545</v>
      </c>
      <c r="E46" s="74">
        <v>53.577</v>
      </c>
      <c r="F46" s="74">
        <f t="shared" si="2"/>
        <v>2642.0365</v>
      </c>
      <c r="G46" s="75">
        <f t="shared" si="3"/>
        <v>532.000000000153</v>
      </c>
      <c r="K46" s="82">
        <f>IF(AND(年报!N$2&lt;=A46,A46&lt;=年报!N$3),1,0)</f>
        <v>0</v>
      </c>
    </row>
    <row r="47" spans="1:11">
      <c r="A47" s="115">
        <f>实测管口高程!A5</f>
        <v>43396</v>
      </c>
      <c r="B47" s="77">
        <f>'DC4-1'!B47</f>
        <v>2581.994</v>
      </c>
      <c r="C47" s="77">
        <f>IF(ISERROR(VLOOKUP(A47,'DC4-1'!$A$4:$Q$1997,5,TRUE)),"",VLOOKUP(A47,'DC4-1'!$A$4:$Q$1997,5,TRUE))</f>
        <v>116.939</v>
      </c>
      <c r="D47" s="74">
        <v>56.889</v>
      </c>
      <c r="E47" s="74">
        <v>56.927</v>
      </c>
      <c r="F47" s="74">
        <f t="shared" si="2"/>
        <v>2642.025</v>
      </c>
      <c r="G47" s="75">
        <f t="shared" si="3"/>
        <v>543.500000000222</v>
      </c>
      <c r="K47" s="82">
        <f>IF(AND(年报!N$2&lt;=A47,A47&lt;=年报!N$3),1,0)</f>
        <v>0</v>
      </c>
    </row>
    <row r="48" spans="1:11">
      <c r="A48" s="115">
        <f>实测管口高程!A6</f>
        <v>43403</v>
      </c>
      <c r="B48" s="77">
        <f>'DC4-1'!B48</f>
        <v>2581.994</v>
      </c>
      <c r="C48" s="77">
        <f>IF(ISERROR(VLOOKUP(A48,'DC4-1'!$A$4:$Q$1997,5,TRUE)),"",VLOOKUP(A48,'DC4-1'!$A$4:$Q$1997,5,TRUE))</f>
        <v>120.1085</v>
      </c>
      <c r="D48" s="74">
        <v>60.059</v>
      </c>
      <c r="E48" s="74">
        <v>60.095</v>
      </c>
      <c r="F48" s="74">
        <f t="shared" si="2"/>
        <v>2642.0255</v>
      </c>
      <c r="G48" s="75">
        <f t="shared" si="3"/>
        <v>543.000000000575</v>
      </c>
      <c r="K48" s="82">
        <f>IF(AND(年报!N$2&lt;=A48,A48&lt;=年报!N$3),1,0)</f>
        <v>0</v>
      </c>
    </row>
    <row r="49" spans="1:11">
      <c r="A49" s="115">
        <f>实测管口高程!A7</f>
        <v>43411</v>
      </c>
      <c r="B49" s="77">
        <f>'DC4-1'!B49</f>
        <v>2581.994</v>
      </c>
      <c r="C49" s="77">
        <f>IF(ISERROR(VLOOKUP(A49,'DC4-1'!$A$4:$Q$1997,5,TRUE)),"",VLOOKUP(A49,'DC4-1'!$A$4:$Q$1997,5,TRUE))</f>
        <v>123.1</v>
      </c>
      <c r="D49" s="74">
        <v>63.221</v>
      </c>
      <c r="E49" s="74">
        <v>63.057</v>
      </c>
      <c r="F49" s="74">
        <f t="shared" si="2"/>
        <v>2641.955</v>
      </c>
      <c r="G49" s="75">
        <f t="shared" si="3"/>
        <v>613.500000000386</v>
      </c>
      <c r="K49" s="82">
        <f>IF(AND(年报!N$2&lt;=A49,A49&lt;=年报!N$3),1,0)</f>
        <v>0</v>
      </c>
    </row>
    <row r="50" spans="1:11">
      <c r="A50" s="115">
        <f>实测管口高程!A8</f>
        <v>43419</v>
      </c>
      <c r="B50" s="77">
        <f>'DC4-1'!B50</f>
        <v>2581.994</v>
      </c>
      <c r="C50" s="77">
        <f>IF(ISERROR(VLOOKUP(A50,'DC4-1'!$A$4:$Q$1997,5,TRUE)),"",VLOOKUP(A50,'DC4-1'!$A$4:$Q$1997,5,TRUE))</f>
        <v>123.6075</v>
      </c>
      <c r="D50" s="74">
        <v>63.582</v>
      </c>
      <c r="E50" s="74">
        <v>63.618</v>
      </c>
      <c r="F50" s="74">
        <f t="shared" si="2"/>
        <v>2642.0015</v>
      </c>
      <c r="G50" s="75">
        <f t="shared" si="3"/>
        <v>567.000000000007</v>
      </c>
      <c r="K50" s="82">
        <f>IF(AND(年报!N$2&lt;=A50,A50&lt;=年报!N$3),1,0)</f>
        <v>0</v>
      </c>
    </row>
    <row r="51" spans="1:11">
      <c r="A51" s="115">
        <f>实测管口高程!A9</f>
        <v>43425</v>
      </c>
      <c r="B51" s="77">
        <f>'DC4-1'!B51</f>
        <v>2581.994</v>
      </c>
      <c r="C51" s="77">
        <f>IF(ISERROR(VLOOKUP(A51,'DC4-1'!$A$4:$Q$1997,5,TRUE)),"",VLOOKUP(A51,'DC4-1'!$A$4:$Q$1997,5,TRUE))</f>
        <v>126.413</v>
      </c>
      <c r="D51" s="74">
        <v>66.394</v>
      </c>
      <c r="E51" s="74">
        <v>66.433</v>
      </c>
      <c r="F51" s="74">
        <f t="shared" si="2"/>
        <v>2641.9935</v>
      </c>
      <c r="G51" s="75">
        <f t="shared" si="3"/>
        <v>575.000000000273</v>
      </c>
      <c r="K51" s="82">
        <f>IF(AND(年报!N$2&lt;=A51,A51&lt;=年报!N$3),1,0)</f>
        <v>0</v>
      </c>
    </row>
    <row r="52" spans="1:11">
      <c r="A52" s="115">
        <f>实测管口高程!A10</f>
        <v>43431</v>
      </c>
      <c r="B52" s="77">
        <f>'DC4-1'!B52</f>
        <v>2581.994</v>
      </c>
      <c r="C52" s="77">
        <f>IF(ISERROR(VLOOKUP(A52,'DC4-1'!$A$4:$Q$1997,5,TRUE)),"",VLOOKUP(A52,'DC4-1'!$A$4:$Q$1997,5,TRUE))</f>
        <v>126.9635</v>
      </c>
      <c r="D52" s="74">
        <v>66.945</v>
      </c>
      <c r="E52" s="74">
        <v>66.978</v>
      </c>
      <c r="F52" s="74">
        <f t="shared" si="2"/>
        <v>2641.996</v>
      </c>
      <c r="G52" s="75">
        <f t="shared" si="3"/>
        <v>572.500000000218</v>
      </c>
      <c r="K52" s="82">
        <f>IF(AND(年报!N$2&lt;=A52,A52&lt;=年报!N$3),1,0)</f>
        <v>0</v>
      </c>
    </row>
    <row r="53" spans="1:11">
      <c r="A53" s="115">
        <f>实测管口高程!A11</f>
        <v>43441</v>
      </c>
      <c r="B53" s="77">
        <f>'DC4-1'!B53</f>
        <v>2581.994</v>
      </c>
      <c r="C53" s="77">
        <f>IF(ISERROR(VLOOKUP(A53,'DC4-1'!$A$4:$Q$1997,5,TRUE)),"",VLOOKUP(A53,'DC4-1'!$A$4:$Q$1997,5,TRUE))</f>
        <v>129.7375</v>
      </c>
      <c r="D53" s="74">
        <v>69.725</v>
      </c>
      <c r="E53" s="74">
        <v>69.759</v>
      </c>
      <c r="F53" s="74">
        <f t="shared" si="2"/>
        <v>2641.9895</v>
      </c>
      <c r="G53" s="75">
        <f t="shared" si="3"/>
        <v>579.000000000178</v>
      </c>
      <c r="K53" s="82">
        <f>IF(AND(年报!N$2&lt;=A53,A53&lt;=年报!N$3),1,0)</f>
        <v>0</v>
      </c>
    </row>
    <row r="54" spans="1:11">
      <c r="A54" s="115">
        <f>实测管口高程!A12</f>
        <v>43445</v>
      </c>
      <c r="B54" s="77">
        <f>'DC4-1'!B54</f>
        <v>2581.994</v>
      </c>
      <c r="C54" s="77">
        <f>IF(ISERROR(VLOOKUP(A54,'DC4-1'!$A$4:$Q$1997,5,TRUE)),"",VLOOKUP(A54,'DC4-1'!$A$4:$Q$1997,5,TRUE))</f>
        <v>129.7125</v>
      </c>
      <c r="D54" s="74">
        <v>69.701</v>
      </c>
      <c r="E54" s="74">
        <v>69.735</v>
      </c>
      <c r="F54" s="74">
        <f t="shared" si="2"/>
        <v>2641.9885</v>
      </c>
      <c r="G54" s="75">
        <f t="shared" si="3"/>
        <v>579.999999999927</v>
      </c>
      <c r="K54" s="82">
        <f>IF(AND(年报!N$2&lt;=A54,A54&lt;=年报!N$3),1,0)</f>
        <v>0</v>
      </c>
    </row>
    <row r="55" spans="1:11">
      <c r="A55" s="115">
        <f>实测管口高程!A13</f>
        <v>43455</v>
      </c>
      <c r="B55" s="77">
        <f>'DC4-1'!B55</f>
        <v>2581.994</v>
      </c>
      <c r="C55" s="77">
        <f>IF(ISERROR(VLOOKUP(A55,'DC4-1'!$A$4:$Q$1997,5,TRUE)),"",VLOOKUP(A55,'DC4-1'!$A$4:$Q$1997,5,TRUE))</f>
        <v>133.1545</v>
      </c>
      <c r="D55" s="74">
        <v>73.156</v>
      </c>
      <c r="E55" s="74">
        <v>73.195</v>
      </c>
      <c r="F55" s="74">
        <f t="shared" si="2"/>
        <v>2641.973</v>
      </c>
      <c r="G55" s="75">
        <f t="shared" si="3"/>
        <v>595.499999999902</v>
      </c>
      <c r="K55" s="82">
        <f>IF(AND(年报!N$2&lt;=A55,A55&lt;=年报!N$3),1,0)</f>
        <v>0</v>
      </c>
    </row>
    <row r="56" spans="1:11">
      <c r="A56" s="115">
        <f>实测管口高程!A14</f>
        <v>43461</v>
      </c>
      <c r="B56" s="77">
        <f>'DC4-1'!B56</f>
        <v>2581.994</v>
      </c>
      <c r="C56" s="77">
        <f>IF(ISERROR(VLOOKUP(A56,'DC4-1'!$A$4:$Q$1997,5,TRUE)),"",VLOOKUP(A56,'DC4-1'!$A$4:$Q$1997,5,TRUE))</f>
        <v>133.1115</v>
      </c>
      <c r="D56" s="74">
        <v>73.109</v>
      </c>
      <c r="E56" s="74">
        <v>73.143</v>
      </c>
      <c r="F56" s="74">
        <f t="shared" si="2"/>
        <v>2641.9795</v>
      </c>
      <c r="G56" s="75">
        <f t="shared" si="3"/>
        <v>589.000000000397</v>
      </c>
      <c r="K56" s="82">
        <f>IF(AND(年报!N$2&lt;=A56,A56&lt;=年报!N$3),1,0)</f>
        <v>0</v>
      </c>
    </row>
    <row r="57" spans="1:11">
      <c r="A57" s="115">
        <f>实测管口高程!A15</f>
        <v>43467</v>
      </c>
      <c r="B57" s="77">
        <f>'DC4-1'!B57</f>
        <v>2581.994</v>
      </c>
      <c r="C57" s="77">
        <f>IF(ISERROR(VLOOKUP(A57,'DC4-1'!$A$4:$Q$1997,5,TRUE)),"",VLOOKUP(A57,'DC4-1'!$A$4:$Q$1997,5,TRUE))</f>
        <v>133.082</v>
      </c>
      <c r="D57" s="74">
        <v>73.088</v>
      </c>
      <c r="E57" s="74">
        <v>73.128</v>
      </c>
      <c r="F57" s="74">
        <f t="shared" si="2"/>
        <v>2641.968</v>
      </c>
      <c r="G57" s="75">
        <f t="shared" si="3"/>
        <v>600.500000000466</v>
      </c>
      <c r="K57" s="82">
        <f>IF(AND(年报!N$2&lt;=A57,A57&lt;=年报!N$3),1,0)</f>
        <v>0</v>
      </c>
    </row>
    <row r="58" spans="1:11">
      <c r="A58" s="115">
        <f>实测管口高程!A16</f>
        <v>43474</v>
      </c>
      <c r="B58" s="77">
        <f>'DC4-1'!B58</f>
        <v>2581.994</v>
      </c>
      <c r="C58" s="77">
        <f>IF(ISERROR(VLOOKUP(A58,'DC4-1'!$A$4:$Q$1997,5,TRUE)),"",VLOOKUP(A58,'DC4-1'!$A$4:$Q$1997,5,TRUE))</f>
        <v>133.648</v>
      </c>
      <c r="D58" s="74">
        <v>73.663</v>
      </c>
      <c r="E58" s="74">
        <v>73.702</v>
      </c>
      <c r="F58" s="74">
        <f t="shared" si="2"/>
        <v>2641.9595</v>
      </c>
      <c r="G58" s="75">
        <f t="shared" si="3"/>
        <v>608.999999999924</v>
      </c>
      <c r="K58" s="82">
        <f>IF(AND(年报!N$2&lt;=A58,A58&lt;=年报!N$3),1,0)</f>
        <v>0</v>
      </c>
    </row>
    <row r="59" spans="1:11">
      <c r="A59" s="115">
        <f>实测管口高程!A17</f>
        <v>43481</v>
      </c>
      <c r="B59" s="77">
        <f>'DC4-1'!B59</f>
        <v>2581.994</v>
      </c>
      <c r="C59" s="77">
        <f>IF(ISERROR(VLOOKUP(A59,'DC4-1'!$A$4:$Q$1997,5,TRUE)),"",VLOOKUP(A59,'DC4-1'!$A$4:$Q$1997,5,TRUE))</f>
        <v>136.348</v>
      </c>
      <c r="D59" s="74">
        <v>76.361</v>
      </c>
      <c r="E59" s="74">
        <v>76.393</v>
      </c>
      <c r="F59" s="74">
        <f t="shared" si="2"/>
        <v>2641.965</v>
      </c>
      <c r="G59" s="75">
        <f t="shared" si="3"/>
        <v>603.500000000167</v>
      </c>
      <c r="K59" s="82">
        <f>IF(AND(年报!N$2&lt;=A59,A59&lt;=年报!N$3),1,0)</f>
        <v>0</v>
      </c>
    </row>
    <row r="60" spans="1:11">
      <c r="A60" s="115">
        <f>实测管口高程!A18</f>
        <v>43486</v>
      </c>
      <c r="B60" s="77">
        <f>'DC4-1'!B60</f>
        <v>2581.994</v>
      </c>
      <c r="C60" s="77">
        <f>IF(ISERROR(VLOOKUP(A60,'DC4-1'!$A$4:$Q$1997,5,TRUE)),"",VLOOKUP(A60,'DC4-1'!$A$4:$Q$1997,5,TRUE))</f>
        <v>136.3355</v>
      </c>
      <c r="D60" s="74">
        <v>76.345</v>
      </c>
      <c r="E60" s="74">
        <v>76.385</v>
      </c>
      <c r="F60" s="74">
        <f t="shared" si="2"/>
        <v>2641.9645</v>
      </c>
      <c r="G60" s="75">
        <f t="shared" si="3"/>
        <v>604.000000000269</v>
      </c>
      <c r="K60" s="82">
        <f>IF(AND(年报!N$2&lt;=A60,A60&lt;=年报!N$3),1,0)</f>
        <v>0</v>
      </c>
    </row>
    <row r="61" spans="1:11">
      <c r="A61" s="115">
        <f>实测管口高程!A19</f>
        <v>43511</v>
      </c>
      <c r="B61" s="77">
        <f>'DC4-1'!B61</f>
        <v>2581.994</v>
      </c>
      <c r="C61" s="77">
        <f>IF(ISERROR(VLOOKUP(A61,'DC4-1'!$A$4:$Q$1997,5,TRUE)),"",VLOOKUP(A61,'DC4-1'!$A$4:$Q$1997,5,TRUE))</f>
        <v>136.2745</v>
      </c>
      <c r="D61" s="74">
        <v>76.298</v>
      </c>
      <c r="E61" s="74">
        <v>76.332</v>
      </c>
      <c r="F61" s="74">
        <f t="shared" si="2"/>
        <v>2641.9535</v>
      </c>
      <c r="G61" s="75">
        <f t="shared" si="3"/>
        <v>615.000000000236</v>
      </c>
      <c r="K61" s="82">
        <f>IF(AND(年报!N$2&lt;=A61,A61&lt;=年报!N$3),1,0)</f>
        <v>0</v>
      </c>
    </row>
    <row r="62" spans="1:11">
      <c r="A62" s="115">
        <v>43515</v>
      </c>
      <c r="B62" s="77">
        <f>'DC4-1'!B62</f>
        <v>2581.994</v>
      </c>
      <c r="C62" s="77">
        <f>IF(ISERROR(VLOOKUP(A62,'DC4-1'!$A$4:$Q$1997,5,TRUE)),"",VLOOKUP(A62,'DC4-1'!$A$4:$Q$1997,5,TRUE))</f>
        <v>136.2615</v>
      </c>
      <c r="D62" s="74">
        <v>76.293</v>
      </c>
      <c r="E62" s="74">
        <v>76.331</v>
      </c>
      <c r="F62" s="74">
        <f t="shared" si="2"/>
        <v>2641.9435</v>
      </c>
      <c r="G62" s="75">
        <f t="shared" si="3"/>
        <v>625</v>
      </c>
      <c r="K62" s="82">
        <f>IF(AND(年报!N$2&lt;=A62,A62&lt;=年报!N$3),1,0)</f>
        <v>0</v>
      </c>
    </row>
    <row r="63" spans="1:11">
      <c r="A63" s="115">
        <v>43524</v>
      </c>
      <c r="B63" s="77">
        <f>'DC4-1'!B63</f>
        <v>2581.994</v>
      </c>
      <c r="C63" s="77">
        <f>IF(ISERROR(VLOOKUP(A63,'DC4-1'!$A$4:$Q$1997,5,TRUE)),"",VLOOKUP(A63,'DC4-1'!$A$4:$Q$1997,5,TRUE))</f>
        <v>138.9745</v>
      </c>
      <c r="D63" s="74">
        <v>79.004</v>
      </c>
      <c r="E63" s="74">
        <v>79.038</v>
      </c>
      <c r="F63" s="74">
        <f t="shared" si="2"/>
        <v>2641.9475</v>
      </c>
      <c r="G63" s="75">
        <f t="shared" si="3"/>
        <v>621.000000000549</v>
      </c>
      <c r="K63" s="82">
        <f>IF(AND(年报!N$2&lt;=A63,A63&lt;=年报!N$3),1,0)</f>
        <v>0</v>
      </c>
    </row>
    <row r="64" spans="1:11">
      <c r="A64" s="115">
        <v>43530</v>
      </c>
      <c r="B64" s="77">
        <f>'DC4-1'!B64</f>
        <v>2581.994</v>
      </c>
      <c r="C64" s="77">
        <f>IF(ISERROR(VLOOKUP(A64,'DC4-1'!$A$4:$Q$1997,5,TRUE)),"",VLOOKUP(A64,'DC4-1'!$A$4:$Q$1997,5,TRUE))</f>
        <v>139.525</v>
      </c>
      <c r="D64" s="74">
        <v>79.559</v>
      </c>
      <c r="E64" s="74">
        <v>79.599</v>
      </c>
      <c r="F64" s="74">
        <f t="shared" si="2"/>
        <v>2641.94</v>
      </c>
      <c r="G64" s="75">
        <f t="shared" si="3"/>
        <v>628.500000000258</v>
      </c>
      <c r="K64" s="82">
        <f>IF(AND(年报!N$2&lt;=A64,A64&lt;=年报!N$3),1,0)</f>
        <v>0</v>
      </c>
    </row>
    <row r="65" spans="1:11">
      <c r="A65" s="115">
        <v>43535</v>
      </c>
      <c r="B65" s="77">
        <f>'DC4-1'!B65</f>
        <v>2581.994</v>
      </c>
      <c r="C65" s="77">
        <f>IF(ISERROR(VLOOKUP(A65,'DC4-1'!$A$4:$Q$1997,5,TRUE)),"",VLOOKUP(A65,'DC4-1'!$A$4:$Q$1997,5,TRUE))</f>
        <v>142.223</v>
      </c>
      <c r="D65" s="74">
        <v>82.254</v>
      </c>
      <c r="E65" s="74">
        <v>82.287</v>
      </c>
      <c r="F65" s="74">
        <f t="shared" si="2"/>
        <v>2641.9465</v>
      </c>
      <c r="G65" s="75">
        <f t="shared" si="3"/>
        <v>622.000000000298</v>
      </c>
      <c r="K65" s="82">
        <f>IF(AND(年报!N$2&lt;=A65,A65&lt;=年报!N$3),1,0)</f>
        <v>0</v>
      </c>
    </row>
    <row r="66" spans="1:11">
      <c r="A66" s="115">
        <v>43543</v>
      </c>
      <c r="B66" s="77">
        <f>'DC4-1'!B66</f>
        <v>2581.994</v>
      </c>
      <c r="C66" s="77">
        <f>IF(ISERROR(VLOOKUP(A66,'DC4-1'!$A$4:$Q$1997,5,TRUE)),"",VLOOKUP(A66,'DC4-1'!$A$4:$Q$1997,5,TRUE))</f>
        <v>145.219</v>
      </c>
      <c r="D66" s="74">
        <v>85.259</v>
      </c>
      <c r="E66" s="74">
        <v>85.297</v>
      </c>
      <c r="F66" s="74">
        <f t="shared" si="2"/>
        <v>2641.935</v>
      </c>
      <c r="G66" s="75">
        <f t="shared" si="3"/>
        <v>633.499999999913</v>
      </c>
      <c r="K66" s="82">
        <f>IF(AND(年报!N$2&lt;=A66,A66&lt;=年报!N$3),1,0)</f>
        <v>0</v>
      </c>
    </row>
    <row r="67" spans="1:11">
      <c r="A67" s="115">
        <v>43561</v>
      </c>
      <c r="B67" s="77">
        <f>'DC4-1'!B67</f>
        <v>2581.994</v>
      </c>
      <c r="C67" s="77">
        <f>IF(ISERROR(VLOOKUP(A67,'DC4-1'!$A$4:$Q$1997,5,TRUE)),"",VLOOKUP(A67,'DC4-1'!$A$4:$Q$1997,5,TRUE))</f>
        <v>148.5795</v>
      </c>
      <c r="D67" s="74">
        <v>88.634</v>
      </c>
      <c r="E67" s="74">
        <v>88.669</v>
      </c>
      <c r="F67" s="74">
        <f t="shared" si="2"/>
        <v>2641.922</v>
      </c>
      <c r="G67" s="75">
        <f t="shared" si="3"/>
        <v>646.500000000287</v>
      </c>
      <c r="K67" s="82">
        <f>IF(AND(年报!N$2&lt;=A67,A67&lt;=年报!N$3),1,0)</f>
        <v>0</v>
      </c>
    </row>
    <row r="68" spans="1:11">
      <c r="A68" s="115">
        <v>43573</v>
      </c>
      <c r="B68" s="77">
        <f>'DC4-1'!B68</f>
        <v>2581.994</v>
      </c>
      <c r="C68" s="77">
        <f>IF(ISERROR(VLOOKUP(A68,'DC4-1'!$A$4:$Q$1997,5,TRUE)),"",VLOOKUP(A68,'DC4-1'!$A$4:$Q$1997,5,TRUE))</f>
        <v>151.9105</v>
      </c>
      <c r="D68" s="74">
        <v>91.968</v>
      </c>
      <c r="E68" s="74">
        <v>92.004</v>
      </c>
      <c r="F68" s="74">
        <f t="shared" si="2"/>
        <v>2641.9185</v>
      </c>
      <c r="G68" s="75">
        <f t="shared" si="3"/>
        <v>650.000000000091</v>
      </c>
      <c r="K68" s="82">
        <f>IF(AND(年报!N$2&lt;=A68,A68&lt;=年报!N$3),1,0)</f>
        <v>0</v>
      </c>
    </row>
    <row r="69" spans="1:11">
      <c r="A69" s="115">
        <v>43581</v>
      </c>
      <c r="B69" s="77">
        <f>'DC4-1'!B69</f>
        <v>2581.994</v>
      </c>
      <c r="C69" s="77">
        <f>IF(ISERROR(VLOOKUP(A69,'DC4-1'!$A$4:$Q$1997,5,TRUE)),"",VLOOKUP(A69,'DC4-1'!$A$4:$Q$1997,5,TRUE))</f>
        <v>152.473</v>
      </c>
      <c r="D69" s="74">
        <v>92.533</v>
      </c>
      <c r="E69" s="74">
        <v>92.567</v>
      </c>
      <c r="F69" s="74">
        <f t="shared" si="2"/>
        <v>2641.917</v>
      </c>
      <c r="G69" s="75">
        <f t="shared" si="3"/>
        <v>651.500000000397</v>
      </c>
      <c r="K69" s="82">
        <f>IF(AND(年报!N$2&lt;=A69,A69&lt;=年报!N$3),1,0)</f>
        <v>0</v>
      </c>
    </row>
    <row r="70" spans="1:11">
      <c r="A70" s="115">
        <v>43595</v>
      </c>
      <c r="B70" s="77">
        <f>'DC4-1'!B70</f>
        <v>2581.994</v>
      </c>
      <c r="C70" s="77">
        <f>IF(ISERROR(VLOOKUP(A70,'DC4-1'!$A$4:$Q$1997,5,TRUE)),"",VLOOKUP(A70,'DC4-1'!$A$4:$Q$1997,5,TRUE))</f>
        <v>155.1285</v>
      </c>
      <c r="D70" s="74">
        <v>95.201</v>
      </c>
      <c r="E70" s="74">
        <v>95.234</v>
      </c>
      <c r="F70" s="74">
        <f t="shared" si="2"/>
        <v>2641.905</v>
      </c>
      <c r="G70" s="75">
        <f t="shared" si="3"/>
        <v>663.500000000568</v>
      </c>
      <c r="K70" s="82">
        <f>IF(AND(年报!N$2&lt;=A70,A70&lt;=年报!N$3),1,0)</f>
        <v>0</v>
      </c>
    </row>
    <row r="71" spans="1:11">
      <c r="A71" s="115">
        <v>43601</v>
      </c>
      <c r="B71" s="77">
        <f>'DC4-1'!B71</f>
        <v>2581.994</v>
      </c>
      <c r="C71" s="77">
        <f>IF(ISERROR(VLOOKUP(A71,'DC4-1'!$A$4:$Q$1997,5,TRUE)),"",VLOOKUP(A71,'DC4-1'!$A$4:$Q$1997,5,TRUE))</f>
        <v>155.714</v>
      </c>
      <c r="D71" s="74">
        <v>95.786</v>
      </c>
      <c r="E71" s="74">
        <v>95.824</v>
      </c>
      <c r="F71" s="74">
        <f t="shared" si="2"/>
        <v>2641.903</v>
      </c>
      <c r="G71" s="75">
        <f t="shared" si="3"/>
        <v>665.500000000065</v>
      </c>
      <c r="K71" s="82">
        <f>IF(AND(年报!N$2&lt;=A71,A71&lt;=年报!N$3),1,0)</f>
        <v>0</v>
      </c>
    </row>
    <row r="72" spans="1:11">
      <c r="A72" s="21">
        <v>43608</v>
      </c>
      <c r="B72" s="77">
        <f>'DC4-1'!B72</f>
        <v>2581.994</v>
      </c>
      <c r="C72" s="77">
        <f>IF(ISERROR(VLOOKUP(A72,'DC4-1'!$A$4:$Q$1997,5,TRUE)),"",VLOOKUP(A72,'DC4-1'!$A$4:$Q$1997,5,TRUE))</f>
        <v>158.4695</v>
      </c>
      <c r="D72" s="74">
        <v>98.542</v>
      </c>
      <c r="E72" s="74">
        <v>98.576</v>
      </c>
      <c r="F72" s="74">
        <f t="shared" ref="F72:F148" si="4">(B72+C72)-(D72+E72)/2</f>
        <v>2641.9045</v>
      </c>
      <c r="G72" s="75">
        <f t="shared" ref="G72:G148" si="5">($F$4-F72)*1000</f>
        <v>664.000000000215</v>
      </c>
      <c r="K72" s="82">
        <f>IF(AND(年报!N$2&lt;=A72,A72&lt;=年报!N$3),1,0)</f>
        <v>0</v>
      </c>
    </row>
    <row r="73" spans="1:11">
      <c r="A73" s="115">
        <v>43623</v>
      </c>
      <c r="B73" s="77">
        <f>'DC4-1'!B73</f>
        <v>2581.994</v>
      </c>
      <c r="C73" s="77">
        <f>IF(ISERROR(VLOOKUP(A73,'DC4-1'!$A$4:$Q$1997,5,TRUE)),"",VLOOKUP(A73,'DC4-1'!$A$4:$Q$1997,5,TRUE))</f>
        <v>161.5275</v>
      </c>
      <c r="D73" s="74">
        <v>101.608</v>
      </c>
      <c r="E73" s="74">
        <v>101.646</v>
      </c>
      <c r="F73" s="74">
        <f t="shared" si="4"/>
        <v>2641.8945</v>
      </c>
      <c r="G73" s="75">
        <f t="shared" si="5"/>
        <v>673.999999999978</v>
      </c>
      <c r="K73" s="82">
        <f>IF(AND(年报!N$2&lt;=A73,A73&lt;=年报!N$3),1,0)</f>
        <v>0</v>
      </c>
    </row>
    <row r="74" spans="1:11">
      <c r="A74" s="21">
        <v>43630</v>
      </c>
      <c r="B74" s="77">
        <f>'DC4-1'!B74</f>
        <v>2581.994</v>
      </c>
      <c r="C74" s="77">
        <f>IF(ISERROR(VLOOKUP(A74,'DC4-1'!$A$4:$Q$1997,5,TRUE)),"",VLOOKUP(A74,'DC4-1'!$A$4:$Q$1997,5,TRUE))</f>
        <v>162.0845</v>
      </c>
      <c r="D74" s="74">
        <v>102.171</v>
      </c>
      <c r="E74" s="74">
        <v>102.201</v>
      </c>
      <c r="F74" s="74">
        <f t="shared" si="4"/>
        <v>2641.8925</v>
      </c>
      <c r="G74" s="75">
        <f t="shared" si="5"/>
        <v>676.000000000386</v>
      </c>
      <c r="K74" s="82">
        <f>IF(AND(年报!N$2&lt;=A74,A74&lt;=年报!N$3),1,0)</f>
        <v>0</v>
      </c>
    </row>
    <row r="75" spans="1:11">
      <c r="A75" s="115">
        <v>43637</v>
      </c>
      <c r="B75" s="77">
        <f>'DC4-1'!B75</f>
        <v>2581.994</v>
      </c>
      <c r="C75" s="77">
        <f>IF(ISERROR(VLOOKUP(A75,'DC4-1'!$A$4:$Q$1997,5,TRUE)),"",VLOOKUP(A75,'DC4-1'!$A$4:$Q$1997,5,TRUE))</f>
        <v>164.839</v>
      </c>
      <c r="D75" s="74">
        <v>104.926</v>
      </c>
      <c r="E75" s="74">
        <v>104.96</v>
      </c>
      <c r="F75" s="74">
        <f t="shared" si="4"/>
        <v>2641.89</v>
      </c>
      <c r="G75" s="75">
        <f t="shared" si="5"/>
        <v>678.50000000044</v>
      </c>
      <c r="K75" s="82">
        <f>IF(AND(年报!N$2&lt;=A75,A75&lt;=年报!N$3),1,0)</f>
        <v>0</v>
      </c>
    </row>
    <row r="76" spans="1:11">
      <c r="A76" s="115">
        <v>43645</v>
      </c>
      <c r="B76" s="77">
        <f>'DC4-1'!B76</f>
        <v>2581.994</v>
      </c>
      <c r="C76" s="77">
        <f>IF(ISERROR(VLOOKUP(A76,'DC4-1'!$A$4:$Q$1997,5,TRUE)),"",VLOOKUP(A76,'DC4-1'!$A$4:$Q$1997,5,TRUE))</f>
        <v>164.7725</v>
      </c>
      <c r="D76" s="74">
        <v>104.871</v>
      </c>
      <c r="E76" s="74">
        <v>104.904</v>
      </c>
      <c r="F76" s="74">
        <f t="shared" si="4"/>
        <v>2641.879</v>
      </c>
      <c r="G76" s="75">
        <f t="shared" si="5"/>
        <v>689.499999999953</v>
      </c>
      <c r="K76" s="82">
        <f>IF(AND(年报!N$2&lt;=A76,A76&lt;=年报!N$3),1,0)</f>
        <v>0</v>
      </c>
    </row>
    <row r="77" spans="1:11">
      <c r="A77" s="115">
        <v>43651</v>
      </c>
      <c r="B77" s="77">
        <f>'DC4-1'!B77</f>
        <v>2581.994</v>
      </c>
      <c r="C77" s="77">
        <f>IF(ISERROR(VLOOKUP(A77,'DC4-1'!$A$4:$Q$1997,5,TRUE)),"",VLOOKUP(A77,'DC4-1'!$A$4:$Q$1997,5,TRUE))</f>
        <v>164.7385</v>
      </c>
      <c r="D77" s="74">
        <v>104.844</v>
      </c>
      <c r="E77" s="74">
        <v>104.875</v>
      </c>
      <c r="F77" s="74">
        <f t="shared" si="4"/>
        <v>2641.873</v>
      </c>
      <c r="G77" s="75">
        <f t="shared" si="5"/>
        <v>695.500000000266</v>
      </c>
      <c r="K77" s="82">
        <f>IF(AND(年报!N$2&lt;=A77,A77&lt;=年报!N$3),1,0)</f>
        <v>0</v>
      </c>
    </row>
    <row r="78" spans="1:11">
      <c r="A78" s="115">
        <v>43660</v>
      </c>
      <c r="B78" s="77">
        <f>'DC4-1'!B78</f>
        <v>2581.994</v>
      </c>
      <c r="C78" s="77">
        <f>IF(ISERROR(VLOOKUP(A78,'DC4-1'!$A$4:$Q$1997,5,TRUE)),"",VLOOKUP(A78,'DC4-1'!$A$4:$Q$1997,5,TRUE))</f>
        <v>164.708</v>
      </c>
      <c r="D78" s="74">
        <v>104.816</v>
      </c>
      <c r="E78" s="74">
        <v>104.848</v>
      </c>
      <c r="F78" s="74">
        <f t="shared" si="4"/>
        <v>2641.87</v>
      </c>
      <c r="G78" s="75">
        <f t="shared" si="5"/>
        <v>698.499999999967</v>
      </c>
      <c r="K78" s="82">
        <f>IF(AND(年报!N$2&lt;=A78,A78&lt;=年报!N$3),1,0)</f>
        <v>0</v>
      </c>
    </row>
    <row r="79" spans="1:11">
      <c r="A79" s="115">
        <v>43665</v>
      </c>
      <c r="B79" s="77">
        <f>'DC4-1'!B79</f>
        <v>2581.994</v>
      </c>
      <c r="C79" s="77">
        <f>IF(ISERROR(VLOOKUP(A79,'DC4-1'!$A$4:$Q$1997,5,TRUE)),"",VLOOKUP(A79,'DC4-1'!$A$4:$Q$1997,5,TRUE))</f>
        <v>164.6945</v>
      </c>
      <c r="D79" s="74">
        <v>104.798</v>
      </c>
      <c r="E79" s="74">
        <v>104.829</v>
      </c>
      <c r="F79" s="74">
        <f t="shared" si="4"/>
        <v>2641.875</v>
      </c>
      <c r="G79" s="75">
        <f t="shared" si="5"/>
        <v>693.500000000313</v>
      </c>
      <c r="K79" s="82">
        <f>IF(AND(年报!N$2&lt;=A79,A79&lt;=年报!N$3),1,0)</f>
        <v>0</v>
      </c>
    </row>
    <row r="80" spans="1:11">
      <c r="A80" s="115">
        <v>43671</v>
      </c>
      <c r="B80" s="77">
        <f>'DC4-1'!B80</f>
        <v>2581.994</v>
      </c>
      <c r="C80" s="77">
        <f>IF(ISERROR(VLOOKUP(A80,'DC4-1'!$A$4:$Q$1997,5,TRUE)),"",VLOOKUP(A80,'DC4-1'!$A$4:$Q$1997,5,TRUE))</f>
        <v>164.674</v>
      </c>
      <c r="D80" s="74">
        <v>104.784</v>
      </c>
      <c r="E80" s="74">
        <v>104.816</v>
      </c>
      <c r="F80" s="74">
        <f t="shared" si="4"/>
        <v>2641.868</v>
      </c>
      <c r="G80" s="75">
        <f t="shared" si="5"/>
        <v>700.500000000375</v>
      </c>
      <c r="K80" s="82">
        <f>IF(AND(年报!N$2&lt;=A80,A80&lt;=年报!N$3),1,0)</f>
        <v>0</v>
      </c>
    </row>
    <row r="81" spans="1:11">
      <c r="A81" s="115">
        <v>43678</v>
      </c>
      <c r="B81" s="77">
        <f>'DC4-1'!B81</f>
        <v>2581.994</v>
      </c>
      <c r="C81" s="77">
        <f>IF(ISERROR(VLOOKUP(A81,'DC4-1'!$A$4:$Q$1997,5,TRUE)),"",VLOOKUP(A81,'DC4-1'!$A$4:$Q$1997,5,TRUE))</f>
        <v>164.659</v>
      </c>
      <c r="D81" s="74">
        <v>104.77</v>
      </c>
      <c r="E81" s="74">
        <v>104.814</v>
      </c>
      <c r="F81" s="74">
        <f t="shared" si="4"/>
        <v>2641.861</v>
      </c>
      <c r="G81" s="75">
        <f t="shared" si="5"/>
        <v>707.499999999982</v>
      </c>
      <c r="K81" s="82">
        <f>IF(AND(年报!N$2&lt;=A81,A81&lt;=年报!N$3),1,0)</f>
        <v>0</v>
      </c>
    </row>
    <row r="82" spans="1:11">
      <c r="A82" s="115">
        <v>43686</v>
      </c>
      <c r="B82" s="77">
        <f>'DC4-1'!B82</f>
        <v>2581.994</v>
      </c>
      <c r="C82" s="77">
        <f>IF(ISERROR(VLOOKUP(A82,'DC4-1'!$A$4:$Q$1997,5,TRUE)),"",VLOOKUP(A82,'DC4-1'!$A$4:$Q$1997,5,TRUE))</f>
        <v>164.641</v>
      </c>
      <c r="D82" s="74">
        <v>104.756</v>
      </c>
      <c r="E82" s="74">
        <v>104.796</v>
      </c>
      <c r="F82" s="74">
        <f t="shared" si="4"/>
        <v>2641.859</v>
      </c>
      <c r="G82" s="75">
        <f t="shared" si="5"/>
        <v>709.499999999935</v>
      </c>
      <c r="K82" s="82">
        <f>IF(AND(年报!N$2&lt;=A82,A82&lt;=年报!N$3),1,0)</f>
        <v>0</v>
      </c>
    </row>
    <row r="83" spans="1:11">
      <c r="A83" s="115">
        <v>43693</v>
      </c>
      <c r="B83" s="77">
        <f>'DC4-1'!B83</f>
        <v>2581.994</v>
      </c>
      <c r="C83" s="77">
        <f>IF(ISERROR(VLOOKUP(A83,'DC4-1'!$A$4:$Q$1997,5,TRUE)),"",VLOOKUP(A83,'DC4-1'!$A$4:$Q$1997,5,TRUE))</f>
        <v>165.2045</v>
      </c>
      <c r="D83" s="74">
        <v>105.322</v>
      </c>
      <c r="E83" s="74">
        <v>105.36</v>
      </c>
      <c r="F83" s="74">
        <f t="shared" si="4"/>
        <v>2641.8575</v>
      </c>
      <c r="G83" s="75">
        <f t="shared" si="5"/>
        <v>711.00000000024</v>
      </c>
      <c r="K83" s="82">
        <f>IF(AND(年报!N$2&lt;=A83,A83&lt;=年报!N$3),1,0)</f>
        <v>0</v>
      </c>
    </row>
    <row r="84" spans="1:11">
      <c r="A84" s="115">
        <v>43708</v>
      </c>
      <c r="B84" s="77">
        <f>'DC4-1'!B84</f>
        <v>2581.994</v>
      </c>
      <c r="C84" s="77">
        <f>IF(ISERROR(VLOOKUP(A84,'DC4-1'!$A$4:$Q$1997,5,TRUE)),"",VLOOKUP(A84,'DC4-1'!$A$4:$Q$1997,5,TRUE))</f>
        <v>167.871</v>
      </c>
      <c r="D84" s="74">
        <v>108.002</v>
      </c>
      <c r="E84" s="74">
        <v>108.039</v>
      </c>
      <c r="F84" s="74">
        <f t="shared" si="4"/>
        <v>2641.8445</v>
      </c>
      <c r="G84" s="75">
        <f t="shared" si="5"/>
        <v>724.00000000016</v>
      </c>
      <c r="K84" s="82">
        <f>IF(AND(年报!N$2&lt;=A84,A84&lt;=年报!N$3),1,0)</f>
        <v>0</v>
      </c>
    </row>
    <row r="85" spans="1:11">
      <c r="A85" s="115">
        <v>43713</v>
      </c>
      <c r="B85" s="77">
        <f>'DC4-1'!B85</f>
        <v>2581.994</v>
      </c>
      <c r="C85" s="77">
        <f>IF(ISERROR(VLOOKUP(A85,'DC4-1'!$A$4:$Q$1997,5,TRUE)),"",VLOOKUP(A85,'DC4-1'!$A$4:$Q$1997,5,TRUE))</f>
        <v>167.8675</v>
      </c>
      <c r="D85" s="74">
        <v>107.982</v>
      </c>
      <c r="E85" s="74">
        <v>108.01</v>
      </c>
      <c r="F85" s="74">
        <f t="shared" si="4"/>
        <v>2641.8655</v>
      </c>
      <c r="G85" s="75">
        <f t="shared" si="5"/>
        <v>703.000000000429</v>
      </c>
      <c r="K85" s="82">
        <f>IF(AND(年报!N$2&lt;=A85,A85&lt;=年报!N$3),1,0)</f>
        <v>0</v>
      </c>
    </row>
    <row r="86" spans="1:11">
      <c r="A86" s="115">
        <v>43722</v>
      </c>
      <c r="B86" s="77">
        <f>'DC4-1'!B86</f>
        <v>2581.994</v>
      </c>
      <c r="C86" s="77">
        <f>IF(ISERROR(VLOOKUP(A86,'DC4-1'!$A$4:$Q$1997,5,TRUE)),"",VLOOKUP(A86,'DC4-1'!$A$4:$Q$1997,5,TRUE))</f>
        <v>168.4295</v>
      </c>
      <c r="D86" s="74">
        <v>108.551</v>
      </c>
      <c r="E86" s="74">
        <v>108.581</v>
      </c>
      <c r="F86" s="74">
        <f t="shared" si="4"/>
        <v>2641.8575</v>
      </c>
      <c r="G86" s="75">
        <f t="shared" si="5"/>
        <v>710.999999999785</v>
      </c>
      <c r="K86" s="82">
        <f>IF(AND(年报!N$2&lt;=A86,A86&lt;=年报!N$3),1,0)</f>
        <v>0</v>
      </c>
    </row>
    <row r="87" spans="1:11">
      <c r="A87" s="115">
        <v>43728</v>
      </c>
      <c r="B87" s="77">
        <f>'DC4-1'!B87</f>
        <v>2581.994</v>
      </c>
      <c r="C87" s="77">
        <f>IF(ISERROR(VLOOKUP(A87,'DC4-1'!$A$4:$Q$1997,5,TRUE)),"",VLOOKUP(A87,'DC4-1'!$A$4:$Q$1997,5,TRUE))</f>
        <v>168.4115</v>
      </c>
      <c r="D87" s="74">
        <v>108.537</v>
      </c>
      <c r="E87" s="74">
        <v>108.567</v>
      </c>
      <c r="F87" s="74">
        <f t="shared" si="4"/>
        <v>2641.8535</v>
      </c>
      <c r="G87" s="75">
        <f t="shared" si="5"/>
        <v>715.000000000146</v>
      </c>
      <c r="K87" s="82">
        <f>IF(AND(年报!N$2&lt;=A87,A87&lt;=年报!N$3),1,0)</f>
        <v>0</v>
      </c>
    </row>
    <row r="88" spans="1:11">
      <c r="A88" s="115">
        <v>43742</v>
      </c>
      <c r="B88" s="77">
        <f>'DC4-1'!B88</f>
        <v>2581.994</v>
      </c>
      <c r="C88" s="77">
        <f>IF(ISERROR(VLOOKUP(A88,'DC4-1'!$A$4:$Q$1997,5,TRUE)),"",VLOOKUP(A88,'DC4-1'!$A$4:$Q$1997,5,TRUE))</f>
        <v>171.1225</v>
      </c>
      <c r="D88" s="74">
        <v>111.253</v>
      </c>
      <c r="E88" s="74">
        <v>111.284</v>
      </c>
      <c r="F88" s="74">
        <f t="shared" si="4"/>
        <v>2641.848</v>
      </c>
      <c r="G88" s="75">
        <f t="shared" si="5"/>
        <v>720.500000000357</v>
      </c>
      <c r="K88" s="82">
        <f>IF(AND(年报!N$2&lt;=A88,A88&lt;=年报!N$3),1,0)</f>
        <v>0</v>
      </c>
    </row>
    <row r="89" spans="1:11">
      <c r="A89" s="115">
        <v>43749</v>
      </c>
      <c r="B89" s="77">
        <f>'DC4-1'!B89</f>
        <v>2581.994</v>
      </c>
      <c r="C89" s="77">
        <f>IF(ISERROR(VLOOKUP(A89,'DC4-1'!$A$4:$Q$1997,5,TRUE)),"",VLOOKUP(A89,'DC4-1'!$A$4:$Q$1997,5,TRUE))</f>
        <v>171.085</v>
      </c>
      <c r="D89" s="74">
        <v>111.119</v>
      </c>
      <c r="E89" s="74">
        <v>111.25</v>
      </c>
      <c r="F89" s="74">
        <f t="shared" si="4"/>
        <v>2641.8945</v>
      </c>
      <c r="G89" s="75">
        <f t="shared" si="5"/>
        <v>673.999999999978</v>
      </c>
      <c r="K89" s="82">
        <f>IF(AND(年报!N$2&lt;=A89,A89&lt;=年报!N$3),1,0)</f>
        <v>0</v>
      </c>
    </row>
    <row r="90" spans="1:11">
      <c r="A90" s="115">
        <v>43762</v>
      </c>
      <c r="B90" s="77">
        <f>'DC4-1'!B90</f>
        <v>2581.994</v>
      </c>
      <c r="C90" s="77">
        <f>IF(ISERROR(VLOOKUP(A90,'DC4-1'!$A$4:$Q$1997,5,TRUE)),"",VLOOKUP(A90,'DC4-1'!$A$4:$Q$1997,5,TRUE))</f>
        <v>174.3905</v>
      </c>
      <c r="D90" s="74">
        <v>114.527</v>
      </c>
      <c r="E90" s="74">
        <v>114.557</v>
      </c>
      <c r="F90" s="74">
        <f t="shared" si="4"/>
        <v>2641.8425</v>
      </c>
      <c r="G90" s="75">
        <f t="shared" si="5"/>
        <v>726.000000000113</v>
      </c>
      <c r="K90" s="82">
        <f>IF(AND(年报!N$2&lt;=A90,A90&lt;=年报!N$3),1,0)</f>
        <v>0</v>
      </c>
    </row>
    <row r="91" spans="1:11">
      <c r="A91" s="21">
        <v>43770</v>
      </c>
      <c r="B91" s="77">
        <f>'DC4-1'!B91</f>
        <v>2581.994</v>
      </c>
      <c r="C91" s="77">
        <f>IF(ISERROR(VLOOKUP(A91,'DC4-1'!$A$4:$Q$1997,5,TRUE)),"",VLOOKUP(A91,'DC4-1'!$A$4:$Q$1997,5,TRUE))</f>
        <v>177.4835</v>
      </c>
      <c r="D91" s="74">
        <v>117.623</v>
      </c>
      <c r="E91" s="74">
        <v>117.655</v>
      </c>
      <c r="F91" s="74">
        <f t="shared" si="4"/>
        <v>2641.8385</v>
      </c>
      <c r="G91" s="75">
        <f t="shared" si="5"/>
        <v>730.000000000473</v>
      </c>
      <c r="K91" s="82">
        <f>IF(AND(年报!N$2&lt;=A91,A91&lt;=年报!N$3),1,0)</f>
        <v>0</v>
      </c>
    </row>
    <row r="92" spans="1:11">
      <c r="A92" s="21">
        <v>43778</v>
      </c>
      <c r="B92" s="77">
        <f>'DC4-1'!B92</f>
        <v>2581.994</v>
      </c>
      <c r="C92" s="77">
        <f>IF(ISERROR(VLOOKUP(A92,'DC4-1'!$A$4:$Q$1997,5,TRUE)),"",VLOOKUP(A92,'DC4-1'!$A$4:$Q$1997,5,TRUE))</f>
        <v>180.6385</v>
      </c>
      <c r="D92" s="74">
        <v>120.778</v>
      </c>
      <c r="E92" s="74">
        <v>120.808</v>
      </c>
      <c r="F92" s="74">
        <f t="shared" si="4"/>
        <v>2641.8395</v>
      </c>
      <c r="G92" s="75">
        <f t="shared" si="5"/>
        <v>729.000000000269</v>
      </c>
      <c r="K92" s="82">
        <f>IF(AND(年报!N$2&lt;=A92,A92&lt;=年报!N$3),1,0)</f>
        <v>0</v>
      </c>
    </row>
    <row r="93" spans="1:11">
      <c r="A93" s="115">
        <v>43791</v>
      </c>
      <c r="B93" s="77">
        <f>'DC4-1'!B93</f>
        <v>2581.994</v>
      </c>
      <c r="C93" s="77">
        <f>IF(ISERROR(VLOOKUP(A93,'DC4-1'!$A$4:$Q$1997,5,TRUE)),"",VLOOKUP(A93,'DC4-1'!$A$4:$Q$1997,5,TRUE))</f>
        <v>184.322</v>
      </c>
      <c r="D93" s="74">
        <v>124.468</v>
      </c>
      <c r="E93" s="74">
        <v>124.501</v>
      </c>
      <c r="F93" s="74">
        <f t="shared" si="4"/>
        <v>2641.8315</v>
      </c>
      <c r="G93" s="75">
        <f t="shared" si="5"/>
        <v>737.00000000008</v>
      </c>
      <c r="K93" s="82">
        <f>IF(AND(年报!N$2&lt;=A93,A93&lt;=年报!N$3),1,0)</f>
        <v>0</v>
      </c>
    </row>
    <row r="94" spans="1:11">
      <c r="A94" s="115">
        <v>43802</v>
      </c>
      <c r="B94" s="77">
        <f>'DC4-1'!B94</f>
        <v>2581.994</v>
      </c>
      <c r="C94" s="77">
        <f>IF(ISERROR(VLOOKUP(A94,'DC4-1'!$A$4:$Q$1997,5,TRUE)),"",VLOOKUP(A94,'DC4-1'!$A$4:$Q$1997,5,TRUE))</f>
        <v>187.01</v>
      </c>
      <c r="D94" s="74">
        <v>127.165</v>
      </c>
      <c r="E94" s="74">
        <v>127.196</v>
      </c>
      <c r="F94" s="74">
        <f t="shared" si="4"/>
        <v>2641.8235</v>
      </c>
      <c r="G94" s="75">
        <f t="shared" si="5"/>
        <v>745.000000000346</v>
      </c>
      <c r="K94" s="82">
        <f>IF(AND(年报!N$2&lt;=A94,A94&lt;=年报!N$3),1,0)</f>
        <v>0</v>
      </c>
    </row>
    <row r="95" spans="1:11">
      <c r="A95" s="115">
        <v>43824</v>
      </c>
      <c r="B95" s="77">
        <f>'DC4-1'!B95</f>
        <v>2581.994</v>
      </c>
      <c r="C95" s="77">
        <f>IF(ISERROR(VLOOKUP(A95,'DC4-1'!$A$4:$Q$1997,5,TRUE)),"",VLOOKUP(A95,'DC4-1'!$A$4:$Q$1997,5,TRUE))</f>
        <v>190.2285</v>
      </c>
      <c r="D95" s="74">
        <v>130.396</v>
      </c>
      <c r="E95" s="74">
        <v>130.428</v>
      </c>
      <c r="F95" s="74">
        <f t="shared" si="4"/>
        <v>2641.8105</v>
      </c>
      <c r="G95" s="75">
        <f t="shared" si="5"/>
        <v>757.999999999811</v>
      </c>
      <c r="K95" s="82">
        <f>IF(AND(年报!N$2&lt;=A95,A95&lt;=年报!N$3),1,0)</f>
        <v>1</v>
      </c>
    </row>
    <row r="96" spans="1:11">
      <c r="A96" s="115">
        <v>43834</v>
      </c>
      <c r="B96" s="77">
        <f>'DC4-1'!B96</f>
        <v>2581.994</v>
      </c>
      <c r="C96" s="77">
        <f>IF(ISERROR(VLOOKUP(A96,'DC4-1'!$A$4:$Q$1997,5,TRUE)),"",VLOOKUP(A96,'DC4-1'!$A$4:$Q$1997,5,TRUE))</f>
        <v>190.2345</v>
      </c>
      <c r="D96" s="74">
        <v>130.412</v>
      </c>
      <c r="E96" s="74">
        <v>130.445</v>
      </c>
      <c r="F96" s="74">
        <f t="shared" si="4"/>
        <v>2641.8</v>
      </c>
      <c r="G96" s="75">
        <f t="shared" si="5"/>
        <v>768.500000000131</v>
      </c>
      <c r="K96" s="82">
        <f>IF(AND(年报!N$2&lt;=A96,A96&lt;=年报!N$3),1,0)</f>
        <v>1</v>
      </c>
    </row>
    <row r="97" spans="1:11">
      <c r="A97" s="115">
        <v>43839</v>
      </c>
      <c r="B97" s="77">
        <f>'DC4-1'!B97</f>
        <v>2581.994</v>
      </c>
      <c r="C97" s="77">
        <f>IF(ISERROR(VLOOKUP(A97,'DC4-1'!$A$4:$Q$1997,5,TRUE)),"",VLOOKUP(A97,'DC4-1'!$A$4:$Q$1997,5,TRUE))</f>
        <v>193.5085</v>
      </c>
      <c r="D97" s="74">
        <v>133.679</v>
      </c>
      <c r="E97" s="74">
        <v>133.71</v>
      </c>
      <c r="F97" s="74">
        <f t="shared" si="4"/>
        <v>2641.808</v>
      </c>
      <c r="G97" s="75">
        <f t="shared" si="5"/>
        <v>760.50000000032</v>
      </c>
      <c r="K97" s="82">
        <f>IF(AND(年报!N$2&lt;=A97,A97&lt;=年报!N$3),1,0)</f>
        <v>1</v>
      </c>
    </row>
    <row r="98" spans="1:11">
      <c r="A98" s="115">
        <v>43845</v>
      </c>
      <c r="B98" s="77">
        <f>'DC4-1'!B98</f>
        <v>2581.994</v>
      </c>
      <c r="C98" s="77">
        <f>IF(ISERROR(VLOOKUP(A98,'DC4-1'!$A$4:$Q$1997,5,TRUE)),"",VLOOKUP(A98,'DC4-1'!$A$4:$Q$1997,5,TRUE))</f>
        <v>193.499</v>
      </c>
      <c r="D98" s="74">
        <v>133.712</v>
      </c>
      <c r="E98" s="74">
        <v>133.745</v>
      </c>
      <c r="F98" s="74">
        <f t="shared" si="4"/>
        <v>2641.7645</v>
      </c>
      <c r="G98" s="75">
        <f t="shared" si="5"/>
        <v>804.000000000542</v>
      </c>
      <c r="K98" s="82">
        <f>IF(AND(年报!N$2&lt;=A98,A98&lt;=年报!N$3),1,0)</f>
        <v>1</v>
      </c>
    </row>
    <row r="99" spans="1:11">
      <c r="A99" s="115">
        <v>43908</v>
      </c>
      <c r="B99" s="77">
        <f>'DC4-1'!B99</f>
        <v>2581.994</v>
      </c>
      <c r="C99" s="77">
        <f>IF(ISERROR(VLOOKUP(A99,'DC4-1'!$A$4:$Q$1997,5,TRUE)),"",VLOOKUP(A99,'DC4-1'!$A$4:$Q$1997,5,TRUE))</f>
        <v>193.3015</v>
      </c>
      <c r="D99" s="74">
        <v>133.499</v>
      </c>
      <c r="E99" s="74">
        <v>133.532</v>
      </c>
      <c r="F99" s="74">
        <f t="shared" si="4"/>
        <v>2641.78</v>
      </c>
      <c r="G99" s="75">
        <f t="shared" si="5"/>
        <v>788.500000000113</v>
      </c>
      <c r="K99" s="82">
        <f>IF(AND(年报!N$2&lt;=A99,A99&lt;=年报!N$3),1,0)</f>
        <v>1</v>
      </c>
    </row>
    <row r="100" spans="1:11">
      <c r="A100" s="115">
        <v>43930</v>
      </c>
      <c r="B100" s="77">
        <f>'DC4-1'!B100</f>
        <v>2581.994</v>
      </c>
      <c r="C100" s="77">
        <f>IF(ISERROR(VLOOKUP(A100,'DC4-1'!$A$4:$Q$1997,5,TRUE)),"",VLOOKUP(A100,'DC4-1'!$A$4:$Q$1997,5,TRUE))</f>
        <v>200.2455</v>
      </c>
      <c r="D100" s="74">
        <v>140.442</v>
      </c>
      <c r="E100" s="74">
        <v>140.474</v>
      </c>
      <c r="F100" s="74">
        <f t="shared" si="4"/>
        <v>2641.7815</v>
      </c>
      <c r="G100" s="75">
        <f t="shared" si="5"/>
        <v>787.000000000262</v>
      </c>
      <c r="K100" s="82">
        <f>IF(AND(年报!N$2&lt;=A100,A100&lt;=年报!N$3),1,0)</f>
        <v>1</v>
      </c>
    </row>
    <row r="101" spans="1:11">
      <c r="A101" s="115">
        <v>43938</v>
      </c>
      <c r="B101" s="77">
        <f>'DC4-1'!B101</f>
        <v>2581.994</v>
      </c>
      <c r="C101" s="77">
        <f>IF(ISERROR(VLOOKUP(A101,'DC4-1'!$A$4:$Q$1997,5,TRUE)),"",VLOOKUP(A101,'DC4-1'!$A$4:$Q$1997,5,TRUE))</f>
        <v>203.081</v>
      </c>
      <c r="D101" s="74">
        <v>143.241</v>
      </c>
      <c r="E101" s="74">
        <v>143.271</v>
      </c>
      <c r="F101" s="74">
        <f t="shared" si="4"/>
        <v>2641.819</v>
      </c>
      <c r="G101" s="75">
        <f t="shared" si="5"/>
        <v>749.499999999898</v>
      </c>
      <c r="K101" s="82">
        <f>IF(AND(年报!N$2&lt;=A101,A101&lt;=年报!N$3),1,0)</f>
        <v>1</v>
      </c>
    </row>
    <row r="102" spans="1:11">
      <c r="A102" s="115">
        <v>43942</v>
      </c>
      <c r="B102" s="77">
        <f>'DC4-1'!B102</f>
        <v>2581.994</v>
      </c>
      <c r="C102" s="77">
        <f>IF(ISERROR(VLOOKUP(A102,'DC4-1'!$A$4:$Q$1997,5,TRUE)),"",VLOOKUP(A102,'DC4-1'!$A$4:$Q$1997,5,TRUE))</f>
        <v>203.493</v>
      </c>
      <c r="D102" s="74">
        <v>143.698</v>
      </c>
      <c r="E102" s="74">
        <v>143.73</v>
      </c>
      <c r="F102" s="74">
        <f t="shared" si="4"/>
        <v>2641.773</v>
      </c>
      <c r="G102" s="75">
        <f t="shared" si="5"/>
        <v>795.500000000175</v>
      </c>
      <c r="K102" s="82">
        <f>IF(AND(年报!N$2&lt;=A102,A102&lt;=年报!N$3),1,0)</f>
        <v>1</v>
      </c>
    </row>
    <row r="103" spans="1:11">
      <c r="A103" s="115">
        <v>43951</v>
      </c>
      <c r="B103" s="77">
        <f>'DC4-1'!B103</f>
        <v>2581.994</v>
      </c>
      <c r="C103" s="77">
        <f>IF(ISERROR(VLOOKUP(A103,'DC4-1'!$A$4:$Q$1997,5,TRUE)),"",VLOOKUP(A103,'DC4-1'!$A$4:$Q$1997,5,TRUE))</f>
        <v>206.1375</v>
      </c>
      <c r="D103" s="74">
        <v>146.342</v>
      </c>
      <c r="E103" s="74">
        <v>146.371</v>
      </c>
      <c r="F103" s="74">
        <f t="shared" si="4"/>
        <v>2641.775</v>
      </c>
      <c r="G103" s="75">
        <f t="shared" si="5"/>
        <v>793.500000000222</v>
      </c>
      <c r="K103" s="82">
        <f>IF(AND(年报!N$2&lt;=A103,A103&lt;=年报!N$3),1,0)</f>
        <v>1</v>
      </c>
    </row>
    <row r="104" spans="1:11">
      <c r="A104" s="115">
        <v>43956</v>
      </c>
      <c r="B104" s="77">
        <f>'DC4-1'!B104</f>
        <v>2581.994</v>
      </c>
      <c r="C104" s="77">
        <f>IF(ISERROR(VLOOKUP(A104,'DC4-1'!$A$4:$Q$1997,5,TRUE)),"",VLOOKUP(A104,'DC4-1'!$A$4:$Q$1997,5,TRUE))</f>
        <v>206.577</v>
      </c>
      <c r="D104" s="74">
        <v>146.775</v>
      </c>
      <c r="E104" s="74">
        <v>146.804</v>
      </c>
      <c r="F104" s="74">
        <f t="shared" si="4"/>
        <v>2641.7815</v>
      </c>
      <c r="G104" s="75">
        <f t="shared" si="5"/>
        <v>787.000000000262</v>
      </c>
      <c r="K104" s="82">
        <f>IF(AND(年报!N$2&lt;=A104,A104&lt;=年报!N$3),1,0)</f>
        <v>1</v>
      </c>
    </row>
    <row r="105" spans="1:11">
      <c r="A105" s="115">
        <v>43964</v>
      </c>
      <c r="B105" s="77">
        <f>'DC4-1'!B105</f>
        <v>2581.994</v>
      </c>
      <c r="C105" s="77">
        <f>IF(ISERROR(VLOOKUP(A105,'DC4-1'!$A$4:$Q$1997,5,TRUE)),"",VLOOKUP(A105,'DC4-1'!$A$4:$Q$1997,5,TRUE))</f>
        <v>209.16</v>
      </c>
      <c r="D105" s="74">
        <v>149.371</v>
      </c>
      <c r="E105" s="74">
        <v>149.403</v>
      </c>
      <c r="F105" s="74">
        <f t="shared" si="4"/>
        <v>2641.767</v>
      </c>
      <c r="G105" s="75">
        <f t="shared" si="5"/>
        <v>801.500000000487</v>
      </c>
      <c r="K105" s="82">
        <f>IF(AND(年报!N$2&lt;=A105,A105&lt;=年报!N$3),1,0)</f>
        <v>1</v>
      </c>
    </row>
    <row r="106" spans="1:11">
      <c r="A106" s="115">
        <v>43972</v>
      </c>
      <c r="B106" s="77">
        <f>'DC4-1'!B106</f>
        <v>2581.994</v>
      </c>
      <c r="C106" s="77">
        <f>IF(ISERROR(VLOOKUP(A106,'DC4-1'!$A$4:$Q$1997,5,TRUE)),"",VLOOKUP(A106,'DC4-1'!$A$4:$Q$1997,5,TRUE))</f>
        <v>212.1685</v>
      </c>
      <c r="D106" s="74">
        <v>152.387</v>
      </c>
      <c r="E106" s="74">
        <v>152.417</v>
      </c>
      <c r="F106" s="74">
        <f t="shared" si="4"/>
        <v>2641.7605</v>
      </c>
      <c r="G106" s="75">
        <f t="shared" si="5"/>
        <v>807.999999999993</v>
      </c>
      <c r="K106" s="82">
        <f>IF(AND(年报!N$2&lt;=A106,A106&lt;=年报!N$3),1,0)</f>
        <v>1</v>
      </c>
    </row>
    <row r="107" spans="1:11">
      <c r="A107" s="115">
        <v>43980</v>
      </c>
      <c r="B107" s="77">
        <f>'DC4-1'!B107</f>
        <v>2581.994</v>
      </c>
      <c r="C107" s="77">
        <f>IF(ISERROR(VLOOKUP(A107,'DC4-1'!$A$4:$Q$1997,5,TRUE)),"",VLOOKUP(A107,'DC4-1'!$A$4:$Q$1997,5,TRUE))</f>
        <v>212.1675</v>
      </c>
      <c r="D107" s="74">
        <v>152.382</v>
      </c>
      <c r="E107" s="74">
        <v>152.409</v>
      </c>
      <c r="F107" s="74">
        <f t="shared" si="4"/>
        <v>2641.766</v>
      </c>
      <c r="G107" s="75">
        <f t="shared" si="5"/>
        <v>802.500000000236</v>
      </c>
      <c r="K107" s="82">
        <f>IF(AND(年报!N$2&lt;=A107,A107&lt;=年报!N$3),1,0)</f>
        <v>1</v>
      </c>
    </row>
    <row r="108" spans="1:11">
      <c r="A108" s="115">
        <v>43999</v>
      </c>
      <c r="B108" s="77">
        <f>'DC4-1'!B108</f>
        <v>2581.994</v>
      </c>
      <c r="C108" s="77">
        <f>IF(ISERROR(VLOOKUP(A108,'DC4-1'!$A$4:$Q$1997,5,TRUE)),"",VLOOKUP(A108,'DC4-1'!$A$4:$Q$1997,5,TRUE))</f>
        <v>215.368</v>
      </c>
      <c r="D108" s="74">
        <v>155.596</v>
      </c>
      <c r="E108" s="74">
        <v>155.626</v>
      </c>
      <c r="F108" s="74">
        <f t="shared" si="4"/>
        <v>2641.751</v>
      </c>
      <c r="G108" s="75">
        <f t="shared" si="5"/>
        <v>817.500000000109</v>
      </c>
      <c r="K108" s="82">
        <f>IF(AND(年报!N$2&lt;=A108,A108&lt;=年报!N$3),1,0)</f>
        <v>1</v>
      </c>
    </row>
    <row r="109" spans="1:11">
      <c r="A109" s="115">
        <v>44008</v>
      </c>
      <c r="B109" s="77">
        <f>'DC4-1'!B109</f>
        <v>2581.994</v>
      </c>
      <c r="C109" s="77">
        <f>IF(ISERROR(VLOOKUP(A109,'DC4-1'!$A$4:$Q$1997,5,TRUE)),"",VLOOKUP(A109,'DC4-1'!$A$4:$Q$1997,5,TRUE))</f>
        <v>215.364</v>
      </c>
      <c r="D109" s="74">
        <v>155.594</v>
      </c>
      <c r="E109" s="74">
        <v>155.622</v>
      </c>
      <c r="F109" s="74">
        <f t="shared" si="4"/>
        <v>2641.75</v>
      </c>
      <c r="G109" s="75">
        <f t="shared" si="5"/>
        <v>818.500000000313</v>
      </c>
      <c r="K109" s="82">
        <f>IF(AND(年报!N$2&lt;=A109,A109&lt;=年报!N$3),1,0)</f>
        <v>1</v>
      </c>
    </row>
    <row r="110" spans="1:11">
      <c r="A110" s="115">
        <v>44056</v>
      </c>
      <c r="B110" s="77">
        <f>'DC4-1'!B110</f>
        <v>2581.994</v>
      </c>
      <c r="C110" s="77">
        <f>IF(ISERROR(VLOOKUP(A110,'DC4-1'!$A$4:$Q$1997,5,TRUE)),"",VLOOKUP(A110,'DC4-1'!$A$4:$Q$1997,5,TRUE))</f>
        <v>219.0455</v>
      </c>
      <c r="D110" s="74">
        <v>159.29</v>
      </c>
      <c r="E110" s="74">
        <v>159.32</v>
      </c>
      <c r="F110" s="74">
        <f t="shared" si="4"/>
        <v>2641.7345</v>
      </c>
      <c r="G110" s="75">
        <f t="shared" si="5"/>
        <v>833.999999999833</v>
      </c>
      <c r="K110" s="82">
        <f>IF(AND(年报!N$2&lt;=A110,A110&lt;=年报!N$3),1,0)</f>
        <v>1</v>
      </c>
    </row>
    <row r="111" spans="1:11">
      <c r="A111" s="115">
        <v>44062</v>
      </c>
      <c r="B111" s="77">
        <f>'DC4-1'!B111</f>
        <v>2581.994</v>
      </c>
      <c r="C111" s="77">
        <f>IF(ISERROR(VLOOKUP(A111,'DC4-1'!$A$4:$Q$1997,5,TRUE)),"",VLOOKUP(A111,'DC4-1'!$A$4:$Q$1997,5,TRUE))</f>
        <v>218.996</v>
      </c>
      <c r="D111" s="74">
        <v>159.249</v>
      </c>
      <c r="E111" s="74">
        <v>159.279</v>
      </c>
      <c r="F111" s="74">
        <f t="shared" si="4"/>
        <v>2641.726</v>
      </c>
      <c r="G111" s="75">
        <f t="shared" si="5"/>
        <v>842.5000000002</v>
      </c>
      <c r="K111" s="82">
        <f>IF(AND(年报!N$2&lt;=A111,A111&lt;=年报!N$3),1,0)</f>
        <v>1</v>
      </c>
    </row>
    <row r="112" spans="1:11">
      <c r="A112" s="115">
        <v>44071</v>
      </c>
      <c r="B112" s="77">
        <f>'DC4-1'!B112</f>
        <v>2581.994</v>
      </c>
      <c r="C112" s="77">
        <f>IF(ISERROR(VLOOKUP(A112,'DC4-1'!$A$4:$Q$1997,5,TRUE)),"",VLOOKUP(A112,'DC4-1'!$A$4:$Q$1997,5,TRUE))</f>
        <v>222.3115</v>
      </c>
      <c r="D112" s="74">
        <v>162.564</v>
      </c>
      <c r="E112" s="74">
        <v>162.597</v>
      </c>
      <c r="F112" s="74">
        <f t="shared" si="4"/>
        <v>2641.725</v>
      </c>
      <c r="G112" s="75">
        <f t="shared" si="5"/>
        <v>843.500000000404</v>
      </c>
      <c r="K112" s="82">
        <f>IF(AND(年报!N$2&lt;=A112,A112&lt;=年报!N$3),1,0)</f>
        <v>1</v>
      </c>
    </row>
    <row r="113" spans="1:11">
      <c r="A113" s="115">
        <v>44084</v>
      </c>
      <c r="B113" s="77">
        <f>'DC4-1'!B113</f>
        <v>2581.994</v>
      </c>
      <c r="C113" s="77">
        <f>IF(ISERROR(VLOOKUP(A113,'DC4-1'!$A$4:$Q$1997,5,TRUE)),"",VLOOKUP(A113,'DC4-1'!$A$4:$Q$1997,5,TRUE))</f>
        <v>224.9835</v>
      </c>
      <c r="D113" s="74">
        <v>165.237</v>
      </c>
      <c r="E113" s="74">
        <v>165.27</v>
      </c>
      <c r="F113" s="74">
        <f t="shared" si="4"/>
        <v>2641.724</v>
      </c>
      <c r="G113" s="75">
        <f t="shared" si="5"/>
        <v>844.500000000153</v>
      </c>
      <c r="K113" s="82">
        <f>IF(AND(年报!N$2&lt;=A113,A113&lt;=年报!N$3),1,0)</f>
        <v>1</v>
      </c>
    </row>
    <row r="114" spans="1:11">
      <c r="A114" s="115">
        <v>44092</v>
      </c>
      <c r="B114" s="77">
        <f>'DC4-1'!B114</f>
        <v>2581.994</v>
      </c>
      <c r="C114" s="77">
        <f>IF(ISERROR(VLOOKUP(A114,'DC4-1'!$A$4:$Q$1997,5,TRUE)),"",VLOOKUP(A114,'DC4-1'!$A$4:$Q$1997,5,TRUE))</f>
        <v>224.9535</v>
      </c>
      <c r="D114" s="74">
        <v>165.211</v>
      </c>
      <c r="E114" s="74">
        <v>165.247</v>
      </c>
      <c r="F114" s="74">
        <f t="shared" si="4"/>
        <v>2641.7185</v>
      </c>
      <c r="G114" s="75">
        <f t="shared" si="5"/>
        <v>849.999999999909</v>
      </c>
      <c r="K114" s="82">
        <f>IF(AND(年报!N$2&lt;=A114,A114&lt;=年报!N$3),1,0)</f>
        <v>1</v>
      </c>
    </row>
    <row r="115" spans="1:11">
      <c r="A115" s="115">
        <v>44100</v>
      </c>
      <c r="B115" s="77">
        <f>'DC4-1'!B115</f>
        <v>2581.994</v>
      </c>
      <c r="C115" s="77">
        <f>IF(ISERROR(VLOOKUP(A115,'DC4-1'!$A$4:$Q$1997,5,TRUE)),"",VLOOKUP(A115,'DC4-1'!$A$4:$Q$1997,5,TRUE))</f>
        <v>225.3425</v>
      </c>
      <c r="D115" s="74">
        <v>165.605</v>
      </c>
      <c r="E115" s="74">
        <v>165.638</v>
      </c>
      <c r="F115" s="74">
        <f t="shared" si="4"/>
        <v>2641.715</v>
      </c>
      <c r="G115" s="75">
        <f t="shared" si="5"/>
        <v>853.500000000167</v>
      </c>
      <c r="K115" s="82">
        <f>IF(AND(年报!N$2&lt;=A115,A115&lt;=年报!N$3),1,0)</f>
        <v>1</v>
      </c>
    </row>
    <row r="116" spans="1:11">
      <c r="A116" s="115">
        <v>44114</v>
      </c>
      <c r="B116" s="77">
        <f>'DC4-1'!B116</f>
        <v>2581.994</v>
      </c>
      <c r="C116" s="77">
        <f>IF(ISERROR(VLOOKUP(A116,'DC4-1'!$A$4:$Q$1997,5,TRUE)),"",VLOOKUP(A116,'DC4-1'!$A$4:$Q$1997,5,TRUE))</f>
        <v>228.4075</v>
      </c>
      <c r="D116" s="74">
        <v>168.669</v>
      </c>
      <c r="E116" s="74">
        <v>168.703</v>
      </c>
      <c r="F116" s="74">
        <f t="shared" si="4"/>
        <v>2641.7155</v>
      </c>
      <c r="G116" s="75">
        <f t="shared" si="5"/>
        <v>853.00000000052</v>
      </c>
      <c r="K116" s="82">
        <f>IF(AND(年报!N$2&lt;=A116,A116&lt;=年报!N$3),1,0)</f>
        <v>1</v>
      </c>
    </row>
    <row r="117" spans="1:11">
      <c r="A117" s="115">
        <v>44228</v>
      </c>
      <c r="B117" s="77">
        <f>'DC4-1'!B117</f>
        <v>2581.994</v>
      </c>
      <c r="C117" s="77">
        <f>IF(ISERROR(VLOOKUP(A117,'DC4-1'!$A$4:$Q$1997,5,TRUE)),"",VLOOKUP(A117,'DC4-1'!$A$4:$Q$1997,5,TRUE))</f>
        <v>249.8045</v>
      </c>
      <c r="D117" s="74">
        <v>190.083</v>
      </c>
      <c r="E117" s="74">
        <v>190.119</v>
      </c>
      <c r="F117" s="74">
        <f t="shared" si="4"/>
        <v>2641.6975</v>
      </c>
      <c r="G117" s="75">
        <f t="shared" si="5"/>
        <v>871.000000000095</v>
      </c>
      <c r="K117" s="82">
        <f>IF(AND(年报!N$2&lt;=A117,A117&lt;=年报!N$3),1,0)</f>
        <v>0</v>
      </c>
    </row>
    <row r="118" spans="1:11">
      <c r="A118" s="115">
        <v>44256</v>
      </c>
      <c r="B118" s="77">
        <f>'DC4-1'!B118</f>
        <v>2581.994</v>
      </c>
      <c r="C118" s="77">
        <f>IF(ISERROR(VLOOKUP(A118,'DC4-1'!$A$4:$Q$1997,5,TRUE)),"",VLOOKUP(A118,'DC4-1'!$A$4:$Q$1997,5,TRUE))</f>
        <v>249.7185</v>
      </c>
      <c r="D118" s="74">
        <v>190.017</v>
      </c>
      <c r="E118" s="74">
        <v>190.051</v>
      </c>
      <c r="F118" s="74">
        <f t="shared" si="4"/>
        <v>2641.6785</v>
      </c>
      <c r="G118" s="75">
        <f t="shared" si="5"/>
        <v>890.000000000327</v>
      </c>
      <c r="K118" s="82">
        <f>IF(AND(年报!N$2&lt;=A118,A118&lt;=年报!N$3),1,0)</f>
        <v>0</v>
      </c>
    </row>
    <row r="119" spans="1:11">
      <c r="A119" s="115">
        <v>44273</v>
      </c>
      <c r="B119" s="77">
        <f>'DC4-1'!B119</f>
        <v>2581.994</v>
      </c>
      <c r="C119" s="77">
        <f>IF(ISERROR(VLOOKUP(A119,'DC4-1'!$A$4:$Q$1997,5,TRUE)),"",VLOOKUP(A119,'DC4-1'!$A$4:$Q$1997,5,TRUE))</f>
        <v>253.0285</v>
      </c>
      <c r="D119" s="74">
        <v>193.322</v>
      </c>
      <c r="E119" s="74">
        <v>193.358</v>
      </c>
      <c r="F119" s="74">
        <f t="shared" si="4"/>
        <v>2641.6825</v>
      </c>
      <c r="G119" s="75">
        <f t="shared" si="5"/>
        <v>886.000000000422</v>
      </c>
      <c r="K119" s="82">
        <f>IF(AND(年报!N$2&lt;=A119,A119&lt;=年报!N$3),1,0)</f>
        <v>0</v>
      </c>
    </row>
    <row r="120" spans="1:11">
      <c r="A120" s="115">
        <v>44287</v>
      </c>
      <c r="B120" s="77">
        <f>'DC4-1'!B120</f>
        <v>2581.994</v>
      </c>
      <c r="C120" s="77">
        <f>IF(ISERROR(VLOOKUP(A120,'DC4-1'!$A$4:$Q$1997,5,TRUE)),"",VLOOKUP(A120,'DC4-1'!$A$4:$Q$1997,5,TRUE))</f>
        <v>256.094</v>
      </c>
      <c r="D120" s="74">
        <v>196.39</v>
      </c>
      <c r="E120" s="74">
        <v>196.43</v>
      </c>
      <c r="F120" s="74">
        <f t="shared" si="4"/>
        <v>2641.678</v>
      </c>
      <c r="G120" s="75">
        <f t="shared" si="5"/>
        <v>890.499999999975</v>
      </c>
      <c r="K120" s="82">
        <f>IF(AND(年报!N$2&lt;=A120,A120&lt;=年报!N$3),1,0)</f>
        <v>0</v>
      </c>
    </row>
    <row r="121" spans="1:11">
      <c r="A121" s="115">
        <v>44295</v>
      </c>
      <c r="B121" s="77">
        <f>'DC4-1'!B121</f>
        <v>2581.994</v>
      </c>
      <c r="C121" s="77">
        <f>IF(ISERROR(VLOOKUP(A121,'DC4-1'!$A$4:$Q$1997,5,TRUE)),"",VLOOKUP(A121,'DC4-1'!$A$4:$Q$1997,5,TRUE))</f>
        <v>256.6705</v>
      </c>
      <c r="D121" s="74">
        <v>196.971</v>
      </c>
      <c r="E121" s="74">
        <v>196.999</v>
      </c>
      <c r="F121" s="74">
        <f t="shared" si="4"/>
        <v>2641.6795</v>
      </c>
      <c r="G121" s="75">
        <f t="shared" si="5"/>
        <v>889.000000000124</v>
      </c>
      <c r="K121" s="82">
        <f>IF(AND(年报!N$2&lt;=A121,A121&lt;=年报!N$3),1,0)</f>
        <v>0</v>
      </c>
    </row>
    <row r="122" spans="1:11">
      <c r="A122" s="115">
        <v>44318</v>
      </c>
      <c r="B122" s="77">
        <f>'DC4-1'!B122</f>
        <v>2581.994</v>
      </c>
      <c r="C122" s="77">
        <f>IF(ISERROR(VLOOKUP(A122,'DC4-1'!$A$4:$Q$1997,5,TRUE)),"",VLOOKUP(A122,'DC4-1'!$A$4:$Q$1997,5,TRUE))</f>
        <v>259.476</v>
      </c>
      <c r="D122" s="74">
        <v>199.775</v>
      </c>
      <c r="E122" s="74">
        <v>199.809</v>
      </c>
      <c r="F122" s="74">
        <f t="shared" si="4"/>
        <v>2641.678</v>
      </c>
      <c r="G122" s="75">
        <f t="shared" si="5"/>
        <v>890.499999999975</v>
      </c>
      <c r="K122" s="82">
        <f>IF(AND(年报!N$2&lt;=A122,A122&lt;=年报!N$3),1,0)</f>
        <v>0</v>
      </c>
    </row>
    <row r="123" spans="1:11">
      <c r="A123" s="115">
        <v>44325</v>
      </c>
      <c r="B123" s="77">
        <f>'DC4-1'!B123</f>
        <v>2581.994</v>
      </c>
      <c r="C123" s="77">
        <f>IF(ISERROR(VLOOKUP(A123,'DC4-1'!$A$4:$Q$1997,5,TRUE)),"",VLOOKUP(A123,'DC4-1'!$A$4:$Q$1997,5,TRUE))</f>
        <v>259.4725</v>
      </c>
      <c r="D123" s="74">
        <v>199.764</v>
      </c>
      <c r="E123" s="74">
        <v>199.798</v>
      </c>
      <c r="F123" s="74">
        <f t="shared" si="4"/>
        <v>2641.6855</v>
      </c>
      <c r="G123" s="75">
        <f t="shared" si="5"/>
        <v>883.000000000266</v>
      </c>
      <c r="K123" s="82">
        <f>IF(AND(年报!N$2&lt;=A123,A123&lt;=年报!N$3),1,0)</f>
        <v>0</v>
      </c>
    </row>
    <row r="124" spans="1:11">
      <c r="A124" s="115">
        <v>44333</v>
      </c>
      <c r="B124" s="77">
        <f>'DC4-1'!B124</f>
        <v>2581.994</v>
      </c>
      <c r="C124" s="77">
        <f>IF(ISERROR(VLOOKUP(A124,'DC4-1'!$A$4:$Q$1997,5,TRUE)),"",VLOOKUP(A124,'DC4-1'!$A$4:$Q$1997,5,TRUE))</f>
        <v>259.415</v>
      </c>
      <c r="D124" s="74">
        <v>199.723</v>
      </c>
      <c r="E124" s="74">
        <v>199.757</v>
      </c>
      <c r="F124" s="74">
        <f t="shared" si="4"/>
        <v>2641.669</v>
      </c>
      <c r="G124" s="75">
        <f t="shared" si="5"/>
        <v>899.500000000444</v>
      </c>
      <c r="K124" s="82">
        <f>IF(AND(年报!N$2&lt;=A124,A124&lt;=年报!N$3),1,0)</f>
        <v>0</v>
      </c>
    </row>
    <row r="125" spans="1:11">
      <c r="A125" s="115">
        <v>44345</v>
      </c>
      <c r="B125" s="77">
        <f>'DC4-1'!B125</f>
        <v>2581.994</v>
      </c>
      <c r="C125" s="77">
        <f>IF(ISERROR(VLOOKUP(A125,'DC4-1'!$A$4:$Q$1997,5,TRUE)),"",VLOOKUP(A125,'DC4-1'!$A$4:$Q$1997,5,TRUE))</f>
        <v>259.8015</v>
      </c>
      <c r="D125" s="74">
        <v>200.108</v>
      </c>
      <c r="E125" s="74">
        <v>200.139</v>
      </c>
      <c r="F125" s="74">
        <f t="shared" si="4"/>
        <v>2641.672</v>
      </c>
      <c r="G125" s="75">
        <f t="shared" si="5"/>
        <v>896.500000000287</v>
      </c>
      <c r="K125" s="82">
        <f>IF(AND(年报!N$2&lt;=A125,A125&lt;=年报!N$3),1,0)</f>
        <v>0</v>
      </c>
    </row>
    <row r="126" spans="1:11">
      <c r="A126" s="115">
        <v>44352</v>
      </c>
      <c r="B126" s="77">
        <f>'DC4-1'!B126</f>
        <v>2581.994</v>
      </c>
      <c r="C126" s="77">
        <f>IF(ISERROR(VLOOKUP(A126,'DC4-1'!$A$4:$Q$1997,5,TRUE)),"",VLOOKUP(A126,'DC4-1'!$A$4:$Q$1997,5,TRUE))</f>
        <v>259.7625</v>
      </c>
      <c r="D126" s="74">
        <v>200.067</v>
      </c>
      <c r="E126" s="74">
        <v>200.102</v>
      </c>
      <c r="F126" s="74">
        <f t="shared" si="4"/>
        <v>2641.672</v>
      </c>
      <c r="G126" s="75">
        <f t="shared" si="5"/>
        <v>896.500000000287</v>
      </c>
      <c r="K126" s="82">
        <f>IF(AND(年报!N$2&lt;=A126,A126&lt;=年报!N$3),1,0)</f>
        <v>0</v>
      </c>
    </row>
    <row r="127" s="83" customFormat="1" spans="1:13">
      <c r="A127" s="84">
        <v>44356</v>
      </c>
      <c r="B127" s="85">
        <f>AVERAGE(B128:B130)</f>
        <v>2581.994</v>
      </c>
      <c r="C127" s="86">
        <f t="shared" ref="C127:G127" si="6">AVERAGE(C128:C130)</f>
        <v>259.74</v>
      </c>
      <c r="D127" s="86">
        <f t="shared" si="6"/>
        <v>200.046666666667</v>
      </c>
      <c r="E127" s="86">
        <f t="shared" si="6"/>
        <v>200.078666666667</v>
      </c>
      <c r="F127" s="86">
        <f t="shared" si="6"/>
        <v>2641.67133333333</v>
      </c>
      <c r="G127" s="87">
        <f t="shared" si="6"/>
        <v>897.166666666635</v>
      </c>
      <c r="H127" s="88" t="s">
        <v>23</v>
      </c>
      <c r="I127" s="88"/>
      <c r="K127" s="89"/>
      <c r="M127" s="90"/>
    </row>
    <row r="128" spans="1:11">
      <c r="A128" s="115">
        <v>44356</v>
      </c>
      <c r="B128" s="77">
        <f>'DC4-1'!B127</f>
        <v>2581.994</v>
      </c>
      <c r="C128" s="77">
        <f>IF(ISERROR(VLOOKUP(A128,'DC4-1'!$A$4:$Q$1997,5,TRUE)),"",VLOOKUP(A128,'DC4-1'!$A$4:$Q$1997,5,TRUE))</f>
        <v>259.74</v>
      </c>
      <c r="D128" s="74">
        <v>200.046</v>
      </c>
      <c r="E128" s="74">
        <v>200.078</v>
      </c>
      <c r="F128" s="74">
        <f t="shared" si="4"/>
        <v>2641.672</v>
      </c>
      <c r="G128" s="75">
        <f t="shared" si="5"/>
        <v>896.499999999833</v>
      </c>
      <c r="K128" s="82">
        <f>IF(AND(年报!N$2&lt;=A128,A128&lt;=年报!N$3),1,0)</f>
        <v>0</v>
      </c>
    </row>
    <row r="129" spans="1:11">
      <c r="A129" s="115">
        <v>44356</v>
      </c>
      <c r="B129" s="77">
        <f>'DC4-1'!B128</f>
        <v>2581.994</v>
      </c>
      <c r="C129" s="77">
        <f>IF(ISERROR(VLOOKUP(A129,'DC4-1'!$A$4:$Q$1997,5,TRUE)),"",VLOOKUP(A129,'DC4-1'!$A$4:$Q$1997,5,TRUE))</f>
        <v>259.74</v>
      </c>
      <c r="D129" s="74">
        <v>200.047</v>
      </c>
      <c r="E129" s="74">
        <v>200.079</v>
      </c>
      <c r="F129" s="74">
        <f t="shared" si="4"/>
        <v>2641.671</v>
      </c>
      <c r="G129" s="75">
        <f t="shared" si="5"/>
        <v>897.500000000036</v>
      </c>
      <c r="K129" s="82">
        <f>IF(AND(年报!N$2&lt;=A129,A129&lt;=年报!N$3),1,0)</f>
        <v>0</v>
      </c>
    </row>
    <row r="130" spans="1:11">
      <c r="A130" s="115">
        <v>44356</v>
      </c>
      <c r="B130" s="77">
        <f>'DC4-1'!B129</f>
        <v>2581.994</v>
      </c>
      <c r="C130" s="77">
        <f>IF(ISERROR(VLOOKUP(A130,'DC4-1'!$A$4:$Q$1997,5,TRUE)),"",VLOOKUP(A130,'DC4-1'!$A$4:$Q$1997,5,TRUE))</f>
        <v>259.74</v>
      </c>
      <c r="D130" s="74">
        <v>200.047</v>
      </c>
      <c r="E130" s="74">
        <v>200.079</v>
      </c>
      <c r="F130" s="74">
        <f t="shared" si="4"/>
        <v>2641.671</v>
      </c>
      <c r="G130" s="75">
        <f t="shared" si="5"/>
        <v>897.500000000036</v>
      </c>
      <c r="K130" s="82">
        <f>IF(AND(年报!N$2&lt;=A130,A130&lt;=年报!N$3),1,0)</f>
        <v>0</v>
      </c>
    </row>
    <row r="131" spans="1:11">
      <c r="A131" s="115">
        <v>44361</v>
      </c>
      <c r="B131" s="77">
        <f>'DC4-1'!B130</f>
        <v>2581.994</v>
      </c>
      <c r="C131" s="77">
        <f>IF(ISERROR(VLOOKUP(A131,'DC4-1'!$A$4:$Q$1997,5,TRUE)),"",VLOOKUP(A131,'DC4-1'!$A$4:$Q$1997,5,TRUE))</f>
        <v>260.884</v>
      </c>
      <c r="D131" s="74">
        <v>201.189</v>
      </c>
      <c r="E131" s="74">
        <v>201.222</v>
      </c>
      <c r="F131" s="74">
        <f t="shared" si="4"/>
        <v>2641.6725</v>
      </c>
      <c r="G131" s="75">
        <f t="shared" si="5"/>
        <v>896.000000000186</v>
      </c>
      <c r="K131" s="82">
        <f>IF(AND(年报!N$2&lt;=A131,A131&lt;=年报!N$3),1,0)</f>
        <v>0</v>
      </c>
    </row>
    <row r="132" spans="1:11">
      <c r="A132" s="115">
        <v>44363</v>
      </c>
      <c r="B132" s="77">
        <f>'DC4-1'!B131</f>
        <v>2581.994</v>
      </c>
      <c r="C132" s="77">
        <f>IF(ISERROR(VLOOKUP(A132,'DC4-1'!$A$4:$Q$1997,5,TRUE)),"",VLOOKUP(A132,'DC4-1'!$A$4:$Q$1997,5,TRUE))</f>
        <v>260.87</v>
      </c>
      <c r="D132" s="74">
        <v>201.181</v>
      </c>
      <c r="E132" s="74">
        <v>201.217</v>
      </c>
      <c r="F132" s="74">
        <f t="shared" si="4"/>
        <v>2641.665</v>
      </c>
      <c r="G132" s="75">
        <f t="shared" si="5"/>
        <v>903.500000000349</v>
      </c>
      <c r="K132" s="82">
        <f>IF(AND(年报!N$2&lt;=A132,A132&lt;=年报!N$3),1,0)</f>
        <v>0</v>
      </c>
    </row>
    <row r="133" spans="1:11">
      <c r="A133" s="115">
        <v>44366</v>
      </c>
      <c r="B133" s="77">
        <f>'DC4-1'!B132</f>
        <v>2581.994</v>
      </c>
      <c r="C133" s="77">
        <f>IF(ISERROR(VLOOKUP(A133,'DC4-1'!$A$4:$Q$1997,5,TRUE)),"",VLOOKUP(A133,'DC4-1'!$A$4:$Q$1997,5,TRUE))</f>
        <v>260.858</v>
      </c>
      <c r="D133" s="74">
        <v>201.165</v>
      </c>
      <c r="E133" s="74">
        <v>201.204</v>
      </c>
      <c r="F133" s="74">
        <f t="shared" si="4"/>
        <v>2641.6675</v>
      </c>
      <c r="G133" s="75">
        <f t="shared" si="5"/>
        <v>900.99999999984</v>
      </c>
      <c r="K133" s="82">
        <f>IF(AND(年报!N$2&lt;=A133,A133&lt;=年报!N$3),1,0)</f>
        <v>0</v>
      </c>
    </row>
    <row r="134" spans="1:11">
      <c r="A134" s="115">
        <v>44367</v>
      </c>
      <c r="B134" s="77">
        <f>'DC4-1'!B133</f>
        <v>2581.994</v>
      </c>
      <c r="C134" s="77">
        <f>IF(ISERROR(VLOOKUP(A134,'DC4-1'!$A$4:$Q$1997,5,TRUE)),"",VLOOKUP(A134,'DC4-1'!$A$4:$Q$1997,5,TRUE))</f>
        <v>260.8105</v>
      </c>
      <c r="D134" s="74">
        <v>201.111</v>
      </c>
      <c r="E134" s="74">
        <v>201.164</v>
      </c>
      <c r="F134" s="74">
        <f t="shared" si="4"/>
        <v>2641.667</v>
      </c>
      <c r="G134" s="75">
        <f t="shared" si="5"/>
        <v>901.499999999942</v>
      </c>
      <c r="K134" s="82">
        <f>IF(AND(年报!N$2&lt;=A134,A134&lt;=年报!N$3),1,0)</f>
        <v>0</v>
      </c>
    </row>
    <row r="135" spans="1:11">
      <c r="A135" s="115">
        <v>44372</v>
      </c>
      <c r="B135" s="77">
        <f>'DC4-1'!B134</f>
        <v>2581.994</v>
      </c>
      <c r="C135" s="77">
        <f>IF(ISERROR(VLOOKUP(A135,'DC4-1'!$A$4:$Q$1997,5,TRUE)),"",VLOOKUP(A135,'DC4-1'!$A$4:$Q$1997,5,TRUE))</f>
        <v>260.8405</v>
      </c>
      <c r="D135" s="74">
        <v>201.142</v>
      </c>
      <c r="E135" s="74">
        <v>201.192</v>
      </c>
      <c r="F135" s="74">
        <f t="shared" si="4"/>
        <v>2641.6675</v>
      </c>
      <c r="G135" s="75">
        <f t="shared" si="5"/>
        <v>901.000000000295</v>
      </c>
      <c r="K135" s="82">
        <f>IF(AND(年报!N$2&lt;=A135,A135&lt;=年报!N$3),1,0)</f>
        <v>0</v>
      </c>
    </row>
    <row r="136" spans="1:11">
      <c r="A136" s="115">
        <v>44373</v>
      </c>
      <c r="B136" s="77">
        <f>'DC4-1'!B135</f>
        <v>2581.994</v>
      </c>
      <c r="C136" s="77">
        <f>IF(ISERROR(VLOOKUP(A136,'DC4-1'!$A$4:$Q$1997,5,TRUE)),"",VLOOKUP(A136,'DC4-1'!$A$4:$Q$1997,5,TRUE))</f>
        <v>260.83</v>
      </c>
      <c r="D136" s="74">
        <v>201.131</v>
      </c>
      <c r="E136" s="74">
        <v>201.18</v>
      </c>
      <c r="F136" s="74">
        <f t="shared" si="4"/>
        <v>2641.6685</v>
      </c>
      <c r="G136" s="75">
        <f t="shared" si="5"/>
        <v>900.000000000091</v>
      </c>
      <c r="K136" s="82">
        <f>IF(AND(年报!N$2&lt;=A136,A136&lt;=年报!N$3),1,0)</f>
        <v>0</v>
      </c>
    </row>
    <row r="137" spans="1:11">
      <c r="A137" s="115">
        <v>44375</v>
      </c>
      <c r="B137" s="77">
        <f>'DC4-1'!B136</f>
        <v>2581.994</v>
      </c>
      <c r="C137" s="77">
        <f>IF(ISERROR(VLOOKUP(A137,'DC4-1'!$A$4:$Q$1997,5,TRUE)),"",VLOOKUP(A137,'DC4-1'!$A$4:$Q$1997,5,TRUE))</f>
        <v>260.8225</v>
      </c>
      <c r="D137" s="74">
        <v>201.127</v>
      </c>
      <c r="E137" s="74">
        <v>201.174</v>
      </c>
      <c r="F137" s="74">
        <f t="shared" si="4"/>
        <v>2641.666</v>
      </c>
      <c r="G137" s="75">
        <f t="shared" si="5"/>
        <v>902.5000000006</v>
      </c>
      <c r="K137" s="82">
        <f>IF(AND(年报!N$2&lt;=A137,A137&lt;=年报!N$3),1,0)</f>
        <v>0</v>
      </c>
    </row>
    <row r="138" spans="1:11">
      <c r="A138" s="115">
        <v>44377</v>
      </c>
      <c r="B138" s="77">
        <f>'DC4-1'!B137</f>
        <v>2581.994</v>
      </c>
      <c r="C138" s="77">
        <f>IF(ISERROR(VLOOKUP(A138,'DC4-1'!$A$4:$Q$1997,5,TRUE)),"",VLOOKUP(A138,'DC4-1'!$A$4:$Q$1997,5,TRUE))</f>
        <v>260.8085</v>
      </c>
      <c r="D138" s="74">
        <v>201.117</v>
      </c>
      <c r="E138" s="74">
        <v>201.151</v>
      </c>
      <c r="F138" s="74">
        <f t="shared" si="4"/>
        <v>2641.6685</v>
      </c>
      <c r="G138" s="75">
        <f t="shared" si="5"/>
        <v>900.000000000091</v>
      </c>
      <c r="K138" s="82">
        <f>IF(AND(年报!N$2&lt;=A138,A138&lt;=年报!N$3),1,0)</f>
        <v>0</v>
      </c>
    </row>
    <row r="139" spans="1:11">
      <c r="A139" s="115">
        <v>44380</v>
      </c>
      <c r="B139" s="77">
        <f>'DC4-1'!B138</f>
        <v>2581.994</v>
      </c>
      <c r="C139" s="77">
        <f>IF(ISERROR(VLOOKUP(A139,'DC4-1'!$A$4:$Q$1997,5,TRUE)),"",VLOOKUP(A139,'DC4-1'!$A$4:$Q$1997,5,TRUE))</f>
        <v>260.789</v>
      </c>
      <c r="D139" s="74">
        <v>201.109</v>
      </c>
      <c r="E139" s="74">
        <v>201.132</v>
      </c>
      <c r="F139" s="74">
        <f t="shared" si="4"/>
        <v>2641.6625</v>
      </c>
      <c r="G139" s="75">
        <f t="shared" si="5"/>
        <v>905.999999999949</v>
      </c>
      <c r="K139" s="82">
        <f>IF(AND(年报!N$2&lt;=A139,A139&lt;=年报!N$3),1,0)</f>
        <v>0</v>
      </c>
    </row>
    <row r="140" spans="1:11">
      <c r="A140" s="115">
        <v>44383</v>
      </c>
      <c r="B140" s="77">
        <f>'DC4-1'!B139</f>
        <v>2581.994</v>
      </c>
      <c r="C140" s="77">
        <f>IF(ISERROR(VLOOKUP(A140,'DC4-1'!$A$4:$Q$1997,5,TRUE)),"",VLOOKUP(A140,'DC4-1'!$A$4:$Q$1997,5,TRUE))</f>
        <v>260.794</v>
      </c>
      <c r="D140" s="74">
        <v>201.107</v>
      </c>
      <c r="E140" s="74">
        <v>201.128</v>
      </c>
      <c r="F140" s="74">
        <f t="shared" si="4"/>
        <v>2641.6705</v>
      </c>
      <c r="G140" s="75">
        <f t="shared" si="5"/>
        <v>898.000000000138</v>
      </c>
      <c r="K140" s="82">
        <f>IF(AND(年报!N$2&lt;=A140,A140&lt;=年报!N$3),1,0)</f>
        <v>0</v>
      </c>
    </row>
    <row r="141" spans="1:11">
      <c r="A141" s="115">
        <v>44385</v>
      </c>
      <c r="B141" s="77">
        <f>'DC4-1'!B140</f>
        <v>2581.994</v>
      </c>
      <c r="C141" s="77">
        <f>IF(ISERROR(VLOOKUP(A141,'DC4-1'!$A$4:$Q$1997,5,TRUE)),"",VLOOKUP(A141,'DC4-1'!$A$4:$Q$1997,5,TRUE))</f>
        <v>260.7795</v>
      </c>
      <c r="D141" s="74">
        <v>201.101</v>
      </c>
      <c r="E141" s="74">
        <v>201.124</v>
      </c>
      <c r="F141" s="74">
        <f t="shared" si="4"/>
        <v>2641.661</v>
      </c>
      <c r="G141" s="75">
        <f t="shared" si="5"/>
        <v>907.500000000255</v>
      </c>
      <c r="K141" s="82">
        <f>IF(AND(年报!N$2&lt;=A141,A141&lt;=年报!N$3),1,0)</f>
        <v>0</v>
      </c>
    </row>
    <row r="142" spans="1:11">
      <c r="A142" s="115">
        <v>44387</v>
      </c>
      <c r="B142" s="77">
        <f>'DC4-1'!B141</f>
        <v>2581.994</v>
      </c>
      <c r="C142" s="77">
        <f>IF(ISERROR(VLOOKUP(A142,'DC4-1'!$A$4:$Q$1997,5,TRUE)),"",VLOOKUP(A142,'DC4-1'!$A$4:$Q$1997,5,TRUE))</f>
        <v>260.775</v>
      </c>
      <c r="D142" s="74">
        <v>201.083</v>
      </c>
      <c r="E142" s="74">
        <v>201.118</v>
      </c>
      <c r="F142" s="74">
        <f t="shared" si="4"/>
        <v>2641.6685</v>
      </c>
      <c r="G142" s="75">
        <f t="shared" si="5"/>
        <v>900.000000000091</v>
      </c>
      <c r="K142" s="82">
        <f>IF(AND(年报!N$2&lt;=A142,A142&lt;=年报!N$3),1,0)</f>
        <v>0</v>
      </c>
    </row>
    <row r="143" spans="1:11">
      <c r="A143" s="115">
        <v>44390</v>
      </c>
      <c r="B143" s="77">
        <f>'DC4-1'!B142</f>
        <v>2581.994</v>
      </c>
      <c r="C143" s="77">
        <f>IF(ISERROR(VLOOKUP(A143,'DC4-1'!$A$4:$Q$1997,5,TRUE)),"",VLOOKUP(A143,'DC4-1'!$A$4:$Q$1997,5,TRUE))</f>
        <v>260.771</v>
      </c>
      <c r="D143" s="74">
        <v>201.095</v>
      </c>
      <c r="E143" s="74">
        <v>201.124</v>
      </c>
      <c r="F143" s="74">
        <f t="shared" si="4"/>
        <v>2641.6555</v>
      </c>
      <c r="G143" s="75">
        <f t="shared" si="5"/>
        <v>913.000000000011</v>
      </c>
      <c r="K143" s="82">
        <f>IF(AND(年报!N$2&lt;=A143,A143&lt;=年报!N$3),1,0)</f>
        <v>0</v>
      </c>
    </row>
    <row r="144" spans="1:11">
      <c r="A144" s="115">
        <v>44397</v>
      </c>
      <c r="B144" s="77">
        <f>'DC4-1'!B143</f>
        <v>2581.994</v>
      </c>
      <c r="C144" s="77">
        <f>IF(ISERROR(VLOOKUP(A144,'DC4-1'!$A$4:$Q$1997,5,TRUE)),"",VLOOKUP(A144,'DC4-1'!$A$4:$Q$1997,5,TRUE))</f>
        <v>262.638</v>
      </c>
      <c r="D144" s="74">
        <v>202.965</v>
      </c>
      <c r="E144" s="74">
        <v>202.985</v>
      </c>
      <c r="F144" s="74">
        <f t="shared" si="4"/>
        <v>2641.657</v>
      </c>
      <c r="G144" s="75">
        <f t="shared" si="5"/>
        <v>911.50000000016</v>
      </c>
      <c r="K144" s="82">
        <f>IF(AND(年报!N$2&lt;=A144,A144&lt;=年报!N$3),1,0)</f>
        <v>0</v>
      </c>
    </row>
    <row r="145" spans="1:11">
      <c r="A145" s="115">
        <v>44401</v>
      </c>
      <c r="B145" s="77">
        <f>'DC4-1'!B144</f>
        <v>2581.994</v>
      </c>
      <c r="C145" s="77">
        <f>IF(ISERROR(VLOOKUP(A145,'DC4-1'!$A$4:$Q$1997,5,TRUE)),"",VLOOKUP(A145,'DC4-1'!$A$4:$Q$1997,5,TRUE))</f>
        <v>262.635</v>
      </c>
      <c r="D145" s="74">
        <v>202.951</v>
      </c>
      <c r="E145" s="74">
        <v>202.985</v>
      </c>
      <c r="F145" s="74">
        <f t="shared" si="4"/>
        <v>2641.661</v>
      </c>
      <c r="G145" s="75">
        <f t="shared" si="5"/>
        <v>907.500000000255</v>
      </c>
      <c r="K145" s="82">
        <f>IF(AND(年报!N$2&lt;=A145,A145&lt;=年报!N$3),1,0)</f>
        <v>0</v>
      </c>
    </row>
    <row r="146" spans="1:11">
      <c r="A146" s="115">
        <v>44437</v>
      </c>
      <c r="B146" s="77">
        <f>'DC4-1'!B145</f>
        <v>2581.994</v>
      </c>
      <c r="C146" s="77">
        <f>IF(ISERROR(VLOOKUP(A146,'DC4-1'!$A$4:$Q$1997,5,TRUE)),"",VLOOKUP(A146,'DC4-1'!$A$4:$Q$1997,5,TRUE))</f>
        <v>269.265</v>
      </c>
      <c r="D146" s="74">
        <v>209.586</v>
      </c>
      <c r="E146" s="74">
        <v>209.618</v>
      </c>
      <c r="F146" s="74">
        <f t="shared" si="4"/>
        <v>2641.657</v>
      </c>
      <c r="G146" s="75">
        <f t="shared" si="5"/>
        <v>911.50000000016</v>
      </c>
      <c r="K146" s="82">
        <f>IF(AND(年报!N$2&lt;=A146,A146&lt;=年报!N$3),1,0)</f>
        <v>0</v>
      </c>
    </row>
    <row r="147" spans="1:11">
      <c r="A147" s="115">
        <v>44445</v>
      </c>
      <c r="B147" s="77">
        <f>'DC4-1'!B146</f>
        <v>2581.994</v>
      </c>
      <c r="C147" s="77">
        <f>IF(ISERROR(VLOOKUP(A147,'DC4-1'!$A$4:$Q$1997,5,TRUE)),"",VLOOKUP(A147,'DC4-1'!$A$4:$Q$1997,5,TRUE))</f>
        <v>269.7915</v>
      </c>
      <c r="D147" s="74">
        <v>210.117</v>
      </c>
      <c r="E147" s="74">
        <v>210.149</v>
      </c>
      <c r="F147" s="74">
        <f t="shared" si="4"/>
        <v>2641.6525</v>
      </c>
      <c r="G147" s="75">
        <f t="shared" si="5"/>
        <v>916.000000000167</v>
      </c>
      <c r="K147" s="82">
        <f>IF(AND(年报!N$2&lt;=A147,A147&lt;=年报!N$3),1,0)</f>
        <v>0</v>
      </c>
    </row>
    <row r="148" spans="1:11">
      <c r="A148" s="115">
        <v>44448</v>
      </c>
      <c r="B148" s="77">
        <f>'DC4-1'!B147</f>
        <v>2581.994</v>
      </c>
      <c r="C148" s="77">
        <f>IF(ISERROR(VLOOKUP(A148,'DC4-1'!$A$4:$Q$1997,5,TRUE)),"",VLOOKUP(A148,'DC4-1'!$A$4:$Q$1997,5,TRUE))</f>
        <v>269.7105</v>
      </c>
      <c r="D148" s="74">
        <v>209.985</v>
      </c>
      <c r="E148" s="74">
        <v>210.105</v>
      </c>
      <c r="F148" s="74">
        <f t="shared" si="4"/>
        <v>2641.6595</v>
      </c>
      <c r="G148" s="75">
        <f t="shared" si="5"/>
        <v>909.000000000106</v>
      </c>
      <c r="K148" s="82">
        <f>IF(AND(年报!N$2&lt;=A148,A148&lt;=年报!N$3),1,0)</f>
        <v>0</v>
      </c>
    </row>
    <row r="149" spans="1:11">
      <c r="A149" s="115"/>
      <c r="B149" s="77"/>
      <c r="C149" s="77"/>
      <c r="D149" s="74"/>
      <c r="E149" s="74"/>
      <c r="F149" s="74"/>
      <c r="G149" s="75"/>
      <c r="K149" s="82">
        <f>IF(AND(年报!N$2&lt;=A149,A149&lt;=年报!N$3),1,0)</f>
        <v>0</v>
      </c>
    </row>
    <row r="150" spans="1:11">
      <c r="A150" s="115"/>
      <c r="B150" s="77"/>
      <c r="C150" s="77"/>
      <c r="D150" s="74"/>
      <c r="E150" s="74"/>
      <c r="F150" s="74"/>
      <c r="G150" s="75"/>
      <c r="K150" s="82">
        <f>IF(AND(年报!N$2&lt;=A150,A150&lt;=年报!N$3),1,0)</f>
        <v>0</v>
      </c>
    </row>
    <row r="151" spans="1:11">
      <c r="A151" s="115"/>
      <c r="B151" s="77"/>
      <c r="C151" s="77"/>
      <c r="D151" s="74"/>
      <c r="E151" s="74"/>
      <c r="F151" s="74"/>
      <c r="G151" s="75"/>
      <c r="K151" s="82">
        <f>IF(AND(年报!N$2&lt;=A151,A151&lt;=年报!N$3),1,0)</f>
        <v>0</v>
      </c>
    </row>
    <row r="152" spans="1:11">
      <c r="A152" s="115"/>
      <c r="B152" s="77"/>
      <c r="C152" s="77"/>
      <c r="D152" s="74"/>
      <c r="E152" s="74"/>
      <c r="F152" s="74"/>
      <c r="G152" s="75"/>
      <c r="K152" s="82">
        <f>IF(AND(年报!N$2&lt;=A152,A152&lt;=年报!N$3),1,0)</f>
        <v>0</v>
      </c>
    </row>
    <row r="153" spans="1:11">
      <c r="A153" s="115"/>
      <c r="B153" s="77"/>
      <c r="C153" s="77"/>
      <c r="D153" s="74"/>
      <c r="E153" s="74"/>
      <c r="F153" s="74"/>
      <c r="G153" s="75"/>
      <c r="K153" s="82">
        <f>IF(AND(年报!N$2&lt;=A153,A153&lt;=年报!N$3),1,0)</f>
        <v>0</v>
      </c>
    </row>
    <row r="154" spans="1:11">
      <c r="A154" s="115"/>
      <c r="B154" s="77"/>
      <c r="C154" s="77"/>
      <c r="D154" s="74"/>
      <c r="E154" s="74"/>
      <c r="F154" s="74"/>
      <c r="G154" s="75"/>
      <c r="K154" s="82">
        <f>IF(AND(年报!N$2&lt;=A154,A154&lt;=年报!N$3),1,0)</f>
        <v>0</v>
      </c>
    </row>
    <row r="155" spans="1:11">
      <c r="A155" s="115"/>
      <c r="B155" s="77"/>
      <c r="C155" s="77"/>
      <c r="D155" s="74"/>
      <c r="E155" s="74"/>
      <c r="F155" s="74"/>
      <c r="G155" s="75"/>
      <c r="K155" s="82">
        <f>IF(AND(年报!N$2&lt;=A155,A155&lt;=年报!N$3),1,0)</f>
        <v>0</v>
      </c>
    </row>
    <row r="156" spans="1:11">
      <c r="A156" s="115"/>
      <c r="B156" s="77"/>
      <c r="C156" s="77"/>
      <c r="D156" s="74"/>
      <c r="E156" s="74"/>
      <c r="F156" s="74"/>
      <c r="G156" s="75"/>
      <c r="K156" s="82">
        <f>IF(AND(年报!N$2&lt;=A156,A156&lt;=年报!N$3),1,0)</f>
        <v>0</v>
      </c>
    </row>
    <row r="157" spans="1:11">
      <c r="A157" s="115"/>
      <c r="B157" s="77"/>
      <c r="C157" s="77"/>
      <c r="D157" s="74"/>
      <c r="E157" s="74"/>
      <c r="F157" s="74"/>
      <c r="G157" s="75"/>
      <c r="K157" s="82">
        <f>IF(AND(年报!N$2&lt;=A157,A157&lt;=年报!N$3),1,0)</f>
        <v>0</v>
      </c>
    </row>
    <row r="158" spans="1:11">
      <c r="A158" s="115"/>
      <c r="B158" s="77"/>
      <c r="C158" s="77"/>
      <c r="D158" s="74"/>
      <c r="E158" s="74"/>
      <c r="F158" s="74"/>
      <c r="G158" s="75"/>
      <c r="K158" s="82">
        <f>IF(AND(年报!N$2&lt;=A158,A158&lt;=年报!N$3),1,0)</f>
        <v>0</v>
      </c>
    </row>
    <row r="159" spans="1:11">
      <c r="A159" s="115"/>
      <c r="B159" s="77"/>
      <c r="C159" s="77"/>
      <c r="D159" s="74"/>
      <c r="E159" s="74"/>
      <c r="F159" s="74"/>
      <c r="G159" s="75"/>
      <c r="K159" s="82">
        <f>IF(AND(年报!N$2&lt;=A159,A159&lt;=年报!N$3),1,0)</f>
        <v>0</v>
      </c>
    </row>
    <row r="160" spans="1:11">
      <c r="A160" s="115"/>
      <c r="B160" s="77"/>
      <c r="C160" s="77"/>
      <c r="D160" s="74"/>
      <c r="E160" s="74"/>
      <c r="F160" s="74"/>
      <c r="G160" s="75"/>
      <c r="K160" s="82">
        <f>IF(AND(年报!N$2&lt;=A160,A160&lt;=年报!N$3),1,0)</f>
        <v>0</v>
      </c>
    </row>
    <row r="161" spans="1:11">
      <c r="A161" s="115"/>
      <c r="B161" s="77"/>
      <c r="C161" s="77"/>
      <c r="D161" s="74"/>
      <c r="E161" s="74"/>
      <c r="F161" s="74"/>
      <c r="G161" s="75"/>
      <c r="K161" s="82">
        <f>IF(AND(年报!N$2&lt;=A161,A161&lt;=年报!N$3),1,0)</f>
        <v>0</v>
      </c>
    </row>
    <row r="162" spans="1:11">
      <c r="A162" s="115"/>
      <c r="B162" s="77"/>
      <c r="C162" s="77"/>
      <c r="D162" s="74"/>
      <c r="E162" s="74"/>
      <c r="F162" s="74"/>
      <c r="G162" s="75"/>
      <c r="K162" s="82">
        <f>IF(AND(年报!N$2&lt;=A162,A162&lt;=年报!N$3),1,0)</f>
        <v>0</v>
      </c>
    </row>
    <row r="163" spans="1:11">
      <c r="A163" s="115"/>
      <c r="B163" s="77"/>
      <c r="C163" s="77"/>
      <c r="D163" s="74"/>
      <c r="E163" s="74"/>
      <c r="F163" s="74"/>
      <c r="G163" s="75"/>
      <c r="K163" s="82">
        <f>IF(AND(年报!N$2&lt;=A163,A163&lt;=年报!N$3),1,0)</f>
        <v>0</v>
      </c>
    </row>
    <row r="164" spans="1:11">
      <c r="A164" s="115"/>
      <c r="B164" s="77"/>
      <c r="C164" s="77"/>
      <c r="D164" s="74"/>
      <c r="E164" s="74"/>
      <c r="F164" s="74"/>
      <c r="G164" s="75"/>
      <c r="K164" s="82">
        <f>IF(AND(年报!N$2&lt;=A164,A164&lt;=年报!N$3),1,0)</f>
        <v>0</v>
      </c>
    </row>
    <row r="165" spans="1:11">
      <c r="A165" s="115"/>
      <c r="B165" s="77"/>
      <c r="C165" s="77"/>
      <c r="D165" s="74"/>
      <c r="E165" s="74"/>
      <c r="F165" s="74"/>
      <c r="G165" s="75"/>
      <c r="K165" s="82">
        <f>IF(AND(年报!N$2&lt;=A165,A165&lt;=年报!N$3),1,0)</f>
        <v>0</v>
      </c>
    </row>
    <row r="166" spans="1:11">
      <c r="A166" s="115"/>
      <c r="B166" s="77"/>
      <c r="C166" s="77"/>
      <c r="D166" s="74"/>
      <c r="E166" s="74"/>
      <c r="F166" s="74"/>
      <c r="G166" s="75"/>
      <c r="K166" s="82">
        <f>IF(AND(年报!N$2&lt;=A166,A166&lt;=年报!N$3),1,0)</f>
        <v>0</v>
      </c>
    </row>
    <row r="167" spans="1:11">
      <c r="A167" s="115"/>
      <c r="B167" s="77"/>
      <c r="C167" s="77"/>
      <c r="D167" s="74"/>
      <c r="E167" s="74"/>
      <c r="F167" s="74"/>
      <c r="G167" s="75"/>
      <c r="K167" s="82">
        <f>IF(AND(年报!N$2&lt;=A167,A167&lt;=年报!N$3),1,0)</f>
        <v>0</v>
      </c>
    </row>
    <row r="168" spans="1:11">
      <c r="A168" s="115"/>
      <c r="B168" s="77"/>
      <c r="C168" s="77"/>
      <c r="D168" s="74"/>
      <c r="E168" s="74"/>
      <c r="F168" s="74"/>
      <c r="G168" s="75"/>
      <c r="K168" s="82">
        <f>IF(AND(年报!N$2&lt;=A168,A168&lt;=年报!N$3),1,0)</f>
        <v>0</v>
      </c>
    </row>
    <row r="169" spans="1:11">
      <c r="A169" s="115"/>
      <c r="B169" s="77"/>
      <c r="C169" s="77"/>
      <c r="D169" s="74"/>
      <c r="E169" s="74"/>
      <c r="F169" s="74"/>
      <c r="G169" s="75"/>
      <c r="K169" s="82">
        <f>IF(AND(年报!N$2&lt;=A169,A169&lt;=年报!N$3),1,0)</f>
        <v>0</v>
      </c>
    </row>
    <row r="170" spans="1:11">
      <c r="A170" s="115"/>
      <c r="B170" s="77"/>
      <c r="C170" s="77"/>
      <c r="D170" s="74"/>
      <c r="E170" s="74"/>
      <c r="F170" s="74"/>
      <c r="G170" s="75"/>
      <c r="K170" s="82">
        <f>IF(AND(年报!N$2&lt;=A170,A170&lt;=年报!N$3),1,0)</f>
        <v>0</v>
      </c>
    </row>
    <row r="171" spans="1:11">
      <c r="A171" s="115"/>
      <c r="B171" s="77"/>
      <c r="C171" s="77"/>
      <c r="D171" s="74"/>
      <c r="E171" s="74"/>
      <c r="F171" s="74"/>
      <c r="G171" s="75"/>
      <c r="K171" s="82">
        <f>IF(AND(年报!N$2&lt;=A171,A171&lt;=年报!N$3),1,0)</f>
        <v>0</v>
      </c>
    </row>
    <row r="172" spans="1:11">
      <c r="A172" s="115"/>
      <c r="B172" s="77"/>
      <c r="C172" s="77"/>
      <c r="D172" s="74"/>
      <c r="E172" s="74"/>
      <c r="F172" s="74"/>
      <c r="G172" s="75"/>
      <c r="K172" s="82">
        <f>IF(AND(年报!N$2&lt;=A172,A172&lt;=年报!N$3),1,0)</f>
        <v>0</v>
      </c>
    </row>
    <row r="173" spans="1:11">
      <c r="A173" s="115"/>
      <c r="B173" s="77"/>
      <c r="C173" s="77"/>
      <c r="D173" s="74"/>
      <c r="E173" s="74"/>
      <c r="F173" s="74"/>
      <c r="G173" s="75"/>
      <c r="K173" s="82">
        <f>IF(AND(年报!N$2&lt;=A173,A173&lt;=年报!N$3),1,0)</f>
        <v>0</v>
      </c>
    </row>
    <row r="174" spans="1:11">
      <c r="A174" s="115"/>
      <c r="B174" s="77"/>
      <c r="C174" s="77"/>
      <c r="D174" s="74"/>
      <c r="E174" s="74"/>
      <c r="F174" s="74"/>
      <c r="G174" s="75"/>
      <c r="K174" s="82">
        <f>IF(AND(年报!N$2&lt;=A174,A174&lt;=年报!N$3),1,0)</f>
        <v>0</v>
      </c>
    </row>
    <row r="175" spans="1:11">
      <c r="A175" s="115"/>
      <c r="B175" s="77"/>
      <c r="C175" s="77"/>
      <c r="D175" s="74"/>
      <c r="E175" s="74"/>
      <c r="F175" s="74"/>
      <c r="G175" s="75"/>
      <c r="K175" s="82">
        <f>IF(AND(年报!N$2&lt;=A175,A175&lt;=年报!N$3),1,0)</f>
        <v>0</v>
      </c>
    </row>
    <row r="176" spans="1:11">
      <c r="A176" s="115"/>
      <c r="B176" s="77"/>
      <c r="C176" s="77"/>
      <c r="D176" s="74"/>
      <c r="E176" s="74"/>
      <c r="F176" s="74"/>
      <c r="G176" s="75"/>
      <c r="K176" s="82">
        <f>IF(AND(年报!N$2&lt;=A176,A176&lt;=年报!N$3),1,0)</f>
        <v>0</v>
      </c>
    </row>
    <row r="177" spans="1:11">
      <c r="A177" s="115"/>
      <c r="B177" s="77"/>
      <c r="C177" s="77"/>
      <c r="D177" s="74"/>
      <c r="E177" s="74"/>
      <c r="F177" s="74"/>
      <c r="G177" s="75"/>
      <c r="K177" s="82">
        <f>IF(AND(年报!N$2&lt;=A177,A177&lt;=年报!N$3),1,0)</f>
        <v>0</v>
      </c>
    </row>
    <row r="178" spans="1:11">
      <c r="A178" s="115"/>
      <c r="B178" s="77"/>
      <c r="C178" s="77"/>
      <c r="D178" s="74"/>
      <c r="E178" s="74"/>
      <c r="F178" s="74"/>
      <c r="G178" s="75"/>
      <c r="K178" s="82">
        <f>IF(AND(年报!N$2&lt;=A178,A178&lt;=年报!N$3),1,0)</f>
        <v>0</v>
      </c>
    </row>
    <row r="179" spans="1:11">
      <c r="A179" s="115"/>
      <c r="B179" s="77"/>
      <c r="C179" s="77"/>
      <c r="D179" s="74"/>
      <c r="E179" s="74"/>
      <c r="F179" s="74"/>
      <c r="G179" s="75"/>
      <c r="K179" s="82">
        <f>IF(AND(年报!N$2&lt;=A179,A179&lt;=年报!N$3),1,0)</f>
        <v>0</v>
      </c>
    </row>
    <row r="180" spans="1:11">
      <c r="A180" s="115"/>
      <c r="B180" s="77"/>
      <c r="C180" s="77"/>
      <c r="D180" s="74"/>
      <c r="E180" s="74"/>
      <c r="F180" s="74"/>
      <c r="G180" s="75"/>
      <c r="K180" s="82">
        <f>IF(AND(年报!N$2&lt;=A180,A180&lt;=年报!N$3),1,0)</f>
        <v>0</v>
      </c>
    </row>
    <row r="181" spans="1:11">
      <c r="A181" s="115"/>
      <c r="B181" s="77"/>
      <c r="C181" s="77"/>
      <c r="D181" s="74"/>
      <c r="E181" s="74"/>
      <c r="F181" s="74"/>
      <c r="G181" s="75"/>
      <c r="K181" s="82">
        <f>IF(AND(年报!N$2&lt;=A181,A181&lt;=年报!N$3),1,0)</f>
        <v>0</v>
      </c>
    </row>
    <row r="182" spans="1:11">
      <c r="A182" s="115"/>
      <c r="B182" s="77"/>
      <c r="C182" s="77"/>
      <c r="D182" s="74"/>
      <c r="E182" s="74"/>
      <c r="F182" s="74"/>
      <c r="G182" s="75"/>
      <c r="K182" s="82">
        <f>IF(AND(年报!N$2&lt;=A182,A182&lt;=年报!N$3),1,0)</f>
        <v>0</v>
      </c>
    </row>
    <row r="183" spans="1:11">
      <c r="A183" s="115"/>
      <c r="B183" s="77"/>
      <c r="C183" s="77"/>
      <c r="D183" s="74"/>
      <c r="E183" s="74"/>
      <c r="F183" s="74"/>
      <c r="G183" s="75"/>
      <c r="K183" s="82">
        <f>IF(AND(年报!N$2&lt;=A183,A183&lt;=年报!N$3),1,0)</f>
        <v>0</v>
      </c>
    </row>
    <row r="184" spans="1:11">
      <c r="A184" s="115"/>
      <c r="B184" s="77"/>
      <c r="C184" s="77"/>
      <c r="D184" s="74"/>
      <c r="E184" s="74"/>
      <c r="F184" s="74"/>
      <c r="G184" s="75"/>
      <c r="K184" s="82">
        <f>IF(AND(年报!N$2&lt;=A184,A184&lt;=年报!N$3),1,0)</f>
        <v>0</v>
      </c>
    </row>
    <row r="185" spans="1:11">
      <c r="A185" s="115"/>
      <c r="B185" s="77"/>
      <c r="C185" s="77"/>
      <c r="D185" s="74"/>
      <c r="E185" s="74"/>
      <c r="F185" s="74"/>
      <c r="G185" s="75"/>
      <c r="K185" s="82">
        <f>IF(AND(年报!N$2&lt;=A185,A185&lt;=年报!N$3),1,0)</f>
        <v>0</v>
      </c>
    </row>
    <row r="186" spans="1:11">
      <c r="A186" s="115"/>
      <c r="B186" s="77"/>
      <c r="C186" s="77"/>
      <c r="D186" s="74"/>
      <c r="E186" s="74"/>
      <c r="F186" s="74"/>
      <c r="G186" s="75"/>
      <c r="K186" s="82">
        <f>IF(AND(年报!N$2&lt;=A186,A186&lt;=年报!N$3),1,0)</f>
        <v>0</v>
      </c>
    </row>
    <row r="187" spans="1:11">
      <c r="A187" s="115"/>
      <c r="B187" s="77"/>
      <c r="C187" s="77"/>
      <c r="D187" s="74"/>
      <c r="E187" s="74"/>
      <c r="F187" s="74"/>
      <c r="G187" s="75"/>
      <c r="K187" s="82">
        <f>IF(AND(年报!N$2&lt;=A187,A187&lt;=年报!N$3),1,0)</f>
        <v>0</v>
      </c>
    </row>
    <row r="188" spans="1:11">
      <c r="A188" s="115"/>
      <c r="B188" s="77"/>
      <c r="C188" s="77"/>
      <c r="D188" s="74"/>
      <c r="E188" s="74"/>
      <c r="F188" s="74"/>
      <c r="G188" s="75"/>
      <c r="K188" s="82">
        <f>IF(AND(年报!N$2&lt;=A188,A188&lt;=年报!N$3),1,0)</f>
        <v>0</v>
      </c>
    </row>
    <row r="189" spans="1:11">
      <c r="A189" s="115"/>
      <c r="B189" s="77"/>
      <c r="C189" s="77"/>
      <c r="D189" s="74"/>
      <c r="E189" s="74"/>
      <c r="F189" s="74"/>
      <c r="G189" s="75"/>
      <c r="K189" s="82">
        <f>IF(AND(年报!N$2&lt;=A189,A189&lt;=年报!N$3),1,0)</f>
        <v>0</v>
      </c>
    </row>
    <row r="190" spans="1:11">
      <c r="A190" s="115"/>
      <c r="B190" s="77"/>
      <c r="C190" s="77"/>
      <c r="D190" s="74"/>
      <c r="E190" s="74"/>
      <c r="F190" s="74"/>
      <c r="G190" s="75"/>
      <c r="K190" s="82">
        <f>IF(AND(年报!N$2&lt;=A190,A190&lt;=年报!N$3),1,0)</f>
        <v>0</v>
      </c>
    </row>
    <row r="191" spans="1:11">
      <c r="A191" s="115"/>
      <c r="B191" s="77"/>
      <c r="C191" s="77"/>
      <c r="D191" s="74"/>
      <c r="E191" s="74"/>
      <c r="F191" s="74"/>
      <c r="G191" s="75"/>
      <c r="K191" s="82">
        <f>IF(AND(年报!N$2&lt;=A191,A191&lt;=年报!N$3),1,0)</f>
        <v>0</v>
      </c>
    </row>
    <row r="192" spans="1:11">
      <c r="A192" s="115"/>
      <c r="B192" s="77"/>
      <c r="C192" s="77"/>
      <c r="D192" s="74"/>
      <c r="E192" s="74"/>
      <c r="F192" s="74"/>
      <c r="G192" s="75"/>
      <c r="K192" s="82">
        <f>IF(AND(年报!N$2&lt;=A192,A192&lt;=年报!N$3),1,0)</f>
        <v>0</v>
      </c>
    </row>
    <row r="193" spans="1:11">
      <c r="A193" s="115"/>
      <c r="B193" s="77"/>
      <c r="C193" s="77"/>
      <c r="D193" s="74"/>
      <c r="E193" s="74"/>
      <c r="F193" s="74"/>
      <c r="G193" s="75"/>
      <c r="K193" s="82">
        <f>IF(AND(年报!N$2&lt;=A193,A193&lt;=年报!N$3),1,0)</f>
        <v>0</v>
      </c>
    </row>
    <row r="194" spans="1:11">
      <c r="A194" s="115"/>
      <c r="B194" s="77"/>
      <c r="C194" s="77"/>
      <c r="D194" s="74"/>
      <c r="E194" s="74"/>
      <c r="F194" s="74"/>
      <c r="G194" s="75"/>
      <c r="K194" s="82">
        <f>IF(AND(年报!N$2&lt;=A194,A194&lt;=年报!N$3),1,0)</f>
        <v>0</v>
      </c>
    </row>
    <row r="195" spans="1:11">
      <c r="A195" s="115"/>
      <c r="B195" s="77"/>
      <c r="C195" s="77"/>
      <c r="D195" s="74"/>
      <c r="E195" s="74"/>
      <c r="F195" s="74"/>
      <c r="G195" s="75"/>
      <c r="K195" s="82">
        <f>IF(AND(年报!N$2&lt;=A195,A195&lt;=年报!N$3),1,0)</f>
        <v>0</v>
      </c>
    </row>
    <row r="196" spans="1:11">
      <c r="A196" s="115"/>
      <c r="B196" s="77"/>
      <c r="C196" s="77"/>
      <c r="D196" s="74"/>
      <c r="E196" s="74"/>
      <c r="F196" s="74"/>
      <c r="G196" s="75"/>
      <c r="K196" s="82">
        <f>IF(AND(年报!N$2&lt;=A196,A196&lt;=年报!N$3),1,0)</f>
        <v>0</v>
      </c>
    </row>
    <row r="197" spans="1:11">
      <c r="A197" s="115"/>
      <c r="B197" s="77"/>
      <c r="C197" s="77"/>
      <c r="D197" s="74"/>
      <c r="E197" s="74"/>
      <c r="F197" s="74"/>
      <c r="G197" s="75"/>
      <c r="K197" s="82">
        <f>IF(AND(年报!N$2&lt;=A197,A197&lt;=年报!N$3),1,0)</f>
        <v>0</v>
      </c>
    </row>
    <row r="198" spans="1:11">
      <c r="A198" s="115"/>
      <c r="B198" s="77"/>
      <c r="C198" s="77"/>
      <c r="D198" s="74"/>
      <c r="E198" s="74"/>
      <c r="F198" s="74"/>
      <c r="G198" s="75"/>
      <c r="K198" s="82">
        <f>IF(AND(年报!N$2&lt;=A198,A198&lt;=年报!N$3),1,0)</f>
        <v>0</v>
      </c>
    </row>
    <row r="199" spans="1:11">
      <c r="A199" s="115"/>
      <c r="B199" s="77"/>
      <c r="C199" s="77"/>
      <c r="D199" s="74"/>
      <c r="E199" s="74"/>
      <c r="F199" s="74"/>
      <c r="G199" s="75"/>
      <c r="K199" s="82">
        <f>IF(AND(年报!N$2&lt;=A199,A199&lt;=年报!N$3),1,0)</f>
        <v>0</v>
      </c>
    </row>
    <row r="200" spans="1:11">
      <c r="A200" s="115"/>
      <c r="B200" s="77"/>
      <c r="C200" s="77"/>
      <c r="D200" s="74"/>
      <c r="E200" s="74"/>
      <c r="F200" s="74"/>
      <c r="G200" s="75"/>
      <c r="K200" s="82">
        <f>IF(AND(年报!N$2&lt;=A200,A200&lt;=年报!N$3),1,0)</f>
        <v>0</v>
      </c>
    </row>
    <row r="201" spans="1:11">
      <c r="A201" s="115"/>
      <c r="B201" s="77"/>
      <c r="C201" s="77"/>
      <c r="D201" s="74"/>
      <c r="E201" s="74"/>
      <c r="F201" s="74"/>
      <c r="G201" s="75"/>
      <c r="K201" s="82">
        <f>IF(AND(年报!N$2&lt;=A201,A201&lt;=年报!N$3),1,0)</f>
        <v>0</v>
      </c>
    </row>
    <row r="202" spans="1:11">
      <c r="A202" s="115"/>
      <c r="B202" s="77"/>
      <c r="C202" s="77"/>
      <c r="D202" s="74"/>
      <c r="E202" s="74"/>
      <c r="F202" s="74"/>
      <c r="G202" s="75"/>
      <c r="K202" s="82">
        <f>IF(AND(年报!N$2&lt;=A202,A202&lt;=年报!N$3),1,0)</f>
        <v>0</v>
      </c>
    </row>
    <row r="203" spans="1:11">
      <c r="A203" s="115"/>
      <c r="B203" s="77"/>
      <c r="C203" s="77"/>
      <c r="D203" s="74"/>
      <c r="E203" s="74"/>
      <c r="F203" s="74"/>
      <c r="G203" s="75"/>
      <c r="K203" s="82">
        <f>IF(AND(年报!N$2&lt;=A203,A203&lt;=年报!N$3),1,0)</f>
        <v>0</v>
      </c>
    </row>
    <row r="204" spans="1:11">
      <c r="A204" s="115"/>
      <c r="B204" s="77"/>
      <c r="C204" s="77"/>
      <c r="D204" s="74"/>
      <c r="E204" s="74"/>
      <c r="F204" s="74"/>
      <c r="G204" s="75"/>
      <c r="K204" s="82">
        <f>IF(AND(年报!N$2&lt;=A204,A204&lt;=年报!N$3),1,0)</f>
        <v>0</v>
      </c>
    </row>
    <row r="205" spans="1:11">
      <c r="A205" s="115"/>
      <c r="B205" s="77"/>
      <c r="C205" s="77"/>
      <c r="D205" s="74"/>
      <c r="E205" s="74"/>
      <c r="F205" s="74"/>
      <c r="G205" s="75"/>
      <c r="K205" s="82">
        <f>IF(AND(年报!N$2&lt;=A205,A205&lt;=年报!N$3),1,0)</f>
        <v>0</v>
      </c>
    </row>
    <row r="206" spans="1:11">
      <c r="A206" s="115"/>
      <c r="B206" s="77"/>
      <c r="C206" s="77"/>
      <c r="D206" s="74"/>
      <c r="E206" s="74"/>
      <c r="F206" s="74"/>
      <c r="G206" s="75"/>
      <c r="K206" s="82">
        <f>IF(AND(年报!N$2&lt;=A206,A206&lt;=年报!N$3),1,0)</f>
        <v>0</v>
      </c>
    </row>
    <row r="207" spans="1:11">
      <c r="A207" s="115"/>
      <c r="B207" s="77"/>
      <c r="C207" s="77"/>
      <c r="D207" s="74"/>
      <c r="E207" s="74"/>
      <c r="F207" s="74"/>
      <c r="G207" s="75"/>
      <c r="K207" s="82">
        <f>IF(AND(年报!N$2&lt;=A207,A207&lt;=年报!N$3),1,0)</f>
        <v>0</v>
      </c>
    </row>
    <row r="208" spans="1:11">
      <c r="A208" s="115"/>
      <c r="B208" s="77"/>
      <c r="C208" s="77"/>
      <c r="D208" s="74"/>
      <c r="E208" s="74"/>
      <c r="F208" s="74"/>
      <c r="G208" s="75"/>
      <c r="K208" s="82">
        <f>IF(AND(年报!N$2&lt;=A208,A208&lt;=年报!N$3),1,0)</f>
        <v>0</v>
      </c>
    </row>
    <row r="209" spans="1:11">
      <c r="A209" s="115"/>
      <c r="B209" s="77"/>
      <c r="C209" s="77"/>
      <c r="D209" s="74"/>
      <c r="E209" s="74"/>
      <c r="F209" s="74"/>
      <c r="G209" s="75"/>
      <c r="K209" s="82">
        <f>IF(AND(年报!N$2&lt;=A209,A209&lt;=年报!N$3),1,0)</f>
        <v>0</v>
      </c>
    </row>
    <row r="210" spans="1:11">
      <c r="A210" s="115"/>
      <c r="B210" s="77"/>
      <c r="C210" s="77"/>
      <c r="D210" s="74"/>
      <c r="E210" s="74"/>
      <c r="F210" s="74"/>
      <c r="G210" s="75"/>
      <c r="K210" s="82">
        <f>IF(AND(年报!N$2&lt;=A210,A210&lt;=年报!N$3),1,0)</f>
        <v>0</v>
      </c>
    </row>
    <row r="211" spans="1:11">
      <c r="A211" s="115"/>
      <c r="B211" s="77"/>
      <c r="C211" s="77"/>
      <c r="D211" s="74"/>
      <c r="E211" s="74"/>
      <c r="F211" s="74"/>
      <c r="G211" s="75"/>
      <c r="K211" s="82">
        <f>IF(AND(年报!N$2&lt;=A211,A211&lt;=年报!N$3),1,0)</f>
        <v>0</v>
      </c>
    </row>
    <row r="212" spans="1:11">
      <c r="A212" s="115"/>
      <c r="B212" s="77"/>
      <c r="C212" s="77"/>
      <c r="D212" s="74"/>
      <c r="E212" s="74"/>
      <c r="F212" s="74"/>
      <c r="G212" s="75"/>
      <c r="K212" s="82">
        <f>IF(AND(年报!N$2&lt;=A212,A212&lt;=年报!N$3),1,0)</f>
        <v>0</v>
      </c>
    </row>
    <row r="213" spans="1:11">
      <c r="A213" s="115"/>
      <c r="B213" s="77"/>
      <c r="C213" s="77"/>
      <c r="D213" s="74"/>
      <c r="E213" s="74"/>
      <c r="F213" s="74"/>
      <c r="G213" s="75"/>
      <c r="K213" s="82">
        <f>IF(AND(年报!N$2&lt;=A213,A213&lt;=年报!N$3),1,0)</f>
        <v>0</v>
      </c>
    </row>
    <row r="214" spans="1:11">
      <c r="A214" s="115"/>
      <c r="B214" s="77"/>
      <c r="C214" s="77"/>
      <c r="D214" s="74"/>
      <c r="E214" s="74"/>
      <c r="F214" s="74"/>
      <c r="G214" s="75"/>
      <c r="K214" s="82">
        <f>IF(AND(年报!N$2&lt;=A214,A214&lt;=年报!N$3),1,0)</f>
        <v>0</v>
      </c>
    </row>
    <row r="215" spans="1:11">
      <c r="A215" s="115"/>
      <c r="B215" s="77"/>
      <c r="C215" s="77"/>
      <c r="D215" s="74"/>
      <c r="E215" s="74"/>
      <c r="F215" s="74"/>
      <c r="G215" s="75"/>
      <c r="K215" s="82">
        <f>IF(AND(年报!N$2&lt;=A215,A215&lt;=年报!N$3),1,0)</f>
        <v>0</v>
      </c>
    </row>
    <row r="216" spans="1:11">
      <c r="A216" s="115"/>
      <c r="B216" s="77"/>
      <c r="C216" s="77"/>
      <c r="D216" s="74"/>
      <c r="E216" s="74"/>
      <c r="F216" s="74"/>
      <c r="G216" s="75"/>
      <c r="K216" s="82">
        <f>IF(AND(年报!N$2&lt;=A216,A216&lt;=年报!N$3),1,0)</f>
        <v>0</v>
      </c>
    </row>
    <row r="217" spans="1:11">
      <c r="A217" s="115"/>
      <c r="B217" s="77"/>
      <c r="C217" s="77"/>
      <c r="D217" s="74"/>
      <c r="E217" s="74"/>
      <c r="F217" s="74"/>
      <c r="G217" s="75"/>
      <c r="K217" s="82">
        <f>IF(AND(年报!N$2&lt;=A217,A217&lt;=年报!N$3),1,0)</f>
        <v>0</v>
      </c>
    </row>
    <row r="218" spans="1:11">
      <c r="A218" s="115"/>
      <c r="B218" s="77"/>
      <c r="C218" s="77"/>
      <c r="D218" s="74"/>
      <c r="E218" s="74"/>
      <c r="F218" s="74"/>
      <c r="G218" s="75"/>
      <c r="K218" s="82">
        <f>IF(AND(年报!N$2&lt;=A218,A218&lt;=年报!N$3),1,0)</f>
        <v>0</v>
      </c>
    </row>
    <row r="219" spans="1:11">
      <c r="A219" s="115"/>
      <c r="B219" s="77"/>
      <c r="C219" s="77"/>
      <c r="D219" s="74"/>
      <c r="E219" s="74"/>
      <c r="F219" s="74"/>
      <c r="G219" s="75"/>
      <c r="K219" s="82">
        <f>IF(AND(年报!N$2&lt;=A219,A219&lt;=年报!N$3),1,0)</f>
        <v>0</v>
      </c>
    </row>
    <row r="220" spans="1:11">
      <c r="A220" s="115"/>
      <c r="B220" s="77"/>
      <c r="C220" s="77"/>
      <c r="D220" s="74"/>
      <c r="E220" s="74"/>
      <c r="F220" s="74"/>
      <c r="G220" s="75"/>
      <c r="K220" s="82">
        <f>IF(AND(年报!N$2&lt;=A220,A220&lt;=年报!N$3),1,0)</f>
        <v>0</v>
      </c>
    </row>
    <row r="221" spans="1:11">
      <c r="A221" s="115"/>
      <c r="B221" s="77"/>
      <c r="C221" s="77"/>
      <c r="D221" s="74"/>
      <c r="E221" s="74"/>
      <c r="F221" s="74"/>
      <c r="G221" s="75"/>
      <c r="K221" s="82">
        <f>IF(AND(年报!N$2&lt;=A221,A221&lt;=年报!N$3),1,0)</f>
        <v>0</v>
      </c>
    </row>
    <row r="222" spans="1:11">
      <c r="A222" s="115"/>
      <c r="B222" s="77"/>
      <c r="C222" s="77"/>
      <c r="D222" s="74"/>
      <c r="E222" s="74"/>
      <c r="F222" s="74"/>
      <c r="G222" s="75"/>
      <c r="K222" s="82">
        <f>IF(AND(年报!N$2&lt;=A222,A222&lt;=年报!N$3),1,0)</f>
        <v>0</v>
      </c>
    </row>
    <row r="223" spans="1:11">
      <c r="A223" s="115"/>
      <c r="B223" s="77"/>
      <c r="C223" s="77"/>
      <c r="D223" s="74"/>
      <c r="E223" s="74"/>
      <c r="F223" s="74"/>
      <c r="G223" s="75"/>
      <c r="K223" s="82">
        <f>IF(AND(年报!N$2&lt;=A223,A223&lt;=年报!N$3),1,0)</f>
        <v>0</v>
      </c>
    </row>
    <row r="224" spans="1:11">
      <c r="A224" s="115"/>
      <c r="B224" s="77"/>
      <c r="C224" s="77"/>
      <c r="D224" s="74"/>
      <c r="E224" s="74"/>
      <c r="F224" s="74"/>
      <c r="G224" s="75"/>
      <c r="K224" s="82">
        <f>IF(AND(年报!N$2&lt;=A224,A224&lt;=年报!N$3),1,0)</f>
        <v>0</v>
      </c>
    </row>
    <row r="225" spans="1:11">
      <c r="A225" s="115"/>
      <c r="B225" s="77"/>
      <c r="C225" s="77"/>
      <c r="D225" s="74"/>
      <c r="E225" s="74"/>
      <c r="F225" s="74"/>
      <c r="G225" s="75"/>
      <c r="K225" s="82">
        <f>IF(AND(年报!N$2&lt;=A225,A225&lt;=年报!N$3),1,0)</f>
        <v>0</v>
      </c>
    </row>
    <row r="226" spans="1:11">
      <c r="A226" s="115"/>
      <c r="B226" s="77"/>
      <c r="C226" s="77"/>
      <c r="D226" s="74"/>
      <c r="E226" s="74"/>
      <c r="F226" s="74"/>
      <c r="G226" s="75"/>
      <c r="K226" s="82">
        <f>IF(AND(年报!N$2&lt;=A226,A226&lt;=年报!N$3),1,0)</f>
        <v>0</v>
      </c>
    </row>
    <row r="227" spans="1:11">
      <c r="A227" s="115"/>
      <c r="B227" s="77"/>
      <c r="C227" s="77"/>
      <c r="D227" s="74"/>
      <c r="E227" s="74"/>
      <c r="F227" s="74"/>
      <c r="G227" s="75"/>
      <c r="K227" s="82">
        <f>IF(AND(年报!N$2&lt;=A227,A227&lt;=年报!N$3),1,0)</f>
        <v>0</v>
      </c>
    </row>
    <row r="228" spans="1:11">
      <c r="A228" s="115"/>
      <c r="B228" s="77"/>
      <c r="C228" s="77"/>
      <c r="D228" s="74"/>
      <c r="E228" s="74"/>
      <c r="F228" s="74"/>
      <c r="G228" s="75"/>
      <c r="K228" s="82">
        <f>IF(AND(年报!N$2&lt;=A228,A228&lt;=年报!N$3),1,0)</f>
        <v>0</v>
      </c>
    </row>
    <row r="229" spans="1:11">
      <c r="A229" s="115"/>
      <c r="B229" s="77"/>
      <c r="C229" s="77"/>
      <c r="D229" s="74"/>
      <c r="E229" s="74"/>
      <c r="F229" s="74"/>
      <c r="G229" s="75"/>
      <c r="K229" s="82">
        <f>IF(AND(年报!N$2&lt;=A229,A229&lt;=年报!N$3),1,0)</f>
        <v>0</v>
      </c>
    </row>
    <row r="230" spans="1:11">
      <c r="A230" s="115"/>
      <c r="B230" s="77"/>
      <c r="C230" s="77"/>
      <c r="D230" s="74"/>
      <c r="E230" s="74"/>
      <c r="F230" s="74"/>
      <c r="G230" s="75"/>
      <c r="K230" s="82">
        <f>IF(AND(年报!N$2&lt;=A230,A230&lt;=年报!N$3),1,0)</f>
        <v>0</v>
      </c>
    </row>
    <row r="231" spans="1:11">
      <c r="A231" s="115"/>
      <c r="B231" s="77"/>
      <c r="C231" s="77"/>
      <c r="D231" s="74"/>
      <c r="E231" s="74"/>
      <c r="F231" s="74"/>
      <c r="G231" s="75"/>
      <c r="K231" s="82">
        <f>IF(AND(年报!N$2&lt;=A231,A231&lt;=年报!N$3),1,0)</f>
        <v>0</v>
      </c>
    </row>
    <row r="232" spans="1:11">
      <c r="A232" s="115"/>
      <c r="B232" s="77"/>
      <c r="C232" s="77"/>
      <c r="D232" s="74"/>
      <c r="E232" s="74"/>
      <c r="F232" s="74"/>
      <c r="G232" s="75"/>
      <c r="K232" s="82">
        <f>IF(AND(年报!N$2&lt;=A232,A232&lt;=年报!N$3),1,0)</f>
        <v>0</v>
      </c>
    </row>
    <row r="233" spans="1:11">
      <c r="A233" s="115"/>
      <c r="B233" s="77"/>
      <c r="C233" s="77"/>
      <c r="D233" s="74"/>
      <c r="E233" s="74"/>
      <c r="F233" s="74"/>
      <c r="G233" s="75"/>
      <c r="K233" s="82">
        <f>IF(AND(年报!N$2&lt;=A233,A233&lt;=年报!N$3),1,0)</f>
        <v>0</v>
      </c>
    </row>
    <row r="234" spans="1:11">
      <c r="A234" s="115"/>
      <c r="B234" s="77"/>
      <c r="C234" s="77"/>
      <c r="D234" s="74"/>
      <c r="E234" s="74"/>
      <c r="F234" s="74"/>
      <c r="G234" s="75"/>
      <c r="K234" s="82">
        <f>IF(AND(年报!N$2&lt;=A234,A234&lt;=年报!N$3),1,0)</f>
        <v>0</v>
      </c>
    </row>
    <row r="235" spans="1:11">
      <c r="A235" s="115"/>
      <c r="B235" s="77"/>
      <c r="C235" s="77"/>
      <c r="D235" s="74"/>
      <c r="E235" s="74"/>
      <c r="F235" s="74"/>
      <c r="G235" s="75"/>
      <c r="K235" s="82">
        <f>IF(AND(年报!N$2&lt;=A235,A235&lt;=年报!N$3),1,0)</f>
        <v>0</v>
      </c>
    </row>
    <row r="236" spans="1:11">
      <c r="A236" s="115"/>
      <c r="B236" s="77"/>
      <c r="C236" s="77"/>
      <c r="D236" s="74"/>
      <c r="E236" s="74"/>
      <c r="F236" s="74"/>
      <c r="G236" s="75"/>
      <c r="K236" s="82">
        <f>IF(AND(年报!N$2&lt;=A236,A236&lt;=年报!N$3),1,0)</f>
        <v>0</v>
      </c>
    </row>
    <row r="237" spans="1:11">
      <c r="A237" s="115"/>
      <c r="B237" s="77"/>
      <c r="C237" s="77"/>
      <c r="D237" s="74"/>
      <c r="E237" s="74"/>
      <c r="F237" s="74"/>
      <c r="G237" s="75"/>
      <c r="K237" s="82">
        <f>IF(AND(年报!N$2&lt;=A237,A237&lt;=年报!N$3),1,0)</f>
        <v>0</v>
      </c>
    </row>
    <row r="238" spans="1:11">
      <c r="A238" s="115"/>
      <c r="B238" s="77"/>
      <c r="C238" s="77"/>
      <c r="D238" s="74"/>
      <c r="E238" s="74"/>
      <c r="F238" s="74"/>
      <c r="G238" s="75"/>
      <c r="K238" s="82">
        <f>IF(AND(年报!N$2&lt;=A238,A238&lt;=年报!N$3),1,0)</f>
        <v>0</v>
      </c>
    </row>
    <row r="239" spans="1:11">
      <c r="A239" s="115"/>
      <c r="B239" s="77"/>
      <c r="C239" s="77"/>
      <c r="D239" s="74"/>
      <c r="E239" s="74"/>
      <c r="F239" s="74"/>
      <c r="G239" s="75"/>
      <c r="K239" s="82">
        <f>IF(AND(年报!N$2&lt;=A239,A239&lt;=年报!N$3),1,0)</f>
        <v>0</v>
      </c>
    </row>
    <row r="240" spans="1:11">
      <c r="A240" s="115"/>
      <c r="B240" s="77"/>
      <c r="C240" s="77"/>
      <c r="D240" s="74"/>
      <c r="E240" s="74"/>
      <c r="F240" s="74"/>
      <c r="G240" s="75"/>
      <c r="K240" s="82">
        <f>IF(AND(年报!N$2&lt;=A240,A240&lt;=年报!N$3),1,0)</f>
        <v>0</v>
      </c>
    </row>
    <row r="241" spans="1:11">
      <c r="A241" s="115"/>
      <c r="B241" s="77"/>
      <c r="C241" s="77"/>
      <c r="D241" s="74"/>
      <c r="E241" s="74"/>
      <c r="F241" s="74"/>
      <c r="G241" s="75"/>
      <c r="K241" s="82">
        <f>IF(AND(年报!N$2&lt;=A241,A241&lt;=年报!N$3),1,0)</f>
        <v>0</v>
      </c>
    </row>
    <row r="242" spans="1:11">
      <c r="A242" s="115"/>
      <c r="B242" s="77"/>
      <c r="C242" s="77"/>
      <c r="D242" s="74"/>
      <c r="E242" s="74"/>
      <c r="F242" s="74"/>
      <c r="G242" s="75"/>
      <c r="K242" s="82">
        <f>IF(AND(年报!N$2&lt;=A242,A242&lt;=年报!N$3),1,0)</f>
        <v>0</v>
      </c>
    </row>
    <row r="243" spans="1:11">
      <c r="A243" s="115"/>
      <c r="B243" s="77"/>
      <c r="C243" s="77"/>
      <c r="D243" s="74"/>
      <c r="E243" s="74"/>
      <c r="F243" s="74"/>
      <c r="G243" s="75"/>
      <c r="K243" s="82">
        <f>IF(AND(年报!N$2&lt;=A243,A243&lt;=年报!N$3),1,0)</f>
        <v>0</v>
      </c>
    </row>
    <row r="244" spans="1:11">
      <c r="A244" s="115"/>
      <c r="B244" s="77"/>
      <c r="C244" s="77"/>
      <c r="D244" s="74"/>
      <c r="E244" s="74"/>
      <c r="F244" s="74"/>
      <c r="G244" s="75"/>
      <c r="K244" s="82">
        <f>IF(AND(年报!N$2&lt;=A244,A244&lt;=年报!N$3),1,0)</f>
        <v>0</v>
      </c>
    </row>
    <row r="245" spans="1:11">
      <c r="A245" s="115"/>
      <c r="B245" s="77"/>
      <c r="C245" s="77"/>
      <c r="D245" s="74"/>
      <c r="E245" s="74"/>
      <c r="F245" s="74"/>
      <c r="G245" s="75"/>
      <c r="K245" s="82">
        <f>IF(AND(年报!N$2&lt;=A245,A245&lt;=年报!N$3),1,0)</f>
        <v>0</v>
      </c>
    </row>
    <row r="246" spans="1:11">
      <c r="A246" s="115"/>
      <c r="B246" s="77"/>
      <c r="C246" s="77"/>
      <c r="D246" s="74"/>
      <c r="E246" s="74"/>
      <c r="F246" s="74"/>
      <c r="G246" s="75"/>
      <c r="K246" s="82">
        <f>IF(AND(年报!N$2&lt;=A246,A246&lt;=年报!N$3),1,0)</f>
        <v>0</v>
      </c>
    </row>
    <row r="247" spans="1:11">
      <c r="A247" s="115"/>
      <c r="B247" s="77"/>
      <c r="C247" s="77"/>
      <c r="D247" s="74"/>
      <c r="E247" s="74"/>
      <c r="F247" s="74"/>
      <c r="G247" s="75"/>
      <c r="K247" s="82">
        <f>IF(AND(年报!N$2&lt;=A247,A247&lt;=年报!N$3),1,0)</f>
        <v>0</v>
      </c>
    </row>
    <row r="248" spans="1:11">
      <c r="A248" s="115"/>
      <c r="B248" s="77"/>
      <c r="C248" s="77"/>
      <c r="D248" s="74"/>
      <c r="E248" s="74"/>
      <c r="F248" s="74"/>
      <c r="G248" s="75"/>
      <c r="K248" s="82">
        <f>IF(AND(年报!N$2&lt;=A248,A248&lt;=年报!N$3),1,0)</f>
        <v>0</v>
      </c>
    </row>
    <row r="249" spans="1:11">
      <c r="A249" s="115"/>
      <c r="B249" s="77"/>
      <c r="C249" s="77"/>
      <c r="D249" s="74"/>
      <c r="E249" s="74"/>
      <c r="F249" s="74"/>
      <c r="G249" s="75"/>
      <c r="K249" s="82">
        <f>IF(AND(年报!N$2&lt;=A249,A249&lt;=年报!N$3),1,0)</f>
        <v>0</v>
      </c>
    </row>
    <row r="250" spans="1:11">
      <c r="A250" s="115"/>
      <c r="B250" s="77"/>
      <c r="C250" s="77"/>
      <c r="D250" s="74"/>
      <c r="E250" s="74"/>
      <c r="F250" s="74"/>
      <c r="G250" s="75"/>
      <c r="K250" s="82">
        <f>IF(AND(年报!N$2&lt;=A250,A250&lt;=年报!N$3),1,0)</f>
        <v>0</v>
      </c>
    </row>
    <row r="251" spans="1:11">
      <c r="A251" s="115"/>
      <c r="B251" s="77"/>
      <c r="C251" s="77"/>
      <c r="D251" s="74"/>
      <c r="E251" s="74"/>
      <c r="F251" s="74"/>
      <c r="G251" s="75"/>
      <c r="K251" s="82">
        <f>IF(AND(年报!N$2&lt;=A251,A251&lt;=年报!N$3),1,0)</f>
        <v>0</v>
      </c>
    </row>
    <row r="252" spans="1:11">
      <c r="A252" s="115"/>
      <c r="B252" s="77"/>
      <c r="C252" s="77"/>
      <c r="D252" s="74"/>
      <c r="E252" s="74"/>
      <c r="F252" s="74"/>
      <c r="G252" s="75"/>
      <c r="K252" s="82">
        <f>IF(AND(年报!N$2&lt;=A252,A252&lt;=年报!N$3),1,0)</f>
        <v>0</v>
      </c>
    </row>
    <row r="253" spans="1:11">
      <c r="A253" s="115"/>
      <c r="B253" s="77"/>
      <c r="C253" s="77"/>
      <c r="D253" s="74"/>
      <c r="E253" s="74"/>
      <c r="F253" s="74"/>
      <c r="G253" s="75"/>
      <c r="K253" s="82">
        <f>IF(AND(年报!N$2&lt;=A253,A253&lt;=年报!N$3),1,0)</f>
        <v>0</v>
      </c>
    </row>
    <row r="254" spans="1:11">
      <c r="A254" s="115"/>
      <c r="B254" s="77"/>
      <c r="C254" s="77"/>
      <c r="D254" s="74"/>
      <c r="E254" s="74"/>
      <c r="F254" s="74"/>
      <c r="G254" s="75"/>
      <c r="K254" s="82">
        <f>IF(AND(年报!N$2&lt;=A254,A254&lt;=年报!N$3),1,0)</f>
        <v>0</v>
      </c>
    </row>
    <row r="255" spans="1:11">
      <c r="A255" s="115"/>
      <c r="B255" s="77"/>
      <c r="C255" s="77"/>
      <c r="D255" s="74"/>
      <c r="E255" s="74"/>
      <c r="F255" s="74"/>
      <c r="G255" s="75"/>
      <c r="K255" s="82">
        <f>IF(AND(年报!N$2&lt;=A255,A255&lt;=年报!N$3),1,0)</f>
        <v>0</v>
      </c>
    </row>
    <row r="256" spans="1:11">
      <c r="A256" s="115"/>
      <c r="B256" s="77"/>
      <c r="C256" s="77"/>
      <c r="D256" s="74"/>
      <c r="E256" s="74"/>
      <c r="F256" s="74"/>
      <c r="G256" s="75"/>
      <c r="K256" s="82">
        <f>IF(AND(年报!N$2&lt;=A256,A256&lt;=年报!N$3),1,0)</f>
        <v>0</v>
      </c>
    </row>
    <row r="257" spans="1:11">
      <c r="A257" s="115"/>
      <c r="B257" s="77"/>
      <c r="C257" s="77"/>
      <c r="D257" s="74"/>
      <c r="E257" s="74"/>
      <c r="F257" s="74"/>
      <c r="G257" s="75"/>
      <c r="K257" s="82">
        <f>IF(AND(年报!N$2&lt;=A257,A257&lt;=年报!N$3),1,0)</f>
        <v>0</v>
      </c>
    </row>
    <row r="258" spans="1:11">
      <c r="A258" s="115"/>
      <c r="B258" s="77"/>
      <c r="C258" s="77"/>
      <c r="D258" s="74"/>
      <c r="E258" s="74"/>
      <c r="F258" s="74"/>
      <c r="G258" s="75"/>
      <c r="K258" s="82">
        <f>IF(AND(年报!N$2&lt;=A258,A258&lt;=年报!N$3),1,0)</f>
        <v>0</v>
      </c>
    </row>
    <row r="259" spans="1:11">
      <c r="A259" s="115"/>
      <c r="B259" s="77"/>
      <c r="C259" s="77"/>
      <c r="D259" s="74"/>
      <c r="E259" s="74"/>
      <c r="F259" s="74"/>
      <c r="G259" s="75"/>
      <c r="K259" s="82">
        <f>IF(AND(年报!N$2&lt;=A259,A259&lt;=年报!N$3),1,0)</f>
        <v>0</v>
      </c>
    </row>
    <row r="260" spans="1:11">
      <c r="A260" s="115"/>
      <c r="B260" s="77"/>
      <c r="C260" s="77"/>
      <c r="D260" s="74"/>
      <c r="E260" s="74"/>
      <c r="F260" s="74"/>
      <c r="G260" s="75"/>
      <c r="K260" s="82">
        <f>IF(AND(年报!N$2&lt;=A260,A260&lt;=年报!N$3),1,0)</f>
        <v>0</v>
      </c>
    </row>
    <row r="261" spans="1:11">
      <c r="A261" s="115"/>
      <c r="B261" s="77"/>
      <c r="C261" s="77"/>
      <c r="D261" s="74"/>
      <c r="E261" s="74"/>
      <c r="F261" s="74"/>
      <c r="G261" s="75"/>
      <c r="K261" s="82">
        <f>IF(AND(年报!N$2&lt;=A261,A261&lt;=年报!N$3),1,0)</f>
        <v>0</v>
      </c>
    </row>
    <row r="262" spans="1:11">
      <c r="A262" s="115"/>
      <c r="B262" s="77"/>
      <c r="C262" s="77"/>
      <c r="D262" s="74"/>
      <c r="E262" s="74"/>
      <c r="F262" s="74"/>
      <c r="G262" s="75"/>
      <c r="K262" s="82">
        <f>IF(AND(年报!N$2&lt;=A262,A262&lt;=年报!N$3),1,0)</f>
        <v>0</v>
      </c>
    </row>
    <row r="263" spans="1:11">
      <c r="A263" s="115"/>
      <c r="B263" s="77"/>
      <c r="C263" s="77"/>
      <c r="D263" s="74"/>
      <c r="E263" s="74"/>
      <c r="F263" s="74"/>
      <c r="G263" s="75"/>
      <c r="K263" s="82">
        <f>IF(AND(年报!N$2&lt;=A263,A263&lt;=年报!N$3),1,0)</f>
        <v>0</v>
      </c>
    </row>
    <row r="264" spans="1:11">
      <c r="A264" s="115"/>
      <c r="B264" s="77"/>
      <c r="C264" s="77"/>
      <c r="D264" s="74"/>
      <c r="E264" s="74"/>
      <c r="F264" s="74"/>
      <c r="G264" s="75"/>
      <c r="K264" s="82">
        <f>IF(AND(年报!N$2&lt;=A264,A264&lt;=年报!N$3),1,0)</f>
        <v>0</v>
      </c>
    </row>
    <row r="265" spans="1:11">
      <c r="A265" s="115"/>
      <c r="B265" s="77"/>
      <c r="C265" s="77"/>
      <c r="D265" s="74"/>
      <c r="E265" s="74"/>
      <c r="F265" s="74"/>
      <c r="G265" s="75"/>
      <c r="K265" s="82">
        <f>IF(AND(年报!N$2&lt;=A265,A265&lt;=年报!N$3),1,0)</f>
        <v>0</v>
      </c>
    </row>
    <row r="266" spans="1:11">
      <c r="A266" s="115"/>
      <c r="B266" s="77"/>
      <c r="C266" s="77"/>
      <c r="D266" s="74"/>
      <c r="E266" s="74"/>
      <c r="F266" s="74"/>
      <c r="G266" s="75"/>
      <c r="K266" s="82">
        <f>IF(AND(年报!N$2&lt;=A266,A266&lt;=年报!N$3),1,0)</f>
        <v>0</v>
      </c>
    </row>
    <row r="267" spans="1:11">
      <c r="A267" s="115"/>
      <c r="B267" s="77"/>
      <c r="C267" s="77"/>
      <c r="D267" s="74"/>
      <c r="E267" s="74"/>
      <c r="F267" s="74"/>
      <c r="G267" s="75"/>
      <c r="K267" s="82">
        <f>IF(AND(年报!N$2&lt;=A267,A267&lt;=年报!N$3),1,0)</f>
        <v>0</v>
      </c>
    </row>
    <row r="268" spans="1:11">
      <c r="A268" s="115"/>
      <c r="B268" s="77"/>
      <c r="C268" s="77"/>
      <c r="D268" s="74"/>
      <c r="E268" s="74"/>
      <c r="F268" s="74"/>
      <c r="G268" s="75"/>
      <c r="K268" s="82">
        <f>IF(AND(年报!N$2&lt;=A268,A268&lt;=年报!N$3),1,0)</f>
        <v>0</v>
      </c>
    </row>
    <row r="269" spans="1:11">
      <c r="A269" s="115"/>
      <c r="B269" s="77"/>
      <c r="C269" s="77"/>
      <c r="D269" s="74"/>
      <c r="E269" s="74"/>
      <c r="F269" s="74"/>
      <c r="G269" s="75"/>
      <c r="K269" s="82">
        <f>IF(AND(年报!N$2&lt;=A269,A269&lt;=年报!N$3),1,0)</f>
        <v>0</v>
      </c>
    </row>
    <row r="270" spans="1:11">
      <c r="A270" s="115"/>
      <c r="B270" s="77"/>
      <c r="C270" s="77"/>
      <c r="D270" s="74"/>
      <c r="E270" s="74"/>
      <c r="F270" s="74"/>
      <c r="G270" s="75"/>
      <c r="K270" s="82">
        <f>IF(AND(年报!N$2&lt;=A270,A270&lt;=年报!N$3),1,0)</f>
        <v>0</v>
      </c>
    </row>
    <row r="271" spans="1:11">
      <c r="A271" s="115"/>
      <c r="B271" s="77"/>
      <c r="C271" s="77"/>
      <c r="D271" s="74"/>
      <c r="E271" s="74"/>
      <c r="F271" s="74"/>
      <c r="G271" s="75"/>
      <c r="K271" s="82">
        <f>IF(AND(年报!N$2&lt;=A271,A271&lt;=年报!N$3),1,0)</f>
        <v>0</v>
      </c>
    </row>
    <row r="272" spans="1:11">
      <c r="A272" s="115"/>
      <c r="B272" s="77"/>
      <c r="C272" s="77"/>
      <c r="D272" s="74"/>
      <c r="E272" s="74"/>
      <c r="F272" s="74"/>
      <c r="G272" s="75"/>
      <c r="K272" s="82">
        <f>IF(AND(年报!N$2&lt;=A272,A272&lt;=年报!N$3),1,0)</f>
        <v>0</v>
      </c>
    </row>
    <row r="273" spans="1:11">
      <c r="A273" s="115"/>
      <c r="B273" s="77"/>
      <c r="C273" s="77"/>
      <c r="D273" s="74"/>
      <c r="E273" s="74"/>
      <c r="F273" s="74"/>
      <c r="G273" s="75"/>
      <c r="K273" s="82">
        <f>IF(AND(年报!N$2&lt;=A273,A273&lt;=年报!N$3),1,0)</f>
        <v>0</v>
      </c>
    </row>
    <row r="274" spans="1:11">
      <c r="A274" s="115"/>
      <c r="B274" s="77"/>
      <c r="C274" s="77"/>
      <c r="D274" s="74"/>
      <c r="E274" s="74"/>
      <c r="F274" s="74"/>
      <c r="G274" s="75"/>
      <c r="K274" s="82">
        <f>IF(AND(年报!N$2&lt;=A274,A274&lt;=年报!N$3),1,0)</f>
        <v>0</v>
      </c>
    </row>
    <row r="275" spans="1:11">
      <c r="A275" s="115"/>
      <c r="B275" s="77"/>
      <c r="C275" s="77"/>
      <c r="D275" s="74"/>
      <c r="E275" s="74"/>
      <c r="F275" s="74"/>
      <c r="G275" s="75"/>
      <c r="K275" s="82">
        <f>IF(AND(年报!N$2&lt;=A275,A275&lt;=年报!N$3),1,0)</f>
        <v>0</v>
      </c>
    </row>
    <row r="276" spans="1:11">
      <c r="A276" s="115"/>
      <c r="B276" s="77"/>
      <c r="C276" s="77"/>
      <c r="D276" s="74"/>
      <c r="E276" s="74"/>
      <c r="F276" s="74"/>
      <c r="G276" s="75"/>
      <c r="K276" s="82">
        <f>IF(AND(年报!N$2&lt;=A276,A276&lt;=年报!N$3),1,0)</f>
        <v>0</v>
      </c>
    </row>
    <row r="277" spans="1:11">
      <c r="A277" s="115"/>
      <c r="B277" s="77"/>
      <c r="C277" s="77"/>
      <c r="D277" s="74"/>
      <c r="E277" s="74"/>
      <c r="F277" s="74"/>
      <c r="G277" s="75"/>
      <c r="K277" s="82">
        <f>IF(AND(年报!N$2&lt;=A277,A277&lt;=年报!N$3),1,0)</f>
        <v>0</v>
      </c>
    </row>
    <row r="278" spans="1:11">
      <c r="A278" s="115"/>
      <c r="B278" s="77"/>
      <c r="C278" s="77"/>
      <c r="D278" s="74"/>
      <c r="E278" s="74"/>
      <c r="F278" s="74"/>
      <c r="G278" s="75"/>
      <c r="K278" s="82">
        <f>IF(AND(年报!N$2&lt;=A278,A278&lt;=年报!N$3),1,0)</f>
        <v>0</v>
      </c>
    </row>
    <row r="279" spans="1:11">
      <c r="A279" s="115"/>
      <c r="B279" s="77"/>
      <c r="C279" s="77"/>
      <c r="D279" s="74"/>
      <c r="E279" s="74"/>
      <c r="F279" s="74"/>
      <c r="G279" s="75"/>
      <c r="K279" s="82">
        <f>IF(AND(年报!N$2&lt;=A279,A279&lt;=年报!N$3),1,0)</f>
        <v>0</v>
      </c>
    </row>
    <row r="280" spans="1:11">
      <c r="A280" s="115"/>
      <c r="B280" s="77"/>
      <c r="C280" s="77"/>
      <c r="D280" s="74"/>
      <c r="E280" s="74"/>
      <c r="F280" s="74"/>
      <c r="G280" s="75"/>
      <c r="K280" s="82">
        <f>IF(AND(年报!N$2&lt;=A280,A280&lt;=年报!N$3),1,0)</f>
        <v>0</v>
      </c>
    </row>
    <row r="281" spans="1:11">
      <c r="A281" s="115"/>
      <c r="B281" s="77"/>
      <c r="C281" s="77"/>
      <c r="D281" s="74"/>
      <c r="E281" s="74"/>
      <c r="F281" s="74"/>
      <c r="G281" s="75"/>
      <c r="K281" s="82">
        <f>IF(AND(年报!N$2&lt;=A281,A281&lt;=年报!N$3),1,0)</f>
        <v>0</v>
      </c>
    </row>
    <row r="282" spans="1:11">
      <c r="A282" s="115"/>
      <c r="B282" s="77"/>
      <c r="C282" s="77"/>
      <c r="D282" s="74"/>
      <c r="E282" s="74"/>
      <c r="F282" s="74"/>
      <c r="G282" s="75"/>
      <c r="K282" s="82">
        <f>IF(AND(年报!N$2&lt;=A282,A282&lt;=年报!N$3),1,0)</f>
        <v>0</v>
      </c>
    </row>
    <row r="283" spans="1:11">
      <c r="A283" s="115"/>
      <c r="B283" s="77"/>
      <c r="C283" s="77"/>
      <c r="D283" s="74"/>
      <c r="E283" s="74"/>
      <c r="F283" s="74"/>
      <c r="G283" s="75"/>
      <c r="K283" s="82">
        <f>IF(AND(年报!N$2&lt;=A283,A283&lt;=年报!N$3),1,0)</f>
        <v>0</v>
      </c>
    </row>
    <row r="284" spans="1:11">
      <c r="A284" s="115"/>
      <c r="B284" s="77"/>
      <c r="C284" s="77"/>
      <c r="D284" s="74"/>
      <c r="E284" s="74"/>
      <c r="F284" s="74"/>
      <c r="G284" s="75"/>
      <c r="K284" s="82">
        <f>IF(AND(年报!N$2&lt;=A284,A284&lt;=年报!N$3),1,0)</f>
        <v>0</v>
      </c>
    </row>
    <row r="285" spans="1:11">
      <c r="A285" s="115"/>
      <c r="B285" s="77"/>
      <c r="C285" s="77"/>
      <c r="D285" s="74"/>
      <c r="E285" s="74"/>
      <c r="F285" s="74"/>
      <c r="G285" s="75"/>
      <c r="K285" s="82">
        <f>IF(AND(年报!N$2&lt;=A285,A285&lt;=年报!N$3),1,0)</f>
        <v>0</v>
      </c>
    </row>
    <row r="286" spans="1:11">
      <c r="A286" s="115"/>
      <c r="B286" s="77"/>
      <c r="C286" s="77"/>
      <c r="D286" s="74"/>
      <c r="E286" s="74"/>
      <c r="F286" s="74"/>
      <c r="G286" s="75"/>
      <c r="K286" s="82">
        <f>IF(AND(年报!N$2&lt;=A286,A286&lt;=年报!N$3),1,0)</f>
        <v>0</v>
      </c>
    </row>
    <row r="287" spans="1:11">
      <c r="A287" s="115"/>
      <c r="B287" s="77"/>
      <c r="C287" s="77"/>
      <c r="D287" s="74"/>
      <c r="E287" s="74"/>
      <c r="F287" s="74"/>
      <c r="G287" s="75"/>
      <c r="K287" s="82">
        <f>IF(AND(年报!N$2&lt;=A287,A287&lt;=年报!N$3),1,0)</f>
        <v>0</v>
      </c>
    </row>
    <row r="288" spans="1:11">
      <c r="A288" s="115"/>
      <c r="B288" s="77"/>
      <c r="C288" s="77"/>
      <c r="D288" s="74"/>
      <c r="E288" s="74"/>
      <c r="F288" s="74"/>
      <c r="G288" s="75"/>
      <c r="K288" s="82">
        <f>IF(AND(年报!N$2&lt;=A288,A288&lt;=年报!N$3),1,0)</f>
        <v>0</v>
      </c>
    </row>
    <row r="289" spans="1:11">
      <c r="A289" s="115"/>
      <c r="B289" s="77"/>
      <c r="C289" s="77"/>
      <c r="D289" s="74"/>
      <c r="E289" s="74"/>
      <c r="F289" s="74"/>
      <c r="G289" s="75"/>
      <c r="K289" s="82">
        <f>IF(AND(年报!N$2&lt;=A289,A289&lt;=年报!N$3),1,0)</f>
        <v>0</v>
      </c>
    </row>
    <row r="290" spans="1:11">
      <c r="A290" s="115"/>
      <c r="B290" s="77"/>
      <c r="C290" s="77"/>
      <c r="D290" s="74"/>
      <c r="E290" s="74"/>
      <c r="F290" s="74"/>
      <c r="G290" s="75"/>
      <c r="K290" s="82">
        <f>IF(AND(年报!N$2&lt;=A290,A290&lt;=年报!N$3),1,0)</f>
        <v>0</v>
      </c>
    </row>
    <row r="291" spans="1:11">
      <c r="A291" s="115"/>
      <c r="B291" s="77"/>
      <c r="C291" s="77"/>
      <c r="D291" s="74"/>
      <c r="E291" s="74"/>
      <c r="F291" s="74"/>
      <c r="G291" s="75"/>
      <c r="K291" s="82">
        <f>IF(AND(年报!N$2&lt;=A291,A291&lt;=年报!N$3),1,0)</f>
        <v>0</v>
      </c>
    </row>
    <row r="292" spans="1:11">
      <c r="A292" s="115"/>
      <c r="B292" s="77"/>
      <c r="C292" s="77"/>
      <c r="D292" s="74"/>
      <c r="E292" s="74"/>
      <c r="F292" s="74"/>
      <c r="G292" s="75"/>
      <c r="K292" s="82">
        <f>IF(AND(年报!N$2&lt;=A292,A292&lt;=年报!N$3),1,0)</f>
        <v>0</v>
      </c>
    </row>
    <row r="293" spans="1:11">
      <c r="A293" s="115"/>
      <c r="B293" s="77"/>
      <c r="C293" s="77"/>
      <c r="D293" s="74"/>
      <c r="E293" s="74"/>
      <c r="F293" s="74"/>
      <c r="G293" s="75"/>
      <c r="K293" s="82">
        <f>IF(AND(年报!N$2&lt;=A293,A293&lt;=年报!N$3),1,0)</f>
        <v>0</v>
      </c>
    </row>
    <row r="294" spans="1:11">
      <c r="A294" s="115"/>
      <c r="B294" s="77"/>
      <c r="C294" s="77"/>
      <c r="D294" s="74"/>
      <c r="E294" s="74"/>
      <c r="F294" s="74"/>
      <c r="G294" s="75"/>
      <c r="K294" s="82">
        <f>IF(AND(年报!N$2&lt;=A294,A294&lt;=年报!N$3),1,0)</f>
        <v>0</v>
      </c>
    </row>
    <row r="295" spans="1:11">
      <c r="A295" s="115"/>
      <c r="B295" s="77"/>
      <c r="C295" s="77"/>
      <c r="D295" s="74"/>
      <c r="E295" s="74"/>
      <c r="F295" s="74"/>
      <c r="G295" s="75"/>
      <c r="K295" s="82">
        <f>IF(AND(年报!N$2&lt;=A295,A295&lt;=年报!N$3),1,0)</f>
        <v>0</v>
      </c>
    </row>
    <row r="296" spans="1:11">
      <c r="A296" s="115"/>
      <c r="B296" s="77"/>
      <c r="C296" s="77"/>
      <c r="D296" s="74"/>
      <c r="E296" s="74"/>
      <c r="F296" s="74"/>
      <c r="G296" s="75"/>
      <c r="K296" s="82">
        <f>IF(AND(年报!N$2&lt;=A296,A296&lt;=年报!N$3),1,0)</f>
        <v>0</v>
      </c>
    </row>
    <row r="297" spans="1:11">
      <c r="A297" s="115"/>
      <c r="B297" s="77"/>
      <c r="C297" s="77"/>
      <c r="D297" s="74"/>
      <c r="E297" s="74"/>
      <c r="F297" s="74"/>
      <c r="G297" s="75"/>
      <c r="K297" s="82">
        <f>IF(AND(年报!N$2&lt;=A297,A297&lt;=年报!N$3),1,0)</f>
        <v>0</v>
      </c>
    </row>
    <row r="298" spans="1:11">
      <c r="A298" s="115"/>
      <c r="B298" s="77"/>
      <c r="C298" s="77"/>
      <c r="D298" s="74"/>
      <c r="E298" s="74"/>
      <c r="F298" s="74"/>
      <c r="G298" s="75"/>
      <c r="K298" s="82">
        <f>IF(AND(年报!N$2&lt;=A298,A298&lt;=年报!N$3),1,0)</f>
        <v>0</v>
      </c>
    </row>
    <row r="299" spans="1:11">
      <c r="A299" s="115"/>
      <c r="B299" s="77"/>
      <c r="C299" s="77"/>
      <c r="D299" s="74"/>
      <c r="E299" s="74"/>
      <c r="F299" s="74"/>
      <c r="G299" s="75"/>
      <c r="K299" s="82">
        <f>IF(AND(年报!N$2&lt;=A299,A299&lt;=年报!N$3),1,0)</f>
        <v>0</v>
      </c>
    </row>
    <row r="300" spans="1:11">
      <c r="A300" s="115"/>
      <c r="B300" s="77"/>
      <c r="C300" s="77"/>
      <c r="D300" s="74"/>
      <c r="E300" s="74"/>
      <c r="F300" s="74"/>
      <c r="G300" s="75"/>
      <c r="K300" s="82">
        <f>IF(AND(年报!N$2&lt;=A300,A300&lt;=年报!N$3),1,0)</f>
        <v>0</v>
      </c>
    </row>
    <row r="301" spans="1:11">
      <c r="A301" s="115"/>
      <c r="B301" s="77"/>
      <c r="C301" s="77"/>
      <c r="D301" s="74"/>
      <c r="E301" s="74"/>
      <c r="F301" s="74"/>
      <c r="G301" s="75"/>
      <c r="K301" s="82">
        <f>IF(AND(年报!N$2&lt;=A301,A301&lt;=年报!N$3),1,0)</f>
        <v>0</v>
      </c>
    </row>
    <row r="302" spans="1:11">
      <c r="A302" s="115"/>
      <c r="B302" s="77"/>
      <c r="C302" s="77"/>
      <c r="D302" s="74"/>
      <c r="E302" s="74"/>
      <c r="F302" s="74"/>
      <c r="G302" s="75"/>
      <c r="K302" s="82">
        <f>IF(AND(年报!N$2&lt;=A302,A302&lt;=年报!N$3),1,0)</f>
        <v>0</v>
      </c>
    </row>
    <row r="303" spans="1:11">
      <c r="A303" s="115"/>
      <c r="B303" s="77"/>
      <c r="C303" s="77"/>
      <c r="D303" s="74"/>
      <c r="E303" s="74"/>
      <c r="F303" s="74"/>
      <c r="G303" s="75"/>
      <c r="K303" s="82">
        <f>IF(AND(年报!N$2&lt;=A303,A303&lt;=年报!N$3),1,0)</f>
        <v>0</v>
      </c>
    </row>
    <row r="304" spans="1:11">
      <c r="A304" s="115"/>
      <c r="B304" s="77"/>
      <c r="C304" s="77"/>
      <c r="D304" s="74"/>
      <c r="E304" s="74"/>
      <c r="F304" s="74"/>
      <c r="G304" s="75"/>
      <c r="K304" s="82">
        <f>IF(AND(年报!N$2&lt;=A304,A304&lt;=年报!N$3),1,0)</f>
        <v>0</v>
      </c>
    </row>
    <row r="305" spans="1:11">
      <c r="A305" s="115"/>
      <c r="B305" s="77"/>
      <c r="C305" s="77"/>
      <c r="D305" s="74"/>
      <c r="E305" s="74"/>
      <c r="F305" s="74"/>
      <c r="G305" s="75"/>
      <c r="K305" s="82">
        <f>IF(AND(年报!N$2&lt;=A305,A305&lt;=年报!N$3),1,0)</f>
        <v>0</v>
      </c>
    </row>
    <row r="306" spans="1:11">
      <c r="A306" s="115"/>
      <c r="B306" s="77"/>
      <c r="C306" s="77"/>
      <c r="D306" s="74"/>
      <c r="E306" s="74"/>
      <c r="F306" s="74"/>
      <c r="G306" s="75"/>
      <c r="K306" s="82">
        <f>IF(AND(年报!N$2&lt;=A306,A306&lt;=年报!N$3),1,0)</f>
        <v>0</v>
      </c>
    </row>
    <row r="307" spans="1:11">
      <c r="A307" s="115"/>
      <c r="B307" s="77"/>
      <c r="C307" s="77"/>
      <c r="D307" s="74"/>
      <c r="E307" s="74"/>
      <c r="F307" s="74"/>
      <c r="G307" s="75"/>
      <c r="K307" s="82">
        <f>IF(AND(年报!N$2&lt;=A307,A307&lt;=年报!N$3),1,0)</f>
        <v>0</v>
      </c>
    </row>
    <row r="308" spans="1:11">
      <c r="A308" s="115"/>
      <c r="B308" s="77"/>
      <c r="C308" s="77"/>
      <c r="D308" s="74"/>
      <c r="E308" s="74"/>
      <c r="F308" s="74"/>
      <c r="G308" s="75"/>
      <c r="K308" s="82">
        <f>IF(AND(年报!N$2&lt;=A308,A308&lt;=年报!N$3),1,0)</f>
        <v>0</v>
      </c>
    </row>
    <row r="309" spans="1:11">
      <c r="A309" s="115"/>
      <c r="B309" s="77"/>
      <c r="C309" s="77"/>
      <c r="D309" s="74"/>
      <c r="E309" s="74"/>
      <c r="F309" s="74"/>
      <c r="G309" s="75"/>
      <c r="K309" s="82">
        <f>IF(AND(年报!N$2&lt;=A309,A309&lt;=年报!N$3),1,0)</f>
        <v>0</v>
      </c>
    </row>
    <row r="310" spans="1:11">
      <c r="A310" s="115"/>
      <c r="B310" s="77"/>
      <c r="C310" s="77"/>
      <c r="D310" s="74"/>
      <c r="E310" s="74"/>
      <c r="F310" s="74"/>
      <c r="G310" s="75"/>
      <c r="K310" s="82">
        <f>IF(AND(年报!N$2&lt;=A310,A310&lt;=年报!N$3),1,0)</f>
        <v>0</v>
      </c>
    </row>
    <row r="311" spans="1:11">
      <c r="A311" s="115"/>
      <c r="B311" s="77"/>
      <c r="C311" s="77"/>
      <c r="D311" s="74"/>
      <c r="E311" s="74"/>
      <c r="F311" s="74"/>
      <c r="G311" s="75"/>
      <c r="K311" s="82">
        <f>IF(AND(年报!N$2&lt;=A311,A311&lt;=年报!N$3),1,0)</f>
        <v>0</v>
      </c>
    </row>
    <row r="312" spans="1:11">
      <c r="A312" s="115"/>
      <c r="B312" s="77"/>
      <c r="C312" s="77"/>
      <c r="D312" s="74"/>
      <c r="E312" s="74"/>
      <c r="F312" s="74"/>
      <c r="G312" s="75"/>
      <c r="K312" s="82">
        <f>IF(AND(年报!N$2&lt;=A312,A312&lt;=年报!N$3),1,0)</f>
        <v>0</v>
      </c>
    </row>
    <row r="313" spans="1:11">
      <c r="A313" s="115"/>
      <c r="B313" s="77"/>
      <c r="C313" s="77"/>
      <c r="D313" s="74"/>
      <c r="E313" s="74"/>
      <c r="F313" s="74"/>
      <c r="G313" s="75"/>
      <c r="K313" s="82">
        <f>IF(AND(年报!N$2&lt;=A313,A313&lt;=年报!N$3),1,0)</f>
        <v>0</v>
      </c>
    </row>
    <row r="314" spans="1:11">
      <c r="A314" s="115"/>
      <c r="B314" s="77"/>
      <c r="C314" s="77"/>
      <c r="D314" s="74"/>
      <c r="E314" s="74"/>
      <c r="F314" s="74"/>
      <c r="G314" s="75"/>
      <c r="K314" s="82">
        <f>IF(AND(年报!N$2&lt;=A314,A314&lt;=年报!N$3),1,0)</f>
        <v>0</v>
      </c>
    </row>
    <row r="315" spans="1:11">
      <c r="A315" s="115"/>
      <c r="B315" s="77"/>
      <c r="C315" s="77"/>
      <c r="D315" s="74"/>
      <c r="E315" s="74"/>
      <c r="F315" s="74"/>
      <c r="G315" s="75"/>
      <c r="K315" s="82">
        <f>IF(AND(年报!N$2&lt;=A315,A315&lt;=年报!N$3),1,0)</f>
        <v>0</v>
      </c>
    </row>
    <row r="316" spans="1:11">
      <c r="A316" s="115"/>
      <c r="B316" s="77"/>
      <c r="C316" s="77"/>
      <c r="D316" s="74"/>
      <c r="E316" s="74"/>
      <c r="F316" s="74"/>
      <c r="G316" s="75"/>
      <c r="K316" s="82">
        <f>IF(AND(年报!N$2&lt;=A316,A316&lt;=年报!N$3),1,0)</f>
        <v>0</v>
      </c>
    </row>
    <row r="317" spans="1:11">
      <c r="A317" s="115"/>
      <c r="B317" s="77"/>
      <c r="C317" s="77"/>
      <c r="D317" s="74"/>
      <c r="E317" s="74"/>
      <c r="F317" s="74"/>
      <c r="G317" s="75"/>
      <c r="K317" s="82">
        <f>IF(AND(年报!N$2&lt;=A317,A317&lt;=年报!N$3),1,0)</f>
        <v>0</v>
      </c>
    </row>
    <row r="318" spans="1:11">
      <c r="A318" s="115"/>
      <c r="B318" s="77"/>
      <c r="C318" s="77"/>
      <c r="D318" s="74"/>
      <c r="E318" s="74"/>
      <c r="F318" s="74"/>
      <c r="G318" s="75"/>
      <c r="K318" s="82">
        <f>IF(AND(年报!N$2&lt;=A318,A318&lt;=年报!N$3),1,0)</f>
        <v>0</v>
      </c>
    </row>
    <row r="319" spans="1:11">
      <c r="A319" s="115"/>
      <c r="B319" s="77"/>
      <c r="C319" s="77"/>
      <c r="D319" s="74"/>
      <c r="E319" s="74"/>
      <c r="F319" s="74"/>
      <c r="G319" s="75"/>
      <c r="K319" s="82">
        <f>IF(AND(年报!N$2&lt;=A319,A319&lt;=年报!N$3),1,0)</f>
        <v>0</v>
      </c>
    </row>
    <row r="320" spans="1:11">
      <c r="A320" s="115"/>
      <c r="B320" s="77"/>
      <c r="C320" s="77"/>
      <c r="D320" s="74"/>
      <c r="E320" s="74"/>
      <c r="F320" s="74"/>
      <c r="G320" s="75"/>
      <c r="K320" s="82">
        <f>IF(AND(年报!N$2&lt;=A320,A320&lt;=年报!N$3),1,0)</f>
        <v>0</v>
      </c>
    </row>
    <row r="321" spans="1:11">
      <c r="A321" s="115"/>
      <c r="B321" s="77"/>
      <c r="C321" s="77"/>
      <c r="D321" s="74"/>
      <c r="E321" s="74"/>
      <c r="F321" s="74"/>
      <c r="G321" s="75"/>
      <c r="K321" s="82">
        <f>IF(AND(年报!N$2&lt;=A321,A321&lt;=年报!N$3),1,0)</f>
        <v>0</v>
      </c>
    </row>
    <row r="322" spans="1:11">
      <c r="A322" s="115"/>
      <c r="B322" s="77"/>
      <c r="C322" s="77"/>
      <c r="D322" s="74"/>
      <c r="E322" s="74"/>
      <c r="F322" s="74"/>
      <c r="G322" s="75"/>
      <c r="K322" s="82">
        <f>IF(AND(年报!N$2&lt;=A322,A322&lt;=年报!N$3),1,0)</f>
        <v>0</v>
      </c>
    </row>
    <row r="323" spans="1:11">
      <c r="A323" s="115"/>
      <c r="B323" s="77"/>
      <c r="C323" s="77"/>
      <c r="D323" s="74"/>
      <c r="E323" s="74"/>
      <c r="F323" s="74"/>
      <c r="G323" s="75"/>
      <c r="K323" s="82">
        <f>IF(AND(年报!N$2&lt;=A323,A323&lt;=年报!N$3),1,0)</f>
        <v>0</v>
      </c>
    </row>
    <row r="324" spans="1:11">
      <c r="A324" s="115"/>
      <c r="B324" s="77"/>
      <c r="C324" s="77"/>
      <c r="D324" s="74"/>
      <c r="E324" s="74"/>
      <c r="F324" s="74"/>
      <c r="G324" s="75"/>
      <c r="K324" s="82">
        <f>IF(AND(年报!N$2&lt;=A324,A324&lt;=年报!N$3),1,0)</f>
        <v>0</v>
      </c>
    </row>
    <row r="325" spans="1:11">
      <c r="A325" s="115"/>
      <c r="B325" s="77"/>
      <c r="C325" s="77"/>
      <c r="D325" s="74"/>
      <c r="E325" s="74"/>
      <c r="F325" s="74"/>
      <c r="G325" s="75"/>
      <c r="K325" s="82">
        <f>IF(AND(年报!N$2&lt;=A325,A325&lt;=年报!N$3),1,0)</f>
        <v>0</v>
      </c>
    </row>
    <row r="326" spans="1:11">
      <c r="A326" s="115"/>
      <c r="B326" s="77"/>
      <c r="C326" s="77"/>
      <c r="D326" s="74"/>
      <c r="E326" s="74"/>
      <c r="F326" s="74"/>
      <c r="G326" s="75"/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  <row r="881" spans="11:11"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23" activePane="bottomRight" state="frozen"/>
      <selection/>
      <selection pane="topRight"/>
      <selection pane="bottomLeft"/>
      <selection pane="bottomRight" activeCell="E146" sqref="E146"/>
    </sheetView>
  </sheetViews>
  <sheetFormatPr defaultColWidth="8.75" defaultRowHeight="14.25"/>
  <cols>
    <col min="1" max="1" width="11.625" style="139" customWidth="1"/>
    <col min="2" max="3" width="10.25" style="124" customWidth="1"/>
    <col min="4" max="6" width="12.375" style="124" customWidth="1"/>
    <col min="7" max="7" width="11.5" style="124" customWidth="1"/>
    <col min="8" max="8" width="16.75" style="63" customWidth="1"/>
    <col min="9" max="10" width="8.75" style="63"/>
    <col min="11" max="11" width="10.625" style="64" customWidth="1"/>
    <col min="12" max="16384" width="8.75" style="63"/>
  </cols>
  <sheetData>
    <row r="1" spans="1:11">
      <c r="A1" s="125" t="s">
        <v>4</v>
      </c>
      <c r="B1" s="125"/>
      <c r="C1" s="126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125" t="s">
        <v>49</v>
      </c>
      <c r="B2" s="125"/>
      <c r="C2" s="69">
        <v>43061</v>
      </c>
      <c r="D2" s="70" t="s">
        <v>50</v>
      </c>
      <c r="E2" s="70" t="s">
        <v>51</v>
      </c>
      <c r="F2" s="77">
        <v>2647.071</v>
      </c>
      <c r="G2" s="75"/>
      <c r="K2" s="80"/>
    </row>
    <row r="3" spans="1:11">
      <c r="A3" s="21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K3" s="81" t="s">
        <v>20</v>
      </c>
    </row>
    <row r="4" spans="1:11">
      <c r="A4" s="21">
        <f>'DC4-1'!A47</f>
        <v>43063</v>
      </c>
      <c r="B4" s="77">
        <f>'DC4-1'!B4</f>
        <v>2581.994</v>
      </c>
      <c r="C4" s="77">
        <f>IF(ISERROR(VLOOKUP(A4,'DC4-1'!$A$4:$Q$1997,5,TRUE)),"",VLOOKUP(A4,'DC4-1'!$A$4:$Q$1997,5,TRUE))</f>
        <v>66.931</v>
      </c>
      <c r="D4" s="74">
        <v>1.715</v>
      </c>
      <c r="E4" s="65">
        <v>1.752</v>
      </c>
      <c r="F4" s="74">
        <f>(B4+C4)-(D4+E4)/2</f>
        <v>2647.1915</v>
      </c>
      <c r="G4" s="75">
        <f>($F$4-F4)*1000</f>
        <v>0</v>
      </c>
      <c r="K4" s="82"/>
    </row>
    <row r="5" spans="1:11">
      <c r="A5" s="21">
        <f>'DC4-1'!A48</f>
        <v>43067</v>
      </c>
      <c r="B5" s="77">
        <f>'DC4-1'!B5</f>
        <v>2581.994</v>
      </c>
      <c r="C5" s="77">
        <f>IF(ISERROR(VLOOKUP(A5,'DC4-1'!$A$4:$Q$1997,5,TRUE)),"",VLOOKUP(A5,'DC4-1'!$A$4:$Q$1997,5,TRUE))</f>
        <v>69.796</v>
      </c>
      <c r="D5" s="74">
        <v>4.615</v>
      </c>
      <c r="E5" s="65">
        <v>4.654</v>
      </c>
      <c r="F5" s="74">
        <f t="shared" ref="F5:F68" si="0">(B5+C5)-(D5+E5)/2</f>
        <v>2647.1555</v>
      </c>
      <c r="G5" s="75">
        <f t="shared" ref="G5:G68" si="1">($F$4-F5)*1000</f>
        <v>36.000000000513</v>
      </c>
      <c r="K5" s="82"/>
    </row>
    <row r="6" spans="1:11">
      <c r="A6" s="21">
        <f>'DC4-1'!A49</f>
        <v>43073</v>
      </c>
      <c r="B6" s="77">
        <f>'DC4-1'!B6</f>
        <v>2581.994</v>
      </c>
      <c r="C6" s="77">
        <f>IF(ISERROR(VLOOKUP(A6,'DC4-1'!$A$4:$Q$1997,5,TRUE)),"",VLOOKUP(A6,'DC4-1'!$A$4:$Q$1997,5,TRUE))</f>
        <v>69.749</v>
      </c>
      <c r="D6" s="74">
        <v>4.601</v>
      </c>
      <c r="E6" s="65">
        <v>4.647</v>
      </c>
      <c r="F6" s="74">
        <f t="shared" si="0"/>
        <v>2647.119</v>
      </c>
      <c r="G6" s="75">
        <f t="shared" si="1"/>
        <v>72.5000000002183</v>
      </c>
      <c r="K6" s="82"/>
    </row>
    <row r="7" spans="1:11">
      <c r="A7" s="21">
        <f>'DC4-1'!A50</f>
        <v>43094</v>
      </c>
      <c r="B7" s="77">
        <f>'DC4-1'!B7</f>
        <v>2581.994</v>
      </c>
      <c r="C7" s="77">
        <f>IF(ISERROR(VLOOKUP(A7,'DC4-1'!$A$4:$Q$1997,5,TRUE)),"",VLOOKUP(A7,'DC4-1'!$A$4:$Q$1997,5,TRUE))</f>
        <v>73.15</v>
      </c>
      <c r="D7" s="74">
        <v>8.06</v>
      </c>
      <c r="E7" s="65">
        <v>8.1</v>
      </c>
      <c r="F7" s="74">
        <f t="shared" si="0"/>
        <v>2647.064</v>
      </c>
      <c r="G7" s="75">
        <f t="shared" si="1"/>
        <v>127.500000000055</v>
      </c>
      <c r="K7" s="82"/>
    </row>
    <row r="8" spans="1:11">
      <c r="A8" s="21">
        <f>'DC4-1'!A51</f>
        <v>43102</v>
      </c>
      <c r="B8" s="77">
        <f>'DC4-1'!B8</f>
        <v>2581.994</v>
      </c>
      <c r="C8" s="77">
        <f>IF(ISERROR(VLOOKUP(A8,'DC4-1'!$A$4:$Q$1997,5,TRUE)),"",VLOOKUP(A8,'DC4-1'!$A$4:$Q$1997,5,TRUE))</f>
        <v>73.5825</v>
      </c>
      <c r="D8" s="74">
        <v>8.517</v>
      </c>
      <c r="E8" s="65">
        <v>8.562</v>
      </c>
      <c r="F8" s="74">
        <f t="shared" si="0"/>
        <v>2647.037</v>
      </c>
      <c r="G8" s="75">
        <f t="shared" si="1"/>
        <v>154.500000000098</v>
      </c>
      <c r="K8" s="82"/>
    </row>
    <row r="9" spans="1:11">
      <c r="A9" s="21">
        <f>'DC4-1'!A52</f>
        <v>43108</v>
      </c>
      <c r="B9" s="77">
        <f>'DC4-1'!B9</f>
        <v>2581.994</v>
      </c>
      <c r="C9" s="77">
        <f>IF(ISERROR(VLOOKUP(A9,'DC4-1'!$A$4:$Q$1997,5,TRUE)),"",VLOOKUP(A9,'DC4-1'!$A$4:$Q$1997,5,TRUE))</f>
        <v>73.58</v>
      </c>
      <c r="D9" s="74">
        <v>8.518</v>
      </c>
      <c r="E9" s="65">
        <v>8.562</v>
      </c>
      <c r="F9" s="74">
        <f t="shared" si="0"/>
        <v>2647.034</v>
      </c>
      <c r="G9" s="75">
        <f t="shared" si="1"/>
        <v>157.500000000255</v>
      </c>
      <c r="K9" s="82"/>
    </row>
    <row r="10" spans="1:11">
      <c r="A10" s="21">
        <f>'DC4-1'!A53</f>
        <v>43118</v>
      </c>
      <c r="B10" s="77">
        <f>'DC4-1'!B10</f>
        <v>2581.994</v>
      </c>
      <c r="C10" s="77">
        <f>IF(ISERROR(VLOOKUP(A10,'DC4-1'!$A$4:$Q$1997,5,TRUE)),"",VLOOKUP(A10,'DC4-1'!$A$4:$Q$1997,5,TRUE))</f>
        <v>76.296</v>
      </c>
      <c r="D10" s="74">
        <v>11.249</v>
      </c>
      <c r="E10" s="65">
        <v>11.294</v>
      </c>
      <c r="F10" s="74">
        <f t="shared" si="0"/>
        <v>2647.0185</v>
      </c>
      <c r="G10" s="75">
        <f t="shared" si="1"/>
        <v>173.000000000229</v>
      </c>
      <c r="K10" s="82"/>
    </row>
    <row r="11" spans="1:11">
      <c r="A11" s="21">
        <f>'DC4-1'!A54</f>
        <v>43122</v>
      </c>
      <c r="B11" s="77">
        <f>'DC4-1'!B11</f>
        <v>2581.994</v>
      </c>
      <c r="C11" s="77">
        <f>IF(ISERROR(VLOOKUP(A11,'DC4-1'!$A$4:$Q$1997,5,TRUE)),"",VLOOKUP(A11,'DC4-1'!$A$4:$Q$1997,5,TRUE))</f>
        <v>76.2815</v>
      </c>
      <c r="D11" s="74">
        <v>11.247</v>
      </c>
      <c r="E11" s="65">
        <v>11.293</v>
      </c>
      <c r="F11" s="74">
        <f t="shared" si="0"/>
        <v>2647.0055</v>
      </c>
      <c r="G11" s="75">
        <f t="shared" si="1"/>
        <v>186.000000000149</v>
      </c>
      <c r="K11" s="82"/>
    </row>
    <row r="12" spans="1:11">
      <c r="A12" s="21">
        <f>'DC4-1'!A55</f>
        <v>43129</v>
      </c>
      <c r="B12" s="77">
        <f>'DC4-1'!B12</f>
        <v>2581.994</v>
      </c>
      <c r="C12" s="77">
        <f>IF(ISERROR(VLOOKUP(A12,'DC4-1'!$A$4:$Q$1997,5,TRUE)),"",VLOOKUP(A12,'DC4-1'!$A$4:$Q$1997,5,TRUE))</f>
        <v>76.8665</v>
      </c>
      <c r="D12" s="74">
        <v>11.837</v>
      </c>
      <c r="E12" s="74">
        <v>11.885</v>
      </c>
      <c r="F12" s="74">
        <f t="shared" si="0"/>
        <v>2646.9995</v>
      </c>
      <c r="G12" s="75">
        <f t="shared" si="1"/>
        <v>192.000000000007</v>
      </c>
      <c r="K12" s="82"/>
    </row>
    <row r="13" spans="1:11">
      <c r="A13" s="21">
        <f>'DC4-1'!A56</f>
        <v>43144</v>
      </c>
      <c r="B13" s="77">
        <f>'DC4-1'!B13</f>
        <v>2581.994</v>
      </c>
      <c r="C13" s="77">
        <f>IF(ISERROR(VLOOKUP(A13,'DC4-1'!$A$4:$Q$1997,5,TRUE)),"",VLOOKUP(A13,'DC4-1'!$A$4:$Q$1997,5,TRUE))</f>
        <v>79.6435</v>
      </c>
      <c r="D13" s="74">
        <v>14.667</v>
      </c>
      <c r="E13" s="74">
        <v>14.71</v>
      </c>
      <c r="F13" s="74">
        <f t="shared" si="0"/>
        <v>2646.949</v>
      </c>
      <c r="G13" s="75">
        <f t="shared" si="1"/>
        <v>242.500000000291</v>
      </c>
      <c r="K13" s="82"/>
    </row>
    <row r="14" spans="1:11">
      <c r="A14" s="21">
        <f>'DC4-1'!A57</f>
        <v>43150</v>
      </c>
      <c r="B14" s="77">
        <f>'DC4-1'!B14</f>
        <v>2581.994</v>
      </c>
      <c r="C14" s="77">
        <f>IF(ISERROR(VLOOKUP(A14,'DC4-1'!$A$4:$Q$1997,5,TRUE)),"",VLOOKUP(A14,'DC4-1'!$A$4:$Q$1997,5,TRUE))</f>
        <v>79.633</v>
      </c>
      <c r="D14" s="74">
        <v>14.704</v>
      </c>
      <c r="E14" s="74">
        <v>14.659</v>
      </c>
      <c r="F14" s="74">
        <f t="shared" si="0"/>
        <v>2646.9455</v>
      </c>
      <c r="G14" s="75">
        <f t="shared" si="1"/>
        <v>246.000000000549</v>
      </c>
      <c r="K14" s="82"/>
    </row>
    <row r="15" spans="1:11">
      <c r="A15" s="21">
        <f>'DC4-1'!A58</f>
        <v>43163</v>
      </c>
      <c r="B15" s="77">
        <f>'DC4-1'!B15</f>
        <v>2581.994</v>
      </c>
      <c r="C15" s="77">
        <f>IF(ISERROR(VLOOKUP(A15,'DC4-1'!$A$4:$Q$1997,5,TRUE)),"",VLOOKUP(A15,'DC4-1'!$A$4:$Q$1997,5,TRUE))</f>
        <v>83.707</v>
      </c>
      <c r="D15" s="74">
        <v>18.784</v>
      </c>
      <c r="E15" s="74">
        <v>18.831</v>
      </c>
      <c r="F15" s="74">
        <f t="shared" si="0"/>
        <v>2646.8935</v>
      </c>
      <c r="G15" s="75">
        <f t="shared" si="1"/>
        <v>298.000000000229</v>
      </c>
      <c r="K15" s="82"/>
    </row>
    <row r="16" spans="1:11">
      <c r="A16" s="21">
        <f>'DC4-1'!A59</f>
        <v>43173</v>
      </c>
      <c r="B16" s="77">
        <f>'DC4-1'!B16</f>
        <v>2581.994</v>
      </c>
      <c r="C16" s="77">
        <f>IF(ISERROR(VLOOKUP(A16,'DC4-1'!$A$4:$Q$1997,5,TRUE)),"",VLOOKUP(A16,'DC4-1'!$A$4:$Q$1997,5,TRUE))</f>
        <v>86.5</v>
      </c>
      <c r="D16" s="74">
        <v>21.591</v>
      </c>
      <c r="E16" s="74">
        <v>21.635</v>
      </c>
      <c r="F16" s="74">
        <f t="shared" si="0"/>
        <v>2646.881</v>
      </c>
      <c r="G16" s="75">
        <f t="shared" si="1"/>
        <v>310.500000000047</v>
      </c>
      <c r="K16" s="82"/>
    </row>
    <row r="17" spans="1:11">
      <c r="A17" s="21">
        <f>'DC4-1'!A60</f>
        <v>43179</v>
      </c>
      <c r="B17" s="77">
        <f>'DC4-1'!B17</f>
        <v>2581.994</v>
      </c>
      <c r="C17" s="77">
        <f>IF(ISERROR(VLOOKUP(A17,'DC4-1'!$A$4:$Q$1997,5,TRUE)),"",VLOOKUP(A17,'DC4-1'!$A$4:$Q$1997,5,TRUE))</f>
        <v>87.0805</v>
      </c>
      <c r="D17" s="74">
        <v>22.181</v>
      </c>
      <c r="E17" s="74">
        <v>22.224</v>
      </c>
      <c r="F17" s="74">
        <f t="shared" si="0"/>
        <v>2646.872</v>
      </c>
      <c r="G17" s="75">
        <f t="shared" si="1"/>
        <v>319.500000000062</v>
      </c>
      <c r="K17" s="82"/>
    </row>
    <row r="18" spans="1:11">
      <c r="A18" s="21">
        <f>'DC4-1'!A61</f>
        <v>43186</v>
      </c>
      <c r="B18" s="77">
        <f>'DC4-1'!B18</f>
        <v>2581.994</v>
      </c>
      <c r="C18" s="77">
        <f>IF(ISERROR(VLOOKUP(A18,'DC4-1'!$A$4:$Q$1997,5,TRUE)),"",VLOOKUP(A18,'DC4-1'!$A$4:$Q$1997,5,TRUE))</f>
        <v>89.8975</v>
      </c>
      <c r="D18" s="74">
        <v>25.015</v>
      </c>
      <c r="E18" s="74">
        <v>25.059</v>
      </c>
      <c r="F18" s="74">
        <f t="shared" si="0"/>
        <v>2646.8545</v>
      </c>
      <c r="G18" s="75">
        <f t="shared" si="1"/>
        <v>336.999999999989</v>
      </c>
      <c r="K18" s="82"/>
    </row>
    <row r="19" spans="1:11">
      <c r="A19" s="21">
        <f>'DC4-1'!A62</f>
        <v>43192</v>
      </c>
      <c r="B19" s="77">
        <f>'DC4-1'!B19</f>
        <v>2581.994</v>
      </c>
      <c r="C19" s="77">
        <f>IF(ISERROR(VLOOKUP(A19,'DC4-1'!$A$4:$Q$1997,5,TRUE)),"",VLOOKUP(A19,'DC4-1'!$A$4:$Q$1997,5,TRUE))</f>
        <v>90.462</v>
      </c>
      <c r="D19" s="74">
        <v>25.601</v>
      </c>
      <c r="E19" s="74">
        <v>25.646</v>
      </c>
      <c r="F19" s="74">
        <f t="shared" si="0"/>
        <v>2646.8325</v>
      </c>
      <c r="G19" s="75">
        <f t="shared" si="1"/>
        <v>359.000000000378</v>
      </c>
      <c r="K19" s="82"/>
    </row>
    <row r="20" spans="1:11">
      <c r="A20" s="21">
        <f>'DC4-1'!A63</f>
        <v>43200</v>
      </c>
      <c r="B20" s="77">
        <f>'DC4-1'!B20</f>
        <v>2581.994</v>
      </c>
      <c r="C20" s="77">
        <f>IF(ISERROR(VLOOKUP(A20,'DC4-1'!$A$4:$Q$1997,5,TRUE)),"",VLOOKUP(A20,'DC4-1'!$A$4:$Q$1997,5,TRUE))</f>
        <v>93.3465</v>
      </c>
      <c r="D20" s="74">
        <v>28.492</v>
      </c>
      <c r="E20" s="74">
        <v>28.538</v>
      </c>
      <c r="F20" s="74">
        <f t="shared" si="0"/>
        <v>2646.8255</v>
      </c>
      <c r="G20" s="75">
        <f t="shared" si="1"/>
        <v>365.999999999985</v>
      </c>
      <c r="K20" s="82"/>
    </row>
    <row r="21" spans="1:11">
      <c r="A21" s="21">
        <f>'DC4-1'!A64</f>
        <v>43209</v>
      </c>
      <c r="B21" s="77">
        <f>'DC4-1'!B21</f>
        <v>2581.994</v>
      </c>
      <c r="C21" s="77">
        <f>IF(ISERROR(VLOOKUP(A21,'DC4-1'!$A$4:$Q$1997,5,TRUE)),"",VLOOKUP(A21,'DC4-1'!$A$4:$Q$1997,5,TRUE))</f>
        <v>96.7835</v>
      </c>
      <c r="D21" s="74">
        <v>31.948</v>
      </c>
      <c r="E21" s="74">
        <v>31.992</v>
      </c>
      <c r="F21" s="74">
        <f t="shared" si="0"/>
        <v>2646.8075</v>
      </c>
      <c r="G21" s="75">
        <f t="shared" si="1"/>
        <v>384.000000000015</v>
      </c>
      <c r="K21" s="82"/>
    </row>
    <row r="22" spans="1:11">
      <c r="A22" s="21">
        <f>'DC4-1'!A65</f>
        <v>43214</v>
      </c>
      <c r="B22" s="77">
        <f>'DC4-1'!B22</f>
        <v>2581.994</v>
      </c>
      <c r="C22" s="77">
        <f>IF(ISERROR(VLOOKUP(A22,'DC4-1'!$A$4:$Q$1997,5,TRUE)),"",VLOOKUP(A22,'DC4-1'!$A$4:$Q$1997,5,TRUE))</f>
        <v>96.7565</v>
      </c>
      <c r="D22" s="74">
        <v>31.918</v>
      </c>
      <c r="E22" s="74">
        <v>31.966</v>
      </c>
      <c r="F22" s="74">
        <f t="shared" si="0"/>
        <v>2646.8085</v>
      </c>
      <c r="G22" s="75">
        <f t="shared" si="1"/>
        <v>383.000000000266</v>
      </c>
      <c r="K22" s="82"/>
    </row>
    <row r="23" spans="1:11">
      <c r="A23" s="21">
        <f>'DC4-1'!A66</f>
        <v>43244</v>
      </c>
      <c r="B23" s="77">
        <f>'DC4-1'!B23</f>
        <v>2581.994</v>
      </c>
      <c r="C23" s="77">
        <f>IF(ISERROR(VLOOKUP(A23,'DC4-1'!$A$4:$Q$1997,5,TRUE)),"",VLOOKUP(A23,'DC4-1'!$A$4:$Q$1997,5,TRUE))</f>
        <v>103.4695</v>
      </c>
      <c r="D23" s="74">
        <v>38.715</v>
      </c>
      <c r="E23" s="74">
        <v>38.748</v>
      </c>
      <c r="F23" s="74">
        <f t="shared" si="0"/>
        <v>2646.732</v>
      </c>
      <c r="G23" s="75">
        <f t="shared" si="1"/>
        <v>459.499999999935</v>
      </c>
      <c r="K23" s="82"/>
    </row>
    <row r="24" spans="1:11">
      <c r="A24" s="21">
        <f>'DC4-1'!A67</f>
        <v>43249</v>
      </c>
      <c r="B24" s="77">
        <f>'DC4-1'!B24</f>
        <v>2581.994</v>
      </c>
      <c r="C24" s="77">
        <f>IF(ISERROR(VLOOKUP(A24,'DC4-1'!$A$4:$Q$1997,5,TRUE)),"",VLOOKUP(A24,'DC4-1'!$A$4:$Q$1997,5,TRUE))</f>
        <v>103.4405</v>
      </c>
      <c r="D24" s="74">
        <v>38.693</v>
      </c>
      <c r="E24" s="74">
        <v>38.729</v>
      </c>
      <c r="F24" s="74">
        <f t="shared" si="0"/>
        <v>2646.7235</v>
      </c>
      <c r="G24" s="75">
        <f t="shared" si="1"/>
        <v>467.999999999847</v>
      </c>
      <c r="K24" s="82"/>
    </row>
    <row r="25" spans="1:11">
      <c r="A25" s="21">
        <f>'DC4-1'!A68</f>
        <v>43255</v>
      </c>
      <c r="B25" s="77">
        <f>'DC4-1'!B25</f>
        <v>2581.994</v>
      </c>
      <c r="C25" s="77">
        <f>IF(ISERROR(VLOOKUP(A25,'DC4-1'!$A$4:$Q$1997,5,TRUE)),"",VLOOKUP(A25,'DC4-1'!$A$4:$Q$1997,5,TRUE))</f>
        <v>104.0365</v>
      </c>
      <c r="D25" s="74">
        <v>39.286</v>
      </c>
      <c r="E25" s="74">
        <v>39.321</v>
      </c>
      <c r="F25" s="74">
        <f t="shared" si="0"/>
        <v>2646.727</v>
      </c>
      <c r="G25" s="75">
        <f t="shared" si="1"/>
        <v>464.500000000044</v>
      </c>
      <c r="K25" s="82"/>
    </row>
    <row r="26" spans="1:11">
      <c r="A26" s="21">
        <f>'DC4-1'!A69</f>
        <v>43266</v>
      </c>
      <c r="B26" s="77">
        <f>'DC4-1'!B26</f>
        <v>2581.994</v>
      </c>
      <c r="C26" s="77">
        <f>IF(ISERROR(VLOOKUP(A26,'DC4-1'!$A$4:$Q$1997,5,TRUE)),"",VLOOKUP(A26,'DC4-1'!$A$4:$Q$1997,5,TRUE))</f>
        <v>103.991</v>
      </c>
      <c r="D26" s="74">
        <v>39.256</v>
      </c>
      <c r="E26" s="74">
        <v>39.289</v>
      </c>
      <c r="F26" s="74">
        <f t="shared" si="0"/>
        <v>2646.7125</v>
      </c>
      <c r="G26" s="75">
        <f t="shared" si="1"/>
        <v>479.000000000269</v>
      </c>
      <c r="K26" s="82"/>
    </row>
    <row r="27" spans="1:11">
      <c r="A27" s="21">
        <f>'DC4-1'!A70</f>
        <v>43271</v>
      </c>
      <c r="B27" s="77">
        <f>'DC4-1'!B27</f>
        <v>2581.994</v>
      </c>
      <c r="C27" s="77">
        <f>IF(ISERROR(VLOOKUP(A27,'DC4-1'!$A$4:$Q$1997,5,TRUE)),"",VLOOKUP(A27,'DC4-1'!$A$4:$Q$1997,5,TRUE))</f>
        <v>106.859</v>
      </c>
      <c r="D27" s="74">
        <v>42.126</v>
      </c>
      <c r="E27" s="74">
        <v>42.158</v>
      </c>
      <c r="F27" s="74">
        <f t="shared" si="0"/>
        <v>2646.711</v>
      </c>
      <c r="G27" s="75">
        <f t="shared" si="1"/>
        <v>480.50000000012</v>
      </c>
      <c r="K27" s="82"/>
    </row>
    <row r="28" spans="1:11">
      <c r="A28" s="21">
        <f>'DC4-1'!A71</f>
        <v>43277</v>
      </c>
      <c r="B28" s="77">
        <f>'DC4-1'!B28</f>
        <v>2581.994</v>
      </c>
      <c r="C28" s="77">
        <f>IF(ISERROR(VLOOKUP(A28,'DC4-1'!$A$4:$Q$1997,5,TRUE)),"",VLOOKUP(A28,'DC4-1'!$A$4:$Q$1997,5,TRUE))</f>
        <v>106.828</v>
      </c>
      <c r="D28" s="74">
        <v>42.102</v>
      </c>
      <c r="E28" s="74">
        <v>42.136</v>
      </c>
      <c r="F28" s="74">
        <f t="shared" si="0"/>
        <v>2646.703</v>
      </c>
      <c r="G28" s="75">
        <f t="shared" si="1"/>
        <v>488.500000000386</v>
      </c>
      <c r="K28" s="82"/>
    </row>
    <row r="29" spans="1:11">
      <c r="A29" s="21">
        <f>'DC4-1'!A72</f>
        <v>43283</v>
      </c>
      <c r="B29" s="77">
        <f>'DC4-1'!B29</f>
        <v>2581.994</v>
      </c>
      <c r="C29" s="77">
        <f>IF(ISERROR(VLOOKUP(A29,'DC4-1'!$A$4:$Q$1997,5,TRUE)),"",VLOOKUP(A29,'DC4-1'!$A$4:$Q$1997,5,TRUE))</f>
        <v>106.806</v>
      </c>
      <c r="D29" s="74">
        <v>42.085</v>
      </c>
      <c r="E29" s="74">
        <v>42.119</v>
      </c>
      <c r="F29" s="74">
        <f t="shared" si="0"/>
        <v>2646.698</v>
      </c>
      <c r="G29" s="75">
        <f t="shared" si="1"/>
        <v>493.50000000004</v>
      </c>
      <c r="K29" s="82"/>
    </row>
    <row r="30" spans="1:11">
      <c r="A30" s="21">
        <f>'DC4-1'!A73</f>
        <v>43293</v>
      </c>
      <c r="B30" s="77">
        <f>'DC4-1'!B30</f>
        <v>2581.994</v>
      </c>
      <c r="C30" s="77">
        <f>IF(ISERROR(VLOOKUP(A30,'DC4-1'!$A$4:$Q$1997,5,TRUE)),"",VLOOKUP(A30,'DC4-1'!$A$4:$Q$1997,5,TRUE))</f>
        <v>106.806</v>
      </c>
      <c r="D30" s="74">
        <v>42.089</v>
      </c>
      <c r="E30" s="74">
        <v>42.114</v>
      </c>
      <c r="F30" s="74">
        <f t="shared" si="0"/>
        <v>2646.6985</v>
      </c>
      <c r="G30" s="75">
        <f t="shared" si="1"/>
        <v>493.000000000393</v>
      </c>
      <c r="K30" s="82"/>
    </row>
    <row r="31" spans="1:11">
      <c r="A31" s="21">
        <f>'DC4-1'!A74</f>
        <v>43297</v>
      </c>
      <c r="B31" s="77">
        <f>'DC4-1'!B31</f>
        <v>2581.994</v>
      </c>
      <c r="C31" s="77">
        <f>IF(ISERROR(VLOOKUP(A31,'DC4-1'!$A$4:$Q$1997,5,TRUE)),"",VLOOKUP(A31,'DC4-1'!$A$4:$Q$1997,5,TRUE))</f>
        <v>106.776</v>
      </c>
      <c r="D31" s="74">
        <v>42.066</v>
      </c>
      <c r="E31" s="74">
        <v>42.099</v>
      </c>
      <c r="F31" s="74">
        <f t="shared" si="0"/>
        <v>2646.6875</v>
      </c>
      <c r="G31" s="75">
        <f t="shared" si="1"/>
        <v>504.00000000036</v>
      </c>
      <c r="K31" s="82"/>
    </row>
    <row r="32" spans="1:11">
      <c r="A32" s="21">
        <f>'DC4-1'!A75</f>
        <v>43306</v>
      </c>
      <c r="B32" s="77">
        <f>'DC4-1'!B32</f>
        <v>2581.994</v>
      </c>
      <c r="C32" s="77">
        <f>IF(ISERROR(VLOOKUP(A32,'DC4-1'!$A$4:$Q$1997,5,TRUE)),"",VLOOKUP(A32,'DC4-1'!$A$4:$Q$1997,5,TRUE))</f>
        <v>106.768</v>
      </c>
      <c r="D32" s="74">
        <v>42.056</v>
      </c>
      <c r="E32" s="74">
        <v>42.089</v>
      </c>
      <c r="F32" s="74">
        <f t="shared" si="0"/>
        <v>2646.6895</v>
      </c>
      <c r="G32" s="75">
        <f t="shared" si="1"/>
        <v>502.000000000407</v>
      </c>
      <c r="K32" s="82"/>
    </row>
    <row r="33" spans="1:11">
      <c r="A33" s="21">
        <f>'DC4-1'!A76</f>
        <v>43313</v>
      </c>
      <c r="B33" s="77">
        <f>'DC4-1'!B33</f>
        <v>2581.994</v>
      </c>
      <c r="C33" s="77">
        <f>IF(ISERROR(VLOOKUP(A33,'DC4-1'!$A$4:$Q$1997,5,TRUE)),"",VLOOKUP(A33,'DC4-1'!$A$4:$Q$1997,5,TRUE))</f>
        <v>107.389</v>
      </c>
      <c r="D33" s="74">
        <v>42.683</v>
      </c>
      <c r="E33" s="74">
        <v>42.716</v>
      </c>
      <c r="F33" s="74">
        <f t="shared" si="0"/>
        <v>2646.6835</v>
      </c>
      <c r="G33" s="75">
        <f t="shared" si="1"/>
        <v>508.000000000266</v>
      </c>
      <c r="K33" s="82"/>
    </row>
    <row r="34" spans="1:11">
      <c r="A34" s="21">
        <f>'DC4-1'!A77</f>
        <v>43318</v>
      </c>
      <c r="B34" s="77">
        <f>'DC4-1'!B34</f>
        <v>2581.994</v>
      </c>
      <c r="C34" s="77">
        <f>IF(ISERROR(VLOOKUP(A34,'DC4-1'!$A$4:$Q$1997,5,TRUE)),"",VLOOKUP(A34,'DC4-1'!$A$4:$Q$1997,5,TRUE))</f>
        <v>107.383</v>
      </c>
      <c r="D34" s="74">
        <v>42.683</v>
      </c>
      <c r="E34" s="74">
        <v>42.718</v>
      </c>
      <c r="F34" s="74">
        <f t="shared" si="0"/>
        <v>2646.6765</v>
      </c>
      <c r="G34" s="75">
        <f t="shared" si="1"/>
        <v>515.000000000327</v>
      </c>
      <c r="K34" s="82"/>
    </row>
    <row r="35" spans="1:11">
      <c r="A35" s="21">
        <f>'DC4-1'!A78</f>
        <v>43325</v>
      </c>
      <c r="B35" s="77">
        <f>'DC4-1'!B35</f>
        <v>2581.994</v>
      </c>
      <c r="C35" s="77">
        <f>IF(ISERROR(VLOOKUP(A35,'DC4-1'!$A$4:$Q$1997,5,TRUE)),"",VLOOKUP(A35,'DC4-1'!$A$4:$Q$1997,5,TRUE))</f>
        <v>107.3485</v>
      </c>
      <c r="D35" s="74">
        <v>42.648</v>
      </c>
      <c r="E35" s="74">
        <v>42.679</v>
      </c>
      <c r="F35" s="74">
        <f t="shared" si="0"/>
        <v>2646.679</v>
      </c>
      <c r="G35" s="75">
        <f t="shared" si="1"/>
        <v>512.500000000273</v>
      </c>
      <c r="K35" s="82"/>
    </row>
    <row r="36" spans="1:11">
      <c r="A36" s="21">
        <f>'DC4-1'!A79</f>
        <v>43336</v>
      </c>
      <c r="B36" s="77">
        <f>'DC4-1'!B36</f>
        <v>2581.994</v>
      </c>
      <c r="C36" s="77">
        <f>IF(ISERROR(VLOOKUP(A36,'DC4-1'!$A$4:$Q$1997,5,TRUE)),"",VLOOKUP(A36,'DC4-1'!$A$4:$Q$1997,5,TRUE))</f>
        <v>110.2335</v>
      </c>
      <c r="D36" s="74">
        <v>45.539</v>
      </c>
      <c r="E36" s="74">
        <v>45.57</v>
      </c>
      <c r="F36" s="74">
        <f t="shared" si="0"/>
        <v>2646.673</v>
      </c>
      <c r="G36" s="75">
        <f t="shared" si="1"/>
        <v>518.500000000586</v>
      </c>
      <c r="K36" s="82"/>
    </row>
    <row r="37" spans="1:11">
      <c r="A37" s="21">
        <f>'DC4-1'!A80</f>
        <v>43340</v>
      </c>
      <c r="B37" s="77">
        <f>'DC4-1'!B37</f>
        <v>2581.994</v>
      </c>
      <c r="C37" s="77">
        <f>IF(ISERROR(VLOOKUP(A37,'DC4-1'!$A$4:$Q$1997,5,TRUE)),"",VLOOKUP(A37,'DC4-1'!$A$4:$Q$1997,5,TRUE))</f>
        <v>110.2355</v>
      </c>
      <c r="D37" s="74">
        <v>45.542</v>
      </c>
      <c r="E37" s="74">
        <v>45.575</v>
      </c>
      <c r="F37" s="74">
        <f t="shared" si="0"/>
        <v>2646.671</v>
      </c>
      <c r="G37" s="75">
        <f t="shared" si="1"/>
        <v>520.500000000084</v>
      </c>
      <c r="K37" s="82"/>
    </row>
    <row r="38" spans="1:11">
      <c r="A38" s="21">
        <f>'DC4-1'!A81</f>
        <v>43346</v>
      </c>
      <c r="B38" s="77">
        <f>'DC4-1'!B38</f>
        <v>2581.994</v>
      </c>
      <c r="C38" s="77">
        <f>IF(ISERROR(VLOOKUP(A38,'DC4-1'!$A$4:$Q$1997,5,TRUE)),"",VLOOKUP(A38,'DC4-1'!$A$4:$Q$1997,5,TRUE))</f>
        <v>110.235</v>
      </c>
      <c r="D38" s="74">
        <v>45.5</v>
      </c>
      <c r="E38" s="74">
        <v>45.532</v>
      </c>
      <c r="F38" s="74">
        <f t="shared" si="0"/>
        <v>2646.713</v>
      </c>
      <c r="G38" s="75">
        <f t="shared" si="1"/>
        <v>478.500000000167</v>
      </c>
      <c r="K38" s="82"/>
    </row>
    <row r="39" spans="1:11">
      <c r="A39" s="21">
        <f>'DC4-1'!A82</f>
        <v>43365</v>
      </c>
      <c r="B39" s="77">
        <f>'DC4-1'!B39</f>
        <v>2581.994</v>
      </c>
      <c r="C39" s="77">
        <f>IF(ISERROR(VLOOKUP(A39,'DC4-1'!$A$4:$Q$1997,5,TRUE)),"",VLOOKUP(A39,'DC4-1'!$A$4:$Q$1997,5,TRUE))</f>
        <v>113.665</v>
      </c>
      <c r="D39" s="74">
        <v>48.985</v>
      </c>
      <c r="E39" s="74">
        <v>49.018</v>
      </c>
      <c r="F39" s="74">
        <f t="shared" si="0"/>
        <v>2646.6575</v>
      </c>
      <c r="G39" s="75">
        <f t="shared" si="1"/>
        <v>534.000000000106</v>
      </c>
      <c r="K39" s="82"/>
    </row>
    <row r="40" spans="1:11">
      <c r="A40" s="21">
        <v>43370</v>
      </c>
      <c r="B40" s="77">
        <f>'DC4-1'!B40</f>
        <v>2581.994</v>
      </c>
      <c r="C40" s="77">
        <f>IF(ISERROR(VLOOKUP(A40,'DC4-1'!$A$4:$Q$1997,5,TRUE)),"",VLOOKUP(A40,'DC4-1'!$A$4:$Q$1997,5,TRUE))</f>
        <v>113.648</v>
      </c>
      <c r="D40" s="74">
        <v>48.979</v>
      </c>
      <c r="E40" s="74">
        <v>49.011</v>
      </c>
      <c r="F40" s="74">
        <f t="shared" si="0"/>
        <v>2646.647</v>
      </c>
      <c r="G40" s="75">
        <f t="shared" si="1"/>
        <v>544.499999999971</v>
      </c>
      <c r="K40" s="82">
        <f>IF(AND(年报!N$2&lt;=A40,A40&lt;=年报!N$3),1,0)</f>
        <v>0</v>
      </c>
    </row>
    <row r="41" spans="1:11">
      <c r="A41" s="21">
        <f>实测管口高程!A2</f>
        <v>43375</v>
      </c>
      <c r="B41" s="77">
        <f>'DC4-1'!B41</f>
        <v>2581.994</v>
      </c>
      <c r="C41" s="77">
        <f>IF(ISERROR(VLOOKUP(A41,'DC4-1'!$A$4:$Q$1997,5,TRUE)),"",VLOOKUP(A41,'DC4-1'!$A$4:$Q$1997,5,TRUE))</f>
        <v>113.643</v>
      </c>
      <c r="D41" s="74">
        <v>48.977</v>
      </c>
      <c r="E41" s="74">
        <v>49.009</v>
      </c>
      <c r="F41" s="74">
        <f t="shared" si="0"/>
        <v>2646.644</v>
      </c>
      <c r="G41" s="75">
        <f t="shared" si="1"/>
        <v>547.500000000127</v>
      </c>
      <c r="H41" s="78"/>
      <c r="K41" s="82">
        <f>IF(AND(年报!N$2&lt;=A41,A41&lt;=年报!N$3),1,0)</f>
        <v>0</v>
      </c>
    </row>
    <row r="42" spans="1:11">
      <c r="A42" s="21">
        <f>实测管口高程!A3</f>
        <v>43381</v>
      </c>
      <c r="B42" s="77">
        <f>'DC4-1'!B42</f>
        <v>2581.994</v>
      </c>
      <c r="C42" s="77">
        <f>IF(ISERROR(VLOOKUP(A42,'DC4-1'!$A$4:$Q$1997,5,TRUE)),"",VLOOKUP(A42,'DC4-1'!$A$4:$Q$1997,5,TRUE))</f>
        <v>113.635</v>
      </c>
      <c r="D42" s="74">
        <v>48.971</v>
      </c>
      <c r="E42" s="74">
        <v>49.004</v>
      </c>
      <c r="F42" s="74">
        <f t="shared" si="0"/>
        <v>2646.6415</v>
      </c>
      <c r="G42" s="75">
        <f t="shared" si="1"/>
        <v>550.000000000637</v>
      </c>
      <c r="K42" s="82">
        <f>IF(AND(年报!N$2&lt;=A42,A42&lt;=年报!N$3),1,0)</f>
        <v>0</v>
      </c>
    </row>
    <row r="43" spans="1:11">
      <c r="A43" s="21">
        <f>实测管口高程!A4</f>
        <v>43390</v>
      </c>
      <c r="B43" s="77">
        <f>'DC4-1'!B43</f>
        <v>2581.994</v>
      </c>
      <c r="C43" s="77">
        <f>IF(ISERROR(VLOOKUP(A43,'DC4-1'!$A$4:$Q$1997,5,TRUE)),"",VLOOKUP(A43,'DC4-1'!$A$4:$Q$1997,5,TRUE))</f>
        <v>113.6035</v>
      </c>
      <c r="D43" s="74">
        <v>48.942</v>
      </c>
      <c r="E43" s="74">
        <v>48.975</v>
      </c>
      <c r="F43" s="74">
        <f t="shared" si="0"/>
        <v>2646.639</v>
      </c>
      <c r="G43" s="75">
        <f t="shared" si="1"/>
        <v>552.500000000236</v>
      </c>
      <c r="K43" s="82">
        <f>IF(AND(年报!N$2&lt;=A43,A43&lt;=年报!N$3),1,0)</f>
        <v>0</v>
      </c>
    </row>
    <row r="44" spans="1:11">
      <c r="A44" s="21">
        <f>实测管口高程!A5</f>
        <v>43396</v>
      </c>
      <c r="B44" s="77">
        <f>'DC4-1'!B44</f>
        <v>2581.994</v>
      </c>
      <c r="C44" s="77">
        <f>IF(ISERROR(VLOOKUP(A44,'DC4-1'!$A$4:$Q$1997,5,TRUE)),"",VLOOKUP(A44,'DC4-1'!$A$4:$Q$1997,5,TRUE))</f>
        <v>116.939</v>
      </c>
      <c r="D44" s="74">
        <v>52.284</v>
      </c>
      <c r="E44" s="74">
        <v>52.318</v>
      </c>
      <c r="F44" s="74">
        <f t="shared" si="0"/>
        <v>2646.632</v>
      </c>
      <c r="G44" s="75">
        <f t="shared" si="1"/>
        <v>559.500000000298</v>
      </c>
      <c r="K44" s="82">
        <f>IF(AND(年报!N$2&lt;=A44,A44&lt;=年报!N$3),1,0)</f>
        <v>0</v>
      </c>
    </row>
    <row r="45" spans="1:11">
      <c r="A45" s="21">
        <f>实测管口高程!A6</f>
        <v>43403</v>
      </c>
      <c r="B45" s="77">
        <f>'DC4-1'!B45</f>
        <v>2581.994</v>
      </c>
      <c r="C45" s="77">
        <f>IF(ISERROR(VLOOKUP(A45,'DC4-1'!$A$4:$Q$1997,5,TRUE)),"",VLOOKUP(A45,'DC4-1'!$A$4:$Q$1997,5,TRUE))</f>
        <v>120.1085</v>
      </c>
      <c r="D45" s="74">
        <v>55.456</v>
      </c>
      <c r="E45" s="74">
        <v>55.491</v>
      </c>
      <c r="F45" s="74">
        <f t="shared" si="0"/>
        <v>2646.629</v>
      </c>
      <c r="G45" s="75">
        <f t="shared" si="1"/>
        <v>562.500000000455</v>
      </c>
      <c r="K45" s="82">
        <f>IF(AND(年报!N$2&lt;=A45,A45&lt;=年报!N$3),1,0)</f>
        <v>0</v>
      </c>
    </row>
    <row r="46" spans="1:11">
      <c r="A46" s="21">
        <f>实测管口高程!A7</f>
        <v>43411</v>
      </c>
      <c r="B46" s="77">
        <f>'DC4-1'!B46</f>
        <v>2581.994</v>
      </c>
      <c r="C46" s="77">
        <f>IF(ISERROR(VLOOKUP(A46,'DC4-1'!$A$4:$Q$1997,5,TRUE)),"",VLOOKUP(A46,'DC4-1'!$A$4:$Q$1997,5,TRUE))</f>
        <v>123.1</v>
      </c>
      <c r="D46" s="74">
        <v>58.459</v>
      </c>
      <c r="E46" s="74">
        <v>58.497</v>
      </c>
      <c r="F46" s="74">
        <f t="shared" si="0"/>
        <v>2646.616</v>
      </c>
      <c r="G46" s="75">
        <f t="shared" si="1"/>
        <v>575.500000000375</v>
      </c>
      <c r="K46" s="82">
        <f>IF(AND(年报!N$2&lt;=A46,A46&lt;=年报!N$3),1,0)</f>
        <v>0</v>
      </c>
    </row>
    <row r="47" spans="1:11">
      <c r="A47" s="21">
        <f>实测管口高程!A8</f>
        <v>43419</v>
      </c>
      <c r="B47" s="77">
        <f>'DC4-1'!B47</f>
        <v>2581.994</v>
      </c>
      <c r="C47" s="77">
        <f>IF(ISERROR(VLOOKUP(A47,'DC4-1'!$A$4:$Q$1997,5,TRUE)),"",VLOOKUP(A47,'DC4-1'!$A$4:$Q$1997,5,TRUE))</f>
        <v>123.6075</v>
      </c>
      <c r="D47" s="74">
        <v>58.992</v>
      </c>
      <c r="E47" s="74">
        <v>59.024</v>
      </c>
      <c r="F47" s="74">
        <f t="shared" si="0"/>
        <v>2646.5935</v>
      </c>
      <c r="G47" s="75">
        <f t="shared" si="1"/>
        <v>597.999999999956</v>
      </c>
      <c r="K47" s="82">
        <f>IF(AND(年报!N$2&lt;=A47,A47&lt;=年报!N$3),1,0)</f>
        <v>0</v>
      </c>
    </row>
    <row r="48" spans="1:11">
      <c r="A48" s="21">
        <f>实测管口高程!A9</f>
        <v>43425</v>
      </c>
      <c r="B48" s="77">
        <f>'DC4-1'!B48</f>
        <v>2581.994</v>
      </c>
      <c r="C48" s="77">
        <f>IF(ISERROR(VLOOKUP(A48,'DC4-1'!$A$4:$Q$1997,5,TRUE)),"",VLOOKUP(A48,'DC4-1'!$A$4:$Q$1997,5,TRUE))</f>
        <v>126.413</v>
      </c>
      <c r="D48" s="74">
        <v>61.801</v>
      </c>
      <c r="E48" s="74">
        <v>61.835</v>
      </c>
      <c r="F48" s="74">
        <f t="shared" si="0"/>
        <v>2646.589</v>
      </c>
      <c r="G48" s="75">
        <f t="shared" si="1"/>
        <v>602.500000000418</v>
      </c>
      <c r="K48" s="82">
        <f>IF(AND(年报!N$2&lt;=A48,A48&lt;=年报!N$3),1,0)</f>
        <v>0</v>
      </c>
    </row>
    <row r="49" spans="1:11">
      <c r="A49" s="21">
        <f>实测管口高程!A10</f>
        <v>43431</v>
      </c>
      <c r="B49" s="77">
        <f>'DC4-1'!B49</f>
        <v>2581.994</v>
      </c>
      <c r="C49" s="77">
        <f>IF(ISERROR(VLOOKUP(A49,'DC4-1'!$A$4:$Q$1997,5,TRUE)),"",VLOOKUP(A49,'DC4-1'!$A$4:$Q$1997,5,TRUE))</f>
        <v>126.9635</v>
      </c>
      <c r="D49" s="74">
        <v>62.358</v>
      </c>
      <c r="E49" s="74">
        <v>62.396</v>
      </c>
      <c r="F49" s="74">
        <f t="shared" si="0"/>
        <v>2646.5805</v>
      </c>
      <c r="G49" s="75">
        <f t="shared" si="1"/>
        <v>611.000000000331</v>
      </c>
      <c r="K49" s="82">
        <f>IF(AND(年报!N$2&lt;=A49,A49&lt;=年报!N$3),1,0)</f>
        <v>0</v>
      </c>
    </row>
    <row r="50" spans="1:11">
      <c r="A50" s="21">
        <f>实测管口高程!A11</f>
        <v>43441</v>
      </c>
      <c r="B50" s="77">
        <f>'DC4-1'!B50</f>
        <v>2581.994</v>
      </c>
      <c r="C50" s="77">
        <f>IF(ISERROR(VLOOKUP(A50,'DC4-1'!$A$4:$Q$1997,5,TRUE)),"",VLOOKUP(A50,'DC4-1'!$A$4:$Q$1997,5,TRUE))</f>
        <v>129.7375</v>
      </c>
      <c r="D50" s="74">
        <v>65.14</v>
      </c>
      <c r="E50" s="74">
        <v>65.178</v>
      </c>
      <c r="F50" s="74">
        <f t="shared" si="0"/>
        <v>2646.5725</v>
      </c>
      <c r="G50" s="75">
        <f t="shared" si="1"/>
        <v>619.000000000142</v>
      </c>
      <c r="K50" s="82">
        <f>IF(AND(年报!N$2&lt;=A50,A50&lt;=年报!N$3),1,0)</f>
        <v>0</v>
      </c>
    </row>
    <row r="51" spans="1:11">
      <c r="A51" s="21">
        <f>实测管口高程!A12</f>
        <v>43445</v>
      </c>
      <c r="B51" s="77">
        <f>'DC4-1'!B51</f>
        <v>2581.994</v>
      </c>
      <c r="C51" s="77">
        <f>IF(ISERROR(VLOOKUP(A51,'DC4-1'!$A$4:$Q$1997,5,TRUE)),"",VLOOKUP(A51,'DC4-1'!$A$4:$Q$1997,5,TRUE))</f>
        <v>129.7125</v>
      </c>
      <c r="D51" s="74">
        <v>65.116</v>
      </c>
      <c r="E51" s="74">
        <v>65.15</v>
      </c>
      <c r="F51" s="74">
        <f t="shared" si="0"/>
        <v>2646.5735</v>
      </c>
      <c r="G51" s="75">
        <f t="shared" si="1"/>
        <v>617.999999999938</v>
      </c>
      <c r="K51" s="82">
        <f>IF(AND(年报!N$2&lt;=A51,A51&lt;=年报!N$3),1,0)</f>
        <v>0</v>
      </c>
    </row>
    <row r="52" spans="1:11">
      <c r="A52" s="21">
        <f>实测管口高程!A13</f>
        <v>43455</v>
      </c>
      <c r="B52" s="77">
        <f>'DC4-1'!B52</f>
        <v>2581.994</v>
      </c>
      <c r="C52" s="77">
        <f>IF(ISERROR(VLOOKUP(A52,'DC4-1'!$A$4:$Q$1997,5,TRUE)),"",VLOOKUP(A52,'DC4-1'!$A$4:$Q$1997,5,TRUE))</f>
        <v>133.1545</v>
      </c>
      <c r="D52" s="74">
        <v>68.571</v>
      </c>
      <c r="E52" s="74">
        <v>68.604</v>
      </c>
      <c r="F52" s="74">
        <f t="shared" si="0"/>
        <v>2646.561</v>
      </c>
      <c r="G52" s="75">
        <f t="shared" si="1"/>
        <v>630.500000000211</v>
      </c>
      <c r="K52" s="82">
        <f>IF(AND(年报!N$2&lt;=A52,A52&lt;=年报!N$3),1,0)</f>
        <v>0</v>
      </c>
    </row>
    <row r="53" spans="1:11">
      <c r="A53" s="21">
        <f>实测管口高程!A14</f>
        <v>43461</v>
      </c>
      <c r="B53" s="77">
        <f>'DC4-1'!B53</f>
        <v>2581.994</v>
      </c>
      <c r="C53" s="77">
        <f>IF(ISERROR(VLOOKUP(A53,'DC4-1'!$A$4:$Q$1997,5,TRUE)),"",VLOOKUP(A53,'DC4-1'!$A$4:$Q$1997,5,TRUE))</f>
        <v>133.1115</v>
      </c>
      <c r="D53" s="74">
        <v>68.529</v>
      </c>
      <c r="E53" s="74">
        <v>68.563</v>
      </c>
      <c r="F53" s="74">
        <f t="shared" si="0"/>
        <v>2646.5595</v>
      </c>
      <c r="G53" s="75">
        <f t="shared" si="1"/>
        <v>632.000000000062</v>
      </c>
      <c r="K53" s="82">
        <f>IF(AND(年报!N$2&lt;=A53,A53&lt;=年报!N$3),1,0)</f>
        <v>0</v>
      </c>
    </row>
    <row r="54" spans="1:11">
      <c r="A54" s="21">
        <f>实测管口高程!A15</f>
        <v>43467</v>
      </c>
      <c r="B54" s="77">
        <f>'DC4-1'!B54</f>
        <v>2581.994</v>
      </c>
      <c r="C54" s="77">
        <f>IF(ISERROR(VLOOKUP(A54,'DC4-1'!$A$4:$Q$1997,5,TRUE)),"",VLOOKUP(A54,'DC4-1'!$A$4:$Q$1997,5,TRUE))</f>
        <v>133.082</v>
      </c>
      <c r="D54" s="74">
        <v>68.506</v>
      </c>
      <c r="E54" s="74">
        <v>68.54</v>
      </c>
      <c r="F54" s="74">
        <f t="shared" si="0"/>
        <v>2646.553</v>
      </c>
      <c r="G54" s="75">
        <f t="shared" si="1"/>
        <v>638.500000000477</v>
      </c>
      <c r="K54" s="82">
        <f>IF(AND(年报!N$2&lt;=A54,A54&lt;=年报!N$3),1,0)</f>
        <v>0</v>
      </c>
    </row>
    <row r="55" spans="1:11">
      <c r="A55" s="21">
        <f>实测管口高程!A16</f>
        <v>43474</v>
      </c>
      <c r="B55" s="77">
        <f>'DC4-1'!B55</f>
        <v>2581.994</v>
      </c>
      <c r="C55" s="77">
        <f>IF(ISERROR(VLOOKUP(A55,'DC4-1'!$A$4:$Q$1997,5,TRUE)),"",VLOOKUP(A55,'DC4-1'!$A$4:$Q$1997,5,TRUE))</f>
        <v>133.648</v>
      </c>
      <c r="D55" s="74">
        <v>69.081</v>
      </c>
      <c r="E55" s="74">
        <v>69.114</v>
      </c>
      <c r="F55" s="74">
        <f t="shared" si="0"/>
        <v>2646.5445</v>
      </c>
      <c r="G55" s="75">
        <f t="shared" si="1"/>
        <v>646.999999999935</v>
      </c>
      <c r="K55" s="82">
        <f>IF(AND(年报!N$2&lt;=A55,A55&lt;=年报!N$3),1,0)</f>
        <v>0</v>
      </c>
    </row>
    <row r="56" spans="1:11">
      <c r="A56" s="21">
        <f>实测管口高程!A17</f>
        <v>43481</v>
      </c>
      <c r="B56" s="77">
        <f>'DC4-1'!B56</f>
        <v>2581.994</v>
      </c>
      <c r="C56" s="77">
        <f>IF(ISERROR(VLOOKUP(A56,'DC4-1'!$A$4:$Q$1997,5,TRUE)),"",VLOOKUP(A56,'DC4-1'!$A$4:$Q$1997,5,TRUE))</f>
        <v>136.348</v>
      </c>
      <c r="D56" s="74">
        <v>71.787</v>
      </c>
      <c r="E56" s="74">
        <v>71.815</v>
      </c>
      <c r="F56" s="74">
        <f t="shared" si="0"/>
        <v>2646.541</v>
      </c>
      <c r="G56" s="75">
        <f t="shared" si="1"/>
        <v>650.500000000193</v>
      </c>
      <c r="K56" s="82">
        <f>IF(AND(年报!N$2&lt;=A56,A56&lt;=年报!N$3),1,0)</f>
        <v>0</v>
      </c>
    </row>
    <row r="57" spans="1:11">
      <c r="A57" s="21">
        <f>实测管口高程!A18</f>
        <v>43486</v>
      </c>
      <c r="B57" s="77">
        <f>'DC4-1'!B57</f>
        <v>2581.994</v>
      </c>
      <c r="C57" s="77">
        <f>IF(ISERROR(VLOOKUP(A57,'DC4-1'!$A$4:$Q$1997,5,TRUE)),"",VLOOKUP(A57,'DC4-1'!$A$4:$Q$1997,5,TRUE))</f>
        <v>136.3355</v>
      </c>
      <c r="D57" s="74">
        <v>71.767</v>
      </c>
      <c r="E57" s="74">
        <v>71.804</v>
      </c>
      <c r="F57" s="74">
        <f t="shared" si="0"/>
        <v>2646.544</v>
      </c>
      <c r="G57" s="75">
        <f t="shared" si="1"/>
        <v>647.500000000036</v>
      </c>
      <c r="K57" s="82">
        <f>IF(AND(年报!N$2&lt;=A57,A57&lt;=年报!N$3),1,0)</f>
        <v>0</v>
      </c>
    </row>
    <row r="58" spans="1:11">
      <c r="A58" s="21">
        <f>实测管口高程!A19</f>
        <v>43511</v>
      </c>
      <c r="B58" s="77">
        <f>'DC4-1'!B58</f>
        <v>2581.994</v>
      </c>
      <c r="C58" s="77">
        <f>IF(ISERROR(VLOOKUP(A58,'DC4-1'!$A$4:$Q$1997,5,TRUE)),"",VLOOKUP(A58,'DC4-1'!$A$4:$Q$1997,5,TRUE))</f>
        <v>136.2745</v>
      </c>
      <c r="D58" s="74">
        <v>71.725</v>
      </c>
      <c r="E58" s="74">
        <v>71.754</v>
      </c>
      <c r="F58" s="74">
        <f t="shared" si="0"/>
        <v>2646.529</v>
      </c>
      <c r="G58" s="75">
        <f t="shared" si="1"/>
        <v>662.500000000364</v>
      </c>
      <c r="K58" s="82">
        <f>IF(AND(年报!N$2&lt;=A58,A58&lt;=年报!N$3),1,0)</f>
        <v>0</v>
      </c>
    </row>
    <row r="59" spans="1:11">
      <c r="A59" s="21">
        <v>43515</v>
      </c>
      <c r="B59" s="77">
        <f>'DC4-1'!B59</f>
        <v>2581.994</v>
      </c>
      <c r="C59" s="77">
        <f>IF(ISERROR(VLOOKUP(A59,'DC4-1'!$A$4:$Q$1997,5,TRUE)),"",VLOOKUP(A59,'DC4-1'!$A$4:$Q$1997,5,TRUE))</f>
        <v>136.2615</v>
      </c>
      <c r="D59" s="74">
        <v>71.714</v>
      </c>
      <c r="E59" s="74">
        <v>71.748</v>
      </c>
      <c r="F59" s="74">
        <f t="shared" si="0"/>
        <v>2646.5245</v>
      </c>
      <c r="G59" s="75">
        <f t="shared" si="1"/>
        <v>666.999999999916</v>
      </c>
      <c r="K59" s="82">
        <f>IF(AND(年报!N$2&lt;=A59,A59&lt;=年报!N$3),1,0)</f>
        <v>0</v>
      </c>
    </row>
    <row r="60" spans="1:11">
      <c r="A60" s="21">
        <v>43524</v>
      </c>
      <c r="B60" s="77">
        <f>'DC4-1'!B60</f>
        <v>2581.994</v>
      </c>
      <c r="C60" s="77">
        <f>IF(ISERROR(VLOOKUP(A60,'DC4-1'!$A$4:$Q$1997,5,TRUE)),"",VLOOKUP(A60,'DC4-1'!$A$4:$Q$1997,5,TRUE))</f>
        <v>138.9745</v>
      </c>
      <c r="D60" s="74">
        <v>74.429</v>
      </c>
      <c r="E60" s="74">
        <v>74.461</v>
      </c>
      <c r="F60" s="74">
        <f t="shared" si="0"/>
        <v>2646.5235</v>
      </c>
      <c r="G60" s="75">
        <f t="shared" si="1"/>
        <v>668.000000000575</v>
      </c>
      <c r="K60" s="82">
        <f>IF(AND(年报!N$2&lt;=A60,A60&lt;=年报!N$3),1,0)</f>
        <v>0</v>
      </c>
    </row>
    <row r="61" spans="1:11">
      <c r="A61" s="21">
        <v>43530</v>
      </c>
      <c r="B61" s="77">
        <f>'DC4-1'!B61</f>
        <v>2581.994</v>
      </c>
      <c r="C61" s="77">
        <f>IF(ISERROR(VLOOKUP(A61,'DC4-1'!$A$4:$Q$1997,5,TRUE)),"",VLOOKUP(A61,'DC4-1'!$A$4:$Q$1997,5,TRUE))</f>
        <v>139.525</v>
      </c>
      <c r="D61" s="74">
        <v>74.982</v>
      </c>
      <c r="E61" s="74">
        <v>75.016</v>
      </c>
      <c r="F61" s="74">
        <f t="shared" si="0"/>
        <v>2646.52</v>
      </c>
      <c r="G61" s="75">
        <f t="shared" si="1"/>
        <v>671.499999999924</v>
      </c>
      <c r="K61" s="82">
        <f>IF(AND(年报!N$2&lt;=A61,A61&lt;=年报!N$3),1,0)</f>
        <v>0</v>
      </c>
    </row>
    <row r="62" spans="1:11">
      <c r="A62" s="21">
        <v>43538</v>
      </c>
      <c r="B62" s="77">
        <f>'DC4-1'!B62</f>
        <v>2581.994</v>
      </c>
      <c r="C62" s="77">
        <f>IF(ISERROR(VLOOKUP(A62,'DC4-1'!$A$4:$Q$1997,5,TRUE)),"",VLOOKUP(A62,'DC4-1'!$A$4:$Q$1997,5,TRUE))</f>
        <v>142.223</v>
      </c>
      <c r="D62" s="74">
        <v>77.681</v>
      </c>
      <c r="E62" s="74">
        <v>77.719</v>
      </c>
      <c r="F62" s="74">
        <f t="shared" si="0"/>
        <v>2646.517</v>
      </c>
      <c r="G62" s="75">
        <f t="shared" si="1"/>
        <v>674.50000000008</v>
      </c>
      <c r="K62" s="82">
        <f>IF(AND(年报!N$2&lt;=A62,A62&lt;=年报!N$3),1,0)</f>
        <v>0</v>
      </c>
    </row>
    <row r="63" spans="1:11">
      <c r="A63" s="21">
        <v>43543</v>
      </c>
      <c r="B63" s="77">
        <f>'DC4-1'!B63</f>
        <v>2581.994</v>
      </c>
      <c r="C63" s="77">
        <f>IF(ISERROR(VLOOKUP(A63,'DC4-1'!$A$4:$Q$1997,5,TRUE)),"",VLOOKUP(A63,'DC4-1'!$A$4:$Q$1997,5,TRUE))</f>
        <v>145.219</v>
      </c>
      <c r="D63" s="74">
        <v>80.683</v>
      </c>
      <c r="E63" s="74">
        <v>80.718</v>
      </c>
      <c r="F63" s="74">
        <f t="shared" si="0"/>
        <v>2646.5125</v>
      </c>
      <c r="G63" s="75">
        <f t="shared" si="1"/>
        <v>679.000000000087</v>
      </c>
      <c r="K63" s="82">
        <f>IF(AND(年报!N$2&lt;=A63,A63&lt;=年报!N$3),1,0)</f>
        <v>0</v>
      </c>
    </row>
    <row r="64" spans="1:11">
      <c r="A64" s="21">
        <v>43561</v>
      </c>
      <c r="B64" s="77">
        <f>'DC4-1'!B64</f>
        <v>2581.994</v>
      </c>
      <c r="C64" s="77">
        <f>IF(ISERROR(VLOOKUP(A64,'DC4-1'!$A$4:$Q$1997,5,TRUE)),"",VLOOKUP(A64,'DC4-1'!$A$4:$Q$1997,5,TRUE))</f>
        <v>148.5795</v>
      </c>
      <c r="D64" s="74">
        <v>84.062</v>
      </c>
      <c r="E64" s="74">
        <v>84.102</v>
      </c>
      <c r="F64" s="74">
        <f t="shared" si="0"/>
        <v>2646.4915</v>
      </c>
      <c r="G64" s="75">
        <f t="shared" si="1"/>
        <v>700.000000000273</v>
      </c>
      <c r="K64" s="82">
        <f>IF(AND(年报!N$2&lt;=A64,A64&lt;=年报!N$3),1,0)</f>
        <v>0</v>
      </c>
    </row>
    <row r="65" spans="1:11">
      <c r="A65" s="21">
        <v>43573</v>
      </c>
      <c r="B65" s="77">
        <f>'DC4-1'!B65</f>
        <v>2581.994</v>
      </c>
      <c r="C65" s="77">
        <f>IF(ISERROR(VLOOKUP(A65,'DC4-1'!$A$4:$Q$1997,5,TRUE)),"",VLOOKUP(A65,'DC4-1'!$A$4:$Q$1997,5,TRUE))</f>
        <v>151.9105</v>
      </c>
      <c r="D65" s="74">
        <v>87.397</v>
      </c>
      <c r="E65" s="74">
        <v>87.431</v>
      </c>
      <c r="F65" s="74">
        <f t="shared" si="0"/>
        <v>2646.4905</v>
      </c>
      <c r="G65" s="75">
        <f t="shared" si="1"/>
        <v>701.000000000477</v>
      </c>
      <c r="K65" s="82">
        <f>IF(AND(年报!N$2&lt;=A65,A65&lt;=年报!N$3),1,0)</f>
        <v>0</v>
      </c>
    </row>
    <row r="66" spans="1:11">
      <c r="A66" s="21">
        <v>43581</v>
      </c>
      <c r="B66" s="77">
        <f>'DC4-1'!B66</f>
        <v>2581.994</v>
      </c>
      <c r="C66" s="77">
        <f>IF(ISERROR(VLOOKUP(A66,'DC4-1'!$A$4:$Q$1997,5,TRUE)),"",VLOOKUP(A66,'DC4-1'!$A$4:$Q$1997,5,TRUE))</f>
        <v>152.473</v>
      </c>
      <c r="D66" s="74">
        <v>87.966</v>
      </c>
      <c r="E66" s="74">
        <v>87.998</v>
      </c>
      <c r="F66" s="74">
        <f t="shared" si="0"/>
        <v>2646.485</v>
      </c>
      <c r="G66" s="75">
        <f t="shared" si="1"/>
        <v>706.500000000233</v>
      </c>
      <c r="K66" s="82">
        <f>IF(AND(年报!N$2&lt;=A66,A66&lt;=年报!N$3),1,0)</f>
        <v>0</v>
      </c>
    </row>
    <row r="67" spans="1:11">
      <c r="A67" s="21">
        <v>43595</v>
      </c>
      <c r="B67" s="77">
        <f>'DC4-1'!B67</f>
        <v>2581.994</v>
      </c>
      <c r="C67" s="77">
        <f>IF(ISERROR(VLOOKUP(A67,'DC4-1'!$A$4:$Q$1997,5,TRUE)),"",VLOOKUP(A67,'DC4-1'!$A$4:$Q$1997,5,TRUE))</f>
        <v>155.1285</v>
      </c>
      <c r="D67" s="74">
        <v>90.634</v>
      </c>
      <c r="E67" s="74">
        <v>90.667</v>
      </c>
      <c r="F67" s="74">
        <f t="shared" si="0"/>
        <v>2646.472</v>
      </c>
      <c r="G67" s="75">
        <f t="shared" si="1"/>
        <v>719.500000000608</v>
      </c>
      <c r="K67" s="82">
        <f>IF(AND(年报!N$2&lt;=A67,A67&lt;=年报!N$3),1,0)</f>
        <v>0</v>
      </c>
    </row>
    <row r="68" spans="1:11">
      <c r="A68" s="21">
        <v>43601</v>
      </c>
      <c r="B68" s="77">
        <f>'DC4-1'!B68</f>
        <v>2581.994</v>
      </c>
      <c r="C68" s="77">
        <f>IF(ISERROR(VLOOKUP(A68,'DC4-1'!$A$4:$Q$1997,5,TRUE)),"",VLOOKUP(A68,'DC4-1'!$A$4:$Q$1997,5,TRUE))</f>
        <v>155.714</v>
      </c>
      <c r="D68" s="74">
        <v>91.218</v>
      </c>
      <c r="E68" s="74">
        <v>91.254</v>
      </c>
      <c r="F68" s="74">
        <f t="shared" si="0"/>
        <v>2646.472</v>
      </c>
      <c r="G68" s="75">
        <f t="shared" si="1"/>
        <v>719.500000000153</v>
      </c>
      <c r="K68" s="82">
        <f>IF(AND(年报!N$2&lt;=A68,A68&lt;=年报!N$3),1,0)</f>
        <v>0</v>
      </c>
    </row>
    <row r="69" spans="1:11">
      <c r="A69" s="21">
        <v>43608</v>
      </c>
      <c r="B69" s="77">
        <f>'DC4-1'!B69</f>
        <v>2581.994</v>
      </c>
      <c r="C69" s="77">
        <f>IF(ISERROR(VLOOKUP(A69,'DC4-1'!$A$4:$Q$1997,5,TRUE)),"",VLOOKUP(A69,'DC4-1'!$A$4:$Q$1997,5,TRUE))</f>
        <v>158.4695</v>
      </c>
      <c r="D69" s="74">
        <v>93.973</v>
      </c>
      <c r="E69" s="74">
        <v>94.007</v>
      </c>
      <c r="F69" s="74">
        <f t="shared" ref="F69:F134" si="2">(B69+C69)-(D69+E69)/2</f>
        <v>2646.4735</v>
      </c>
      <c r="G69" s="75">
        <f t="shared" ref="G69:G145" si="3">($F$4-F69)*1000</f>
        <v>718.000000000302</v>
      </c>
      <c r="K69" s="82">
        <f>IF(AND(年报!N$2&lt;=A69,A69&lt;=年报!N$3),1,0)</f>
        <v>0</v>
      </c>
    </row>
    <row r="70" spans="1:11">
      <c r="A70" s="21">
        <v>43623</v>
      </c>
      <c r="B70" s="77">
        <f>'DC4-1'!B70</f>
        <v>2581.994</v>
      </c>
      <c r="C70" s="77">
        <f>IF(ISERROR(VLOOKUP(A70,'DC4-1'!$A$4:$Q$1997,5,TRUE)),"",VLOOKUP(A70,'DC4-1'!$A$4:$Q$1997,5,TRUE))</f>
        <v>161.5275</v>
      </c>
      <c r="D70" s="74">
        <v>97.038</v>
      </c>
      <c r="E70" s="74">
        <v>97.072</v>
      </c>
      <c r="F70" s="74">
        <f t="shared" si="2"/>
        <v>2646.4665</v>
      </c>
      <c r="G70" s="75">
        <f t="shared" si="3"/>
        <v>724.999999999909</v>
      </c>
      <c r="K70" s="82">
        <f>IF(AND(年报!N$2&lt;=A70,A70&lt;=年报!N$3),1,0)</f>
        <v>0</v>
      </c>
    </row>
    <row r="71" spans="1:11">
      <c r="A71" s="21">
        <v>43630</v>
      </c>
      <c r="B71" s="77">
        <f>'DC4-1'!B71</f>
        <v>2581.994</v>
      </c>
      <c r="C71" s="77">
        <f>IF(ISERROR(VLOOKUP(A71,'DC4-1'!$A$4:$Q$1997,5,TRUE)),"",VLOOKUP(A71,'DC4-1'!$A$4:$Q$1997,5,TRUE))</f>
        <v>162.0845</v>
      </c>
      <c r="D71" s="74">
        <v>97.605</v>
      </c>
      <c r="E71" s="74">
        <v>97.644</v>
      </c>
      <c r="F71" s="74">
        <f t="shared" si="2"/>
        <v>2646.454</v>
      </c>
      <c r="G71" s="75">
        <f t="shared" si="3"/>
        <v>737.500000000182</v>
      </c>
      <c r="K71" s="82">
        <f>IF(AND(年报!N$2&lt;=A71,A71&lt;=年报!N$3),1,0)</f>
        <v>0</v>
      </c>
    </row>
    <row r="72" spans="1:11">
      <c r="A72" s="21">
        <v>43637</v>
      </c>
      <c r="B72" s="77">
        <f>'DC4-1'!B72</f>
        <v>2581.994</v>
      </c>
      <c r="C72" s="77">
        <f>IF(ISERROR(VLOOKUP(A72,'DC4-1'!$A$4:$Q$1997,5,TRUE)),"",VLOOKUP(A72,'DC4-1'!$A$4:$Q$1997,5,TRUE))</f>
        <v>164.839</v>
      </c>
      <c r="D72" s="74">
        <v>100.356</v>
      </c>
      <c r="E72" s="74">
        <v>100.389</v>
      </c>
      <c r="F72" s="74">
        <f t="shared" si="2"/>
        <v>2646.4605</v>
      </c>
      <c r="G72" s="75">
        <f t="shared" si="3"/>
        <v>731.000000000222</v>
      </c>
      <c r="K72" s="82">
        <f>IF(AND(年报!N$2&lt;=A72,A72&lt;=年报!N$3),1,0)</f>
        <v>0</v>
      </c>
    </row>
    <row r="73" spans="1:11">
      <c r="A73" s="21">
        <v>43645</v>
      </c>
      <c r="B73" s="77">
        <f>'DC4-1'!B73</f>
        <v>2581.994</v>
      </c>
      <c r="C73" s="77">
        <f>IF(ISERROR(VLOOKUP(A73,'DC4-1'!$A$4:$Q$1997,5,TRUE)),"",VLOOKUP(A73,'DC4-1'!$A$4:$Q$1997,5,TRUE))</f>
        <v>164.7725</v>
      </c>
      <c r="D73" s="74">
        <v>100.302</v>
      </c>
      <c r="E73" s="74">
        <v>100.337</v>
      </c>
      <c r="F73" s="74">
        <f t="shared" si="2"/>
        <v>2646.447</v>
      </c>
      <c r="G73" s="75">
        <f t="shared" si="3"/>
        <v>744.500000000244</v>
      </c>
      <c r="K73" s="82">
        <f>IF(AND(年报!N$2&lt;=A73,A73&lt;=年报!N$3),1,0)</f>
        <v>0</v>
      </c>
    </row>
    <row r="74" spans="1:11">
      <c r="A74" s="21">
        <v>43651</v>
      </c>
      <c r="B74" s="77">
        <f>'DC4-1'!B74</f>
        <v>2581.994</v>
      </c>
      <c r="C74" s="77">
        <f>IF(ISERROR(VLOOKUP(A74,'DC4-1'!$A$4:$Q$1997,5,TRUE)),"",VLOOKUP(A74,'DC4-1'!$A$4:$Q$1997,5,TRUE))</f>
        <v>164.7385</v>
      </c>
      <c r="D74" s="74">
        <v>100.274</v>
      </c>
      <c r="E74" s="74">
        <v>100.308</v>
      </c>
      <c r="F74" s="74">
        <f t="shared" si="2"/>
        <v>2646.4415</v>
      </c>
      <c r="G74" s="75">
        <f t="shared" si="3"/>
        <v>750.000000000455</v>
      </c>
      <c r="K74" s="82">
        <f>IF(AND(年报!N$2&lt;=A74,A74&lt;=年报!N$3),1,0)</f>
        <v>0</v>
      </c>
    </row>
    <row r="75" spans="1:11">
      <c r="A75" s="21">
        <v>43660</v>
      </c>
      <c r="B75" s="77">
        <f>'DC4-1'!B75</f>
        <v>2581.994</v>
      </c>
      <c r="C75" s="77">
        <f>IF(ISERROR(VLOOKUP(A75,'DC4-1'!$A$4:$Q$1997,5,TRUE)),"",VLOOKUP(A75,'DC4-1'!$A$4:$Q$1997,5,TRUE))</f>
        <v>164.708</v>
      </c>
      <c r="D75" s="74">
        <v>100.249</v>
      </c>
      <c r="E75" s="74">
        <v>100.275</v>
      </c>
      <c r="F75" s="74">
        <f t="shared" si="2"/>
        <v>2646.44</v>
      </c>
      <c r="G75" s="75">
        <f t="shared" si="3"/>
        <v>751.500000000306</v>
      </c>
      <c r="K75" s="82">
        <f>IF(AND(年报!N$2&lt;=A75,A75&lt;=年报!N$3),1,0)</f>
        <v>0</v>
      </c>
    </row>
    <row r="76" spans="1:11">
      <c r="A76" s="21">
        <v>43665</v>
      </c>
      <c r="B76" s="77">
        <f>'DC4-1'!B76</f>
        <v>2581.994</v>
      </c>
      <c r="C76" s="77">
        <f>IF(ISERROR(VLOOKUP(A76,'DC4-1'!$A$4:$Q$1997,5,TRUE)),"",VLOOKUP(A76,'DC4-1'!$A$4:$Q$1997,5,TRUE))</f>
        <v>164.6945</v>
      </c>
      <c r="D76" s="74">
        <v>100.231</v>
      </c>
      <c r="E76" s="74">
        <v>100.265</v>
      </c>
      <c r="F76" s="74">
        <f t="shared" si="2"/>
        <v>2646.4405</v>
      </c>
      <c r="G76" s="75">
        <f t="shared" si="3"/>
        <v>751.000000000204</v>
      </c>
      <c r="K76" s="82">
        <f>IF(AND(年报!N$2&lt;=A76,A76&lt;=年报!N$3),1,0)</f>
        <v>0</v>
      </c>
    </row>
    <row r="77" spans="1:11">
      <c r="A77" s="21">
        <v>43671</v>
      </c>
      <c r="B77" s="77">
        <f>'DC4-1'!B77</f>
        <v>2581.994</v>
      </c>
      <c r="C77" s="77">
        <f>IF(ISERROR(VLOOKUP(A77,'DC4-1'!$A$4:$Q$1997,5,TRUE)),"",VLOOKUP(A77,'DC4-1'!$A$4:$Q$1997,5,TRUE))</f>
        <v>164.674</v>
      </c>
      <c r="D77" s="74">
        <v>100.217</v>
      </c>
      <c r="E77" s="74">
        <v>100.25</v>
      </c>
      <c r="F77" s="74">
        <f t="shared" si="2"/>
        <v>2646.4345</v>
      </c>
      <c r="G77" s="75">
        <f t="shared" si="3"/>
        <v>757.000000000062</v>
      </c>
      <c r="I77" s="140">
        <f>E80-D80</f>
        <v>0.0409999999999968</v>
      </c>
      <c r="K77" s="82">
        <f>IF(AND(年报!N$2&lt;=A77,A77&lt;=年报!N$3),1,0)</f>
        <v>0</v>
      </c>
    </row>
    <row r="78" spans="1:11">
      <c r="A78" s="21">
        <v>43678</v>
      </c>
      <c r="B78" s="77">
        <f>'DC4-1'!B78</f>
        <v>2581.994</v>
      </c>
      <c r="C78" s="77">
        <f>IF(ISERROR(VLOOKUP(A78,'DC4-1'!$A$4:$Q$1997,5,TRUE)),"",VLOOKUP(A78,'DC4-1'!$A$4:$Q$1997,5,TRUE))</f>
        <v>164.659</v>
      </c>
      <c r="D78" s="74">
        <v>100.204</v>
      </c>
      <c r="E78" s="74">
        <v>100.24</v>
      </c>
      <c r="F78" s="74">
        <f t="shared" si="2"/>
        <v>2646.431</v>
      </c>
      <c r="G78" s="75">
        <f t="shared" si="3"/>
        <v>760.50000000032</v>
      </c>
      <c r="K78" s="82">
        <f>IF(AND(年报!N$2&lt;=A78,A78&lt;=年报!N$3),1,0)</f>
        <v>0</v>
      </c>
    </row>
    <row r="79" spans="1:11">
      <c r="A79" s="21">
        <v>43686</v>
      </c>
      <c r="B79" s="77">
        <f>'DC4-1'!B79</f>
        <v>2581.994</v>
      </c>
      <c r="C79" s="77">
        <f>IF(ISERROR(VLOOKUP(A79,'DC4-1'!$A$4:$Q$1997,5,TRUE)),"",VLOOKUP(A79,'DC4-1'!$A$4:$Q$1997,5,TRUE))</f>
        <v>164.641</v>
      </c>
      <c r="D79" s="74">
        <v>100.188</v>
      </c>
      <c r="E79" s="74">
        <v>100.227</v>
      </c>
      <c r="F79" s="74">
        <f t="shared" si="2"/>
        <v>2646.4275</v>
      </c>
      <c r="G79" s="75">
        <f t="shared" si="3"/>
        <v>764.000000000124</v>
      </c>
      <c r="K79" s="82">
        <f>IF(AND(年报!N$2&lt;=A79,A79&lt;=年报!N$3),1,0)</f>
        <v>0</v>
      </c>
    </row>
    <row r="80" spans="1:11">
      <c r="A80" s="21">
        <v>43693</v>
      </c>
      <c r="B80" s="77">
        <f>'DC4-1'!B80</f>
        <v>2581.994</v>
      </c>
      <c r="C80" s="77">
        <f>IF(ISERROR(VLOOKUP(A80,'DC4-1'!$A$4:$Q$1997,5,TRUE)),"",VLOOKUP(A80,'DC4-1'!$A$4:$Q$1997,5,TRUE))</f>
        <v>165.2045</v>
      </c>
      <c r="D80" s="74">
        <v>100.754</v>
      </c>
      <c r="E80" s="74">
        <v>100.795</v>
      </c>
      <c r="F80" s="74">
        <f t="shared" si="2"/>
        <v>2646.424</v>
      </c>
      <c r="G80" s="75">
        <f t="shared" si="3"/>
        <v>767.500000000382</v>
      </c>
      <c r="K80" s="82">
        <f>IF(AND(年报!N$2&lt;=A80,A80&lt;=年报!N$3),1,0)</f>
        <v>0</v>
      </c>
    </row>
    <row r="81" spans="1:11">
      <c r="A81" s="21">
        <v>43708</v>
      </c>
      <c r="B81" s="77">
        <f>'DC4-1'!B81</f>
        <v>2581.994</v>
      </c>
      <c r="C81" s="77">
        <f>IF(ISERROR(VLOOKUP(A81,'DC4-1'!$A$4:$Q$1997,5,TRUE)),"",VLOOKUP(A81,'DC4-1'!$A$4:$Q$1997,5,TRUE))</f>
        <v>167.871</v>
      </c>
      <c r="D81" s="74">
        <v>103.411</v>
      </c>
      <c r="E81" s="74">
        <v>103.449</v>
      </c>
      <c r="F81" s="74">
        <f t="shared" si="2"/>
        <v>2646.435</v>
      </c>
      <c r="G81" s="75">
        <f t="shared" si="3"/>
        <v>756.49999999996</v>
      </c>
      <c r="K81" s="82">
        <f>IF(AND(年报!N$2&lt;=A81,A81&lt;=年报!N$3),1,0)</f>
        <v>0</v>
      </c>
    </row>
    <row r="82" spans="1:11">
      <c r="A82" s="21">
        <v>43713</v>
      </c>
      <c r="B82" s="77">
        <f>'DC4-1'!B82</f>
        <v>2581.994</v>
      </c>
      <c r="C82" s="77">
        <f>IF(ISERROR(VLOOKUP(A82,'DC4-1'!$A$4:$Q$1997,5,TRUE)),"",VLOOKUP(A82,'DC4-1'!$A$4:$Q$1997,5,TRUE))</f>
        <v>167.8675</v>
      </c>
      <c r="D82" s="74">
        <v>103.419</v>
      </c>
      <c r="E82" s="74">
        <v>103.45</v>
      </c>
      <c r="F82" s="74">
        <f t="shared" si="2"/>
        <v>2646.427</v>
      </c>
      <c r="G82" s="75">
        <f t="shared" si="3"/>
        <v>764.500000000226</v>
      </c>
      <c r="I82" s="74">
        <v>102.981</v>
      </c>
      <c r="J82" s="74">
        <v>103.019</v>
      </c>
      <c r="K82" s="82">
        <f>IF(AND(年报!N$2&lt;=A82,A82&lt;=年报!N$3),1,0)</f>
        <v>0</v>
      </c>
    </row>
    <row r="83" spans="1:11">
      <c r="A83" s="21">
        <v>43722</v>
      </c>
      <c r="B83" s="77">
        <f>'DC4-1'!B83</f>
        <v>2581.994</v>
      </c>
      <c r="C83" s="77">
        <f>IF(ISERROR(VLOOKUP(A83,'DC4-1'!$A$4:$Q$1997,5,TRUE)),"",VLOOKUP(A83,'DC4-1'!$A$4:$Q$1997,5,TRUE))</f>
        <v>168.4295</v>
      </c>
      <c r="D83" s="74">
        <v>103.982</v>
      </c>
      <c r="E83" s="74">
        <v>104.014</v>
      </c>
      <c r="F83" s="74">
        <f t="shared" si="2"/>
        <v>2646.4255</v>
      </c>
      <c r="G83" s="75">
        <f t="shared" si="3"/>
        <v>766.000000000076</v>
      </c>
      <c r="J83" s="140"/>
      <c r="K83" s="82">
        <f>IF(AND(年报!N$2&lt;=A83,A83&lt;=年报!N$3),1,0)</f>
        <v>0</v>
      </c>
    </row>
    <row r="84" spans="1:11">
      <c r="A84" s="21">
        <v>43728</v>
      </c>
      <c r="B84" s="77">
        <f>'DC4-1'!B84</f>
        <v>2581.994</v>
      </c>
      <c r="C84" s="77">
        <f>IF(ISERROR(VLOOKUP(A84,'DC4-1'!$A$4:$Q$1997,5,TRUE)),"",VLOOKUP(A84,'DC4-1'!$A$4:$Q$1997,5,TRUE))</f>
        <v>168.4115</v>
      </c>
      <c r="D84" s="74">
        <v>103.969</v>
      </c>
      <c r="E84" s="74">
        <v>103.998</v>
      </c>
      <c r="F84" s="74">
        <f t="shared" si="2"/>
        <v>2646.422</v>
      </c>
      <c r="G84" s="75">
        <f t="shared" si="3"/>
        <v>769.49999999988</v>
      </c>
      <c r="K84" s="82">
        <f>IF(AND(年报!N$2&lt;=A84,A84&lt;=年报!N$3),1,0)</f>
        <v>0</v>
      </c>
    </row>
    <row r="85" spans="1:11">
      <c r="A85" s="21">
        <v>43742</v>
      </c>
      <c r="B85" s="77">
        <f>'DC4-1'!B85</f>
        <v>2581.994</v>
      </c>
      <c r="C85" s="77">
        <f>IF(ISERROR(VLOOKUP(A85,'DC4-1'!$A$4:$Q$1997,5,TRUE)),"",VLOOKUP(A85,'DC4-1'!$A$4:$Q$1997,5,TRUE))</f>
        <v>171.1225</v>
      </c>
      <c r="D85" s="74">
        <v>106.687</v>
      </c>
      <c r="E85" s="74">
        <v>106.717</v>
      </c>
      <c r="F85" s="74">
        <f t="shared" si="2"/>
        <v>2646.4145</v>
      </c>
      <c r="G85" s="75">
        <f t="shared" si="3"/>
        <v>777.000000000498</v>
      </c>
      <c r="K85" s="82">
        <f>IF(AND(年报!N$2&lt;=A85,A85&lt;=年报!N$3),1,0)</f>
        <v>0</v>
      </c>
    </row>
    <row r="86" spans="1:11">
      <c r="A86" s="21">
        <v>43749</v>
      </c>
      <c r="B86" s="77">
        <f>'DC4-1'!B86</f>
        <v>2581.994</v>
      </c>
      <c r="C86" s="77">
        <f>IF(ISERROR(VLOOKUP(A86,'DC4-1'!$A$4:$Q$1997,5,TRUE)),"",VLOOKUP(A86,'DC4-1'!$A$4:$Q$1997,5,TRUE))</f>
        <v>171.085</v>
      </c>
      <c r="D86" s="74">
        <v>106.652</v>
      </c>
      <c r="E86" s="74">
        <v>106.683</v>
      </c>
      <c r="F86" s="74">
        <f t="shared" si="2"/>
        <v>2646.4115</v>
      </c>
      <c r="G86" s="75">
        <f t="shared" si="3"/>
        <v>780.0000000002</v>
      </c>
      <c r="K86" s="82">
        <f>IF(AND(年报!N$2&lt;=A86,A86&lt;=年报!N$3),1,0)</f>
        <v>0</v>
      </c>
    </row>
    <row r="87" spans="1:11">
      <c r="A87" s="21">
        <v>43762</v>
      </c>
      <c r="B87" s="77">
        <f>'DC4-1'!B87</f>
        <v>2581.994</v>
      </c>
      <c r="C87" s="77">
        <f>IF(ISERROR(VLOOKUP(A87,'DC4-1'!$A$4:$Q$1997,5,TRUE)),"",VLOOKUP(A87,'DC4-1'!$A$4:$Q$1997,5,TRUE))</f>
        <v>174.3905</v>
      </c>
      <c r="D87" s="74">
        <v>109.916</v>
      </c>
      <c r="E87" s="74">
        <v>109.988</v>
      </c>
      <c r="F87" s="74">
        <f t="shared" si="2"/>
        <v>2646.4325</v>
      </c>
      <c r="G87" s="75">
        <f t="shared" si="3"/>
        <v>759.000000000469</v>
      </c>
      <c r="K87" s="82">
        <f>IF(AND(年报!N$2&lt;=A87,A87&lt;=年报!N$3),1,0)</f>
        <v>0</v>
      </c>
    </row>
    <row r="88" spans="1:11">
      <c r="A88" s="21">
        <v>43770</v>
      </c>
      <c r="B88" s="77">
        <f>'DC4-1'!B88</f>
        <v>2581.994</v>
      </c>
      <c r="C88" s="77">
        <f>IF(ISERROR(VLOOKUP(A88,'DC4-1'!$A$4:$Q$1997,5,TRUE)),"",VLOOKUP(A88,'DC4-1'!$A$4:$Q$1997,5,TRUE))</f>
        <v>177.4835</v>
      </c>
      <c r="D88" s="74">
        <v>113.052</v>
      </c>
      <c r="E88" s="74">
        <v>113.083</v>
      </c>
      <c r="F88" s="74">
        <f t="shared" si="2"/>
        <v>2646.41</v>
      </c>
      <c r="G88" s="75">
        <f t="shared" si="3"/>
        <v>781.500000000506</v>
      </c>
      <c r="K88" s="82">
        <f>IF(AND(年报!N$2&lt;=A88,A88&lt;=年报!N$3),1,0)</f>
        <v>0</v>
      </c>
    </row>
    <row r="89" spans="1:11">
      <c r="A89" s="21">
        <v>43778</v>
      </c>
      <c r="B89" s="77">
        <f>'DC4-1'!B89</f>
        <v>2581.994</v>
      </c>
      <c r="C89" s="77">
        <f>IF(ISERROR(VLOOKUP(A89,'DC4-1'!$A$4:$Q$1997,5,TRUE)),"",VLOOKUP(A89,'DC4-1'!$A$4:$Q$1997,5,TRUE))</f>
        <v>180.6385</v>
      </c>
      <c r="D89" s="74">
        <v>116.211</v>
      </c>
      <c r="E89" s="74">
        <v>116.239</v>
      </c>
      <c r="F89" s="74">
        <f t="shared" si="2"/>
        <v>2646.4075</v>
      </c>
      <c r="G89" s="75">
        <f t="shared" si="3"/>
        <v>784.000000000106</v>
      </c>
      <c r="K89" s="82">
        <f>IF(AND(年报!N$2&lt;=A89,A89&lt;=年报!N$3),1,0)</f>
        <v>0</v>
      </c>
    </row>
    <row r="90" spans="1:11">
      <c r="A90" s="21">
        <v>43791</v>
      </c>
      <c r="B90" s="77">
        <f>'DC4-1'!B90</f>
        <v>2581.994</v>
      </c>
      <c r="C90" s="77">
        <f>IF(ISERROR(VLOOKUP(A90,'DC4-1'!$A$4:$Q$1997,5,TRUE)),"",VLOOKUP(A90,'DC4-1'!$A$4:$Q$1997,5,TRUE))</f>
        <v>184.322</v>
      </c>
      <c r="D90" s="74">
        <v>119.907</v>
      </c>
      <c r="E90" s="74">
        <v>119.938</v>
      </c>
      <c r="F90" s="74">
        <f t="shared" si="2"/>
        <v>2646.3935</v>
      </c>
      <c r="G90" s="75">
        <f t="shared" si="3"/>
        <v>798.000000000229</v>
      </c>
      <c r="K90" s="82">
        <f>IF(AND(年报!N$2&lt;=A90,A90&lt;=年报!N$3),1,0)</f>
        <v>0</v>
      </c>
    </row>
    <row r="91" spans="1:11">
      <c r="A91" s="21">
        <v>43802</v>
      </c>
      <c r="B91" s="77">
        <f>'DC4-1'!B91</f>
        <v>2581.994</v>
      </c>
      <c r="C91" s="77">
        <f>IF(ISERROR(VLOOKUP(A91,'DC4-1'!$A$4:$Q$1997,5,TRUE)),"",VLOOKUP(A91,'DC4-1'!$A$4:$Q$1997,5,TRUE))</f>
        <v>187.01</v>
      </c>
      <c r="D91" s="74">
        <v>122.592</v>
      </c>
      <c r="E91" s="74">
        <v>122.627</v>
      </c>
      <c r="F91" s="74">
        <f t="shared" si="2"/>
        <v>2646.3945</v>
      </c>
      <c r="G91" s="75">
        <f t="shared" si="3"/>
        <v>797.00000000048</v>
      </c>
      <c r="K91" s="82">
        <f>IF(AND(年报!N$2&lt;=A91,A91&lt;=年报!N$3),1,0)</f>
        <v>0</v>
      </c>
    </row>
    <row r="92" spans="1:11">
      <c r="A92" s="21">
        <v>43824</v>
      </c>
      <c r="B92" s="77">
        <f>'DC4-1'!B92</f>
        <v>2581.994</v>
      </c>
      <c r="C92" s="77">
        <f>IF(ISERROR(VLOOKUP(A92,'DC4-1'!$A$4:$Q$1997,5,TRUE)),"",VLOOKUP(A92,'DC4-1'!$A$4:$Q$1997,5,TRUE))</f>
        <v>190.2285</v>
      </c>
      <c r="D92" s="74">
        <v>125.825</v>
      </c>
      <c r="E92" s="74">
        <v>125.857</v>
      </c>
      <c r="F92" s="74">
        <f t="shared" si="2"/>
        <v>2646.3815</v>
      </c>
      <c r="G92" s="75">
        <f t="shared" si="3"/>
        <v>809.999999999945</v>
      </c>
      <c r="K92" s="82">
        <f>IF(AND(年报!N$2&lt;=A92,A92&lt;=年报!N$3),1,0)</f>
        <v>1</v>
      </c>
    </row>
    <row r="93" spans="1:11">
      <c r="A93" s="21">
        <v>43834</v>
      </c>
      <c r="B93" s="77">
        <f>'DC4-1'!B93</f>
        <v>2581.994</v>
      </c>
      <c r="C93" s="77">
        <f>IF(ISERROR(VLOOKUP(A93,'DC4-1'!$A$4:$Q$1997,5,TRUE)),"",VLOOKUP(A93,'DC4-1'!$A$4:$Q$1997,5,TRUE))</f>
        <v>190.2345</v>
      </c>
      <c r="D93" s="74">
        <v>125.844</v>
      </c>
      <c r="E93" s="74">
        <v>125.877</v>
      </c>
      <c r="F93" s="74">
        <f t="shared" si="2"/>
        <v>2646.368</v>
      </c>
      <c r="G93" s="75">
        <f t="shared" si="3"/>
        <v>823.499999999967</v>
      </c>
      <c r="K93" s="82">
        <f>IF(AND(年报!N$2&lt;=A93,A93&lt;=年报!N$3),1,0)</f>
        <v>1</v>
      </c>
    </row>
    <row r="94" spans="1:11">
      <c r="A94" s="21">
        <v>43839</v>
      </c>
      <c r="B94" s="77">
        <f>'DC4-1'!B94</f>
        <v>2581.994</v>
      </c>
      <c r="C94" s="77">
        <f>IF(ISERROR(VLOOKUP(A94,'DC4-1'!$A$4:$Q$1997,5,TRUE)),"",VLOOKUP(A94,'DC4-1'!$A$4:$Q$1997,5,TRUE))</f>
        <v>193.5085</v>
      </c>
      <c r="D94" s="74">
        <v>129.109</v>
      </c>
      <c r="E94" s="74">
        <v>129.136</v>
      </c>
      <c r="F94" s="74">
        <f t="shared" si="2"/>
        <v>2646.38</v>
      </c>
      <c r="G94" s="75">
        <f t="shared" si="3"/>
        <v>811.500000000251</v>
      </c>
      <c r="K94" s="82">
        <f>IF(AND(年报!N$2&lt;=A94,A94&lt;=年报!N$3),1,0)</f>
        <v>1</v>
      </c>
    </row>
    <row r="95" spans="1:11">
      <c r="A95" s="21">
        <v>43845</v>
      </c>
      <c r="B95" s="77">
        <f>'DC4-1'!B95</f>
        <v>2581.994</v>
      </c>
      <c r="C95" s="77">
        <f>IF(ISERROR(VLOOKUP(A95,'DC4-1'!$A$4:$Q$1997,5,TRUE)),"",VLOOKUP(A95,'DC4-1'!$A$4:$Q$1997,5,TRUE))</f>
        <v>193.499</v>
      </c>
      <c r="D95" s="74">
        <v>129.121</v>
      </c>
      <c r="E95" s="74">
        <v>129.154</v>
      </c>
      <c r="F95" s="74">
        <f t="shared" si="2"/>
        <v>2646.3555</v>
      </c>
      <c r="G95" s="75">
        <f t="shared" si="3"/>
        <v>836.00000000024</v>
      </c>
      <c r="K95" s="82">
        <f>IF(AND(年报!N$2&lt;=A95,A95&lt;=年报!N$3),1,0)</f>
        <v>1</v>
      </c>
    </row>
    <row r="96" spans="1:11">
      <c r="A96" s="21">
        <v>43908</v>
      </c>
      <c r="B96" s="77">
        <f>'DC4-1'!B96</f>
        <v>2581.994</v>
      </c>
      <c r="C96" s="77">
        <f>IF(ISERROR(VLOOKUP(A96,'DC4-1'!$A$4:$Q$1997,5,TRUE)),"",VLOOKUP(A96,'DC4-1'!$A$4:$Q$1997,5,TRUE))</f>
        <v>193.3015</v>
      </c>
      <c r="D96" s="74">
        <v>128.93</v>
      </c>
      <c r="E96" s="74">
        <v>128.962</v>
      </c>
      <c r="F96" s="74">
        <f t="shared" si="2"/>
        <v>2646.3495</v>
      </c>
      <c r="G96" s="75">
        <f t="shared" si="3"/>
        <v>842.000000000098</v>
      </c>
      <c r="K96" s="82">
        <f>IF(AND(年报!N$2&lt;=A96,A96&lt;=年报!N$3),1,0)</f>
        <v>1</v>
      </c>
    </row>
    <row r="97" spans="1:11">
      <c r="A97" s="21">
        <v>43930</v>
      </c>
      <c r="B97" s="77">
        <f>'DC4-1'!B97</f>
        <v>2581.994</v>
      </c>
      <c r="C97" s="77">
        <f>IF(ISERROR(VLOOKUP(A97,'DC4-1'!$A$4:$Q$1997,5,TRUE)),"",VLOOKUP(A97,'DC4-1'!$A$4:$Q$1997,5,TRUE))</f>
        <v>200.2455</v>
      </c>
      <c r="D97" s="74">
        <v>135.877</v>
      </c>
      <c r="E97" s="74">
        <v>135.912</v>
      </c>
      <c r="F97" s="74">
        <f t="shared" si="2"/>
        <v>2646.345</v>
      </c>
      <c r="G97" s="75">
        <f t="shared" si="3"/>
        <v>846.500000000106</v>
      </c>
      <c r="K97" s="82">
        <f>IF(AND(年报!N$2&lt;=A97,A97&lt;=年报!N$3),1,0)</f>
        <v>1</v>
      </c>
    </row>
    <row r="98" spans="1:11">
      <c r="A98" s="21">
        <v>43938</v>
      </c>
      <c r="B98" s="77">
        <f>'DC4-1'!B98</f>
        <v>2581.994</v>
      </c>
      <c r="C98" s="77">
        <f>IF(ISERROR(VLOOKUP(A98,'DC4-1'!$A$4:$Q$1997,5,TRUE)),"",VLOOKUP(A98,'DC4-1'!$A$4:$Q$1997,5,TRUE))</f>
        <v>203.081</v>
      </c>
      <c r="D98" s="74">
        <v>138.678</v>
      </c>
      <c r="E98" s="74">
        <v>138.712</v>
      </c>
      <c r="F98" s="74">
        <f t="shared" si="2"/>
        <v>2646.38</v>
      </c>
      <c r="G98" s="75">
        <f t="shared" si="3"/>
        <v>811.500000000251</v>
      </c>
      <c r="K98" s="82">
        <f>IF(AND(年报!N$2&lt;=A98,A98&lt;=年报!N$3),1,0)</f>
        <v>1</v>
      </c>
    </row>
    <row r="99" spans="1:11">
      <c r="A99" s="21">
        <v>43942</v>
      </c>
      <c r="B99" s="77">
        <f>'DC4-1'!B99</f>
        <v>2581.994</v>
      </c>
      <c r="C99" s="77">
        <f>IF(ISERROR(VLOOKUP(A99,'DC4-1'!$A$4:$Q$1997,5,TRUE)),"",VLOOKUP(A99,'DC4-1'!$A$4:$Q$1997,5,TRUE))</f>
        <v>203.493</v>
      </c>
      <c r="D99" s="74">
        <v>139.137</v>
      </c>
      <c r="E99" s="74">
        <v>139.168</v>
      </c>
      <c r="F99" s="74">
        <f t="shared" si="2"/>
        <v>2646.3345</v>
      </c>
      <c r="G99" s="75">
        <f t="shared" si="3"/>
        <v>857.000000000426</v>
      </c>
      <c r="K99" s="82">
        <f>IF(AND(年报!N$2&lt;=A99,A99&lt;=年报!N$3),1,0)</f>
        <v>1</v>
      </c>
    </row>
    <row r="100" spans="1:11">
      <c r="A100" s="21">
        <v>43951</v>
      </c>
      <c r="B100" s="77">
        <f>'DC4-1'!B100</f>
        <v>2581.994</v>
      </c>
      <c r="C100" s="77">
        <f>IF(ISERROR(VLOOKUP(A100,'DC4-1'!$A$4:$Q$1997,5,TRUE)),"",VLOOKUP(A100,'DC4-1'!$A$4:$Q$1997,5,TRUE))</f>
        <v>206.1375</v>
      </c>
      <c r="D100" s="74">
        <v>141.783</v>
      </c>
      <c r="E100" s="74">
        <v>141.814</v>
      </c>
      <c r="F100" s="74">
        <f t="shared" si="2"/>
        <v>2646.333</v>
      </c>
      <c r="G100" s="75">
        <f t="shared" si="3"/>
        <v>858.500000000276</v>
      </c>
      <c r="K100" s="82">
        <f>IF(AND(年报!N$2&lt;=A100,A100&lt;=年报!N$3),1,0)</f>
        <v>1</v>
      </c>
    </row>
    <row r="101" spans="1:11">
      <c r="A101" s="21">
        <v>43956</v>
      </c>
      <c r="B101" s="77">
        <f>'DC4-1'!B101</f>
        <v>2581.994</v>
      </c>
      <c r="C101" s="77">
        <f>IF(ISERROR(VLOOKUP(A101,'DC4-1'!$A$4:$Q$1997,5,TRUE)),"",VLOOKUP(A101,'DC4-1'!$A$4:$Q$1997,5,TRUE))</f>
        <v>206.577</v>
      </c>
      <c r="D101" s="74">
        <v>142.212</v>
      </c>
      <c r="E101" s="74">
        <v>142.244</v>
      </c>
      <c r="F101" s="74">
        <f t="shared" si="2"/>
        <v>2646.343</v>
      </c>
      <c r="G101" s="75">
        <f t="shared" si="3"/>
        <v>848.500000000513</v>
      </c>
      <c r="K101" s="82">
        <f>IF(AND(年报!N$2&lt;=A101,A101&lt;=年报!N$3),1,0)</f>
        <v>1</v>
      </c>
    </row>
    <row r="102" spans="1:11">
      <c r="A102" s="21">
        <v>43964</v>
      </c>
      <c r="B102" s="77">
        <f>'DC4-1'!B102</f>
        <v>2581.994</v>
      </c>
      <c r="C102" s="77">
        <f>IF(ISERROR(VLOOKUP(A102,'DC4-1'!$A$4:$Q$1997,5,TRUE)),"",VLOOKUP(A102,'DC4-1'!$A$4:$Q$1997,5,TRUE))</f>
        <v>209.16</v>
      </c>
      <c r="D102" s="74">
        <v>144.809</v>
      </c>
      <c r="E102" s="74">
        <v>144.841</v>
      </c>
      <c r="F102" s="74">
        <f t="shared" si="2"/>
        <v>2646.329</v>
      </c>
      <c r="G102" s="75">
        <f t="shared" si="3"/>
        <v>862.500000000182</v>
      </c>
      <c r="K102" s="82">
        <f>IF(AND(年报!N$2&lt;=A102,A102&lt;=年报!N$3),1,0)</f>
        <v>1</v>
      </c>
    </row>
    <row r="103" spans="1:11">
      <c r="A103" s="21">
        <v>43972</v>
      </c>
      <c r="B103" s="77">
        <f>'DC4-1'!B103</f>
        <v>2581.994</v>
      </c>
      <c r="C103" s="77">
        <f>IF(ISERROR(VLOOKUP(A103,'DC4-1'!$A$4:$Q$1997,5,TRUE)),"",VLOOKUP(A103,'DC4-1'!$A$4:$Q$1997,5,TRUE))</f>
        <v>212.1685</v>
      </c>
      <c r="D103" s="74">
        <v>147.825</v>
      </c>
      <c r="E103" s="74">
        <v>147.856</v>
      </c>
      <c r="F103" s="74">
        <f t="shared" si="2"/>
        <v>2646.322</v>
      </c>
      <c r="G103" s="75">
        <f t="shared" si="3"/>
        <v>869.499999999789</v>
      </c>
      <c r="K103" s="82">
        <f>IF(AND(年报!N$2&lt;=A103,A103&lt;=年报!N$3),1,0)</f>
        <v>1</v>
      </c>
    </row>
    <row r="104" spans="1:11">
      <c r="A104" s="21">
        <v>43980</v>
      </c>
      <c r="B104" s="77">
        <f>'DC4-1'!B104</f>
        <v>2581.994</v>
      </c>
      <c r="C104" s="77">
        <f>IF(ISERROR(VLOOKUP(A104,'DC4-1'!$A$4:$Q$1997,5,TRUE)),"",VLOOKUP(A104,'DC4-1'!$A$4:$Q$1997,5,TRUE))</f>
        <v>212.1675</v>
      </c>
      <c r="D104" s="74">
        <v>147.809</v>
      </c>
      <c r="E104" s="74">
        <v>147.845</v>
      </c>
      <c r="F104" s="74">
        <f t="shared" si="2"/>
        <v>2646.3345</v>
      </c>
      <c r="G104" s="75">
        <f t="shared" si="3"/>
        <v>857.000000000426</v>
      </c>
      <c r="K104" s="82">
        <f>IF(AND(年报!N$2&lt;=A104,A104&lt;=年报!N$3),1,0)</f>
        <v>1</v>
      </c>
    </row>
    <row r="105" spans="1:11">
      <c r="A105" s="21">
        <v>43999</v>
      </c>
      <c r="B105" s="77">
        <f>'DC4-1'!B105</f>
        <v>2581.994</v>
      </c>
      <c r="C105" s="77">
        <f>IF(ISERROR(VLOOKUP(A105,'DC4-1'!$A$4:$Q$1997,5,TRUE)),"",VLOOKUP(A105,'DC4-1'!$A$4:$Q$1997,5,TRUE))</f>
        <v>215.368</v>
      </c>
      <c r="D105" s="74">
        <v>151.036</v>
      </c>
      <c r="E105" s="74">
        <v>151.068</v>
      </c>
      <c r="F105" s="74">
        <f t="shared" si="2"/>
        <v>2646.31</v>
      </c>
      <c r="G105" s="75">
        <f t="shared" si="3"/>
        <v>881.500000000415</v>
      </c>
      <c r="K105" s="82">
        <f>IF(AND(年报!N$2&lt;=A105,A105&lt;=年报!N$3),1,0)</f>
        <v>1</v>
      </c>
    </row>
    <row r="106" spans="1:11">
      <c r="A106" s="21">
        <v>44008</v>
      </c>
      <c r="B106" s="77">
        <f>'DC4-1'!B106</f>
        <v>2581.994</v>
      </c>
      <c r="C106" s="77">
        <f>IF(ISERROR(VLOOKUP(A106,'DC4-1'!$A$4:$Q$1997,5,TRUE)),"",VLOOKUP(A106,'DC4-1'!$A$4:$Q$1997,5,TRUE))</f>
        <v>215.364</v>
      </c>
      <c r="D106" s="74">
        <v>151.038</v>
      </c>
      <c r="E106" s="74">
        <v>151.069</v>
      </c>
      <c r="F106" s="74">
        <f t="shared" si="2"/>
        <v>2646.3045</v>
      </c>
      <c r="G106" s="75">
        <f t="shared" si="3"/>
        <v>887.000000000171</v>
      </c>
      <c r="K106" s="82">
        <f>IF(AND(年报!N$2&lt;=A106,A106&lt;=年报!N$3),1,0)</f>
        <v>1</v>
      </c>
    </row>
    <row r="107" spans="1:11">
      <c r="A107" s="21">
        <v>44056</v>
      </c>
      <c r="B107" s="77">
        <f>'DC4-1'!B107</f>
        <v>2581.994</v>
      </c>
      <c r="C107" s="77">
        <f>IF(ISERROR(VLOOKUP(A107,'DC4-1'!$A$4:$Q$1997,5,TRUE)),"",VLOOKUP(A107,'DC4-1'!$A$4:$Q$1997,5,TRUE))</f>
        <v>219.0455</v>
      </c>
      <c r="D107" s="74">
        <v>154.731</v>
      </c>
      <c r="E107" s="74">
        <v>154.761</v>
      </c>
      <c r="F107" s="74">
        <f t="shared" si="2"/>
        <v>2646.2935</v>
      </c>
      <c r="G107" s="75">
        <f t="shared" si="3"/>
        <v>898.000000000138</v>
      </c>
      <c r="K107" s="82">
        <f>IF(AND(年报!N$2&lt;=A107,A107&lt;=年报!N$3),1,0)</f>
        <v>1</v>
      </c>
    </row>
    <row r="108" spans="1:11">
      <c r="A108" s="21">
        <v>44062</v>
      </c>
      <c r="B108" s="77">
        <f>'DC4-1'!B108</f>
        <v>2581.994</v>
      </c>
      <c r="C108" s="77">
        <f>IF(ISERROR(VLOOKUP(A108,'DC4-1'!$A$4:$Q$1997,5,TRUE)),"",VLOOKUP(A108,'DC4-1'!$A$4:$Q$1997,5,TRUE))</f>
        <v>218.996</v>
      </c>
      <c r="D108" s="74">
        <v>154.689</v>
      </c>
      <c r="E108" s="74">
        <v>154.72</v>
      </c>
      <c r="F108" s="74">
        <f t="shared" si="2"/>
        <v>2646.2855</v>
      </c>
      <c r="G108" s="75">
        <f t="shared" si="3"/>
        <v>905.999999999949</v>
      </c>
      <c r="K108" s="82">
        <f>IF(AND(年报!N$2&lt;=A108,A108&lt;=年报!N$3),1,0)</f>
        <v>1</v>
      </c>
    </row>
    <row r="109" spans="1:11">
      <c r="A109" s="21">
        <v>44070</v>
      </c>
      <c r="B109" s="77">
        <f>'DC4-1'!B109</f>
        <v>2581.994</v>
      </c>
      <c r="C109" s="77">
        <f>IF(ISERROR(VLOOKUP(A109,'DC4-1'!$A$4:$Q$1997,5,TRUE)),"",VLOOKUP(A109,'DC4-1'!$A$4:$Q$1997,5,TRUE))</f>
        <v>222.3115</v>
      </c>
      <c r="D109" s="74">
        <v>158.005</v>
      </c>
      <c r="E109" s="74">
        <v>158.038</v>
      </c>
      <c r="F109" s="74">
        <f t="shared" si="2"/>
        <v>2646.284</v>
      </c>
      <c r="G109" s="75">
        <f t="shared" si="3"/>
        <v>907.500000000255</v>
      </c>
      <c r="K109" s="82">
        <f>IF(AND(年报!N$2&lt;=A109,A109&lt;=年报!N$3),1,0)</f>
        <v>1</v>
      </c>
    </row>
    <row r="110" spans="1:11">
      <c r="A110" s="21">
        <v>44084</v>
      </c>
      <c r="B110" s="77">
        <f>'DC4-1'!B110</f>
        <v>2581.994</v>
      </c>
      <c r="C110" s="77">
        <f>IF(ISERROR(VLOOKUP(A110,'DC4-1'!$A$4:$Q$1997,5,TRUE)),"",VLOOKUP(A110,'DC4-1'!$A$4:$Q$1997,5,TRUE))</f>
        <v>224.9835</v>
      </c>
      <c r="D110" s="74">
        <v>160.68</v>
      </c>
      <c r="E110" s="74">
        <v>160.713</v>
      </c>
      <c r="F110" s="74">
        <f t="shared" si="2"/>
        <v>2646.281</v>
      </c>
      <c r="G110" s="75">
        <f t="shared" si="3"/>
        <v>910.500000000411</v>
      </c>
      <c r="K110" s="82">
        <f>IF(AND(年报!N$2&lt;=A110,A110&lt;=年报!N$3),1,0)</f>
        <v>1</v>
      </c>
    </row>
    <row r="111" spans="1:11">
      <c r="A111" s="21">
        <v>44092</v>
      </c>
      <c r="B111" s="77">
        <f>'DC4-1'!B111</f>
        <v>2581.994</v>
      </c>
      <c r="C111" s="77">
        <f>IF(ISERROR(VLOOKUP(A111,'DC4-1'!$A$4:$Q$1997,5,TRUE)),"",VLOOKUP(A111,'DC4-1'!$A$4:$Q$1997,5,TRUE))</f>
        <v>224.9535</v>
      </c>
      <c r="D111" s="74">
        <v>160.658</v>
      </c>
      <c r="E111" s="74">
        <v>160.693</v>
      </c>
      <c r="F111" s="74">
        <f t="shared" si="2"/>
        <v>2646.272</v>
      </c>
      <c r="G111" s="75">
        <f t="shared" si="3"/>
        <v>919.499999999971</v>
      </c>
      <c r="K111" s="82">
        <f>IF(AND(年报!N$2&lt;=A111,A111&lt;=年报!N$3),1,0)</f>
        <v>1</v>
      </c>
    </row>
    <row r="112" spans="1:11">
      <c r="A112" s="21">
        <v>44100</v>
      </c>
      <c r="B112" s="77">
        <f>'DC4-1'!B112</f>
        <v>2581.994</v>
      </c>
      <c r="C112" s="77">
        <f>IF(ISERROR(VLOOKUP(A112,'DC4-1'!$A$4:$Q$1997,5,TRUE)),"",VLOOKUP(A112,'DC4-1'!$A$4:$Q$1997,5,TRUE))</f>
        <v>225.3425</v>
      </c>
      <c r="D112" s="74">
        <v>161.045</v>
      </c>
      <c r="E112" s="74">
        <v>161.08</v>
      </c>
      <c r="F112" s="74">
        <f t="shared" si="2"/>
        <v>2646.274</v>
      </c>
      <c r="G112" s="75">
        <f t="shared" si="3"/>
        <v>917.500000000018</v>
      </c>
      <c r="K112" s="82">
        <f>IF(AND(年报!N$2&lt;=A112,A112&lt;=年报!N$3),1,0)</f>
        <v>1</v>
      </c>
    </row>
    <row r="113" spans="1:11">
      <c r="A113" s="21">
        <v>44114</v>
      </c>
      <c r="B113" s="77">
        <f>'DC4-1'!B113</f>
        <v>2581.994</v>
      </c>
      <c r="C113" s="77">
        <f>IF(ISERROR(VLOOKUP(A113,'DC4-1'!$A$4:$Q$1997,5,TRUE)),"",VLOOKUP(A113,'DC4-1'!$A$4:$Q$1997,5,TRUE))</f>
        <v>228.4075</v>
      </c>
      <c r="D113" s="74">
        <v>164.11</v>
      </c>
      <c r="E113" s="74">
        <v>164.145</v>
      </c>
      <c r="F113" s="74">
        <f t="shared" si="2"/>
        <v>2646.274</v>
      </c>
      <c r="G113" s="75">
        <f t="shared" si="3"/>
        <v>917.500000000473</v>
      </c>
      <c r="K113" s="82">
        <f>IF(AND(年报!N$2&lt;=A113,A113&lt;=年报!N$3),1,0)</f>
        <v>1</v>
      </c>
    </row>
    <row r="114" spans="1:11">
      <c r="A114" s="21">
        <v>44228</v>
      </c>
      <c r="B114" s="77">
        <f>'DC4-1'!B114</f>
        <v>2581.994</v>
      </c>
      <c r="C114" s="77">
        <f>IF(ISERROR(VLOOKUP(A114,'DC4-1'!$A$4:$Q$1997,5,TRUE)),"",VLOOKUP(A114,'DC4-1'!$A$4:$Q$1997,5,TRUE))</f>
        <v>249.8045</v>
      </c>
      <c r="D114" s="74">
        <v>185.53</v>
      </c>
      <c r="E114" s="74">
        <v>185.565</v>
      </c>
      <c r="F114" s="74">
        <f t="shared" si="2"/>
        <v>2646.251</v>
      </c>
      <c r="G114" s="75">
        <f t="shared" si="3"/>
        <v>940.500000000156</v>
      </c>
      <c r="K114" s="82">
        <f>IF(AND(年报!N$2&lt;=A114,A114&lt;=年报!N$3),1,0)</f>
        <v>0</v>
      </c>
    </row>
    <row r="115" spans="1:11">
      <c r="A115" s="21">
        <v>44256</v>
      </c>
      <c r="B115" s="77">
        <f>'DC4-1'!B115</f>
        <v>2581.994</v>
      </c>
      <c r="C115" s="77">
        <f>IF(ISERROR(VLOOKUP(A115,'DC4-1'!$A$4:$Q$1997,5,TRUE)),"",VLOOKUP(A115,'DC4-1'!$A$4:$Q$1997,5,TRUE))</f>
        <v>249.7185</v>
      </c>
      <c r="D115" s="74">
        <v>185.461</v>
      </c>
      <c r="E115" s="74">
        <v>185.493</v>
      </c>
      <c r="F115" s="74">
        <f t="shared" si="2"/>
        <v>2646.2355</v>
      </c>
      <c r="G115" s="75">
        <f t="shared" si="3"/>
        <v>956.000000000131</v>
      </c>
      <c r="K115" s="82">
        <f>IF(AND(年报!N$2&lt;=A115,A115&lt;=年报!N$3),1,0)</f>
        <v>0</v>
      </c>
    </row>
    <row r="116" spans="1:11">
      <c r="A116" s="21">
        <v>44273</v>
      </c>
      <c r="B116" s="77">
        <f>'DC4-1'!B116</f>
        <v>2581.994</v>
      </c>
      <c r="C116" s="77">
        <f>IF(ISERROR(VLOOKUP(A116,'DC4-1'!$A$4:$Q$1997,5,TRUE)),"",VLOOKUP(A116,'DC4-1'!$A$4:$Q$1997,5,TRUE))</f>
        <v>253.0285</v>
      </c>
      <c r="D116" s="74">
        <v>188.769</v>
      </c>
      <c r="E116" s="74">
        <v>188.803</v>
      </c>
      <c r="F116" s="74">
        <f t="shared" si="2"/>
        <v>2646.2365</v>
      </c>
      <c r="G116" s="75">
        <f t="shared" si="3"/>
        <v>955.000000000382</v>
      </c>
      <c r="K116" s="82">
        <f>IF(AND(年报!N$2&lt;=A116,A116&lt;=年报!N$3),1,0)</f>
        <v>0</v>
      </c>
    </row>
    <row r="117" spans="1:11">
      <c r="A117" s="21">
        <v>44287</v>
      </c>
      <c r="B117" s="77">
        <f>'DC4-1'!B117</f>
        <v>2581.994</v>
      </c>
      <c r="C117" s="77">
        <f>IF(ISERROR(VLOOKUP(A117,'DC4-1'!$A$4:$Q$1997,5,TRUE)),"",VLOOKUP(A117,'DC4-1'!$A$4:$Q$1997,5,TRUE))</f>
        <v>256.094</v>
      </c>
      <c r="D117" s="74">
        <v>191.837</v>
      </c>
      <c r="E117" s="74">
        <v>191.869</v>
      </c>
      <c r="F117" s="74">
        <f t="shared" si="2"/>
        <v>2646.235</v>
      </c>
      <c r="G117" s="75">
        <f t="shared" si="3"/>
        <v>956.500000000233</v>
      </c>
      <c r="K117" s="82">
        <f>IF(AND(年报!N$2&lt;=A117,A117&lt;=年报!N$3),1,0)</f>
        <v>0</v>
      </c>
    </row>
    <row r="118" spans="1:11">
      <c r="A118" s="21">
        <v>44295</v>
      </c>
      <c r="B118" s="77">
        <f>'DC4-1'!B118</f>
        <v>2581.994</v>
      </c>
      <c r="C118" s="77">
        <f>IF(ISERROR(VLOOKUP(A118,'DC4-1'!$A$4:$Q$1997,5,TRUE)),"",VLOOKUP(A118,'DC4-1'!$A$4:$Q$1997,5,TRUE))</f>
        <v>256.6705</v>
      </c>
      <c r="D118" s="74">
        <v>192.41</v>
      </c>
      <c r="E118" s="74">
        <v>192.442</v>
      </c>
      <c r="F118" s="74">
        <f t="shared" si="2"/>
        <v>2646.2385</v>
      </c>
      <c r="G118" s="75">
        <f t="shared" si="3"/>
        <v>952.999999999975</v>
      </c>
      <c r="K118" s="82">
        <f>IF(AND(年报!N$2&lt;=A118,A118&lt;=年报!N$3),1,0)</f>
        <v>0</v>
      </c>
    </row>
    <row r="119" spans="1:11">
      <c r="A119" s="21">
        <v>44318</v>
      </c>
      <c r="B119" s="77">
        <f>'DC4-1'!B119</f>
        <v>2581.994</v>
      </c>
      <c r="C119" s="77">
        <f>IF(ISERROR(VLOOKUP(A119,'DC4-1'!$A$4:$Q$1997,5,TRUE)),"",VLOOKUP(A119,'DC4-1'!$A$4:$Q$1997,5,TRUE))</f>
        <v>259.476</v>
      </c>
      <c r="D119" s="74">
        <v>195.227</v>
      </c>
      <c r="E119" s="74">
        <v>195.259</v>
      </c>
      <c r="F119" s="74">
        <f t="shared" si="2"/>
        <v>2646.227</v>
      </c>
      <c r="G119" s="75">
        <f t="shared" si="3"/>
        <v>964.500000000044</v>
      </c>
      <c r="K119" s="82">
        <f>IF(AND(年报!N$2&lt;=A119,A119&lt;=年报!N$3),1,0)</f>
        <v>0</v>
      </c>
    </row>
    <row r="120" spans="1:11">
      <c r="A120" s="21">
        <v>44325</v>
      </c>
      <c r="B120" s="77">
        <f>'DC4-1'!B120</f>
        <v>2581.994</v>
      </c>
      <c r="C120" s="77">
        <f>IF(ISERROR(VLOOKUP(A120,'DC4-1'!$A$4:$Q$1997,5,TRUE)),"",VLOOKUP(A120,'DC4-1'!$A$4:$Q$1997,5,TRUE))</f>
        <v>259.4725</v>
      </c>
      <c r="D120" s="74">
        <v>195.217</v>
      </c>
      <c r="E120" s="74">
        <v>195.248</v>
      </c>
      <c r="F120" s="74">
        <f t="shared" si="2"/>
        <v>2646.234</v>
      </c>
      <c r="G120" s="75">
        <f t="shared" si="3"/>
        <v>957.500000000437</v>
      </c>
      <c r="K120" s="82">
        <f>IF(AND(年报!N$2&lt;=A120,A120&lt;=年报!N$3),1,0)</f>
        <v>0</v>
      </c>
    </row>
    <row r="121" spans="1:11">
      <c r="A121" s="21">
        <v>44333</v>
      </c>
      <c r="B121" s="77">
        <f>'DC4-1'!B121</f>
        <v>2581.994</v>
      </c>
      <c r="C121" s="77">
        <f>IF(ISERROR(VLOOKUP(A121,'DC4-1'!$A$4:$Q$1997,5,TRUE)),"",VLOOKUP(A121,'DC4-1'!$A$4:$Q$1997,5,TRUE))</f>
        <v>259.415</v>
      </c>
      <c r="D121" s="74">
        <v>195.166</v>
      </c>
      <c r="E121" s="74">
        <v>195.197</v>
      </c>
      <c r="F121" s="74">
        <f t="shared" si="2"/>
        <v>2646.2275</v>
      </c>
      <c r="G121" s="75">
        <f t="shared" si="3"/>
        <v>964.000000000397</v>
      </c>
      <c r="K121" s="82">
        <f>IF(AND(年报!N$2&lt;=A121,A121&lt;=年报!N$3),1,0)</f>
        <v>0</v>
      </c>
    </row>
    <row r="122" spans="1:11">
      <c r="A122" s="21">
        <v>44345</v>
      </c>
      <c r="B122" s="77">
        <f>'DC4-1'!B122</f>
        <v>2581.994</v>
      </c>
      <c r="C122" s="77">
        <f>IF(ISERROR(VLOOKUP(A122,'DC4-1'!$A$4:$Q$1997,5,TRUE)),"",VLOOKUP(A122,'DC4-1'!$A$4:$Q$1997,5,TRUE))</f>
        <v>259.8015</v>
      </c>
      <c r="D122" s="74">
        <v>195.55</v>
      </c>
      <c r="E122" s="74">
        <v>195.58</v>
      </c>
      <c r="F122" s="74">
        <f t="shared" si="2"/>
        <v>2646.2305</v>
      </c>
      <c r="G122" s="75">
        <f t="shared" si="3"/>
        <v>961.00000000024</v>
      </c>
      <c r="K122" s="82">
        <f>IF(AND(年报!N$2&lt;=A122,A122&lt;=年报!N$3),1,0)</f>
        <v>0</v>
      </c>
    </row>
    <row r="123" spans="1:11">
      <c r="A123" s="21">
        <v>44352</v>
      </c>
      <c r="B123" s="77">
        <f>'DC4-1'!B123</f>
        <v>2581.994</v>
      </c>
      <c r="C123" s="77">
        <f>IF(ISERROR(VLOOKUP(A123,'DC4-1'!$A$4:$Q$1997,5,TRUE)),"",VLOOKUP(A123,'DC4-1'!$A$4:$Q$1997,5,TRUE))</f>
        <v>259.7625</v>
      </c>
      <c r="D123" s="74">
        <v>195.515</v>
      </c>
      <c r="E123" s="74">
        <v>195.547</v>
      </c>
      <c r="F123" s="74">
        <f t="shared" si="2"/>
        <v>2646.2255</v>
      </c>
      <c r="G123" s="75">
        <f t="shared" si="3"/>
        <v>966.000000000349</v>
      </c>
      <c r="K123" s="82">
        <f>IF(AND(年报!N$2&lt;=A123,A123&lt;=年报!N$3),1,0)</f>
        <v>0</v>
      </c>
    </row>
    <row r="124" s="83" customFormat="1" spans="1:13">
      <c r="A124" s="84">
        <v>44356</v>
      </c>
      <c r="B124" s="85">
        <f>AVERAGE(B125:B127)</f>
        <v>2581.994</v>
      </c>
      <c r="C124" s="86">
        <f t="shared" ref="C124:G124" si="4">AVERAGE(C125:C127)</f>
        <v>259.74</v>
      </c>
      <c r="D124" s="86">
        <f t="shared" si="4"/>
        <v>195.496666666667</v>
      </c>
      <c r="E124" s="86">
        <f t="shared" si="4"/>
        <v>195.529</v>
      </c>
      <c r="F124" s="86">
        <f t="shared" si="4"/>
        <v>2646.22116666667</v>
      </c>
      <c r="G124" s="87">
        <f t="shared" si="4"/>
        <v>970.333333333201</v>
      </c>
      <c r="H124" s="88" t="s">
        <v>23</v>
      </c>
      <c r="I124" s="88"/>
      <c r="K124" s="89"/>
      <c r="M124" s="90"/>
    </row>
    <row r="125" spans="1:11">
      <c r="A125" s="21">
        <v>44356</v>
      </c>
      <c r="B125" s="77">
        <f>'DC4-1'!B124</f>
        <v>2581.994</v>
      </c>
      <c r="C125" s="77">
        <f>IF(ISERROR(VLOOKUP(A125,'DC4-1'!$A$4:$Q$1997,5,TRUE)),"",VLOOKUP(A125,'DC4-1'!$A$4:$Q$1997,5,TRUE))</f>
        <v>259.74</v>
      </c>
      <c r="D125" s="74">
        <v>195.497</v>
      </c>
      <c r="E125" s="74">
        <v>195.528</v>
      </c>
      <c r="F125" s="74">
        <f t="shared" si="2"/>
        <v>2646.2215</v>
      </c>
      <c r="G125" s="75">
        <f t="shared" si="3"/>
        <v>969.9999999998</v>
      </c>
      <c r="K125" s="82">
        <f>IF(AND(年报!N$2&lt;=A125,A125&lt;=年报!N$3),1,0)</f>
        <v>0</v>
      </c>
    </row>
    <row r="126" spans="1:11">
      <c r="A126" s="21">
        <v>44356</v>
      </c>
      <c r="B126" s="77">
        <f>'DC4-1'!B125</f>
        <v>2581.994</v>
      </c>
      <c r="C126" s="77">
        <f>IF(ISERROR(VLOOKUP(A126,'DC4-1'!$A$4:$Q$1997,5,TRUE)),"",VLOOKUP(A126,'DC4-1'!$A$4:$Q$1997,5,TRUE))</f>
        <v>259.74</v>
      </c>
      <c r="D126" s="74">
        <v>195.496</v>
      </c>
      <c r="E126" s="74">
        <v>195.529</v>
      </c>
      <c r="F126" s="74">
        <f t="shared" si="2"/>
        <v>2646.2215</v>
      </c>
      <c r="G126" s="75">
        <f t="shared" si="3"/>
        <v>969.9999999998</v>
      </c>
      <c r="K126" s="82">
        <f>IF(AND(年报!N$2&lt;=A126,A126&lt;=年报!N$3),1,0)</f>
        <v>0</v>
      </c>
    </row>
    <row r="127" spans="1:11">
      <c r="A127" s="21">
        <v>44356</v>
      </c>
      <c r="B127" s="77">
        <f>'DC4-1'!B126</f>
        <v>2581.994</v>
      </c>
      <c r="C127" s="77">
        <f>IF(ISERROR(VLOOKUP(A127,'DC4-1'!$A$4:$Q$1997,5,TRUE)),"",VLOOKUP(A127,'DC4-1'!$A$4:$Q$1997,5,TRUE))</f>
        <v>259.74</v>
      </c>
      <c r="D127" s="74">
        <v>195.497</v>
      </c>
      <c r="E127" s="74">
        <v>195.53</v>
      </c>
      <c r="F127" s="74">
        <f t="shared" si="2"/>
        <v>2646.2205</v>
      </c>
      <c r="G127" s="75">
        <f t="shared" si="3"/>
        <v>971.000000000004</v>
      </c>
      <c r="K127" s="82">
        <f>IF(AND(年报!N$2&lt;=A127,A127&lt;=年报!N$3),1,0)</f>
        <v>0</v>
      </c>
    </row>
    <row r="128" spans="1:11">
      <c r="A128" s="21">
        <v>44361</v>
      </c>
      <c r="B128" s="77">
        <f>'DC4-1'!B127</f>
        <v>2581.994</v>
      </c>
      <c r="C128" s="77">
        <f>IF(ISERROR(VLOOKUP(A128,'DC4-1'!$A$4:$Q$1997,5,TRUE)),"",VLOOKUP(A128,'DC4-1'!$A$4:$Q$1997,5,TRUE))</f>
        <v>260.884</v>
      </c>
      <c r="D128" s="74">
        <v>196.636</v>
      </c>
      <c r="E128" s="74">
        <v>196.67</v>
      </c>
      <c r="F128" s="74">
        <f t="shared" si="2"/>
        <v>2646.225</v>
      </c>
      <c r="G128" s="75">
        <f t="shared" si="3"/>
        <v>966.499999999996</v>
      </c>
      <c r="K128" s="82">
        <f>IF(AND(年报!N$2&lt;=A128,A128&lt;=年报!N$3),1,0)</f>
        <v>0</v>
      </c>
    </row>
    <row r="129" spans="1:11">
      <c r="A129" s="21">
        <v>44363</v>
      </c>
      <c r="B129" s="77">
        <f>'DC4-1'!B128</f>
        <v>2581.994</v>
      </c>
      <c r="C129" s="77">
        <f>IF(ISERROR(VLOOKUP(A129,'DC4-1'!$A$4:$Q$1997,5,TRUE)),"",VLOOKUP(A129,'DC4-1'!$A$4:$Q$1997,5,TRUE))</f>
        <v>260.87</v>
      </c>
      <c r="D129" s="74">
        <v>196.626</v>
      </c>
      <c r="E129" s="74">
        <v>196.661</v>
      </c>
      <c r="F129" s="74">
        <f t="shared" si="2"/>
        <v>2646.2205</v>
      </c>
      <c r="G129" s="75">
        <f t="shared" si="3"/>
        <v>971.000000000458</v>
      </c>
      <c r="K129" s="82">
        <f>IF(AND(年报!N$2&lt;=A129,A129&lt;=年报!N$3),1,0)</f>
        <v>0</v>
      </c>
    </row>
    <row r="130" spans="1:11">
      <c r="A130" s="21">
        <v>44366</v>
      </c>
      <c r="B130" s="77">
        <f>'DC4-1'!B129</f>
        <v>2581.994</v>
      </c>
      <c r="C130" s="77">
        <f>IF(ISERROR(VLOOKUP(A130,'DC4-1'!$A$4:$Q$1997,5,TRUE)),"",VLOOKUP(A130,'DC4-1'!$A$4:$Q$1997,5,TRUE))</f>
        <v>260.858</v>
      </c>
      <c r="D130" s="74">
        <v>196.613</v>
      </c>
      <c r="E130" s="74">
        <v>196.644</v>
      </c>
      <c r="F130" s="74">
        <f t="shared" si="2"/>
        <v>2646.2235</v>
      </c>
      <c r="G130" s="75">
        <f t="shared" si="3"/>
        <v>967.999999999847</v>
      </c>
      <c r="K130" s="82">
        <f>IF(AND(年报!N$2&lt;=A130,A130&lt;=年报!N$3),1,0)</f>
        <v>0</v>
      </c>
    </row>
    <row r="131" spans="1:11">
      <c r="A131" s="21">
        <v>44367</v>
      </c>
      <c r="B131" s="77">
        <f>'DC4-1'!B130</f>
        <v>2581.994</v>
      </c>
      <c r="C131" s="77">
        <f>IF(ISERROR(VLOOKUP(A131,'DC4-1'!$A$4:$Q$1997,5,TRUE)),"",VLOOKUP(A131,'DC4-1'!$A$4:$Q$1997,5,TRUE))</f>
        <v>260.8105</v>
      </c>
      <c r="D131" s="74">
        <v>196.564</v>
      </c>
      <c r="E131" s="74">
        <v>196.601</v>
      </c>
      <c r="F131" s="74">
        <f t="shared" si="2"/>
        <v>2646.222</v>
      </c>
      <c r="G131" s="75">
        <f t="shared" si="3"/>
        <v>969.500000000153</v>
      </c>
      <c r="K131" s="82">
        <f>IF(AND(年报!N$2&lt;=A131,A131&lt;=年报!N$3),1,0)</f>
        <v>0</v>
      </c>
    </row>
    <row r="132" spans="1:11">
      <c r="A132" s="21">
        <v>44372</v>
      </c>
      <c r="B132" s="77">
        <f>'DC4-1'!B131</f>
        <v>2581.994</v>
      </c>
      <c r="C132" s="77">
        <f>IF(ISERROR(VLOOKUP(A132,'DC4-1'!$A$4:$Q$1997,5,TRUE)),"",VLOOKUP(A132,'DC4-1'!$A$4:$Q$1997,5,TRUE))</f>
        <v>260.8405</v>
      </c>
      <c r="D132" s="74">
        <v>196.587</v>
      </c>
      <c r="E132" s="74">
        <v>196.625</v>
      </c>
      <c r="F132" s="74">
        <f t="shared" si="2"/>
        <v>2646.2285</v>
      </c>
      <c r="G132" s="75">
        <f t="shared" si="3"/>
        <v>963.000000000193</v>
      </c>
      <c r="K132" s="82">
        <f>IF(AND(年报!N$2&lt;=A132,A132&lt;=年报!N$3),1,0)</f>
        <v>0</v>
      </c>
    </row>
    <row r="133" spans="1:11">
      <c r="A133" s="21">
        <v>44373</v>
      </c>
      <c r="B133" s="77">
        <f>'DC4-1'!B132</f>
        <v>2581.994</v>
      </c>
      <c r="C133" s="77">
        <f>IF(ISERROR(VLOOKUP(A133,'DC4-1'!$A$4:$Q$1997,5,TRUE)),"",VLOOKUP(A133,'DC4-1'!$A$4:$Q$1997,5,TRUE))</f>
        <v>260.83</v>
      </c>
      <c r="D133" s="74">
        <v>196.575</v>
      </c>
      <c r="E133" s="74">
        <v>196.616</v>
      </c>
      <c r="F133" s="74">
        <f t="shared" si="2"/>
        <v>2646.2285</v>
      </c>
      <c r="G133" s="75">
        <f t="shared" si="3"/>
        <v>963.000000000193</v>
      </c>
      <c r="K133" s="82">
        <f>IF(AND(年报!N$2&lt;=A133,A133&lt;=年报!N$3),1,0)</f>
        <v>0</v>
      </c>
    </row>
    <row r="134" spans="1:11">
      <c r="A134" s="21">
        <v>44375</v>
      </c>
      <c r="B134" s="77">
        <f>'DC4-1'!B133</f>
        <v>2581.994</v>
      </c>
      <c r="C134" s="77">
        <f>IF(ISERROR(VLOOKUP(A134,'DC4-1'!$A$4:$Q$1997,5,TRUE)),"",VLOOKUP(A134,'DC4-1'!$A$4:$Q$1997,5,TRUE))</f>
        <v>260.8225</v>
      </c>
      <c r="D134" s="74">
        <v>196.571</v>
      </c>
      <c r="E134" s="74">
        <v>196.614</v>
      </c>
      <c r="F134" s="74">
        <f t="shared" si="2"/>
        <v>2646.224</v>
      </c>
      <c r="G134" s="75">
        <f t="shared" si="3"/>
        <v>967.500000000655</v>
      </c>
      <c r="K134" s="82">
        <f>IF(AND(年报!N$2&lt;=A134,A134&lt;=年报!N$3),1,0)</f>
        <v>0</v>
      </c>
    </row>
    <row r="135" spans="1:11">
      <c r="A135" s="21">
        <v>44377</v>
      </c>
      <c r="B135" s="77">
        <f>'DC4-1'!B134</f>
        <v>2581.994</v>
      </c>
      <c r="C135" s="77">
        <f>IF(ISERROR(VLOOKUP(A135,'DC4-1'!$A$4:$Q$1997,5,TRUE)),"",VLOOKUP(A135,'DC4-1'!$A$4:$Q$1997,5,TRUE))</f>
        <v>260.8085</v>
      </c>
      <c r="D135" s="74">
        <v>196.564</v>
      </c>
      <c r="E135" s="74">
        <v>196.595</v>
      </c>
      <c r="F135" s="74">
        <f t="shared" ref="F135:F145" si="5">(B135+C135)-(D135+E135)/2</f>
        <v>2646.223</v>
      </c>
      <c r="G135" s="75">
        <f t="shared" si="3"/>
        <v>968.499999999949</v>
      </c>
      <c r="K135" s="82">
        <f>IF(AND(年报!N$2&lt;=A135,A135&lt;=年报!N$3),1,0)</f>
        <v>0</v>
      </c>
    </row>
    <row r="136" spans="1:11">
      <c r="A136" s="21">
        <v>44380</v>
      </c>
      <c r="B136" s="77">
        <f>'DC4-1'!B135</f>
        <v>2581.994</v>
      </c>
      <c r="C136" s="77">
        <f>IF(ISERROR(VLOOKUP(A136,'DC4-1'!$A$4:$Q$1997,5,TRUE)),"",VLOOKUP(A136,'DC4-1'!$A$4:$Q$1997,5,TRUE))</f>
        <v>260.789</v>
      </c>
      <c r="D136" s="74">
        <v>196.544</v>
      </c>
      <c r="E136" s="74">
        <v>196.574</v>
      </c>
      <c r="F136" s="74">
        <f t="shared" si="5"/>
        <v>2646.224</v>
      </c>
      <c r="G136" s="75">
        <f t="shared" si="3"/>
        <v>967.5000000002</v>
      </c>
      <c r="K136" s="82">
        <f>IF(AND(年报!N$2&lt;=A136,A136&lt;=年报!N$3),1,0)</f>
        <v>0</v>
      </c>
    </row>
    <row r="137" spans="1:11">
      <c r="A137" s="21">
        <v>44383</v>
      </c>
      <c r="B137" s="77">
        <f>'DC4-1'!B136</f>
        <v>2581.994</v>
      </c>
      <c r="C137" s="77">
        <f>IF(ISERROR(VLOOKUP(A137,'DC4-1'!$A$4:$Q$1997,5,TRUE)),"",VLOOKUP(A137,'DC4-1'!$A$4:$Q$1997,5,TRUE))</f>
        <v>260.794</v>
      </c>
      <c r="D137" s="74">
        <v>196.548</v>
      </c>
      <c r="E137" s="74">
        <v>196.583</v>
      </c>
      <c r="F137" s="74">
        <f t="shared" si="5"/>
        <v>2646.2225</v>
      </c>
      <c r="G137" s="75">
        <f t="shared" si="3"/>
        <v>969.000000000506</v>
      </c>
      <c r="K137" s="82">
        <f>IF(AND(年报!N$2&lt;=A137,A137&lt;=年报!N$3),1,0)</f>
        <v>0</v>
      </c>
    </row>
    <row r="138" spans="1:11">
      <c r="A138" s="21">
        <v>44385</v>
      </c>
      <c r="B138" s="77">
        <f>'DC4-1'!B137</f>
        <v>2581.994</v>
      </c>
      <c r="C138" s="77">
        <f>IF(ISERROR(VLOOKUP(A138,'DC4-1'!$A$4:$Q$1997,5,TRUE)),"",VLOOKUP(A138,'DC4-1'!$A$4:$Q$1997,5,TRUE))</f>
        <v>260.7795</v>
      </c>
      <c r="D138" s="74">
        <v>196.537</v>
      </c>
      <c r="E138" s="74">
        <v>196.571</v>
      </c>
      <c r="F138" s="74">
        <f t="shared" si="5"/>
        <v>2646.2195</v>
      </c>
      <c r="G138" s="75">
        <f t="shared" si="3"/>
        <v>972.000000000207</v>
      </c>
      <c r="K138" s="82">
        <f>IF(AND(年报!N$2&lt;=A138,A138&lt;=年报!N$3),1,0)</f>
        <v>0</v>
      </c>
    </row>
    <row r="139" spans="1:11">
      <c r="A139" s="21">
        <v>44387</v>
      </c>
      <c r="B139" s="77">
        <f>'DC4-1'!B138</f>
        <v>2581.994</v>
      </c>
      <c r="C139" s="77">
        <f>IF(ISERROR(VLOOKUP(A139,'DC4-1'!$A$4:$Q$1997,5,TRUE)),"",VLOOKUP(A139,'DC4-1'!$A$4:$Q$1997,5,TRUE))</f>
        <v>260.775</v>
      </c>
      <c r="D139" s="74">
        <v>196.525</v>
      </c>
      <c r="E139" s="74">
        <v>196.561</v>
      </c>
      <c r="F139" s="74">
        <f t="shared" si="5"/>
        <v>2646.226</v>
      </c>
      <c r="G139" s="75">
        <f t="shared" si="3"/>
        <v>965.500000000247</v>
      </c>
      <c r="K139" s="82">
        <f>IF(AND(年报!N$2&lt;=A139,A139&lt;=年报!N$3),1,0)</f>
        <v>0</v>
      </c>
    </row>
    <row r="140" spans="1:11">
      <c r="A140" s="21">
        <v>44390</v>
      </c>
      <c r="B140" s="77">
        <f>'DC4-1'!B139</f>
        <v>2581.994</v>
      </c>
      <c r="C140" s="77">
        <f>IF(ISERROR(VLOOKUP(A140,'DC4-1'!$A$4:$Q$1997,5,TRUE)),"",VLOOKUP(A140,'DC4-1'!$A$4:$Q$1997,5,TRUE))</f>
        <v>260.771</v>
      </c>
      <c r="D140" s="74">
        <v>196.53</v>
      </c>
      <c r="E140" s="74">
        <v>196.563</v>
      </c>
      <c r="F140" s="74">
        <f t="shared" si="5"/>
        <v>2646.2185</v>
      </c>
      <c r="G140" s="75">
        <f t="shared" si="3"/>
        <v>972.999999999956</v>
      </c>
      <c r="K140" s="82">
        <f>IF(AND(年报!N$2&lt;=A140,A140&lt;=年报!N$3),1,0)</f>
        <v>0</v>
      </c>
    </row>
    <row r="141" spans="1:11">
      <c r="A141" s="21">
        <v>44397</v>
      </c>
      <c r="B141" s="77">
        <f>'DC4-1'!B140</f>
        <v>2581.994</v>
      </c>
      <c r="C141" s="77">
        <f>IF(ISERROR(VLOOKUP(A141,'DC4-1'!$A$4:$Q$1997,5,TRUE)),"",VLOOKUP(A141,'DC4-1'!$A$4:$Q$1997,5,TRUE))</f>
        <v>262.638</v>
      </c>
      <c r="D141" s="74">
        <v>198.415</v>
      </c>
      <c r="E141" s="74">
        <v>198.441</v>
      </c>
      <c r="F141" s="74">
        <f t="shared" si="5"/>
        <v>2646.204</v>
      </c>
      <c r="G141" s="75">
        <f t="shared" si="3"/>
        <v>987.500000000182</v>
      </c>
      <c r="K141" s="82">
        <f>IF(AND(年报!N$2&lt;=A141,A141&lt;=年报!N$3),1,0)</f>
        <v>0</v>
      </c>
    </row>
    <row r="142" spans="1:11">
      <c r="A142" s="21">
        <v>44401</v>
      </c>
      <c r="B142" s="77">
        <f>'DC4-1'!B141</f>
        <v>2581.994</v>
      </c>
      <c r="C142" s="77">
        <f>IF(ISERROR(VLOOKUP(A142,'DC4-1'!$A$4:$Q$1997,5,TRUE)),"",VLOOKUP(A142,'DC4-1'!$A$4:$Q$1997,5,TRUE))</f>
        <v>262.635</v>
      </c>
      <c r="D142" s="74">
        <v>198.392</v>
      </c>
      <c r="E142" s="74">
        <v>198.423</v>
      </c>
      <c r="F142" s="74">
        <f t="shared" si="5"/>
        <v>2646.2215</v>
      </c>
      <c r="G142" s="75">
        <f t="shared" si="3"/>
        <v>970.000000000255</v>
      </c>
      <c r="K142" s="82">
        <f>IF(AND(年报!N$2&lt;=A142,A142&lt;=年报!N$3),1,0)</f>
        <v>0</v>
      </c>
    </row>
    <row r="143" spans="1:11">
      <c r="A143" s="21">
        <v>44437</v>
      </c>
      <c r="B143" s="77">
        <f>'DC4-1'!B142</f>
        <v>2581.994</v>
      </c>
      <c r="C143" s="77">
        <f>IF(ISERROR(VLOOKUP(A143,'DC4-1'!$A$4:$Q$1997,5,TRUE)),"",VLOOKUP(A143,'DC4-1'!$A$4:$Q$1997,5,TRUE))</f>
        <v>269.265</v>
      </c>
      <c r="D143" s="74">
        <v>205.021</v>
      </c>
      <c r="E143" s="74">
        <v>205.059</v>
      </c>
      <c r="F143" s="74">
        <f t="shared" si="5"/>
        <v>2646.219</v>
      </c>
      <c r="G143" s="75">
        <f t="shared" si="3"/>
        <v>972.500000000309</v>
      </c>
      <c r="K143" s="82">
        <f>IF(AND(年报!N$2&lt;=A143,A143&lt;=年报!N$3),1,0)</f>
        <v>0</v>
      </c>
    </row>
    <row r="144" spans="1:11">
      <c r="A144" s="21">
        <v>44445</v>
      </c>
      <c r="B144" s="77">
        <f>'DC4-1'!B143</f>
        <v>2581.994</v>
      </c>
      <c r="C144" s="77">
        <f>IF(ISERROR(VLOOKUP(A144,'DC4-1'!$A$4:$Q$1997,5,TRUE)),"",VLOOKUP(A144,'DC4-1'!$A$4:$Q$1997,5,TRUE))</f>
        <v>269.7915</v>
      </c>
      <c r="D144" s="74">
        <v>205.563</v>
      </c>
      <c r="E144" s="74">
        <v>205.59</v>
      </c>
      <c r="F144" s="74">
        <f t="shared" si="5"/>
        <v>2646.209</v>
      </c>
      <c r="G144" s="75">
        <f t="shared" si="3"/>
        <v>982.500000000528</v>
      </c>
      <c r="K144" s="82">
        <f>IF(AND(年报!N$2&lt;=A144,A144&lt;=年报!N$3),1,0)</f>
        <v>0</v>
      </c>
    </row>
    <row r="145" spans="1:11">
      <c r="A145" s="21">
        <v>44448</v>
      </c>
      <c r="B145" s="77">
        <f>'DC4-1'!B144</f>
        <v>2581.994</v>
      </c>
      <c r="C145" s="77">
        <f>IF(ISERROR(VLOOKUP(A145,'DC4-1'!$A$4:$Q$1997,5,TRUE)),"",VLOOKUP(A145,'DC4-1'!$A$4:$Q$1997,5,TRUE))</f>
        <v>269.7105</v>
      </c>
      <c r="D145" s="74">
        <v>205.43</v>
      </c>
      <c r="E145" s="74">
        <v>205.549</v>
      </c>
      <c r="F145" s="74">
        <f t="shared" si="5"/>
        <v>2646.215</v>
      </c>
      <c r="G145" s="75">
        <f t="shared" si="3"/>
        <v>976.500000000215</v>
      </c>
      <c r="K145" s="82">
        <f>IF(AND(年报!N$2&lt;=A145,A145&lt;=年报!N$3),1,0)</f>
        <v>0</v>
      </c>
    </row>
    <row r="146" spans="1:11">
      <c r="A146" s="21"/>
      <c r="B146" s="77"/>
      <c r="C146" s="77" t="str">
        <f>IF(ISERROR(VLOOKUP(A146,'DC4-1'!$A$4:$Q$1997,5,TRUE)),"",VLOOKUP(A146,'DC4-1'!$A$4:$Q$1997,5,TRUE))</f>
        <v/>
      </c>
      <c r="D146" s="74"/>
      <c r="E146" s="74"/>
      <c r="F146" s="74"/>
      <c r="G146" s="75"/>
      <c r="K146" s="82">
        <f>IF(AND(年报!N$2&lt;=A146,A146&lt;=年报!N$3),1,0)</f>
        <v>0</v>
      </c>
    </row>
    <row r="147" spans="1:11">
      <c r="A147" s="21"/>
      <c r="B147" s="77"/>
      <c r="C147" s="77" t="str">
        <f>IF(ISERROR(VLOOKUP(A147,'DC4-1'!$A$4:$Q$1997,5,TRUE)),"",VLOOKUP(A147,'DC4-1'!$A$4:$Q$1997,5,TRUE))</f>
        <v/>
      </c>
      <c r="D147" s="74"/>
      <c r="E147" s="74"/>
      <c r="F147" s="74"/>
      <c r="G147" s="75"/>
      <c r="K147" s="82">
        <f>IF(AND(年报!N$2&lt;=A147,A147&lt;=年报!N$3),1,0)</f>
        <v>0</v>
      </c>
    </row>
    <row r="148" spans="1:11">
      <c r="A148" s="21"/>
      <c r="B148" s="77"/>
      <c r="C148" s="77" t="str">
        <f>IF(ISERROR(VLOOKUP(A148,'DC4-1'!$A$4:$Q$1997,5,TRUE)),"",VLOOKUP(A148,'DC4-1'!$A$4:$Q$1997,5,TRUE))</f>
        <v/>
      </c>
      <c r="D148" s="74"/>
      <c r="E148" s="74"/>
      <c r="F148" s="74"/>
      <c r="G148" s="75"/>
      <c r="K148" s="82">
        <f>IF(AND(年报!N$2&lt;=A148,A148&lt;=年报!N$3),1,0)</f>
        <v>0</v>
      </c>
    </row>
    <row r="149" spans="1:11">
      <c r="A149" s="21"/>
      <c r="B149" s="77"/>
      <c r="C149" s="77" t="str">
        <f>IF(ISERROR(VLOOKUP(A149,'DC4-1'!$A$4:$Q$1997,5,TRUE)),"",VLOOKUP(A149,'DC4-1'!$A$4:$Q$1997,5,TRUE))</f>
        <v/>
      </c>
      <c r="D149" s="74"/>
      <c r="E149" s="74"/>
      <c r="F149" s="74"/>
      <c r="G149" s="75"/>
      <c r="K149" s="82">
        <f>IF(AND(年报!N$2&lt;=A149,A149&lt;=年报!N$3),1,0)</f>
        <v>0</v>
      </c>
    </row>
    <row r="150" spans="1:11">
      <c r="A150" s="21"/>
      <c r="B150" s="77"/>
      <c r="C150" s="77" t="str">
        <f>IF(ISERROR(VLOOKUP(A150,'DC4-1'!$A$4:$Q$1997,5,TRUE)),"",VLOOKUP(A150,'DC4-1'!$A$4:$Q$1997,5,TRUE))</f>
        <v/>
      </c>
      <c r="D150" s="74"/>
      <c r="E150" s="74"/>
      <c r="F150" s="74"/>
      <c r="G150" s="75"/>
      <c r="K150" s="82">
        <f>IF(AND(年报!N$2&lt;=A150,A150&lt;=年报!N$3),1,0)</f>
        <v>0</v>
      </c>
    </row>
    <row r="151" spans="1:11">
      <c r="A151" s="21"/>
      <c r="B151" s="77"/>
      <c r="C151" s="77" t="str">
        <f>IF(ISERROR(VLOOKUP(A151,'DC4-1'!$A$4:$Q$1997,5,TRUE)),"",VLOOKUP(A151,'DC4-1'!$A$4:$Q$1997,5,TRUE))</f>
        <v/>
      </c>
      <c r="D151" s="74"/>
      <c r="E151" s="74"/>
      <c r="F151" s="74"/>
      <c r="G151" s="75"/>
      <c r="K151" s="82">
        <f>IF(AND(年报!N$2&lt;=A151,A151&lt;=年报!N$3),1,0)</f>
        <v>0</v>
      </c>
    </row>
    <row r="152" spans="1:11">
      <c r="A152" s="21"/>
      <c r="B152" s="77"/>
      <c r="C152" s="77" t="str">
        <f>IF(ISERROR(VLOOKUP(A152,'DC4-1'!$A$4:$Q$1997,5,TRUE)),"",VLOOKUP(A152,'DC4-1'!$A$4:$Q$1997,5,TRUE))</f>
        <v/>
      </c>
      <c r="D152" s="74"/>
      <c r="E152" s="74"/>
      <c r="F152" s="74"/>
      <c r="G152" s="75"/>
      <c r="K152" s="82">
        <f>IF(AND(年报!N$2&lt;=A152,A152&lt;=年报!N$3),1,0)</f>
        <v>0</v>
      </c>
    </row>
    <row r="153" spans="1:11">
      <c r="A153" s="21"/>
      <c r="B153" s="77"/>
      <c r="C153" s="77" t="str">
        <f>IF(ISERROR(VLOOKUP(A153,'DC4-1'!$A$4:$Q$1997,5,TRUE)),"",VLOOKUP(A153,'DC4-1'!$A$4:$Q$1997,5,TRUE))</f>
        <v/>
      </c>
      <c r="D153" s="74"/>
      <c r="E153" s="74"/>
      <c r="F153" s="74"/>
      <c r="G153" s="75"/>
      <c r="K153" s="82">
        <f>IF(AND(年报!N$2&lt;=A153,A153&lt;=年报!N$3),1,0)</f>
        <v>0</v>
      </c>
    </row>
    <row r="154" spans="1:11">
      <c r="A154" s="21"/>
      <c r="B154" s="77"/>
      <c r="C154" s="77" t="str">
        <f>IF(ISERROR(VLOOKUP(A154,'DC4-1'!$A$4:$Q$1997,5,TRUE)),"",VLOOKUP(A154,'DC4-1'!$A$4:$Q$1997,5,TRUE))</f>
        <v/>
      </c>
      <c r="D154" s="74"/>
      <c r="E154" s="74"/>
      <c r="F154" s="74"/>
      <c r="G154" s="75"/>
      <c r="K154" s="82">
        <f>IF(AND(年报!N$2&lt;=A154,A154&lt;=年报!N$3),1,0)</f>
        <v>0</v>
      </c>
    </row>
    <row r="155" spans="1:11">
      <c r="A155" s="21"/>
      <c r="B155" s="77"/>
      <c r="C155" s="77" t="str">
        <f>IF(ISERROR(VLOOKUP(A155,'DC4-1'!$A$4:$Q$1997,5,TRUE)),"",VLOOKUP(A155,'DC4-1'!$A$4:$Q$1997,5,TRUE))</f>
        <v/>
      </c>
      <c r="D155" s="74"/>
      <c r="E155" s="74"/>
      <c r="F155" s="74"/>
      <c r="G155" s="75"/>
      <c r="K155" s="82">
        <f>IF(AND(年报!N$2&lt;=A155,A155&lt;=年报!N$3),1,0)</f>
        <v>0</v>
      </c>
    </row>
    <row r="156" spans="1:11">
      <c r="A156" s="21"/>
      <c r="B156" s="77"/>
      <c r="C156" s="77" t="str">
        <f>IF(ISERROR(VLOOKUP(A156,'DC4-1'!$A$4:$Q$1997,5,TRUE)),"",VLOOKUP(A156,'DC4-1'!$A$4:$Q$1997,5,TRUE))</f>
        <v/>
      </c>
      <c r="D156" s="74"/>
      <c r="E156" s="74"/>
      <c r="F156" s="74"/>
      <c r="G156" s="75"/>
      <c r="K156" s="82">
        <f>IF(AND(年报!N$2&lt;=A156,A156&lt;=年报!N$3),1,0)</f>
        <v>0</v>
      </c>
    </row>
    <row r="157" spans="1:11">
      <c r="A157" s="21"/>
      <c r="B157" s="77"/>
      <c r="C157" s="77" t="str">
        <f>IF(ISERROR(VLOOKUP(A157,'DC4-1'!$A$4:$Q$1997,5,TRUE)),"",VLOOKUP(A157,'DC4-1'!$A$4:$Q$1997,5,TRUE))</f>
        <v/>
      </c>
      <c r="D157" s="74"/>
      <c r="E157" s="74"/>
      <c r="F157" s="74"/>
      <c r="G157" s="75"/>
      <c r="K157" s="82">
        <f>IF(AND(年报!N$2&lt;=A157,A157&lt;=年报!N$3),1,0)</f>
        <v>0</v>
      </c>
    </row>
    <row r="158" spans="1:11">
      <c r="A158" s="21"/>
      <c r="B158" s="77"/>
      <c r="C158" s="77" t="str">
        <f>IF(ISERROR(VLOOKUP(A158,'DC4-1'!$A$4:$Q$1997,5,TRUE)),"",VLOOKUP(A158,'DC4-1'!$A$4:$Q$1997,5,TRUE))</f>
        <v/>
      </c>
      <c r="D158" s="74"/>
      <c r="E158" s="74"/>
      <c r="F158" s="74"/>
      <c r="G158" s="75"/>
      <c r="K158" s="82">
        <f>IF(AND(年报!N$2&lt;=A158,A158&lt;=年报!N$3),1,0)</f>
        <v>0</v>
      </c>
    </row>
    <row r="159" spans="1:11">
      <c r="A159" s="21"/>
      <c r="B159" s="77"/>
      <c r="C159" s="77" t="str">
        <f>IF(ISERROR(VLOOKUP(A159,'DC4-1'!$A$4:$Q$1997,5,TRUE)),"",VLOOKUP(A159,'DC4-1'!$A$4:$Q$1997,5,TRUE))</f>
        <v/>
      </c>
      <c r="D159" s="74"/>
      <c r="E159" s="74"/>
      <c r="F159" s="74"/>
      <c r="G159" s="75"/>
      <c r="K159" s="82">
        <f>IF(AND(年报!N$2&lt;=A159,A159&lt;=年报!N$3),1,0)</f>
        <v>0</v>
      </c>
    </row>
    <row r="160" spans="1:11">
      <c r="A160" s="21"/>
      <c r="B160" s="77"/>
      <c r="C160" s="77" t="str">
        <f>IF(ISERROR(VLOOKUP(A160,'DC4-1'!$A$4:$Q$1997,5,TRUE)),"",VLOOKUP(A160,'DC4-1'!$A$4:$Q$1997,5,TRUE))</f>
        <v/>
      </c>
      <c r="D160" s="74"/>
      <c r="E160" s="74"/>
      <c r="F160" s="74"/>
      <c r="G160" s="75"/>
      <c r="K160" s="82">
        <f>IF(AND(年报!N$2&lt;=A160,A160&lt;=年报!N$3),1,0)</f>
        <v>0</v>
      </c>
    </row>
    <row r="161" spans="1:11">
      <c r="A161" s="21"/>
      <c r="B161" s="77"/>
      <c r="C161" s="77" t="str">
        <f>IF(ISERROR(VLOOKUP(A161,'DC4-1'!$A$4:$Q$1997,5,TRUE)),"",VLOOKUP(A161,'DC4-1'!$A$4:$Q$1997,5,TRUE))</f>
        <v/>
      </c>
      <c r="D161" s="74"/>
      <c r="E161" s="74"/>
      <c r="F161" s="74"/>
      <c r="G161" s="75"/>
      <c r="K161" s="82">
        <f>IF(AND(年报!N$2&lt;=A161,A161&lt;=年报!N$3),1,0)</f>
        <v>0</v>
      </c>
    </row>
    <row r="162" spans="1:11">
      <c r="A162" s="21"/>
      <c r="B162" s="77"/>
      <c r="C162" s="77" t="str">
        <f>IF(ISERROR(VLOOKUP(A162,'DC4-1'!$A$4:$Q$1997,5,TRUE)),"",VLOOKUP(A162,'DC4-1'!$A$4:$Q$1997,5,TRUE))</f>
        <v/>
      </c>
      <c r="D162" s="74"/>
      <c r="E162" s="74"/>
      <c r="F162" s="74"/>
      <c r="G162" s="75"/>
      <c r="K162" s="82">
        <f>IF(AND(年报!N$2&lt;=A162,A162&lt;=年报!N$3),1,0)</f>
        <v>0</v>
      </c>
    </row>
    <row r="163" spans="1:11">
      <c r="A163" s="21"/>
      <c r="B163" s="77"/>
      <c r="C163" s="77" t="str">
        <f>IF(ISERROR(VLOOKUP(A163,'DC4-1'!$A$4:$Q$1997,5,TRUE)),"",VLOOKUP(A163,'DC4-1'!$A$4:$Q$1997,5,TRUE))</f>
        <v/>
      </c>
      <c r="D163" s="74"/>
      <c r="E163" s="74"/>
      <c r="F163" s="74"/>
      <c r="G163" s="75"/>
      <c r="K163" s="82">
        <f>IF(AND(年报!N$2&lt;=A163,A163&lt;=年报!N$3),1,0)</f>
        <v>0</v>
      </c>
    </row>
    <row r="164" spans="1:11">
      <c r="A164" s="21"/>
      <c r="B164" s="77"/>
      <c r="C164" s="77" t="str">
        <f>IF(ISERROR(VLOOKUP(A164,'DC4-1'!$A$4:$Q$1997,5,TRUE)),"",VLOOKUP(A164,'DC4-1'!$A$4:$Q$1997,5,TRUE))</f>
        <v/>
      </c>
      <c r="D164" s="74"/>
      <c r="E164" s="74"/>
      <c r="F164" s="74"/>
      <c r="G164" s="75"/>
      <c r="K164" s="82">
        <f>IF(AND(年报!N$2&lt;=A164,A164&lt;=年报!N$3),1,0)</f>
        <v>0</v>
      </c>
    </row>
    <row r="165" spans="1:11">
      <c r="A165" s="21"/>
      <c r="B165" s="77"/>
      <c r="C165" s="77" t="str">
        <f>IF(ISERROR(VLOOKUP(A165,'DC4-1'!$A$4:$Q$1997,5,TRUE)),"",VLOOKUP(A165,'DC4-1'!$A$4:$Q$1997,5,TRUE))</f>
        <v/>
      </c>
      <c r="D165" s="74"/>
      <c r="E165" s="74"/>
      <c r="F165" s="74"/>
      <c r="G165" s="75"/>
      <c r="K165" s="82">
        <f>IF(AND(年报!N$2&lt;=A165,A165&lt;=年报!N$3),1,0)</f>
        <v>0</v>
      </c>
    </row>
    <row r="166" spans="1:11">
      <c r="A166" s="21"/>
      <c r="B166" s="77"/>
      <c r="C166" s="77" t="str">
        <f>IF(ISERROR(VLOOKUP(A166,'DC4-1'!$A$4:$Q$1997,5,TRUE)),"",VLOOKUP(A166,'DC4-1'!$A$4:$Q$1997,5,TRUE))</f>
        <v/>
      </c>
      <c r="D166" s="74"/>
      <c r="E166" s="74"/>
      <c r="F166" s="74"/>
      <c r="G166" s="75"/>
      <c r="K166" s="82">
        <f>IF(AND(年报!N$2&lt;=A166,A166&lt;=年报!N$3),1,0)</f>
        <v>0</v>
      </c>
    </row>
    <row r="167" spans="1:11">
      <c r="A167" s="21"/>
      <c r="B167" s="77"/>
      <c r="C167" s="77" t="str">
        <f>IF(ISERROR(VLOOKUP(A167,'DC4-1'!$A$4:$Q$1997,5,TRUE)),"",VLOOKUP(A167,'DC4-1'!$A$4:$Q$1997,5,TRUE))</f>
        <v/>
      </c>
      <c r="D167" s="74"/>
      <c r="E167" s="74"/>
      <c r="F167" s="74"/>
      <c r="G167" s="75"/>
      <c r="K167" s="82">
        <f>IF(AND(年报!N$2&lt;=A167,A167&lt;=年报!N$3),1,0)</f>
        <v>0</v>
      </c>
    </row>
    <row r="168" spans="1:11">
      <c r="A168" s="21"/>
      <c r="B168" s="77"/>
      <c r="C168" s="77" t="str">
        <f>IF(ISERROR(VLOOKUP(A168,'DC4-1'!$A$4:$Q$1997,5,TRUE)),"",VLOOKUP(A168,'DC4-1'!$A$4:$Q$1997,5,TRUE))</f>
        <v/>
      </c>
      <c r="D168" s="74"/>
      <c r="E168" s="74"/>
      <c r="F168" s="74"/>
      <c r="G168" s="75"/>
      <c r="K168" s="82">
        <f>IF(AND(年报!N$2&lt;=A168,A168&lt;=年报!N$3),1,0)</f>
        <v>0</v>
      </c>
    </row>
    <row r="169" spans="1:11">
      <c r="A169" s="21"/>
      <c r="B169" s="77"/>
      <c r="C169" s="77" t="str">
        <f>IF(ISERROR(VLOOKUP(A169,'DC4-1'!$A$4:$Q$1997,5,TRUE)),"",VLOOKUP(A169,'DC4-1'!$A$4:$Q$1997,5,TRUE))</f>
        <v/>
      </c>
      <c r="D169" s="74"/>
      <c r="E169" s="74"/>
      <c r="F169" s="74"/>
      <c r="G169" s="75"/>
      <c r="K169" s="82">
        <f>IF(AND(年报!N$2&lt;=A169,A169&lt;=年报!N$3),1,0)</f>
        <v>0</v>
      </c>
    </row>
    <row r="170" spans="1:11">
      <c r="A170" s="21"/>
      <c r="B170" s="77"/>
      <c r="C170" s="77" t="str">
        <f>IF(ISERROR(VLOOKUP(A170,'DC4-1'!$A$4:$Q$1997,5,TRUE)),"",VLOOKUP(A170,'DC4-1'!$A$4:$Q$1997,5,TRUE))</f>
        <v/>
      </c>
      <c r="D170" s="74"/>
      <c r="E170" s="74"/>
      <c r="F170" s="74"/>
      <c r="G170" s="75"/>
      <c r="K170" s="82">
        <f>IF(AND(年报!N$2&lt;=A170,A170&lt;=年报!N$3),1,0)</f>
        <v>0</v>
      </c>
    </row>
    <row r="171" spans="1:11">
      <c r="A171" s="21"/>
      <c r="B171" s="77"/>
      <c r="C171" s="77" t="str">
        <f>IF(ISERROR(VLOOKUP(A171,'DC4-1'!$A$4:$Q$1997,5,TRUE)),"",VLOOKUP(A171,'DC4-1'!$A$4:$Q$1997,5,TRUE))</f>
        <v/>
      </c>
      <c r="D171" s="74"/>
      <c r="E171" s="74"/>
      <c r="F171" s="74"/>
      <c r="G171" s="75"/>
      <c r="K171" s="82">
        <f>IF(AND(年报!N$2&lt;=A171,A171&lt;=年报!N$3),1,0)</f>
        <v>0</v>
      </c>
    </row>
    <row r="172" spans="1:11">
      <c r="A172" s="21"/>
      <c r="B172" s="77"/>
      <c r="C172" s="77" t="str">
        <f>IF(ISERROR(VLOOKUP(A172,'DC4-1'!$A$4:$Q$1997,5,TRUE)),"",VLOOKUP(A172,'DC4-1'!$A$4:$Q$1997,5,TRUE))</f>
        <v/>
      </c>
      <c r="D172" s="74"/>
      <c r="E172" s="74"/>
      <c r="F172" s="74"/>
      <c r="G172" s="75"/>
      <c r="K172" s="82">
        <f>IF(AND(年报!N$2&lt;=A172,A172&lt;=年报!N$3),1,0)</f>
        <v>0</v>
      </c>
    </row>
    <row r="173" spans="1:11">
      <c r="A173" s="21"/>
      <c r="B173" s="77"/>
      <c r="C173" s="77" t="str">
        <f>IF(ISERROR(VLOOKUP(A173,'DC4-1'!$A$4:$Q$1997,5,TRUE)),"",VLOOKUP(A173,'DC4-1'!$A$4:$Q$1997,5,TRUE))</f>
        <v/>
      </c>
      <c r="D173" s="74"/>
      <c r="E173" s="74"/>
      <c r="F173" s="74"/>
      <c r="G173" s="75"/>
      <c r="K173" s="82">
        <f>IF(AND(年报!N$2&lt;=A173,A173&lt;=年报!N$3),1,0)</f>
        <v>0</v>
      </c>
    </row>
    <row r="174" spans="1:11">
      <c r="A174" s="21"/>
      <c r="B174" s="77"/>
      <c r="C174" s="77" t="str">
        <f>IF(ISERROR(VLOOKUP(A174,'DC4-1'!$A$4:$Q$1997,5,TRUE)),"",VLOOKUP(A174,'DC4-1'!$A$4:$Q$1997,5,TRUE))</f>
        <v/>
      </c>
      <c r="D174" s="74"/>
      <c r="E174" s="74"/>
      <c r="F174" s="74"/>
      <c r="G174" s="75"/>
      <c r="K174" s="82">
        <f>IF(AND(年报!N$2&lt;=A174,A174&lt;=年报!N$3),1,0)</f>
        <v>0</v>
      </c>
    </row>
    <row r="175" spans="1:11">
      <c r="A175" s="21"/>
      <c r="B175" s="77"/>
      <c r="C175" s="77" t="str">
        <f>IF(ISERROR(VLOOKUP(A175,'DC4-1'!$A$4:$Q$1997,5,TRUE)),"",VLOOKUP(A175,'DC4-1'!$A$4:$Q$1997,5,TRUE))</f>
        <v/>
      </c>
      <c r="D175" s="74"/>
      <c r="E175" s="74"/>
      <c r="F175" s="74"/>
      <c r="G175" s="75"/>
      <c r="K175" s="82">
        <f>IF(AND(年报!N$2&lt;=A175,A175&lt;=年报!N$3),1,0)</f>
        <v>0</v>
      </c>
    </row>
    <row r="176" spans="1:11">
      <c r="A176" s="21"/>
      <c r="B176" s="77"/>
      <c r="C176" s="77" t="str">
        <f>IF(ISERROR(VLOOKUP(A176,'DC4-1'!$A$4:$Q$1997,5,TRUE)),"",VLOOKUP(A176,'DC4-1'!$A$4:$Q$1997,5,TRUE))</f>
        <v/>
      </c>
      <c r="D176" s="74"/>
      <c r="E176" s="74"/>
      <c r="F176" s="74"/>
      <c r="G176" s="75"/>
      <c r="K176" s="82">
        <f>IF(AND(年报!N$2&lt;=A176,A176&lt;=年报!N$3),1,0)</f>
        <v>0</v>
      </c>
    </row>
    <row r="177" spans="1:11">
      <c r="A177" s="21"/>
      <c r="B177" s="77"/>
      <c r="C177" s="77" t="str">
        <f>IF(ISERROR(VLOOKUP(A177,'DC4-1'!$A$4:$Q$1997,5,TRUE)),"",VLOOKUP(A177,'DC4-1'!$A$4:$Q$1997,5,TRUE))</f>
        <v/>
      </c>
      <c r="D177" s="74"/>
      <c r="E177" s="74"/>
      <c r="F177" s="74"/>
      <c r="G177" s="75"/>
      <c r="K177" s="82">
        <f>IF(AND(年报!N$2&lt;=A177,A177&lt;=年报!N$3),1,0)</f>
        <v>0</v>
      </c>
    </row>
    <row r="178" spans="1:11">
      <c r="A178" s="21"/>
      <c r="B178" s="77"/>
      <c r="C178" s="77" t="str">
        <f>IF(ISERROR(VLOOKUP(A178,'DC4-1'!$A$4:$Q$1997,5,TRUE)),"",VLOOKUP(A178,'DC4-1'!$A$4:$Q$1997,5,TRUE))</f>
        <v/>
      </c>
      <c r="D178" s="74"/>
      <c r="E178" s="74"/>
      <c r="F178" s="74"/>
      <c r="G178" s="75"/>
      <c r="K178" s="82">
        <f>IF(AND(年报!N$2&lt;=A178,A178&lt;=年报!N$3),1,0)</f>
        <v>0</v>
      </c>
    </row>
    <row r="179" spans="1:11">
      <c r="A179" s="21"/>
      <c r="B179" s="77"/>
      <c r="C179" s="77" t="str">
        <f>IF(ISERROR(VLOOKUP(A179,'DC4-1'!$A$4:$Q$1997,5,TRUE)),"",VLOOKUP(A179,'DC4-1'!$A$4:$Q$1997,5,TRUE))</f>
        <v/>
      </c>
      <c r="D179" s="74"/>
      <c r="E179" s="74"/>
      <c r="F179" s="74"/>
      <c r="G179" s="75"/>
      <c r="K179" s="82">
        <f>IF(AND(年报!N$2&lt;=A179,A179&lt;=年报!N$3),1,0)</f>
        <v>0</v>
      </c>
    </row>
    <row r="180" spans="1:11">
      <c r="A180" s="21"/>
      <c r="B180" s="77"/>
      <c r="C180" s="77" t="str">
        <f>IF(ISERROR(VLOOKUP(A180,'DC4-1'!$A$4:$Q$1997,5,TRUE)),"",VLOOKUP(A180,'DC4-1'!$A$4:$Q$1997,5,TRUE))</f>
        <v/>
      </c>
      <c r="D180" s="74"/>
      <c r="E180" s="74"/>
      <c r="F180" s="74"/>
      <c r="G180" s="75"/>
      <c r="K180" s="82">
        <f>IF(AND(年报!N$2&lt;=A180,A180&lt;=年报!N$3),1,0)</f>
        <v>0</v>
      </c>
    </row>
    <row r="181" spans="1:11">
      <c r="A181" s="21"/>
      <c r="B181" s="77"/>
      <c r="C181" s="77" t="str">
        <f>IF(ISERROR(VLOOKUP(A181,'DC4-1'!$A$4:$Q$1997,5,TRUE)),"",VLOOKUP(A181,'DC4-1'!$A$4:$Q$1997,5,TRUE))</f>
        <v/>
      </c>
      <c r="D181" s="74"/>
      <c r="E181" s="74"/>
      <c r="F181" s="74"/>
      <c r="G181" s="75"/>
      <c r="K181" s="82">
        <f>IF(AND(年报!N$2&lt;=A181,A181&lt;=年报!N$3),1,0)</f>
        <v>0</v>
      </c>
    </row>
    <row r="182" spans="1:11">
      <c r="A182" s="21"/>
      <c r="B182" s="77"/>
      <c r="C182" s="77" t="str">
        <f>IF(ISERROR(VLOOKUP(A182,'DC4-1'!$A$4:$Q$1997,5,TRUE)),"",VLOOKUP(A182,'DC4-1'!$A$4:$Q$1997,5,TRUE))</f>
        <v/>
      </c>
      <c r="D182" s="74"/>
      <c r="E182" s="74"/>
      <c r="F182" s="74"/>
      <c r="G182" s="75"/>
      <c r="K182" s="82">
        <f>IF(AND(年报!N$2&lt;=A182,A182&lt;=年报!N$3),1,0)</f>
        <v>0</v>
      </c>
    </row>
    <row r="183" spans="1:11">
      <c r="A183" s="21"/>
      <c r="B183" s="77"/>
      <c r="C183" s="77" t="str">
        <f>IF(ISERROR(VLOOKUP(A183,'DC4-1'!$A$4:$Q$1997,5,TRUE)),"",VLOOKUP(A183,'DC4-1'!$A$4:$Q$1997,5,TRUE))</f>
        <v/>
      </c>
      <c r="D183" s="74"/>
      <c r="E183" s="74"/>
      <c r="F183" s="74"/>
      <c r="G183" s="75"/>
      <c r="K183" s="82">
        <f>IF(AND(年报!N$2&lt;=A183,A183&lt;=年报!N$3),1,0)</f>
        <v>0</v>
      </c>
    </row>
    <row r="184" spans="1:11">
      <c r="A184" s="21"/>
      <c r="B184" s="77"/>
      <c r="C184" s="77" t="str">
        <f>IF(ISERROR(VLOOKUP(A184,'DC4-1'!$A$4:$Q$1997,5,TRUE)),"",VLOOKUP(A184,'DC4-1'!$A$4:$Q$1997,5,TRUE))</f>
        <v/>
      </c>
      <c r="D184" s="74"/>
      <c r="E184" s="74"/>
      <c r="F184" s="74"/>
      <c r="G184" s="75"/>
      <c r="K184" s="82">
        <f>IF(AND(年报!N$2&lt;=A184,A184&lt;=年报!N$3),1,0)</f>
        <v>0</v>
      </c>
    </row>
    <row r="185" spans="1:11">
      <c r="A185" s="21"/>
      <c r="B185" s="77"/>
      <c r="C185" s="77" t="str">
        <f>IF(ISERROR(VLOOKUP(A185,'DC4-1'!$A$4:$Q$1997,5,TRUE)),"",VLOOKUP(A185,'DC4-1'!$A$4:$Q$1997,5,TRUE))</f>
        <v/>
      </c>
      <c r="D185" s="74"/>
      <c r="E185" s="74"/>
      <c r="F185" s="74"/>
      <c r="G185" s="75"/>
      <c r="K185" s="82">
        <f>IF(AND(年报!N$2&lt;=A185,A185&lt;=年报!N$3),1,0)</f>
        <v>0</v>
      </c>
    </row>
    <row r="186" spans="1:11">
      <c r="A186" s="21"/>
      <c r="B186" s="77"/>
      <c r="C186" s="77" t="str">
        <f>IF(ISERROR(VLOOKUP(A186,'DC4-1'!$A$4:$Q$1997,5,TRUE)),"",VLOOKUP(A186,'DC4-1'!$A$4:$Q$1997,5,TRUE))</f>
        <v/>
      </c>
      <c r="D186" s="74"/>
      <c r="E186" s="74"/>
      <c r="F186" s="74"/>
      <c r="G186" s="75"/>
      <c r="K186" s="82">
        <f>IF(AND(年报!N$2&lt;=A186,A186&lt;=年报!N$3),1,0)</f>
        <v>0</v>
      </c>
    </row>
    <row r="187" spans="1:11">
      <c r="A187" s="21"/>
      <c r="B187" s="77"/>
      <c r="C187" s="77" t="str">
        <f>IF(ISERROR(VLOOKUP(A187,'DC4-1'!$A$4:$Q$1997,5,TRUE)),"",VLOOKUP(A187,'DC4-1'!$A$4:$Q$1997,5,TRUE))</f>
        <v/>
      </c>
      <c r="D187" s="74"/>
      <c r="E187" s="74"/>
      <c r="F187" s="74"/>
      <c r="G187" s="75"/>
      <c r="K187" s="82">
        <f>IF(AND(年报!N$2&lt;=A187,A187&lt;=年报!N$3),1,0)</f>
        <v>0</v>
      </c>
    </row>
    <row r="188" spans="1:11">
      <c r="A188" s="21"/>
      <c r="B188" s="77"/>
      <c r="C188" s="77" t="str">
        <f>IF(ISERROR(VLOOKUP(A188,'DC4-1'!$A$4:$Q$1997,5,TRUE)),"",VLOOKUP(A188,'DC4-1'!$A$4:$Q$1997,5,TRUE))</f>
        <v/>
      </c>
      <c r="D188" s="74"/>
      <c r="E188" s="74"/>
      <c r="F188" s="74"/>
      <c r="G188" s="75"/>
      <c r="K188" s="82">
        <f>IF(AND(年报!N$2&lt;=A188,A188&lt;=年报!N$3),1,0)</f>
        <v>0</v>
      </c>
    </row>
    <row r="189" spans="1:11">
      <c r="A189" s="21"/>
      <c r="B189" s="77"/>
      <c r="C189" s="77" t="str">
        <f>IF(ISERROR(VLOOKUP(A189,'DC4-1'!$A$4:$Q$1997,5,TRUE)),"",VLOOKUP(A189,'DC4-1'!$A$4:$Q$1997,5,TRUE))</f>
        <v/>
      </c>
      <c r="D189" s="74"/>
      <c r="E189" s="74"/>
      <c r="F189" s="74"/>
      <c r="G189" s="75"/>
      <c r="K189" s="82">
        <f>IF(AND(年报!N$2&lt;=A189,A189&lt;=年报!N$3),1,0)</f>
        <v>0</v>
      </c>
    </row>
    <row r="190" spans="1:11">
      <c r="A190" s="21"/>
      <c r="B190" s="77"/>
      <c r="C190" s="77" t="str">
        <f>IF(ISERROR(VLOOKUP(A190,'DC4-1'!$A$4:$Q$1997,5,TRUE)),"",VLOOKUP(A190,'DC4-1'!$A$4:$Q$1997,5,TRUE))</f>
        <v/>
      </c>
      <c r="D190" s="74"/>
      <c r="E190" s="74"/>
      <c r="F190" s="74"/>
      <c r="G190" s="75"/>
      <c r="K190" s="82">
        <f>IF(AND(年报!N$2&lt;=A190,A190&lt;=年报!N$3),1,0)</f>
        <v>0</v>
      </c>
    </row>
    <row r="191" spans="1:11">
      <c r="A191" s="21"/>
      <c r="B191" s="77"/>
      <c r="C191" s="77" t="str">
        <f>IF(ISERROR(VLOOKUP(A191,'DC4-1'!$A$4:$Q$1997,5,TRUE)),"",VLOOKUP(A191,'DC4-1'!$A$4:$Q$1997,5,TRUE))</f>
        <v/>
      </c>
      <c r="D191" s="74"/>
      <c r="E191" s="74"/>
      <c r="F191" s="74"/>
      <c r="G191" s="75"/>
      <c r="K191" s="82">
        <f>IF(AND(年报!N$2&lt;=A191,A191&lt;=年报!N$3),1,0)</f>
        <v>0</v>
      </c>
    </row>
    <row r="192" spans="1:11">
      <c r="A192" s="21"/>
      <c r="B192" s="77"/>
      <c r="C192" s="77" t="str">
        <f>IF(ISERROR(VLOOKUP(A192,'DC4-1'!$A$4:$Q$1997,5,TRUE)),"",VLOOKUP(A192,'DC4-1'!$A$4:$Q$1997,5,TRUE))</f>
        <v/>
      </c>
      <c r="D192" s="74"/>
      <c r="E192" s="74"/>
      <c r="F192" s="74"/>
      <c r="G192" s="75"/>
      <c r="K192" s="82">
        <f>IF(AND(年报!N$2&lt;=A192,A192&lt;=年报!N$3),1,0)</f>
        <v>0</v>
      </c>
    </row>
    <row r="193" spans="1:11">
      <c r="A193" s="21"/>
      <c r="B193" s="77"/>
      <c r="C193" s="77" t="str">
        <f>IF(ISERROR(VLOOKUP(A193,'DC4-1'!$A$4:$Q$1997,5,TRUE)),"",VLOOKUP(A193,'DC4-1'!$A$4:$Q$1997,5,TRUE))</f>
        <v/>
      </c>
      <c r="D193" s="74"/>
      <c r="E193" s="74"/>
      <c r="F193" s="74"/>
      <c r="G193" s="75"/>
      <c r="K193" s="82">
        <f>IF(AND(年报!N$2&lt;=A193,A193&lt;=年报!N$3),1,0)</f>
        <v>0</v>
      </c>
    </row>
    <row r="194" spans="1:11">
      <c r="A194" s="21"/>
      <c r="B194" s="77"/>
      <c r="C194" s="77" t="str">
        <f>IF(ISERROR(VLOOKUP(A194,'DC4-1'!$A$4:$Q$1997,5,TRUE)),"",VLOOKUP(A194,'DC4-1'!$A$4:$Q$1997,5,TRUE))</f>
        <v/>
      </c>
      <c r="D194" s="74"/>
      <c r="E194" s="74"/>
      <c r="F194" s="74"/>
      <c r="G194" s="75"/>
      <c r="K194" s="82">
        <f>IF(AND(年报!N$2&lt;=A194,A194&lt;=年报!N$3),1,0)</f>
        <v>0</v>
      </c>
    </row>
    <row r="195" spans="1:11">
      <c r="A195" s="21"/>
      <c r="B195" s="77"/>
      <c r="C195" s="77" t="str">
        <f>IF(ISERROR(VLOOKUP(A195,'DC4-1'!$A$4:$Q$1997,5,TRUE)),"",VLOOKUP(A195,'DC4-1'!$A$4:$Q$1997,5,TRUE))</f>
        <v/>
      </c>
      <c r="D195" s="74"/>
      <c r="E195" s="74"/>
      <c r="F195" s="74"/>
      <c r="G195" s="75"/>
      <c r="K195" s="82">
        <f>IF(AND(年报!N$2&lt;=A195,A195&lt;=年报!N$3),1,0)</f>
        <v>0</v>
      </c>
    </row>
    <row r="196" spans="1:11">
      <c r="A196" s="21"/>
      <c r="B196" s="77"/>
      <c r="C196" s="77" t="str">
        <f>IF(ISERROR(VLOOKUP(A196,'DC4-1'!$A$4:$Q$1997,5,TRUE)),"",VLOOKUP(A196,'DC4-1'!$A$4:$Q$1997,5,TRUE))</f>
        <v/>
      </c>
      <c r="D196" s="74"/>
      <c r="E196" s="74"/>
      <c r="F196" s="74"/>
      <c r="G196" s="75"/>
      <c r="K196" s="82">
        <f>IF(AND(年报!N$2&lt;=A196,A196&lt;=年报!N$3),1,0)</f>
        <v>0</v>
      </c>
    </row>
    <row r="197" spans="1:11">
      <c r="A197" s="21"/>
      <c r="B197" s="77"/>
      <c r="C197" s="77" t="str">
        <f>IF(ISERROR(VLOOKUP(A197,'DC4-1'!$A$4:$Q$1997,5,TRUE)),"",VLOOKUP(A197,'DC4-1'!$A$4:$Q$1997,5,TRUE))</f>
        <v/>
      </c>
      <c r="D197" s="74"/>
      <c r="E197" s="74"/>
      <c r="F197" s="74"/>
      <c r="G197" s="75"/>
      <c r="K197" s="82">
        <f>IF(AND(年报!N$2&lt;=A197,A197&lt;=年报!N$3),1,0)</f>
        <v>0</v>
      </c>
    </row>
    <row r="198" spans="1:11">
      <c r="A198" s="21"/>
      <c r="B198" s="77"/>
      <c r="C198" s="77" t="str">
        <f>IF(ISERROR(VLOOKUP(A198,'DC4-1'!$A$4:$Q$1997,5,TRUE)),"",VLOOKUP(A198,'DC4-1'!$A$4:$Q$1997,5,TRUE))</f>
        <v/>
      </c>
      <c r="D198" s="74"/>
      <c r="E198" s="74"/>
      <c r="F198" s="74"/>
      <c r="G198" s="75"/>
      <c r="K198" s="82">
        <f>IF(AND(年报!N$2&lt;=A198,A198&lt;=年报!N$3),1,0)</f>
        <v>0</v>
      </c>
    </row>
    <row r="199" spans="1:11">
      <c r="A199" s="21"/>
      <c r="B199" s="77"/>
      <c r="C199" s="77" t="str">
        <f>IF(ISERROR(VLOOKUP(A199,'DC4-1'!$A$4:$Q$1997,5,TRUE)),"",VLOOKUP(A199,'DC4-1'!$A$4:$Q$1997,5,TRUE))</f>
        <v/>
      </c>
      <c r="D199" s="74"/>
      <c r="E199" s="74"/>
      <c r="F199" s="74"/>
      <c r="G199" s="75"/>
      <c r="K199" s="82">
        <f>IF(AND(年报!N$2&lt;=A199,A199&lt;=年报!N$3),1,0)</f>
        <v>0</v>
      </c>
    </row>
    <row r="200" spans="1:11">
      <c r="A200" s="21"/>
      <c r="B200" s="77"/>
      <c r="C200" s="77" t="str">
        <f>IF(ISERROR(VLOOKUP(A200,'DC4-1'!$A$4:$Q$1997,5,TRUE)),"",VLOOKUP(A200,'DC4-1'!$A$4:$Q$1997,5,TRUE))</f>
        <v/>
      </c>
      <c r="D200" s="74"/>
      <c r="E200" s="74"/>
      <c r="F200" s="74"/>
      <c r="G200" s="75"/>
      <c r="K200" s="82">
        <f>IF(AND(年报!N$2&lt;=A200,A200&lt;=年报!N$3),1,0)</f>
        <v>0</v>
      </c>
    </row>
    <row r="201" spans="1:11">
      <c r="A201" s="21"/>
      <c r="B201" s="77"/>
      <c r="C201" s="77" t="str">
        <f>IF(ISERROR(VLOOKUP(A201,'DC4-1'!$A$4:$Q$1997,5,TRUE)),"",VLOOKUP(A201,'DC4-1'!$A$4:$Q$1997,5,TRUE))</f>
        <v/>
      </c>
      <c r="D201" s="74"/>
      <c r="E201" s="74"/>
      <c r="F201" s="74"/>
      <c r="G201" s="75"/>
      <c r="K201" s="82">
        <f>IF(AND(年报!N$2&lt;=A201,A201&lt;=年报!N$3),1,0)</f>
        <v>0</v>
      </c>
    </row>
    <row r="202" spans="1:11">
      <c r="A202" s="21"/>
      <c r="B202" s="77"/>
      <c r="C202" s="77" t="str">
        <f>IF(ISERROR(VLOOKUP(A202,'DC4-1'!$A$4:$Q$1997,5,TRUE)),"",VLOOKUP(A202,'DC4-1'!$A$4:$Q$1997,5,TRUE))</f>
        <v/>
      </c>
      <c r="D202" s="74"/>
      <c r="E202" s="74"/>
      <c r="F202" s="74"/>
      <c r="G202" s="75"/>
      <c r="K202" s="82">
        <f>IF(AND(年报!N$2&lt;=A202,A202&lt;=年报!N$3),1,0)</f>
        <v>0</v>
      </c>
    </row>
    <row r="203" spans="1:11">
      <c r="A203" s="21"/>
      <c r="B203" s="77"/>
      <c r="C203" s="77" t="str">
        <f>IF(ISERROR(VLOOKUP(A203,'DC4-1'!$A$4:$Q$1997,5,TRUE)),"",VLOOKUP(A203,'DC4-1'!$A$4:$Q$1997,5,TRUE))</f>
        <v/>
      </c>
      <c r="D203" s="74"/>
      <c r="E203" s="74"/>
      <c r="F203" s="74"/>
      <c r="G203" s="75"/>
      <c r="K203" s="82">
        <f>IF(AND(年报!N$2&lt;=A203,A203&lt;=年报!N$3),1,0)</f>
        <v>0</v>
      </c>
    </row>
    <row r="204" spans="1:11">
      <c r="A204" s="21"/>
      <c r="B204" s="77"/>
      <c r="C204" s="77" t="str">
        <f>IF(ISERROR(VLOOKUP(A204,'DC4-1'!$A$4:$Q$1997,5,TRUE)),"",VLOOKUP(A204,'DC4-1'!$A$4:$Q$1997,5,TRUE))</f>
        <v/>
      </c>
      <c r="D204" s="74"/>
      <c r="E204" s="74"/>
      <c r="F204" s="74"/>
      <c r="G204" s="75"/>
      <c r="K204" s="82">
        <f>IF(AND(年报!N$2&lt;=A204,A204&lt;=年报!N$3),1,0)</f>
        <v>0</v>
      </c>
    </row>
    <row r="205" spans="1:11">
      <c r="A205" s="21"/>
      <c r="B205" s="77"/>
      <c r="C205" s="77" t="str">
        <f>IF(ISERROR(VLOOKUP(A205,'DC4-1'!$A$4:$Q$1997,5,TRUE)),"",VLOOKUP(A205,'DC4-1'!$A$4:$Q$1997,5,TRUE))</f>
        <v/>
      </c>
      <c r="D205" s="74"/>
      <c r="E205" s="74"/>
      <c r="F205" s="74"/>
      <c r="G205" s="75"/>
      <c r="K205" s="82">
        <f>IF(AND(年报!N$2&lt;=A205,A205&lt;=年报!N$3),1,0)</f>
        <v>0</v>
      </c>
    </row>
    <row r="206" spans="1:11">
      <c r="A206" s="21"/>
      <c r="B206" s="77"/>
      <c r="C206" s="77" t="str">
        <f>IF(ISERROR(VLOOKUP(A206,'DC4-1'!$A$4:$Q$1997,5,TRUE)),"",VLOOKUP(A206,'DC4-1'!$A$4:$Q$1997,5,TRUE))</f>
        <v/>
      </c>
      <c r="D206" s="74"/>
      <c r="E206" s="74"/>
      <c r="F206" s="74"/>
      <c r="G206" s="75"/>
      <c r="K206" s="82">
        <f>IF(AND(年报!N$2&lt;=A206,A206&lt;=年报!N$3),1,0)</f>
        <v>0</v>
      </c>
    </row>
    <row r="207" spans="1:11">
      <c r="A207" s="21"/>
      <c r="B207" s="77"/>
      <c r="C207" s="77" t="str">
        <f>IF(ISERROR(VLOOKUP(A207,'DC4-1'!$A$4:$Q$1997,5,TRUE)),"",VLOOKUP(A207,'DC4-1'!$A$4:$Q$1997,5,TRUE))</f>
        <v/>
      </c>
      <c r="D207" s="74"/>
      <c r="E207" s="74"/>
      <c r="F207" s="74"/>
      <c r="G207" s="75"/>
      <c r="K207" s="82">
        <f>IF(AND(年报!N$2&lt;=A207,A207&lt;=年报!N$3),1,0)</f>
        <v>0</v>
      </c>
    </row>
    <row r="208" spans="1:11">
      <c r="A208" s="21"/>
      <c r="B208" s="77"/>
      <c r="C208" s="77" t="str">
        <f>IF(ISERROR(VLOOKUP(A208,'DC4-1'!$A$4:$Q$1997,5,TRUE)),"",VLOOKUP(A208,'DC4-1'!$A$4:$Q$1997,5,TRUE))</f>
        <v/>
      </c>
      <c r="D208" s="74"/>
      <c r="E208" s="74"/>
      <c r="F208" s="74"/>
      <c r="G208" s="75"/>
      <c r="K208" s="82">
        <f>IF(AND(年报!N$2&lt;=A208,A208&lt;=年报!N$3),1,0)</f>
        <v>0</v>
      </c>
    </row>
    <row r="209" spans="1:11">
      <c r="A209" s="21"/>
      <c r="B209" s="77"/>
      <c r="C209" s="77" t="str">
        <f>IF(ISERROR(VLOOKUP(A209,'DC4-1'!$A$4:$Q$1997,5,TRUE)),"",VLOOKUP(A209,'DC4-1'!$A$4:$Q$1997,5,TRUE))</f>
        <v/>
      </c>
      <c r="D209" s="74"/>
      <c r="E209" s="74"/>
      <c r="F209" s="74"/>
      <c r="G209" s="75"/>
      <c r="K209" s="82">
        <f>IF(AND(年报!N$2&lt;=A209,A209&lt;=年报!N$3),1,0)</f>
        <v>0</v>
      </c>
    </row>
    <row r="210" spans="1:11">
      <c r="A210" s="21"/>
      <c r="B210" s="77"/>
      <c r="C210" s="77" t="str">
        <f>IF(ISERROR(VLOOKUP(A210,'DC4-1'!$A$4:$Q$1997,5,TRUE)),"",VLOOKUP(A210,'DC4-1'!$A$4:$Q$1997,5,TRUE))</f>
        <v/>
      </c>
      <c r="D210" s="74"/>
      <c r="E210" s="74"/>
      <c r="F210" s="74"/>
      <c r="G210" s="75"/>
      <c r="K210" s="82">
        <f>IF(AND(年报!N$2&lt;=A210,A210&lt;=年报!N$3),1,0)</f>
        <v>0</v>
      </c>
    </row>
    <row r="211" spans="1:11">
      <c r="A211" s="21"/>
      <c r="B211" s="77"/>
      <c r="C211" s="77" t="str">
        <f>IF(ISERROR(VLOOKUP(A211,'DC4-1'!$A$4:$Q$1997,5,TRUE)),"",VLOOKUP(A211,'DC4-1'!$A$4:$Q$1997,5,TRUE))</f>
        <v/>
      </c>
      <c r="D211" s="74"/>
      <c r="E211" s="74"/>
      <c r="F211" s="74"/>
      <c r="G211" s="75"/>
      <c r="K211" s="82">
        <f>IF(AND(年报!N$2&lt;=A211,A211&lt;=年报!N$3),1,0)</f>
        <v>0</v>
      </c>
    </row>
    <row r="212" spans="1:11">
      <c r="A212" s="21"/>
      <c r="B212" s="77"/>
      <c r="C212" s="77" t="str">
        <f>IF(ISERROR(VLOOKUP(A212,'DC4-1'!$A$4:$Q$1997,5,TRUE)),"",VLOOKUP(A212,'DC4-1'!$A$4:$Q$1997,5,TRUE))</f>
        <v/>
      </c>
      <c r="D212" s="74"/>
      <c r="E212" s="74"/>
      <c r="F212" s="74"/>
      <c r="G212" s="75"/>
      <c r="K212" s="82">
        <f>IF(AND(年报!N$2&lt;=A212,A212&lt;=年报!N$3),1,0)</f>
        <v>0</v>
      </c>
    </row>
    <row r="213" spans="1:11">
      <c r="A213" s="21"/>
      <c r="B213" s="77"/>
      <c r="C213" s="77" t="str">
        <f>IF(ISERROR(VLOOKUP(A213,'DC4-1'!$A$4:$Q$1997,5,TRUE)),"",VLOOKUP(A213,'DC4-1'!$A$4:$Q$1997,5,TRUE))</f>
        <v/>
      </c>
      <c r="D213" s="74"/>
      <c r="E213" s="74"/>
      <c r="F213" s="74"/>
      <c r="G213" s="75"/>
      <c r="K213" s="82">
        <f>IF(AND(年报!N$2&lt;=A213,A213&lt;=年报!N$3),1,0)</f>
        <v>0</v>
      </c>
    </row>
    <row r="214" spans="1:11">
      <c r="A214" s="21"/>
      <c r="B214" s="77"/>
      <c r="C214" s="77" t="str">
        <f>IF(ISERROR(VLOOKUP(A214,'DC4-1'!$A$4:$Q$1997,5,TRUE)),"",VLOOKUP(A214,'DC4-1'!$A$4:$Q$1997,5,TRUE))</f>
        <v/>
      </c>
      <c r="D214" s="74"/>
      <c r="E214" s="74"/>
      <c r="F214" s="74"/>
      <c r="G214" s="75"/>
      <c r="K214" s="82">
        <f>IF(AND(年报!N$2&lt;=A214,A214&lt;=年报!N$3),1,0)</f>
        <v>0</v>
      </c>
    </row>
    <row r="215" spans="1:11">
      <c r="A215" s="21"/>
      <c r="B215" s="77"/>
      <c r="C215" s="77" t="str">
        <f>IF(ISERROR(VLOOKUP(A215,'DC4-1'!$A$4:$Q$1997,5,TRUE)),"",VLOOKUP(A215,'DC4-1'!$A$4:$Q$1997,5,TRUE))</f>
        <v/>
      </c>
      <c r="D215" s="74"/>
      <c r="E215" s="74"/>
      <c r="F215" s="74"/>
      <c r="G215" s="75"/>
      <c r="K215" s="82">
        <f>IF(AND(年报!N$2&lt;=A215,A215&lt;=年报!N$3),1,0)</f>
        <v>0</v>
      </c>
    </row>
    <row r="216" spans="1:11">
      <c r="A216" s="21"/>
      <c r="B216" s="77"/>
      <c r="C216" s="77" t="str">
        <f>IF(ISERROR(VLOOKUP(A216,'DC4-1'!$A$4:$Q$1997,5,TRUE)),"",VLOOKUP(A216,'DC4-1'!$A$4:$Q$1997,5,TRUE))</f>
        <v/>
      </c>
      <c r="D216" s="74"/>
      <c r="E216" s="74"/>
      <c r="F216" s="74"/>
      <c r="G216" s="75"/>
      <c r="K216" s="82">
        <f>IF(AND(年报!N$2&lt;=A216,A216&lt;=年报!N$3),1,0)</f>
        <v>0</v>
      </c>
    </row>
    <row r="217" spans="1:11">
      <c r="A217" s="21"/>
      <c r="B217" s="77"/>
      <c r="C217" s="77" t="str">
        <f>IF(ISERROR(VLOOKUP(A217,'DC4-1'!$A$4:$Q$1997,5,TRUE)),"",VLOOKUP(A217,'DC4-1'!$A$4:$Q$1997,5,TRUE))</f>
        <v/>
      </c>
      <c r="D217" s="74"/>
      <c r="E217" s="74"/>
      <c r="F217" s="74"/>
      <c r="G217" s="75"/>
      <c r="K217" s="82">
        <f>IF(AND(年报!N$2&lt;=A217,A217&lt;=年报!N$3),1,0)</f>
        <v>0</v>
      </c>
    </row>
    <row r="218" spans="1:11">
      <c r="A218" s="21"/>
      <c r="B218" s="77"/>
      <c r="C218" s="77" t="str">
        <f>IF(ISERROR(VLOOKUP(A218,'DC4-1'!$A$4:$Q$1997,5,TRUE)),"",VLOOKUP(A218,'DC4-1'!$A$4:$Q$1997,5,TRUE))</f>
        <v/>
      </c>
      <c r="D218" s="74"/>
      <c r="E218" s="74"/>
      <c r="F218" s="74"/>
      <c r="G218" s="75"/>
      <c r="K218" s="82">
        <f>IF(AND(年报!N$2&lt;=A218,A218&lt;=年报!N$3),1,0)</f>
        <v>0</v>
      </c>
    </row>
    <row r="219" spans="1:11">
      <c r="A219" s="21"/>
      <c r="B219" s="77"/>
      <c r="C219" s="77" t="str">
        <f>IF(ISERROR(VLOOKUP(A219,'DC4-1'!$A$4:$Q$1997,5,TRUE)),"",VLOOKUP(A219,'DC4-1'!$A$4:$Q$1997,5,TRUE))</f>
        <v/>
      </c>
      <c r="D219" s="74"/>
      <c r="E219" s="74"/>
      <c r="F219" s="74"/>
      <c r="G219" s="75"/>
      <c r="K219" s="82">
        <f>IF(AND(年报!N$2&lt;=A219,A219&lt;=年报!N$3),1,0)</f>
        <v>0</v>
      </c>
    </row>
    <row r="220" spans="1:11">
      <c r="A220" s="21"/>
      <c r="B220" s="77"/>
      <c r="C220" s="77" t="str">
        <f>IF(ISERROR(VLOOKUP(A220,'DC4-1'!$A$4:$Q$1997,5,TRUE)),"",VLOOKUP(A220,'DC4-1'!$A$4:$Q$1997,5,TRUE))</f>
        <v/>
      </c>
      <c r="D220" s="74"/>
      <c r="E220" s="74"/>
      <c r="F220" s="74"/>
      <c r="G220" s="75"/>
      <c r="K220" s="82">
        <f>IF(AND(年报!N$2&lt;=A220,A220&lt;=年报!N$3),1,0)</f>
        <v>0</v>
      </c>
    </row>
    <row r="221" spans="1:11">
      <c r="A221" s="21"/>
      <c r="B221" s="77"/>
      <c r="C221" s="77" t="str">
        <f>IF(ISERROR(VLOOKUP(A221,'DC4-1'!$A$4:$Q$1997,5,TRUE)),"",VLOOKUP(A221,'DC4-1'!$A$4:$Q$1997,5,TRUE))</f>
        <v/>
      </c>
      <c r="D221" s="74"/>
      <c r="E221" s="74"/>
      <c r="F221" s="74"/>
      <c r="G221" s="75"/>
      <c r="K221" s="82">
        <f>IF(AND(年报!N$2&lt;=A221,A221&lt;=年报!N$3),1,0)</f>
        <v>0</v>
      </c>
    </row>
    <row r="222" spans="1:11">
      <c r="A222" s="21"/>
      <c r="B222" s="77"/>
      <c r="C222" s="77" t="str">
        <f>IF(ISERROR(VLOOKUP(A222,'DC4-1'!$A$4:$Q$1997,5,TRUE)),"",VLOOKUP(A222,'DC4-1'!$A$4:$Q$1997,5,TRUE))</f>
        <v/>
      </c>
      <c r="D222" s="74"/>
      <c r="E222" s="74"/>
      <c r="F222" s="74"/>
      <c r="G222" s="75"/>
      <c r="K222" s="82">
        <f>IF(AND(年报!N$2&lt;=A222,A222&lt;=年报!N$3),1,0)</f>
        <v>0</v>
      </c>
    </row>
    <row r="223" spans="1:11">
      <c r="A223" s="21"/>
      <c r="B223" s="77"/>
      <c r="C223" s="77" t="str">
        <f>IF(ISERROR(VLOOKUP(A223,'DC4-1'!$A$4:$Q$1997,5,TRUE)),"",VLOOKUP(A223,'DC4-1'!$A$4:$Q$1997,5,TRUE))</f>
        <v/>
      </c>
      <c r="D223" s="74"/>
      <c r="E223" s="74"/>
      <c r="F223" s="74"/>
      <c r="G223" s="75"/>
      <c r="K223" s="82">
        <f>IF(AND(年报!N$2&lt;=A223,A223&lt;=年报!N$3),1,0)</f>
        <v>0</v>
      </c>
    </row>
    <row r="224" spans="1:11">
      <c r="A224" s="21"/>
      <c r="B224" s="77"/>
      <c r="C224" s="77" t="str">
        <f>IF(ISERROR(VLOOKUP(A224,'DC4-1'!$A$4:$Q$1997,5,TRUE)),"",VLOOKUP(A224,'DC4-1'!$A$4:$Q$1997,5,TRUE))</f>
        <v/>
      </c>
      <c r="D224" s="74"/>
      <c r="E224" s="74"/>
      <c r="F224" s="74"/>
      <c r="G224" s="75"/>
      <c r="K224" s="82">
        <f>IF(AND(年报!N$2&lt;=A224,A224&lt;=年报!N$3),1,0)</f>
        <v>0</v>
      </c>
    </row>
    <row r="225" spans="1:11">
      <c r="A225" s="21"/>
      <c r="B225" s="77"/>
      <c r="C225" s="77" t="str">
        <f>IF(ISERROR(VLOOKUP(A225,'DC4-1'!$A$4:$Q$1997,5,TRUE)),"",VLOOKUP(A225,'DC4-1'!$A$4:$Q$1997,5,TRUE))</f>
        <v/>
      </c>
      <c r="D225" s="74"/>
      <c r="E225" s="74"/>
      <c r="F225" s="74"/>
      <c r="G225" s="75"/>
      <c r="K225" s="82">
        <f>IF(AND(年报!N$2&lt;=A225,A225&lt;=年报!N$3),1,0)</f>
        <v>0</v>
      </c>
    </row>
    <row r="226" spans="1:11">
      <c r="A226" s="21"/>
      <c r="B226" s="77"/>
      <c r="C226" s="77" t="str">
        <f>IF(ISERROR(VLOOKUP(A226,'DC4-1'!$A$4:$Q$1997,5,TRUE)),"",VLOOKUP(A226,'DC4-1'!$A$4:$Q$1997,5,TRUE))</f>
        <v/>
      </c>
      <c r="D226" s="74"/>
      <c r="E226" s="74"/>
      <c r="F226" s="74"/>
      <c r="G226" s="75"/>
      <c r="K226" s="82">
        <f>IF(AND(年报!N$2&lt;=A226,A226&lt;=年报!N$3),1,0)</f>
        <v>0</v>
      </c>
    </row>
    <row r="227" spans="1:11">
      <c r="A227" s="21"/>
      <c r="B227" s="77"/>
      <c r="C227" s="77" t="str">
        <f>IF(ISERROR(VLOOKUP(A227,'DC4-1'!$A$4:$Q$1997,5,TRUE)),"",VLOOKUP(A227,'DC4-1'!$A$4:$Q$1997,5,TRUE))</f>
        <v/>
      </c>
      <c r="D227" s="74"/>
      <c r="E227" s="74"/>
      <c r="F227" s="74"/>
      <c r="G227" s="75"/>
      <c r="K227" s="82">
        <f>IF(AND(年报!N$2&lt;=A227,A227&lt;=年报!N$3),1,0)</f>
        <v>0</v>
      </c>
    </row>
    <row r="228" spans="1:11">
      <c r="A228" s="21"/>
      <c r="B228" s="77"/>
      <c r="C228" s="77" t="str">
        <f>IF(ISERROR(VLOOKUP(A228,'DC4-1'!$A$4:$Q$1997,5,TRUE)),"",VLOOKUP(A228,'DC4-1'!$A$4:$Q$1997,5,TRUE))</f>
        <v/>
      </c>
      <c r="D228" s="74"/>
      <c r="E228" s="74"/>
      <c r="F228" s="74"/>
      <c r="G228" s="75"/>
      <c r="K228" s="82">
        <f>IF(AND(年报!N$2&lt;=A228,A228&lt;=年报!N$3),1,0)</f>
        <v>0</v>
      </c>
    </row>
    <row r="229" spans="1:11">
      <c r="A229" s="21"/>
      <c r="B229" s="77"/>
      <c r="C229" s="77" t="str">
        <f>IF(ISERROR(VLOOKUP(A229,'DC4-1'!$A$4:$Q$1997,5,TRUE)),"",VLOOKUP(A229,'DC4-1'!$A$4:$Q$1997,5,TRUE))</f>
        <v/>
      </c>
      <c r="D229" s="74"/>
      <c r="E229" s="74"/>
      <c r="F229" s="74"/>
      <c r="G229" s="75"/>
      <c r="K229" s="82">
        <f>IF(AND(年报!N$2&lt;=A229,A229&lt;=年报!N$3),1,0)</f>
        <v>0</v>
      </c>
    </row>
    <row r="230" spans="1:11">
      <c r="A230" s="21"/>
      <c r="B230" s="77"/>
      <c r="C230" s="77" t="str">
        <f>IF(ISERROR(VLOOKUP(A230,'DC4-1'!$A$4:$Q$1997,5,TRUE)),"",VLOOKUP(A230,'DC4-1'!$A$4:$Q$1997,5,TRUE))</f>
        <v/>
      </c>
      <c r="K230" s="82">
        <f>IF(AND(年报!N$2&lt;=A230,A230&lt;=年报!N$3),1,0)</f>
        <v>0</v>
      </c>
    </row>
    <row r="231" spans="1:11">
      <c r="A231" s="21"/>
      <c r="B231" s="77"/>
      <c r="C231" s="77" t="str">
        <f>IF(ISERROR(VLOOKUP(A231,'DC4-1'!$A$4:$Q$1997,5,TRUE)),"",VLOOKUP(A231,'DC4-1'!$A$4:$Q$1997,5,TRUE))</f>
        <v/>
      </c>
      <c r="K231" s="82">
        <f>IF(AND(年报!N$2&lt;=A231,A231&lt;=年报!N$3),1,0)</f>
        <v>0</v>
      </c>
    </row>
    <row r="232" spans="1:11">
      <c r="A232" s="21"/>
      <c r="B232" s="77"/>
      <c r="C232" s="77" t="str">
        <f>IF(ISERROR(VLOOKUP(A232,'DC4-1'!$A$4:$Q$1997,5,TRUE)),"",VLOOKUP(A232,'DC4-1'!$A$4:$Q$1997,5,TRUE))</f>
        <v/>
      </c>
      <c r="K232" s="82">
        <f>IF(AND(年报!N$2&lt;=A232,A232&lt;=年报!N$3),1,0)</f>
        <v>0</v>
      </c>
    </row>
    <row r="233" spans="1:11">
      <c r="A233" s="21"/>
      <c r="B233" s="77"/>
      <c r="C233" s="77" t="str">
        <f>IF(ISERROR(VLOOKUP(A233,'DC4-1'!$A$4:$Q$1997,5,TRUE)),"",VLOOKUP(A233,'DC4-1'!$A$4:$Q$1997,5,TRUE))</f>
        <v/>
      </c>
      <c r="K233" s="82">
        <f>IF(AND(年报!N$2&lt;=A233,A233&lt;=年报!N$3),1,0)</f>
        <v>0</v>
      </c>
    </row>
    <row r="234" spans="1:11">
      <c r="A234" s="21"/>
      <c r="B234" s="77"/>
      <c r="C234" s="77" t="str">
        <f>IF(ISERROR(VLOOKUP(A234,'DC4-1'!$A$4:$Q$1997,5,TRUE)),"",VLOOKUP(A234,'DC4-1'!$A$4:$Q$1997,5,TRUE))</f>
        <v/>
      </c>
      <c r="K234" s="82">
        <f>IF(AND(年报!N$2&lt;=A234,A234&lt;=年报!N$3),1,0)</f>
        <v>0</v>
      </c>
    </row>
    <row r="235" spans="1:11">
      <c r="A235" s="21"/>
      <c r="B235" s="77"/>
      <c r="C235" s="77" t="str">
        <f>IF(ISERROR(VLOOKUP(A235,'DC4-1'!$A$4:$Q$1997,5,TRUE)),"",VLOOKUP(A235,'DC4-1'!$A$4:$Q$1997,5,TRUE))</f>
        <v/>
      </c>
      <c r="K235" s="82">
        <f>IF(AND(年报!N$2&lt;=A235,A235&lt;=年报!N$3),1,0)</f>
        <v>0</v>
      </c>
    </row>
    <row r="236" spans="1:11">
      <c r="A236" s="21"/>
      <c r="B236" s="77"/>
      <c r="C236" s="77" t="str">
        <f>IF(ISERROR(VLOOKUP(A236,'DC4-1'!$A$4:$Q$1997,5,TRUE)),"",VLOOKUP(A236,'DC4-1'!$A$4:$Q$1997,5,TRUE))</f>
        <v/>
      </c>
      <c r="K236" s="82">
        <f>IF(AND(年报!N$2&lt;=A236,A236&lt;=年报!N$3),1,0)</f>
        <v>0</v>
      </c>
    </row>
    <row r="237" spans="1:11">
      <c r="A237" s="21"/>
      <c r="B237" s="77"/>
      <c r="C237" s="77" t="str">
        <f>IF(ISERROR(VLOOKUP(A237,'DC4-1'!$A$4:$Q$1997,5,TRUE)),"",VLOOKUP(A237,'DC4-1'!$A$4:$Q$1997,5,TRUE))</f>
        <v/>
      </c>
      <c r="K237" s="82">
        <f>IF(AND(年报!N$2&lt;=A237,A237&lt;=年报!N$3),1,0)</f>
        <v>0</v>
      </c>
    </row>
    <row r="238" spans="1:11">
      <c r="A238" s="21"/>
      <c r="B238" s="77"/>
      <c r="C238" s="77" t="str">
        <f>IF(ISERROR(VLOOKUP(A238,'DC4-1'!$A$4:$Q$1997,5,TRUE)),"",VLOOKUP(A238,'DC4-1'!$A$4:$Q$1997,5,TRUE))</f>
        <v/>
      </c>
      <c r="K238" s="82">
        <f>IF(AND(年报!N$2&lt;=A238,A238&lt;=年报!N$3),1,0)</f>
        <v>0</v>
      </c>
    </row>
    <row r="239" spans="1:11">
      <c r="A239" s="21"/>
      <c r="B239" s="77"/>
      <c r="C239" s="77" t="str">
        <f>IF(ISERROR(VLOOKUP(A239,'DC4-1'!$A$4:$Q$1997,5,TRUE)),"",VLOOKUP(A239,'DC4-1'!$A$4:$Q$1997,5,TRUE))</f>
        <v/>
      </c>
      <c r="K239" s="82">
        <f>IF(AND(年报!N$2&lt;=A239,A239&lt;=年报!N$3),1,0)</f>
        <v>0</v>
      </c>
    </row>
    <row r="240" spans="1:11">
      <c r="A240" s="21"/>
      <c r="B240" s="77"/>
      <c r="C240" s="77" t="str">
        <f>IF(ISERROR(VLOOKUP(A240,'DC4-1'!$A$4:$Q$1997,5,TRUE)),"",VLOOKUP(A240,'DC4-1'!$A$4:$Q$1997,5,TRUE))</f>
        <v/>
      </c>
      <c r="K240" s="82">
        <f>IF(AND(年报!N$2&lt;=A240,A240&lt;=年报!N$3),1,0)</f>
        <v>0</v>
      </c>
    </row>
    <row r="241" spans="1:11">
      <c r="A241" s="21"/>
      <c r="B241" s="77"/>
      <c r="C241" s="77" t="str">
        <f>IF(ISERROR(VLOOKUP(A241,'DC4-1'!$A$4:$Q$1997,5,TRUE)),"",VLOOKUP(A241,'DC4-1'!$A$4:$Q$1997,5,TRUE))</f>
        <v/>
      </c>
      <c r="K241" s="82">
        <f>IF(AND(年报!N$2&lt;=A241,A241&lt;=年报!N$3),1,0)</f>
        <v>0</v>
      </c>
    </row>
    <row r="242" spans="1:11">
      <c r="A242" s="21"/>
      <c r="B242" s="77"/>
      <c r="C242" s="77" t="str">
        <f>IF(ISERROR(VLOOKUP(A242,'DC4-1'!$A$4:$Q$1997,5,TRUE)),"",VLOOKUP(A242,'DC4-1'!$A$4:$Q$1997,5,TRUE))</f>
        <v/>
      </c>
      <c r="K242" s="82">
        <f>IF(AND(年报!N$2&lt;=A242,A242&lt;=年报!N$3),1,0)</f>
        <v>0</v>
      </c>
    </row>
    <row r="243" spans="1:11">
      <c r="A243" s="21"/>
      <c r="B243" s="77"/>
      <c r="C243" s="77" t="str">
        <f>IF(ISERROR(VLOOKUP(A243,'DC4-1'!$A$4:$Q$1997,5,TRUE)),"",VLOOKUP(A243,'DC4-1'!$A$4:$Q$1997,5,TRUE))</f>
        <v/>
      </c>
      <c r="K243" s="82">
        <f>IF(AND(年报!N$2&lt;=A243,A243&lt;=年报!N$3),1,0)</f>
        <v>0</v>
      </c>
    </row>
    <row r="244" spans="1:11">
      <c r="A244" s="21"/>
      <c r="B244" s="77"/>
      <c r="C244" s="77" t="str">
        <f>IF(ISERROR(VLOOKUP(A244,'DC4-1'!$A$4:$Q$1997,5,TRUE)),"",VLOOKUP(A244,'DC4-1'!$A$4:$Q$1997,5,TRUE))</f>
        <v/>
      </c>
      <c r="K244" s="82">
        <f>IF(AND(年报!N$2&lt;=A244,A244&lt;=年报!N$3),1,0)</f>
        <v>0</v>
      </c>
    </row>
    <row r="245" spans="1:11">
      <c r="A245" s="21"/>
      <c r="B245" s="77"/>
      <c r="C245" s="77" t="str">
        <f>IF(ISERROR(VLOOKUP(A245,'DC4-1'!$A$4:$Q$1997,5,TRUE)),"",VLOOKUP(A245,'DC4-1'!$A$4:$Q$1997,5,TRUE))</f>
        <v/>
      </c>
      <c r="K245" s="82">
        <f>IF(AND(年报!N$2&lt;=A245,A245&lt;=年报!N$3),1,0)</f>
        <v>0</v>
      </c>
    </row>
    <row r="246" spans="1:11">
      <c r="A246" s="21"/>
      <c r="B246" s="77"/>
      <c r="C246" s="77" t="str">
        <f>IF(ISERROR(VLOOKUP(A246,'DC4-1'!$A$4:$Q$1997,5,TRUE)),"",VLOOKUP(A246,'DC4-1'!$A$4:$Q$1997,5,TRUE))</f>
        <v/>
      </c>
      <c r="K246" s="82">
        <f>IF(AND(年报!N$2&lt;=A246,A246&lt;=年报!N$3),1,0)</f>
        <v>0</v>
      </c>
    </row>
    <row r="247" spans="1:11">
      <c r="A247" s="21"/>
      <c r="B247" s="77"/>
      <c r="C247" s="77" t="str">
        <f>IF(ISERROR(VLOOKUP(A247,'DC4-1'!$A$4:$Q$1997,5,TRUE)),"",VLOOKUP(A247,'DC4-1'!$A$4:$Q$1997,5,TRUE))</f>
        <v/>
      </c>
      <c r="K247" s="82">
        <f>IF(AND(年报!N$2&lt;=A247,A247&lt;=年报!N$3),1,0)</f>
        <v>0</v>
      </c>
    </row>
    <row r="248" spans="1:11">
      <c r="A248" s="21"/>
      <c r="B248" s="77"/>
      <c r="C248" s="77" t="str">
        <f>IF(ISERROR(VLOOKUP(A248,'DC4-1'!$A$4:$Q$1997,5,TRUE)),"",VLOOKUP(A248,'DC4-1'!$A$4:$Q$1997,5,TRUE))</f>
        <v/>
      </c>
      <c r="K248" s="82">
        <f>IF(AND(年报!N$2&lt;=A248,A248&lt;=年报!N$3),1,0)</f>
        <v>0</v>
      </c>
    </row>
    <row r="249" spans="1:11">
      <c r="A249" s="21"/>
      <c r="B249" s="77"/>
      <c r="C249" s="77" t="str">
        <f>IF(ISERROR(VLOOKUP(A249,'DC4-1'!$A$4:$Q$1997,5,TRUE)),"",VLOOKUP(A249,'DC4-1'!$A$4:$Q$1997,5,TRUE))</f>
        <v/>
      </c>
      <c r="K249" s="82">
        <f>IF(AND(年报!N$2&lt;=A249,A249&lt;=年报!N$3),1,0)</f>
        <v>0</v>
      </c>
    </row>
    <row r="250" spans="1:11">
      <c r="A250" s="21"/>
      <c r="B250" s="77"/>
      <c r="C250" s="77" t="str">
        <f>IF(ISERROR(VLOOKUP(A250,'DC4-1'!$A$4:$Q$1997,5,TRUE)),"",VLOOKUP(A250,'DC4-1'!$A$4:$Q$1997,5,TRUE))</f>
        <v/>
      </c>
      <c r="K250" s="82">
        <f>IF(AND(年报!N$2&lt;=A250,A250&lt;=年报!N$3),1,0)</f>
        <v>0</v>
      </c>
    </row>
    <row r="251" spans="1:11">
      <c r="A251" s="21"/>
      <c r="B251" s="77"/>
      <c r="C251" s="77" t="str">
        <f>IF(ISERROR(VLOOKUP(A251,'DC4-1'!$A$4:$Q$1997,5,TRUE)),"",VLOOKUP(A251,'DC4-1'!$A$4:$Q$1997,5,TRUE))</f>
        <v/>
      </c>
      <c r="K251" s="82">
        <f>IF(AND(年报!N$2&lt;=A251,A251&lt;=年报!N$3),1,0)</f>
        <v>0</v>
      </c>
    </row>
    <row r="252" spans="1:11">
      <c r="A252" s="21"/>
      <c r="B252" s="77"/>
      <c r="C252" s="77" t="str">
        <f>IF(ISERROR(VLOOKUP(A252,'DC4-1'!$A$4:$Q$1997,5,TRUE)),"",VLOOKUP(A252,'DC4-1'!$A$4:$Q$1997,5,TRUE))</f>
        <v/>
      </c>
      <c r="K252" s="82">
        <f>IF(AND(年报!N$2&lt;=A252,A252&lt;=年报!N$3),1,0)</f>
        <v>0</v>
      </c>
    </row>
    <row r="253" spans="1:11">
      <c r="A253" s="21"/>
      <c r="B253" s="77"/>
      <c r="C253" s="77" t="str">
        <f>IF(ISERROR(VLOOKUP(A253,'DC4-1'!$A$4:$Q$1997,5,TRUE)),"",VLOOKUP(A253,'DC4-1'!$A$4:$Q$1997,5,TRUE))</f>
        <v/>
      </c>
      <c r="K253" s="82">
        <f>IF(AND(年报!N$2&lt;=A253,A253&lt;=年报!N$3),1,0)</f>
        <v>0</v>
      </c>
    </row>
    <row r="254" spans="1:11">
      <c r="A254" s="21"/>
      <c r="B254" s="77"/>
      <c r="C254" s="77" t="str">
        <f>IF(ISERROR(VLOOKUP(A254,'DC4-1'!$A$4:$Q$1997,5,TRUE)),"",VLOOKUP(A254,'DC4-1'!$A$4:$Q$1997,5,TRUE))</f>
        <v/>
      </c>
      <c r="K254" s="82">
        <f>IF(AND(年报!N$2&lt;=A254,A254&lt;=年报!N$3),1,0)</f>
        <v>0</v>
      </c>
    </row>
    <row r="255" spans="1:11">
      <c r="A255" s="21"/>
      <c r="B255" s="77"/>
      <c r="C255" s="77" t="str">
        <f>IF(ISERROR(VLOOKUP(A255,'DC4-1'!$A$4:$Q$1997,5,TRUE)),"",VLOOKUP(A255,'DC4-1'!$A$4:$Q$1997,5,TRUE))</f>
        <v/>
      </c>
      <c r="K255" s="82">
        <f>IF(AND(年报!N$2&lt;=A255,A255&lt;=年报!N$3),1,0)</f>
        <v>0</v>
      </c>
    </row>
    <row r="256" spans="1:11">
      <c r="A256" s="21"/>
      <c r="B256" s="77"/>
      <c r="C256" s="77" t="str">
        <f>IF(ISERROR(VLOOKUP(A256,'DC4-1'!$A$4:$Q$1997,5,TRUE)),"",VLOOKUP(A256,'DC4-1'!$A$4:$Q$1997,5,TRUE))</f>
        <v/>
      </c>
      <c r="K256" s="82">
        <f>IF(AND(年报!N$2&lt;=A256,A256&lt;=年报!N$3),1,0)</f>
        <v>0</v>
      </c>
    </row>
    <row r="257" spans="1:11">
      <c r="A257" s="21"/>
      <c r="B257" s="77"/>
      <c r="C257" s="77" t="str">
        <f>IF(ISERROR(VLOOKUP(A257,'DC4-1'!$A$4:$Q$1997,5,TRUE)),"",VLOOKUP(A257,'DC4-1'!$A$4:$Q$1997,5,TRUE))</f>
        <v/>
      </c>
      <c r="K257" s="82">
        <f>IF(AND(年报!N$2&lt;=A257,A257&lt;=年报!N$3),1,0)</f>
        <v>0</v>
      </c>
    </row>
    <row r="258" spans="1:11">
      <c r="A258" s="21"/>
      <c r="B258" s="77"/>
      <c r="C258" s="77" t="str">
        <f>IF(ISERROR(VLOOKUP(A258,'DC4-1'!$A$4:$Q$1997,5,TRUE)),"",VLOOKUP(A258,'DC4-1'!$A$4:$Q$1997,5,TRUE))</f>
        <v/>
      </c>
      <c r="K258" s="82">
        <f>IF(AND(年报!N$2&lt;=A258,A258&lt;=年报!N$3),1,0)</f>
        <v>0</v>
      </c>
    </row>
    <row r="259" spans="1:11">
      <c r="A259" s="21"/>
      <c r="B259" s="77"/>
      <c r="C259" s="77" t="str">
        <f>IF(ISERROR(VLOOKUP(A259,'DC4-1'!$A$4:$Q$1997,5,TRUE)),"",VLOOKUP(A259,'DC4-1'!$A$4:$Q$1997,5,TRUE))</f>
        <v/>
      </c>
      <c r="K259" s="82">
        <f>IF(AND(年报!N$2&lt;=A259,A259&lt;=年报!N$3),1,0)</f>
        <v>0</v>
      </c>
    </row>
    <row r="260" spans="1:11">
      <c r="A260" s="21"/>
      <c r="B260" s="77"/>
      <c r="C260" s="77" t="str">
        <f>IF(ISERROR(VLOOKUP(A260,'DC4-1'!$A$4:$Q$1997,5,TRUE)),"",VLOOKUP(A260,'DC4-1'!$A$4:$Q$1997,5,TRUE))</f>
        <v/>
      </c>
      <c r="K260" s="82">
        <f>IF(AND(年报!N$2&lt;=A260,A260&lt;=年报!N$3),1,0)</f>
        <v>0</v>
      </c>
    </row>
    <row r="261" spans="1:11">
      <c r="A261" s="21"/>
      <c r="B261" s="77"/>
      <c r="C261" s="77" t="str">
        <f>IF(ISERROR(VLOOKUP(A261,'DC4-1'!$A$4:$Q$1997,5,TRUE)),"",VLOOKUP(A261,'DC4-1'!$A$4:$Q$1997,5,TRUE))</f>
        <v/>
      </c>
      <c r="K261" s="82">
        <f>IF(AND(年报!N$2&lt;=A261,A261&lt;=年报!N$3),1,0)</f>
        <v>0</v>
      </c>
    </row>
    <row r="262" spans="1:11">
      <c r="A262" s="21"/>
      <c r="B262" s="77"/>
      <c r="C262" s="77" t="str">
        <f>IF(ISERROR(VLOOKUP(A262,'DC4-1'!$A$4:$Q$1997,5,TRUE)),"",VLOOKUP(A262,'DC4-1'!$A$4:$Q$1997,5,TRUE))</f>
        <v/>
      </c>
      <c r="K262" s="82">
        <f>IF(AND(年报!N$2&lt;=A262,A262&lt;=年报!N$3),1,0)</f>
        <v>0</v>
      </c>
    </row>
    <row r="263" spans="1:11">
      <c r="A263" s="21"/>
      <c r="B263" s="77"/>
      <c r="C263" s="77" t="str">
        <f>IF(ISERROR(VLOOKUP(A263,'DC4-1'!$A$4:$Q$1997,5,TRUE)),"",VLOOKUP(A263,'DC4-1'!$A$4:$Q$1997,5,TRUE))</f>
        <v/>
      </c>
      <c r="K263" s="82">
        <f>IF(AND(年报!N$2&lt;=A263,A263&lt;=年报!N$3),1,0)</f>
        <v>0</v>
      </c>
    </row>
    <row r="264" spans="1:11">
      <c r="A264" s="21"/>
      <c r="B264" s="77"/>
      <c r="C264" s="77" t="str">
        <f>IF(ISERROR(VLOOKUP(A264,'DC4-1'!$A$4:$Q$1997,5,TRUE)),"",VLOOKUP(A264,'DC4-1'!$A$4:$Q$1997,5,TRUE))</f>
        <v/>
      </c>
      <c r="K264" s="82">
        <f>IF(AND(年报!N$2&lt;=A264,A264&lt;=年报!N$3),1,0)</f>
        <v>0</v>
      </c>
    </row>
    <row r="265" spans="1:11">
      <c r="A265" s="21"/>
      <c r="B265" s="77"/>
      <c r="C265" s="77" t="str">
        <f>IF(ISERROR(VLOOKUP(A265,'DC4-1'!$A$4:$Q$1997,5,TRUE)),"",VLOOKUP(A265,'DC4-1'!$A$4:$Q$1997,5,TRUE))</f>
        <v/>
      </c>
      <c r="K265" s="82">
        <f>IF(AND(年报!N$2&lt;=A265,A265&lt;=年报!N$3),1,0)</f>
        <v>0</v>
      </c>
    </row>
    <row r="266" spans="1:11">
      <c r="A266" s="21"/>
      <c r="B266" s="77"/>
      <c r="C266" s="77" t="str">
        <f>IF(ISERROR(VLOOKUP(A266,'DC4-1'!$A$4:$Q$1997,5,TRUE)),"",VLOOKUP(A266,'DC4-1'!$A$4:$Q$1997,5,TRUE))</f>
        <v/>
      </c>
      <c r="K266" s="82">
        <f>IF(AND(年报!N$2&lt;=A266,A266&lt;=年报!N$3),1,0)</f>
        <v>0</v>
      </c>
    </row>
    <row r="267" spans="1:11">
      <c r="A267" s="21"/>
      <c r="B267" s="77"/>
      <c r="C267" s="77" t="str">
        <f>IF(ISERROR(VLOOKUP(A267,'DC4-1'!$A$4:$Q$1997,5,TRUE)),"",VLOOKUP(A267,'DC4-1'!$A$4:$Q$1997,5,TRUE))</f>
        <v/>
      </c>
      <c r="K267" s="82">
        <f>IF(AND(年报!N$2&lt;=A267,A267&lt;=年报!N$3),1,0)</f>
        <v>0</v>
      </c>
    </row>
    <row r="268" spans="1:11">
      <c r="A268" s="21"/>
      <c r="B268" s="77"/>
      <c r="C268" s="77" t="str">
        <f>IF(ISERROR(VLOOKUP(A268,'DC4-1'!$A$4:$Q$1997,5,TRUE)),"",VLOOKUP(A268,'DC4-1'!$A$4:$Q$1997,5,TRUE))</f>
        <v/>
      </c>
      <c r="K268" s="82">
        <f>IF(AND(年报!N$2&lt;=A268,A268&lt;=年报!N$3),1,0)</f>
        <v>0</v>
      </c>
    </row>
    <row r="269" spans="1:11">
      <c r="A269" s="21"/>
      <c r="B269" s="77"/>
      <c r="C269" s="77" t="str">
        <f>IF(ISERROR(VLOOKUP(A269,'DC4-1'!$A$4:$Q$1997,5,TRUE)),"",VLOOKUP(A269,'DC4-1'!$A$4:$Q$1997,5,TRUE))</f>
        <v/>
      </c>
      <c r="K269" s="82">
        <f>IF(AND(年报!N$2&lt;=A269,A269&lt;=年报!N$3),1,0)</f>
        <v>0</v>
      </c>
    </row>
    <row r="270" spans="1:11">
      <c r="A270" s="21"/>
      <c r="B270" s="77"/>
      <c r="C270" s="77" t="str">
        <f>IF(ISERROR(VLOOKUP(A270,'DC4-1'!$A$4:$Q$1997,5,TRUE)),"",VLOOKUP(A270,'DC4-1'!$A$4:$Q$1997,5,TRUE))</f>
        <v/>
      </c>
      <c r="K270" s="82">
        <f>IF(AND(年报!N$2&lt;=A270,A270&lt;=年报!N$3),1,0)</f>
        <v>0</v>
      </c>
    </row>
    <row r="271" spans="1:11">
      <c r="A271" s="21"/>
      <c r="B271" s="77"/>
      <c r="C271" s="77" t="str">
        <f>IF(ISERROR(VLOOKUP(A271,'DC4-1'!$A$4:$Q$1997,5,TRUE)),"",VLOOKUP(A271,'DC4-1'!$A$4:$Q$1997,5,TRUE))</f>
        <v/>
      </c>
      <c r="K271" s="82">
        <f>IF(AND(年报!N$2&lt;=A271,A271&lt;=年报!N$3),1,0)</f>
        <v>0</v>
      </c>
    </row>
    <row r="272" spans="1:11">
      <c r="A272" s="21"/>
      <c r="B272" s="77"/>
      <c r="C272" s="77" t="str">
        <f>IF(ISERROR(VLOOKUP(A272,'DC4-1'!$A$4:$Q$1997,5,TRUE)),"",VLOOKUP(A272,'DC4-1'!$A$4:$Q$1997,5,TRUE))</f>
        <v/>
      </c>
      <c r="K272" s="82">
        <f>IF(AND(年报!N$2&lt;=A272,A272&lt;=年报!N$3),1,0)</f>
        <v>0</v>
      </c>
    </row>
    <row r="273" spans="1:11">
      <c r="A273" s="21"/>
      <c r="B273" s="77"/>
      <c r="C273" s="77" t="str">
        <f>IF(ISERROR(VLOOKUP(A273,'DC4-1'!$A$4:$Q$1997,5,TRUE)),"",VLOOKUP(A273,'DC4-1'!$A$4:$Q$1997,5,TRUE))</f>
        <v/>
      </c>
      <c r="K273" s="82">
        <f>IF(AND(年报!N$2&lt;=A273,A273&lt;=年报!N$3),1,0)</f>
        <v>0</v>
      </c>
    </row>
    <row r="274" spans="1:11">
      <c r="A274" s="21"/>
      <c r="B274" s="77"/>
      <c r="C274" s="77" t="str">
        <f>IF(ISERROR(VLOOKUP(A274,'DC4-1'!$A$4:$Q$1997,5,TRUE)),"",VLOOKUP(A274,'DC4-1'!$A$4:$Q$1997,5,TRUE))</f>
        <v/>
      </c>
      <c r="K274" s="82">
        <f>IF(AND(年报!N$2&lt;=A274,A274&lt;=年报!N$3),1,0)</f>
        <v>0</v>
      </c>
    </row>
    <row r="275" spans="1:11">
      <c r="A275" s="21"/>
      <c r="B275" s="77"/>
      <c r="C275" s="77" t="str">
        <f>IF(ISERROR(VLOOKUP(A275,'DC4-1'!$A$4:$Q$1997,5,TRUE)),"",VLOOKUP(A275,'DC4-1'!$A$4:$Q$1997,5,TRUE))</f>
        <v/>
      </c>
      <c r="K275" s="82">
        <f>IF(AND(年报!N$2&lt;=A275,A275&lt;=年报!N$3),1,0)</f>
        <v>0</v>
      </c>
    </row>
    <row r="276" spans="1:11">
      <c r="A276" s="21"/>
      <c r="B276" s="77"/>
      <c r="C276" s="77" t="str">
        <f>IF(ISERROR(VLOOKUP(A276,'DC4-1'!$A$4:$Q$1997,5,TRUE)),"",VLOOKUP(A276,'DC4-1'!$A$4:$Q$1997,5,TRUE))</f>
        <v/>
      </c>
      <c r="K276" s="82">
        <f>IF(AND(年报!N$2&lt;=A276,A276&lt;=年报!N$3),1,0)</f>
        <v>0</v>
      </c>
    </row>
    <row r="277" spans="1:11">
      <c r="A277" s="21"/>
      <c r="B277" s="77"/>
      <c r="C277" s="77" t="str">
        <f>IF(ISERROR(VLOOKUP(A277,'DC4-1'!$A$4:$Q$1997,5,TRUE)),"",VLOOKUP(A277,'DC4-1'!$A$4:$Q$1997,5,TRUE))</f>
        <v/>
      </c>
      <c r="K277" s="82">
        <f>IF(AND(年报!N$2&lt;=A277,A277&lt;=年报!N$3),1,0)</f>
        <v>0</v>
      </c>
    </row>
    <row r="278" spans="1:11">
      <c r="A278" s="21"/>
      <c r="B278" s="77"/>
      <c r="C278" s="77" t="str">
        <f>IF(ISERROR(VLOOKUP(A278,'DC4-1'!$A$4:$Q$1997,5,TRUE)),"",VLOOKUP(A278,'DC4-1'!$A$4:$Q$1997,5,TRUE))</f>
        <v/>
      </c>
      <c r="K278" s="82">
        <f>IF(AND(年报!N$2&lt;=A278,A278&lt;=年报!N$3),1,0)</f>
        <v>0</v>
      </c>
    </row>
    <row r="279" spans="2:11">
      <c r="B279" s="77"/>
      <c r="C279" s="77" t="str">
        <f>IF(ISERROR(VLOOKUP(A279,'DC4-1'!$A$4:$Q$1997,5,TRUE)),"",VLOOKUP(A279,'DC4-1'!$A$4:$Q$1997,5,TRUE))</f>
        <v/>
      </c>
      <c r="K279" s="82">
        <f>IF(AND(年报!N$2&lt;=A279,A279&lt;=年报!N$3),1,0)</f>
        <v>0</v>
      </c>
    </row>
    <row r="280" spans="2:11">
      <c r="B280" s="77"/>
      <c r="C280" s="77" t="str">
        <f>IF(ISERROR(VLOOKUP(A280,'DC4-1'!$A$4:$Q$1997,5,TRUE)),"",VLOOKUP(A280,'DC4-1'!$A$4:$Q$1997,5,TRUE))</f>
        <v/>
      </c>
      <c r="K280" s="82">
        <f>IF(AND(年报!N$2&lt;=A280,A280&lt;=年报!N$3),1,0)</f>
        <v>0</v>
      </c>
    </row>
    <row r="281" spans="2:11">
      <c r="B281" s="77"/>
      <c r="C281" s="77" t="str">
        <f>IF(ISERROR(VLOOKUP(A281,'DC4-1'!$A$4:$Q$1997,5,TRUE)),"",VLOOKUP(A281,'DC4-1'!$A$4:$Q$1997,5,TRUE))</f>
        <v/>
      </c>
      <c r="K281" s="82">
        <f>IF(AND(年报!N$2&lt;=A281,A281&lt;=年报!N$3),1,0)</f>
        <v>0</v>
      </c>
    </row>
    <row r="282" spans="2:11">
      <c r="B282" s="77"/>
      <c r="C282" s="77" t="str">
        <f>IF(ISERROR(VLOOKUP(A282,'DC4-1'!$A$4:$Q$1997,5,TRUE)),"",VLOOKUP(A282,'DC4-1'!$A$4:$Q$1997,5,TRUE))</f>
        <v/>
      </c>
      <c r="K282" s="82">
        <f>IF(AND(年报!N$2&lt;=A282,A282&lt;=年报!N$3),1,0)</f>
        <v>0</v>
      </c>
    </row>
    <row r="283" spans="2:11">
      <c r="B283" s="77"/>
      <c r="C283" s="77" t="str">
        <f>IF(ISERROR(VLOOKUP(A283,'DC4-1'!$A$4:$Q$1997,5,TRUE)),"",VLOOKUP(A283,'DC4-1'!$A$4:$Q$1997,5,TRUE))</f>
        <v/>
      </c>
      <c r="K283" s="82">
        <f>IF(AND(年报!N$2&lt;=A283,A283&lt;=年报!N$3),1,0)</f>
        <v>0</v>
      </c>
    </row>
    <row r="284" spans="2:11">
      <c r="B284" s="77"/>
      <c r="C284" s="77" t="str">
        <f>IF(ISERROR(VLOOKUP(A284,'DC4-1'!$A$4:$Q$1997,5,TRUE)),"",VLOOKUP(A284,'DC4-1'!$A$4:$Q$1997,5,TRUE))</f>
        <v/>
      </c>
      <c r="K284" s="82">
        <f>IF(AND(年报!N$2&lt;=A284,A284&lt;=年报!N$3),1,0)</f>
        <v>0</v>
      </c>
    </row>
    <row r="285" spans="2:11">
      <c r="B285" s="77"/>
      <c r="C285" s="77" t="str">
        <f>IF(ISERROR(VLOOKUP(A285,'DC4-1'!$A$4:$Q$1997,5,TRUE)),"",VLOOKUP(A285,'DC4-1'!$A$4:$Q$1997,5,TRUE))</f>
        <v/>
      </c>
      <c r="K285" s="82">
        <f>IF(AND(年报!N$2&lt;=A285,A285&lt;=年报!N$3),1,0)</f>
        <v>0</v>
      </c>
    </row>
    <row r="286" spans="2:11">
      <c r="B286" s="77"/>
      <c r="C286" s="77" t="str">
        <f>IF(ISERROR(VLOOKUP(A286,'DC4-1'!$A$4:$Q$1997,5,TRUE)),"",VLOOKUP(A286,'DC4-1'!$A$4:$Q$1997,5,TRUE))</f>
        <v/>
      </c>
      <c r="K286" s="82">
        <f>IF(AND(年报!N$2&lt;=A286,A286&lt;=年报!N$3),1,0)</f>
        <v>0</v>
      </c>
    </row>
    <row r="287" spans="2:11">
      <c r="B287" s="77"/>
      <c r="C287" s="77" t="str">
        <f>IF(ISERROR(VLOOKUP(A287,'DC4-1'!$A$4:$Q$1997,5,TRUE)),"",VLOOKUP(A287,'DC4-1'!$A$4:$Q$1997,5,TRUE))</f>
        <v/>
      </c>
      <c r="K287" s="82">
        <f>IF(AND(年报!N$2&lt;=A287,A287&lt;=年报!N$3),1,0)</f>
        <v>0</v>
      </c>
    </row>
    <row r="288" spans="2:11">
      <c r="B288" s="77"/>
      <c r="C288" s="77" t="str">
        <f>IF(ISERROR(VLOOKUP(A288,'DC4-1'!$A$4:$Q$1997,5,TRUE)),"",VLOOKUP(A288,'DC4-1'!$A$4:$Q$1997,5,TRUE))</f>
        <v/>
      </c>
      <c r="K288" s="82">
        <f>IF(AND(年报!N$2&lt;=A288,A288&lt;=年报!N$3),1,0)</f>
        <v>0</v>
      </c>
    </row>
    <row r="289" spans="2:11">
      <c r="B289" s="77"/>
      <c r="C289" s="77" t="str">
        <f>IF(ISERROR(VLOOKUP(A289,'DC4-1'!$A$4:$Q$1997,5,TRUE)),"",VLOOKUP(A289,'DC4-1'!$A$4:$Q$1997,5,TRUE))</f>
        <v/>
      </c>
      <c r="K289" s="82">
        <f>IF(AND(年报!N$2&lt;=A289,A289&lt;=年报!N$3),1,0)</f>
        <v>0</v>
      </c>
    </row>
    <row r="290" spans="2:11">
      <c r="B290" s="77"/>
      <c r="C290" s="77" t="str">
        <f>IF(ISERROR(VLOOKUP(A290,'DC4-1'!$A$4:$Q$1997,5,TRUE)),"",VLOOKUP(A290,'DC4-1'!$A$4:$Q$1997,5,TRUE))</f>
        <v/>
      </c>
      <c r="K290" s="82">
        <f>IF(AND(年报!N$2&lt;=A290,A290&lt;=年报!N$3),1,0)</f>
        <v>0</v>
      </c>
    </row>
    <row r="291" spans="2:11">
      <c r="B291" s="77"/>
      <c r="C291" s="77" t="str">
        <f>IF(ISERROR(VLOOKUP(A291,'DC4-1'!$A$4:$Q$1997,5,TRUE)),"",VLOOKUP(A291,'DC4-1'!$A$4:$Q$1997,5,TRUE))</f>
        <v/>
      </c>
      <c r="K291" s="82">
        <f>IF(AND(年报!N$2&lt;=A291,A291&lt;=年报!N$3),1,0)</f>
        <v>0</v>
      </c>
    </row>
    <row r="292" spans="2:11">
      <c r="B292" s="77"/>
      <c r="C292" s="77" t="str">
        <f>IF(ISERROR(VLOOKUP(A292,'DC4-1'!$A$4:$Q$1997,5,TRUE)),"",VLOOKUP(A292,'DC4-1'!$A$4:$Q$1997,5,TRUE))</f>
        <v/>
      </c>
      <c r="K292" s="82">
        <f>IF(AND(年报!N$2&lt;=A292,A292&lt;=年报!N$3),1,0)</f>
        <v>0</v>
      </c>
    </row>
    <row r="293" spans="2:11">
      <c r="B293" s="77"/>
      <c r="C293" s="77" t="str">
        <f>IF(ISERROR(VLOOKUP(A293,'DC4-1'!$A$4:$Q$1997,5,TRUE)),"",VLOOKUP(A293,'DC4-1'!$A$4:$Q$1997,5,TRUE))</f>
        <v/>
      </c>
      <c r="K293" s="82">
        <f>IF(AND(年报!N$2&lt;=A293,A293&lt;=年报!N$3),1,0)</f>
        <v>0</v>
      </c>
    </row>
    <row r="294" spans="2:11">
      <c r="B294" s="77"/>
      <c r="C294" s="77" t="str">
        <f>IF(ISERROR(VLOOKUP(A294,'DC4-1'!$A$4:$Q$1997,5,TRUE)),"",VLOOKUP(A294,'DC4-1'!$A$4:$Q$1997,5,TRUE))</f>
        <v/>
      </c>
      <c r="K294" s="82">
        <f>IF(AND(年报!N$2&lt;=A294,A294&lt;=年报!N$3),1,0)</f>
        <v>0</v>
      </c>
    </row>
    <row r="295" spans="2:11">
      <c r="B295" s="77"/>
      <c r="C295" s="77" t="str">
        <f>IF(ISERROR(VLOOKUP(A295,'DC4-1'!$A$4:$Q$1997,5,TRUE)),"",VLOOKUP(A295,'DC4-1'!$A$4:$Q$1997,5,TRUE))</f>
        <v/>
      </c>
      <c r="K295" s="82">
        <f>IF(AND(年报!N$2&lt;=A295,A295&lt;=年报!N$3),1,0)</f>
        <v>0</v>
      </c>
    </row>
    <row r="296" spans="2:11">
      <c r="B296" s="77"/>
      <c r="C296" s="77" t="str">
        <f>IF(ISERROR(VLOOKUP(A296,'DC4-1'!$A$4:$Q$1997,5,TRUE)),"",VLOOKUP(A296,'DC4-1'!$A$4:$Q$1997,5,TRUE))</f>
        <v/>
      </c>
      <c r="K296" s="82">
        <f>IF(AND(年报!N$2&lt;=A296,A296&lt;=年报!N$3),1,0)</f>
        <v>0</v>
      </c>
    </row>
    <row r="297" spans="2:11">
      <c r="B297" s="77"/>
      <c r="C297" s="77" t="str">
        <f>IF(ISERROR(VLOOKUP(A297,'DC4-1'!$A$4:$Q$1997,5,TRUE)),"",VLOOKUP(A297,'DC4-1'!$A$4:$Q$1997,5,TRUE))</f>
        <v/>
      </c>
      <c r="K297" s="82">
        <f>IF(AND(年报!N$2&lt;=A297,A297&lt;=年报!N$3),1,0)</f>
        <v>0</v>
      </c>
    </row>
    <row r="298" spans="2:11">
      <c r="B298" s="77"/>
      <c r="C298" s="77" t="str">
        <f>IF(ISERROR(VLOOKUP(A298,'DC4-1'!$A$4:$Q$1997,5,TRUE)),"",VLOOKUP(A298,'DC4-1'!$A$4:$Q$1997,5,TRUE))</f>
        <v/>
      </c>
      <c r="K298" s="82">
        <f>IF(AND(年报!N$2&lt;=A298,A298&lt;=年报!N$3),1,0)</f>
        <v>0</v>
      </c>
    </row>
    <row r="299" spans="2:11">
      <c r="B299" s="77"/>
      <c r="C299" s="77" t="str">
        <f>IF(ISERROR(VLOOKUP(A299,'DC4-1'!$A$4:$Q$1997,5,TRUE)),"",VLOOKUP(A299,'DC4-1'!$A$4:$Q$1997,5,TRUE))</f>
        <v/>
      </c>
      <c r="K299" s="82">
        <f>IF(AND(年报!N$2&lt;=A299,A299&lt;=年报!N$3),1,0)</f>
        <v>0</v>
      </c>
    </row>
    <row r="300" spans="2:11">
      <c r="B300" s="77"/>
      <c r="C300" s="77" t="str">
        <f>IF(ISERROR(VLOOKUP(A300,'DC4-1'!$A$4:$Q$1997,5,TRUE)),"",VLOOKUP(A300,'DC4-1'!$A$4:$Q$1997,5,TRUE))</f>
        <v/>
      </c>
      <c r="K300" s="82">
        <f>IF(AND(年报!N$2&lt;=A300,A300&lt;=年报!N$3),1,0)</f>
        <v>0</v>
      </c>
    </row>
    <row r="301" spans="2:11">
      <c r="B301" s="77"/>
      <c r="C301" s="77" t="str">
        <f>IF(ISERROR(VLOOKUP(A301,'DC4-1'!$A$4:$Q$1997,5,TRUE)),"",VLOOKUP(A301,'DC4-1'!$A$4:$Q$1997,5,TRUE))</f>
        <v/>
      </c>
      <c r="K301" s="82">
        <f>IF(AND(年报!N$2&lt;=A301,A301&lt;=年报!N$3),1,0)</f>
        <v>0</v>
      </c>
    </row>
    <row r="302" spans="2:11">
      <c r="B302" s="77"/>
      <c r="C302" s="77" t="str">
        <f>IF(ISERROR(VLOOKUP(A302,'DC4-1'!$A$4:$Q$1997,5,TRUE)),"",VLOOKUP(A302,'DC4-1'!$A$4:$Q$1997,5,TRUE))</f>
        <v/>
      </c>
      <c r="K302" s="82">
        <f>IF(AND(年报!N$2&lt;=A302,A302&lt;=年报!N$3),1,0)</f>
        <v>0</v>
      </c>
    </row>
    <row r="303" spans="2:11">
      <c r="B303" s="77"/>
      <c r="C303" s="77" t="str">
        <f>IF(ISERROR(VLOOKUP(A303,'DC4-1'!$A$4:$Q$1997,5,TRUE)),"",VLOOKUP(A303,'DC4-1'!$A$4:$Q$1997,5,TRUE))</f>
        <v/>
      </c>
      <c r="K303" s="82">
        <f>IF(AND(年报!N$2&lt;=A303,A303&lt;=年报!N$3),1,0)</f>
        <v>0</v>
      </c>
    </row>
    <row r="304" spans="2:11">
      <c r="B304" s="77"/>
      <c r="C304" s="77" t="str">
        <f>IF(ISERROR(VLOOKUP(A304,'DC4-1'!$A$4:$Q$1997,5,TRUE)),"",VLOOKUP(A304,'DC4-1'!$A$4:$Q$1997,5,TRUE))</f>
        <v/>
      </c>
      <c r="K304" s="82">
        <f>IF(AND(年报!N$2&lt;=A304,A304&lt;=年报!N$3),1,0)</f>
        <v>0</v>
      </c>
    </row>
    <row r="305" spans="2:11">
      <c r="B305" s="77"/>
      <c r="C305" s="77" t="str">
        <f>IF(ISERROR(VLOOKUP(A305,'DC4-1'!$A$4:$Q$1997,5,TRUE)),"",VLOOKUP(A305,'DC4-1'!$A$4:$Q$1997,5,TRUE))</f>
        <v/>
      </c>
      <c r="K305" s="82">
        <f>IF(AND(年报!N$2&lt;=A305,A305&lt;=年报!N$3),1,0)</f>
        <v>0</v>
      </c>
    </row>
    <row r="306" spans="2:11">
      <c r="B306" s="77"/>
      <c r="C306" s="77" t="str">
        <f>IF(ISERROR(VLOOKUP(A306,'DC4-1'!$A$4:$Q$1997,5,TRUE)),"",VLOOKUP(A306,'DC4-1'!$A$4:$Q$1997,5,TRUE))</f>
        <v/>
      </c>
      <c r="K306" s="82">
        <f>IF(AND(年报!N$2&lt;=A306,A306&lt;=年报!N$3),1,0)</f>
        <v>0</v>
      </c>
    </row>
    <row r="307" spans="2:11">
      <c r="B307" s="77"/>
      <c r="C307" s="77" t="str">
        <f>IF(ISERROR(VLOOKUP(A307,'DC4-1'!$A$4:$Q$1997,5,TRUE)),"",VLOOKUP(A307,'DC4-1'!$A$4:$Q$1997,5,TRUE))</f>
        <v/>
      </c>
      <c r="K307" s="82">
        <f>IF(AND(年报!N$2&lt;=A307,A307&lt;=年报!N$3),1,0)</f>
        <v>0</v>
      </c>
    </row>
    <row r="308" spans="2:11">
      <c r="B308" s="77"/>
      <c r="C308" s="77" t="str">
        <f>IF(ISERROR(VLOOKUP(A308,'DC4-1'!$A$4:$Q$1997,5,TRUE)),"",VLOOKUP(A308,'DC4-1'!$A$4:$Q$1997,5,TRUE))</f>
        <v/>
      </c>
      <c r="K308" s="82">
        <f>IF(AND(年报!N$2&lt;=A308,A308&lt;=年报!N$3),1,0)</f>
        <v>0</v>
      </c>
    </row>
    <row r="309" spans="2:11">
      <c r="B309" s="77"/>
      <c r="C309" s="77" t="str">
        <f>IF(ISERROR(VLOOKUP(A309,'DC4-1'!$A$4:$Q$1997,5,TRUE)),"",VLOOKUP(A309,'DC4-1'!$A$4:$Q$1997,5,TRUE))</f>
        <v/>
      </c>
      <c r="K309" s="82">
        <f>IF(AND(年报!N$2&lt;=A309,A309&lt;=年报!N$3),1,0)</f>
        <v>0</v>
      </c>
    </row>
    <row r="310" spans="2:11">
      <c r="B310" s="77"/>
      <c r="C310" s="77" t="str">
        <f>IF(ISERROR(VLOOKUP(A310,'DC4-1'!$A$4:$Q$1997,5,TRUE)),"",VLOOKUP(A310,'DC4-1'!$A$4:$Q$1997,5,TRUE))</f>
        <v/>
      </c>
      <c r="K310" s="82">
        <f>IF(AND(年报!N$2&lt;=A310,A310&lt;=年报!N$3),1,0)</f>
        <v>0</v>
      </c>
    </row>
    <row r="311" spans="2:11">
      <c r="B311" s="77"/>
      <c r="C311" s="77" t="str">
        <f>IF(ISERROR(VLOOKUP(A311,'DC4-1'!$A$4:$Q$1997,5,TRUE)),"",VLOOKUP(A311,'DC4-1'!$A$4:$Q$1997,5,TRUE))</f>
        <v/>
      </c>
      <c r="K311" s="82">
        <f>IF(AND(年报!N$2&lt;=A311,A311&lt;=年报!N$3),1,0)</f>
        <v>0</v>
      </c>
    </row>
    <row r="312" spans="2:11">
      <c r="B312" s="77"/>
      <c r="C312" s="77" t="str">
        <f>IF(ISERROR(VLOOKUP(A312,'DC4-1'!$A$4:$Q$1997,5,TRUE)),"",VLOOKUP(A312,'DC4-1'!$A$4:$Q$1997,5,TRUE))</f>
        <v/>
      </c>
      <c r="K312" s="82">
        <f>IF(AND(年报!N$2&lt;=A312,A312&lt;=年报!N$3),1,0)</f>
        <v>0</v>
      </c>
    </row>
    <row r="313" spans="2:11">
      <c r="B313" s="77"/>
      <c r="C313" s="77" t="str">
        <f>IF(ISERROR(VLOOKUP(A313,'DC4-1'!$A$4:$Q$1997,5,TRUE)),"",VLOOKUP(A313,'DC4-1'!$A$4:$Q$1997,5,TRUE))</f>
        <v/>
      </c>
      <c r="K313" s="82">
        <f>IF(AND(年报!N$2&lt;=A313,A313&lt;=年报!N$3),1,0)</f>
        <v>0</v>
      </c>
    </row>
    <row r="314" spans="2:11">
      <c r="B314" s="77"/>
      <c r="C314" s="77" t="str">
        <f>IF(ISERROR(VLOOKUP(A314,'DC4-1'!$A$4:$Q$1997,5,TRUE)),"",VLOOKUP(A314,'DC4-1'!$A$4:$Q$1997,5,TRUE))</f>
        <v/>
      </c>
      <c r="K314" s="82">
        <f>IF(AND(年报!N$2&lt;=A314,A314&lt;=年报!N$3),1,0)</f>
        <v>0</v>
      </c>
    </row>
    <row r="315" spans="2:11">
      <c r="B315" s="77"/>
      <c r="C315" s="77" t="str">
        <f>IF(ISERROR(VLOOKUP(A315,'DC4-1'!$A$4:$Q$1997,5,TRUE)),"",VLOOKUP(A315,'DC4-1'!$A$4:$Q$1997,5,TRUE))</f>
        <v/>
      </c>
      <c r="K315" s="82">
        <f>IF(AND(年报!N$2&lt;=A315,A315&lt;=年报!N$3),1,0)</f>
        <v>0</v>
      </c>
    </row>
    <row r="316" spans="2:11">
      <c r="B316" s="77"/>
      <c r="C316" s="77" t="str">
        <f>IF(ISERROR(VLOOKUP(A316,'DC4-1'!$A$4:$Q$1997,5,TRUE)),"",VLOOKUP(A316,'DC4-1'!$A$4:$Q$1997,5,TRUE))</f>
        <v/>
      </c>
      <c r="K316" s="82">
        <f>IF(AND(年报!N$2&lt;=A316,A316&lt;=年报!N$3),1,0)</f>
        <v>0</v>
      </c>
    </row>
    <row r="317" spans="2:11">
      <c r="B317" s="77"/>
      <c r="C317" s="77" t="str">
        <f>IF(ISERROR(VLOOKUP(A317,'DC4-1'!$A$4:$Q$1997,5,TRUE)),"",VLOOKUP(A317,'DC4-1'!$A$4:$Q$1997,5,TRUE))</f>
        <v/>
      </c>
      <c r="K317" s="82">
        <f>IF(AND(年报!N$2&lt;=A317,A317&lt;=年报!N$3),1,0)</f>
        <v>0</v>
      </c>
    </row>
    <row r="318" spans="2:11">
      <c r="B318" s="77"/>
      <c r="C318" s="77" t="str">
        <f>IF(ISERROR(VLOOKUP(A318,'DC4-1'!$A$4:$Q$1997,5,TRUE)),"",VLOOKUP(A318,'DC4-1'!$A$4:$Q$1997,5,TRUE))</f>
        <v/>
      </c>
      <c r="K318" s="82">
        <f>IF(AND(年报!N$2&lt;=A318,A318&lt;=年报!N$3),1,0)</f>
        <v>0</v>
      </c>
    </row>
    <row r="319" spans="2:11">
      <c r="B319" s="77"/>
      <c r="C319" s="77" t="str">
        <f>IF(ISERROR(VLOOKUP(A319,'DC4-1'!$A$4:$Q$1997,5,TRUE)),"",VLOOKUP(A319,'DC4-1'!$A$4:$Q$1997,5,TRUE))</f>
        <v/>
      </c>
      <c r="K319" s="82">
        <f>IF(AND(年报!N$2&lt;=A319,A319&lt;=年报!N$3),1,0)</f>
        <v>0</v>
      </c>
    </row>
    <row r="320" spans="2:11">
      <c r="B320" s="77"/>
      <c r="C320" s="77" t="str">
        <f>IF(ISERROR(VLOOKUP(A320,'DC4-1'!$A$4:$Q$1997,5,TRUE)),"",VLOOKUP(A320,'DC4-1'!$A$4:$Q$1997,5,TRUE))</f>
        <v/>
      </c>
      <c r="K320" s="82">
        <f>IF(AND(年报!N$2&lt;=A320,A320&lt;=年报!N$3),1,0)</f>
        <v>0</v>
      </c>
    </row>
    <row r="321" spans="2:11">
      <c r="B321" s="77"/>
      <c r="C321" s="77" t="str">
        <f>IF(ISERROR(VLOOKUP(A321,'DC4-1'!$A$4:$Q$1997,5,TRUE)),"",VLOOKUP(A321,'DC4-1'!$A$4:$Q$1997,5,TRUE))</f>
        <v/>
      </c>
      <c r="K321" s="82">
        <f>IF(AND(年报!N$2&lt;=A321,A321&lt;=年报!N$3),1,0)</f>
        <v>0</v>
      </c>
    </row>
    <row r="322" spans="2:11">
      <c r="B322" s="77"/>
      <c r="C322" s="77" t="str">
        <f>IF(ISERROR(VLOOKUP(A322,'DC4-1'!$A$4:$Q$1997,5,TRUE)),"",VLOOKUP(A322,'DC4-1'!$A$4:$Q$1997,5,TRUE))</f>
        <v/>
      </c>
      <c r="K322" s="82">
        <f>IF(AND(年报!N$2&lt;=A322,A322&lt;=年报!N$3),1,0)</f>
        <v>0</v>
      </c>
    </row>
    <row r="323" spans="2:11">
      <c r="B323" s="77"/>
      <c r="C323" s="77" t="str">
        <f>IF(ISERROR(VLOOKUP(A323,'DC4-1'!$A$4:$Q$1997,5,TRUE)),"",VLOOKUP(A323,'DC4-1'!$A$4:$Q$1997,5,TRUE))</f>
        <v/>
      </c>
      <c r="K323" s="82">
        <f>IF(AND(年报!N$2&lt;=A323,A323&lt;=年报!N$3),1,0)</f>
        <v>0</v>
      </c>
    </row>
    <row r="324" spans="2:11">
      <c r="B324" s="77"/>
      <c r="C324" s="77" t="str">
        <f>IF(ISERROR(VLOOKUP(A324,'DC4-1'!$A$4:$Q$1997,5,TRUE)),"",VLOOKUP(A324,'DC4-1'!$A$4:$Q$1997,5,TRUE))</f>
        <v/>
      </c>
      <c r="K324" s="82">
        <f>IF(AND(年报!N$2&lt;=A324,A324&lt;=年报!N$3),1,0)</f>
        <v>0</v>
      </c>
    </row>
    <row r="325" spans="2:11">
      <c r="B325" s="77"/>
      <c r="C325" s="77" t="str">
        <f>IF(ISERROR(VLOOKUP(A325,'DC4-1'!$A$4:$Q$1997,5,TRUE)),"",VLOOKUP(A325,'DC4-1'!$A$4:$Q$1997,5,TRUE))</f>
        <v/>
      </c>
      <c r="K325" s="82">
        <f>IF(AND(年报!N$2&lt;=A325,A325&lt;=年报!N$3),1,0)</f>
        <v>0</v>
      </c>
    </row>
    <row r="326" spans="2:11">
      <c r="B326" s="77"/>
      <c r="C326" s="77" t="str">
        <f>IF(ISERROR(VLOOKUP(A326,'DC4-1'!$A$4:$Q$1997,5,TRUE)),"",VLOOKUP(A326,'DC4-1'!$A$4:$Q$1997,5,TRUE))</f>
        <v/>
      </c>
      <c r="K326" s="82">
        <f>IF(AND(年报!N$2&lt;=A326,A326&lt;=年报!N$3),1,0)</f>
        <v>0</v>
      </c>
    </row>
    <row r="327" spans="2:11">
      <c r="B327" s="77"/>
      <c r="C327" s="77" t="str">
        <f>IF(ISERROR(VLOOKUP(A327,'DC4-1'!$A$4:$Q$1997,5,TRUE)),"",VLOOKUP(A327,'DC4-1'!$A$4:$Q$1997,5,TRUE))</f>
        <v/>
      </c>
      <c r="K327" s="82">
        <f>IF(AND(年报!N$2&lt;=A327,A327&lt;=年报!N$3),1,0)</f>
        <v>0</v>
      </c>
    </row>
    <row r="328" spans="2:11">
      <c r="B328" s="77"/>
      <c r="C328" s="77" t="str">
        <f>IF(ISERROR(VLOOKUP(A328,'DC4-1'!$A$4:$Q$1997,5,TRUE)),"",VLOOKUP(A328,'DC4-1'!$A$4:$Q$1997,5,TRUE))</f>
        <v/>
      </c>
      <c r="K328" s="82">
        <f>IF(AND(年报!N$2&lt;=A328,A328&lt;=年报!N$3),1,0)</f>
        <v>0</v>
      </c>
    </row>
    <row r="329" spans="2:11">
      <c r="B329" s="77"/>
      <c r="C329" s="77" t="str">
        <f>IF(ISERROR(VLOOKUP(A329,'DC4-1'!$A$4:$Q$1997,5,TRUE)),"",VLOOKUP(A329,'DC4-1'!$A$4:$Q$1997,5,TRUE))</f>
        <v/>
      </c>
      <c r="K329" s="82">
        <f>IF(AND(年报!N$2&lt;=A329,A329&lt;=年报!N$3),1,0)</f>
        <v>0</v>
      </c>
    </row>
    <row r="330" spans="2:11">
      <c r="B330" s="77"/>
      <c r="C330" s="77" t="str">
        <f>IF(ISERROR(VLOOKUP(A330,'DC4-1'!$A$4:$Q$1997,5,TRUE)),"",VLOOKUP(A330,'DC4-1'!$A$4:$Q$1997,5,TRUE))</f>
        <v/>
      </c>
      <c r="K330" s="82">
        <f>IF(AND(年报!N$2&lt;=A330,A330&lt;=年报!N$3),1,0)</f>
        <v>0</v>
      </c>
    </row>
    <row r="331" spans="2:11">
      <c r="B331" s="77"/>
      <c r="C331" s="77" t="str">
        <f>IF(ISERROR(VLOOKUP(A331,'DC4-1'!$A$4:$Q$1997,5,TRUE)),"",VLOOKUP(A331,'DC4-1'!$A$4:$Q$1997,5,TRUE))</f>
        <v/>
      </c>
      <c r="K331" s="82">
        <f>IF(AND(年报!N$2&lt;=A331,A331&lt;=年报!N$3),1,0)</f>
        <v>0</v>
      </c>
    </row>
    <row r="332" spans="2:11">
      <c r="B332" s="77"/>
      <c r="C332" s="77" t="str">
        <f>IF(ISERROR(VLOOKUP(A332,'DC4-1'!$A$4:$Q$1997,5,TRUE)),"",VLOOKUP(A332,'DC4-1'!$A$4:$Q$1997,5,TRUE))</f>
        <v/>
      </c>
      <c r="K332" s="82">
        <f>IF(AND(年报!N$2&lt;=A332,A332&lt;=年报!N$3),1,0)</f>
        <v>0</v>
      </c>
    </row>
    <row r="333" spans="2:11">
      <c r="B333" s="77"/>
      <c r="C333" s="77" t="str">
        <f>IF(ISERROR(VLOOKUP(A333,'DC4-1'!$A$4:$Q$1997,5,TRUE)),"",VLOOKUP(A333,'DC4-1'!$A$4:$Q$1997,5,TRUE))</f>
        <v/>
      </c>
      <c r="K333" s="82">
        <f>IF(AND(年报!N$2&lt;=A333,A333&lt;=年报!N$3),1,0)</f>
        <v>0</v>
      </c>
    </row>
    <row r="334" spans="2:11">
      <c r="B334" s="77"/>
      <c r="C334" s="77" t="str">
        <f>IF(ISERROR(VLOOKUP(A334,'DC4-1'!$A$4:$Q$1997,5,TRUE)),"",VLOOKUP(A334,'DC4-1'!$A$4:$Q$1997,5,TRUE))</f>
        <v/>
      </c>
      <c r="K334" s="82">
        <f>IF(AND(年报!N$2&lt;=A334,A334&lt;=年报!N$3),1,0)</f>
        <v>0</v>
      </c>
    </row>
    <row r="335" spans="2:11">
      <c r="B335" s="77"/>
      <c r="C335" s="77" t="str">
        <f>IF(ISERROR(VLOOKUP(A335,'DC4-1'!$A$4:$Q$1997,5,TRUE)),"",VLOOKUP(A335,'DC4-1'!$A$4:$Q$1997,5,TRUE))</f>
        <v/>
      </c>
      <c r="K335" s="82">
        <f>IF(AND(年报!N$2&lt;=A335,A335&lt;=年报!N$3),1,0)</f>
        <v>0</v>
      </c>
    </row>
    <row r="336" spans="2:11">
      <c r="B336" s="77"/>
      <c r="C336" s="77" t="str">
        <f>IF(ISERROR(VLOOKUP(A336,'DC4-1'!$A$4:$Q$1997,5,TRUE)),"",VLOOKUP(A336,'DC4-1'!$A$4:$Q$1997,5,TRUE))</f>
        <v/>
      </c>
      <c r="K336" s="82">
        <f>IF(AND(年报!N$2&lt;=A336,A336&lt;=年报!N$3),1,0)</f>
        <v>0</v>
      </c>
    </row>
    <row r="337" spans="2:11">
      <c r="B337" s="77"/>
      <c r="C337" s="77" t="str">
        <f>IF(ISERROR(VLOOKUP(A337,'DC4-1'!$A$4:$Q$1997,5,TRUE)),"",VLOOKUP(A337,'DC4-1'!$A$4:$Q$1997,5,TRUE))</f>
        <v/>
      </c>
      <c r="K337" s="82">
        <f>IF(AND(年报!N$2&lt;=A337,A337&lt;=年报!N$3),1,0)</f>
        <v>0</v>
      </c>
    </row>
    <row r="338" spans="2:11">
      <c r="B338" s="77"/>
      <c r="C338" s="77" t="str">
        <f>IF(ISERROR(VLOOKUP(A338,'DC4-1'!$A$4:$Q$1997,5,TRUE)),"",VLOOKUP(A338,'DC4-1'!$A$4:$Q$1997,5,TRUE))</f>
        <v/>
      </c>
      <c r="K338" s="82">
        <f>IF(AND(年报!N$2&lt;=A338,A338&lt;=年报!N$3),1,0)</f>
        <v>0</v>
      </c>
    </row>
    <row r="339" spans="2:11">
      <c r="B339" s="77"/>
      <c r="C339" s="77" t="str">
        <f>IF(ISERROR(VLOOKUP(A339,'DC4-1'!$A$4:$Q$1997,5,TRUE)),"",VLOOKUP(A339,'DC4-1'!$A$4:$Q$1997,5,TRUE))</f>
        <v/>
      </c>
      <c r="K339" s="82">
        <f>IF(AND(年报!N$2&lt;=A339,A339&lt;=年报!N$3),1,0)</f>
        <v>0</v>
      </c>
    </row>
    <row r="340" spans="2:11">
      <c r="B340" s="77"/>
      <c r="C340" s="77" t="str">
        <f>IF(ISERROR(VLOOKUP(A340,'DC4-1'!$A$4:$Q$1997,5,TRUE)),"",VLOOKUP(A340,'DC4-1'!$A$4:$Q$1997,5,TRUE))</f>
        <v/>
      </c>
      <c r="K340" s="82">
        <f>IF(AND(年报!N$2&lt;=A340,A340&lt;=年报!N$3),1,0)</f>
        <v>0</v>
      </c>
    </row>
    <row r="341" spans="2:11">
      <c r="B341" s="77"/>
      <c r="C341" s="77" t="str">
        <f>IF(ISERROR(VLOOKUP(A341,'DC4-1'!$A$4:$Q$1997,5,TRUE)),"",VLOOKUP(A341,'DC4-1'!$A$4:$Q$1997,5,TRUE))</f>
        <v/>
      </c>
      <c r="K341" s="82">
        <f>IF(AND(年报!N$2&lt;=A341,A341&lt;=年报!N$3),1,0)</f>
        <v>0</v>
      </c>
    </row>
    <row r="342" spans="2:11">
      <c r="B342" s="77"/>
      <c r="C342" s="77" t="str">
        <f>IF(ISERROR(VLOOKUP(A342,'DC4-1'!$A$4:$Q$1997,5,TRUE)),"",VLOOKUP(A342,'DC4-1'!$A$4:$Q$1997,5,TRUE))</f>
        <v/>
      </c>
      <c r="K342" s="82">
        <f>IF(AND(年报!N$2&lt;=A342,A342&lt;=年报!N$3),1,0)</f>
        <v>0</v>
      </c>
    </row>
    <row r="343" spans="2:11">
      <c r="B343" s="77"/>
      <c r="C343" s="77" t="str">
        <f>IF(ISERROR(VLOOKUP(A343,'DC4-1'!$A$4:$Q$1997,5,TRUE)),"",VLOOKUP(A343,'DC4-1'!$A$4:$Q$1997,5,TRUE))</f>
        <v/>
      </c>
      <c r="K343" s="82">
        <f>IF(AND(年报!N$2&lt;=A343,A343&lt;=年报!N$3),1,0)</f>
        <v>0</v>
      </c>
    </row>
    <row r="344" spans="2:11">
      <c r="B344" s="77"/>
      <c r="C344" s="77" t="str">
        <f>IF(ISERROR(VLOOKUP(A344,'DC4-1'!$A$4:$Q$1997,5,TRUE)),"",VLOOKUP(A344,'DC4-1'!$A$4:$Q$1997,5,TRUE))</f>
        <v/>
      </c>
      <c r="K344" s="82">
        <f>IF(AND(年报!N$2&lt;=A344,A344&lt;=年报!N$3),1,0)</f>
        <v>0</v>
      </c>
    </row>
    <row r="345" spans="2:11">
      <c r="B345" s="77"/>
      <c r="C345" s="77" t="str">
        <f>IF(ISERROR(VLOOKUP(A345,'DC4-1'!$A$4:$Q$1997,5,TRUE)),"",VLOOKUP(A345,'DC4-1'!$A$4:$Q$1997,5,TRUE))</f>
        <v/>
      </c>
      <c r="K345" s="82">
        <f>IF(AND(年报!N$2&lt;=A345,A345&lt;=年报!N$3),1,0)</f>
        <v>0</v>
      </c>
    </row>
    <row r="346" spans="2:11">
      <c r="B346" s="77"/>
      <c r="C346" s="77" t="str">
        <f>IF(ISERROR(VLOOKUP(A346,'DC4-1'!$A$4:$Q$1997,5,TRUE)),"",VLOOKUP(A346,'DC4-1'!$A$4:$Q$1997,5,TRUE))</f>
        <v/>
      </c>
      <c r="K346" s="82">
        <f>IF(AND(年报!N$2&lt;=A346,A346&lt;=年报!N$3),1,0)</f>
        <v>0</v>
      </c>
    </row>
    <row r="347" spans="2:11">
      <c r="B347" s="77"/>
      <c r="C347" s="77" t="str">
        <f>IF(ISERROR(VLOOKUP(A347,'DC4-1'!$A$4:$Q$1997,5,TRUE)),"",VLOOKUP(A347,'DC4-1'!$A$4:$Q$1997,5,TRUE))</f>
        <v/>
      </c>
      <c r="K347" s="82">
        <f>IF(AND(年报!N$2&lt;=A347,A347&lt;=年报!N$3),1,0)</f>
        <v>0</v>
      </c>
    </row>
    <row r="348" spans="2:11">
      <c r="B348" s="77"/>
      <c r="C348" s="77" t="str">
        <f>IF(ISERROR(VLOOKUP(A348,'DC4-1'!$A$4:$Q$1997,5,TRUE)),"",VLOOKUP(A348,'DC4-1'!$A$4:$Q$1997,5,TRUE))</f>
        <v/>
      </c>
      <c r="K348" s="82">
        <f>IF(AND(年报!N$2&lt;=A348,A348&lt;=年报!N$3),1,0)</f>
        <v>0</v>
      </c>
    </row>
    <row r="349" spans="2:11">
      <c r="B349" s="77"/>
      <c r="C349" s="77" t="str">
        <f>IF(ISERROR(VLOOKUP(A349,'DC4-1'!$A$4:$Q$1997,5,TRUE)),"",VLOOKUP(A349,'DC4-1'!$A$4:$Q$1997,5,TRUE))</f>
        <v/>
      </c>
      <c r="K349" s="82">
        <f>IF(AND(年报!N$2&lt;=A349,A349&lt;=年报!N$3),1,0)</f>
        <v>0</v>
      </c>
    </row>
    <row r="350" spans="2:11">
      <c r="B350" s="77"/>
      <c r="C350" s="77" t="str">
        <f>IF(ISERROR(VLOOKUP(A350,'DC4-1'!$A$4:$Q$1997,5,TRUE)),"",VLOOKUP(A350,'DC4-1'!$A$4:$Q$1997,5,TRUE))</f>
        <v/>
      </c>
      <c r="K350" s="82">
        <f>IF(AND(年报!N$2&lt;=A350,A350&lt;=年报!N$3),1,0)</f>
        <v>0</v>
      </c>
    </row>
    <row r="351" spans="2:11">
      <c r="B351" s="77"/>
      <c r="C351" s="77" t="str">
        <f>IF(ISERROR(VLOOKUP(A351,'DC4-1'!$A$4:$Q$1997,5,TRUE)),"",VLOOKUP(A351,'DC4-1'!$A$4:$Q$1997,5,TRUE))</f>
        <v/>
      </c>
      <c r="K351" s="82">
        <f>IF(AND(年报!N$2&lt;=A351,A351&lt;=年报!N$3),1,0)</f>
        <v>0</v>
      </c>
    </row>
    <row r="352" spans="2:11">
      <c r="B352" s="77"/>
      <c r="C352" s="77" t="str">
        <f>IF(ISERROR(VLOOKUP(A352,'DC4-1'!$A$4:$Q$1997,5,TRUE)),"",VLOOKUP(A352,'DC4-1'!$A$4:$Q$1997,5,TRUE))</f>
        <v/>
      </c>
      <c r="K352" s="82">
        <f>IF(AND(年报!N$2&lt;=A352,A352&lt;=年报!N$3),1,0)</f>
        <v>0</v>
      </c>
    </row>
    <row r="353" spans="2:11">
      <c r="B353" s="77"/>
      <c r="C353" s="77" t="str">
        <f>IF(ISERROR(VLOOKUP(A353,'DC4-1'!$A$4:$Q$1997,5,TRUE)),"",VLOOKUP(A353,'DC4-1'!$A$4:$Q$1997,5,TRUE))</f>
        <v/>
      </c>
      <c r="K353" s="82">
        <f>IF(AND(年报!N$2&lt;=A353,A353&lt;=年报!N$3),1,0)</f>
        <v>0</v>
      </c>
    </row>
    <row r="354" spans="2:11">
      <c r="B354" s="77"/>
      <c r="C354" s="77" t="str">
        <f>IF(ISERROR(VLOOKUP(A354,'DC4-1'!$A$4:$Q$1997,5,TRUE)),"",VLOOKUP(A354,'DC4-1'!$A$4:$Q$1997,5,TRUE))</f>
        <v/>
      </c>
      <c r="K354" s="82">
        <f>IF(AND(年报!N$2&lt;=A354,A354&lt;=年报!N$3),1,0)</f>
        <v>0</v>
      </c>
    </row>
    <row r="355" spans="2:11">
      <c r="B355" s="77"/>
      <c r="C355" s="77" t="str">
        <f>IF(ISERROR(VLOOKUP(A355,'DC4-1'!$A$4:$Q$1997,5,TRUE)),"",VLOOKUP(A355,'DC4-1'!$A$4:$Q$1997,5,TRUE))</f>
        <v/>
      </c>
      <c r="K355" s="82">
        <f>IF(AND(年报!N$2&lt;=A355,A355&lt;=年报!N$3),1,0)</f>
        <v>0</v>
      </c>
    </row>
    <row r="356" spans="2:11">
      <c r="B356" s="77"/>
      <c r="C356" s="77" t="str">
        <f>IF(ISERROR(VLOOKUP(A356,'DC4-1'!$A$4:$Q$1997,5,TRUE)),"",VLOOKUP(A356,'DC4-1'!$A$4:$Q$1997,5,TRUE))</f>
        <v/>
      </c>
      <c r="K356" s="82">
        <f>IF(AND(年报!N$2&lt;=A356,A356&lt;=年报!N$3),1,0)</f>
        <v>0</v>
      </c>
    </row>
    <row r="357" spans="2:11">
      <c r="B357" s="77"/>
      <c r="C357" s="77" t="str">
        <f>IF(ISERROR(VLOOKUP(A357,'DC4-1'!$A$4:$Q$1997,5,TRUE)),"",VLOOKUP(A357,'DC4-1'!$A$4:$Q$1997,5,TRUE))</f>
        <v/>
      </c>
      <c r="K357" s="82">
        <f>IF(AND(年报!N$2&lt;=A357,A357&lt;=年报!N$3),1,0)</f>
        <v>0</v>
      </c>
    </row>
    <row r="358" spans="2:11">
      <c r="B358" s="77"/>
      <c r="C358" s="77" t="str">
        <f>IF(ISERROR(VLOOKUP(A358,'DC4-1'!$A$4:$Q$1997,5,TRUE)),"",VLOOKUP(A358,'DC4-1'!$A$4:$Q$1997,5,TRUE))</f>
        <v/>
      </c>
      <c r="K358" s="82">
        <f>IF(AND(年报!N$2&lt;=A358,A358&lt;=年报!N$3),1,0)</f>
        <v>0</v>
      </c>
    </row>
    <row r="359" spans="2:11">
      <c r="B359" s="77"/>
      <c r="C359" s="77" t="str">
        <f>IF(ISERROR(VLOOKUP(A359,'DC4-1'!$A$4:$Q$1997,5,TRUE)),"",VLOOKUP(A359,'DC4-1'!$A$4:$Q$1997,5,TRUE))</f>
        <v/>
      </c>
      <c r="K359" s="82">
        <f>IF(AND(年报!N$2&lt;=A359,A359&lt;=年报!N$3),1,0)</f>
        <v>0</v>
      </c>
    </row>
    <row r="360" spans="2:11">
      <c r="B360" s="77"/>
      <c r="C360" s="77" t="str">
        <f>IF(ISERROR(VLOOKUP(A360,'DC4-1'!$A$4:$Q$1997,5,TRUE)),"",VLOOKUP(A360,'DC4-1'!$A$4:$Q$1997,5,TRUE))</f>
        <v/>
      </c>
      <c r="K360" s="82">
        <f>IF(AND(年报!N$2&lt;=A360,A360&lt;=年报!N$3),1,0)</f>
        <v>0</v>
      </c>
    </row>
    <row r="361" spans="2:11">
      <c r="B361" s="77"/>
      <c r="C361" s="77" t="str">
        <f>IF(ISERROR(VLOOKUP(A361,'DC4-1'!$A$4:$Q$1997,5,TRUE)),"",VLOOKUP(A361,'DC4-1'!$A$4:$Q$1997,5,TRUE))</f>
        <v/>
      </c>
      <c r="K361" s="82">
        <f>IF(AND(年报!N$2&lt;=A361,A361&lt;=年报!N$3),1,0)</f>
        <v>0</v>
      </c>
    </row>
    <row r="362" spans="2:11">
      <c r="B362" s="77"/>
      <c r="C362" s="77" t="str">
        <f>IF(ISERROR(VLOOKUP(A362,'DC4-1'!$A$4:$Q$1997,5,TRUE)),"",VLOOKUP(A362,'DC4-1'!$A$4:$Q$1997,5,TRUE))</f>
        <v/>
      </c>
      <c r="K362" s="82">
        <f>IF(AND(年报!N$2&lt;=A362,A362&lt;=年报!N$3),1,0)</f>
        <v>0</v>
      </c>
    </row>
    <row r="363" spans="2:11">
      <c r="B363" s="77"/>
      <c r="C363" s="77" t="str">
        <f>IF(ISERROR(VLOOKUP(A363,'DC4-1'!$A$4:$Q$1997,5,TRUE)),"",VLOOKUP(A363,'DC4-1'!$A$4:$Q$1997,5,TRUE))</f>
        <v/>
      </c>
      <c r="K363" s="82">
        <f>IF(AND(年报!N$2&lt;=A363,A363&lt;=年报!N$3),1,0)</f>
        <v>0</v>
      </c>
    </row>
    <row r="364" spans="2:11">
      <c r="B364" s="77"/>
      <c r="C364" s="77" t="str">
        <f>IF(ISERROR(VLOOKUP(A364,'DC4-1'!$A$4:$Q$1997,5,TRUE)),"",VLOOKUP(A364,'DC4-1'!$A$4:$Q$1997,5,TRUE))</f>
        <v/>
      </c>
      <c r="K364" s="82">
        <f>IF(AND(年报!N$2&lt;=A364,A364&lt;=年报!N$3),1,0)</f>
        <v>0</v>
      </c>
    </row>
    <row r="365" spans="2:11">
      <c r="B365" s="77"/>
      <c r="C365" s="77" t="str">
        <f>IF(ISERROR(VLOOKUP(A365,'DC4-1'!$A$4:$Q$1997,5,TRUE)),"",VLOOKUP(A365,'DC4-1'!$A$4:$Q$1997,5,TRUE))</f>
        <v/>
      </c>
      <c r="K365" s="82">
        <f>IF(AND(年报!N$2&lt;=A365,A365&lt;=年报!N$3),1,0)</f>
        <v>0</v>
      </c>
    </row>
    <row r="366" spans="2:11">
      <c r="B366" s="77"/>
      <c r="C366" s="77" t="str">
        <f>IF(ISERROR(VLOOKUP(A366,'DC4-1'!$A$4:$Q$1997,5,TRUE)),"",VLOOKUP(A366,'DC4-1'!$A$4:$Q$1997,5,TRUE))</f>
        <v/>
      </c>
      <c r="K366" s="82">
        <f>IF(AND(年报!N$2&lt;=A366,A366&lt;=年报!N$3),1,0)</f>
        <v>0</v>
      </c>
    </row>
    <row r="367" spans="2:11">
      <c r="B367" s="77"/>
      <c r="C367" s="77" t="str">
        <f>IF(ISERROR(VLOOKUP(A367,'DC4-1'!$A$4:$Q$1997,5,TRUE)),"",VLOOKUP(A367,'DC4-1'!$A$4:$Q$1997,5,TRUE))</f>
        <v/>
      </c>
      <c r="K367" s="82">
        <f>IF(AND(年报!N$2&lt;=A367,A367&lt;=年报!N$3),1,0)</f>
        <v>0</v>
      </c>
    </row>
    <row r="368" spans="2:11">
      <c r="B368" s="77"/>
      <c r="C368" s="77" t="str">
        <f>IF(ISERROR(VLOOKUP(A368,'DC4-1'!$A$4:$Q$1997,5,TRUE)),"",VLOOKUP(A368,'DC4-1'!$A$4:$Q$1997,5,TRUE))</f>
        <v/>
      </c>
      <c r="K368" s="82">
        <f>IF(AND(年报!N$2&lt;=A368,A368&lt;=年报!N$3),1,0)</f>
        <v>0</v>
      </c>
    </row>
    <row r="369" spans="2:11">
      <c r="B369" s="77"/>
      <c r="C369" s="77" t="str">
        <f>IF(ISERROR(VLOOKUP(A369,'DC4-1'!$A$4:$Q$1997,5,TRUE)),"",VLOOKUP(A369,'DC4-1'!$A$4:$Q$1997,5,TRUE))</f>
        <v/>
      </c>
      <c r="K369" s="82">
        <f>IF(AND(年报!N$2&lt;=A369,A369&lt;=年报!N$3),1,0)</f>
        <v>0</v>
      </c>
    </row>
    <row r="370" spans="2:11">
      <c r="B370" s="77"/>
      <c r="C370" s="77" t="str">
        <f>IF(ISERROR(VLOOKUP(A370,'DC4-1'!$A$4:$Q$1997,5,TRUE)),"",VLOOKUP(A370,'DC4-1'!$A$4:$Q$1997,5,TRUE))</f>
        <v/>
      </c>
      <c r="K370" s="82">
        <f>IF(AND(年报!N$2&lt;=A370,A370&lt;=年报!N$3),1,0)</f>
        <v>0</v>
      </c>
    </row>
    <row r="371" spans="2:11">
      <c r="B371" s="77"/>
      <c r="C371" s="77" t="str">
        <f>IF(ISERROR(VLOOKUP(A371,'DC4-1'!$A$4:$Q$1997,5,TRUE)),"",VLOOKUP(A371,'DC4-1'!$A$4:$Q$1997,5,TRUE))</f>
        <v/>
      </c>
      <c r="K371" s="82">
        <f>IF(AND(年报!N$2&lt;=A371,A371&lt;=年报!N$3),1,0)</f>
        <v>0</v>
      </c>
    </row>
    <row r="372" spans="2:11">
      <c r="B372" s="77"/>
      <c r="C372" s="77" t="str">
        <f>IF(ISERROR(VLOOKUP(A372,'DC4-1'!$A$4:$Q$1997,5,TRUE)),"",VLOOKUP(A372,'DC4-1'!$A$4:$Q$1997,5,TRUE))</f>
        <v/>
      </c>
      <c r="K372" s="82">
        <f>IF(AND(年报!N$2&lt;=A372,A372&lt;=年报!N$3),1,0)</f>
        <v>0</v>
      </c>
    </row>
    <row r="373" spans="2:11">
      <c r="B373" s="77"/>
      <c r="C373" s="77" t="str">
        <f>IF(ISERROR(VLOOKUP(A373,'DC4-1'!$A$4:$Q$1997,5,TRUE)),"",VLOOKUP(A373,'DC4-1'!$A$4:$Q$1997,5,TRUE))</f>
        <v/>
      </c>
      <c r="K373" s="82">
        <f>IF(AND(年报!N$2&lt;=A373,A373&lt;=年报!N$3),1,0)</f>
        <v>0</v>
      </c>
    </row>
    <row r="374" spans="2:11">
      <c r="B374" s="77"/>
      <c r="C374" s="77" t="str">
        <f>IF(ISERROR(VLOOKUP(A374,'DC4-1'!$A$4:$Q$1997,5,TRUE)),"",VLOOKUP(A374,'DC4-1'!$A$4:$Q$1997,5,TRUE))</f>
        <v/>
      </c>
      <c r="K374" s="82">
        <f>IF(AND(年报!N$2&lt;=A374,A374&lt;=年报!N$3),1,0)</f>
        <v>0</v>
      </c>
    </row>
    <row r="375" spans="2:11">
      <c r="B375" s="77"/>
      <c r="C375" s="77" t="str">
        <f>IF(ISERROR(VLOOKUP(A375,'DC4-1'!$A$4:$Q$1997,5,TRUE)),"",VLOOKUP(A375,'DC4-1'!$A$4:$Q$1997,5,TRUE))</f>
        <v/>
      </c>
      <c r="K375" s="82">
        <f>IF(AND(年报!N$2&lt;=A375,A375&lt;=年报!N$3),1,0)</f>
        <v>0</v>
      </c>
    </row>
    <row r="376" spans="2:11">
      <c r="B376" s="77"/>
      <c r="C376" s="77" t="str">
        <f>IF(ISERROR(VLOOKUP(A376,'DC4-1'!$A$4:$Q$1997,5,TRUE)),"",VLOOKUP(A376,'DC4-1'!$A$4:$Q$1997,5,TRUE))</f>
        <v/>
      </c>
      <c r="K376" s="82">
        <f>IF(AND(年报!N$2&lt;=A376,A376&lt;=年报!N$3),1,0)</f>
        <v>0</v>
      </c>
    </row>
    <row r="377" spans="2:11">
      <c r="B377" s="77"/>
      <c r="C377" s="77" t="str">
        <f>IF(ISERROR(VLOOKUP(A377,'DC4-1'!$A$4:$Q$1997,5,TRUE)),"",VLOOKUP(A377,'DC4-1'!$A$4:$Q$1997,5,TRUE))</f>
        <v/>
      </c>
      <c r="K377" s="82">
        <f>IF(AND(年报!N$2&lt;=A377,A377&lt;=年报!N$3),1,0)</f>
        <v>0</v>
      </c>
    </row>
    <row r="378" spans="2:11">
      <c r="B378" s="77"/>
      <c r="C378" s="77" t="str">
        <f>IF(ISERROR(VLOOKUP(A378,'DC4-1'!$A$4:$Q$1997,5,TRUE)),"",VLOOKUP(A378,'DC4-1'!$A$4:$Q$1997,5,TRUE))</f>
        <v/>
      </c>
      <c r="K378" s="82">
        <f>IF(AND(年报!N$2&lt;=A378,A378&lt;=年报!N$3),1,0)</f>
        <v>0</v>
      </c>
    </row>
    <row r="379" spans="2:11">
      <c r="B379" s="77"/>
      <c r="C379" s="77" t="str">
        <f>IF(ISERROR(VLOOKUP(A379,'DC4-1'!$A$4:$Q$1997,5,TRUE)),"",VLOOKUP(A379,'DC4-1'!$A$4:$Q$1997,5,TRUE))</f>
        <v/>
      </c>
      <c r="K379" s="82">
        <f>IF(AND(年报!N$2&lt;=A379,A379&lt;=年报!N$3),1,0)</f>
        <v>0</v>
      </c>
    </row>
    <row r="380" spans="2:11">
      <c r="B380" s="77"/>
      <c r="C380" s="77" t="str">
        <f>IF(ISERROR(VLOOKUP(A380,'DC4-1'!$A$4:$Q$1997,5,TRUE)),"",VLOOKUP(A380,'DC4-1'!$A$4:$Q$1997,5,TRUE))</f>
        <v/>
      </c>
      <c r="K380" s="82">
        <f>IF(AND(年报!N$2&lt;=A380,A380&lt;=年报!N$3),1,0)</f>
        <v>0</v>
      </c>
    </row>
    <row r="381" spans="2:11">
      <c r="B381" s="77"/>
      <c r="C381" s="77" t="str">
        <f>IF(ISERROR(VLOOKUP(A381,'DC4-1'!$A$4:$Q$1997,5,TRUE)),"",VLOOKUP(A381,'DC4-1'!$A$4:$Q$1997,5,TRUE))</f>
        <v/>
      </c>
      <c r="K381" s="82">
        <f>IF(AND(年报!N$2&lt;=A381,A381&lt;=年报!N$3),1,0)</f>
        <v>0</v>
      </c>
    </row>
    <row r="382" spans="2:11">
      <c r="B382" s="77"/>
      <c r="C382" s="77" t="str">
        <f>IF(ISERROR(VLOOKUP(A382,'DC4-1'!$A$4:$Q$1997,5,TRUE)),"",VLOOKUP(A382,'DC4-1'!$A$4:$Q$1997,5,TRUE))</f>
        <v/>
      </c>
      <c r="K382" s="82">
        <f>IF(AND(年报!N$2&lt;=A382,A382&lt;=年报!N$3),1,0)</f>
        <v>0</v>
      </c>
    </row>
    <row r="383" spans="2:11">
      <c r="B383" s="77"/>
      <c r="C383" s="77" t="str">
        <f>IF(ISERROR(VLOOKUP(A383,'DC4-1'!$A$4:$Q$1997,5,TRUE)),"",VLOOKUP(A383,'DC4-1'!$A$4:$Q$1997,5,TRUE))</f>
        <v/>
      </c>
      <c r="K383" s="82">
        <f>IF(AND(年报!N$2&lt;=A383,A383&lt;=年报!N$3),1,0)</f>
        <v>0</v>
      </c>
    </row>
    <row r="384" spans="2:11">
      <c r="B384" s="77"/>
      <c r="C384" s="77" t="str">
        <f>IF(ISERROR(VLOOKUP(A384,'DC4-1'!$A$4:$Q$1997,5,TRUE)),"",VLOOKUP(A384,'DC4-1'!$A$4:$Q$1997,5,TRUE))</f>
        <v/>
      </c>
      <c r="K384" s="82">
        <f>IF(AND(年报!N$2&lt;=A384,A384&lt;=年报!N$3),1,0)</f>
        <v>0</v>
      </c>
    </row>
    <row r="385" spans="2:11">
      <c r="B385" s="77"/>
      <c r="C385" s="77" t="str">
        <f>IF(ISERROR(VLOOKUP(A385,'DC4-1'!$A$4:$Q$1997,5,TRUE)),"",VLOOKUP(A385,'DC4-1'!$A$4:$Q$1997,5,TRUE))</f>
        <v/>
      </c>
      <c r="K385" s="82">
        <f>IF(AND(年报!N$2&lt;=A385,A385&lt;=年报!N$3),1,0)</f>
        <v>0</v>
      </c>
    </row>
    <row r="386" spans="2:11">
      <c r="B386" s="77"/>
      <c r="C386" s="77" t="str">
        <f>IF(ISERROR(VLOOKUP(A386,'DC4-1'!$A$4:$Q$1997,5,TRUE)),"",VLOOKUP(A386,'DC4-1'!$A$4:$Q$1997,5,TRUE))</f>
        <v/>
      </c>
      <c r="K386" s="82">
        <f>IF(AND(年报!N$2&lt;=A386,A386&lt;=年报!N$3),1,0)</f>
        <v>0</v>
      </c>
    </row>
    <row r="387" spans="2:11">
      <c r="B387" s="77"/>
      <c r="C387" s="77" t="str">
        <f>IF(ISERROR(VLOOKUP(A387,'DC4-1'!$A$4:$Q$1997,5,TRUE)),"",VLOOKUP(A387,'DC4-1'!$A$4:$Q$1997,5,TRUE))</f>
        <v/>
      </c>
      <c r="K387" s="82">
        <f>IF(AND(年报!N$2&lt;=A387,A387&lt;=年报!N$3),1,0)</f>
        <v>0</v>
      </c>
    </row>
    <row r="388" spans="2:11">
      <c r="B388" s="77"/>
      <c r="C388" s="77" t="str">
        <f>IF(ISERROR(VLOOKUP(A388,'DC4-1'!$A$4:$Q$1997,5,TRUE)),"",VLOOKUP(A388,'DC4-1'!$A$4:$Q$1997,5,TRUE))</f>
        <v/>
      </c>
      <c r="K388" s="82">
        <f>IF(AND(年报!N$2&lt;=A388,A388&lt;=年报!N$3),1,0)</f>
        <v>0</v>
      </c>
    </row>
    <row r="389" spans="2:11">
      <c r="B389" s="77"/>
      <c r="C389" s="77" t="str">
        <f>IF(ISERROR(VLOOKUP(A389,'DC4-1'!$A$4:$Q$1997,5,TRUE)),"",VLOOKUP(A389,'DC4-1'!$A$4:$Q$1997,5,TRUE))</f>
        <v/>
      </c>
      <c r="K389" s="82">
        <f>IF(AND(年报!N$2&lt;=A389,A389&lt;=年报!N$3),1,0)</f>
        <v>0</v>
      </c>
    </row>
    <row r="390" spans="2:11">
      <c r="B390" s="77"/>
      <c r="C390" s="77" t="str">
        <f>IF(ISERROR(VLOOKUP(A390,'DC4-1'!$A$4:$Q$1997,5,TRUE)),"",VLOOKUP(A390,'DC4-1'!$A$4:$Q$1997,5,TRUE))</f>
        <v/>
      </c>
      <c r="K390" s="82">
        <f>IF(AND(年报!N$2&lt;=A390,A390&lt;=年报!N$3),1,0)</f>
        <v>0</v>
      </c>
    </row>
    <row r="391" spans="2:11">
      <c r="B391" s="77"/>
      <c r="C391" s="77" t="str">
        <f>IF(ISERROR(VLOOKUP(A391,'DC4-1'!$A$4:$Q$1997,5,TRUE)),"",VLOOKUP(A391,'DC4-1'!$A$4:$Q$1997,5,TRUE))</f>
        <v/>
      </c>
      <c r="K391" s="82">
        <f>IF(AND(年报!N$2&lt;=A391,A391&lt;=年报!N$3),1,0)</f>
        <v>0</v>
      </c>
    </row>
    <row r="392" spans="2:11">
      <c r="B392" s="77"/>
      <c r="C392" s="77" t="str">
        <f>IF(ISERROR(VLOOKUP(A392,'DC4-1'!$A$4:$Q$1997,5,TRUE)),"",VLOOKUP(A392,'DC4-1'!$A$4:$Q$1997,5,TRUE))</f>
        <v/>
      </c>
      <c r="K392" s="82">
        <f>IF(AND(年报!N$2&lt;=A392,A392&lt;=年报!N$3),1,0)</f>
        <v>0</v>
      </c>
    </row>
    <row r="393" spans="2:11">
      <c r="B393" s="77"/>
      <c r="C393" s="77" t="str">
        <f>IF(ISERROR(VLOOKUP(A393,'DC4-1'!$A$4:$Q$1997,5,TRUE)),"",VLOOKUP(A393,'DC4-1'!$A$4:$Q$1997,5,TRUE))</f>
        <v/>
      </c>
      <c r="K393" s="82">
        <f>IF(AND(年报!N$2&lt;=A393,A393&lt;=年报!N$3),1,0)</f>
        <v>0</v>
      </c>
    </row>
    <row r="394" spans="2:11">
      <c r="B394" s="77"/>
      <c r="C394" s="77" t="str">
        <f>IF(ISERROR(VLOOKUP(A394,'DC4-1'!$A$4:$Q$1997,5,TRUE)),"",VLOOKUP(A394,'DC4-1'!$A$4:$Q$1997,5,TRUE))</f>
        <v/>
      </c>
      <c r="K394" s="82">
        <f>IF(AND(年报!N$2&lt;=A394,A394&lt;=年报!N$3),1,0)</f>
        <v>0</v>
      </c>
    </row>
    <row r="395" spans="2:11">
      <c r="B395" s="77"/>
      <c r="C395" s="77" t="str">
        <f>IF(ISERROR(VLOOKUP(A395,'DC4-1'!$A$4:$Q$1997,5,TRUE)),"",VLOOKUP(A395,'DC4-1'!$A$4:$Q$1997,5,TRUE))</f>
        <v/>
      </c>
      <c r="K395" s="82">
        <f>IF(AND(年报!N$2&lt;=A395,A395&lt;=年报!N$3),1,0)</f>
        <v>0</v>
      </c>
    </row>
    <row r="396" spans="2:11">
      <c r="B396" s="77"/>
      <c r="C396" s="77" t="str">
        <f>IF(ISERROR(VLOOKUP(A396,'DC4-1'!$A$4:$Q$1997,5,TRUE)),"",VLOOKUP(A396,'DC4-1'!$A$4:$Q$1997,5,TRUE))</f>
        <v/>
      </c>
      <c r="K396" s="82">
        <f>IF(AND(年报!N$2&lt;=A396,A396&lt;=年报!N$3),1,0)</f>
        <v>0</v>
      </c>
    </row>
    <row r="397" spans="2:11">
      <c r="B397" s="77"/>
      <c r="C397" s="77" t="str">
        <f>IF(ISERROR(VLOOKUP(A397,'DC4-1'!$A$4:$Q$1997,5,TRUE)),"",VLOOKUP(A397,'DC4-1'!$A$4:$Q$1997,5,TRUE))</f>
        <v/>
      </c>
      <c r="K397" s="82">
        <f>IF(AND(年报!N$2&lt;=A397,A397&lt;=年报!N$3),1,0)</f>
        <v>0</v>
      </c>
    </row>
    <row r="398" spans="2:11">
      <c r="B398" s="77"/>
      <c r="C398" s="77" t="str">
        <f>IF(ISERROR(VLOOKUP(A398,'DC4-1'!$A$4:$Q$1997,5,TRUE)),"",VLOOKUP(A398,'DC4-1'!$A$4:$Q$1997,5,TRUE))</f>
        <v/>
      </c>
      <c r="K398" s="82">
        <f>IF(AND(年报!N$2&lt;=A398,A398&lt;=年报!N$3),1,0)</f>
        <v>0</v>
      </c>
    </row>
    <row r="399" spans="2:11">
      <c r="B399" s="77"/>
      <c r="C399" s="77" t="str">
        <f>IF(ISERROR(VLOOKUP(A399,'DC4-1'!$A$4:$Q$1997,5,TRUE)),"",VLOOKUP(A399,'DC4-1'!$A$4:$Q$1997,5,TRUE))</f>
        <v/>
      </c>
      <c r="K399" s="82">
        <f>IF(AND(年报!N$2&lt;=A399,A399&lt;=年报!N$3),1,0)</f>
        <v>0</v>
      </c>
    </row>
    <row r="400" spans="2:11">
      <c r="B400" s="77"/>
      <c r="C400" s="77" t="str">
        <f>IF(ISERROR(VLOOKUP(A400,'DC4-1'!$A$4:$Q$1997,5,TRUE)),"",VLOOKUP(A400,'DC4-1'!$A$4:$Q$1997,5,TRUE))</f>
        <v/>
      </c>
      <c r="K400" s="82">
        <f>IF(AND(年报!N$2&lt;=A400,A400&lt;=年报!N$3),1,0)</f>
        <v>0</v>
      </c>
    </row>
    <row r="401" spans="2:11">
      <c r="B401" s="77"/>
      <c r="C401" s="77" t="str">
        <f>IF(ISERROR(VLOOKUP(A401,'DC4-1'!$A$4:$Q$1997,5,TRUE)),"",VLOOKUP(A401,'DC4-1'!$A$4:$Q$1997,5,TRUE))</f>
        <v/>
      </c>
      <c r="K401" s="82">
        <f>IF(AND(年报!N$2&lt;=A401,A401&lt;=年报!N$3),1,0)</f>
        <v>0</v>
      </c>
    </row>
    <row r="402" spans="2:11">
      <c r="B402" s="77"/>
      <c r="C402" s="77" t="str">
        <f>IF(ISERROR(VLOOKUP(A402,'DC4-1'!$A$4:$Q$1997,5,TRUE)),"",VLOOKUP(A402,'DC4-1'!$A$4:$Q$1997,5,TRUE))</f>
        <v/>
      </c>
      <c r="K402" s="82">
        <f>IF(AND(年报!N$2&lt;=A402,A402&lt;=年报!N$3),1,0)</f>
        <v>0</v>
      </c>
    </row>
    <row r="403" spans="2:11">
      <c r="B403" s="77"/>
      <c r="C403" s="77" t="str">
        <f>IF(ISERROR(VLOOKUP(A403,'DC4-1'!$A$4:$Q$1997,5,TRUE)),"",VLOOKUP(A403,'DC4-1'!$A$4:$Q$1997,5,TRUE))</f>
        <v/>
      </c>
      <c r="K403" s="82">
        <f>IF(AND(年报!N$2&lt;=A403,A403&lt;=年报!N$3),1,0)</f>
        <v>0</v>
      </c>
    </row>
    <row r="404" spans="2:11">
      <c r="B404" s="77"/>
      <c r="C404" s="77" t="str">
        <f>IF(ISERROR(VLOOKUP(A404,'DC4-1'!$A$4:$Q$1997,5,TRUE)),"",VLOOKUP(A404,'DC4-1'!$A$4:$Q$1997,5,TRUE))</f>
        <v/>
      </c>
      <c r="K404" s="82">
        <f>IF(AND(年报!N$2&lt;=A404,A404&lt;=年报!N$3),1,0)</f>
        <v>0</v>
      </c>
    </row>
    <row r="405" spans="2:11">
      <c r="B405" s="77"/>
      <c r="C405" s="77" t="str">
        <f>IF(ISERROR(VLOOKUP(A405,'DC4-1'!$A$4:$Q$1997,5,TRUE)),"",VLOOKUP(A405,'DC4-1'!$A$4:$Q$1997,5,TRUE))</f>
        <v/>
      </c>
      <c r="K405" s="82">
        <f>IF(AND(年报!N$2&lt;=A405,A405&lt;=年报!N$3),1,0)</f>
        <v>0</v>
      </c>
    </row>
    <row r="406" spans="2:11">
      <c r="B406" s="77"/>
      <c r="C406" s="77" t="str">
        <f>IF(ISERROR(VLOOKUP(A406,'DC4-1'!$A$4:$Q$1997,5,TRUE)),"",VLOOKUP(A406,'DC4-1'!$A$4:$Q$1997,5,TRUE))</f>
        <v/>
      </c>
      <c r="K406" s="82">
        <f>IF(AND(年报!N$2&lt;=A406,A406&lt;=年报!N$3),1,0)</f>
        <v>0</v>
      </c>
    </row>
    <row r="407" spans="2:11">
      <c r="B407" s="77"/>
      <c r="C407" s="77" t="str">
        <f>IF(ISERROR(VLOOKUP(A407,'DC4-1'!$A$4:$Q$1997,5,TRUE)),"",VLOOKUP(A407,'DC4-1'!$A$4:$Q$1997,5,TRUE))</f>
        <v/>
      </c>
      <c r="K407" s="82">
        <f>IF(AND(年报!N$2&lt;=A407,A407&lt;=年报!N$3),1,0)</f>
        <v>0</v>
      </c>
    </row>
    <row r="408" spans="2:11">
      <c r="B408" s="77"/>
      <c r="C408" s="77" t="str">
        <f>IF(ISERROR(VLOOKUP(A408,'DC4-1'!$A$4:$Q$1997,5,TRUE)),"",VLOOKUP(A408,'DC4-1'!$A$4:$Q$1997,5,TRUE))</f>
        <v/>
      </c>
      <c r="K408" s="82">
        <f>IF(AND(年报!N$2&lt;=A408,A408&lt;=年报!N$3),1,0)</f>
        <v>0</v>
      </c>
    </row>
    <row r="409" spans="2:11">
      <c r="B409" s="77"/>
      <c r="C409" s="77" t="str">
        <f>IF(ISERROR(VLOOKUP(A409,'DC4-1'!$A$4:$Q$1997,5,TRUE)),"",VLOOKUP(A409,'DC4-1'!$A$4:$Q$1997,5,TRUE))</f>
        <v/>
      </c>
      <c r="K409" s="82">
        <f>IF(AND(年报!N$2&lt;=A409,A409&lt;=年报!N$3),1,0)</f>
        <v>0</v>
      </c>
    </row>
    <row r="410" spans="2:11">
      <c r="B410" s="77"/>
      <c r="C410" s="77" t="str">
        <f>IF(ISERROR(VLOOKUP(A410,'DC4-1'!$A$4:$Q$1997,5,TRUE)),"",VLOOKUP(A410,'DC4-1'!$A$4:$Q$1997,5,TRUE))</f>
        <v/>
      </c>
      <c r="K410" s="82">
        <f>IF(AND(年报!N$2&lt;=A410,A410&lt;=年报!N$3),1,0)</f>
        <v>0</v>
      </c>
    </row>
    <row r="411" spans="2:11">
      <c r="B411" s="77"/>
      <c r="C411" s="77" t="str">
        <f>IF(ISERROR(VLOOKUP(A411,'DC4-1'!$A$4:$Q$1997,5,TRUE)),"",VLOOKUP(A411,'DC4-1'!$A$4:$Q$1997,5,TRUE))</f>
        <v/>
      </c>
      <c r="K411" s="82">
        <f>IF(AND(年报!N$2&lt;=A411,A411&lt;=年报!N$3),1,0)</f>
        <v>0</v>
      </c>
    </row>
    <row r="412" spans="2:11">
      <c r="B412" s="77"/>
      <c r="C412" s="77" t="str">
        <f>IF(ISERROR(VLOOKUP(A412,'DC4-1'!$A$4:$Q$1997,5,TRUE)),"",VLOOKUP(A412,'DC4-1'!$A$4:$Q$1997,5,TRUE))</f>
        <v/>
      </c>
      <c r="K412" s="82">
        <f>IF(AND(年报!N$2&lt;=A412,A412&lt;=年报!N$3),1,0)</f>
        <v>0</v>
      </c>
    </row>
    <row r="413" spans="2:11">
      <c r="B413" s="77"/>
      <c r="C413" s="77" t="str">
        <f>IF(ISERROR(VLOOKUP(A413,'DC4-1'!$A$4:$Q$1997,5,TRUE)),"",VLOOKUP(A413,'DC4-1'!$A$4:$Q$1997,5,TRUE))</f>
        <v/>
      </c>
      <c r="K413" s="82">
        <f>IF(AND(年报!N$2&lt;=A413,A413&lt;=年报!N$3),1,0)</f>
        <v>0</v>
      </c>
    </row>
    <row r="414" spans="2:11">
      <c r="B414" s="77"/>
      <c r="C414" s="77" t="str">
        <f>IF(ISERROR(VLOOKUP(A414,'DC4-1'!$A$4:$Q$1997,5,TRUE)),"",VLOOKUP(A414,'DC4-1'!$A$4:$Q$1997,5,TRUE))</f>
        <v/>
      </c>
      <c r="K414" s="82">
        <f>IF(AND(年报!N$2&lt;=A414,A414&lt;=年报!N$3),1,0)</f>
        <v>0</v>
      </c>
    </row>
    <row r="415" spans="2:11">
      <c r="B415" s="77"/>
      <c r="C415" s="77" t="str">
        <f>IF(ISERROR(VLOOKUP(A415,'DC4-1'!$A$4:$Q$1997,5,TRUE)),"",VLOOKUP(A415,'DC4-1'!$A$4:$Q$1997,5,TRUE))</f>
        <v/>
      </c>
      <c r="K415" s="82">
        <f>IF(AND(年报!N$2&lt;=A415,A415&lt;=年报!N$3),1,0)</f>
        <v>0</v>
      </c>
    </row>
    <row r="416" spans="2:11">
      <c r="B416" s="77"/>
      <c r="C416" s="77" t="str">
        <f>IF(ISERROR(VLOOKUP(A416,'DC4-1'!$A$4:$Q$1997,5,TRUE)),"",VLOOKUP(A416,'DC4-1'!$A$4:$Q$1997,5,TRUE))</f>
        <v/>
      </c>
      <c r="K416" s="82">
        <f>IF(AND(年报!N$2&lt;=A416,A416&lt;=年报!N$3),1,0)</f>
        <v>0</v>
      </c>
    </row>
    <row r="417" spans="2:11">
      <c r="B417" s="77"/>
      <c r="C417" s="77" t="str">
        <f>IF(ISERROR(VLOOKUP(A417,'DC4-1'!$A$4:$Q$1997,5,TRUE)),"",VLOOKUP(A417,'DC4-1'!$A$4:$Q$1997,5,TRUE))</f>
        <v/>
      </c>
      <c r="K417" s="82">
        <f>IF(AND(年报!N$2&lt;=A417,A417&lt;=年报!N$3),1,0)</f>
        <v>0</v>
      </c>
    </row>
    <row r="418" spans="2:11">
      <c r="B418" s="77"/>
      <c r="C418" s="77" t="str">
        <f>IF(ISERROR(VLOOKUP(A418,'DC4-1'!$A$4:$Q$1997,5,TRUE)),"",VLOOKUP(A418,'DC4-1'!$A$4:$Q$1997,5,TRUE))</f>
        <v/>
      </c>
      <c r="K418" s="82">
        <f>IF(AND(年报!N$2&lt;=A418,A418&lt;=年报!N$3),1,0)</f>
        <v>0</v>
      </c>
    </row>
    <row r="419" spans="2:11">
      <c r="B419" s="77"/>
      <c r="C419" s="77" t="str">
        <f>IF(ISERROR(VLOOKUP(A419,'DC4-1'!$A$4:$Q$1997,5,TRUE)),"",VLOOKUP(A419,'DC4-1'!$A$4:$Q$1997,5,TRUE))</f>
        <v/>
      </c>
      <c r="K419" s="82">
        <f>IF(AND(年报!N$2&lt;=A419,A419&lt;=年报!N$3),1,0)</f>
        <v>0</v>
      </c>
    </row>
    <row r="420" spans="2:11">
      <c r="B420" s="77"/>
      <c r="C420" s="77" t="str">
        <f>IF(ISERROR(VLOOKUP(A420,'DC4-1'!$A$4:$Q$1997,5,TRUE)),"",VLOOKUP(A420,'DC4-1'!$A$4:$Q$1997,5,TRUE))</f>
        <v/>
      </c>
      <c r="K420" s="82">
        <f>IF(AND(年报!N$2&lt;=A420,A420&lt;=年报!N$3),1,0)</f>
        <v>0</v>
      </c>
    </row>
    <row r="421" spans="2:11">
      <c r="B421" s="77"/>
      <c r="C421" s="77" t="str">
        <f>IF(ISERROR(VLOOKUP(A421,'DC4-1'!$A$4:$Q$1997,5,TRUE)),"",VLOOKUP(A421,'DC4-1'!$A$4:$Q$1997,5,TRUE))</f>
        <v/>
      </c>
      <c r="K421" s="82">
        <f>IF(AND(年报!N$2&lt;=A421,A421&lt;=年报!N$3),1,0)</f>
        <v>0</v>
      </c>
    </row>
    <row r="422" spans="2:11">
      <c r="B422" s="77"/>
      <c r="C422" s="77" t="str">
        <f>IF(ISERROR(VLOOKUP(A422,'DC4-1'!$A$4:$Q$1997,5,TRUE)),"",VLOOKUP(A422,'DC4-1'!$A$4:$Q$1997,5,TRUE))</f>
        <v/>
      </c>
      <c r="K422" s="82">
        <f>IF(AND(年报!N$2&lt;=A422,A422&lt;=年报!N$3),1,0)</f>
        <v>0</v>
      </c>
    </row>
    <row r="423" spans="2:11">
      <c r="B423" s="77"/>
      <c r="C423" s="77" t="str">
        <f>IF(ISERROR(VLOOKUP(A423,'DC4-1'!$A$4:$Q$1997,5,TRUE)),"",VLOOKUP(A423,'DC4-1'!$A$4:$Q$1997,5,TRUE))</f>
        <v/>
      </c>
      <c r="K423" s="82">
        <f>IF(AND(年报!N$2&lt;=A423,A423&lt;=年报!N$3),1,0)</f>
        <v>0</v>
      </c>
    </row>
    <row r="424" spans="2:11">
      <c r="B424" s="77"/>
      <c r="C424" s="77" t="str">
        <f>IF(ISERROR(VLOOKUP(A424,'DC4-1'!$A$4:$Q$1997,5,TRUE)),"",VLOOKUP(A424,'DC4-1'!$A$4:$Q$1997,5,TRUE))</f>
        <v/>
      </c>
      <c r="K424" s="82">
        <f>IF(AND(年报!N$2&lt;=A424,A424&lt;=年报!N$3),1,0)</f>
        <v>0</v>
      </c>
    </row>
    <row r="425" spans="2:11">
      <c r="B425" s="77"/>
      <c r="C425" s="77" t="str">
        <f>IF(ISERROR(VLOOKUP(A425,'DC4-1'!$A$4:$Q$1997,5,TRUE)),"",VLOOKUP(A425,'DC4-1'!$A$4:$Q$1997,5,TRUE))</f>
        <v/>
      </c>
      <c r="K425" s="82">
        <f>IF(AND(年报!N$2&lt;=A425,A425&lt;=年报!N$3),1,0)</f>
        <v>0</v>
      </c>
    </row>
    <row r="426" spans="2:11">
      <c r="B426" s="77"/>
      <c r="C426" s="77" t="str">
        <f>IF(ISERROR(VLOOKUP(A426,'DC4-1'!$A$4:$Q$1997,5,TRUE)),"",VLOOKUP(A426,'DC4-1'!$A$4:$Q$1997,5,TRUE))</f>
        <v/>
      </c>
      <c r="K426" s="82">
        <f>IF(AND(年报!N$2&lt;=A426,A426&lt;=年报!N$3),1,0)</f>
        <v>0</v>
      </c>
    </row>
    <row r="427" spans="2:11">
      <c r="B427" s="77"/>
      <c r="C427" s="77" t="str">
        <f>IF(ISERROR(VLOOKUP(A427,'DC4-1'!$A$4:$Q$1997,5,TRUE)),"",VLOOKUP(A427,'DC4-1'!$A$4:$Q$1997,5,TRUE))</f>
        <v/>
      </c>
      <c r="K427" s="82">
        <f>IF(AND(年报!N$2&lt;=A427,A427&lt;=年报!N$3),1,0)</f>
        <v>0</v>
      </c>
    </row>
    <row r="428" spans="2:11">
      <c r="B428" s="77"/>
      <c r="C428" s="77" t="str">
        <f>IF(ISERROR(VLOOKUP(A428,'DC4-1'!$A$4:$Q$1997,5,TRUE)),"",VLOOKUP(A428,'DC4-1'!$A$4:$Q$1997,5,TRUE))</f>
        <v/>
      </c>
      <c r="K428" s="82">
        <f>IF(AND(年报!N$2&lt;=A428,A428&lt;=年报!N$3),1,0)</f>
        <v>0</v>
      </c>
    </row>
    <row r="429" spans="2:11">
      <c r="B429" s="77"/>
      <c r="C429" s="77" t="str">
        <f>IF(ISERROR(VLOOKUP(A429,'DC4-1'!$A$4:$Q$1997,5,TRUE)),"",VLOOKUP(A429,'DC4-1'!$A$4:$Q$1997,5,TRUE))</f>
        <v/>
      </c>
      <c r="K429" s="82">
        <f>IF(AND(年报!N$2&lt;=A429,A429&lt;=年报!N$3),1,0)</f>
        <v>0</v>
      </c>
    </row>
    <row r="430" spans="2:11">
      <c r="B430" s="77"/>
      <c r="C430" s="77" t="str">
        <f>IF(ISERROR(VLOOKUP(A430,'DC4-1'!$A$4:$Q$1997,5,TRUE)),"",VLOOKUP(A430,'DC4-1'!$A$4:$Q$1997,5,TRUE))</f>
        <v/>
      </c>
      <c r="K430" s="82">
        <f>IF(AND(年报!N$2&lt;=A430,A430&lt;=年报!N$3),1,0)</f>
        <v>0</v>
      </c>
    </row>
    <row r="431" spans="2:11">
      <c r="B431" s="77"/>
      <c r="C431" s="77" t="str">
        <f>IF(ISERROR(VLOOKUP(A431,'DC4-1'!$A$4:$Q$1997,5,TRUE)),"",VLOOKUP(A431,'DC4-1'!$A$4:$Q$1997,5,TRUE))</f>
        <v/>
      </c>
      <c r="K431" s="82">
        <f>IF(AND(年报!N$2&lt;=A431,A431&lt;=年报!N$3),1,0)</f>
        <v>0</v>
      </c>
    </row>
    <row r="432" spans="2:11">
      <c r="B432" s="77"/>
      <c r="C432" s="77" t="str">
        <f>IF(ISERROR(VLOOKUP(A432,'DC4-1'!$A$4:$Q$1997,5,TRUE)),"",VLOOKUP(A432,'DC4-1'!$A$4:$Q$1997,5,TRUE))</f>
        <v/>
      </c>
      <c r="K432" s="82">
        <f>IF(AND(年报!N$2&lt;=A432,A432&lt;=年报!N$3),1,0)</f>
        <v>0</v>
      </c>
    </row>
    <row r="433" spans="2:11">
      <c r="B433" s="77"/>
      <c r="C433" s="77" t="str">
        <f>IF(ISERROR(VLOOKUP(A433,'DC4-1'!$A$4:$Q$1997,5,TRUE)),"",VLOOKUP(A433,'DC4-1'!$A$4:$Q$1997,5,TRUE))</f>
        <v/>
      </c>
      <c r="K433" s="82">
        <f>IF(AND(年报!N$2&lt;=A433,A433&lt;=年报!N$3),1,0)</f>
        <v>0</v>
      </c>
    </row>
    <row r="434" spans="2:11">
      <c r="B434" s="77"/>
      <c r="C434" s="77" t="str">
        <f>IF(ISERROR(VLOOKUP(A434,'DC4-1'!$A$4:$Q$1997,5,TRUE)),"",VLOOKUP(A434,'DC4-1'!$A$4:$Q$1997,5,TRUE))</f>
        <v/>
      </c>
      <c r="K434" s="82">
        <f>IF(AND(年报!N$2&lt;=A434,A434&lt;=年报!N$3),1,0)</f>
        <v>0</v>
      </c>
    </row>
    <row r="435" spans="2:11">
      <c r="B435" s="77"/>
      <c r="C435" s="77" t="str">
        <f>IF(ISERROR(VLOOKUP(A435,'DC4-1'!$A$4:$Q$1997,5,TRUE)),"",VLOOKUP(A435,'DC4-1'!$A$4:$Q$1997,5,TRUE))</f>
        <v/>
      </c>
      <c r="K435" s="82">
        <f>IF(AND(年报!N$2&lt;=A435,A435&lt;=年报!N$3),1,0)</f>
        <v>0</v>
      </c>
    </row>
    <row r="436" spans="2:11">
      <c r="B436" s="77"/>
      <c r="C436" s="77" t="str">
        <f>IF(ISERROR(VLOOKUP(A436,'DC4-1'!$A$4:$Q$1997,5,TRUE)),"",VLOOKUP(A436,'DC4-1'!$A$4:$Q$1997,5,TRUE))</f>
        <v/>
      </c>
      <c r="K436" s="82">
        <f>IF(AND(年报!N$2&lt;=A436,A436&lt;=年报!N$3),1,0)</f>
        <v>0</v>
      </c>
    </row>
    <row r="437" spans="2:11">
      <c r="B437" s="77"/>
      <c r="C437" s="77" t="str">
        <f>IF(ISERROR(VLOOKUP(A437,'DC4-1'!$A$4:$Q$1997,5,TRUE)),"",VLOOKUP(A437,'DC4-1'!$A$4:$Q$1997,5,TRUE))</f>
        <v/>
      </c>
      <c r="K437" s="82">
        <f>IF(AND(年报!N$2&lt;=A437,A437&lt;=年报!N$3),1,0)</f>
        <v>0</v>
      </c>
    </row>
    <row r="438" spans="2:11">
      <c r="B438" s="77"/>
      <c r="C438" s="77" t="str">
        <f>IF(ISERROR(VLOOKUP(A438,'DC4-1'!$A$4:$Q$1997,5,TRUE)),"",VLOOKUP(A438,'DC4-1'!$A$4:$Q$1997,5,TRUE))</f>
        <v/>
      </c>
      <c r="K438" s="82">
        <f>IF(AND(年报!N$2&lt;=A438,A438&lt;=年报!N$3),1,0)</f>
        <v>0</v>
      </c>
    </row>
    <row r="439" spans="2:11">
      <c r="B439" s="77"/>
      <c r="C439" s="77" t="str">
        <f>IF(ISERROR(VLOOKUP(A439,'DC4-1'!$A$4:$Q$1997,5,TRUE)),"",VLOOKUP(A439,'DC4-1'!$A$4:$Q$1997,5,TRUE))</f>
        <v/>
      </c>
      <c r="K439" s="82">
        <f>IF(AND(年报!N$2&lt;=A439,A439&lt;=年报!N$3),1,0)</f>
        <v>0</v>
      </c>
    </row>
    <row r="440" spans="2:11">
      <c r="B440" s="77"/>
      <c r="C440" s="77" t="str">
        <f>IF(ISERROR(VLOOKUP(A440,'DC4-1'!$A$4:$Q$1997,5,TRUE)),"",VLOOKUP(A440,'DC4-1'!$A$4:$Q$1997,5,TRUE))</f>
        <v/>
      </c>
      <c r="K440" s="82">
        <f>IF(AND(年报!N$2&lt;=A440,A440&lt;=年报!N$3),1,0)</f>
        <v>0</v>
      </c>
    </row>
    <row r="441" spans="2:11">
      <c r="B441" s="77"/>
      <c r="C441" s="77" t="str">
        <f>IF(ISERROR(VLOOKUP(A441,'DC4-1'!$A$4:$Q$1997,5,TRUE)),"",VLOOKUP(A441,'DC4-1'!$A$4:$Q$1997,5,TRUE))</f>
        <v/>
      </c>
      <c r="K441" s="82">
        <f>IF(AND(年报!N$2&lt;=A441,A441&lt;=年报!N$3),1,0)</f>
        <v>0</v>
      </c>
    </row>
    <row r="442" spans="2:11">
      <c r="B442" s="77"/>
      <c r="C442" s="77" t="str">
        <f>IF(ISERROR(VLOOKUP(A442,'DC4-1'!$A$4:$Q$1997,5,TRUE)),"",VLOOKUP(A442,'DC4-1'!$A$4:$Q$1997,5,TRUE))</f>
        <v/>
      </c>
      <c r="K442" s="82">
        <f>IF(AND(年报!N$2&lt;=A442,A442&lt;=年报!N$3),1,0)</f>
        <v>0</v>
      </c>
    </row>
    <row r="443" spans="2:11">
      <c r="B443" s="77"/>
      <c r="C443" s="77" t="str">
        <f>IF(ISERROR(VLOOKUP(A443,'DC4-1'!$A$4:$Q$1997,5,TRUE)),"",VLOOKUP(A443,'DC4-1'!$A$4:$Q$1997,5,TRUE))</f>
        <v/>
      </c>
      <c r="K443" s="82">
        <f>IF(AND(年报!N$2&lt;=A443,A443&lt;=年报!N$3),1,0)</f>
        <v>0</v>
      </c>
    </row>
    <row r="444" spans="2:11">
      <c r="B444" s="77"/>
      <c r="C444" s="77" t="str">
        <f>IF(ISERROR(VLOOKUP(A444,'DC4-1'!$A$4:$Q$1997,5,TRUE)),"",VLOOKUP(A444,'DC4-1'!$A$4:$Q$1997,5,TRUE))</f>
        <v/>
      </c>
      <c r="K444" s="82">
        <f>IF(AND(年报!N$2&lt;=A444,A444&lt;=年报!N$3),1,0)</f>
        <v>0</v>
      </c>
    </row>
    <row r="445" spans="2:11">
      <c r="B445" s="77"/>
      <c r="C445" s="77" t="str">
        <f>IF(ISERROR(VLOOKUP(A445,'DC4-1'!$A$4:$Q$1997,5,TRUE)),"",VLOOKUP(A445,'DC4-1'!$A$4:$Q$1997,5,TRUE))</f>
        <v/>
      </c>
      <c r="K445" s="82">
        <f>IF(AND(年报!N$2&lt;=A445,A445&lt;=年报!N$3),1,0)</f>
        <v>0</v>
      </c>
    </row>
    <row r="446" spans="2:11">
      <c r="B446" s="77"/>
      <c r="C446" s="77" t="str">
        <f>IF(ISERROR(VLOOKUP(A446,'DC4-1'!$A$4:$Q$1997,5,TRUE)),"",VLOOKUP(A446,'DC4-1'!$A$4:$Q$1997,5,TRUE))</f>
        <v/>
      </c>
      <c r="K446" s="82">
        <f>IF(AND(年报!N$2&lt;=A446,A446&lt;=年报!N$3),1,0)</f>
        <v>0</v>
      </c>
    </row>
    <row r="447" spans="2:11">
      <c r="B447" s="77"/>
      <c r="C447" s="77" t="str">
        <f>IF(ISERROR(VLOOKUP(A447,'DC4-1'!$A$4:$Q$1997,5,TRUE)),"",VLOOKUP(A447,'DC4-1'!$A$4:$Q$1997,5,TRUE))</f>
        <v/>
      </c>
      <c r="K447" s="82">
        <f>IF(AND(年报!N$2&lt;=A447,A447&lt;=年报!N$3),1,0)</f>
        <v>0</v>
      </c>
    </row>
    <row r="448" spans="2:11">
      <c r="B448" s="77"/>
      <c r="C448" s="77" t="str">
        <f>IF(ISERROR(VLOOKUP(A448,'DC4-1'!$A$4:$Q$1997,5,TRUE)),"",VLOOKUP(A448,'DC4-1'!$A$4:$Q$1997,5,TRUE))</f>
        <v/>
      </c>
      <c r="K448" s="82">
        <f>IF(AND(年报!N$2&lt;=A448,A448&lt;=年报!N$3),1,0)</f>
        <v>0</v>
      </c>
    </row>
    <row r="449" spans="2:11">
      <c r="B449" s="77"/>
      <c r="C449" s="77" t="str">
        <f>IF(ISERROR(VLOOKUP(A449,'DC4-1'!$A$4:$Q$1997,5,TRUE)),"",VLOOKUP(A449,'DC4-1'!$A$4:$Q$1997,5,TRUE))</f>
        <v/>
      </c>
      <c r="K449" s="82">
        <f>IF(AND(年报!N$2&lt;=A449,A449&lt;=年报!N$3),1,0)</f>
        <v>0</v>
      </c>
    </row>
    <row r="450" spans="2:11">
      <c r="B450" s="77"/>
      <c r="C450" s="77" t="str">
        <f>IF(ISERROR(VLOOKUP(A450,'DC4-1'!$A$4:$Q$1997,5,TRUE)),"",VLOOKUP(A450,'DC4-1'!$A$4:$Q$1997,5,TRUE))</f>
        <v/>
      </c>
      <c r="K450" s="82">
        <f>IF(AND(年报!N$2&lt;=A450,A450&lt;=年报!N$3),1,0)</f>
        <v>0</v>
      </c>
    </row>
    <row r="451" spans="2:11">
      <c r="B451" s="77"/>
      <c r="C451" s="77" t="str">
        <f>IF(ISERROR(VLOOKUP(A451,'DC4-1'!$A$4:$Q$1997,5,TRUE)),"",VLOOKUP(A451,'DC4-1'!$A$4:$Q$1997,5,TRUE))</f>
        <v/>
      </c>
      <c r="K451" s="82">
        <f>IF(AND(年报!N$2&lt;=A451,A451&lt;=年报!N$3),1,0)</f>
        <v>0</v>
      </c>
    </row>
    <row r="452" spans="2:11">
      <c r="B452" s="77"/>
      <c r="C452" s="77" t="str">
        <f>IF(ISERROR(VLOOKUP(A452,'DC4-1'!$A$4:$Q$1997,5,TRUE)),"",VLOOKUP(A452,'DC4-1'!$A$4:$Q$1997,5,TRUE))</f>
        <v/>
      </c>
      <c r="K452" s="82">
        <f>IF(AND(年报!N$2&lt;=A452,A452&lt;=年报!N$3),1,0)</f>
        <v>0</v>
      </c>
    </row>
    <row r="453" spans="2:11">
      <c r="B453" s="77"/>
      <c r="C453" s="77" t="str">
        <f>IF(ISERROR(VLOOKUP(A453,'DC4-1'!$A$4:$Q$1997,5,TRUE)),"",VLOOKUP(A453,'DC4-1'!$A$4:$Q$1997,5,TRUE))</f>
        <v/>
      </c>
      <c r="K453" s="82">
        <f>IF(AND(年报!N$2&lt;=A453,A453&lt;=年报!N$3),1,0)</f>
        <v>0</v>
      </c>
    </row>
    <row r="454" spans="2:11">
      <c r="B454" s="77"/>
      <c r="C454" s="77" t="str">
        <f>IF(ISERROR(VLOOKUP(A454,'DC4-1'!$A$4:$Q$1997,5,TRUE)),"",VLOOKUP(A454,'DC4-1'!$A$4:$Q$1997,5,TRUE))</f>
        <v/>
      </c>
      <c r="K454" s="82">
        <f>IF(AND(年报!N$2&lt;=A454,A454&lt;=年报!N$3),1,0)</f>
        <v>0</v>
      </c>
    </row>
    <row r="455" spans="2:11">
      <c r="B455" s="77"/>
      <c r="C455" s="77" t="str">
        <f>IF(ISERROR(VLOOKUP(A455,'DC4-1'!$A$4:$Q$1997,5,TRUE)),"",VLOOKUP(A455,'DC4-1'!$A$4:$Q$1997,5,TRUE))</f>
        <v/>
      </c>
      <c r="K455" s="82">
        <f>IF(AND(年报!N$2&lt;=A455,A455&lt;=年报!N$3),1,0)</f>
        <v>0</v>
      </c>
    </row>
    <row r="456" spans="2:11">
      <c r="B456" s="77"/>
      <c r="C456" s="77" t="str">
        <f>IF(ISERROR(VLOOKUP(A456,'DC4-1'!$A$4:$Q$1997,5,TRUE)),"",VLOOKUP(A456,'DC4-1'!$A$4:$Q$1997,5,TRUE))</f>
        <v/>
      </c>
      <c r="K456" s="82">
        <f>IF(AND(年报!N$2&lt;=A456,A456&lt;=年报!N$3),1,0)</f>
        <v>0</v>
      </c>
    </row>
    <row r="457" spans="2:11">
      <c r="B457" s="77"/>
      <c r="C457" s="77" t="str">
        <f>IF(ISERROR(VLOOKUP(A457,'DC4-1'!$A$4:$Q$1997,5,TRUE)),"",VLOOKUP(A457,'DC4-1'!$A$4:$Q$1997,5,TRUE))</f>
        <v/>
      </c>
      <c r="K457" s="82">
        <f>IF(AND(年报!N$2&lt;=A457,A457&lt;=年报!N$3),1,0)</f>
        <v>0</v>
      </c>
    </row>
    <row r="458" spans="2:11">
      <c r="B458" s="77"/>
      <c r="C458" s="77" t="str">
        <f>IF(ISERROR(VLOOKUP(A458,'DC4-1'!$A$4:$Q$1997,5,TRUE)),"",VLOOKUP(A458,'DC4-1'!$A$4:$Q$1997,5,TRUE))</f>
        <v/>
      </c>
      <c r="K458" s="82">
        <f>IF(AND(年报!N$2&lt;=A458,A458&lt;=年报!N$3),1,0)</f>
        <v>0</v>
      </c>
    </row>
    <row r="459" spans="2:11">
      <c r="B459" s="77"/>
      <c r="C459" s="77" t="str">
        <f>IF(ISERROR(VLOOKUP(A459,'DC4-1'!$A$4:$Q$1997,5,TRUE)),"",VLOOKUP(A459,'DC4-1'!$A$4:$Q$1997,5,TRUE))</f>
        <v/>
      </c>
      <c r="K459" s="82">
        <f>IF(AND(年报!N$2&lt;=A459,A459&lt;=年报!N$3),1,0)</f>
        <v>0</v>
      </c>
    </row>
    <row r="460" spans="2:11">
      <c r="B460" s="77"/>
      <c r="C460" s="77" t="str">
        <f>IF(ISERROR(VLOOKUP(A460,'DC4-1'!$A$4:$Q$1997,5,TRUE)),"",VLOOKUP(A460,'DC4-1'!$A$4:$Q$1997,5,TRUE))</f>
        <v/>
      </c>
      <c r="K460" s="82">
        <f>IF(AND(年报!N$2&lt;=A460,A460&lt;=年报!N$3),1,0)</f>
        <v>0</v>
      </c>
    </row>
    <row r="461" spans="2:11">
      <c r="B461" s="77"/>
      <c r="C461" s="77" t="str">
        <f>IF(ISERROR(VLOOKUP(A461,'DC4-1'!$A$4:$Q$1997,5,TRUE)),"",VLOOKUP(A461,'DC4-1'!$A$4:$Q$1997,5,TRUE))</f>
        <v/>
      </c>
      <c r="K461" s="82">
        <f>IF(AND(年报!N$2&lt;=A461,A461&lt;=年报!N$3),1,0)</f>
        <v>0</v>
      </c>
    </row>
    <row r="462" spans="2:11">
      <c r="B462" s="77"/>
      <c r="C462" s="77" t="str">
        <f>IF(ISERROR(VLOOKUP(A462,'DC4-1'!$A$4:$Q$1997,5,TRUE)),"",VLOOKUP(A462,'DC4-1'!$A$4:$Q$1997,5,TRUE))</f>
        <v/>
      </c>
      <c r="K462" s="82">
        <f>IF(AND(年报!N$2&lt;=A462,A462&lt;=年报!N$3),1,0)</f>
        <v>0</v>
      </c>
    </row>
    <row r="463" spans="2:11">
      <c r="B463" s="77"/>
      <c r="C463" s="77" t="str">
        <f>IF(ISERROR(VLOOKUP(A463,'DC4-1'!$A$4:$Q$1997,5,TRUE)),"",VLOOKUP(A463,'DC4-1'!$A$4:$Q$1997,5,TRUE))</f>
        <v/>
      </c>
      <c r="K463" s="82">
        <f>IF(AND(年报!N$2&lt;=A463,A463&lt;=年报!N$3),1,0)</f>
        <v>0</v>
      </c>
    </row>
    <row r="464" spans="2:11">
      <c r="B464" s="77"/>
      <c r="C464" s="77" t="str">
        <f>IF(ISERROR(VLOOKUP(A464,'DC4-1'!$A$4:$Q$1997,5,TRUE)),"",VLOOKUP(A464,'DC4-1'!$A$4:$Q$1997,5,TRUE))</f>
        <v/>
      </c>
      <c r="K464" s="82">
        <f>IF(AND(年报!N$2&lt;=A464,A464&lt;=年报!N$3),1,0)</f>
        <v>0</v>
      </c>
    </row>
    <row r="465" spans="2:11">
      <c r="B465" s="77"/>
      <c r="C465" s="77" t="str">
        <f>IF(ISERROR(VLOOKUP(A465,'DC4-1'!$A$4:$Q$1997,5,TRUE)),"",VLOOKUP(A465,'DC4-1'!$A$4:$Q$1997,5,TRUE))</f>
        <v/>
      </c>
      <c r="K465" s="82">
        <f>IF(AND(年报!N$2&lt;=A465,A465&lt;=年报!N$3),1,0)</f>
        <v>0</v>
      </c>
    </row>
    <row r="466" spans="2:11">
      <c r="B466" s="77"/>
      <c r="C466" s="77" t="str">
        <f>IF(ISERROR(VLOOKUP(A466,'DC4-1'!$A$4:$Q$1997,5,TRUE)),"",VLOOKUP(A466,'DC4-1'!$A$4:$Q$1997,5,TRUE))</f>
        <v/>
      </c>
      <c r="K466" s="82">
        <f>IF(AND(年报!N$2&lt;=A466,A466&lt;=年报!N$3),1,0)</f>
        <v>0</v>
      </c>
    </row>
    <row r="467" spans="2:11">
      <c r="B467" s="77"/>
      <c r="C467" s="77" t="str">
        <f>IF(ISERROR(VLOOKUP(A467,'DC4-1'!$A$4:$Q$1997,5,TRUE)),"",VLOOKUP(A467,'DC4-1'!$A$4:$Q$1997,5,TRUE))</f>
        <v/>
      </c>
      <c r="K467" s="82">
        <f>IF(AND(年报!N$2&lt;=A467,A467&lt;=年报!N$3),1,0)</f>
        <v>0</v>
      </c>
    </row>
    <row r="468" spans="2:11">
      <c r="B468" s="77"/>
      <c r="C468" s="77" t="str">
        <f>IF(ISERROR(VLOOKUP(A468,'DC4-1'!$A$4:$Q$1997,5,TRUE)),"",VLOOKUP(A468,'DC4-1'!$A$4:$Q$1997,5,TRUE))</f>
        <v/>
      </c>
      <c r="K468" s="82">
        <f>IF(AND(年报!N$2&lt;=A468,A468&lt;=年报!N$3),1,0)</f>
        <v>0</v>
      </c>
    </row>
    <row r="469" spans="2:11">
      <c r="B469" s="77"/>
      <c r="C469" s="77" t="str">
        <f>IF(ISERROR(VLOOKUP(A469,'DC4-1'!$A$4:$Q$1997,5,TRUE)),"",VLOOKUP(A469,'DC4-1'!$A$4:$Q$1997,5,TRUE))</f>
        <v/>
      </c>
      <c r="K469" s="82">
        <f>IF(AND(年报!N$2&lt;=A469,A469&lt;=年报!N$3),1,0)</f>
        <v>0</v>
      </c>
    </row>
    <row r="470" spans="2:11">
      <c r="B470" s="77"/>
      <c r="C470" s="77" t="str">
        <f>IF(ISERROR(VLOOKUP(A470,'DC4-1'!$A$4:$Q$1997,5,TRUE)),"",VLOOKUP(A470,'DC4-1'!$A$4:$Q$1997,5,TRUE))</f>
        <v/>
      </c>
      <c r="K470" s="82">
        <f>IF(AND(年报!N$2&lt;=A470,A470&lt;=年报!N$3),1,0)</f>
        <v>0</v>
      </c>
    </row>
    <row r="471" spans="2:11">
      <c r="B471" s="77"/>
      <c r="C471" s="77" t="str">
        <f>IF(ISERROR(VLOOKUP(A471,'DC4-1'!$A$4:$Q$1997,5,TRUE)),"",VLOOKUP(A471,'DC4-1'!$A$4:$Q$1997,5,TRUE))</f>
        <v/>
      </c>
      <c r="K471" s="82">
        <f>IF(AND(年报!N$2&lt;=A471,A471&lt;=年报!N$3),1,0)</f>
        <v>0</v>
      </c>
    </row>
    <row r="472" spans="2:11">
      <c r="B472" s="77"/>
      <c r="C472" s="77" t="str">
        <f>IF(ISERROR(VLOOKUP(A472,'DC4-1'!$A$4:$Q$1997,5,TRUE)),"",VLOOKUP(A472,'DC4-1'!$A$4:$Q$1997,5,TRUE))</f>
        <v/>
      </c>
      <c r="K472" s="82">
        <f>IF(AND(年报!N$2&lt;=A472,A472&lt;=年报!N$3),1,0)</f>
        <v>0</v>
      </c>
    </row>
    <row r="473" spans="2:11">
      <c r="B473" s="77"/>
      <c r="C473" s="77" t="str">
        <f>IF(ISERROR(VLOOKUP(A473,'DC4-1'!$A$4:$Q$1997,5,TRUE)),"",VLOOKUP(A473,'DC4-1'!$A$4:$Q$1997,5,TRUE))</f>
        <v/>
      </c>
      <c r="K473" s="82">
        <f>IF(AND(年报!N$2&lt;=A473,A473&lt;=年报!N$3),1,0)</f>
        <v>0</v>
      </c>
    </row>
    <row r="474" spans="2:11">
      <c r="B474" s="77"/>
      <c r="C474" s="77" t="str">
        <f>IF(ISERROR(VLOOKUP(A474,'DC4-1'!$A$4:$Q$1997,5,TRUE)),"",VLOOKUP(A474,'DC4-1'!$A$4:$Q$1997,5,TRUE))</f>
        <v/>
      </c>
      <c r="K474" s="82">
        <f>IF(AND(年报!N$2&lt;=A474,A474&lt;=年报!N$3),1,0)</f>
        <v>0</v>
      </c>
    </row>
    <row r="475" spans="2:11">
      <c r="B475" s="77"/>
      <c r="C475" s="77" t="str">
        <f>IF(ISERROR(VLOOKUP(A475,'DC4-1'!$A$4:$Q$1997,5,TRUE)),"",VLOOKUP(A475,'DC4-1'!$A$4:$Q$1997,5,TRUE))</f>
        <v/>
      </c>
      <c r="K475" s="82">
        <f>IF(AND(年报!N$2&lt;=A475,A475&lt;=年报!N$3),1,0)</f>
        <v>0</v>
      </c>
    </row>
    <row r="476" spans="2:11">
      <c r="B476" s="77"/>
      <c r="C476" s="77" t="str">
        <f>IF(ISERROR(VLOOKUP(A476,'DC4-1'!$A$4:$Q$1997,5,TRUE)),"",VLOOKUP(A476,'DC4-1'!$A$4:$Q$1997,5,TRUE))</f>
        <v/>
      </c>
      <c r="K476" s="82">
        <f>IF(AND(年报!N$2&lt;=A476,A476&lt;=年报!N$3),1,0)</f>
        <v>0</v>
      </c>
    </row>
    <row r="477" spans="2:11">
      <c r="B477" s="77"/>
      <c r="C477" s="77" t="str">
        <f>IF(ISERROR(VLOOKUP(A477,'DC4-1'!$A$4:$Q$1997,5,TRUE)),"",VLOOKUP(A477,'DC4-1'!$A$4:$Q$1997,5,TRUE))</f>
        <v/>
      </c>
      <c r="K477" s="82">
        <f>IF(AND(年报!N$2&lt;=A477,A477&lt;=年报!N$3),1,0)</f>
        <v>0</v>
      </c>
    </row>
    <row r="478" spans="2:11">
      <c r="B478" s="77"/>
      <c r="C478" s="77" t="str">
        <f>IF(ISERROR(VLOOKUP(A478,'DC4-1'!$A$4:$Q$1997,5,TRUE)),"",VLOOKUP(A478,'DC4-1'!$A$4:$Q$1997,5,TRUE))</f>
        <v/>
      </c>
      <c r="K478" s="82">
        <f>IF(AND(年报!N$2&lt;=A478,A478&lt;=年报!N$3),1,0)</f>
        <v>0</v>
      </c>
    </row>
    <row r="479" spans="2:11">
      <c r="B479" s="77"/>
      <c r="C479" s="77" t="str">
        <f>IF(ISERROR(VLOOKUP(A479,'DC4-1'!$A$4:$Q$1997,5,TRUE)),"",VLOOKUP(A479,'DC4-1'!$A$4:$Q$1997,5,TRUE))</f>
        <v/>
      </c>
      <c r="K479" s="82">
        <f>IF(AND(年报!N$2&lt;=A479,A479&lt;=年报!N$3),1,0)</f>
        <v>0</v>
      </c>
    </row>
    <row r="480" spans="2:11">
      <c r="B480" s="77"/>
      <c r="C480" s="77" t="str">
        <f>IF(ISERROR(VLOOKUP(A480,'DC4-1'!$A$4:$Q$1997,5,TRUE)),"",VLOOKUP(A480,'DC4-1'!$A$4:$Q$1997,5,TRUE))</f>
        <v/>
      </c>
      <c r="K480" s="82">
        <f>IF(AND(年报!N$2&lt;=A480,A480&lt;=年报!N$3),1,0)</f>
        <v>0</v>
      </c>
    </row>
    <row r="481" spans="2:11">
      <c r="B481" s="77"/>
      <c r="C481" s="77" t="str">
        <f>IF(ISERROR(VLOOKUP(A481,'DC4-1'!$A$4:$Q$1997,5,TRUE)),"",VLOOKUP(A481,'DC4-1'!$A$4:$Q$1997,5,TRUE))</f>
        <v/>
      </c>
      <c r="K481" s="82">
        <f>IF(AND(年报!N$2&lt;=A481,A481&lt;=年报!N$3),1,0)</f>
        <v>0</v>
      </c>
    </row>
    <row r="482" spans="2:11">
      <c r="B482" s="77"/>
      <c r="C482" s="77" t="str">
        <f>IF(ISERROR(VLOOKUP(A482,'DC4-1'!$A$4:$Q$1997,5,TRUE)),"",VLOOKUP(A482,'DC4-1'!$A$4:$Q$1997,5,TRUE))</f>
        <v/>
      </c>
      <c r="K482" s="82">
        <f>IF(AND(年报!N$2&lt;=A482,A482&lt;=年报!N$3),1,0)</f>
        <v>0</v>
      </c>
    </row>
    <row r="483" spans="2:11">
      <c r="B483" s="77"/>
      <c r="C483" s="77" t="str">
        <f>IF(ISERROR(VLOOKUP(A483,'DC4-1'!$A$4:$Q$1997,5,TRUE)),"",VLOOKUP(A483,'DC4-1'!$A$4:$Q$1997,5,TRUE))</f>
        <v/>
      </c>
      <c r="K483" s="82">
        <f>IF(AND(年报!N$2&lt;=A483,A483&lt;=年报!N$3),1,0)</f>
        <v>0</v>
      </c>
    </row>
    <row r="484" spans="2:11">
      <c r="B484" s="77"/>
      <c r="C484" s="77" t="str">
        <f>IF(ISERROR(VLOOKUP(A484,'DC4-1'!$A$4:$Q$1997,5,TRUE)),"",VLOOKUP(A484,'DC4-1'!$A$4:$Q$1997,5,TRUE))</f>
        <v/>
      </c>
      <c r="K484" s="82">
        <f>IF(AND(年报!N$2&lt;=A484,A484&lt;=年报!N$3),1,0)</f>
        <v>0</v>
      </c>
    </row>
    <row r="485" spans="2:11">
      <c r="B485" s="77"/>
      <c r="C485" s="77" t="str">
        <f>IF(ISERROR(VLOOKUP(A485,'DC4-1'!$A$4:$Q$1997,5,TRUE)),"",VLOOKUP(A485,'DC4-1'!$A$4:$Q$1997,5,TRUE))</f>
        <v/>
      </c>
      <c r="K485" s="82">
        <f>IF(AND(年报!N$2&lt;=A485,A485&lt;=年报!N$3),1,0)</f>
        <v>0</v>
      </c>
    </row>
    <row r="486" spans="2:11">
      <c r="B486" s="77"/>
      <c r="C486" s="77" t="str">
        <f>IF(ISERROR(VLOOKUP(A486,'DC4-1'!$A$4:$Q$1997,5,TRUE)),"",VLOOKUP(A486,'DC4-1'!$A$4:$Q$1997,5,TRUE))</f>
        <v/>
      </c>
      <c r="K486" s="82">
        <f>IF(AND(年报!N$2&lt;=A486,A486&lt;=年报!N$3),1,0)</f>
        <v>0</v>
      </c>
    </row>
    <row r="487" spans="2:11">
      <c r="B487" s="77"/>
      <c r="C487" s="77" t="str">
        <f>IF(ISERROR(VLOOKUP(A487,'DC4-1'!$A$4:$Q$1997,5,TRUE)),"",VLOOKUP(A487,'DC4-1'!$A$4:$Q$1997,5,TRUE))</f>
        <v/>
      </c>
      <c r="K487" s="82">
        <f>IF(AND(年报!N$2&lt;=A487,A487&lt;=年报!N$3),1,0)</f>
        <v>0</v>
      </c>
    </row>
    <row r="488" spans="2:11">
      <c r="B488" s="77"/>
      <c r="C488" s="77" t="str">
        <f>IF(ISERROR(VLOOKUP(A488,'DC4-1'!$A$4:$Q$1997,5,TRUE)),"",VLOOKUP(A488,'DC4-1'!$A$4:$Q$1997,5,TRUE))</f>
        <v/>
      </c>
      <c r="K488" s="82">
        <f>IF(AND(年报!N$2&lt;=A488,A488&lt;=年报!N$3),1,0)</f>
        <v>0</v>
      </c>
    </row>
    <row r="489" spans="2:11">
      <c r="B489" s="77"/>
      <c r="C489" s="77" t="str">
        <f>IF(ISERROR(VLOOKUP(A489,'DC4-1'!$A$4:$Q$1997,5,TRUE)),"",VLOOKUP(A489,'DC4-1'!$A$4:$Q$1997,5,TRUE))</f>
        <v/>
      </c>
      <c r="K489" s="82">
        <f>IF(AND(年报!N$2&lt;=A489,A489&lt;=年报!N$3),1,0)</f>
        <v>0</v>
      </c>
    </row>
    <row r="490" spans="2:11">
      <c r="B490" s="77"/>
      <c r="C490" s="77" t="str">
        <f>IF(ISERROR(VLOOKUP(A490,'DC4-1'!$A$4:$Q$1997,5,TRUE)),"",VLOOKUP(A490,'DC4-1'!$A$4:$Q$1997,5,TRUE))</f>
        <v/>
      </c>
      <c r="K490" s="82">
        <f>IF(AND(年报!N$2&lt;=A490,A490&lt;=年报!N$3),1,0)</f>
        <v>0</v>
      </c>
    </row>
    <row r="491" spans="2:11">
      <c r="B491" s="77"/>
      <c r="C491" s="77" t="str">
        <f>IF(ISERROR(VLOOKUP(A491,'DC4-1'!$A$4:$Q$1997,5,TRUE)),"",VLOOKUP(A491,'DC4-1'!$A$4:$Q$1997,5,TRUE))</f>
        <v/>
      </c>
      <c r="K491" s="82">
        <f>IF(AND(年报!N$2&lt;=A491,A491&lt;=年报!N$3),1,0)</f>
        <v>0</v>
      </c>
    </row>
    <row r="492" spans="2:11">
      <c r="B492" s="77"/>
      <c r="C492" s="77" t="str">
        <f>IF(ISERROR(VLOOKUP(A492,'DC4-1'!$A$4:$Q$1997,5,TRUE)),"",VLOOKUP(A492,'DC4-1'!$A$4:$Q$1997,5,TRUE))</f>
        <v/>
      </c>
      <c r="K492" s="82">
        <f>IF(AND(年报!N$2&lt;=A492,A492&lt;=年报!N$3),1,0)</f>
        <v>0</v>
      </c>
    </row>
    <row r="493" spans="2:11">
      <c r="B493" s="77"/>
      <c r="C493" s="77" t="str">
        <f>IF(ISERROR(VLOOKUP(A493,'DC4-1'!$A$4:$Q$1997,5,TRUE)),"",VLOOKUP(A493,'DC4-1'!$A$4:$Q$1997,5,TRUE))</f>
        <v/>
      </c>
      <c r="K493" s="82">
        <f>IF(AND(年报!N$2&lt;=A493,A493&lt;=年报!N$3),1,0)</f>
        <v>0</v>
      </c>
    </row>
    <row r="494" spans="2:11">
      <c r="B494" s="77"/>
      <c r="C494" s="77" t="str">
        <f>IF(ISERROR(VLOOKUP(A494,'DC4-1'!$A$4:$Q$1997,5,TRUE)),"",VLOOKUP(A494,'DC4-1'!$A$4:$Q$1997,5,TRUE))</f>
        <v/>
      </c>
      <c r="K494" s="82">
        <f>IF(AND(年报!N$2&lt;=A494,A494&lt;=年报!N$3),1,0)</f>
        <v>0</v>
      </c>
    </row>
    <row r="495" spans="2:11">
      <c r="B495" s="77"/>
      <c r="C495" s="77" t="str">
        <f>IF(ISERROR(VLOOKUP(A495,'DC4-1'!$A$4:$Q$1997,5,TRUE)),"",VLOOKUP(A495,'DC4-1'!$A$4:$Q$1997,5,TRUE))</f>
        <v/>
      </c>
      <c r="K495" s="82">
        <f>IF(AND(年报!N$2&lt;=A495,A495&lt;=年报!N$3),1,0)</f>
        <v>0</v>
      </c>
    </row>
    <row r="496" spans="2:11">
      <c r="B496" s="77"/>
      <c r="C496" s="77" t="str">
        <f>IF(ISERROR(VLOOKUP(A496,'DC4-1'!$A$4:$Q$1997,5,TRUE)),"",VLOOKUP(A496,'DC4-1'!$A$4:$Q$1997,5,TRUE))</f>
        <v/>
      </c>
      <c r="K496" s="82">
        <f>IF(AND(年报!N$2&lt;=A496,A496&lt;=年报!N$3),1,0)</f>
        <v>0</v>
      </c>
    </row>
    <row r="497" spans="2:11">
      <c r="B497" s="77"/>
      <c r="C497" s="77" t="str">
        <f>IF(ISERROR(VLOOKUP(A497,'DC4-1'!$A$4:$Q$1997,5,TRUE)),"",VLOOKUP(A497,'DC4-1'!$A$4:$Q$1997,5,TRUE))</f>
        <v/>
      </c>
      <c r="K497" s="82">
        <f>IF(AND(年报!N$2&lt;=A497,A497&lt;=年报!N$3),1,0)</f>
        <v>0</v>
      </c>
    </row>
    <row r="498" spans="2:11">
      <c r="B498" s="77"/>
      <c r="C498" s="77" t="str">
        <f>IF(ISERROR(VLOOKUP(A498,'DC4-1'!$A$4:$Q$1997,5,TRUE)),"",VLOOKUP(A498,'DC4-1'!$A$4:$Q$1997,5,TRUE))</f>
        <v/>
      </c>
      <c r="K498" s="82">
        <f>IF(AND(年报!N$2&lt;=A498,A498&lt;=年报!N$3),1,0)</f>
        <v>0</v>
      </c>
    </row>
    <row r="499" spans="2:11">
      <c r="B499" s="77"/>
      <c r="C499" s="77" t="str">
        <f>IF(ISERROR(VLOOKUP(A499,'DC4-1'!$A$4:$Q$1997,5,TRUE)),"",VLOOKUP(A499,'DC4-1'!$A$4:$Q$1997,5,TRUE))</f>
        <v/>
      </c>
      <c r="K499" s="82">
        <f>IF(AND(年报!N$2&lt;=A499,A499&lt;=年报!N$3),1,0)</f>
        <v>0</v>
      </c>
    </row>
    <row r="500" spans="2:11">
      <c r="B500" s="77"/>
      <c r="C500" s="77" t="str">
        <f>IF(ISERROR(VLOOKUP(A500,'DC4-1'!$A$4:$Q$1997,5,TRUE)),"",VLOOKUP(A500,'DC4-1'!$A$4:$Q$1997,5,TRUE))</f>
        <v/>
      </c>
      <c r="K500" s="82">
        <f>IF(AND(年报!N$2&lt;=A500,A500&lt;=年报!N$3),1,0)</f>
        <v>0</v>
      </c>
    </row>
    <row r="501" spans="2:11">
      <c r="B501" s="77"/>
      <c r="C501" s="77" t="str">
        <f>IF(ISERROR(VLOOKUP(A501,'DC4-1'!$A$4:$Q$1997,5,TRUE)),"",VLOOKUP(A501,'DC4-1'!$A$4:$Q$1997,5,TRUE))</f>
        <v/>
      </c>
      <c r="K501" s="82">
        <f>IF(AND(年报!N$2&lt;=A501,A501&lt;=年报!N$3),1,0)</f>
        <v>0</v>
      </c>
    </row>
    <row r="502" spans="2:11">
      <c r="B502" s="77"/>
      <c r="C502" s="77" t="str">
        <f>IF(ISERROR(VLOOKUP(A502,'DC4-1'!$A$4:$Q$1997,5,TRUE)),"",VLOOKUP(A502,'DC4-1'!$A$4:$Q$1997,5,TRUE))</f>
        <v/>
      </c>
      <c r="K502" s="82">
        <f>IF(AND(年报!N$2&lt;=A502,A502&lt;=年报!N$3),1,0)</f>
        <v>0</v>
      </c>
    </row>
    <row r="503" spans="2:11">
      <c r="B503" s="77"/>
      <c r="C503" s="77" t="str">
        <f>IF(ISERROR(VLOOKUP(A503,'DC4-1'!$A$4:$Q$1997,5,TRUE)),"",VLOOKUP(A503,'DC4-1'!$A$4:$Q$1997,5,TRUE))</f>
        <v/>
      </c>
      <c r="K503" s="82">
        <f>IF(AND(年报!N$2&lt;=A503,A503&lt;=年报!N$3),1,0)</f>
        <v>0</v>
      </c>
    </row>
    <row r="504" spans="2:11">
      <c r="B504" s="77"/>
      <c r="C504" s="77" t="str">
        <f>IF(ISERROR(VLOOKUP(A504,'DC4-1'!$A$4:$Q$1997,5,TRUE)),"",VLOOKUP(A504,'DC4-1'!$A$4:$Q$1997,5,TRUE))</f>
        <v/>
      </c>
      <c r="K504" s="82">
        <f>IF(AND(年报!N$2&lt;=A504,A504&lt;=年报!N$3),1,0)</f>
        <v>0</v>
      </c>
    </row>
    <row r="505" spans="2:11">
      <c r="B505" s="77"/>
      <c r="C505" s="77" t="str">
        <f>IF(ISERROR(VLOOKUP(A505,'DC4-1'!$A$4:$Q$1997,5,TRUE)),"",VLOOKUP(A505,'DC4-1'!$A$4:$Q$1997,5,TRUE))</f>
        <v/>
      </c>
      <c r="K505" s="82">
        <f>IF(AND(年报!N$2&lt;=A505,A505&lt;=年报!N$3),1,0)</f>
        <v>0</v>
      </c>
    </row>
    <row r="506" spans="2:11">
      <c r="B506" s="77"/>
      <c r="C506" s="77" t="str">
        <f>IF(ISERROR(VLOOKUP(A506,'DC4-1'!$A$4:$Q$1997,5,TRUE)),"",VLOOKUP(A506,'DC4-1'!$A$4:$Q$1997,5,TRUE))</f>
        <v/>
      </c>
      <c r="K506" s="82">
        <f>IF(AND(年报!N$2&lt;=A506,A506&lt;=年报!N$3),1,0)</f>
        <v>0</v>
      </c>
    </row>
    <row r="507" spans="2:11">
      <c r="B507" s="77"/>
      <c r="C507" s="77" t="str">
        <f>IF(ISERROR(VLOOKUP(A507,'DC4-1'!$A$4:$Q$1997,5,TRUE)),"",VLOOKUP(A507,'DC4-1'!$A$4:$Q$1997,5,TRUE))</f>
        <v/>
      </c>
      <c r="K507" s="82">
        <f>IF(AND(年报!N$2&lt;=A507,A507&lt;=年报!N$3),1,0)</f>
        <v>0</v>
      </c>
    </row>
    <row r="508" spans="2:11">
      <c r="B508" s="77"/>
      <c r="C508" s="77" t="str">
        <f>IF(ISERROR(VLOOKUP(A508,'DC4-1'!$A$4:$Q$1997,5,TRUE)),"",VLOOKUP(A508,'DC4-1'!$A$4:$Q$1997,5,TRUE))</f>
        <v/>
      </c>
      <c r="K508" s="82">
        <f>IF(AND(年报!N$2&lt;=A508,A508&lt;=年报!N$3),1,0)</f>
        <v>0</v>
      </c>
    </row>
    <row r="509" spans="2:11">
      <c r="B509" s="77"/>
      <c r="C509" s="77" t="str">
        <f>IF(ISERROR(VLOOKUP(A509,'DC4-1'!$A$4:$Q$1997,5,TRUE)),"",VLOOKUP(A509,'DC4-1'!$A$4:$Q$1997,5,TRUE))</f>
        <v/>
      </c>
      <c r="K509" s="82">
        <f>IF(AND(年报!N$2&lt;=A509,A509&lt;=年报!N$3),1,0)</f>
        <v>0</v>
      </c>
    </row>
    <row r="510" spans="2:11">
      <c r="B510" s="77"/>
      <c r="C510" s="77" t="str">
        <f>IF(ISERROR(VLOOKUP(A510,'DC4-1'!$A$4:$Q$1997,5,TRUE)),"",VLOOKUP(A510,'DC4-1'!$A$4:$Q$1997,5,TRUE))</f>
        <v/>
      </c>
      <c r="K510" s="82">
        <f>IF(AND(年报!N$2&lt;=A510,A510&lt;=年报!N$3),1,0)</f>
        <v>0</v>
      </c>
    </row>
    <row r="511" spans="2:11">
      <c r="B511" s="77"/>
      <c r="C511" s="77" t="str">
        <f>IF(ISERROR(VLOOKUP(A511,'DC4-1'!$A$4:$Q$1997,5,TRUE)),"",VLOOKUP(A511,'DC4-1'!$A$4:$Q$1997,5,TRUE))</f>
        <v/>
      </c>
      <c r="K511" s="82">
        <f>IF(AND(年报!N$2&lt;=A511,A511&lt;=年报!N$3),1,0)</f>
        <v>0</v>
      </c>
    </row>
    <row r="512" spans="2:11">
      <c r="B512" s="77"/>
      <c r="C512" s="77" t="str">
        <f>IF(ISERROR(VLOOKUP(A512,'DC4-1'!$A$4:$Q$1997,5,TRUE)),"",VLOOKUP(A512,'DC4-1'!$A$4:$Q$1997,5,TRUE))</f>
        <v/>
      </c>
      <c r="K512" s="82">
        <f>IF(AND(年报!N$2&lt;=A512,A512&lt;=年报!N$3),1,0)</f>
        <v>0</v>
      </c>
    </row>
    <row r="513" spans="2:11">
      <c r="B513" s="77"/>
      <c r="C513" s="77" t="str">
        <f>IF(ISERROR(VLOOKUP(A513,'DC4-1'!$A$4:$Q$1997,5,TRUE)),"",VLOOKUP(A513,'DC4-1'!$A$4:$Q$1997,5,TRUE))</f>
        <v/>
      </c>
      <c r="K513" s="82">
        <f>IF(AND(年报!N$2&lt;=A513,A513&lt;=年报!N$3),1,0)</f>
        <v>0</v>
      </c>
    </row>
    <row r="514" spans="2:11">
      <c r="B514" s="77"/>
      <c r="C514" s="77" t="str">
        <f>IF(ISERROR(VLOOKUP(A514,'DC4-1'!$A$4:$Q$1997,5,TRUE)),"",VLOOKUP(A514,'DC4-1'!$A$4:$Q$1997,5,TRUE))</f>
        <v/>
      </c>
      <c r="K514" s="82">
        <f>IF(AND(年报!N$2&lt;=A514,A514&lt;=年报!N$3),1,0)</f>
        <v>0</v>
      </c>
    </row>
    <row r="515" spans="2:11">
      <c r="B515" s="77"/>
      <c r="C515" s="77" t="str">
        <f>IF(ISERROR(VLOOKUP(A515,'DC4-1'!$A$4:$Q$1997,5,TRUE)),"",VLOOKUP(A515,'DC4-1'!$A$4:$Q$1997,5,TRUE))</f>
        <v/>
      </c>
      <c r="K515" s="82">
        <f>IF(AND(年报!N$2&lt;=A515,A515&lt;=年报!N$3),1,0)</f>
        <v>0</v>
      </c>
    </row>
    <row r="516" spans="2:11">
      <c r="B516" s="77"/>
      <c r="C516" s="77" t="str">
        <f>IF(ISERROR(VLOOKUP(A516,'DC4-1'!$A$4:$Q$1997,5,TRUE)),"",VLOOKUP(A516,'DC4-1'!$A$4:$Q$1997,5,TRUE))</f>
        <v/>
      </c>
      <c r="K516" s="82">
        <f>IF(AND(年报!N$2&lt;=A516,A516&lt;=年报!N$3),1,0)</f>
        <v>0</v>
      </c>
    </row>
    <row r="517" spans="2:11">
      <c r="B517" s="77"/>
      <c r="C517" s="77" t="str">
        <f>IF(ISERROR(VLOOKUP(A517,'DC4-1'!$A$4:$Q$1997,5,TRUE)),"",VLOOKUP(A517,'DC4-1'!$A$4:$Q$1997,5,TRUE))</f>
        <v/>
      </c>
      <c r="K517" s="82">
        <f>IF(AND(年报!N$2&lt;=A517,A517&lt;=年报!N$3),1,0)</f>
        <v>0</v>
      </c>
    </row>
    <row r="518" spans="2:11">
      <c r="B518" s="77"/>
      <c r="C518" s="77" t="str">
        <f>IF(ISERROR(VLOOKUP(A518,'DC4-1'!$A$4:$Q$1997,5,TRUE)),"",VLOOKUP(A518,'DC4-1'!$A$4:$Q$1997,5,TRUE))</f>
        <v/>
      </c>
      <c r="K518" s="82">
        <f>IF(AND(年报!N$2&lt;=A518,A518&lt;=年报!N$3),1,0)</f>
        <v>0</v>
      </c>
    </row>
    <row r="519" spans="2:11">
      <c r="B519" s="77"/>
      <c r="C519" s="77" t="str">
        <f>IF(ISERROR(VLOOKUP(A519,'DC4-1'!$A$4:$Q$1997,5,TRUE)),"",VLOOKUP(A519,'DC4-1'!$A$4:$Q$1997,5,TRUE))</f>
        <v/>
      </c>
      <c r="K519" s="82">
        <f>IF(AND(年报!N$2&lt;=A519,A519&lt;=年报!N$3),1,0)</f>
        <v>0</v>
      </c>
    </row>
    <row r="520" spans="2:11">
      <c r="B520" s="77"/>
      <c r="C520" s="77" t="str">
        <f>IF(ISERROR(VLOOKUP(A520,'DC4-1'!$A$4:$Q$1997,5,TRUE)),"",VLOOKUP(A520,'DC4-1'!$A$4:$Q$1997,5,TRUE))</f>
        <v/>
      </c>
      <c r="K520" s="82">
        <f>IF(AND(年报!N$2&lt;=A520,A520&lt;=年报!N$3),1,0)</f>
        <v>0</v>
      </c>
    </row>
    <row r="521" spans="2:11">
      <c r="B521" s="77"/>
      <c r="C521" s="77" t="str">
        <f>IF(ISERROR(VLOOKUP(A521,'DC4-1'!$A$4:$Q$1997,5,TRUE)),"",VLOOKUP(A521,'DC4-1'!$A$4:$Q$1997,5,TRUE))</f>
        <v/>
      </c>
      <c r="K521" s="82">
        <f>IF(AND(年报!N$2&lt;=A521,A521&lt;=年报!N$3),1,0)</f>
        <v>0</v>
      </c>
    </row>
    <row r="522" spans="2:11">
      <c r="B522" s="77"/>
      <c r="C522" s="77" t="str">
        <f>IF(ISERROR(VLOOKUP(A522,'DC4-1'!$A$4:$Q$1997,5,TRUE)),"",VLOOKUP(A522,'DC4-1'!$A$4:$Q$1997,5,TRUE))</f>
        <v/>
      </c>
      <c r="K522" s="82">
        <f>IF(AND(年报!N$2&lt;=A522,A522&lt;=年报!N$3),1,0)</f>
        <v>0</v>
      </c>
    </row>
    <row r="523" spans="2:11">
      <c r="B523" s="77"/>
      <c r="C523" s="77" t="str">
        <f>IF(ISERROR(VLOOKUP(A523,'DC4-1'!$A$4:$Q$1997,5,TRUE)),"",VLOOKUP(A523,'DC4-1'!$A$4:$Q$1997,5,TRUE))</f>
        <v/>
      </c>
      <c r="K523" s="82">
        <f>IF(AND(年报!N$2&lt;=A523,A523&lt;=年报!N$3),1,0)</f>
        <v>0</v>
      </c>
    </row>
    <row r="524" spans="2:11">
      <c r="B524" s="77"/>
      <c r="C524" s="77" t="str">
        <f>IF(ISERROR(VLOOKUP(A524,'DC4-1'!$A$4:$Q$1997,5,TRUE)),"",VLOOKUP(A524,'DC4-1'!$A$4:$Q$1997,5,TRUE))</f>
        <v/>
      </c>
      <c r="K524" s="82">
        <f>IF(AND(年报!N$2&lt;=A524,A524&lt;=年报!N$3),1,0)</f>
        <v>0</v>
      </c>
    </row>
    <row r="525" spans="2:11">
      <c r="B525" s="77"/>
      <c r="C525" s="77" t="str">
        <f>IF(ISERROR(VLOOKUP(A525,'DC4-1'!$A$4:$Q$1997,5,TRUE)),"",VLOOKUP(A525,'DC4-1'!$A$4:$Q$1997,5,TRUE))</f>
        <v/>
      </c>
      <c r="K525" s="82">
        <f>IF(AND(年报!N$2&lt;=A525,A525&lt;=年报!N$3),1,0)</f>
        <v>0</v>
      </c>
    </row>
    <row r="526" spans="2:11">
      <c r="B526" s="77"/>
      <c r="C526" s="77" t="str">
        <f>IF(ISERROR(VLOOKUP(A526,'DC4-1'!$A$4:$Q$1997,5,TRUE)),"",VLOOKUP(A526,'DC4-1'!$A$4:$Q$1997,5,TRUE))</f>
        <v/>
      </c>
      <c r="K526" s="82">
        <f>IF(AND(年报!N$2&lt;=A526,A526&lt;=年报!N$3),1,0)</f>
        <v>0</v>
      </c>
    </row>
    <row r="527" spans="2:11">
      <c r="B527" s="77"/>
      <c r="C527" s="77" t="str">
        <f>IF(ISERROR(VLOOKUP(A527,'DC4-1'!$A$4:$Q$1997,5,TRUE)),"",VLOOKUP(A527,'DC4-1'!$A$4:$Q$1997,5,TRUE))</f>
        <v/>
      </c>
      <c r="K527" s="82">
        <f>IF(AND(年报!N$2&lt;=A527,A527&lt;=年报!N$3),1,0)</f>
        <v>0</v>
      </c>
    </row>
    <row r="528" spans="2:11">
      <c r="B528" s="77"/>
      <c r="C528" s="77" t="str">
        <f>IF(ISERROR(VLOOKUP(A528,'DC4-1'!$A$4:$Q$1997,5,TRUE)),"",VLOOKUP(A528,'DC4-1'!$A$4:$Q$1997,5,TRUE))</f>
        <v/>
      </c>
      <c r="K528" s="82">
        <f>IF(AND(年报!N$2&lt;=A528,A528&lt;=年报!N$3),1,0)</f>
        <v>0</v>
      </c>
    </row>
    <row r="529" spans="2:11">
      <c r="B529" s="77"/>
      <c r="C529" s="77" t="str">
        <f>IF(ISERROR(VLOOKUP(A529,'DC4-1'!$A$4:$Q$1997,5,TRUE)),"",VLOOKUP(A529,'DC4-1'!$A$4:$Q$1997,5,TRUE))</f>
        <v/>
      </c>
      <c r="K529" s="82">
        <f>IF(AND(年报!N$2&lt;=A529,A529&lt;=年报!N$3),1,0)</f>
        <v>0</v>
      </c>
    </row>
    <row r="530" spans="2:11">
      <c r="B530" s="77"/>
      <c r="C530" s="77" t="str">
        <f>IF(ISERROR(VLOOKUP(A530,'DC4-1'!$A$4:$Q$1997,5,TRUE)),"",VLOOKUP(A530,'DC4-1'!$A$4:$Q$1997,5,TRUE))</f>
        <v/>
      </c>
      <c r="K530" s="82">
        <f>IF(AND(年报!N$2&lt;=A530,A530&lt;=年报!N$3),1,0)</f>
        <v>0</v>
      </c>
    </row>
    <row r="531" spans="2:11">
      <c r="B531" s="77"/>
      <c r="C531" s="77" t="str">
        <f>IF(ISERROR(VLOOKUP(A531,'DC4-1'!$A$4:$Q$1997,5,TRUE)),"",VLOOKUP(A531,'DC4-1'!$A$4:$Q$1997,5,TRUE))</f>
        <v/>
      </c>
      <c r="K531" s="82">
        <f>IF(AND(年报!N$2&lt;=A531,A531&lt;=年报!N$3),1,0)</f>
        <v>0</v>
      </c>
    </row>
    <row r="532" spans="2:11">
      <c r="B532" s="77"/>
      <c r="C532" s="77" t="str">
        <f>IF(ISERROR(VLOOKUP(A532,'DC4-1'!$A$4:$Q$1997,5,TRUE)),"",VLOOKUP(A532,'DC4-1'!$A$4:$Q$1997,5,TRUE))</f>
        <v/>
      </c>
      <c r="K532" s="82">
        <f>IF(AND(年报!N$2&lt;=A532,A532&lt;=年报!N$3),1,0)</f>
        <v>0</v>
      </c>
    </row>
    <row r="533" spans="2:11">
      <c r="B533" s="77"/>
      <c r="C533" s="77" t="str">
        <f>IF(ISERROR(VLOOKUP(A533,'DC4-1'!$A$4:$Q$1997,5,TRUE)),"",VLOOKUP(A533,'DC4-1'!$A$4:$Q$1997,5,TRUE))</f>
        <v/>
      </c>
      <c r="K533" s="82">
        <f>IF(AND(年报!N$2&lt;=A533,A533&lt;=年报!N$3),1,0)</f>
        <v>0</v>
      </c>
    </row>
    <row r="534" spans="2:11">
      <c r="B534" s="77"/>
      <c r="C534" s="77" t="str">
        <f>IF(ISERROR(VLOOKUP(A534,'DC4-1'!$A$4:$Q$1997,5,TRUE)),"",VLOOKUP(A534,'DC4-1'!$A$4:$Q$1997,5,TRUE))</f>
        <v/>
      </c>
      <c r="K534" s="82">
        <f>IF(AND(年报!N$2&lt;=A534,A534&lt;=年报!N$3),1,0)</f>
        <v>0</v>
      </c>
    </row>
    <row r="535" spans="2:11">
      <c r="B535" s="77"/>
      <c r="C535" s="77" t="str">
        <f>IF(ISERROR(VLOOKUP(A535,'DC4-1'!$A$4:$Q$1997,5,TRUE)),"",VLOOKUP(A535,'DC4-1'!$A$4:$Q$1997,5,TRUE))</f>
        <v/>
      </c>
      <c r="K535" s="82">
        <f>IF(AND(年报!N$2&lt;=A535,A535&lt;=年报!N$3),1,0)</f>
        <v>0</v>
      </c>
    </row>
    <row r="536" spans="2:11">
      <c r="B536" s="77"/>
      <c r="C536" s="77" t="str">
        <f>IF(ISERROR(VLOOKUP(A536,'DC4-1'!$A$4:$Q$1997,5,TRUE)),"",VLOOKUP(A536,'DC4-1'!$A$4:$Q$1997,5,TRUE))</f>
        <v/>
      </c>
      <c r="K536" s="82">
        <f>IF(AND(年报!N$2&lt;=A536,A536&lt;=年报!N$3),1,0)</f>
        <v>0</v>
      </c>
    </row>
    <row r="537" spans="2:11">
      <c r="B537" s="77"/>
      <c r="C537" s="77" t="str">
        <f>IF(ISERROR(VLOOKUP(A537,'DC4-1'!$A$4:$Q$1997,5,TRUE)),"",VLOOKUP(A537,'DC4-1'!$A$4:$Q$1997,5,TRUE))</f>
        <v/>
      </c>
      <c r="K537" s="82">
        <f>IF(AND(年报!N$2&lt;=A537,A537&lt;=年报!N$3),1,0)</f>
        <v>0</v>
      </c>
    </row>
    <row r="538" spans="2:11">
      <c r="B538" s="77"/>
      <c r="C538" s="77" t="str">
        <f>IF(ISERROR(VLOOKUP(A538,'DC4-1'!$A$4:$Q$1997,5,TRUE)),"",VLOOKUP(A538,'DC4-1'!$A$4:$Q$1997,5,TRUE))</f>
        <v/>
      </c>
      <c r="K538" s="82">
        <f>IF(AND(年报!N$2&lt;=A538,A538&lt;=年报!N$3),1,0)</f>
        <v>0</v>
      </c>
    </row>
    <row r="539" spans="2:11">
      <c r="B539" s="77"/>
      <c r="C539" s="77" t="str">
        <f>IF(ISERROR(VLOOKUP(A539,'DC4-1'!$A$4:$Q$1997,5,TRUE)),"",VLOOKUP(A539,'DC4-1'!$A$4:$Q$1997,5,TRUE))</f>
        <v/>
      </c>
      <c r="K539" s="82">
        <f>IF(AND(年报!N$2&lt;=A539,A539&lt;=年报!N$3),1,0)</f>
        <v>0</v>
      </c>
    </row>
    <row r="540" spans="2:11">
      <c r="B540" s="77"/>
      <c r="C540" s="77" t="str">
        <f>IF(ISERROR(VLOOKUP(A540,'DC4-1'!$A$4:$Q$1997,5,TRUE)),"",VLOOKUP(A540,'DC4-1'!$A$4:$Q$1997,5,TRUE))</f>
        <v/>
      </c>
      <c r="K540" s="82">
        <f>IF(AND(年报!N$2&lt;=A540,A540&lt;=年报!N$3),1,0)</f>
        <v>0</v>
      </c>
    </row>
    <row r="541" spans="2:11">
      <c r="B541" s="77"/>
      <c r="C541" s="77" t="str">
        <f>IF(ISERROR(VLOOKUP(A541,'DC4-1'!$A$4:$Q$1997,5,TRUE)),"",VLOOKUP(A541,'DC4-1'!$A$4:$Q$1997,5,TRUE))</f>
        <v/>
      </c>
      <c r="K541" s="82">
        <f>IF(AND(年报!N$2&lt;=A541,A541&lt;=年报!N$3),1,0)</f>
        <v>0</v>
      </c>
    </row>
    <row r="542" spans="2:11">
      <c r="B542" s="77"/>
      <c r="C542" s="77" t="str">
        <f>IF(ISERROR(VLOOKUP(A542,'DC4-1'!$A$4:$Q$1997,5,TRUE)),"",VLOOKUP(A542,'DC4-1'!$A$4:$Q$1997,5,TRUE))</f>
        <v/>
      </c>
      <c r="K542" s="82">
        <f>IF(AND(年报!N$2&lt;=A542,A542&lt;=年报!N$3),1,0)</f>
        <v>0</v>
      </c>
    </row>
    <row r="543" spans="2:11">
      <c r="B543" s="77"/>
      <c r="C543" s="77" t="str">
        <f>IF(ISERROR(VLOOKUP(A543,'DC4-1'!$A$4:$Q$1997,5,TRUE)),"",VLOOKUP(A543,'DC4-1'!$A$4:$Q$1997,5,TRUE))</f>
        <v/>
      </c>
      <c r="K543" s="82">
        <f>IF(AND(年报!N$2&lt;=A543,A543&lt;=年报!N$3),1,0)</f>
        <v>0</v>
      </c>
    </row>
    <row r="544" spans="2:11">
      <c r="B544" s="77"/>
      <c r="C544" s="77" t="str">
        <f>IF(ISERROR(VLOOKUP(A544,'DC4-1'!$A$4:$Q$1997,5,TRUE)),"",VLOOKUP(A544,'DC4-1'!$A$4:$Q$1997,5,TRUE))</f>
        <v/>
      </c>
      <c r="K544" s="82">
        <f>IF(AND(年报!N$2&lt;=A544,A544&lt;=年报!N$3),1,0)</f>
        <v>0</v>
      </c>
    </row>
    <row r="545" spans="2:11">
      <c r="B545" s="77"/>
      <c r="C545" s="77" t="str">
        <f>IF(ISERROR(VLOOKUP(A545,'DC4-1'!$A$4:$Q$1997,5,TRUE)),"",VLOOKUP(A545,'DC4-1'!$A$4:$Q$1997,5,TRUE))</f>
        <v/>
      </c>
      <c r="K545" s="82">
        <f>IF(AND(年报!N$2&lt;=A545,A545&lt;=年报!N$3),1,0)</f>
        <v>0</v>
      </c>
    </row>
    <row r="546" spans="2:11">
      <c r="B546" s="77"/>
      <c r="C546" s="77" t="str">
        <f>IF(ISERROR(VLOOKUP(A546,'DC4-1'!$A$4:$Q$1997,5,TRUE)),"",VLOOKUP(A546,'DC4-1'!$A$4:$Q$1997,5,TRUE))</f>
        <v/>
      </c>
      <c r="K546" s="82">
        <f>IF(AND(年报!N$2&lt;=A546,A546&lt;=年报!N$3),1,0)</f>
        <v>0</v>
      </c>
    </row>
    <row r="547" spans="2:11">
      <c r="B547" s="77"/>
      <c r="C547" s="77" t="str">
        <f>IF(ISERROR(VLOOKUP(A547,'DC4-1'!$A$4:$Q$1997,5,TRUE)),"",VLOOKUP(A547,'DC4-1'!$A$4:$Q$1997,5,TRUE))</f>
        <v/>
      </c>
      <c r="K547" s="82">
        <f>IF(AND(年报!N$2&lt;=A547,A547&lt;=年报!N$3),1,0)</f>
        <v>0</v>
      </c>
    </row>
    <row r="548" spans="2:11">
      <c r="B548" s="77"/>
      <c r="C548" s="77" t="str">
        <f>IF(ISERROR(VLOOKUP(A548,'DC4-1'!$A$4:$Q$1997,5,TRUE)),"",VLOOKUP(A548,'DC4-1'!$A$4:$Q$1997,5,TRUE))</f>
        <v/>
      </c>
      <c r="K548" s="82">
        <f>IF(AND(年报!N$2&lt;=A548,A548&lt;=年报!N$3),1,0)</f>
        <v>0</v>
      </c>
    </row>
    <row r="549" spans="2:11">
      <c r="B549" s="77"/>
      <c r="C549" s="77" t="str">
        <f>IF(ISERROR(VLOOKUP(A549,'DC4-1'!$A$4:$Q$1997,5,TRUE)),"",VLOOKUP(A549,'DC4-1'!$A$4:$Q$1997,5,TRUE))</f>
        <v/>
      </c>
      <c r="K549" s="82">
        <f>IF(AND(年报!N$2&lt;=A549,A549&lt;=年报!N$3),1,0)</f>
        <v>0</v>
      </c>
    </row>
    <row r="550" spans="2:11">
      <c r="B550" s="77"/>
      <c r="C550" s="77" t="str">
        <f>IF(ISERROR(VLOOKUP(A550,'DC4-1'!$A$4:$Q$1997,5,TRUE)),"",VLOOKUP(A550,'DC4-1'!$A$4:$Q$1997,5,TRUE))</f>
        <v/>
      </c>
      <c r="K550" s="82">
        <f>IF(AND(年报!N$2&lt;=A550,A550&lt;=年报!N$3),1,0)</f>
        <v>0</v>
      </c>
    </row>
    <row r="551" spans="2:11">
      <c r="B551" s="77"/>
      <c r="C551" s="77" t="str">
        <f>IF(ISERROR(VLOOKUP(A551,'DC4-1'!$A$4:$Q$1997,5,TRUE)),"",VLOOKUP(A551,'DC4-1'!$A$4:$Q$1997,5,TRUE))</f>
        <v/>
      </c>
      <c r="K551" s="82">
        <f>IF(AND(年报!N$2&lt;=A551,A551&lt;=年报!N$3),1,0)</f>
        <v>0</v>
      </c>
    </row>
    <row r="552" spans="2:11">
      <c r="B552" s="77"/>
      <c r="C552" s="77" t="str">
        <f>IF(ISERROR(VLOOKUP(A552,'DC4-1'!$A$4:$Q$1997,5,TRUE)),"",VLOOKUP(A552,'DC4-1'!$A$4:$Q$1997,5,TRUE))</f>
        <v/>
      </c>
      <c r="K552" s="82">
        <f>IF(AND(年报!N$2&lt;=A552,A552&lt;=年报!N$3),1,0)</f>
        <v>0</v>
      </c>
    </row>
    <row r="553" spans="2:11">
      <c r="B553" s="77"/>
      <c r="C553" s="77" t="str">
        <f>IF(ISERROR(VLOOKUP(A553,'DC4-1'!$A$4:$Q$1997,5,TRUE)),"",VLOOKUP(A553,'DC4-1'!$A$4:$Q$1997,5,TRUE))</f>
        <v/>
      </c>
      <c r="K553" s="82">
        <f>IF(AND(年报!N$2&lt;=A553,A553&lt;=年报!N$3),1,0)</f>
        <v>0</v>
      </c>
    </row>
    <row r="554" spans="2:11">
      <c r="B554" s="77"/>
      <c r="C554" s="77" t="str">
        <f>IF(ISERROR(VLOOKUP(A554,'DC4-1'!$A$4:$Q$1997,5,TRUE)),"",VLOOKUP(A554,'DC4-1'!$A$4:$Q$1997,5,TRUE))</f>
        <v/>
      </c>
      <c r="K554" s="82">
        <f>IF(AND(年报!N$2&lt;=A554,A554&lt;=年报!N$3),1,0)</f>
        <v>0</v>
      </c>
    </row>
    <row r="555" spans="2:11">
      <c r="B555" s="77"/>
      <c r="C555" s="77" t="str">
        <f>IF(ISERROR(VLOOKUP(A555,'DC4-1'!$A$4:$Q$1997,5,TRUE)),"",VLOOKUP(A555,'DC4-1'!$A$4:$Q$1997,5,TRUE))</f>
        <v/>
      </c>
      <c r="K555" s="82">
        <f>IF(AND(年报!N$2&lt;=A555,A555&lt;=年报!N$3),1,0)</f>
        <v>0</v>
      </c>
    </row>
    <row r="556" spans="2:11">
      <c r="B556" s="77"/>
      <c r="C556" s="77" t="str">
        <f>IF(ISERROR(VLOOKUP(A556,'DC4-1'!$A$4:$Q$1997,5,TRUE)),"",VLOOKUP(A556,'DC4-1'!$A$4:$Q$1997,5,TRUE))</f>
        <v/>
      </c>
      <c r="K556" s="82">
        <f>IF(AND(年报!N$2&lt;=A556,A556&lt;=年报!N$3),1,0)</f>
        <v>0</v>
      </c>
    </row>
    <row r="557" spans="2:11">
      <c r="B557" s="77"/>
      <c r="C557" s="77" t="str">
        <f>IF(ISERROR(VLOOKUP(A557,'DC4-1'!$A$4:$Q$1997,5,TRUE)),"",VLOOKUP(A557,'DC4-1'!$A$4:$Q$1997,5,TRUE))</f>
        <v/>
      </c>
      <c r="K557" s="82">
        <f>IF(AND(年报!N$2&lt;=A557,A557&lt;=年报!N$3),1,0)</f>
        <v>0</v>
      </c>
    </row>
    <row r="558" spans="2:11">
      <c r="B558" s="77"/>
      <c r="C558" s="77" t="str">
        <f>IF(ISERROR(VLOOKUP(A558,'DC4-1'!$A$4:$Q$1997,5,TRUE)),"",VLOOKUP(A558,'DC4-1'!$A$4:$Q$1997,5,TRUE))</f>
        <v/>
      </c>
      <c r="K558" s="82">
        <f>IF(AND(年报!N$2&lt;=A558,A558&lt;=年报!N$3),1,0)</f>
        <v>0</v>
      </c>
    </row>
    <row r="559" spans="2:11">
      <c r="B559" s="77"/>
      <c r="C559" s="77" t="str">
        <f>IF(ISERROR(VLOOKUP(A559,'DC4-1'!$A$4:$Q$1997,5,TRUE)),"",VLOOKUP(A559,'DC4-1'!$A$4:$Q$1997,5,TRUE))</f>
        <v/>
      </c>
      <c r="K559" s="82">
        <f>IF(AND(年报!N$2&lt;=A559,A559&lt;=年报!N$3),1,0)</f>
        <v>0</v>
      </c>
    </row>
    <row r="560" spans="2:11">
      <c r="B560" s="77"/>
      <c r="C560" s="77" t="str">
        <f>IF(ISERROR(VLOOKUP(A560,'DC4-1'!$A$4:$Q$1997,5,TRUE)),"",VLOOKUP(A560,'DC4-1'!$A$4:$Q$1997,5,TRUE))</f>
        <v/>
      </c>
      <c r="K560" s="82">
        <f>IF(AND(年报!N$2&lt;=A560,A560&lt;=年报!N$3),1,0)</f>
        <v>0</v>
      </c>
    </row>
    <row r="561" spans="2:11">
      <c r="B561" s="77"/>
      <c r="C561" s="77" t="str">
        <f>IF(ISERROR(VLOOKUP(A561,'DC4-1'!$A$4:$Q$1997,5,TRUE)),"",VLOOKUP(A561,'DC4-1'!$A$4:$Q$1997,5,TRUE))</f>
        <v/>
      </c>
      <c r="K561" s="82">
        <f>IF(AND(年报!N$2&lt;=A561,A561&lt;=年报!N$3),1,0)</f>
        <v>0</v>
      </c>
    </row>
    <row r="562" spans="2:11">
      <c r="B562" s="77"/>
      <c r="C562" s="77" t="str">
        <f>IF(ISERROR(VLOOKUP(A562,'DC4-1'!$A$4:$Q$1997,5,TRUE)),"",VLOOKUP(A562,'DC4-1'!$A$4:$Q$1997,5,TRUE))</f>
        <v/>
      </c>
      <c r="K562" s="82">
        <f>IF(AND(年报!N$2&lt;=A562,A562&lt;=年报!N$3),1,0)</f>
        <v>0</v>
      </c>
    </row>
    <row r="563" spans="2:11">
      <c r="B563" s="77"/>
      <c r="C563" s="77" t="str">
        <f>IF(ISERROR(VLOOKUP(A563,'DC4-1'!$A$4:$Q$1997,5,TRUE)),"",VLOOKUP(A563,'DC4-1'!$A$4:$Q$1997,5,TRUE))</f>
        <v/>
      </c>
      <c r="K563" s="82">
        <f>IF(AND(年报!N$2&lt;=A563,A563&lt;=年报!N$3),1,0)</f>
        <v>0</v>
      </c>
    </row>
    <row r="564" spans="2:11">
      <c r="B564" s="77"/>
      <c r="C564" s="77" t="str">
        <f>IF(ISERROR(VLOOKUP(A564,'DC4-1'!$A$4:$Q$1997,5,TRUE)),"",VLOOKUP(A564,'DC4-1'!$A$4:$Q$1997,5,TRUE))</f>
        <v/>
      </c>
      <c r="K564" s="82">
        <f>IF(AND(年报!N$2&lt;=A564,A564&lt;=年报!N$3),1,0)</f>
        <v>0</v>
      </c>
    </row>
    <row r="565" spans="2:11">
      <c r="B565" s="77"/>
      <c r="C565" s="77" t="str">
        <f>IF(ISERROR(VLOOKUP(A565,'DC4-1'!$A$4:$Q$1997,5,TRUE)),"",VLOOKUP(A565,'DC4-1'!$A$4:$Q$1997,5,TRUE))</f>
        <v/>
      </c>
      <c r="K565" s="82">
        <f>IF(AND(年报!N$2&lt;=A565,A565&lt;=年报!N$3),1,0)</f>
        <v>0</v>
      </c>
    </row>
    <row r="566" spans="2:11">
      <c r="B566" s="77"/>
      <c r="C566" s="77" t="str">
        <f>IF(ISERROR(VLOOKUP(A566,'DC4-1'!$A$4:$Q$1997,5,TRUE)),"",VLOOKUP(A566,'DC4-1'!$A$4:$Q$1997,5,TRUE))</f>
        <v/>
      </c>
      <c r="K566" s="82">
        <f>IF(AND(年报!N$2&lt;=A566,A566&lt;=年报!N$3),1,0)</f>
        <v>0</v>
      </c>
    </row>
    <row r="567" spans="2:11">
      <c r="B567" s="77"/>
      <c r="C567" s="77" t="str">
        <f>IF(ISERROR(VLOOKUP(A567,'DC4-1'!$A$4:$Q$1997,5,TRUE)),"",VLOOKUP(A567,'DC4-1'!$A$4:$Q$1997,5,TRUE))</f>
        <v/>
      </c>
      <c r="K567" s="82">
        <f>IF(AND(年报!N$2&lt;=A567,A567&lt;=年报!N$3),1,0)</f>
        <v>0</v>
      </c>
    </row>
    <row r="568" spans="2:11">
      <c r="B568" s="77"/>
      <c r="C568" s="77" t="str">
        <f>IF(ISERROR(VLOOKUP(A568,'DC4-1'!$A$4:$Q$1997,5,TRUE)),"",VLOOKUP(A568,'DC4-1'!$A$4:$Q$1997,5,TRUE))</f>
        <v/>
      </c>
      <c r="K568" s="82">
        <f>IF(AND(年报!N$2&lt;=A568,A568&lt;=年报!N$3),1,0)</f>
        <v>0</v>
      </c>
    </row>
    <row r="569" spans="2:11">
      <c r="B569" s="77"/>
      <c r="C569" s="77" t="str">
        <f>IF(ISERROR(VLOOKUP(A569,'DC4-1'!$A$4:$Q$1997,5,TRUE)),"",VLOOKUP(A569,'DC4-1'!$A$4:$Q$1997,5,TRUE))</f>
        <v/>
      </c>
      <c r="K569" s="82">
        <f>IF(AND(年报!N$2&lt;=A569,A569&lt;=年报!N$3),1,0)</f>
        <v>0</v>
      </c>
    </row>
    <row r="570" spans="2:11">
      <c r="B570" s="77"/>
      <c r="C570" s="77" t="str">
        <f>IF(ISERROR(VLOOKUP(A570,'DC4-1'!$A$4:$Q$1997,5,TRUE)),"",VLOOKUP(A570,'DC4-1'!$A$4:$Q$1997,5,TRUE))</f>
        <v/>
      </c>
      <c r="K570" s="82">
        <f>IF(AND(年报!N$2&lt;=A570,A570&lt;=年报!N$3),1,0)</f>
        <v>0</v>
      </c>
    </row>
    <row r="571" spans="2:11">
      <c r="B571" s="77"/>
      <c r="C571" s="77" t="str">
        <f>IF(ISERROR(VLOOKUP(A571,'DC4-1'!$A$4:$Q$1997,5,TRUE)),"",VLOOKUP(A571,'DC4-1'!$A$4:$Q$1997,5,TRUE))</f>
        <v/>
      </c>
      <c r="K571" s="82">
        <f>IF(AND(年报!N$2&lt;=A571,A571&lt;=年报!N$3),1,0)</f>
        <v>0</v>
      </c>
    </row>
    <row r="572" spans="2:11">
      <c r="B572" s="77"/>
      <c r="C572" s="77" t="str">
        <f>IF(ISERROR(VLOOKUP(A572,'DC4-1'!$A$4:$Q$1997,5,TRUE)),"",VLOOKUP(A572,'DC4-1'!$A$4:$Q$1997,5,TRUE))</f>
        <v/>
      </c>
      <c r="K572" s="82">
        <f>IF(AND(年报!N$2&lt;=A572,A572&lt;=年报!N$3),1,0)</f>
        <v>0</v>
      </c>
    </row>
    <row r="573" spans="2:11">
      <c r="B573" s="77"/>
      <c r="C573" s="77" t="str">
        <f>IF(ISERROR(VLOOKUP(A573,'DC4-1'!$A$4:$Q$1997,5,TRUE)),"",VLOOKUP(A573,'DC4-1'!$A$4:$Q$1997,5,TRUE))</f>
        <v/>
      </c>
      <c r="K573" s="82">
        <f>IF(AND(年报!N$2&lt;=A573,A573&lt;=年报!N$3),1,0)</f>
        <v>0</v>
      </c>
    </row>
    <row r="574" spans="2:11">
      <c r="B574" s="77"/>
      <c r="C574" s="77" t="str">
        <f>IF(ISERROR(VLOOKUP(A574,'DC4-1'!$A$4:$Q$1997,5,TRUE)),"",VLOOKUP(A574,'DC4-1'!$A$4:$Q$1997,5,TRUE))</f>
        <v/>
      </c>
      <c r="K574" s="82">
        <f>IF(AND(年报!N$2&lt;=A574,A574&lt;=年报!N$3),1,0)</f>
        <v>0</v>
      </c>
    </row>
    <row r="575" spans="2:11">
      <c r="B575" s="77"/>
      <c r="C575" s="77" t="str">
        <f>IF(ISERROR(VLOOKUP(A575,'DC4-1'!$A$4:$Q$1997,5,TRUE)),"",VLOOKUP(A575,'DC4-1'!$A$4:$Q$1997,5,TRUE))</f>
        <v/>
      </c>
      <c r="K575" s="82">
        <f>IF(AND(年报!N$2&lt;=A575,A575&lt;=年报!N$3),1,0)</f>
        <v>0</v>
      </c>
    </row>
    <row r="576" spans="2:11">
      <c r="B576" s="77"/>
      <c r="C576" s="77" t="str">
        <f>IF(ISERROR(VLOOKUP(A576,'DC4-1'!$A$4:$Q$1997,5,TRUE)),"",VLOOKUP(A576,'DC4-1'!$A$4:$Q$1997,5,TRUE))</f>
        <v/>
      </c>
      <c r="K576" s="82">
        <f>IF(AND(年报!N$2&lt;=A576,A576&lt;=年报!N$3),1,0)</f>
        <v>0</v>
      </c>
    </row>
    <row r="577" spans="2:11">
      <c r="B577" s="77"/>
      <c r="C577" s="77" t="str">
        <f>IF(ISERROR(VLOOKUP(A577,'DC4-1'!$A$4:$Q$1997,5,TRUE)),"",VLOOKUP(A577,'DC4-1'!$A$4:$Q$1997,5,TRUE))</f>
        <v/>
      </c>
      <c r="K577" s="82">
        <f>IF(AND(年报!N$2&lt;=A577,A577&lt;=年报!N$3),1,0)</f>
        <v>0</v>
      </c>
    </row>
    <row r="578" spans="2:11">
      <c r="B578" s="77"/>
      <c r="C578" s="77" t="str">
        <f>IF(ISERROR(VLOOKUP(A578,'DC4-1'!$A$4:$Q$1997,5,TRUE)),"",VLOOKUP(A578,'DC4-1'!$A$4:$Q$1997,5,TRUE))</f>
        <v/>
      </c>
      <c r="K578" s="82">
        <f>IF(AND(年报!N$2&lt;=A578,A578&lt;=年报!N$3),1,0)</f>
        <v>0</v>
      </c>
    </row>
    <row r="579" spans="2:11">
      <c r="B579" s="77"/>
      <c r="C579" s="77" t="str">
        <f>IF(ISERROR(VLOOKUP(A579,'DC4-1'!$A$4:$Q$1997,5,TRUE)),"",VLOOKUP(A579,'DC4-1'!$A$4:$Q$1997,5,TRUE))</f>
        <v/>
      </c>
      <c r="K579" s="82">
        <f>IF(AND(年报!N$2&lt;=A579,A579&lt;=年报!N$3),1,0)</f>
        <v>0</v>
      </c>
    </row>
    <row r="580" spans="2:11">
      <c r="B580" s="77"/>
      <c r="C580" s="77" t="str">
        <f>IF(ISERROR(VLOOKUP(A580,'DC4-1'!$A$4:$Q$1997,5,TRUE)),"",VLOOKUP(A580,'DC4-1'!$A$4:$Q$1997,5,TRUE))</f>
        <v/>
      </c>
      <c r="K580" s="82">
        <f>IF(AND(年报!N$2&lt;=A580,A580&lt;=年报!N$3),1,0)</f>
        <v>0</v>
      </c>
    </row>
    <row r="581" spans="2:11">
      <c r="B581" s="77"/>
      <c r="C581" s="77" t="str">
        <f>IF(ISERROR(VLOOKUP(A581,'DC4-1'!$A$4:$Q$1997,5,TRUE)),"",VLOOKUP(A581,'DC4-1'!$A$4:$Q$1997,5,TRUE))</f>
        <v/>
      </c>
      <c r="K581" s="82">
        <f>IF(AND(年报!N$2&lt;=A581,A581&lt;=年报!N$3),1,0)</f>
        <v>0</v>
      </c>
    </row>
    <row r="582" spans="2:11">
      <c r="B582" s="77"/>
      <c r="C582" s="77" t="str">
        <f>IF(ISERROR(VLOOKUP(A582,'DC4-1'!$A$4:$Q$1997,5,TRUE)),"",VLOOKUP(A582,'DC4-1'!$A$4:$Q$1997,5,TRUE))</f>
        <v/>
      </c>
      <c r="K582" s="82">
        <f>IF(AND(年报!N$2&lt;=A582,A582&lt;=年报!N$3),1,0)</f>
        <v>0</v>
      </c>
    </row>
    <row r="583" spans="2:11">
      <c r="B583" s="77"/>
      <c r="C583" s="77" t="str">
        <f>IF(ISERROR(VLOOKUP(A583,'DC4-1'!$A$4:$Q$1997,5,TRUE)),"",VLOOKUP(A583,'DC4-1'!$A$4:$Q$1997,5,TRUE))</f>
        <v/>
      </c>
      <c r="K583" s="82">
        <f>IF(AND(年报!N$2&lt;=A583,A583&lt;=年报!N$3),1,0)</f>
        <v>0</v>
      </c>
    </row>
    <row r="584" spans="2:11">
      <c r="B584" s="77"/>
      <c r="C584" s="77" t="str">
        <f>IF(ISERROR(VLOOKUP(A584,'DC4-1'!$A$4:$Q$1997,5,TRUE)),"",VLOOKUP(A584,'DC4-1'!$A$4:$Q$1997,5,TRUE))</f>
        <v/>
      </c>
      <c r="K584" s="82">
        <f>IF(AND(年报!N$2&lt;=A584,A584&lt;=年报!N$3),1,0)</f>
        <v>0</v>
      </c>
    </row>
    <row r="585" spans="2:11">
      <c r="B585" s="77"/>
      <c r="C585" s="77" t="str">
        <f>IF(ISERROR(VLOOKUP(A585,'DC4-1'!$A$4:$Q$1997,5,TRUE)),"",VLOOKUP(A585,'DC4-1'!$A$4:$Q$1997,5,TRUE))</f>
        <v/>
      </c>
      <c r="K585" s="82">
        <f>IF(AND(年报!N$2&lt;=A585,A585&lt;=年报!N$3),1,0)</f>
        <v>0</v>
      </c>
    </row>
    <row r="586" spans="2:11">
      <c r="B586" s="77"/>
      <c r="C586" s="77" t="str">
        <f>IF(ISERROR(VLOOKUP(A586,'DC4-1'!$A$4:$Q$1997,5,TRUE)),"",VLOOKUP(A586,'DC4-1'!$A$4:$Q$1997,5,TRUE))</f>
        <v/>
      </c>
      <c r="K586" s="82">
        <f>IF(AND(年报!N$2&lt;=A586,A586&lt;=年报!N$3),1,0)</f>
        <v>0</v>
      </c>
    </row>
    <row r="587" spans="2:11">
      <c r="B587" s="77"/>
      <c r="C587" s="77" t="str">
        <f>IF(ISERROR(VLOOKUP(A587,'DC4-1'!$A$4:$Q$1997,5,TRUE)),"",VLOOKUP(A587,'DC4-1'!$A$4:$Q$1997,5,TRUE))</f>
        <v/>
      </c>
      <c r="K587" s="82">
        <f>IF(AND(年报!N$2&lt;=A587,A587&lt;=年报!N$3),1,0)</f>
        <v>0</v>
      </c>
    </row>
    <row r="588" spans="2:11">
      <c r="B588" s="77"/>
      <c r="C588" s="77" t="str">
        <f>IF(ISERROR(VLOOKUP(A588,'DC4-1'!$A$4:$Q$1997,5,TRUE)),"",VLOOKUP(A588,'DC4-1'!$A$4:$Q$1997,5,TRUE))</f>
        <v/>
      </c>
      <c r="K588" s="82">
        <f>IF(AND(年报!N$2&lt;=A588,A588&lt;=年报!N$3),1,0)</f>
        <v>0</v>
      </c>
    </row>
    <row r="589" spans="2:11">
      <c r="B589" s="77"/>
      <c r="C589" s="77" t="str">
        <f>IF(ISERROR(VLOOKUP(A589,'DC4-1'!$A$4:$Q$1997,5,TRUE)),"",VLOOKUP(A589,'DC4-1'!$A$4:$Q$1997,5,TRUE))</f>
        <v/>
      </c>
      <c r="K589" s="82">
        <f>IF(AND(年报!N$2&lt;=A589,A589&lt;=年报!N$3),1,0)</f>
        <v>0</v>
      </c>
    </row>
    <row r="590" spans="2:11">
      <c r="B590" s="77"/>
      <c r="C590" s="77" t="str">
        <f>IF(ISERROR(VLOOKUP(A590,'DC4-1'!$A$4:$Q$1997,5,TRUE)),"",VLOOKUP(A590,'DC4-1'!$A$4:$Q$1997,5,TRUE))</f>
        <v/>
      </c>
      <c r="K590" s="82">
        <f>IF(AND(年报!N$2&lt;=A590,A590&lt;=年报!N$3),1,0)</f>
        <v>0</v>
      </c>
    </row>
    <row r="591" spans="2:11">
      <c r="B591" s="77"/>
      <c r="C591" s="77" t="str">
        <f>IF(ISERROR(VLOOKUP(A591,'DC4-1'!$A$4:$Q$1997,5,TRUE)),"",VLOOKUP(A591,'DC4-1'!$A$4:$Q$1997,5,TRUE))</f>
        <v/>
      </c>
      <c r="K591" s="82">
        <f>IF(AND(年报!N$2&lt;=A591,A591&lt;=年报!N$3),1,0)</f>
        <v>0</v>
      </c>
    </row>
    <row r="592" spans="2:11">
      <c r="B592" s="77"/>
      <c r="C592" s="77" t="str">
        <f>IF(ISERROR(VLOOKUP(A592,'DC4-1'!$A$4:$Q$1997,5,TRUE)),"",VLOOKUP(A592,'DC4-1'!$A$4:$Q$1997,5,TRUE))</f>
        <v/>
      </c>
      <c r="K592" s="82">
        <f>IF(AND(年报!N$2&lt;=A592,A592&lt;=年报!N$3),1,0)</f>
        <v>0</v>
      </c>
    </row>
    <row r="593" spans="2:11">
      <c r="B593" s="77"/>
      <c r="C593" s="77" t="str">
        <f>IF(ISERROR(VLOOKUP(A593,'DC4-1'!$A$4:$Q$1997,5,TRUE)),"",VLOOKUP(A593,'DC4-1'!$A$4:$Q$1997,5,TRUE))</f>
        <v/>
      </c>
      <c r="K593" s="82">
        <f>IF(AND(年报!N$2&lt;=A593,A593&lt;=年报!N$3),1,0)</f>
        <v>0</v>
      </c>
    </row>
    <row r="594" spans="2:11">
      <c r="B594" s="77"/>
      <c r="C594" s="77" t="str">
        <f>IF(ISERROR(VLOOKUP(A594,'DC4-1'!$A$4:$Q$1997,5,TRUE)),"",VLOOKUP(A594,'DC4-1'!$A$4:$Q$1997,5,TRUE))</f>
        <v/>
      </c>
      <c r="K594" s="82">
        <f>IF(AND(年报!N$2&lt;=A594,A594&lt;=年报!N$3),1,0)</f>
        <v>0</v>
      </c>
    </row>
    <row r="595" spans="2:11">
      <c r="B595" s="77"/>
      <c r="C595" s="77" t="str">
        <f>IF(ISERROR(VLOOKUP(A595,'DC4-1'!$A$4:$Q$1997,5,TRUE)),"",VLOOKUP(A595,'DC4-1'!$A$4:$Q$1997,5,TRUE))</f>
        <v/>
      </c>
      <c r="K595" s="82">
        <f>IF(AND(年报!N$2&lt;=A595,A595&lt;=年报!N$3),1,0)</f>
        <v>0</v>
      </c>
    </row>
    <row r="596" spans="2:11">
      <c r="B596" s="77"/>
      <c r="C596" s="77" t="str">
        <f>IF(ISERROR(VLOOKUP(A596,'DC4-1'!$A$4:$Q$1997,5,TRUE)),"",VLOOKUP(A596,'DC4-1'!$A$4:$Q$1997,5,TRUE))</f>
        <v/>
      </c>
      <c r="K596" s="82">
        <f>IF(AND(年报!N$2&lt;=A596,A596&lt;=年报!N$3),1,0)</f>
        <v>0</v>
      </c>
    </row>
    <row r="597" spans="2:11">
      <c r="B597" s="77"/>
      <c r="C597" s="77" t="str">
        <f>IF(ISERROR(VLOOKUP(A597,'DC4-1'!$A$4:$Q$1997,5,TRUE)),"",VLOOKUP(A597,'DC4-1'!$A$4:$Q$1997,5,TRUE))</f>
        <v/>
      </c>
      <c r="K597" s="82">
        <f>IF(AND(年报!N$2&lt;=A597,A597&lt;=年报!N$3),1,0)</f>
        <v>0</v>
      </c>
    </row>
    <row r="598" spans="2:11">
      <c r="B598" s="77"/>
      <c r="C598" s="77" t="str">
        <f>IF(ISERROR(VLOOKUP(A598,'DC4-1'!$A$4:$Q$1997,5,TRUE)),"",VLOOKUP(A598,'DC4-1'!$A$4:$Q$1997,5,TRUE))</f>
        <v/>
      </c>
      <c r="K598" s="82">
        <f>IF(AND(年报!N$2&lt;=A598,A598&lt;=年报!N$3),1,0)</f>
        <v>0</v>
      </c>
    </row>
    <row r="599" spans="2:11">
      <c r="B599" s="77"/>
      <c r="C599" s="77" t="str">
        <f>IF(ISERROR(VLOOKUP(A599,'DC4-1'!$A$4:$Q$1997,5,TRUE)),"",VLOOKUP(A599,'DC4-1'!$A$4:$Q$1997,5,TRUE))</f>
        <v/>
      </c>
      <c r="K599" s="82">
        <f>IF(AND(年报!N$2&lt;=A599,A599&lt;=年报!N$3),1,0)</f>
        <v>0</v>
      </c>
    </row>
    <row r="600" spans="2:11">
      <c r="B600" s="77"/>
      <c r="C600" s="77" t="str">
        <f>IF(ISERROR(VLOOKUP(A600,'DC4-1'!$A$4:$Q$1997,5,TRUE)),"",VLOOKUP(A600,'DC4-1'!$A$4:$Q$1997,5,TRUE))</f>
        <v/>
      </c>
      <c r="K600" s="82">
        <f>IF(AND(年报!N$2&lt;=A600,A600&lt;=年报!N$3),1,0)</f>
        <v>0</v>
      </c>
    </row>
    <row r="601" spans="2:11">
      <c r="B601" s="77"/>
      <c r="C601" s="77" t="str">
        <f>IF(ISERROR(VLOOKUP(A601,'DC4-1'!$A$4:$Q$1997,5,TRUE)),"",VLOOKUP(A601,'DC4-1'!$A$4:$Q$1997,5,TRUE))</f>
        <v/>
      </c>
      <c r="K601" s="82">
        <f>IF(AND(年报!N$2&lt;=A601,A601&lt;=年报!N$3),1,0)</f>
        <v>0</v>
      </c>
    </row>
    <row r="602" spans="2:11">
      <c r="B602" s="77"/>
      <c r="C602" s="77" t="str">
        <f>IF(ISERROR(VLOOKUP(A602,'DC4-1'!$A$4:$Q$1997,5,TRUE)),"",VLOOKUP(A602,'DC4-1'!$A$4:$Q$1997,5,TRUE))</f>
        <v/>
      </c>
      <c r="K602" s="82">
        <f>IF(AND(年报!N$2&lt;=A602,A602&lt;=年报!N$3),1,0)</f>
        <v>0</v>
      </c>
    </row>
    <row r="603" spans="2:11">
      <c r="B603" s="77"/>
      <c r="C603" s="77" t="str">
        <f>IF(ISERROR(VLOOKUP(A603,'DC4-1'!$A$4:$Q$1997,5,TRUE)),"",VLOOKUP(A603,'DC4-1'!$A$4:$Q$1997,5,TRUE))</f>
        <v/>
      </c>
      <c r="K603" s="82">
        <f>IF(AND(年报!N$2&lt;=A603,A603&lt;=年报!N$3),1,0)</f>
        <v>0</v>
      </c>
    </row>
    <row r="604" spans="2:11">
      <c r="B604" s="77"/>
      <c r="C604" s="77" t="str">
        <f>IF(ISERROR(VLOOKUP(A604,'DC4-1'!$A$4:$Q$1997,5,TRUE)),"",VLOOKUP(A604,'DC4-1'!$A$4:$Q$1997,5,TRUE))</f>
        <v/>
      </c>
      <c r="K604" s="82">
        <f>IF(AND(年报!N$2&lt;=A604,A604&lt;=年报!N$3),1,0)</f>
        <v>0</v>
      </c>
    </row>
    <row r="605" spans="2:11">
      <c r="B605" s="77"/>
      <c r="C605" s="77" t="str">
        <f>IF(ISERROR(VLOOKUP(A605,'DC4-1'!$A$4:$Q$1997,5,TRUE)),"",VLOOKUP(A605,'DC4-1'!$A$4:$Q$1997,5,TRUE))</f>
        <v/>
      </c>
      <c r="K605" s="82">
        <f>IF(AND(年报!N$2&lt;=A605,A605&lt;=年报!N$3),1,0)</f>
        <v>0</v>
      </c>
    </row>
    <row r="606" spans="2:11">
      <c r="B606" s="77"/>
      <c r="C606" s="77" t="str">
        <f>IF(ISERROR(VLOOKUP(A606,'DC4-1'!$A$4:$Q$1997,5,TRUE)),"",VLOOKUP(A606,'DC4-1'!$A$4:$Q$1997,5,TRUE))</f>
        <v/>
      </c>
      <c r="K606" s="82">
        <f>IF(AND(年报!N$2&lt;=A606,A606&lt;=年报!N$3),1,0)</f>
        <v>0</v>
      </c>
    </row>
    <row r="607" spans="2:11">
      <c r="B607" s="77"/>
      <c r="C607" s="77" t="str">
        <f>IF(ISERROR(VLOOKUP(A607,'DC4-1'!$A$4:$Q$1997,5,TRUE)),"",VLOOKUP(A607,'DC4-1'!$A$4:$Q$1997,5,TRUE))</f>
        <v/>
      </c>
      <c r="K607" s="82">
        <f>IF(AND(年报!N$2&lt;=A607,A607&lt;=年报!N$3),1,0)</f>
        <v>0</v>
      </c>
    </row>
    <row r="608" spans="2:11">
      <c r="B608" s="77"/>
      <c r="C608" s="77" t="str">
        <f>IF(ISERROR(VLOOKUP(A608,'DC4-1'!$A$4:$Q$1997,5,TRUE)),"",VLOOKUP(A608,'DC4-1'!$A$4:$Q$1997,5,TRUE))</f>
        <v/>
      </c>
      <c r="K608" s="82">
        <f>IF(AND(年报!N$2&lt;=A608,A608&lt;=年报!N$3),1,0)</f>
        <v>0</v>
      </c>
    </row>
    <row r="609" spans="2:11">
      <c r="B609" s="77"/>
      <c r="C609" s="77" t="str">
        <f>IF(ISERROR(VLOOKUP(A609,'DC4-1'!$A$4:$Q$1997,5,TRUE)),"",VLOOKUP(A609,'DC4-1'!$A$4:$Q$1997,5,TRUE))</f>
        <v/>
      </c>
      <c r="K609" s="82">
        <f>IF(AND(年报!N$2&lt;=A609,A609&lt;=年报!N$3),1,0)</f>
        <v>0</v>
      </c>
    </row>
    <row r="610" spans="2:11">
      <c r="B610" s="77"/>
      <c r="C610" s="77" t="str">
        <f>IF(ISERROR(VLOOKUP(A610,'DC4-1'!$A$4:$Q$1997,5,TRUE)),"",VLOOKUP(A610,'DC4-1'!$A$4:$Q$1997,5,TRUE))</f>
        <v/>
      </c>
      <c r="K610" s="82">
        <f>IF(AND(年报!N$2&lt;=A610,A610&lt;=年报!N$3),1,0)</f>
        <v>0</v>
      </c>
    </row>
    <row r="611" spans="2:11">
      <c r="B611" s="77"/>
      <c r="C611" s="77" t="str">
        <f>IF(ISERROR(VLOOKUP(A611,'DC4-1'!$A$4:$Q$1997,5,TRUE)),"",VLOOKUP(A611,'DC4-1'!$A$4:$Q$1997,5,TRUE))</f>
        <v/>
      </c>
      <c r="K611" s="82">
        <f>IF(AND(年报!N$2&lt;=A611,A611&lt;=年报!N$3),1,0)</f>
        <v>0</v>
      </c>
    </row>
    <row r="612" spans="2:11">
      <c r="B612" s="77"/>
      <c r="C612" s="77" t="str">
        <f>IF(ISERROR(VLOOKUP(A612,'DC4-1'!$A$4:$Q$1997,5,TRUE)),"",VLOOKUP(A612,'DC4-1'!$A$4:$Q$1997,5,TRUE))</f>
        <v/>
      </c>
      <c r="K612" s="82">
        <f>IF(AND(年报!N$2&lt;=A612,A612&lt;=年报!N$3),1,0)</f>
        <v>0</v>
      </c>
    </row>
    <row r="613" spans="2:11">
      <c r="B613" s="77"/>
      <c r="C613" s="77" t="str">
        <f>IF(ISERROR(VLOOKUP(A613,'DC4-1'!$A$4:$Q$1997,5,TRUE)),"",VLOOKUP(A613,'DC4-1'!$A$4:$Q$1997,5,TRUE))</f>
        <v/>
      </c>
      <c r="K613" s="82">
        <f>IF(AND(年报!N$2&lt;=A613,A613&lt;=年报!N$3),1,0)</f>
        <v>0</v>
      </c>
    </row>
    <row r="614" spans="2:11">
      <c r="B614" s="77"/>
      <c r="C614" s="77" t="str">
        <f>IF(ISERROR(VLOOKUP(A614,'DC4-1'!$A$4:$Q$1997,5,TRUE)),"",VLOOKUP(A614,'DC4-1'!$A$4:$Q$1997,5,TRUE))</f>
        <v/>
      </c>
      <c r="K614" s="82">
        <f>IF(AND(年报!N$2&lt;=A614,A614&lt;=年报!N$3),1,0)</f>
        <v>0</v>
      </c>
    </row>
    <row r="615" spans="2:11">
      <c r="B615" s="77"/>
      <c r="C615" s="77" t="str">
        <f>IF(ISERROR(VLOOKUP(A615,'DC4-1'!$A$4:$Q$1997,5,TRUE)),"",VLOOKUP(A615,'DC4-1'!$A$4:$Q$1997,5,TRUE))</f>
        <v/>
      </c>
      <c r="K615" s="82">
        <f>IF(AND(年报!N$2&lt;=A615,A615&lt;=年报!N$3),1,0)</f>
        <v>0</v>
      </c>
    </row>
    <row r="616" spans="2:11">
      <c r="B616" s="77"/>
      <c r="C616" s="77" t="str">
        <f>IF(ISERROR(VLOOKUP(A616,'DC4-1'!$A$4:$Q$1997,5,TRUE)),"",VLOOKUP(A616,'DC4-1'!$A$4:$Q$1997,5,TRUE))</f>
        <v/>
      </c>
      <c r="K616" s="82">
        <f>IF(AND(年报!N$2&lt;=A616,A616&lt;=年报!N$3),1,0)</f>
        <v>0</v>
      </c>
    </row>
    <row r="617" spans="2:11">
      <c r="B617" s="77"/>
      <c r="C617" s="77" t="str">
        <f>IF(ISERROR(VLOOKUP(A617,'DC4-1'!$A$4:$Q$1997,5,TRUE)),"",VLOOKUP(A617,'DC4-1'!$A$4:$Q$1997,5,TRUE))</f>
        <v/>
      </c>
      <c r="K617" s="82">
        <f>IF(AND(年报!N$2&lt;=A617,A617&lt;=年报!N$3),1,0)</f>
        <v>0</v>
      </c>
    </row>
    <row r="618" spans="2:11">
      <c r="B618" s="77"/>
      <c r="C618" s="77" t="str">
        <f>IF(ISERROR(VLOOKUP(A618,'DC4-1'!$A$4:$Q$1997,5,TRUE)),"",VLOOKUP(A618,'DC4-1'!$A$4:$Q$1997,5,TRUE))</f>
        <v/>
      </c>
      <c r="K618" s="82">
        <f>IF(AND(年报!N$2&lt;=A618,A618&lt;=年报!N$3),1,0)</f>
        <v>0</v>
      </c>
    </row>
    <row r="619" spans="2:11">
      <c r="B619" s="77"/>
      <c r="C619" s="77" t="str">
        <f>IF(ISERROR(VLOOKUP(A619,'DC4-1'!$A$4:$Q$1997,5,TRUE)),"",VLOOKUP(A619,'DC4-1'!$A$4:$Q$1997,5,TRUE))</f>
        <v/>
      </c>
      <c r="K619" s="82">
        <f>IF(AND(年报!N$2&lt;=A619,A619&lt;=年报!N$3),1,0)</f>
        <v>0</v>
      </c>
    </row>
    <row r="620" spans="2:11">
      <c r="B620" s="77"/>
      <c r="C620" s="77" t="str">
        <f>IF(ISERROR(VLOOKUP(A620,'DC4-1'!$A$4:$Q$1997,5,TRUE)),"",VLOOKUP(A620,'DC4-1'!$A$4:$Q$1997,5,TRUE))</f>
        <v/>
      </c>
      <c r="K620" s="82">
        <f>IF(AND(年报!N$2&lt;=A620,A620&lt;=年报!N$3),1,0)</f>
        <v>0</v>
      </c>
    </row>
    <row r="621" spans="2:11">
      <c r="B621" s="77"/>
      <c r="C621" s="77" t="str">
        <f>IF(ISERROR(VLOOKUP(A621,'DC4-1'!$A$4:$Q$1997,5,TRUE)),"",VLOOKUP(A621,'DC4-1'!$A$4:$Q$1997,5,TRUE))</f>
        <v/>
      </c>
      <c r="K621" s="82">
        <f>IF(AND(年报!N$2&lt;=A621,A621&lt;=年报!N$3),1,0)</f>
        <v>0</v>
      </c>
    </row>
    <row r="622" spans="2:11">
      <c r="B622" s="77"/>
      <c r="C622" s="77" t="str">
        <f>IF(ISERROR(VLOOKUP(A622,'DC4-1'!$A$4:$Q$1997,5,TRUE)),"",VLOOKUP(A622,'DC4-1'!$A$4:$Q$1997,5,TRUE))</f>
        <v/>
      </c>
      <c r="K622" s="82">
        <f>IF(AND(年报!N$2&lt;=A622,A622&lt;=年报!N$3),1,0)</f>
        <v>0</v>
      </c>
    </row>
    <row r="623" spans="2:11">
      <c r="B623" s="77"/>
      <c r="C623" s="77" t="str">
        <f>IF(ISERROR(VLOOKUP(A623,'DC4-1'!$A$4:$Q$1997,5,TRUE)),"",VLOOKUP(A623,'DC4-1'!$A$4:$Q$1997,5,TRUE))</f>
        <v/>
      </c>
      <c r="K623" s="82">
        <f>IF(AND(年报!N$2&lt;=A623,A623&lt;=年报!N$3),1,0)</f>
        <v>0</v>
      </c>
    </row>
    <row r="624" spans="2:11">
      <c r="B624" s="77"/>
      <c r="C624" s="77" t="str">
        <f>IF(ISERROR(VLOOKUP(A624,'DC4-1'!$A$4:$Q$1997,5,TRUE)),"",VLOOKUP(A624,'DC4-1'!$A$4:$Q$1997,5,TRUE))</f>
        <v/>
      </c>
      <c r="K624" s="82">
        <f>IF(AND(年报!N$2&lt;=A624,A624&lt;=年报!N$3),1,0)</f>
        <v>0</v>
      </c>
    </row>
    <row r="625" spans="2:11">
      <c r="B625" s="77"/>
      <c r="C625" s="77" t="str">
        <f>IF(ISERROR(VLOOKUP(A625,'DC4-1'!$A$4:$Q$1997,5,TRUE)),"",VLOOKUP(A625,'DC4-1'!$A$4:$Q$1997,5,TRUE))</f>
        <v/>
      </c>
      <c r="K625" s="82">
        <f>IF(AND(年报!N$2&lt;=A625,A625&lt;=年报!N$3),1,0)</f>
        <v>0</v>
      </c>
    </row>
    <row r="626" spans="2:11">
      <c r="B626" s="77"/>
      <c r="C626" s="77" t="str">
        <f>IF(ISERROR(VLOOKUP(A626,'DC4-1'!$A$4:$Q$1997,5,TRUE)),"",VLOOKUP(A626,'DC4-1'!$A$4:$Q$1997,5,TRUE))</f>
        <v/>
      </c>
      <c r="K626" s="82">
        <f>IF(AND(年报!N$2&lt;=A626,A626&lt;=年报!N$3),1,0)</f>
        <v>0</v>
      </c>
    </row>
    <row r="627" spans="2:11">
      <c r="B627" s="77"/>
      <c r="C627" s="77" t="str">
        <f>IF(ISERROR(VLOOKUP(A627,'DC4-1'!$A$4:$Q$1997,5,TRUE)),"",VLOOKUP(A627,'DC4-1'!$A$4:$Q$1997,5,TRUE))</f>
        <v/>
      </c>
      <c r="K627" s="82">
        <f>IF(AND(年报!N$2&lt;=A627,A627&lt;=年报!N$3),1,0)</f>
        <v>0</v>
      </c>
    </row>
    <row r="628" spans="2:11">
      <c r="B628" s="77"/>
      <c r="C628" s="77" t="str">
        <f>IF(ISERROR(VLOOKUP(A628,'DC4-1'!$A$4:$Q$1997,5,TRUE)),"",VLOOKUP(A628,'DC4-1'!$A$4:$Q$1997,5,TRUE))</f>
        <v/>
      </c>
      <c r="K628" s="82">
        <f>IF(AND(年报!N$2&lt;=A628,A628&lt;=年报!N$3),1,0)</f>
        <v>0</v>
      </c>
    </row>
    <row r="629" spans="2:11">
      <c r="B629" s="77"/>
      <c r="C629" s="77" t="str">
        <f>IF(ISERROR(VLOOKUP(A629,'DC4-1'!$A$4:$Q$1997,5,TRUE)),"",VLOOKUP(A629,'DC4-1'!$A$4:$Q$1997,5,TRUE))</f>
        <v/>
      </c>
      <c r="K629" s="82">
        <f>IF(AND(年报!N$2&lt;=A629,A629&lt;=年报!N$3),1,0)</f>
        <v>0</v>
      </c>
    </row>
    <row r="630" spans="2:11">
      <c r="B630" s="77"/>
      <c r="C630" s="77" t="str">
        <f>IF(ISERROR(VLOOKUP(A630,'DC4-1'!$A$4:$Q$1997,5,TRUE)),"",VLOOKUP(A630,'DC4-1'!$A$4:$Q$1997,5,TRUE))</f>
        <v/>
      </c>
      <c r="K630" s="82">
        <f>IF(AND(年报!N$2&lt;=A630,A630&lt;=年报!N$3),1,0)</f>
        <v>0</v>
      </c>
    </row>
    <row r="631" spans="2:11">
      <c r="B631" s="77"/>
      <c r="C631" s="77" t="str">
        <f>IF(ISERROR(VLOOKUP(A631,'DC4-1'!$A$4:$Q$1997,5,TRUE)),"",VLOOKUP(A631,'DC4-1'!$A$4:$Q$1997,5,TRUE))</f>
        <v/>
      </c>
      <c r="K631" s="82">
        <f>IF(AND(年报!N$2&lt;=A631,A631&lt;=年报!N$3),1,0)</f>
        <v>0</v>
      </c>
    </row>
    <row r="632" spans="2:11">
      <c r="B632" s="77"/>
      <c r="C632" s="77" t="str">
        <f>IF(ISERROR(VLOOKUP(A632,'DC4-1'!$A$4:$Q$1997,5,TRUE)),"",VLOOKUP(A632,'DC4-1'!$A$4:$Q$1997,5,TRUE))</f>
        <v/>
      </c>
      <c r="K632" s="82">
        <f>IF(AND(年报!N$2&lt;=A632,A632&lt;=年报!N$3),1,0)</f>
        <v>0</v>
      </c>
    </row>
    <row r="633" spans="2:11">
      <c r="B633" s="77"/>
      <c r="C633" s="77" t="str">
        <f>IF(ISERROR(VLOOKUP(A633,'DC4-1'!$A$4:$Q$1997,5,TRUE)),"",VLOOKUP(A633,'DC4-1'!$A$4:$Q$1997,5,TRUE))</f>
        <v/>
      </c>
      <c r="K633" s="82">
        <f>IF(AND(年报!N$2&lt;=A633,A633&lt;=年报!N$3),1,0)</f>
        <v>0</v>
      </c>
    </row>
    <row r="634" spans="2:11">
      <c r="B634" s="77"/>
      <c r="C634" s="77" t="str">
        <f>IF(ISERROR(VLOOKUP(A634,'DC4-1'!$A$4:$Q$1997,5,TRUE)),"",VLOOKUP(A634,'DC4-1'!$A$4:$Q$1997,5,TRUE))</f>
        <v/>
      </c>
      <c r="K634" s="82">
        <f>IF(AND(年报!N$2&lt;=A634,A634&lt;=年报!N$3),1,0)</f>
        <v>0</v>
      </c>
    </row>
    <row r="635" spans="2:11">
      <c r="B635" s="77"/>
      <c r="C635" s="77" t="str">
        <f>IF(ISERROR(VLOOKUP(A635,'DC4-1'!$A$4:$Q$1997,5,TRUE)),"",VLOOKUP(A635,'DC4-1'!$A$4:$Q$1997,5,TRUE))</f>
        <v/>
      </c>
      <c r="K635" s="82">
        <f>IF(AND(年报!N$2&lt;=A635,A635&lt;=年报!N$3),1,0)</f>
        <v>0</v>
      </c>
    </row>
    <row r="636" spans="2:11">
      <c r="B636" s="77"/>
      <c r="C636" s="77" t="str">
        <f>IF(ISERROR(VLOOKUP(A636,'DC4-1'!$A$4:$Q$1997,5,TRUE)),"",VLOOKUP(A636,'DC4-1'!$A$4:$Q$1997,5,TRUE))</f>
        <v/>
      </c>
      <c r="K636" s="82">
        <f>IF(AND(年报!N$2&lt;=A636,A636&lt;=年报!N$3),1,0)</f>
        <v>0</v>
      </c>
    </row>
    <row r="637" spans="2:11">
      <c r="B637" s="77"/>
      <c r="C637" s="77" t="str">
        <f>IF(ISERROR(VLOOKUP(A637,'DC4-1'!$A$4:$Q$1997,5,TRUE)),"",VLOOKUP(A637,'DC4-1'!$A$4:$Q$1997,5,TRUE))</f>
        <v/>
      </c>
      <c r="K637" s="82">
        <f>IF(AND(年报!N$2&lt;=A637,A637&lt;=年报!N$3),1,0)</f>
        <v>0</v>
      </c>
    </row>
    <row r="638" spans="2:11">
      <c r="B638" s="77"/>
      <c r="C638" s="77" t="str">
        <f>IF(ISERROR(VLOOKUP(A638,'DC4-1'!$A$4:$Q$1997,5,TRUE)),"",VLOOKUP(A638,'DC4-1'!$A$4:$Q$1997,5,TRUE))</f>
        <v/>
      </c>
      <c r="K638" s="82">
        <f>IF(AND(年报!N$2&lt;=A638,A638&lt;=年报!N$3),1,0)</f>
        <v>0</v>
      </c>
    </row>
    <row r="639" spans="2:11">
      <c r="B639" s="77"/>
      <c r="C639" s="77" t="str">
        <f>IF(ISERROR(VLOOKUP(A639,'DC4-1'!$A$4:$Q$1997,5,TRUE)),"",VLOOKUP(A639,'DC4-1'!$A$4:$Q$1997,5,TRUE))</f>
        <v/>
      </c>
      <c r="K639" s="82">
        <f>IF(AND(年报!N$2&lt;=A639,A639&lt;=年报!N$3),1,0)</f>
        <v>0</v>
      </c>
    </row>
    <row r="640" spans="2:11">
      <c r="B640" s="77"/>
      <c r="C640" s="77" t="str">
        <f>IF(ISERROR(VLOOKUP(A640,'DC4-1'!$A$4:$Q$1997,5,TRUE)),"",VLOOKUP(A640,'DC4-1'!$A$4:$Q$1997,5,TRUE))</f>
        <v/>
      </c>
      <c r="K640" s="82">
        <f>IF(AND(年报!N$2&lt;=A640,A640&lt;=年报!N$3),1,0)</f>
        <v>0</v>
      </c>
    </row>
    <row r="641" spans="2:11">
      <c r="B641" s="77"/>
      <c r="C641" s="77" t="str">
        <f>IF(ISERROR(VLOOKUP(A641,'DC4-1'!$A$4:$Q$1997,5,TRUE)),"",VLOOKUP(A641,'DC4-1'!$A$4:$Q$1997,5,TRUE))</f>
        <v/>
      </c>
      <c r="K641" s="82">
        <f>IF(AND(年报!N$2&lt;=A641,A641&lt;=年报!N$3),1,0)</f>
        <v>0</v>
      </c>
    </row>
    <row r="642" spans="2:11">
      <c r="B642" s="77"/>
      <c r="C642" s="77" t="str">
        <f>IF(ISERROR(VLOOKUP(A642,'DC4-1'!$A$4:$Q$1997,5,TRUE)),"",VLOOKUP(A642,'DC4-1'!$A$4:$Q$1997,5,TRUE))</f>
        <v/>
      </c>
      <c r="K642" s="82">
        <f>IF(AND(年报!N$2&lt;=A642,A642&lt;=年报!N$3),1,0)</f>
        <v>0</v>
      </c>
    </row>
    <row r="643" spans="2:11">
      <c r="B643" s="77"/>
      <c r="C643" s="77" t="str">
        <f>IF(ISERROR(VLOOKUP(A643,'DC4-1'!$A$4:$Q$1997,5,TRUE)),"",VLOOKUP(A643,'DC4-1'!$A$4:$Q$1997,5,TRUE))</f>
        <v/>
      </c>
      <c r="K643" s="82">
        <f>IF(AND(年报!N$2&lt;=A643,A643&lt;=年报!N$3),1,0)</f>
        <v>0</v>
      </c>
    </row>
    <row r="644" spans="2:11">
      <c r="B644" s="77"/>
      <c r="C644" s="77" t="str">
        <f>IF(ISERROR(VLOOKUP(A644,'DC4-1'!$A$4:$Q$1997,5,TRUE)),"",VLOOKUP(A644,'DC4-1'!$A$4:$Q$1997,5,TRUE))</f>
        <v/>
      </c>
      <c r="K644" s="82">
        <f>IF(AND(年报!N$2&lt;=A644,A644&lt;=年报!N$3),1,0)</f>
        <v>0</v>
      </c>
    </row>
    <row r="645" spans="2:11">
      <c r="B645" s="77"/>
      <c r="C645" s="77" t="str">
        <f>IF(ISERROR(VLOOKUP(A645,'DC4-1'!$A$4:$Q$1997,5,TRUE)),"",VLOOKUP(A645,'DC4-1'!$A$4:$Q$1997,5,TRUE))</f>
        <v/>
      </c>
      <c r="K645" s="82">
        <f>IF(AND(年报!N$2&lt;=A645,A645&lt;=年报!N$3),1,0)</f>
        <v>0</v>
      </c>
    </row>
    <row r="646" spans="2:11">
      <c r="B646" s="77"/>
      <c r="C646" s="77" t="str">
        <f>IF(ISERROR(VLOOKUP(A646,'DC4-1'!$A$4:$Q$1997,5,TRUE)),"",VLOOKUP(A646,'DC4-1'!$A$4:$Q$1997,5,TRUE))</f>
        <v/>
      </c>
      <c r="K646" s="82">
        <f>IF(AND(年报!N$2&lt;=A646,A646&lt;=年报!N$3),1,0)</f>
        <v>0</v>
      </c>
    </row>
    <row r="647" spans="2:11">
      <c r="B647" s="77"/>
      <c r="C647" s="77" t="str">
        <f>IF(ISERROR(VLOOKUP(A647,'DC4-1'!$A$4:$Q$1997,5,TRUE)),"",VLOOKUP(A647,'DC4-1'!$A$4:$Q$1997,5,TRUE))</f>
        <v/>
      </c>
      <c r="K647" s="82">
        <f>IF(AND(年报!N$2&lt;=A647,A647&lt;=年报!N$3),1,0)</f>
        <v>0</v>
      </c>
    </row>
    <row r="648" spans="2:11">
      <c r="B648" s="77"/>
      <c r="C648" s="77" t="str">
        <f>IF(ISERROR(VLOOKUP(A648,'DC4-1'!$A$4:$Q$1997,5,TRUE)),"",VLOOKUP(A648,'DC4-1'!$A$4:$Q$1997,5,TRUE))</f>
        <v/>
      </c>
      <c r="K648" s="82">
        <f>IF(AND(年报!N$2&lt;=A648,A648&lt;=年报!N$3),1,0)</f>
        <v>0</v>
      </c>
    </row>
    <row r="649" spans="2:11">
      <c r="B649" s="77"/>
      <c r="C649" s="77" t="str">
        <f>IF(ISERROR(VLOOKUP(A649,'DC4-1'!$A$4:$Q$1997,5,TRUE)),"",VLOOKUP(A649,'DC4-1'!$A$4:$Q$1997,5,TRUE))</f>
        <v/>
      </c>
      <c r="K649" s="82">
        <f>IF(AND(年报!N$2&lt;=A649,A649&lt;=年报!N$3),1,0)</f>
        <v>0</v>
      </c>
    </row>
    <row r="650" spans="2:11">
      <c r="B650" s="77"/>
      <c r="C650" s="77" t="str">
        <f>IF(ISERROR(VLOOKUP(A650,'DC4-1'!$A$4:$Q$1997,5,TRUE)),"",VLOOKUP(A650,'DC4-1'!$A$4:$Q$1997,5,TRUE))</f>
        <v/>
      </c>
      <c r="K650" s="82">
        <f>IF(AND(年报!N$2&lt;=A650,A650&lt;=年报!N$3),1,0)</f>
        <v>0</v>
      </c>
    </row>
    <row r="651" spans="2:11">
      <c r="B651" s="77"/>
      <c r="C651" s="77" t="str">
        <f>IF(ISERROR(VLOOKUP(A651,'DC4-1'!$A$4:$Q$1997,5,TRUE)),"",VLOOKUP(A651,'DC4-1'!$A$4:$Q$1997,5,TRUE))</f>
        <v/>
      </c>
      <c r="K651" s="82">
        <f>IF(AND(年报!N$2&lt;=A651,A651&lt;=年报!N$3),1,0)</f>
        <v>0</v>
      </c>
    </row>
    <row r="652" spans="2:11">
      <c r="B652" s="77"/>
      <c r="C652" s="77" t="str">
        <f>IF(ISERROR(VLOOKUP(A652,'DC4-1'!$A$4:$Q$1997,5,TRUE)),"",VLOOKUP(A652,'DC4-1'!$A$4:$Q$1997,5,TRUE))</f>
        <v/>
      </c>
      <c r="K652" s="82">
        <f>IF(AND(年报!N$2&lt;=A652,A652&lt;=年报!N$3),1,0)</f>
        <v>0</v>
      </c>
    </row>
    <row r="653" spans="2:11">
      <c r="B653" s="77"/>
      <c r="C653" s="77" t="str">
        <f>IF(ISERROR(VLOOKUP(A653,'DC4-1'!$A$4:$Q$1997,5,TRUE)),"",VLOOKUP(A653,'DC4-1'!$A$4:$Q$1997,5,TRUE))</f>
        <v/>
      </c>
      <c r="K653" s="82">
        <f>IF(AND(年报!N$2&lt;=A653,A653&lt;=年报!N$3),1,0)</f>
        <v>0</v>
      </c>
    </row>
    <row r="654" spans="2:11">
      <c r="B654" s="77"/>
      <c r="C654" s="77" t="str">
        <f>IF(ISERROR(VLOOKUP(A654,'DC4-1'!$A$4:$Q$1997,5,TRUE)),"",VLOOKUP(A654,'DC4-1'!$A$4:$Q$1997,5,TRUE))</f>
        <v/>
      </c>
      <c r="K654" s="82">
        <f>IF(AND(年报!N$2&lt;=A654,A654&lt;=年报!N$3),1,0)</f>
        <v>0</v>
      </c>
    </row>
    <row r="655" spans="2:11">
      <c r="B655" s="77"/>
      <c r="C655" s="77" t="str">
        <f>IF(ISERROR(VLOOKUP(A655,'DC4-1'!$A$4:$Q$1997,5,TRUE)),"",VLOOKUP(A655,'DC4-1'!$A$4:$Q$1997,5,TRUE))</f>
        <v/>
      </c>
      <c r="K655" s="82">
        <f>IF(AND(年报!N$2&lt;=A655,A655&lt;=年报!N$3),1,0)</f>
        <v>0</v>
      </c>
    </row>
    <row r="656" spans="2:11">
      <c r="B656" s="77"/>
      <c r="C656" s="77" t="str">
        <f>IF(ISERROR(VLOOKUP(A656,'DC4-1'!$A$4:$Q$1997,5,TRUE)),"",VLOOKUP(A656,'DC4-1'!$A$4:$Q$1997,5,TRUE))</f>
        <v/>
      </c>
      <c r="K656" s="82">
        <f>IF(AND(年报!N$2&lt;=A656,A656&lt;=年报!N$3),1,0)</f>
        <v>0</v>
      </c>
    </row>
    <row r="657" spans="2:11">
      <c r="B657" s="77"/>
      <c r="C657" s="77" t="str">
        <f>IF(ISERROR(VLOOKUP(A657,'DC4-1'!$A$4:$Q$1997,5,TRUE)),"",VLOOKUP(A657,'DC4-1'!$A$4:$Q$1997,5,TRUE))</f>
        <v/>
      </c>
      <c r="K657" s="82">
        <f>IF(AND(年报!N$2&lt;=A657,A657&lt;=年报!N$3),1,0)</f>
        <v>0</v>
      </c>
    </row>
    <row r="658" spans="2:11">
      <c r="B658" s="77"/>
      <c r="C658" s="77" t="str">
        <f>IF(ISERROR(VLOOKUP(A658,'DC4-1'!$A$4:$Q$1997,5,TRUE)),"",VLOOKUP(A658,'DC4-1'!$A$4:$Q$1997,5,TRUE))</f>
        <v/>
      </c>
      <c r="K658" s="82">
        <f>IF(AND(年报!N$2&lt;=A658,A658&lt;=年报!N$3),1,0)</f>
        <v>0</v>
      </c>
    </row>
    <row r="659" spans="2:11">
      <c r="B659" s="77"/>
      <c r="C659" s="77" t="str">
        <f>IF(ISERROR(VLOOKUP(A659,'DC4-1'!$A$4:$Q$1997,5,TRUE)),"",VLOOKUP(A659,'DC4-1'!$A$4:$Q$1997,5,TRUE))</f>
        <v/>
      </c>
      <c r="K659" s="82">
        <f>IF(AND(年报!N$2&lt;=A659,A659&lt;=年报!N$3),1,0)</f>
        <v>0</v>
      </c>
    </row>
    <row r="660" spans="2:11">
      <c r="B660" s="77"/>
      <c r="C660" s="77" t="str">
        <f>IF(ISERROR(VLOOKUP(A660,'DC4-1'!$A$4:$Q$1997,5,TRUE)),"",VLOOKUP(A660,'DC4-1'!$A$4:$Q$1997,5,TRUE))</f>
        <v/>
      </c>
      <c r="K660" s="82">
        <f>IF(AND(年报!N$2&lt;=A660,A660&lt;=年报!N$3),1,0)</f>
        <v>0</v>
      </c>
    </row>
    <row r="661" spans="2:11">
      <c r="B661" s="77"/>
      <c r="C661" s="77" t="str">
        <f>IF(ISERROR(VLOOKUP(A661,'DC4-1'!$A$4:$Q$1997,5,TRUE)),"",VLOOKUP(A661,'DC4-1'!$A$4:$Q$1997,5,TRUE))</f>
        <v/>
      </c>
      <c r="K661" s="82">
        <f>IF(AND(年报!N$2&lt;=A661,A661&lt;=年报!N$3),1,0)</f>
        <v>0</v>
      </c>
    </row>
    <row r="662" spans="2:11">
      <c r="B662" s="77"/>
      <c r="C662" s="77" t="str">
        <f>IF(ISERROR(VLOOKUP(A662,'DC4-1'!$A$4:$Q$1997,5,TRUE)),"",VLOOKUP(A662,'DC4-1'!$A$4:$Q$1997,5,TRUE))</f>
        <v/>
      </c>
      <c r="K662" s="82">
        <f>IF(AND(年报!N$2&lt;=A662,A662&lt;=年报!N$3),1,0)</f>
        <v>0</v>
      </c>
    </row>
    <row r="663" spans="2:11">
      <c r="B663" s="77"/>
      <c r="C663" s="77" t="str">
        <f>IF(ISERROR(VLOOKUP(A663,'DC4-1'!$A$4:$Q$1997,5,TRUE)),"",VLOOKUP(A663,'DC4-1'!$A$4:$Q$1997,5,TRUE))</f>
        <v/>
      </c>
      <c r="K663" s="82">
        <f>IF(AND(年报!N$2&lt;=A663,A663&lt;=年报!N$3),1,0)</f>
        <v>0</v>
      </c>
    </row>
    <row r="664" spans="2:11">
      <c r="B664" s="77"/>
      <c r="C664" s="77" t="str">
        <f>IF(ISERROR(VLOOKUP(A664,'DC4-1'!$A$4:$Q$1997,5,TRUE)),"",VLOOKUP(A664,'DC4-1'!$A$4:$Q$1997,5,TRUE))</f>
        <v/>
      </c>
      <c r="K664" s="82">
        <f>IF(AND(年报!N$2&lt;=A664,A664&lt;=年报!N$3),1,0)</f>
        <v>0</v>
      </c>
    </row>
    <row r="665" spans="2:11">
      <c r="B665" s="77"/>
      <c r="C665" s="77" t="str">
        <f>IF(ISERROR(VLOOKUP(A665,'DC4-1'!$A$4:$Q$1997,5,TRUE)),"",VLOOKUP(A665,'DC4-1'!$A$4:$Q$1997,5,TRUE))</f>
        <v/>
      </c>
      <c r="K665" s="82">
        <f>IF(AND(年报!N$2&lt;=A665,A665&lt;=年报!N$3),1,0)</f>
        <v>0</v>
      </c>
    </row>
    <row r="666" spans="2:11">
      <c r="B666" s="77"/>
      <c r="C666" s="77" t="str">
        <f>IF(ISERROR(VLOOKUP(A666,'DC4-1'!$A$4:$Q$1997,5,TRUE)),"",VLOOKUP(A666,'DC4-1'!$A$4:$Q$1997,5,TRUE))</f>
        <v/>
      </c>
      <c r="K666" s="82">
        <f>IF(AND(年报!N$2&lt;=A666,A666&lt;=年报!N$3),1,0)</f>
        <v>0</v>
      </c>
    </row>
    <row r="667" spans="2:11">
      <c r="B667" s="77"/>
      <c r="C667" s="77" t="str">
        <f>IF(ISERROR(VLOOKUP(A667,'DC4-1'!$A$4:$Q$1997,5,TRUE)),"",VLOOKUP(A667,'DC4-1'!$A$4:$Q$1997,5,TRUE))</f>
        <v/>
      </c>
      <c r="K667" s="82">
        <f>IF(AND(年报!N$2&lt;=A667,A667&lt;=年报!N$3),1,0)</f>
        <v>0</v>
      </c>
    </row>
    <row r="668" spans="2:11">
      <c r="B668" s="77"/>
      <c r="C668" s="77" t="str">
        <f>IF(ISERROR(VLOOKUP(A668,'DC4-1'!$A$4:$Q$1997,5,TRUE)),"",VLOOKUP(A668,'DC4-1'!$A$4:$Q$1997,5,TRUE))</f>
        <v/>
      </c>
      <c r="K668" s="82">
        <f>IF(AND(年报!N$2&lt;=A668,A668&lt;=年报!N$3),1,0)</f>
        <v>0</v>
      </c>
    </row>
    <row r="669" spans="2:11">
      <c r="B669" s="77"/>
      <c r="C669" s="77" t="str">
        <f>IF(ISERROR(VLOOKUP(A669,'DC4-1'!$A$4:$Q$1997,5,TRUE)),"",VLOOKUP(A669,'DC4-1'!$A$4:$Q$1997,5,TRUE))</f>
        <v/>
      </c>
      <c r="K669" s="82">
        <f>IF(AND(年报!N$2&lt;=A669,A669&lt;=年报!N$3),1,0)</f>
        <v>0</v>
      </c>
    </row>
    <row r="670" spans="2:11">
      <c r="B670" s="77"/>
      <c r="C670" s="77" t="str">
        <f>IF(ISERROR(VLOOKUP(A670,'DC4-1'!$A$4:$Q$1997,5,TRUE)),"",VLOOKUP(A670,'DC4-1'!$A$4:$Q$1997,5,TRUE))</f>
        <v/>
      </c>
      <c r="K670" s="82">
        <f>IF(AND(年报!N$2&lt;=A670,A670&lt;=年报!N$3),1,0)</f>
        <v>0</v>
      </c>
    </row>
    <row r="671" spans="2:11">
      <c r="B671" s="77"/>
      <c r="C671" s="77" t="str">
        <f>IF(ISERROR(VLOOKUP(A671,'DC4-1'!$A$4:$Q$1997,5,TRUE)),"",VLOOKUP(A671,'DC4-1'!$A$4:$Q$1997,5,TRUE))</f>
        <v/>
      </c>
      <c r="K671" s="82">
        <f>IF(AND(年报!N$2&lt;=A671,A671&lt;=年报!N$3),1,0)</f>
        <v>0</v>
      </c>
    </row>
    <row r="672" spans="2:11">
      <c r="B672" s="77"/>
      <c r="C672" s="77" t="str">
        <f>IF(ISERROR(VLOOKUP(A672,'DC4-1'!$A$4:$Q$1997,5,TRUE)),"",VLOOKUP(A672,'DC4-1'!$A$4:$Q$1997,5,TRUE))</f>
        <v/>
      </c>
      <c r="K672" s="82">
        <f>IF(AND(年报!N$2&lt;=A672,A672&lt;=年报!N$3),1,0)</f>
        <v>0</v>
      </c>
    </row>
    <row r="673" spans="2:11">
      <c r="B673" s="77"/>
      <c r="C673" s="77" t="str">
        <f>IF(ISERROR(VLOOKUP(A673,'DC4-1'!$A$4:$Q$1997,5,TRUE)),"",VLOOKUP(A673,'DC4-1'!$A$4:$Q$1997,5,TRUE))</f>
        <v/>
      </c>
      <c r="K673" s="82">
        <f>IF(AND(年报!N$2&lt;=A673,A673&lt;=年报!N$3),1,0)</f>
        <v>0</v>
      </c>
    </row>
    <row r="674" spans="2:11">
      <c r="B674" s="77"/>
      <c r="C674" s="77" t="str">
        <f>IF(ISERROR(VLOOKUP(A674,'DC4-1'!$A$4:$Q$1997,5,TRUE)),"",VLOOKUP(A674,'DC4-1'!$A$4:$Q$1997,5,TRUE))</f>
        <v/>
      </c>
      <c r="K674" s="82">
        <f>IF(AND(年报!N$2&lt;=A674,A674&lt;=年报!N$3),1,0)</f>
        <v>0</v>
      </c>
    </row>
    <row r="675" spans="2:11">
      <c r="B675" s="77"/>
      <c r="C675" s="77" t="str">
        <f>IF(ISERROR(VLOOKUP(A675,'DC4-1'!$A$4:$Q$1997,5,TRUE)),"",VLOOKUP(A675,'DC4-1'!$A$4:$Q$1997,5,TRUE))</f>
        <v/>
      </c>
      <c r="K675" s="82">
        <f>IF(AND(年报!N$2&lt;=A675,A675&lt;=年报!N$3),1,0)</f>
        <v>0</v>
      </c>
    </row>
    <row r="676" spans="2:11">
      <c r="B676" s="77"/>
      <c r="C676" s="77" t="str">
        <f>IF(ISERROR(VLOOKUP(A676,'DC4-1'!$A$4:$Q$1997,5,TRUE)),"",VLOOKUP(A676,'DC4-1'!$A$4:$Q$1997,5,TRUE))</f>
        <v/>
      </c>
      <c r="K676" s="82">
        <f>IF(AND(年报!N$2&lt;=A676,A676&lt;=年报!N$3),1,0)</f>
        <v>0</v>
      </c>
    </row>
    <row r="677" spans="2:11">
      <c r="B677" s="77"/>
      <c r="C677" s="77" t="str">
        <f>IF(ISERROR(VLOOKUP(A677,'DC4-1'!$A$4:$Q$1997,5,TRUE)),"",VLOOKUP(A677,'DC4-1'!$A$4:$Q$1997,5,TRUE))</f>
        <v/>
      </c>
      <c r="K677" s="82">
        <f>IF(AND(年报!N$2&lt;=A677,A677&lt;=年报!N$3),1,0)</f>
        <v>0</v>
      </c>
    </row>
    <row r="678" spans="2:11">
      <c r="B678" s="77"/>
      <c r="C678" s="77" t="str">
        <f>IF(ISERROR(VLOOKUP(A678,'DC4-1'!$A$4:$Q$1997,5,TRUE)),"",VLOOKUP(A678,'DC4-1'!$A$4:$Q$1997,5,TRUE))</f>
        <v/>
      </c>
      <c r="K678" s="82">
        <f>IF(AND(年报!N$2&lt;=A678,A678&lt;=年报!N$3),1,0)</f>
        <v>0</v>
      </c>
    </row>
    <row r="679" spans="2:11">
      <c r="B679" s="77"/>
      <c r="C679" s="77" t="str">
        <f>IF(ISERROR(VLOOKUP(A679,'DC4-1'!$A$4:$Q$1997,5,TRUE)),"",VLOOKUP(A679,'DC4-1'!$A$4:$Q$1997,5,TRUE))</f>
        <v/>
      </c>
      <c r="K679" s="82">
        <f>IF(AND(年报!N$2&lt;=A679,A679&lt;=年报!N$3),1,0)</f>
        <v>0</v>
      </c>
    </row>
    <row r="680" spans="2:11">
      <c r="B680" s="77"/>
      <c r="C680" s="77" t="str">
        <f>IF(ISERROR(VLOOKUP(A680,'DC4-1'!$A$4:$Q$1997,5,TRUE)),"",VLOOKUP(A680,'DC4-1'!$A$4:$Q$1997,5,TRUE))</f>
        <v/>
      </c>
      <c r="K680" s="82">
        <f>IF(AND(年报!N$2&lt;=A680,A680&lt;=年报!N$3),1,0)</f>
        <v>0</v>
      </c>
    </row>
    <row r="681" spans="2:11">
      <c r="B681" s="77"/>
      <c r="C681" s="77" t="str">
        <f>IF(ISERROR(VLOOKUP(A681,'DC4-1'!$A$4:$Q$1997,5,TRUE)),"",VLOOKUP(A681,'DC4-1'!$A$4:$Q$1997,5,TRUE))</f>
        <v/>
      </c>
      <c r="K681" s="82">
        <f>IF(AND(年报!N$2&lt;=A681,A681&lt;=年报!N$3),1,0)</f>
        <v>0</v>
      </c>
    </row>
    <row r="682" spans="2:11">
      <c r="B682" s="77"/>
      <c r="C682" s="77" t="str">
        <f>IF(ISERROR(VLOOKUP(A682,'DC4-1'!$A$4:$Q$1997,5,TRUE)),"",VLOOKUP(A682,'DC4-1'!$A$4:$Q$1997,5,TRUE))</f>
        <v/>
      </c>
      <c r="K682" s="82">
        <f>IF(AND(年报!N$2&lt;=A682,A682&lt;=年报!N$3),1,0)</f>
        <v>0</v>
      </c>
    </row>
    <row r="683" spans="2:11">
      <c r="B683" s="77"/>
      <c r="C683" s="77" t="str">
        <f>IF(ISERROR(VLOOKUP(A683,'DC4-1'!$A$4:$Q$1997,5,TRUE)),"",VLOOKUP(A683,'DC4-1'!$A$4:$Q$1997,5,TRUE))</f>
        <v/>
      </c>
      <c r="K683" s="82">
        <f>IF(AND(年报!N$2&lt;=A683,A683&lt;=年报!N$3),1,0)</f>
        <v>0</v>
      </c>
    </row>
    <row r="684" spans="2:11">
      <c r="B684" s="77"/>
      <c r="C684" s="77" t="str">
        <f>IF(ISERROR(VLOOKUP(A684,'DC4-1'!$A$4:$Q$1997,5,TRUE)),"",VLOOKUP(A684,'DC4-1'!$A$4:$Q$1997,5,TRUE))</f>
        <v/>
      </c>
      <c r="K684" s="82">
        <f>IF(AND(年报!N$2&lt;=A684,A684&lt;=年报!N$3),1,0)</f>
        <v>0</v>
      </c>
    </row>
    <row r="685" spans="2:11">
      <c r="B685" s="77"/>
      <c r="C685" s="77" t="str">
        <f>IF(ISERROR(VLOOKUP(A685,'DC4-1'!$A$4:$Q$1997,5,TRUE)),"",VLOOKUP(A685,'DC4-1'!$A$4:$Q$1997,5,TRUE))</f>
        <v/>
      </c>
      <c r="K685" s="82">
        <f>IF(AND(年报!N$2&lt;=A685,A685&lt;=年报!N$3),1,0)</f>
        <v>0</v>
      </c>
    </row>
    <row r="686" spans="2:11">
      <c r="B686" s="77"/>
      <c r="C686" s="77" t="str">
        <f>IF(ISERROR(VLOOKUP(A686,'DC4-1'!$A$4:$Q$1997,5,TRUE)),"",VLOOKUP(A686,'DC4-1'!$A$4:$Q$1997,5,TRUE))</f>
        <v/>
      </c>
      <c r="K686" s="82">
        <f>IF(AND(年报!N$2&lt;=A686,A686&lt;=年报!N$3),1,0)</f>
        <v>0</v>
      </c>
    </row>
    <row r="687" spans="2:11">
      <c r="B687" s="77"/>
      <c r="C687" s="77" t="str">
        <f>IF(ISERROR(VLOOKUP(A687,'DC4-1'!$A$4:$Q$1997,5,TRUE)),"",VLOOKUP(A687,'DC4-1'!$A$4:$Q$1997,5,TRUE))</f>
        <v/>
      </c>
      <c r="K687" s="82">
        <f>IF(AND(年报!N$2&lt;=A687,A687&lt;=年报!N$3),1,0)</f>
        <v>0</v>
      </c>
    </row>
    <row r="688" spans="2:11">
      <c r="B688" s="77"/>
      <c r="C688" s="77" t="str">
        <f>IF(ISERROR(VLOOKUP(A688,'DC4-1'!$A$4:$Q$1997,5,TRUE)),"",VLOOKUP(A688,'DC4-1'!$A$4:$Q$1997,5,TRUE))</f>
        <v/>
      </c>
      <c r="K688" s="82">
        <f>IF(AND(年报!N$2&lt;=A688,A688&lt;=年报!N$3),1,0)</f>
        <v>0</v>
      </c>
    </row>
    <row r="689" spans="2:11">
      <c r="B689" s="77"/>
      <c r="C689" s="77" t="str">
        <f>IF(ISERROR(VLOOKUP(A689,'DC4-1'!$A$4:$Q$1997,5,TRUE)),"",VLOOKUP(A689,'DC4-1'!$A$4:$Q$1997,5,TRUE))</f>
        <v/>
      </c>
      <c r="K689" s="82">
        <f>IF(AND(年报!N$2&lt;=A689,A689&lt;=年报!N$3),1,0)</f>
        <v>0</v>
      </c>
    </row>
    <row r="690" spans="2:11">
      <c r="B690" s="77"/>
      <c r="C690" s="77" t="str">
        <f>IF(ISERROR(VLOOKUP(A690,'DC4-1'!$A$4:$Q$1997,5,TRUE)),"",VLOOKUP(A690,'DC4-1'!$A$4:$Q$1997,5,TRUE))</f>
        <v/>
      </c>
      <c r="K690" s="82">
        <f>IF(AND(年报!N$2&lt;=A690,A690&lt;=年报!N$3),1,0)</f>
        <v>0</v>
      </c>
    </row>
    <row r="691" spans="2:11">
      <c r="B691" s="77"/>
      <c r="C691" s="77" t="str">
        <f>IF(ISERROR(VLOOKUP(A691,'DC4-1'!$A$4:$Q$1997,5,TRUE)),"",VLOOKUP(A691,'DC4-1'!$A$4:$Q$1997,5,TRUE))</f>
        <v/>
      </c>
      <c r="K691" s="82">
        <f>IF(AND(年报!N$2&lt;=A691,A691&lt;=年报!N$3),1,0)</f>
        <v>0</v>
      </c>
    </row>
    <row r="692" spans="2:11">
      <c r="B692" s="77"/>
      <c r="C692" s="77" t="str">
        <f>IF(ISERROR(VLOOKUP(A692,'DC4-1'!$A$4:$Q$1997,5,TRUE)),"",VLOOKUP(A692,'DC4-1'!$A$4:$Q$1997,5,TRUE))</f>
        <v/>
      </c>
      <c r="K692" s="82">
        <f>IF(AND(年报!N$2&lt;=A692,A692&lt;=年报!N$3),1,0)</f>
        <v>0</v>
      </c>
    </row>
    <row r="693" spans="2:11">
      <c r="B693" s="77"/>
      <c r="C693" s="77" t="str">
        <f>IF(ISERROR(VLOOKUP(A693,'DC4-1'!$A$4:$Q$1997,5,TRUE)),"",VLOOKUP(A693,'DC4-1'!$A$4:$Q$1997,5,TRUE))</f>
        <v/>
      </c>
      <c r="K693" s="82">
        <f>IF(AND(年报!N$2&lt;=A693,A693&lt;=年报!N$3),1,0)</f>
        <v>0</v>
      </c>
    </row>
    <row r="694" spans="2:11">
      <c r="B694" s="77"/>
      <c r="C694" s="77" t="str">
        <f>IF(ISERROR(VLOOKUP(A694,'DC4-1'!$A$4:$Q$1997,5,TRUE)),"",VLOOKUP(A694,'DC4-1'!$A$4:$Q$1997,5,TRUE))</f>
        <v/>
      </c>
      <c r="K694" s="82">
        <f>IF(AND(年报!N$2&lt;=A694,A694&lt;=年报!N$3),1,0)</f>
        <v>0</v>
      </c>
    </row>
    <row r="695" spans="2:11">
      <c r="B695" s="77"/>
      <c r="C695" s="77" t="str">
        <f>IF(ISERROR(VLOOKUP(A695,'DC4-1'!$A$4:$Q$1997,5,TRUE)),"",VLOOKUP(A695,'DC4-1'!$A$4:$Q$1997,5,TRUE))</f>
        <v/>
      </c>
      <c r="K695" s="82">
        <f>IF(AND(年报!N$2&lt;=A695,A695&lt;=年报!N$3),1,0)</f>
        <v>0</v>
      </c>
    </row>
    <row r="696" spans="2:11">
      <c r="B696" s="77"/>
      <c r="C696" s="77" t="str">
        <f>IF(ISERROR(VLOOKUP(A696,'DC4-1'!$A$4:$Q$1997,5,TRUE)),"",VLOOKUP(A696,'DC4-1'!$A$4:$Q$1997,5,TRUE))</f>
        <v/>
      </c>
      <c r="K696" s="82">
        <f>IF(AND(年报!N$2&lt;=A696,A696&lt;=年报!N$3),1,0)</f>
        <v>0</v>
      </c>
    </row>
    <row r="697" spans="2:11">
      <c r="B697" s="77"/>
      <c r="C697" s="77" t="str">
        <f>IF(ISERROR(VLOOKUP(A697,'DC4-1'!$A$4:$Q$1997,5,TRUE)),"",VLOOKUP(A697,'DC4-1'!$A$4:$Q$1997,5,TRUE))</f>
        <v/>
      </c>
      <c r="K697" s="82">
        <f>IF(AND(年报!N$2&lt;=A697,A697&lt;=年报!N$3),1,0)</f>
        <v>0</v>
      </c>
    </row>
    <row r="698" spans="2:11">
      <c r="B698" s="77"/>
      <c r="C698" s="77" t="str">
        <f>IF(ISERROR(VLOOKUP(A698,'DC4-1'!$A$4:$Q$1997,5,TRUE)),"",VLOOKUP(A698,'DC4-1'!$A$4:$Q$1997,5,TRUE))</f>
        <v/>
      </c>
      <c r="K698" s="82">
        <f>IF(AND(年报!N$2&lt;=A698,A698&lt;=年报!N$3),1,0)</f>
        <v>0</v>
      </c>
    </row>
    <row r="699" spans="2:11">
      <c r="B699" s="77"/>
      <c r="C699" s="77" t="str">
        <f>IF(ISERROR(VLOOKUP(A699,'DC4-1'!$A$4:$Q$1997,5,TRUE)),"",VLOOKUP(A699,'DC4-1'!$A$4:$Q$1997,5,TRUE))</f>
        <v/>
      </c>
      <c r="K699" s="82">
        <f>IF(AND(年报!N$2&lt;=A699,A699&lt;=年报!N$3),1,0)</f>
        <v>0</v>
      </c>
    </row>
    <row r="700" spans="2:11">
      <c r="B700" s="77"/>
      <c r="C700" s="77" t="str">
        <f>IF(ISERROR(VLOOKUP(A700,'DC4-1'!$A$4:$Q$1997,5,TRUE)),"",VLOOKUP(A700,'DC4-1'!$A$4:$Q$1997,5,TRUE))</f>
        <v/>
      </c>
      <c r="K700" s="82">
        <f>IF(AND(年报!N$2&lt;=A700,A700&lt;=年报!N$3),1,0)</f>
        <v>0</v>
      </c>
    </row>
    <row r="701" spans="2:11">
      <c r="B701" s="77"/>
      <c r="C701" s="77" t="str">
        <f>IF(ISERROR(VLOOKUP(A701,'DC4-1'!$A$4:$Q$1997,5,TRUE)),"",VLOOKUP(A701,'DC4-1'!$A$4:$Q$1997,5,TRUE))</f>
        <v/>
      </c>
      <c r="K701" s="82">
        <f>IF(AND(年报!N$2&lt;=A701,A701&lt;=年报!N$3),1,0)</f>
        <v>0</v>
      </c>
    </row>
    <row r="702" spans="2:11">
      <c r="B702" s="77"/>
      <c r="C702" s="77" t="str">
        <f>IF(ISERROR(VLOOKUP(A702,'DC4-1'!$A$4:$Q$1997,5,TRUE)),"",VLOOKUP(A702,'DC4-1'!$A$4:$Q$1997,5,TRUE))</f>
        <v/>
      </c>
      <c r="K702" s="82">
        <f>IF(AND(年报!N$2&lt;=A702,A702&lt;=年报!N$3),1,0)</f>
        <v>0</v>
      </c>
    </row>
    <row r="703" spans="2:11">
      <c r="B703" s="77"/>
      <c r="C703" s="77" t="str">
        <f>IF(ISERROR(VLOOKUP(A703,'DC4-1'!$A$4:$Q$1997,5,TRUE)),"",VLOOKUP(A703,'DC4-1'!$A$4:$Q$1997,5,TRUE))</f>
        <v/>
      </c>
      <c r="K703" s="82">
        <f>IF(AND(年报!N$2&lt;=A703,A703&lt;=年报!N$3),1,0)</f>
        <v>0</v>
      </c>
    </row>
    <row r="704" spans="2:11">
      <c r="B704" s="77"/>
      <c r="C704" s="77" t="str">
        <f>IF(ISERROR(VLOOKUP(A704,'DC4-1'!$A$4:$Q$1997,5,TRUE)),"",VLOOKUP(A704,'DC4-1'!$A$4:$Q$1997,5,TRUE))</f>
        <v/>
      </c>
      <c r="K704" s="82">
        <f>IF(AND(年报!N$2&lt;=A704,A704&lt;=年报!N$3),1,0)</f>
        <v>0</v>
      </c>
    </row>
    <row r="705" spans="2:11">
      <c r="B705" s="77"/>
      <c r="C705" s="77" t="str">
        <f>IF(ISERROR(VLOOKUP(A705,'DC4-1'!$A$4:$Q$1997,5,TRUE)),"",VLOOKUP(A705,'DC4-1'!$A$4:$Q$1997,5,TRUE))</f>
        <v/>
      </c>
      <c r="K705" s="82">
        <f>IF(AND(年报!N$2&lt;=A705,A705&lt;=年报!N$3),1,0)</f>
        <v>0</v>
      </c>
    </row>
    <row r="706" spans="2:11">
      <c r="B706" s="77"/>
      <c r="C706" s="77" t="str">
        <f>IF(ISERROR(VLOOKUP(A706,'DC4-1'!$A$4:$Q$1997,5,TRUE)),"",VLOOKUP(A706,'DC4-1'!$A$4:$Q$1997,5,TRUE))</f>
        <v/>
      </c>
      <c r="K706" s="82">
        <f>IF(AND(年报!N$2&lt;=A706,A706&lt;=年报!N$3),1,0)</f>
        <v>0</v>
      </c>
    </row>
    <row r="707" spans="2:11">
      <c r="B707" s="77"/>
      <c r="C707" s="77" t="str">
        <f>IF(ISERROR(VLOOKUP(A707,'DC4-1'!$A$4:$Q$1997,5,TRUE)),"",VLOOKUP(A707,'DC4-1'!$A$4:$Q$1997,5,TRUE))</f>
        <v/>
      </c>
      <c r="K707" s="82">
        <f>IF(AND(年报!N$2&lt;=A707,A707&lt;=年报!N$3),1,0)</f>
        <v>0</v>
      </c>
    </row>
    <row r="708" spans="2:11">
      <c r="B708" s="77"/>
      <c r="C708" s="77" t="str">
        <f>IF(ISERROR(VLOOKUP(A708,'DC4-1'!$A$4:$Q$1997,5,TRUE)),"",VLOOKUP(A708,'DC4-1'!$A$4:$Q$1997,5,TRUE))</f>
        <v/>
      </c>
      <c r="K708" s="82">
        <f>IF(AND(年报!N$2&lt;=A708,A708&lt;=年报!N$3),1,0)</f>
        <v>0</v>
      </c>
    </row>
    <row r="709" spans="2:11">
      <c r="B709" s="77"/>
      <c r="C709" s="77" t="str">
        <f>IF(ISERROR(VLOOKUP(A709,'DC4-1'!$A$4:$Q$1997,5,TRUE)),"",VLOOKUP(A709,'DC4-1'!$A$4:$Q$1997,5,TRUE))</f>
        <v/>
      </c>
      <c r="K709" s="82">
        <f>IF(AND(年报!N$2&lt;=A709,A709&lt;=年报!N$3),1,0)</f>
        <v>0</v>
      </c>
    </row>
    <row r="710" spans="2:11">
      <c r="B710" s="77"/>
      <c r="C710" s="77" t="str">
        <f>IF(ISERROR(VLOOKUP(A710,'DC4-1'!$A$4:$Q$1997,5,TRUE)),"",VLOOKUP(A710,'DC4-1'!$A$4:$Q$1997,5,TRUE))</f>
        <v/>
      </c>
      <c r="K710" s="82">
        <f>IF(AND(年报!N$2&lt;=A710,A710&lt;=年报!N$3),1,0)</f>
        <v>0</v>
      </c>
    </row>
    <row r="711" spans="2:11">
      <c r="B711" s="77"/>
      <c r="C711" s="77" t="str">
        <f>IF(ISERROR(VLOOKUP(A711,'DC4-1'!$A$4:$Q$1997,5,TRUE)),"",VLOOKUP(A711,'DC4-1'!$A$4:$Q$1997,5,TRUE))</f>
        <v/>
      </c>
      <c r="K711" s="82">
        <f>IF(AND(年报!N$2&lt;=A711,A711&lt;=年报!N$3),1,0)</f>
        <v>0</v>
      </c>
    </row>
    <row r="712" spans="2:11">
      <c r="B712" s="77"/>
      <c r="C712" s="77" t="str">
        <f>IF(ISERROR(VLOOKUP(A712,'DC4-1'!$A$4:$Q$1997,5,TRUE)),"",VLOOKUP(A712,'DC4-1'!$A$4:$Q$1997,5,TRUE))</f>
        <v/>
      </c>
      <c r="K712" s="82">
        <f>IF(AND(年报!N$2&lt;=A712,A712&lt;=年报!N$3),1,0)</f>
        <v>0</v>
      </c>
    </row>
    <row r="713" spans="2:11">
      <c r="B713" s="77"/>
      <c r="C713" s="77" t="str">
        <f>IF(ISERROR(VLOOKUP(A713,'DC4-1'!$A$4:$Q$1997,5,TRUE)),"",VLOOKUP(A713,'DC4-1'!$A$4:$Q$1997,5,TRUE))</f>
        <v/>
      </c>
      <c r="K713" s="82">
        <f>IF(AND(年报!N$2&lt;=A713,A713&lt;=年报!N$3),1,0)</f>
        <v>0</v>
      </c>
    </row>
    <row r="714" spans="2:11">
      <c r="B714" s="77"/>
      <c r="C714" s="77" t="str">
        <f>IF(ISERROR(VLOOKUP(A714,'DC4-1'!$A$4:$Q$1997,5,TRUE)),"",VLOOKUP(A714,'DC4-1'!$A$4:$Q$1997,5,TRUE))</f>
        <v/>
      </c>
      <c r="K714" s="82">
        <f>IF(AND(年报!N$2&lt;=A714,A714&lt;=年报!N$3),1,0)</f>
        <v>0</v>
      </c>
    </row>
    <row r="715" spans="2:11">
      <c r="B715" s="77"/>
      <c r="C715" s="77" t="str">
        <f>IF(ISERROR(VLOOKUP(A715,'DC4-1'!$A$4:$Q$1997,5,TRUE)),"",VLOOKUP(A715,'DC4-1'!$A$4:$Q$1997,5,TRUE))</f>
        <v/>
      </c>
      <c r="K715" s="82">
        <f>IF(AND(年报!N$2&lt;=A715,A715&lt;=年报!N$3),1,0)</f>
        <v>0</v>
      </c>
    </row>
    <row r="716" spans="2:11">
      <c r="B716" s="77"/>
      <c r="C716" s="77" t="str">
        <f>IF(ISERROR(VLOOKUP(A716,'DC4-1'!$A$4:$Q$1997,5,TRUE)),"",VLOOKUP(A716,'DC4-1'!$A$4:$Q$1997,5,TRUE))</f>
        <v/>
      </c>
      <c r="K716" s="82">
        <f>IF(AND(年报!N$2&lt;=A716,A716&lt;=年报!N$3),1,0)</f>
        <v>0</v>
      </c>
    </row>
    <row r="717" spans="2:11">
      <c r="B717" s="77"/>
      <c r="C717" s="77" t="str">
        <f>IF(ISERROR(VLOOKUP(A717,'DC4-1'!$A$4:$Q$1997,5,TRUE)),"",VLOOKUP(A717,'DC4-1'!$A$4:$Q$1997,5,TRUE))</f>
        <v/>
      </c>
      <c r="K717" s="82">
        <f>IF(AND(年报!N$2&lt;=A717,A717&lt;=年报!N$3),1,0)</f>
        <v>0</v>
      </c>
    </row>
    <row r="718" spans="2:11">
      <c r="B718" s="77"/>
      <c r="C718" s="77" t="str">
        <f>IF(ISERROR(VLOOKUP(A718,'DC4-1'!$A$4:$Q$1997,5,TRUE)),"",VLOOKUP(A718,'DC4-1'!$A$4:$Q$1997,5,TRUE))</f>
        <v/>
      </c>
      <c r="K718" s="82">
        <f>IF(AND(年报!N$2&lt;=A718,A718&lt;=年报!N$3),1,0)</f>
        <v>0</v>
      </c>
    </row>
    <row r="719" spans="2:11">
      <c r="B719" s="77"/>
      <c r="C719" s="77" t="str">
        <f>IF(ISERROR(VLOOKUP(A719,'DC4-1'!$A$4:$Q$1997,5,TRUE)),"",VLOOKUP(A719,'DC4-1'!$A$4:$Q$1997,5,TRUE))</f>
        <v/>
      </c>
      <c r="K719" s="82">
        <f>IF(AND(年报!N$2&lt;=A719,A719&lt;=年报!N$3),1,0)</f>
        <v>0</v>
      </c>
    </row>
    <row r="720" spans="2:11">
      <c r="B720" s="77"/>
      <c r="C720" s="77" t="str">
        <f>IF(ISERROR(VLOOKUP(A720,'DC4-1'!$A$4:$Q$1997,5,TRUE)),"",VLOOKUP(A720,'DC4-1'!$A$4:$Q$1997,5,TRUE))</f>
        <v/>
      </c>
      <c r="K720" s="82">
        <f>IF(AND(年报!N$2&lt;=A720,A720&lt;=年报!N$3),1,0)</f>
        <v>0</v>
      </c>
    </row>
    <row r="721" spans="2:11">
      <c r="B721" s="77"/>
      <c r="C721" s="77" t="str">
        <f>IF(ISERROR(VLOOKUP(A721,'DC4-1'!$A$4:$Q$1997,5,TRUE)),"",VLOOKUP(A721,'DC4-1'!$A$4:$Q$1997,5,TRUE))</f>
        <v/>
      </c>
      <c r="K721" s="82">
        <f>IF(AND(年报!N$2&lt;=A721,A721&lt;=年报!N$3),1,0)</f>
        <v>0</v>
      </c>
    </row>
    <row r="722" spans="2:11">
      <c r="B722" s="77"/>
      <c r="C722" s="77" t="str">
        <f>IF(ISERROR(VLOOKUP(A722,'DC4-1'!$A$4:$Q$1997,5,TRUE)),"",VLOOKUP(A722,'DC4-1'!$A$4:$Q$1997,5,TRUE))</f>
        <v/>
      </c>
      <c r="K722" s="82">
        <f>IF(AND(年报!N$2&lt;=A722,A722&lt;=年报!N$3),1,0)</f>
        <v>0</v>
      </c>
    </row>
    <row r="723" spans="2:11">
      <c r="B723" s="77"/>
      <c r="C723" s="77" t="str">
        <f>IF(ISERROR(VLOOKUP(A723,'DC4-1'!$A$4:$Q$1997,5,TRUE)),"",VLOOKUP(A723,'DC4-1'!$A$4:$Q$1997,5,TRUE))</f>
        <v/>
      </c>
      <c r="K723" s="82">
        <f>IF(AND(年报!N$2&lt;=A723,A723&lt;=年报!N$3),1,0)</f>
        <v>0</v>
      </c>
    </row>
    <row r="724" spans="2:11">
      <c r="B724" s="77"/>
      <c r="C724" s="77" t="str">
        <f>IF(ISERROR(VLOOKUP(A724,'DC4-1'!$A$4:$Q$1997,5,TRUE)),"",VLOOKUP(A724,'DC4-1'!$A$4:$Q$1997,5,TRUE))</f>
        <v/>
      </c>
      <c r="K724" s="82">
        <f>IF(AND(年报!N$2&lt;=A724,A724&lt;=年报!N$3),1,0)</f>
        <v>0</v>
      </c>
    </row>
    <row r="725" spans="2:11">
      <c r="B725" s="77"/>
      <c r="C725" s="77" t="str">
        <f>IF(ISERROR(VLOOKUP(A725,'DC4-1'!$A$4:$Q$1997,5,TRUE)),"",VLOOKUP(A725,'DC4-1'!$A$4:$Q$1997,5,TRUE))</f>
        <v/>
      </c>
      <c r="K725" s="82">
        <f>IF(AND(年报!N$2&lt;=A725,A725&lt;=年报!N$3),1,0)</f>
        <v>0</v>
      </c>
    </row>
    <row r="726" spans="2:11">
      <c r="B726" s="77"/>
      <c r="C726" s="77" t="str">
        <f>IF(ISERROR(VLOOKUP(A726,'DC4-1'!$A$4:$Q$1997,5,TRUE)),"",VLOOKUP(A726,'DC4-1'!$A$4:$Q$1997,5,TRUE))</f>
        <v/>
      </c>
      <c r="K726" s="82">
        <f>IF(AND(年报!N$2&lt;=A726,A726&lt;=年报!N$3),1,0)</f>
        <v>0</v>
      </c>
    </row>
    <row r="727" spans="2:11">
      <c r="B727" s="77"/>
      <c r="C727" s="77" t="str">
        <f>IF(ISERROR(VLOOKUP(A727,'DC4-1'!$A$4:$Q$1997,5,TRUE)),"",VLOOKUP(A727,'DC4-1'!$A$4:$Q$1997,5,TRUE))</f>
        <v/>
      </c>
      <c r="K727" s="82">
        <f>IF(AND(年报!N$2&lt;=A727,A727&lt;=年报!N$3),1,0)</f>
        <v>0</v>
      </c>
    </row>
    <row r="728" spans="2:11">
      <c r="B728" s="77"/>
      <c r="C728" s="77" t="str">
        <f>IF(ISERROR(VLOOKUP(A728,'DC4-1'!$A$4:$Q$1997,5,TRUE)),"",VLOOKUP(A728,'DC4-1'!$A$4:$Q$1997,5,TRUE))</f>
        <v/>
      </c>
      <c r="K728" s="82">
        <f>IF(AND(年报!N$2&lt;=A728,A728&lt;=年报!N$3),1,0)</f>
        <v>0</v>
      </c>
    </row>
    <row r="729" spans="2:11">
      <c r="B729" s="77"/>
      <c r="C729" s="77" t="str">
        <f>IF(ISERROR(VLOOKUP(A729,'DC4-1'!$A$4:$Q$1997,5,TRUE)),"",VLOOKUP(A729,'DC4-1'!$A$4:$Q$1997,5,TRUE))</f>
        <v/>
      </c>
      <c r="K729" s="82">
        <f>IF(AND(年报!N$2&lt;=A729,A729&lt;=年报!N$3),1,0)</f>
        <v>0</v>
      </c>
    </row>
    <row r="730" spans="2:11">
      <c r="B730" s="77"/>
      <c r="C730" s="77" t="str">
        <f>IF(ISERROR(VLOOKUP(A730,'DC4-1'!$A$4:$Q$1997,5,TRUE)),"",VLOOKUP(A730,'DC4-1'!$A$4:$Q$1997,5,TRUE))</f>
        <v/>
      </c>
      <c r="K730" s="82">
        <f>IF(AND(年报!N$2&lt;=A730,A730&lt;=年报!N$3),1,0)</f>
        <v>0</v>
      </c>
    </row>
    <row r="731" spans="2:11">
      <c r="B731" s="77"/>
      <c r="C731" s="77" t="str">
        <f>IF(ISERROR(VLOOKUP(A731,'DC4-1'!$A$4:$Q$1997,5,TRUE)),"",VLOOKUP(A731,'DC4-1'!$A$4:$Q$1997,5,TRUE))</f>
        <v/>
      </c>
      <c r="K731" s="82">
        <f>IF(AND(年报!N$2&lt;=A731,A731&lt;=年报!N$3),1,0)</f>
        <v>0</v>
      </c>
    </row>
    <row r="732" spans="2:11">
      <c r="B732" s="77"/>
      <c r="C732" s="77" t="str">
        <f>IF(ISERROR(VLOOKUP(A732,'DC4-1'!$A$4:$Q$1997,5,TRUE)),"",VLOOKUP(A732,'DC4-1'!$A$4:$Q$1997,5,TRUE))</f>
        <v/>
      </c>
      <c r="K732" s="82">
        <f>IF(AND(年报!N$2&lt;=A732,A732&lt;=年报!N$3),1,0)</f>
        <v>0</v>
      </c>
    </row>
    <row r="733" spans="2:11">
      <c r="B733" s="77"/>
      <c r="C733" s="77" t="str">
        <f>IF(ISERROR(VLOOKUP(A733,'DC4-1'!$A$4:$Q$1997,5,TRUE)),"",VLOOKUP(A733,'DC4-1'!$A$4:$Q$1997,5,TRUE))</f>
        <v/>
      </c>
      <c r="K733" s="82">
        <f>IF(AND(年报!N$2&lt;=A733,A733&lt;=年报!N$3),1,0)</f>
        <v>0</v>
      </c>
    </row>
    <row r="734" spans="2:11">
      <c r="B734" s="77"/>
      <c r="C734" s="77" t="str">
        <f>IF(ISERROR(VLOOKUP(A734,'DC4-1'!$A$4:$Q$1997,5,TRUE)),"",VLOOKUP(A734,'DC4-1'!$A$4:$Q$1997,5,TRUE))</f>
        <v/>
      </c>
      <c r="K734" s="82">
        <f>IF(AND(年报!N$2&lt;=A734,A734&lt;=年报!N$3),1,0)</f>
        <v>0</v>
      </c>
    </row>
    <row r="735" spans="2:11">
      <c r="B735" s="77"/>
      <c r="C735" s="77" t="str">
        <f>IF(ISERROR(VLOOKUP(A735,'DC4-1'!$A$4:$Q$1997,5,TRUE)),"",VLOOKUP(A735,'DC4-1'!$A$4:$Q$1997,5,TRUE))</f>
        <v/>
      </c>
      <c r="K735" s="82">
        <f>IF(AND(年报!N$2&lt;=A735,A735&lt;=年报!N$3),1,0)</f>
        <v>0</v>
      </c>
    </row>
    <row r="736" spans="2:11">
      <c r="B736" s="77"/>
      <c r="C736" s="77" t="str">
        <f>IF(ISERROR(VLOOKUP(A736,'DC4-1'!$A$4:$Q$1997,5,TRUE)),"",VLOOKUP(A736,'DC4-1'!$A$4:$Q$1997,5,TRUE))</f>
        <v/>
      </c>
      <c r="K736" s="82">
        <f>IF(AND(年报!N$2&lt;=A736,A736&lt;=年报!N$3),1,0)</f>
        <v>0</v>
      </c>
    </row>
    <row r="737" spans="2:11">
      <c r="B737" s="77"/>
      <c r="C737" s="77" t="str">
        <f>IF(ISERROR(VLOOKUP(A737,'DC4-1'!$A$4:$Q$1997,5,TRUE)),"",VLOOKUP(A737,'DC4-1'!$A$4:$Q$1997,5,TRUE))</f>
        <v/>
      </c>
      <c r="K737" s="82">
        <f>IF(AND(年报!N$2&lt;=A737,A737&lt;=年报!N$3),1,0)</f>
        <v>0</v>
      </c>
    </row>
    <row r="738" spans="2:11">
      <c r="B738" s="77"/>
      <c r="C738" s="77" t="str">
        <f>IF(ISERROR(VLOOKUP(A738,'DC4-1'!$A$4:$Q$1997,5,TRUE)),"",VLOOKUP(A738,'DC4-1'!$A$4:$Q$1997,5,TRUE))</f>
        <v/>
      </c>
      <c r="K738" s="82">
        <f>IF(AND(年报!N$2&lt;=A738,A738&lt;=年报!N$3),1,0)</f>
        <v>0</v>
      </c>
    </row>
    <row r="739" spans="2:11">
      <c r="B739" s="77"/>
      <c r="C739" s="77" t="str">
        <f>IF(ISERROR(VLOOKUP(A739,'DC4-1'!$A$4:$Q$1997,5,TRUE)),"",VLOOKUP(A739,'DC4-1'!$A$4:$Q$1997,5,TRUE))</f>
        <v/>
      </c>
      <c r="K739" s="82">
        <f>IF(AND(年报!N$2&lt;=A739,A739&lt;=年报!N$3),1,0)</f>
        <v>0</v>
      </c>
    </row>
    <row r="740" spans="2:11">
      <c r="B740" s="77"/>
      <c r="C740" s="77" t="str">
        <f>IF(ISERROR(VLOOKUP(A740,'DC4-1'!$A$4:$Q$1997,5,TRUE)),"",VLOOKUP(A740,'DC4-1'!$A$4:$Q$1997,5,TRUE))</f>
        <v/>
      </c>
      <c r="K740" s="82">
        <f>IF(AND(年报!N$2&lt;=A740,A740&lt;=年报!N$3),1,0)</f>
        <v>0</v>
      </c>
    </row>
    <row r="741" spans="2:11">
      <c r="B741" s="77"/>
      <c r="C741" s="77" t="str">
        <f>IF(ISERROR(VLOOKUP(A741,'DC4-1'!$A$4:$Q$1997,5,TRUE)),"",VLOOKUP(A741,'DC4-1'!$A$4:$Q$1997,5,TRUE))</f>
        <v/>
      </c>
      <c r="K741" s="82">
        <f>IF(AND(年报!N$2&lt;=A741,A741&lt;=年报!N$3),1,0)</f>
        <v>0</v>
      </c>
    </row>
    <row r="742" spans="2:11">
      <c r="B742" s="77"/>
      <c r="C742" s="77" t="str">
        <f>IF(ISERROR(VLOOKUP(A742,'DC4-1'!$A$4:$Q$1997,5,TRUE)),"",VLOOKUP(A742,'DC4-1'!$A$4:$Q$1997,5,TRUE))</f>
        <v/>
      </c>
      <c r="K742" s="82">
        <f>IF(AND(年报!N$2&lt;=A742,A742&lt;=年报!N$3),1,0)</f>
        <v>0</v>
      </c>
    </row>
    <row r="743" spans="2:11">
      <c r="B743" s="77"/>
      <c r="C743" s="77" t="str">
        <f>IF(ISERROR(VLOOKUP(A743,'DC4-1'!$A$4:$Q$1997,5,TRUE)),"",VLOOKUP(A743,'DC4-1'!$A$4:$Q$1997,5,TRUE))</f>
        <v/>
      </c>
      <c r="K743" s="82">
        <f>IF(AND(年报!N$2&lt;=A743,A743&lt;=年报!N$3),1,0)</f>
        <v>0</v>
      </c>
    </row>
    <row r="744" spans="2:11">
      <c r="B744" s="77"/>
      <c r="C744" s="77" t="str">
        <f>IF(ISERROR(VLOOKUP(A744,'DC4-1'!$A$4:$Q$1997,5,TRUE)),"",VLOOKUP(A744,'DC4-1'!$A$4:$Q$1997,5,TRUE))</f>
        <v/>
      </c>
      <c r="K744" s="82">
        <f>IF(AND(年报!N$2&lt;=A744,A744&lt;=年报!N$3),1,0)</f>
        <v>0</v>
      </c>
    </row>
    <row r="745" spans="2:11">
      <c r="B745" s="77"/>
      <c r="C745" s="77" t="str">
        <f>IF(ISERROR(VLOOKUP(A745,'DC4-1'!$A$4:$Q$1997,5,TRUE)),"",VLOOKUP(A745,'DC4-1'!$A$4:$Q$1997,5,TRUE))</f>
        <v/>
      </c>
      <c r="K745" s="82">
        <f>IF(AND(年报!N$2&lt;=A745,A745&lt;=年报!N$3),1,0)</f>
        <v>0</v>
      </c>
    </row>
    <row r="746" spans="2:11">
      <c r="B746" s="77"/>
      <c r="C746" s="77" t="str">
        <f>IF(ISERROR(VLOOKUP(A746,'DC4-1'!$A$4:$Q$1997,5,TRUE)),"",VLOOKUP(A746,'DC4-1'!$A$4:$Q$1997,5,TRUE))</f>
        <v/>
      </c>
      <c r="K746" s="82">
        <f>IF(AND(年报!N$2&lt;=A746,A746&lt;=年报!N$3),1,0)</f>
        <v>0</v>
      </c>
    </row>
    <row r="747" spans="2:11">
      <c r="B747" s="77"/>
      <c r="C747" s="77" t="str">
        <f>IF(ISERROR(VLOOKUP(A747,'DC4-1'!$A$4:$Q$1997,5,TRUE)),"",VLOOKUP(A747,'DC4-1'!$A$4:$Q$1997,5,TRUE))</f>
        <v/>
      </c>
      <c r="K747" s="82">
        <f>IF(AND(年报!N$2&lt;=A747,A747&lt;=年报!N$3),1,0)</f>
        <v>0</v>
      </c>
    </row>
    <row r="748" spans="2:11">
      <c r="B748" s="77"/>
      <c r="C748" s="77" t="str">
        <f>IF(ISERROR(VLOOKUP(A748,'DC4-1'!$A$4:$Q$1997,5,TRUE)),"",VLOOKUP(A748,'DC4-1'!$A$4:$Q$1997,5,TRUE))</f>
        <v/>
      </c>
      <c r="K748" s="82">
        <f>IF(AND(年报!N$2&lt;=A748,A748&lt;=年报!N$3),1,0)</f>
        <v>0</v>
      </c>
    </row>
    <row r="749" spans="2:11">
      <c r="B749" s="77"/>
      <c r="C749" s="77" t="str">
        <f>IF(ISERROR(VLOOKUP(A749,'DC4-1'!$A$4:$Q$1997,5,TRUE)),"",VLOOKUP(A749,'DC4-1'!$A$4:$Q$1997,5,TRUE))</f>
        <v/>
      </c>
      <c r="K749" s="82">
        <f>IF(AND(年报!N$2&lt;=A749,A749&lt;=年报!N$3),1,0)</f>
        <v>0</v>
      </c>
    </row>
    <row r="750" spans="2:11">
      <c r="B750" s="77"/>
      <c r="C750" s="77" t="str">
        <f>IF(ISERROR(VLOOKUP(A750,'DC4-1'!$A$4:$Q$1997,5,TRUE)),"",VLOOKUP(A750,'DC4-1'!$A$4:$Q$1997,5,TRUE))</f>
        <v/>
      </c>
      <c r="K750" s="82">
        <f>IF(AND(年报!N$2&lt;=A750,A750&lt;=年报!N$3),1,0)</f>
        <v>0</v>
      </c>
    </row>
    <row r="751" spans="2:11">
      <c r="B751" s="77"/>
      <c r="C751" s="77" t="str">
        <f>IF(ISERROR(VLOOKUP(A751,'DC4-1'!$A$4:$Q$1997,5,TRUE)),"",VLOOKUP(A751,'DC4-1'!$A$4:$Q$1997,5,TRUE))</f>
        <v/>
      </c>
      <c r="K751" s="82">
        <f>IF(AND(年报!N$2&lt;=A751,A751&lt;=年报!N$3),1,0)</f>
        <v>0</v>
      </c>
    </row>
    <row r="752" spans="2:11">
      <c r="B752" s="77"/>
      <c r="C752" s="77" t="str">
        <f>IF(ISERROR(VLOOKUP(A752,'DC4-1'!$A$4:$Q$1997,5,TRUE)),"",VLOOKUP(A752,'DC4-1'!$A$4:$Q$1997,5,TRUE))</f>
        <v/>
      </c>
      <c r="K752" s="82">
        <f>IF(AND(年报!N$2&lt;=A752,A752&lt;=年报!N$3),1,0)</f>
        <v>0</v>
      </c>
    </row>
    <row r="753" spans="2:11">
      <c r="B753" s="77"/>
      <c r="C753" s="77" t="str">
        <f>IF(ISERROR(VLOOKUP(A753,'DC4-1'!$A$4:$Q$1997,5,TRUE)),"",VLOOKUP(A753,'DC4-1'!$A$4:$Q$1997,5,TRUE))</f>
        <v/>
      </c>
      <c r="K753" s="82">
        <f>IF(AND(年报!N$2&lt;=A753,A753&lt;=年报!N$3),1,0)</f>
        <v>0</v>
      </c>
    </row>
    <row r="754" spans="2:11">
      <c r="B754" s="77"/>
      <c r="C754" s="77" t="str">
        <f>IF(ISERROR(VLOOKUP(A754,'DC4-1'!$A$4:$Q$1997,5,TRUE)),"",VLOOKUP(A754,'DC4-1'!$A$4:$Q$1997,5,TRUE))</f>
        <v/>
      </c>
      <c r="K754" s="82">
        <f>IF(AND(年报!N$2&lt;=A754,A754&lt;=年报!N$3),1,0)</f>
        <v>0</v>
      </c>
    </row>
    <row r="755" spans="2:11">
      <c r="B755" s="77"/>
      <c r="C755" s="77" t="str">
        <f>IF(ISERROR(VLOOKUP(A755,'DC4-1'!$A$4:$Q$1997,5,TRUE)),"",VLOOKUP(A755,'DC4-1'!$A$4:$Q$1997,5,TRUE))</f>
        <v/>
      </c>
      <c r="K755" s="82">
        <f>IF(AND(年报!N$2&lt;=A755,A755&lt;=年报!N$3),1,0)</f>
        <v>0</v>
      </c>
    </row>
    <row r="756" spans="2:11">
      <c r="B756" s="77"/>
      <c r="C756" s="77" t="str">
        <f>IF(ISERROR(VLOOKUP(A756,'DC4-1'!$A$4:$Q$1997,5,TRUE)),"",VLOOKUP(A756,'DC4-1'!$A$4:$Q$1997,5,TRUE))</f>
        <v/>
      </c>
      <c r="K756" s="82">
        <f>IF(AND(年报!N$2&lt;=A756,A756&lt;=年报!N$3),1,0)</f>
        <v>0</v>
      </c>
    </row>
    <row r="757" spans="2:11">
      <c r="B757" s="77"/>
      <c r="C757" s="77" t="str">
        <f>IF(ISERROR(VLOOKUP(A757,'DC4-1'!$A$4:$Q$1997,5,TRUE)),"",VLOOKUP(A757,'DC4-1'!$A$4:$Q$1997,5,TRUE))</f>
        <v/>
      </c>
      <c r="K757" s="82">
        <f>IF(AND(年报!N$2&lt;=A757,A757&lt;=年报!N$3),1,0)</f>
        <v>0</v>
      </c>
    </row>
    <row r="758" spans="2:11">
      <c r="B758" s="77"/>
      <c r="C758" s="77" t="str">
        <f>IF(ISERROR(VLOOKUP(A758,'DC4-1'!$A$4:$Q$1997,5,TRUE)),"",VLOOKUP(A758,'DC4-1'!$A$4:$Q$1997,5,TRUE))</f>
        <v/>
      </c>
      <c r="K758" s="82">
        <f>IF(AND(年报!N$2&lt;=A758,A758&lt;=年报!N$3),1,0)</f>
        <v>0</v>
      </c>
    </row>
    <row r="759" spans="2:11">
      <c r="B759" s="77"/>
      <c r="C759" s="77" t="str">
        <f>IF(ISERROR(VLOOKUP(A759,'DC4-1'!$A$4:$Q$1997,5,TRUE)),"",VLOOKUP(A759,'DC4-1'!$A$4:$Q$1997,5,TRUE))</f>
        <v/>
      </c>
      <c r="K759" s="82">
        <f>IF(AND(年报!N$2&lt;=A759,A759&lt;=年报!N$3),1,0)</f>
        <v>0</v>
      </c>
    </row>
    <row r="760" spans="2:11">
      <c r="B760" s="77"/>
      <c r="C760" s="77" t="str">
        <f>IF(ISERROR(VLOOKUP(A760,'DC4-1'!$A$4:$Q$1997,5,TRUE)),"",VLOOKUP(A760,'DC4-1'!$A$4:$Q$1997,5,TRUE))</f>
        <v/>
      </c>
      <c r="K760" s="82">
        <f>IF(AND(年报!N$2&lt;=A760,A760&lt;=年报!N$3),1,0)</f>
        <v>0</v>
      </c>
    </row>
    <row r="761" spans="2:11">
      <c r="B761" s="77"/>
      <c r="C761" s="77" t="str">
        <f>IF(ISERROR(VLOOKUP(A761,'DC4-1'!$A$4:$Q$1997,5,TRUE)),"",VLOOKUP(A761,'DC4-1'!$A$4:$Q$1997,5,TRUE))</f>
        <v/>
      </c>
      <c r="K761" s="82">
        <f>IF(AND(年报!N$2&lt;=A761,A761&lt;=年报!N$3),1,0)</f>
        <v>0</v>
      </c>
    </row>
    <row r="762" spans="2:11">
      <c r="B762" s="77"/>
      <c r="C762" s="77" t="str">
        <f>IF(ISERROR(VLOOKUP(A762,'DC4-1'!$A$4:$Q$1997,5,TRUE)),"",VLOOKUP(A762,'DC4-1'!$A$4:$Q$1997,5,TRUE))</f>
        <v/>
      </c>
      <c r="K762" s="82">
        <f>IF(AND(年报!N$2&lt;=A762,A762&lt;=年报!N$3),1,0)</f>
        <v>0</v>
      </c>
    </row>
    <row r="763" spans="2:11">
      <c r="B763" s="77"/>
      <c r="C763" s="77" t="str">
        <f>IF(ISERROR(VLOOKUP(A763,'DC4-1'!$A$4:$Q$1997,5,TRUE)),"",VLOOKUP(A763,'DC4-1'!$A$4:$Q$1997,5,TRUE))</f>
        <v/>
      </c>
      <c r="K763" s="82">
        <f>IF(AND(年报!N$2&lt;=A763,A763&lt;=年报!N$3),1,0)</f>
        <v>0</v>
      </c>
    </row>
    <row r="764" spans="2:11">
      <c r="B764" s="77"/>
      <c r="C764" s="77" t="str">
        <f>IF(ISERROR(VLOOKUP(A764,'DC4-1'!$A$4:$Q$1997,5,TRUE)),"",VLOOKUP(A764,'DC4-1'!$A$4:$Q$1997,5,TRUE))</f>
        <v/>
      </c>
      <c r="K764" s="82">
        <f>IF(AND(年报!N$2&lt;=A764,A764&lt;=年报!N$3),1,0)</f>
        <v>0</v>
      </c>
    </row>
    <row r="765" spans="2:11">
      <c r="B765" s="77"/>
      <c r="C765" s="77" t="str">
        <f>IF(ISERROR(VLOOKUP(A765,'DC4-1'!$A$4:$Q$1997,5,TRUE)),"",VLOOKUP(A765,'DC4-1'!$A$4:$Q$1997,5,TRUE))</f>
        <v/>
      </c>
      <c r="K765" s="82">
        <f>IF(AND(年报!N$2&lt;=A765,A765&lt;=年报!N$3),1,0)</f>
        <v>0</v>
      </c>
    </row>
    <row r="766" spans="2:11">
      <c r="B766" s="77"/>
      <c r="C766" s="77" t="str">
        <f>IF(ISERROR(VLOOKUP(A766,'DC4-1'!$A$4:$Q$1997,5,TRUE)),"",VLOOKUP(A766,'DC4-1'!$A$4:$Q$1997,5,TRUE))</f>
        <v/>
      </c>
      <c r="K766" s="82">
        <f>IF(AND(年报!N$2&lt;=A766,A766&lt;=年报!N$3),1,0)</f>
        <v>0</v>
      </c>
    </row>
    <row r="767" spans="2:11">
      <c r="B767" s="77"/>
      <c r="C767" s="77" t="str">
        <f>IF(ISERROR(VLOOKUP(A767,'DC4-1'!$A$4:$Q$1997,5,TRUE)),"",VLOOKUP(A767,'DC4-1'!$A$4:$Q$1997,5,TRUE))</f>
        <v/>
      </c>
      <c r="K767" s="82">
        <f>IF(AND(年报!N$2&lt;=A767,A767&lt;=年报!N$3),1,0)</f>
        <v>0</v>
      </c>
    </row>
    <row r="768" spans="2:11">
      <c r="B768" s="77"/>
      <c r="C768" s="77" t="str">
        <f>IF(ISERROR(VLOOKUP(A768,'DC4-1'!$A$4:$Q$1997,5,TRUE)),"",VLOOKUP(A768,'DC4-1'!$A$4:$Q$1997,5,TRUE))</f>
        <v/>
      </c>
      <c r="K768" s="82">
        <f>IF(AND(年报!N$2&lt;=A768,A768&lt;=年报!N$3),1,0)</f>
        <v>0</v>
      </c>
    </row>
    <row r="769" spans="2:11">
      <c r="B769" s="77"/>
      <c r="C769" s="77" t="str">
        <f>IF(ISERROR(VLOOKUP(A769,'DC4-1'!$A$4:$Q$1997,5,TRUE)),"",VLOOKUP(A769,'DC4-1'!$A$4:$Q$1997,5,TRUE))</f>
        <v/>
      </c>
      <c r="K769" s="82">
        <f>IF(AND(年报!N$2&lt;=A769,A769&lt;=年报!N$3),1,0)</f>
        <v>0</v>
      </c>
    </row>
    <row r="770" spans="2:11">
      <c r="B770" s="77"/>
      <c r="C770" s="77" t="str">
        <f>IF(ISERROR(VLOOKUP(A770,'DC4-1'!$A$4:$Q$1997,5,TRUE)),"",VLOOKUP(A770,'DC4-1'!$A$4:$Q$1997,5,TRUE))</f>
        <v/>
      </c>
      <c r="K770" s="82">
        <f>IF(AND(年报!N$2&lt;=A770,A770&lt;=年报!N$3),1,0)</f>
        <v>0</v>
      </c>
    </row>
    <row r="771" spans="2:11">
      <c r="B771" s="77"/>
      <c r="C771" s="77" t="str">
        <f>IF(ISERROR(VLOOKUP(A771,'DC4-1'!$A$4:$Q$1997,5,TRUE)),"",VLOOKUP(A771,'DC4-1'!$A$4:$Q$1997,5,TRUE))</f>
        <v/>
      </c>
      <c r="K771" s="82">
        <f>IF(AND(年报!N$2&lt;=A771,A771&lt;=年报!N$3),1,0)</f>
        <v>0</v>
      </c>
    </row>
    <row r="772" spans="2:11">
      <c r="B772" s="77"/>
      <c r="C772" s="77" t="str">
        <f>IF(ISERROR(VLOOKUP(A772,'DC4-1'!$A$4:$Q$1997,5,TRUE)),"",VLOOKUP(A772,'DC4-1'!$A$4:$Q$1997,5,TRUE))</f>
        <v/>
      </c>
      <c r="K772" s="82">
        <f>IF(AND(年报!N$2&lt;=A772,A772&lt;=年报!N$3),1,0)</f>
        <v>0</v>
      </c>
    </row>
    <row r="773" spans="2:11">
      <c r="B773" s="77"/>
      <c r="C773" s="77" t="str">
        <f>IF(ISERROR(VLOOKUP(A773,'DC4-1'!$A$4:$Q$1997,5,TRUE)),"",VLOOKUP(A773,'DC4-1'!$A$4:$Q$1997,5,TRUE))</f>
        <v/>
      </c>
      <c r="K773" s="82">
        <f>IF(AND(年报!N$2&lt;=A773,A773&lt;=年报!N$3),1,0)</f>
        <v>0</v>
      </c>
    </row>
    <row r="774" spans="2:11">
      <c r="B774" s="77"/>
      <c r="C774" s="77" t="str">
        <f>IF(ISERROR(VLOOKUP(A774,'DC4-1'!$A$4:$Q$1997,5,TRUE)),"",VLOOKUP(A774,'DC4-1'!$A$4:$Q$1997,5,TRUE))</f>
        <v/>
      </c>
      <c r="K774" s="82">
        <f>IF(AND(年报!N$2&lt;=A774,A774&lt;=年报!N$3),1,0)</f>
        <v>0</v>
      </c>
    </row>
    <row r="775" spans="2:11">
      <c r="B775" s="77"/>
      <c r="C775" s="77" t="str">
        <f>IF(ISERROR(VLOOKUP(A775,'DC4-1'!$A$4:$Q$1997,5,TRUE)),"",VLOOKUP(A775,'DC4-1'!$A$4:$Q$1997,5,TRUE))</f>
        <v/>
      </c>
      <c r="K775" s="82">
        <f>IF(AND(年报!N$2&lt;=A775,A775&lt;=年报!N$3),1,0)</f>
        <v>0</v>
      </c>
    </row>
    <row r="776" spans="2:11">
      <c r="B776" s="77"/>
      <c r="C776" s="77" t="str">
        <f>IF(ISERROR(VLOOKUP(A776,'DC4-1'!$A$4:$Q$1997,5,TRUE)),"",VLOOKUP(A776,'DC4-1'!$A$4:$Q$1997,5,TRUE))</f>
        <v/>
      </c>
      <c r="K776" s="82">
        <f>IF(AND(年报!N$2&lt;=A776,A776&lt;=年报!N$3),1,0)</f>
        <v>0</v>
      </c>
    </row>
    <row r="777" spans="2:11">
      <c r="B777" s="77"/>
      <c r="C777" s="77" t="str">
        <f>IF(ISERROR(VLOOKUP(A777,'DC4-1'!$A$4:$Q$1997,5,TRUE)),"",VLOOKUP(A777,'DC4-1'!$A$4:$Q$1997,5,TRUE))</f>
        <v/>
      </c>
      <c r="K777" s="82">
        <f>IF(AND(年报!N$2&lt;=A777,A777&lt;=年报!N$3),1,0)</f>
        <v>0</v>
      </c>
    </row>
    <row r="778" spans="2:11">
      <c r="B778" s="77"/>
      <c r="C778" s="77" t="str">
        <f>IF(ISERROR(VLOOKUP(A778,'DC4-1'!$A$4:$Q$1997,5,TRUE)),"",VLOOKUP(A778,'DC4-1'!$A$4:$Q$1997,5,TRUE))</f>
        <v/>
      </c>
      <c r="K778" s="82">
        <f>IF(AND(年报!N$2&lt;=A778,A778&lt;=年报!N$3),1,0)</f>
        <v>0</v>
      </c>
    </row>
    <row r="779" spans="2:11">
      <c r="B779" s="77"/>
      <c r="C779" s="77" t="str">
        <f>IF(ISERROR(VLOOKUP(A779,'DC4-1'!$A$4:$Q$1997,5,TRUE)),"",VLOOKUP(A779,'DC4-1'!$A$4:$Q$1997,5,TRUE))</f>
        <v/>
      </c>
      <c r="K779" s="82">
        <f>IF(AND(年报!N$2&lt;=A779,A779&lt;=年报!N$3),1,0)</f>
        <v>0</v>
      </c>
    </row>
    <row r="780" spans="2:11">
      <c r="B780" s="77"/>
      <c r="C780" s="77" t="str">
        <f>IF(ISERROR(VLOOKUP(A780,'DC4-1'!$A$4:$Q$1997,5,TRUE)),"",VLOOKUP(A780,'DC4-1'!$A$4:$Q$1997,5,TRUE))</f>
        <v/>
      </c>
      <c r="K780" s="82">
        <f>IF(AND(年报!N$2&lt;=A780,A780&lt;=年报!N$3),1,0)</f>
        <v>0</v>
      </c>
    </row>
    <row r="781" spans="2:11">
      <c r="B781" s="77"/>
      <c r="C781" s="77" t="str">
        <f>IF(ISERROR(VLOOKUP(A781,'DC4-1'!$A$4:$Q$1997,5,TRUE)),"",VLOOKUP(A781,'DC4-1'!$A$4:$Q$1997,5,TRUE))</f>
        <v/>
      </c>
      <c r="K781" s="82">
        <f>IF(AND(年报!N$2&lt;=A781,A781&lt;=年报!N$3),1,0)</f>
        <v>0</v>
      </c>
    </row>
    <row r="782" spans="2:11">
      <c r="B782" s="77"/>
      <c r="C782" s="77" t="str">
        <f>IF(ISERROR(VLOOKUP(A782,'DC4-1'!$A$4:$Q$1997,5,TRUE)),"",VLOOKUP(A782,'DC4-1'!$A$4:$Q$1997,5,TRUE))</f>
        <v/>
      </c>
      <c r="K782" s="82">
        <f>IF(AND(年报!N$2&lt;=A782,A782&lt;=年报!N$3),1,0)</f>
        <v>0</v>
      </c>
    </row>
    <row r="783" spans="2:11">
      <c r="B783" s="77"/>
      <c r="C783" s="77" t="str">
        <f>IF(ISERROR(VLOOKUP(A783,'DC4-1'!$A$4:$Q$1997,5,TRUE)),"",VLOOKUP(A783,'DC4-1'!$A$4:$Q$1997,5,TRUE))</f>
        <v/>
      </c>
      <c r="K783" s="82">
        <f>IF(AND(年报!N$2&lt;=A783,A783&lt;=年报!N$3),1,0)</f>
        <v>0</v>
      </c>
    </row>
    <row r="784" spans="2:11">
      <c r="B784" s="77"/>
      <c r="C784" s="77" t="str">
        <f>IF(ISERROR(VLOOKUP(A784,'DC4-1'!$A$4:$Q$1997,5,TRUE)),"",VLOOKUP(A784,'DC4-1'!$A$4:$Q$1997,5,TRUE))</f>
        <v/>
      </c>
      <c r="K784" s="82">
        <f>IF(AND(年报!N$2&lt;=A784,A784&lt;=年报!N$3),1,0)</f>
        <v>0</v>
      </c>
    </row>
    <row r="785" spans="2:11">
      <c r="B785" s="77"/>
      <c r="C785" s="77" t="str">
        <f>IF(ISERROR(VLOOKUP(A785,'DC4-1'!$A$4:$Q$1997,5,TRUE)),"",VLOOKUP(A785,'DC4-1'!$A$4:$Q$1997,5,TRUE))</f>
        <v/>
      </c>
      <c r="K785" s="82">
        <f>IF(AND(年报!N$2&lt;=A785,A785&lt;=年报!N$3),1,0)</f>
        <v>0</v>
      </c>
    </row>
    <row r="786" spans="2:11">
      <c r="B786" s="77"/>
      <c r="C786" s="77" t="str">
        <f>IF(ISERROR(VLOOKUP(A786,'DC4-1'!$A$4:$Q$1997,5,TRUE)),"",VLOOKUP(A786,'DC4-1'!$A$4:$Q$1997,5,TRUE))</f>
        <v/>
      </c>
      <c r="K786" s="82">
        <f>IF(AND(年报!N$2&lt;=A786,A786&lt;=年报!N$3),1,0)</f>
        <v>0</v>
      </c>
    </row>
    <row r="787" spans="2:11">
      <c r="B787" s="77"/>
      <c r="C787" s="77" t="str">
        <f>IF(ISERROR(VLOOKUP(A787,'DC4-1'!$A$4:$Q$1997,5,TRUE)),"",VLOOKUP(A787,'DC4-1'!$A$4:$Q$1997,5,TRUE))</f>
        <v/>
      </c>
      <c r="K787" s="82">
        <f>IF(AND(年报!N$2&lt;=A787,A787&lt;=年报!N$3),1,0)</f>
        <v>0</v>
      </c>
    </row>
    <row r="788" spans="2:11">
      <c r="B788" s="77"/>
      <c r="C788" s="77" t="str">
        <f>IF(ISERROR(VLOOKUP(A788,'DC4-1'!$A$4:$Q$1997,5,TRUE)),"",VLOOKUP(A788,'DC4-1'!$A$4:$Q$1997,5,TRUE))</f>
        <v/>
      </c>
      <c r="K788" s="82">
        <f>IF(AND(年报!N$2&lt;=A788,A788&lt;=年报!N$3),1,0)</f>
        <v>0</v>
      </c>
    </row>
    <row r="789" spans="2:11">
      <c r="B789" s="77"/>
      <c r="C789" s="77" t="str">
        <f>IF(ISERROR(VLOOKUP(A789,'DC4-1'!$A$4:$Q$1997,5,TRUE)),"",VLOOKUP(A789,'DC4-1'!$A$4:$Q$1997,5,TRUE))</f>
        <v/>
      </c>
      <c r="K789" s="82">
        <f>IF(AND(年报!N$2&lt;=A789,A789&lt;=年报!N$3),1,0)</f>
        <v>0</v>
      </c>
    </row>
    <row r="790" spans="2:11">
      <c r="B790" s="77"/>
      <c r="C790" s="77" t="str">
        <f>IF(ISERROR(VLOOKUP(A790,'DC4-1'!$A$4:$Q$1997,5,TRUE)),"",VLOOKUP(A790,'DC4-1'!$A$4:$Q$1997,5,TRUE))</f>
        <v/>
      </c>
      <c r="K790" s="82">
        <f>IF(AND(年报!N$2&lt;=A790,A790&lt;=年报!N$3),1,0)</f>
        <v>0</v>
      </c>
    </row>
    <row r="791" spans="2:11">
      <c r="B791" s="77"/>
      <c r="C791" s="77" t="str">
        <f>IF(ISERROR(VLOOKUP(A791,'DC4-1'!$A$4:$Q$1997,5,TRUE)),"",VLOOKUP(A791,'DC4-1'!$A$4:$Q$1997,5,TRUE))</f>
        <v/>
      </c>
      <c r="K791" s="82">
        <f>IF(AND(年报!N$2&lt;=A791,A791&lt;=年报!N$3),1,0)</f>
        <v>0</v>
      </c>
    </row>
    <row r="792" spans="2:11">
      <c r="B792" s="77"/>
      <c r="C792" s="77" t="str">
        <f>IF(ISERROR(VLOOKUP(A792,'DC4-1'!$A$4:$Q$1997,5,TRUE)),"",VLOOKUP(A792,'DC4-1'!$A$4:$Q$1997,5,TRUE))</f>
        <v/>
      </c>
      <c r="K792" s="82">
        <f>IF(AND(年报!N$2&lt;=A792,A792&lt;=年报!N$3),1,0)</f>
        <v>0</v>
      </c>
    </row>
    <row r="793" spans="2:11">
      <c r="B793" s="77"/>
      <c r="C793" s="77" t="str">
        <f>IF(ISERROR(VLOOKUP(A793,'DC4-1'!$A$4:$Q$1997,5,TRUE)),"",VLOOKUP(A793,'DC4-1'!$A$4:$Q$1997,5,TRUE))</f>
        <v/>
      </c>
      <c r="K793" s="82">
        <f>IF(AND(年报!N$2&lt;=A793,A793&lt;=年报!N$3),1,0)</f>
        <v>0</v>
      </c>
    </row>
    <row r="794" spans="2:11">
      <c r="B794" s="77"/>
      <c r="C794" s="77" t="str">
        <f>IF(ISERROR(VLOOKUP(A794,'DC4-1'!$A$4:$Q$1997,5,TRUE)),"",VLOOKUP(A794,'DC4-1'!$A$4:$Q$1997,5,TRUE))</f>
        <v/>
      </c>
      <c r="K794" s="82">
        <f>IF(AND(年报!N$2&lt;=A794,A794&lt;=年报!N$3),1,0)</f>
        <v>0</v>
      </c>
    </row>
    <row r="795" spans="2:11">
      <c r="B795" s="77"/>
      <c r="C795" s="77" t="str">
        <f>IF(ISERROR(VLOOKUP(A795,'DC4-1'!$A$4:$Q$1997,5,TRUE)),"",VLOOKUP(A795,'DC4-1'!$A$4:$Q$1997,5,TRUE))</f>
        <v/>
      </c>
      <c r="K795" s="82">
        <f>IF(AND(年报!N$2&lt;=A795,A795&lt;=年报!N$3),1,0)</f>
        <v>0</v>
      </c>
    </row>
    <row r="796" spans="2:11">
      <c r="B796" s="77"/>
      <c r="C796" s="77" t="str">
        <f>IF(ISERROR(VLOOKUP(A796,'DC4-1'!$A$4:$Q$1997,5,TRUE)),"",VLOOKUP(A796,'DC4-1'!$A$4:$Q$1997,5,TRUE))</f>
        <v/>
      </c>
      <c r="K796" s="82">
        <f>IF(AND(年报!N$2&lt;=A796,A796&lt;=年报!N$3),1,0)</f>
        <v>0</v>
      </c>
    </row>
    <row r="797" spans="2:11">
      <c r="B797" s="77"/>
      <c r="C797" s="77" t="str">
        <f>IF(ISERROR(VLOOKUP(A797,'DC4-1'!$A$4:$Q$1997,5,TRUE)),"",VLOOKUP(A797,'DC4-1'!$A$4:$Q$1997,5,TRUE))</f>
        <v/>
      </c>
      <c r="K797" s="82">
        <f>IF(AND(年报!N$2&lt;=A797,A797&lt;=年报!N$3),1,0)</f>
        <v>0</v>
      </c>
    </row>
    <row r="798" spans="2:11">
      <c r="B798" s="77"/>
      <c r="C798" s="77" t="str">
        <f>IF(ISERROR(VLOOKUP(A798,'DC4-1'!$A$4:$Q$1997,5,TRUE)),"",VLOOKUP(A798,'DC4-1'!$A$4:$Q$1997,5,TRUE))</f>
        <v/>
      </c>
      <c r="K798" s="82">
        <f>IF(AND(年报!N$2&lt;=A798,A798&lt;=年报!N$3),1,0)</f>
        <v>0</v>
      </c>
    </row>
    <row r="799" spans="2:11">
      <c r="B799" s="77"/>
      <c r="C799" s="77" t="str">
        <f>IF(ISERROR(VLOOKUP(A799,'DC4-1'!$A$4:$Q$1997,5,TRUE)),"",VLOOKUP(A799,'DC4-1'!$A$4:$Q$1997,5,TRUE))</f>
        <v/>
      </c>
      <c r="K799" s="82">
        <f>IF(AND(年报!N$2&lt;=A799,A799&lt;=年报!N$3),1,0)</f>
        <v>0</v>
      </c>
    </row>
    <row r="800" spans="2:11">
      <c r="B800" s="77"/>
      <c r="C800" s="77" t="str">
        <f>IF(ISERROR(VLOOKUP(A800,'DC4-1'!$A$4:$Q$1997,5,TRUE)),"",VLOOKUP(A800,'DC4-1'!$A$4:$Q$1997,5,TRUE))</f>
        <v/>
      </c>
      <c r="K800" s="82">
        <f>IF(AND(年报!N$2&lt;=A800,A800&lt;=年报!N$3),1,0)</f>
        <v>0</v>
      </c>
    </row>
    <row r="801" spans="2:11">
      <c r="B801" s="77"/>
      <c r="C801" s="77" t="str">
        <f>IF(ISERROR(VLOOKUP(A801,'DC4-1'!$A$4:$Q$1997,5,TRUE)),"",VLOOKUP(A801,'DC4-1'!$A$4:$Q$1997,5,TRUE))</f>
        <v/>
      </c>
      <c r="K801" s="82">
        <f>IF(AND(年报!N$2&lt;=A801,A801&lt;=年报!N$3),1,0)</f>
        <v>0</v>
      </c>
    </row>
    <row r="802" spans="2:11">
      <c r="B802" s="77"/>
      <c r="C802" s="77" t="str">
        <f>IF(ISERROR(VLOOKUP(A802,'DC4-1'!$A$4:$Q$1997,5,TRUE)),"",VLOOKUP(A802,'DC4-1'!$A$4:$Q$1997,5,TRUE))</f>
        <v/>
      </c>
      <c r="K802" s="82">
        <f>IF(AND(年报!N$2&lt;=A802,A802&lt;=年报!N$3),1,0)</f>
        <v>0</v>
      </c>
    </row>
    <row r="803" spans="2:11">
      <c r="B803" s="77"/>
      <c r="C803" s="77" t="str">
        <f>IF(ISERROR(VLOOKUP(A803,'DC4-1'!$A$4:$Q$1997,5,TRUE)),"",VLOOKUP(A803,'DC4-1'!$A$4:$Q$1997,5,TRUE))</f>
        <v/>
      </c>
      <c r="K803" s="82">
        <f>IF(AND(年报!N$2&lt;=A803,A803&lt;=年报!N$3),1,0)</f>
        <v>0</v>
      </c>
    </row>
    <row r="804" spans="2:11">
      <c r="B804" s="77"/>
      <c r="C804" s="77" t="str">
        <f>IF(ISERROR(VLOOKUP(A804,'DC4-1'!$A$4:$Q$1997,5,TRUE)),"",VLOOKUP(A804,'DC4-1'!$A$4:$Q$1997,5,TRUE))</f>
        <v/>
      </c>
      <c r="K804" s="82">
        <f>IF(AND(年报!N$2&lt;=A804,A804&lt;=年报!N$3),1,0)</f>
        <v>0</v>
      </c>
    </row>
    <row r="805" spans="2:11">
      <c r="B805" s="77"/>
      <c r="C805" s="77" t="str">
        <f>IF(ISERROR(VLOOKUP(A805,'DC4-1'!$A$4:$Q$1997,5,TRUE)),"",VLOOKUP(A805,'DC4-1'!$A$4:$Q$1997,5,TRUE))</f>
        <v/>
      </c>
      <c r="K805" s="82">
        <f>IF(AND(年报!N$2&lt;=A805,A805&lt;=年报!N$3),1,0)</f>
        <v>0</v>
      </c>
    </row>
    <row r="806" spans="2:11">
      <c r="B806" s="77"/>
      <c r="C806" s="77" t="str">
        <f>IF(ISERROR(VLOOKUP(A806,'DC4-1'!$A$4:$Q$1997,5,TRUE)),"",VLOOKUP(A806,'DC4-1'!$A$4:$Q$1997,5,TRUE))</f>
        <v/>
      </c>
      <c r="K806" s="82">
        <f>IF(AND(年报!N$2&lt;=A806,A806&lt;=年报!N$3),1,0)</f>
        <v>0</v>
      </c>
    </row>
    <row r="807" spans="2:11">
      <c r="B807" s="77"/>
      <c r="C807" s="77" t="str">
        <f>IF(ISERROR(VLOOKUP(A807,'DC4-1'!$A$4:$Q$1997,5,TRUE)),"",VLOOKUP(A807,'DC4-1'!$A$4:$Q$1997,5,TRUE))</f>
        <v/>
      </c>
      <c r="K807" s="82">
        <f>IF(AND(年报!N$2&lt;=A807,A807&lt;=年报!N$3),1,0)</f>
        <v>0</v>
      </c>
    </row>
    <row r="808" spans="2:11">
      <c r="B808" s="77"/>
      <c r="C808" s="77" t="str">
        <f>IF(ISERROR(VLOOKUP(A808,'DC4-1'!$A$4:$Q$1997,5,TRUE)),"",VLOOKUP(A808,'DC4-1'!$A$4:$Q$1997,5,TRUE))</f>
        <v/>
      </c>
      <c r="K808" s="82">
        <f>IF(AND(年报!N$2&lt;=A808,A808&lt;=年报!N$3),1,0)</f>
        <v>0</v>
      </c>
    </row>
    <row r="809" spans="2:11">
      <c r="B809" s="77"/>
      <c r="C809" s="77" t="str">
        <f>IF(ISERROR(VLOOKUP(A809,'DC4-1'!$A$4:$Q$1997,5,TRUE)),"",VLOOKUP(A809,'DC4-1'!$A$4:$Q$1997,5,TRUE))</f>
        <v/>
      </c>
      <c r="K809" s="82">
        <f>IF(AND(年报!N$2&lt;=A809,A809&lt;=年报!N$3),1,0)</f>
        <v>0</v>
      </c>
    </row>
    <row r="810" spans="2:11">
      <c r="B810" s="77"/>
      <c r="C810" s="77" t="str">
        <f>IF(ISERROR(VLOOKUP(A810,'DC4-1'!$A$4:$Q$1997,5,TRUE)),"",VLOOKUP(A810,'DC4-1'!$A$4:$Q$1997,5,TRUE))</f>
        <v/>
      </c>
      <c r="K810" s="82">
        <f>IF(AND(年报!N$2&lt;=A810,A810&lt;=年报!N$3),1,0)</f>
        <v>0</v>
      </c>
    </row>
    <row r="811" spans="2:11">
      <c r="B811" s="77"/>
      <c r="C811" s="77" t="str">
        <f>IF(ISERROR(VLOOKUP(A811,'DC4-1'!$A$4:$Q$1997,5,TRUE)),"",VLOOKUP(A811,'DC4-1'!$A$4:$Q$1997,5,TRUE))</f>
        <v/>
      </c>
      <c r="K811" s="82">
        <f>IF(AND(年报!N$2&lt;=A811,A811&lt;=年报!N$3),1,0)</f>
        <v>0</v>
      </c>
    </row>
    <row r="812" spans="2:11">
      <c r="B812" s="77"/>
      <c r="C812" s="77" t="str">
        <f>IF(ISERROR(VLOOKUP(A812,'DC4-1'!$A$4:$Q$1997,5,TRUE)),"",VLOOKUP(A812,'DC4-1'!$A$4:$Q$1997,5,TRUE))</f>
        <v/>
      </c>
      <c r="K812" s="82">
        <f>IF(AND(年报!N$2&lt;=A812,A812&lt;=年报!N$3),1,0)</f>
        <v>0</v>
      </c>
    </row>
    <row r="813" spans="2:11">
      <c r="B813" s="77"/>
      <c r="C813" s="77" t="str">
        <f>IF(ISERROR(VLOOKUP(A813,'DC4-1'!$A$4:$Q$1997,5,TRUE)),"",VLOOKUP(A813,'DC4-1'!$A$4:$Q$1997,5,TRUE))</f>
        <v/>
      </c>
      <c r="K813" s="82">
        <f>IF(AND(年报!N$2&lt;=A813,A813&lt;=年报!N$3),1,0)</f>
        <v>0</v>
      </c>
    </row>
    <row r="814" spans="2:11">
      <c r="B814" s="77"/>
      <c r="C814" s="77" t="str">
        <f>IF(ISERROR(VLOOKUP(A814,'DC4-1'!$A$4:$Q$1997,5,TRUE)),"",VLOOKUP(A814,'DC4-1'!$A$4:$Q$1997,5,TRUE))</f>
        <v/>
      </c>
      <c r="K814" s="82">
        <f>IF(AND(年报!N$2&lt;=A814,A814&lt;=年报!N$3),1,0)</f>
        <v>0</v>
      </c>
    </row>
    <row r="815" spans="2:11">
      <c r="B815" s="77"/>
      <c r="C815" s="77" t="str">
        <f>IF(ISERROR(VLOOKUP(A815,'DC4-1'!$A$4:$Q$1997,5,TRUE)),"",VLOOKUP(A815,'DC4-1'!$A$4:$Q$1997,5,TRUE))</f>
        <v/>
      </c>
      <c r="K815" s="82">
        <f>IF(AND(年报!N$2&lt;=A815,A815&lt;=年报!N$3),1,0)</f>
        <v>0</v>
      </c>
    </row>
    <row r="816" spans="2:11">
      <c r="B816" s="77"/>
      <c r="C816" s="77" t="str">
        <f>IF(ISERROR(VLOOKUP(A816,'DC4-1'!$A$4:$Q$1997,5,TRUE)),"",VLOOKUP(A816,'DC4-1'!$A$4:$Q$1997,5,TRUE))</f>
        <v/>
      </c>
      <c r="K816" s="82">
        <f>IF(AND(年报!N$2&lt;=A816,A816&lt;=年报!N$3),1,0)</f>
        <v>0</v>
      </c>
    </row>
    <row r="817" spans="2:11">
      <c r="B817" s="77"/>
      <c r="C817" s="77" t="str">
        <f>IF(ISERROR(VLOOKUP(A817,'DC4-1'!$A$4:$Q$1997,5,TRUE)),"",VLOOKUP(A817,'DC4-1'!$A$4:$Q$1997,5,TRUE))</f>
        <v/>
      </c>
      <c r="K817" s="82">
        <f>IF(AND(年报!N$2&lt;=A817,A817&lt;=年报!N$3),1,0)</f>
        <v>0</v>
      </c>
    </row>
    <row r="818" spans="2:11">
      <c r="B818" s="77"/>
      <c r="C818" s="77" t="str">
        <f>IF(ISERROR(VLOOKUP(A818,'DC4-1'!$A$4:$Q$1997,5,TRUE)),"",VLOOKUP(A818,'DC4-1'!$A$4:$Q$1997,5,TRUE))</f>
        <v/>
      </c>
      <c r="K818" s="82">
        <f>IF(AND(年报!N$2&lt;=A818,A818&lt;=年报!N$3),1,0)</f>
        <v>0</v>
      </c>
    </row>
    <row r="819" spans="2:11">
      <c r="B819" s="77"/>
      <c r="C819" s="77" t="str">
        <f>IF(ISERROR(VLOOKUP(A819,'DC4-1'!$A$4:$Q$1997,5,TRUE)),"",VLOOKUP(A819,'DC4-1'!$A$4:$Q$1997,5,TRUE))</f>
        <v/>
      </c>
      <c r="K819" s="82">
        <f>IF(AND(年报!N$2&lt;=A819,A819&lt;=年报!N$3),1,0)</f>
        <v>0</v>
      </c>
    </row>
    <row r="820" spans="2:11">
      <c r="B820" s="77"/>
      <c r="C820" s="77" t="str">
        <f>IF(ISERROR(VLOOKUP(A820,'DC4-1'!$A$4:$Q$1997,5,TRUE)),"",VLOOKUP(A820,'DC4-1'!$A$4:$Q$1997,5,TRUE))</f>
        <v/>
      </c>
      <c r="K820" s="82">
        <f>IF(AND(年报!N$2&lt;=A820,A820&lt;=年报!N$3),1,0)</f>
        <v>0</v>
      </c>
    </row>
    <row r="821" spans="2:11">
      <c r="B821" s="77"/>
      <c r="C821" s="77" t="str">
        <f>IF(ISERROR(VLOOKUP(A821,'DC4-1'!$A$4:$Q$1997,5,TRUE)),"",VLOOKUP(A821,'DC4-1'!$A$4:$Q$1997,5,TRUE))</f>
        <v/>
      </c>
      <c r="K821" s="82">
        <f>IF(AND(年报!N$2&lt;=A821,A821&lt;=年报!N$3),1,0)</f>
        <v>0</v>
      </c>
    </row>
    <row r="822" spans="2:11">
      <c r="B822" s="77"/>
      <c r="C822" s="77" t="str">
        <f>IF(ISERROR(VLOOKUP(A822,'DC4-1'!$A$4:$Q$1997,5,TRUE)),"",VLOOKUP(A822,'DC4-1'!$A$4:$Q$1997,5,TRUE))</f>
        <v/>
      </c>
      <c r="K822" s="82">
        <f>IF(AND(年报!N$2&lt;=A822,A822&lt;=年报!N$3),1,0)</f>
        <v>0</v>
      </c>
    </row>
    <row r="823" spans="2:11">
      <c r="B823" s="77"/>
      <c r="C823" s="77" t="str">
        <f>IF(ISERROR(VLOOKUP(A823,'DC4-1'!$A$4:$Q$1997,5,TRUE)),"",VLOOKUP(A823,'DC4-1'!$A$4:$Q$1997,5,TRUE))</f>
        <v/>
      </c>
      <c r="K823" s="82">
        <f>IF(AND(年报!N$2&lt;=A823,A823&lt;=年报!N$3),1,0)</f>
        <v>0</v>
      </c>
    </row>
    <row r="824" spans="2:11">
      <c r="B824" s="77"/>
      <c r="C824" s="77" t="str">
        <f>IF(ISERROR(VLOOKUP(A824,'DC4-1'!$A$4:$Q$1997,5,TRUE)),"",VLOOKUP(A824,'DC4-1'!$A$4:$Q$1997,5,TRUE))</f>
        <v/>
      </c>
      <c r="K824" s="82">
        <f>IF(AND(年报!N$2&lt;=A824,A824&lt;=年报!N$3),1,0)</f>
        <v>0</v>
      </c>
    </row>
    <row r="825" spans="2:11">
      <c r="B825" s="77"/>
      <c r="C825" s="77" t="str">
        <f>IF(ISERROR(VLOOKUP(A825,'DC4-1'!$A$4:$Q$1997,5,TRUE)),"",VLOOKUP(A825,'DC4-1'!$A$4:$Q$1997,5,TRUE))</f>
        <v/>
      </c>
      <c r="K825" s="82">
        <f>IF(AND(年报!N$2&lt;=A825,A825&lt;=年报!N$3),1,0)</f>
        <v>0</v>
      </c>
    </row>
    <row r="826" spans="2:11">
      <c r="B826" s="77"/>
      <c r="C826" s="77" t="str">
        <f>IF(ISERROR(VLOOKUP(A826,'DC4-1'!$A$4:$Q$1997,5,TRUE)),"",VLOOKUP(A826,'DC4-1'!$A$4:$Q$1997,5,TRUE))</f>
        <v/>
      </c>
      <c r="K826" s="82">
        <f>IF(AND(年报!N$2&lt;=A826,A826&lt;=年报!N$3),1,0)</f>
        <v>0</v>
      </c>
    </row>
    <row r="827" spans="2:11">
      <c r="B827" s="77"/>
      <c r="C827" s="77" t="str">
        <f>IF(ISERROR(VLOOKUP(A827,'DC4-1'!$A$4:$Q$1997,5,TRUE)),"",VLOOKUP(A827,'DC4-1'!$A$4:$Q$1997,5,TRUE))</f>
        <v/>
      </c>
      <c r="K827" s="82">
        <f>IF(AND(年报!N$2&lt;=A827,A827&lt;=年报!N$3),1,0)</f>
        <v>0</v>
      </c>
    </row>
    <row r="828" spans="2:11">
      <c r="B828" s="77"/>
      <c r="C828" s="77" t="str">
        <f>IF(ISERROR(VLOOKUP(A828,'DC4-1'!$A$4:$Q$1997,5,TRUE)),"",VLOOKUP(A828,'DC4-1'!$A$4:$Q$1997,5,TRUE))</f>
        <v/>
      </c>
      <c r="K828" s="82">
        <f>IF(AND(年报!N$2&lt;=A828,A828&lt;=年报!N$3),1,0)</f>
        <v>0</v>
      </c>
    </row>
    <row r="829" spans="2:11">
      <c r="B829" s="77"/>
      <c r="C829" s="77" t="str">
        <f>IF(ISERROR(VLOOKUP(A829,'DC4-1'!$A$4:$Q$1997,5,TRUE)),"",VLOOKUP(A829,'DC4-1'!$A$4:$Q$1997,5,TRUE))</f>
        <v/>
      </c>
      <c r="K829" s="82">
        <f>IF(AND(年报!N$2&lt;=A829,A829&lt;=年报!N$3),1,0)</f>
        <v>0</v>
      </c>
    </row>
    <row r="830" spans="2:11">
      <c r="B830" s="77"/>
      <c r="C830" s="77" t="str">
        <f>IF(ISERROR(VLOOKUP(A830,'DC4-1'!$A$4:$Q$1997,5,TRUE)),"",VLOOKUP(A830,'DC4-1'!$A$4:$Q$1997,5,TRUE))</f>
        <v/>
      </c>
      <c r="K830" s="82">
        <f>IF(AND(年报!N$2&lt;=A830,A830&lt;=年报!N$3),1,0)</f>
        <v>0</v>
      </c>
    </row>
    <row r="831" spans="2:11">
      <c r="B831" s="77"/>
      <c r="C831" s="77" t="str">
        <f>IF(ISERROR(VLOOKUP(A831,'DC4-1'!$A$4:$Q$1997,5,TRUE)),"",VLOOKUP(A831,'DC4-1'!$A$4:$Q$1997,5,TRUE))</f>
        <v/>
      </c>
      <c r="K831" s="82">
        <f>IF(AND(年报!N$2&lt;=A831,A831&lt;=年报!N$3),1,0)</f>
        <v>0</v>
      </c>
    </row>
    <row r="832" spans="2:11">
      <c r="B832" s="77"/>
      <c r="C832" s="77" t="str">
        <f>IF(ISERROR(VLOOKUP(A832,'DC4-1'!$A$4:$Q$1997,5,TRUE)),"",VLOOKUP(A832,'DC4-1'!$A$4:$Q$1997,5,TRUE))</f>
        <v/>
      </c>
      <c r="K832" s="82">
        <f>IF(AND(年报!N$2&lt;=A832,A832&lt;=年报!N$3),1,0)</f>
        <v>0</v>
      </c>
    </row>
    <row r="833" spans="2:11">
      <c r="B833" s="77"/>
      <c r="C833" s="77" t="str">
        <f>IF(ISERROR(VLOOKUP(A833,'DC4-1'!$A$4:$Q$1997,5,TRUE)),"",VLOOKUP(A833,'DC4-1'!$A$4:$Q$1997,5,TRUE))</f>
        <v/>
      </c>
      <c r="K833" s="82">
        <f>IF(AND(年报!N$2&lt;=A833,A833&lt;=年报!N$3),1,0)</f>
        <v>0</v>
      </c>
    </row>
    <row r="834" spans="2:11">
      <c r="B834" s="77"/>
      <c r="C834" s="77" t="str">
        <f>IF(ISERROR(VLOOKUP(A834,'DC4-1'!$A$4:$Q$1997,5,TRUE)),"",VLOOKUP(A834,'DC4-1'!$A$4:$Q$1997,5,TRUE))</f>
        <v/>
      </c>
      <c r="K834" s="82">
        <f>IF(AND(年报!N$2&lt;=A834,A834&lt;=年报!N$3),1,0)</f>
        <v>0</v>
      </c>
    </row>
    <row r="835" spans="2:11">
      <c r="B835" s="77"/>
      <c r="C835" s="77" t="str">
        <f>IF(ISERROR(VLOOKUP(A835,'DC4-1'!$A$4:$Q$1997,5,TRUE)),"",VLOOKUP(A835,'DC4-1'!$A$4:$Q$1997,5,TRUE))</f>
        <v/>
      </c>
      <c r="K835" s="82">
        <f>IF(AND(年报!N$2&lt;=A835,A835&lt;=年报!N$3),1,0)</f>
        <v>0</v>
      </c>
    </row>
    <row r="836" spans="2:11">
      <c r="B836" s="77"/>
      <c r="C836" s="77" t="str">
        <f>IF(ISERROR(VLOOKUP(A836,'DC4-1'!$A$4:$Q$1997,5,TRUE)),"",VLOOKUP(A836,'DC4-1'!$A$4:$Q$1997,5,TRUE))</f>
        <v/>
      </c>
      <c r="K836" s="82">
        <f>IF(AND(年报!N$2&lt;=A836,A836&lt;=年报!N$3),1,0)</f>
        <v>0</v>
      </c>
    </row>
    <row r="837" spans="2:11">
      <c r="B837" s="77"/>
      <c r="C837" s="77" t="str">
        <f>IF(ISERROR(VLOOKUP(A837,'DC4-1'!$A$4:$Q$1997,5,TRUE)),"",VLOOKUP(A837,'DC4-1'!$A$4:$Q$1997,5,TRUE))</f>
        <v/>
      </c>
      <c r="K837" s="82">
        <f>IF(AND(年报!N$2&lt;=A837,A837&lt;=年报!N$3),1,0)</f>
        <v>0</v>
      </c>
    </row>
    <row r="838" spans="2:11">
      <c r="B838" s="77"/>
      <c r="C838" s="77" t="str">
        <f>IF(ISERROR(VLOOKUP(A838,'DC4-1'!$A$4:$Q$1997,5,TRUE)),"",VLOOKUP(A838,'DC4-1'!$A$4:$Q$1997,5,TRUE))</f>
        <v/>
      </c>
      <c r="K838" s="82">
        <f>IF(AND(年报!N$2&lt;=A838,A838&lt;=年报!N$3),1,0)</f>
        <v>0</v>
      </c>
    </row>
    <row r="839" spans="2:11">
      <c r="B839" s="77"/>
      <c r="C839" s="77" t="str">
        <f>IF(ISERROR(VLOOKUP(A839,'DC4-1'!$A$4:$Q$1997,5,TRUE)),"",VLOOKUP(A839,'DC4-1'!$A$4:$Q$1997,5,TRUE))</f>
        <v/>
      </c>
      <c r="K839" s="82">
        <f>IF(AND(年报!N$2&lt;=A839,A839&lt;=年报!N$3),1,0)</f>
        <v>0</v>
      </c>
    </row>
    <row r="840" spans="2:11">
      <c r="B840" s="77"/>
      <c r="C840" s="77" t="str">
        <f>IF(ISERROR(VLOOKUP(A840,'DC4-1'!$A$4:$Q$1997,5,TRUE)),"",VLOOKUP(A840,'DC4-1'!$A$4:$Q$1997,5,TRUE))</f>
        <v/>
      </c>
      <c r="K840" s="82">
        <f>IF(AND(年报!N$2&lt;=A840,A840&lt;=年报!N$3),1,0)</f>
        <v>0</v>
      </c>
    </row>
    <row r="841" spans="2:11">
      <c r="B841" s="77"/>
      <c r="C841" s="77" t="str">
        <f>IF(ISERROR(VLOOKUP(A841,'DC4-1'!$A$4:$Q$1997,5,TRUE)),"",VLOOKUP(A841,'DC4-1'!$A$4:$Q$1997,5,TRUE))</f>
        <v/>
      </c>
      <c r="K841" s="82">
        <f>IF(AND(年报!N$2&lt;=A841,A841&lt;=年报!N$3),1,0)</f>
        <v>0</v>
      </c>
    </row>
    <row r="842" spans="2:11">
      <c r="B842" s="77"/>
      <c r="C842" s="77" t="str">
        <f>IF(ISERROR(VLOOKUP(A842,'DC4-1'!$A$4:$Q$1997,5,TRUE)),"",VLOOKUP(A842,'DC4-1'!$A$4:$Q$1997,5,TRUE))</f>
        <v/>
      </c>
      <c r="K842" s="82">
        <f>IF(AND(年报!N$2&lt;=A842,A842&lt;=年报!N$3),1,0)</f>
        <v>0</v>
      </c>
    </row>
    <row r="843" spans="2:11">
      <c r="B843" s="77"/>
      <c r="C843" s="77" t="str">
        <f>IF(ISERROR(VLOOKUP(A843,'DC4-1'!$A$4:$Q$1997,5,TRUE)),"",VLOOKUP(A843,'DC4-1'!$A$4:$Q$1997,5,TRUE))</f>
        <v/>
      </c>
      <c r="K843" s="82">
        <f>IF(AND(年报!N$2&lt;=A843,A843&lt;=年报!N$3),1,0)</f>
        <v>0</v>
      </c>
    </row>
    <row r="844" spans="2:11">
      <c r="B844" s="77"/>
      <c r="C844" s="77" t="str">
        <f>IF(ISERROR(VLOOKUP(A844,'DC4-1'!$A$4:$Q$1997,5,TRUE)),"",VLOOKUP(A844,'DC4-1'!$A$4:$Q$1997,5,TRUE))</f>
        <v/>
      </c>
      <c r="K844" s="82">
        <f>IF(AND(年报!N$2&lt;=A844,A844&lt;=年报!N$3),1,0)</f>
        <v>0</v>
      </c>
    </row>
    <row r="845" spans="2:11">
      <c r="B845" s="77"/>
      <c r="C845" s="77" t="str">
        <f>IF(ISERROR(VLOOKUP(A845,'DC4-1'!$A$4:$Q$1997,5,TRUE)),"",VLOOKUP(A845,'DC4-1'!$A$4:$Q$1997,5,TRUE))</f>
        <v/>
      </c>
      <c r="K845" s="82">
        <f>IF(AND(年报!N$2&lt;=A845,A845&lt;=年报!N$3),1,0)</f>
        <v>0</v>
      </c>
    </row>
    <row r="846" spans="2:11">
      <c r="B846" s="77"/>
      <c r="C846" s="77" t="str">
        <f>IF(ISERROR(VLOOKUP(A846,'DC4-1'!$A$4:$Q$1997,5,TRUE)),"",VLOOKUP(A846,'DC4-1'!$A$4:$Q$1997,5,TRUE))</f>
        <v/>
      </c>
      <c r="K846" s="82">
        <f>IF(AND(年报!N$2&lt;=A846,A846&lt;=年报!N$3),1,0)</f>
        <v>0</v>
      </c>
    </row>
    <row r="847" spans="2:11">
      <c r="B847" s="77"/>
      <c r="C847" s="77" t="str">
        <f>IF(ISERROR(VLOOKUP(A847,'DC4-1'!$A$4:$Q$1997,5,TRUE)),"",VLOOKUP(A847,'DC4-1'!$A$4:$Q$1997,5,TRUE))</f>
        <v/>
      </c>
      <c r="K847" s="82">
        <f>IF(AND(年报!N$2&lt;=A847,A847&lt;=年报!N$3),1,0)</f>
        <v>0</v>
      </c>
    </row>
    <row r="848" spans="2:11">
      <c r="B848" s="77"/>
      <c r="C848" s="77" t="str">
        <f>IF(ISERROR(VLOOKUP(A848,'DC4-1'!$A$4:$Q$1997,5,TRUE)),"",VLOOKUP(A848,'DC4-1'!$A$4:$Q$1997,5,TRUE))</f>
        <v/>
      </c>
      <c r="K848" s="82">
        <f>IF(AND(年报!N$2&lt;=A848,A848&lt;=年报!N$3),1,0)</f>
        <v>0</v>
      </c>
    </row>
    <row r="849" spans="2:11">
      <c r="B849" s="77"/>
      <c r="C849" s="77" t="str">
        <f>IF(ISERROR(VLOOKUP(A849,'DC4-1'!$A$4:$Q$1997,5,TRUE)),"",VLOOKUP(A849,'DC4-1'!$A$4:$Q$1997,5,TRUE))</f>
        <v/>
      </c>
      <c r="K849" s="82">
        <f>IF(AND(年报!N$2&lt;=A849,A849&lt;=年报!N$3),1,0)</f>
        <v>0</v>
      </c>
    </row>
    <row r="850" spans="2:11">
      <c r="B850" s="77"/>
      <c r="C850" s="77" t="str">
        <f>IF(ISERROR(VLOOKUP(A850,'DC4-1'!$A$4:$Q$1997,5,TRUE)),"",VLOOKUP(A850,'DC4-1'!$A$4:$Q$1997,5,TRUE))</f>
        <v/>
      </c>
      <c r="K850" s="82">
        <f>IF(AND(年报!N$2&lt;=A850,A850&lt;=年报!N$3),1,0)</f>
        <v>0</v>
      </c>
    </row>
    <row r="851" spans="2:11">
      <c r="B851" s="77"/>
      <c r="C851" s="77" t="str">
        <f>IF(ISERROR(VLOOKUP(A851,'DC4-1'!$A$4:$Q$1997,5,TRUE)),"",VLOOKUP(A851,'DC4-1'!$A$4:$Q$1997,5,TRUE))</f>
        <v/>
      </c>
      <c r="K851" s="82">
        <f>IF(AND(年报!N$2&lt;=A851,A851&lt;=年报!N$3),1,0)</f>
        <v>0</v>
      </c>
    </row>
    <row r="852" spans="2:11">
      <c r="B852" s="77"/>
      <c r="C852" s="77" t="str">
        <f>IF(ISERROR(VLOOKUP(A852,'DC4-1'!$A$4:$Q$1997,5,TRUE)),"",VLOOKUP(A852,'DC4-1'!$A$4:$Q$1997,5,TRUE))</f>
        <v/>
      </c>
      <c r="K852" s="82">
        <f>IF(AND(年报!N$2&lt;=A852,A852&lt;=年报!N$3),1,0)</f>
        <v>0</v>
      </c>
    </row>
    <row r="853" spans="2:11">
      <c r="B853" s="77"/>
      <c r="C853" s="77" t="str">
        <f>IF(ISERROR(VLOOKUP(A853,'DC4-1'!$A$4:$Q$1997,5,TRUE)),"",VLOOKUP(A853,'DC4-1'!$A$4:$Q$1997,5,TRUE))</f>
        <v/>
      </c>
      <c r="K853" s="82">
        <f>IF(AND(年报!N$2&lt;=A853,A853&lt;=年报!N$3),1,0)</f>
        <v>0</v>
      </c>
    </row>
    <row r="854" spans="2:11">
      <c r="B854" s="77"/>
      <c r="C854" s="77" t="str">
        <f>IF(ISERROR(VLOOKUP(A854,'DC4-1'!$A$4:$Q$1997,5,TRUE)),"",VLOOKUP(A854,'DC4-1'!$A$4:$Q$1997,5,TRUE))</f>
        <v/>
      </c>
      <c r="K854" s="82">
        <f>IF(AND(年报!N$2&lt;=A854,A854&lt;=年报!N$3),1,0)</f>
        <v>0</v>
      </c>
    </row>
    <row r="855" spans="2:11">
      <c r="B855" s="77"/>
      <c r="C855" s="77" t="str">
        <f>IF(ISERROR(VLOOKUP(A855,'DC4-1'!$A$4:$Q$1997,5,TRUE)),"",VLOOKUP(A855,'DC4-1'!$A$4:$Q$1997,5,TRUE))</f>
        <v/>
      </c>
      <c r="K855" s="82">
        <f>IF(AND(年报!N$2&lt;=A855,A855&lt;=年报!N$3),1,0)</f>
        <v>0</v>
      </c>
    </row>
    <row r="856" spans="2:11">
      <c r="B856" s="77"/>
      <c r="C856" s="77" t="str">
        <f>IF(ISERROR(VLOOKUP(A856,'DC4-1'!$A$4:$Q$1997,5,TRUE)),"",VLOOKUP(A856,'DC4-1'!$A$4:$Q$1997,5,TRUE))</f>
        <v/>
      </c>
      <c r="K856" s="82">
        <f>IF(AND(年报!N$2&lt;=A856,A856&lt;=年报!N$3),1,0)</f>
        <v>0</v>
      </c>
    </row>
    <row r="857" spans="2:11">
      <c r="B857" s="77"/>
      <c r="C857" s="77" t="str">
        <f>IF(ISERROR(VLOOKUP(A857,'DC4-1'!$A$4:$Q$1997,5,TRUE)),"",VLOOKUP(A857,'DC4-1'!$A$4:$Q$1997,5,TRUE))</f>
        <v/>
      </c>
      <c r="K857" s="82">
        <f>IF(AND(年报!N$2&lt;=A857,A857&lt;=年报!N$3),1,0)</f>
        <v>0</v>
      </c>
    </row>
    <row r="858" spans="2:11">
      <c r="B858" s="77"/>
      <c r="C858" s="77" t="str">
        <f>IF(ISERROR(VLOOKUP(A858,'DC4-1'!$A$4:$Q$1997,5,TRUE)),"",VLOOKUP(A858,'DC4-1'!$A$4:$Q$1997,5,TRUE))</f>
        <v/>
      </c>
      <c r="K858" s="82">
        <f>IF(AND(年报!N$2&lt;=A858,A858&lt;=年报!N$3),1,0)</f>
        <v>0</v>
      </c>
    </row>
    <row r="859" spans="2:11">
      <c r="B859" s="77"/>
      <c r="C859" s="77" t="str">
        <f>IF(ISERROR(VLOOKUP(A859,'DC4-1'!$A$4:$Q$1997,5,TRUE)),"",VLOOKUP(A859,'DC4-1'!$A$4:$Q$1997,5,TRUE))</f>
        <v/>
      </c>
      <c r="K859" s="82">
        <f>IF(AND(年报!N$2&lt;=A859,A859&lt;=年报!N$3),1,0)</f>
        <v>0</v>
      </c>
    </row>
    <row r="860" spans="2:11">
      <c r="B860" s="77"/>
      <c r="C860" s="77" t="str">
        <f>IF(ISERROR(VLOOKUP(A860,'DC4-1'!$A$4:$Q$1997,5,TRUE)),"",VLOOKUP(A860,'DC4-1'!$A$4:$Q$1997,5,TRUE))</f>
        <v/>
      </c>
      <c r="K860" s="82">
        <f>IF(AND(年报!N$2&lt;=A860,A860&lt;=年报!N$3),1,0)</f>
        <v>0</v>
      </c>
    </row>
    <row r="861" spans="2:11">
      <c r="B861" s="77"/>
      <c r="C861" s="77" t="str">
        <f>IF(ISERROR(VLOOKUP(A861,'DC4-1'!$A$4:$Q$1997,5,TRUE)),"",VLOOKUP(A861,'DC4-1'!$A$4:$Q$1997,5,TRUE))</f>
        <v/>
      </c>
      <c r="K861" s="82">
        <f>IF(AND(年报!N$2&lt;=A861,A861&lt;=年报!N$3),1,0)</f>
        <v>0</v>
      </c>
    </row>
    <row r="862" spans="2:11">
      <c r="B862" s="77"/>
      <c r="C862" s="77" t="str">
        <f>IF(ISERROR(VLOOKUP(A862,'DC4-1'!$A$4:$Q$1997,5,TRUE)),"",VLOOKUP(A862,'DC4-1'!$A$4:$Q$1997,5,TRUE))</f>
        <v/>
      </c>
      <c r="K862" s="82">
        <f>IF(AND(年报!N$2&lt;=A862,A862&lt;=年报!N$3),1,0)</f>
        <v>0</v>
      </c>
    </row>
    <row r="863" spans="2:11">
      <c r="B863" s="77"/>
      <c r="C863" s="77" t="str">
        <f>IF(ISERROR(VLOOKUP(A863,'DC4-1'!$A$4:$Q$1997,5,TRUE)),"",VLOOKUP(A863,'DC4-1'!$A$4:$Q$1997,5,TRUE))</f>
        <v/>
      </c>
      <c r="K863" s="82">
        <f>IF(AND(年报!N$2&lt;=A863,A863&lt;=年报!N$3),1,0)</f>
        <v>0</v>
      </c>
    </row>
    <row r="864" spans="2:11">
      <c r="B864" s="77"/>
      <c r="C864" s="77" t="str">
        <f>IF(ISERROR(VLOOKUP(A864,'DC4-1'!$A$4:$Q$1997,5,TRUE)),"",VLOOKUP(A864,'DC4-1'!$A$4:$Q$1997,5,TRUE))</f>
        <v/>
      </c>
      <c r="K864" s="82">
        <f>IF(AND(年报!N$2&lt;=A864,A864&lt;=年报!N$3),1,0)</f>
        <v>0</v>
      </c>
    </row>
    <row r="865" spans="2:11">
      <c r="B865" s="77"/>
      <c r="C865" s="77" t="str">
        <f>IF(ISERROR(VLOOKUP(A865,'DC4-1'!$A$4:$Q$1997,5,TRUE)),"",VLOOKUP(A865,'DC4-1'!$A$4:$Q$1997,5,TRUE))</f>
        <v/>
      </c>
      <c r="K865" s="82">
        <f>IF(AND(年报!N$2&lt;=A865,A865&lt;=年报!N$3),1,0)</f>
        <v>0</v>
      </c>
    </row>
    <row r="866" spans="2:11">
      <c r="B866" s="77"/>
      <c r="C866" s="77" t="str">
        <f>IF(ISERROR(VLOOKUP(A866,'DC4-1'!$A$4:$Q$1997,5,TRUE)),"",VLOOKUP(A866,'DC4-1'!$A$4:$Q$1997,5,TRUE))</f>
        <v/>
      </c>
      <c r="K866" s="82">
        <f>IF(AND(年报!N$2&lt;=A866,A866&lt;=年报!N$3),1,0)</f>
        <v>0</v>
      </c>
    </row>
    <row r="867" spans="2:11">
      <c r="B867" s="77"/>
      <c r="C867" s="77" t="str">
        <f>IF(ISERROR(VLOOKUP(A867,'DC4-1'!$A$4:$Q$1997,5,TRUE)),"",VLOOKUP(A867,'DC4-1'!$A$4:$Q$1997,5,TRUE))</f>
        <v/>
      </c>
      <c r="K867" s="82">
        <f>IF(AND(年报!N$2&lt;=A867,A867&lt;=年报!N$3),1,0)</f>
        <v>0</v>
      </c>
    </row>
    <row r="868" spans="2:11">
      <c r="B868" s="77"/>
      <c r="C868" s="77" t="str">
        <f>IF(ISERROR(VLOOKUP(A868,'DC4-1'!$A$4:$Q$1997,5,TRUE)),"",VLOOKUP(A868,'DC4-1'!$A$4:$Q$1997,5,TRUE))</f>
        <v/>
      </c>
      <c r="K868" s="82">
        <f>IF(AND(年报!N$2&lt;=A868,A868&lt;=年报!N$3),1,0)</f>
        <v>0</v>
      </c>
    </row>
    <row r="869" spans="2:11">
      <c r="B869" s="77"/>
      <c r="C869" s="77" t="str">
        <f>IF(ISERROR(VLOOKUP(A869,'DC4-1'!$A$4:$Q$1997,5,TRUE)),"",VLOOKUP(A869,'DC4-1'!$A$4:$Q$1997,5,TRUE))</f>
        <v/>
      </c>
      <c r="K869" s="82">
        <f>IF(AND(年报!N$2&lt;=A869,A869&lt;=年报!N$3),1,0)</f>
        <v>0</v>
      </c>
    </row>
    <row r="870" spans="2:11">
      <c r="B870" s="77"/>
      <c r="C870" s="77" t="str">
        <f>IF(ISERROR(VLOOKUP(A870,'DC4-1'!$A$4:$Q$1997,5,TRUE)),"",VLOOKUP(A870,'DC4-1'!$A$4:$Q$1997,5,TRUE))</f>
        <v/>
      </c>
      <c r="K870" s="82">
        <f>IF(AND(年报!N$2&lt;=A870,A870&lt;=年报!N$3),1,0)</f>
        <v>0</v>
      </c>
    </row>
    <row r="871" spans="2:11">
      <c r="B871" s="77"/>
      <c r="C871" s="77" t="str">
        <f>IF(ISERROR(VLOOKUP(A871,'DC4-1'!$A$4:$Q$1997,5,TRUE)),"",VLOOKUP(A871,'DC4-1'!$A$4:$Q$1997,5,TRUE))</f>
        <v/>
      </c>
      <c r="K871" s="82">
        <f>IF(AND(年报!N$2&lt;=A871,A871&lt;=年报!N$3),1,0)</f>
        <v>0</v>
      </c>
    </row>
    <row r="872" spans="2:11">
      <c r="B872" s="77"/>
      <c r="C872" s="77" t="str">
        <f>IF(ISERROR(VLOOKUP(A872,'DC4-1'!$A$4:$Q$1997,5,TRUE)),"",VLOOKUP(A872,'DC4-1'!$A$4:$Q$1997,5,TRUE))</f>
        <v/>
      </c>
      <c r="K872" s="82">
        <f>IF(AND(年报!N$2&lt;=A872,A872&lt;=年报!N$3),1,0)</f>
        <v>0</v>
      </c>
    </row>
    <row r="873" spans="2:11">
      <c r="B873" s="77"/>
      <c r="C873" s="77" t="str">
        <f>IF(ISERROR(VLOOKUP(A873,'DC4-1'!$A$4:$Q$1997,5,TRUE)),"",VLOOKUP(A873,'DC4-1'!$A$4:$Q$1997,5,TRUE))</f>
        <v/>
      </c>
      <c r="K873" s="82">
        <f>IF(AND(年报!N$2&lt;=A873,A873&lt;=年报!N$3),1,0)</f>
        <v>0</v>
      </c>
    </row>
    <row r="874" spans="2:11">
      <c r="B874" s="77"/>
      <c r="C874" s="77" t="str">
        <f>IF(ISERROR(VLOOKUP(A874,'DC4-1'!$A$4:$Q$1997,5,TRUE)),"",VLOOKUP(A874,'DC4-1'!$A$4:$Q$1997,5,TRUE))</f>
        <v/>
      </c>
      <c r="K874" s="82">
        <f>IF(AND(年报!N$2&lt;=A874,A874&lt;=年报!N$3),1,0)</f>
        <v>0</v>
      </c>
    </row>
    <row r="875" spans="2:11">
      <c r="B875" s="77"/>
      <c r="C875" s="77" t="str">
        <f>IF(ISERROR(VLOOKUP(A875,'DC4-1'!$A$4:$Q$1997,5,TRUE)),"",VLOOKUP(A875,'DC4-1'!$A$4:$Q$1997,5,TRUE))</f>
        <v/>
      </c>
      <c r="K875" s="82">
        <f>IF(AND(年报!N$2&lt;=A875,A875&lt;=年报!N$3),1,0)</f>
        <v>0</v>
      </c>
    </row>
    <row r="876" spans="2:11">
      <c r="B876" s="77"/>
      <c r="C876" s="77" t="str">
        <f>IF(ISERROR(VLOOKUP(A876,'DC4-1'!$A$4:$Q$1997,5,TRUE)),"",VLOOKUP(A876,'DC4-1'!$A$4:$Q$1997,5,TRUE))</f>
        <v/>
      </c>
      <c r="K876" s="82">
        <f>IF(AND(年报!N$2&lt;=A876,A876&lt;=年报!N$3),1,0)</f>
        <v>0</v>
      </c>
    </row>
    <row r="877" spans="2:11">
      <c r="B877" s="77"/>
      <c r="C877" s="77" t="str">
        <f>IF(ISERROR(VLOOKUP(A877,'DC4-1'!$A$4:$Q$1997,5,TRUE)),"",VLOOKUP(A877,'DC4-1'!$A$4:$Q$1997,5,TRUE))</f>
        <v/>
      </c>
      <c r="K877" s="82">
        <f>IF(AND(年报!N$2&lt;=A877,A877&lt;=年报!N$3),1,0)</f>
        <v>0</v>
      </c>
    </row>
    <row r="878" spans="2:11">
      <c r="B878" s="77"/>
      <c r="C878" s="77" t="str">
        <f>IF(ISERROR(VLOOKUP(A878,'DC4-1'!$A$4:$Q$1997,5,TRUE)),"",VLOOKUP(A878,'DC4-1'!$A$4:$Q$1997,5,TRUE))</f>
        <v/>
      </c>
      <c r="K878" s="82">
        <f>IF(AND(年报!N$2&lt;=A878,A878&lt;=年报!N$3),1,0)</f>
        <v>0</v>
      </c>
    </row>
    <row r="879" spans="2:11">
      <c r="B879" s="77"/>
      <c r="C879" s="77" t="str">
        <f>IF(ISERROR(VLOOKUP(A879,'DC4-1'!$A$4:$Q$1997,5,TRUE)),"",VLOOKUP(A879,'DC4-1'!$A$4:$Q$1997,5,TRUE))</f>
        <v/>
      </c>
      <c r="K879" s="82">
        <f>IF(AND(年报!N$2&lt;=A879,A879&lt;=年报!N$3),1,0)</f>
        <v>0</v>
      </c>
    </row>
    <row r="880" spans="2:11">
      <c r="B880" s="77"/>
      <c r="C880" s="77" t="str">
        <f>IF(ISERROR(VLOOKUP(A880,'DC4-1'!$A$4:$Q$1997,5,TRUE)),"",VLOOKUP(A880,'DC4-1'!$A$4:$Q$1997,5,TRUE))</f>
        <v/>
      </c>
      <c r="K880" s="82">
        <f>IF(AND(年报!N$2&lt;=A880,A880&lt;=年报!N$3),1,0)</f>
        <v>0</v>
      </c>
    </row>
    <row r="881" spans="2:11">
      <c r="B881" s="77"/>
      <c r="C881" s="77" t="str">
        <f>IF(ISERROR(VLOOKUP(A881,'DC4-1'!$A$4:$Q$1997,5,TRUE)),"",VLOOKUP(A881,'DC4-1'!$A$4:$Q$1997,5,TRUE))</f>
        <v/>
      </c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K880"/>
  <sheetViews>
    <sheetView workbookViewId="0">
      <selection activeCell="G26" sqref="G26"/>
    </sheetView>
  </sheetViews>
  <sheetFormatPr defaultColWidth="8.75" defaultRowHeight="14.25"/>
  <cols>
    <col min="1" max="1" width="11.5" style="131" customWidth="1"/>
    <col min="2" max="2" width="10.375" style="131" customWidth="1"/>
    <col min="3" max="3" width="10.25" style="131" customWidth="1"/>
    <col min="4" max="6" width="12.75" style="131" customWidth="1"/>
    <col min="7" max="7" width="11.875" style="131" customWidth="1"/>
    <col min="8" max="8" width="9" style="22" customWidth="1"/>
    <col min="11" max="11" width="10.625" style="100" customWidth="1"/>
  </cols>
  <sheetData>
    <row r="1" spans="1:11">
      <c r="A1" s="132" t="s">
        <v>4</v>
      </c>
      <c r="B1" s="133"/>
      <c r="C1" s="134" t="s">
        <v>5</v>
      </c>
      <c r="D1" s="60" t="s">
        <v>6</v>
      </c>
      <c r="E1" s="60" t="s">
        <v>7</v>
      </c>
      <c r="F1" s="101" t="s">
        <v>8</v>
      </c>
      <c r="G1" s="135"/>
      <c r="H1" s="60" t="s">
        <v>12</v>
      </c>
      <c r="K1" s="109"/>
    </row>
    <row r="2" spans="1:11">
      <c r="A2" s="132" t="s">
        <v>52</v>
      </c>
      <c r="B2" s="133"/>
      <c r="C2" s="20">
        <v>43095</v>
      </c>
      <c r="D2" s="102" t="s">
        <v>53</v>
      </c>
      <c r="E2" s="102" t="s">
        <v>51</v>
      </c>
      <c r="F2" s="77">
        <v>2653.045</v>
      </c>
      <c r="G2" s="135"/>
      <c r="H2" s="60"/>
      <c r="K2" s="110"/>
    </row>
    <row r="3" spans="1:11">
      <c r="A3" s="60" t="s">
        <v>0</v>
      </c>
      <c r="B3" s="103" t="s">
        <v>14</v>
      </c>
      <c r="C3" s="103" t="s">
        <v>17</v>
      </c>
      <c r="D3" s="103" t="s">
        <v>31</v>
      </c>
      <c r="E3" s="103" t="s">
        <v>32</v>
      </c>
      <c r="F3" s="136" t="s">
        <v>28</v>
      </c>
      <c r="G3" s="135" t="s">
        <v>29</v>
      </c>
      <c r="H3" s="60"/>
      <c r="K3" s="111" t="s">
        <v>20</v>
      </c>
    </row>
    <row r="4" spans="1:11">
      <c r="A4" s="115">
        <f>'DC4-1'!A51</f>
        <v>43102</v>
      </c>
      <c r="B4" s="77">
        <f>'DC4-1'!B4</f>
        <v>2581.994</v>
      </c>
      <c r="C4" s="77">
        <f>IF(ISERROR(VLOOKUP(A4,'DC4-1'!$A$4:$Q$1997,5,TRUE)),"",VLOOKUP(A4,'DC4-1'!$A$4:$Q$1997,5,TRUE))</f>
        <v>73.5825</v>
      </c>
      <c r="D4" s="74">
        <v>2.511</v>
      </c>
      <c r="E4" s="65">
        <v>2.554</v>
      </c>
      <c r="F4" s="105">
        <f>(B4+C4)-(D4+E4)/2</f>
        <v>2653.044</v>
      </c>
      <c r="G4" s="66">
        <f>($F$4-F4)*1000</f>
        <v>0</v>
      </c>
      <c r="K4" s="112"/>
    </row>
    <row r="5" spans="1:11">
      <c r="A5" s="115">
        <f>'DC4-1'!A52</f>
        <v>43108</v>
      </c>
      <c r="B5" s="77">
        <f>'DC4-1'!B5</f>
        <v>2581.994</v>
      </c>
      <c r="C5" s="77">
        <f>IF(ISERROR(VLOOKUP(A5,'DC4-1'!$A$4:$Q$1997,5,TRUE)),"",VLOOKUP(A5,'DC4-1'!$A$4:$Q$1997,5,TRUE))</f>
        <v>73.58</v>
      </c>
      <c r="D5" s="74">
        <v>2.518</v>
      </c>
      <c r="E5" s="65">
        <v>2.56</v>
      </c>
      <c r="F5" s="105">
        <f t="shared" ref="F5:F18" si="0">(B5+C5)-(D5+E5)/2</f>
        <v>2653.035</v>
      </c>
      <c r="G5" s="66">
        <f t="shared" ref="G5:G18" si="1">($F$4-F5)*1000</f>
        <v>9.0000000004693</v>
      </c>
      <c r="K5" s="112"/>
    </row>
    <row r="6" spans="1:11">
      <c r="A6" s="115">
        <f>'DC4-1'!A53</f>
        <v>43118</v>
      </c>
      <c r="B6" s="77">
        <f>'DC4-1'!B6</f>
        <v>2581.994</v>
      </c>
      <c r="C6" s="77">
        <f>IF(ISERROR(VLOOKUP(A6,'DC4-1'!$A$4:$Q$1997,5,TRUE)),"",VLOOKUP(A6,'DC4-1'!$A$4:$Q$1997,5,TRUE))</f>
        <v>76.296</v>
      </c>
      <c r="D6" s="74">
        <v>5.261</v>
      </c>
      <c r="E6" s="65">
        <v>5.304</v>
      </c>
      <c r="F6" s="105">
        <f t="shared" si="0"/>
        <v>2653.0075</v>
      </c>
      <c r="G6" s="66">
        <f t="shared" si="1"/>
        <v>36.5000000001601</v>
      </c>
      <c r="K6" s="112"/>
    </row>
    <row r="7" spans="1:11">
      <c r="A7" s="115">
        <f>'DC4-1'!A54</f>
        <v>43122</v>
      </c>
      <c r="B7" s="77">
        <f>'DC4-1'!B7</f>
        <v>2581.994</v>
      </c>
      <c r="C7" s="77">
        <f>IF(ISERROR(VLOOKUP(A7,'DC4-1'!$A$4:$Q$1997,5,TRUE)),"",VLOOKUP(A7,'DC4-1'!$A$4:$Q$1997,5,TRUE))</f>
        <v>76.2815</v>
      </c>
      <c r="D7" s="74">
        <v>5.263</v>
      </c>
      <c r="E7" s="65">
        <v>5.3</v>
      </c>
      <c r="F7" s="105">
        <f t="shared" si="0"/>
        <v>2652.994</v>
      </c>
      <c r="G7" s="66">
        <f t="shared" si="1"/>
        <v>50.0000000001819</v>
      </c>
      <c r="K7" s="112"/>
    </row>
    <row r="8" spans="1:11">
      <c r="A8" s="115">
        <f>'DC4-1'!A55</f>
        <v>43129</v>
      </c>
      <c r="B8" s="77">
        <f>'DC4-1'!B8</f>
        <v>2581.994</v>
      </c>
      <c r="C8" s="77">
        <f>IF(ISERROR(VLOOKUP(A8,'DC4-1'!$A$4:$Q$1997,5,TRUE)),"",VLOOKUP(A8,'DC4-1'!$A$4:$Q$1997,5,TRUE))</f>
        <v>76.8665</v>
      </c>
      <c r="D8" s="74">
        <v>5.861</v>
      </c>
      <c r="E8" s="65">
        <v>5.902</v>
      </c>
      <c r="F8" s="105">
        <f t="shared" si="0"/>
        <v>2652.979</v>
      </c>
      <c r="G8" s="66">
        <f t="shared" si="1"/>
        <v>65.0000000000546</v>
      </c>
      <c r="K8" s="112"/>
    </row>
    <row r="9" spans="1:11">
      <c r="A9" s="115">
        <f>'DC4-1'!A56</f>
        <v>43144</v>
      </c>
      <c r="B9" s="77">
        <f>'DC4-1'!B9</f>
        <v>2581.994</v>
      </c>
      <c r="C9" s="77">
        <f>IF(ISERROR(VLOOKUP(A9,'DC4-1'!$A$4:$Q$1997,5,TRUE)),"",VLOOKUP(A9,'DC4-1'!$A$4:$Q$1997,5,TRUE))</f>
        <v>79.6435</v>
      </c>
      <c r="D9" s="74">
        <v>8.703</v>
      </c>
      <c r="E9" s="65">
        <v>8.738</v>
      </c>
      <c r="F9" s="105">
        <f t="shared" si="0"/>
        <v>2652.917</v>
      </c>
      <c r="G9" s="66">
        <f t="shared" si="1"/>
        <v>126.999999999953</v>
      </c>
      <c r="K9" s="112"/>
    </row>
    <row r="10" spans="1:11">
      <c r="A10" s="115">
        <f>'DC4-1'!A57</f>
        <v>43150</v>
      </c>
      <c r="B10" s="77">
        <f>'DC4-1'!B10</f>
        <v>2581.994</v>
      </c>
      <c r="C10" s="77">
        <f>IF(ISERROR(VLOOKUP(A10,'DC4-1'!$A$4:$Q$1997,5,TRUE)),"",VLOOKUP(A10,'DC4-1'!$A$4:$Q$1997,5,TRUE))</f>
        <v>79.633</v>
      </c>
      <c r="D10" s="74">
        <v>8.698</v>
      </c>
      <c r="E10" s="65">
        <v>8.735</v>
      </c>
      <c r="F10" s="105">
        <f t="shared" si="0"/>
        <v>2652.9105</v>
      </c>
      <c r="G10" s="66">
        <f t="shared" si="1"/>
        <v>133.500000000367</v>
      </c>
      <c r="K10" s="112"/>
    </row>
    <row r="11" spans="1:11">
      <c r="A11" s="115">
        <f>'DC4-1'!A58</f>
        <v>43163</v>
      </c>
      <c r="B11" s="77">
        <f>'DC4-1'!B11</f>
        <v>2581.994</v>
      </c>
      <c r="C11" s="77">
        <f>IF(ISERROR(VLOOKUP(A11,'DC4-1'!$A$4:$Q$1997,5,TRUE)),"",VLOOKUP(A11,'DC4-1'!$A$4:$Q$1997,5,TRUE))</f>
        <v>83.707</v>
      </c>
      <c r="D11" s="74">
        <v>12.835</v>
      </c>
      <c r="E11" s="65">
        <v>12.872</v>
      </c>
      <c r="F11" s="105">
        <f t="shared" si="0"/>
        <v>2652.8475</v>
      </c>
      <c r="G11" s="66">
        <f t="shared" si="1"/>
        <v>196.500000000469</v>
      </c>
      <c r="K11" s="112"/>
    </row>
    <row r="12" spans="1:11">
      <c r="A12" s="115">
        <f>'DC4-1'!A59</f>
        <v>43173</v>
      </c>
      <c r="B12" s="77">
        <f>'DC4-1'!B12</f>
        <v>2581.994</v>
      </c>
      <c r="C12" s="77">
        <f>IF(ISERROR(VLOOKUP(A12,'DC4-1'!$A$4:$Q$1997,5,TRUE)),"",VLOOKUP(A12,'DC4-1'!$A$4:$Q$1997,5,TRUE))</f>
        <v>86.5</v>
      </c>
      <c r="D12" s="74">
        <v>15.645</v>
      </c>
      <c r="E12" s="65">
        <v>15.685</v>
      </c>
      <c r="F12" s="105">
        <f t="shared" si="0"/>
        <v>2652.829</v>
      </c>
      <c r="G12" s="66">
        <f t="shared" si="1"/>
        <v>215.000000000146</v>
      </c>
      <c r="K12" s="112"/>
    </row>
    <row r="13" spans="1:11">
      <c r="A13" s="115">
        <f>'DC4-1'!A60</f>
        <v>43179</v>
      </c>
      <c r="B13" s="77">
        <f>'DC4-1'!B13</f>
        <v>2581.994</v>
      </c>
      <c r="C13" s="77">
        <f>IF(ISERROR(VLOOKUP(A13,'DC4-1'!$A$4:$Q$1997,5,TRUE)),"",VLOOKUP(A13,'DC4-1'!$A$4:$Q$1997,5,TRUE))</f>
        <v>87.0805</v>
      </c>
      <c r="D13" s="74">
        <v>16.24</v>
      </c>
      <c r="E13" s="65">
        <v>16.273</v>
      </c>
      <c r="F13" s="105">
        <f t="shared" si="0"/>
        <v>2652.818</v>
      </c>
      <c r="G13" s="66">
        <f t="shared" si="1"/>
        <v>226.000000000113</v>
      </c>
      <c r="K13" s="112"/>
    </row>
    <row r="14" spans="1:11">
      <c r="A14" s="115">
        <f>'DC4-1'!A61</f>
        <v>43186</v>
      </c>
      <c r="B14" s="77">
        <f>'DC4-1'!B14</f>
        <v>2581.994</v>
      </c>
      <c r="C14" s="77">
        <f>IF(ISERROR(VLOOKUP(A14,'DC4-1'!$A$4:$Q$1997,5,TRUE)),"",VLOOKUP(A14,'DC4-1'!$A$4:$Q$1997,5,TRUE))</f>
        <v>89.8975</v>
      </c>
      <c r="D14" s="74">
        <v>19.077</v>
      </c>
      <c r="E14" s="65">
        <v>19.11</v>
      </c>
      <c r="F14" s="105">
        <f t="shared" si="0"/>
        <v>2652.798</v>
      </c>
      <c r="G14" s="66">
        <f t="shared" si="1"/>
        <v>246.000000000095</v>
      </c>
      <c r="K14" s="112"/>
    </row>
    <row r="15" spans="1:11">
      <c r="A15" s="115">
        <f>'DC4-1'!A62</f>
        <v>43192</v>
      </c>
      <c r="B15" s="77">
        <f>'DC4-1'!B15</f>
        <v>2581.994</v>
      </c>
      <c r="C15" s="77">
        <f>IF(ISERROR(VLOOKUP(A15,'DC4-1'!$A$4:$Q$1997,5,TRUE)),"",VLOOKUP(A15,'DC4-1'!$A$4:$Q$1997,5,TRUE))</f>
        <v>90.462</v>
      </c>
      <c r="D15" s="74">
        <v>19.665</v>
      </c>
      <c r="E15" s="65">
        <v>19.698</v>
      </c>
      <c r="F15" s="105">
        <f t="shared" si="0"/>
        <v>2652.7745</v>
      </c>
      <c r="G15" s="66">
        <f t="shared" si="1"/>
        <v>269.500000000335</v>
      </c>
      <c r="K15" s="112"/>
    </row>
    <row r="16" spans="1:11">
      <c r="A16" s="115">
        <f>'DC4-1'!A63</f>
        <v>43200</v>
      </c>
      <c r="B16" s="77">
        <f>'DC4-1'!B16</f>
        <v>2581.994</v>
      </c>
      <c r="C16" s="77">
        <f>IF(ISERROR(VLOOKUP(A16,'DC4-1'!$A$4:$Q$1997,5,TRUE)),"",VLOOKUP(A16,'DC4-1'!$A$4:$Q$1997,5,TRUE))</f>
        <v>93.3465</v>
      </c>
      <c r="D16" s="74">
        <v>22.571</v>
      </c>
      <c r="E16" s="65">
        <v>22.606</v>
      </c>
      <c r="F16" s="105">
        <f t="shared" si="0"/>
        <v>2652.752</v>
      </c>
      <c r="G16" s="66">
        <f t="shared" si="1"/>
        <v>291.999999999916</v>
      </c>
      <c r="K16" s="112"/>
    </row>
    <row r="17" spans="1:11">
      <c r="A17" s="115">
        <f>'DC4-1'!A64</f>
        <v>43209</v>
      </c>
      <c r="B17" s="77">
        <f>'DC4-1'!B17</f>
        <v>2581.994</v>
      </c>
      <c r="C17" s="77">
        <f>IF(ISERROR(VLOOKUP(A17,'DC4-1'!$A$4:$Q$1997,5,TRUE)),"",VLOOKUP(A17,'DC4-1'!$A$4:$Q$1997,5,TRUE))</f>
        <v>96.7835</v>
      </c>
      <c r="D17" s="74">
        <v>26.048</v>
      </c>
      <c r="E17" s="65">
        <v>26.082</v>
      </c>
      <c r="F17" s="105">
        <f t="shared" si="0"/>
        <v>2652.7125</v>
      </c>
      <c r="G17" s="66">
        <f t="shared" si="1"/>
        <v>331.500000000233</v>
      </c>
      <c r="K17" s="112"/>
    </row>
    <row r="18" spans="1:11">
      <c r="A18" s="115">
        <f>'DC4-1'!A65</f>
        <v>43214</v>
      </c>
      <c r="B18" s="77">
        <f>'DC4-1'!B18</f>
        <v>2581.994</v>
      </c>
      <c r="C18" s="77">
        <f>IF(ISERROR(VLOOKUP(A18,'DC4-1'!$A$4:$Q$1997,5,TRUE)),"",VLOOKUP(A18,'DC4-1'!$A$4:$Q$1997,5,TRUE))</f>
        <v>96.7565</v>
      </c>
      <c r="D18" s="74">
        <v>26.029</v>
      </c>
      <c r="E18" s="65">
        <v>26.059</v>
      </c>
      <c r="F18" s="105">
        <f t="shared" si="0"/>
        <v>2652.7065</v>
      </c>
      <c r="G18" s="66">
        <f t="shared" si="1"/>
        <v>337.500000000091</v>
      </c>
      <c r="H18" s="137"/>
      <c r="K18" s="112"/>
    </row>
    <row r="19" spans="1:11">
      <c r="A19" s="115"/>
      <c r="B19" s="77"/>
      <c r="C19" s="77"/>
      <c r="D19" s="74"/>
      <c r="E19" s="65"/>
      <c r="F19" s="105"/>
      <c r="G19" s="66"/>
      <c r="H19" s="59" t="s">
        <v>37</v>
      </c>
      <c r="K19" s="112"/>
    </row>
    <row r="20" spans="1:11">
      <c r="A20" s="115"/>
      <c r="B20" s="77"/>
      <c r="C20" s="77"/>
      <c r="D20" s="74"/>
      <c r="E20" s="65"/>
      <c r="F20" s="105"/>
      <c r="G20" s="66"/>
      <c r="H20" s="59" t="s">
        <v>37</v>
      </c>
      <c r="I20" s="138"/>
      <c r="K20" s="112"/>
    </row>
    <row r="21" spans="1:11">
      <c r="A21" s="115">
        <v>44448</v>
      </c>
      <c r="B21" s="77">
        <f>'DC4-1'!B21</f>
        <v>2581.994</v>
      </c>
      <c r="C21" s="77">
        <f>IF(ISERROR(VLOOKUP(A21,'DC4-1'!$A$4:$Q$1997,5,TRUE)),"",VLOOKUP(A21,'DC4-1'!$A$4:$Q$1997,5,TRUE))</f>
        <v>269.7105</v>
      </c>
      <c r="D21" s="74">
        <v>199.773</v>
      </c>
      <c r="E21" s="65">
        <v>199.83</v>
      </c>
      <c r="F21" s="105">
        <f t="shared" ref="F21" si="2">(B21+C21)-(D21+E21)/2</f>
        <v>2651.903</v>
      </c>
      <c r="G21" s="66">
        <f t="shared" ref="G21" si="3">($F$4-F21)*1000</f>
        <v>1141.00000000008</v>
      </c>
      <c r="K21" s="112"/>
    </row>
    <row r="22" spans="1:11">
      <c r="A22" s="115"/>
      <c r="B22" s="77"/>
      <c r="C22" s="77"/>
      <c r="D22" s="74"/>
      <c r="E22" s="65"/>
      <c r="F22" s="105"/>
      <c r="G22" s="66"/>
      <c r="K22" s="112"/>
    </row>
    <row r="23" spans="1:11">
      <c r="A23" s="115"/>
      <c r="B23" s="77"/>
      <c r="C23" s="77"/>
      <c r="D23" s="74"/>
      <c r="E23" s="65"/>
      <c r="F23" s="105"/>
      <c r="G23" s="66"/>
      <c r="K23" s="112"/>
    </row>
    <row r="24" spans="1:11">
      <c r="A24" s="115"/>
      <c r="B24" s="77"/>
      <c r="C24" s="77"/>
      <c r="D24" s="74"/>
      <c r="E24" s="65"/>
      <c r="F24" s="105"/>
      <c r="G24" s="66"/>
      <c r="K24" s="112"/>
    </row>
    <row r="25" spans="1:11">
      <c r="A25" s="115"/>
      <c r="B25" s="77"/>
      <c r="C25" s="77"/>
      <c r="D25" s="74"/>
      <c r="E25" s="65"/>
      <c r="F25" s="105"/>
      <c r="G25" s="66"/>
      <c r="K25" s="112"/>
    </row>
    <row r="26" spans="1:11">
      <c r="A26" s="115"/>
      <c r="B26" s="77"/>
      <c r="C26" s="77"/>
      <c r="D26" s="74"/>
      <c r="E26" s="65"/>
      <c r="F26" s="105"/>
      <c r="G26" s="66"/>
      <c r="K26" s="112"/>
    </row>
    <row r="27" spans="1:11">
      <c r="A27" s="115"/>
      <c r="B27" s="77"/>
      <c r="C27" s="77"/>
      <c r="D27" s="74"/>
      <c r="E27" s="65"/>
      <c r="F27" s="105"/>
      <c r="G27" s="66"/>
      <c r="K27" s="112"/>
    </row>
    <row r="28" spans="1:11">
      <c r="A28" s="115"/>
      <c r="B28" s="77"/>
      <c r="C28" s="77"/>
      <c r="D28" s="74"/>
      <c r="E28" s="65"/>
      <c r="F28" s="105"/>
      <c r="G28" s="66"/>
      <c r="K28" s="112"/>
    </row>
    <row r="29" spans="1:11">
      <c r="A29" s="115"/>
      <c r="B29" s="77"/>
      <c r="C29" s="77"/>
      <c r="D29" s="74"/>
      <c r="E29" s="65"/>
      <c r="F29" s="105"/>
      <c r="G29" s="66"/>
      <c r="K29" s="112"/>
    </row>
    <row r="30" spans="1:11">
      <c r="A30" s="115"/>
      <c r="B30" s="77"/>
      <c r="C30" s="77"/>
      <c r="D30" s="74"/>
      <c r="E30" s="65"/>
      <c r="F30" s="105"/>
      <c r="G30" s="66"/>
      <c r="K30" s="112"/>
    </row>
    <row r="31" spans="1:11">
      <c r="A31" s="115"/>
      <c r="B31" s="77"/>
      <c r="C31" s="77"/>
      <c r="D31" s="74"/>
      <c r="E31" s="65"/>
      <c r="F31" s="105"/>
      <c r="G31" s="66"/>
      <c r="K31" s="112"/>
    </row>
    <row r="32" spans="1:11">
      <c r="A32" s="115"/>
      <c r="B32" s="77"/>
      <c r="C32" s="77"/>
      <c r="D32" s="74"/>
      <c r="E32" s="65"/>
      <c r="F32" s="105"/>
      <c r="G32" s="66"/>
      <c r="K32" s="112"/>
    </row>
    <row r="33" spans="1:11">
      <c r="A33" s="115"/>
      <c r="B33" s="77"/>
      <c r="C33" s="77"/>
      <c r="D33" s="74"/>
      <c r="E33" s="65"/>
      <c r="F33" s="105"/>
      <c r="G33" s="66"/>
      <c r="K33" s="112"/>
    </row>
    <row r="34" spans="1:11">
      <c r="A34" s="115"/>
      <c r="B34" s="77"/>
      <c r="C34" s="77"/>
      <c r="D34" s="74"/>
      <c r="E34" s="65"/>
      <c r="F34" s="105"/>
      <c r="G34" s="66"/>
      <c r="K34" s="112"/>
    </row>
    <row r="35" spans="1:11">
      <c r="A35" s="115"/>
      <c r="B35" s="77"/>
      <c r="C35" s="77"/>
      <c r="D35" s="74"/>
      <c r="E35" s="65"/>
      <c r="F35" s="105"/>
      <c r="G35" s="66"/>
      <c r="K35" s="112"/>
    </row>
    <row r="36" spans="1:11">
      <c r="A36" s="115"/>
      <c r="B36" s="77"/>
      <c r="C36" s="77"/>
      <c r="D36" s="74"/>
      <c r="E36" s="65"/>
      <c r="F36" s="105"/>
      <c r="G36" s="66"/>
      <c r="K36" s="112"/>
    </row>
    <row r="37" spans="1:11">
      <c r="A37" s="115"/>
      <c r="B37" s="77"/>
      <c r="C37" s="77"/>
      <c r="D37" s="74"/>
      <c r="E37" s="65"/>
      <c r="F37" s="105"/>
      <c r="G37" s="66"/>
      <c r="K37" s="112"/>
    </row>
    <row r="38" spans="1:11">
      <c r="A38" s="115"/>
      <c r="B38" s="77"/>
      <c r="C38" s="77"/>
      <c r="D38" s="74"/>
      <c r="E38" s="65"/>
      <c r="F38" s="105"/>
      <c r="G38" s="66"/>
      <c r="K38" s="112"/>
    </row>
    <row r="39" spans="1:11">
      <c r="A39" s="115"/>
      <c r="B39" s="77"/>
      <c r="C39" s="77"/>
      <c r="D39" s="74"/>
      <c r="E39" s="65"/>
      <c r="F39" s="105"/>
      <c r="G39" s="66"/>
      <c r="K39" s="112"/>
    </row>
    <row r="40" spans="1:11">
      <c r="A40" s="115"/>
      <c r="B40" s="77"/>
      <c r="C40" s="77"/>
      <c r="D40" s="74"/>
      <c r="E40" s="65"/>
      <c r="F40" s="105"/>
      <c r="G40" s="66"/>
      <c r="K40" s="112">
        <f>IF(AND(年报!N$2&lt;=A40,A40&lt;=年报!N$3),1,0)</f>
        <v>0</v>
      </c>
    </row>
    <row r="41" spans="1:11">
      <c r="A41" s="115"/>
      <c r="B41" s="77"/>
      <c r="C41" s="77"/>
      <c r="D41" s="74"/>
      <c r="E41" s="65"/>
      <c r="F41" s="105"/>
      <c r="G41" s="66"/>
      <c r="K41" s="112">
        <f>IF(AND(年报!N$2&lt;=A41,A41&lt;=年报!N$3),1,0)</f>
        <v>0</v>
      </c>
    </row>
    <row r="42" spans="1:11">
      <c r="A42" s="115"/>
      <c r="B42" s="77"/>
      <c r="C42" s="77"/>
      <c r="D42" s="74"/>
      <c r="E42" s="65"/>
      <c r="F42" s="105"/>
      <c r="G42" s="66"/>
      <c r="K42" s="112">
        <f>IF(AND(年报!N$2&lt;=A42,A42&lt;=年报!N$3),1,0)</f>
        <v>0</v>
      </c>
    </row>
    <row r="43" spans="11:11">
      <c r="K43" s="112">
        <f>IF(AND(年报!N$2&lt;=A43,A43&lt;=年报!N$3),1,0)</f>
        <v>0</v>
      </c>
    </row>
    <row r="44" spans="11:11">
      <c r="K44" s="112">
        <f>IF(AND(年报!N$2&lt;=A44,A44&lt;=年报!N$3),1,0)</f>
        <v>0</v>
      </c>
    </row>
    <row r="45" spans="11:11">
      <c r="K45" s="112">
        <f>IF(AND(年报!N$2&lt;=A45,A45&lt;=年报!N$3),1,0)</f>
        <v>0</v>
      </c>
    </row>
    <row r="46" spans="11:11">
      <c r="K46" s="112">
        <f>IF(AND(年报!N$2&lt;=A46,A46&lt;=年报!N$3),1,0)</f>
        <v>0</v>
      </c>
    </row>
    <row r="47" spans="11:11">
      <c r="K47" s="112">
        <f>IF(AND(年报!N$2&lt;=A47,A47&lt;=年报!N$3),1,0)</f>
        <v>0</v>
      </c>
    </row>
    <row r="48" spans="11:11">
      <c r="K48" s="112">
        <f>IF(AND(年报!N$2&lt;=A48,A48&lt;=年报!N$3),1,0)</f>
        <v>0</v>
      </c>
    </row>
    <row r="49" spans="11:11">
      <c r="K49" s="112">
        <f>IF(AND(年报!N$2&lt;=A49,A49&lt;=年报!N$3),1,0)</f>
        <v>0</v>
      </c>
    </row>
    <row r="50" spans="11:11">
      <c r="K50" s="112">
        <f>IF(AND(年报!N$2&lt;=A50,A50&lt;=年报!N$3),1,0)</f>
        <v>0</v>
      </c>
    </row>
    <row r="51" spans="11:11">
      <c r="K51" s="112">
        <f>IF(AND(年报!N$2&lt;=A51,A51&lt;=年报!N$3),1,0)</f>
        <v>0</v>
      </c>
    </row>
    <row r="52" spans="11:11">
      <c r="K52" s="112">
        <f>IF(AND(年报!N$2&lt;=A52,A52&lt;=年报!N$3),1,0)</f>
        <v>0</v>
      </c>
    </row>
    <row r="53" spans="11:11">
      <c r="K53" s="112">
        <f>IF(AND(年报!N$2&lt;=A53,A53&lt;=年报!N$3),1,0)</f>
        <v>0</v>
      </c>
    </row>
    <row r="54" spans="11:11">
      <c r="K54" s="112">
        <f>IF(AND(年报!N$2&lt;=A54,A54&lt;=年报!N$3),1,0)</f>
        <v>0</v>
      </c>
    </row>
    <row r="55" spans="11:11">
      <c r="K55" s="112">
        <f>IF(AND(年报!N$2&lt;=A55,A55&lt;=年报!N$3),1,0)</f>
        <v>0</v>
      </c>
    </row>
    <row r="56" spans="11:11">
      <c r="K56" s="112">
        <f>IF(AND(年报!N$2&lt;=A56,A56&lt;=年报!N$3),1,0)</f>
        <v>0</v>
      </c>
    </row>
    <row r="57" spans="11:11">
      <c r="K57" s="112">
        <f>IF(AND(年报!N$2&lt;=A57,A57&lt;=年报!N$3),1,0)</f>
        <v>0</v>
      </c>
    </row>
    <row r="58" spans="11:11">
      <c r="K58" s="112">
        <f>IF(AND(年报!N$2&lt;=A58,A58&lt;=年报!N$3),1,0)</f>
        <v>0</v>
      </c>
    </row>
    <row r="59" spans="11:11">
      <c r="K59" s="112">
        <f>IF(AND(年报!N$2&lt;=A59,A59&lt;=年报!N$3),1,0)</f>
        <v>0</v>
      </c>
    </row>
    <row r="60" spans="11:11">
      <c r="K60" s="112">
        <f>IF(AND(年报!N$2&lt;=A60,A60&lt;=年报!N$3),1,0)</f>
        <v>0</v>
      </c>
    </row>
    <row r="61" spans="11:11">
      <c r="K61" s="112">
        <f>IF(AND(年报!N$2&lt;=A61,A61&lt;=年报!N$3),1,0)</f>
        <v>0</v>
      </c>
    </row>
    <row r="62" spans="11:11">
      <c r="K62" s="112">
        <f>IF(AND(年报!N$2&lt;=A62,A62&lt;=年报!N$3),1,0)</f>
        <v>0</v>
      </c>
    </row>
    <row r="63" spans="11:11">
      <c r="K63" s="112">
        <f>IF(AND(年报!N$2&lt;=A63,A63&lt;=年报!N$3),1,0)</f>
        <v>0</v>
      </c>
    </row>
    <row r="64" spans="11:11">
      <c r="K64" s="112">
        <f>IF(AND(年报!N$2&lt;=A64,A64&lt;=年报!N$3),1,0)</f>
        <v>0</v>
      </c>
    </row>
    <row r="65" spans="11:11">
      <c r="K65" s="112">
        <f>IF(AND(年报!N$2&lt;=A65,A65&lt;=年报!N$3),1,0)</f>
        <v>0</v>
      </c>
    </row>
    <row r="66" spans="11:11">
      <c r="K66" s="112">
        <f>IF(AND(年报!N$2&lt;=A66,A66&lt;=年报!N$3),1,0)</f>
        <v>0</v>
      </c>
    </row>
    <row r="67" spans="11:11">
      <c r="K67" s="112">
        <f>IF(AND(年报!N$2&lt;=A67,A67&lt;=年报!N$3),1,0)</f>
        <v>0</v>
      </c>
    </row>
    <row r="68" spans="11:11">
      <c r="K68" s="112">
        <f>IF(AND(年报!N$2&lt;=A68,A68&lt;=年报!N$3),1,0)</f>
        <v>0</v>
      </c>
    </row>
    <row r="69" spans="11:11">
      <c r="K69" s="112">
        <f>IF(AND(年报!N$2&lt;=A69,A69&lt;=年报!N$3),1,0)</f>
        <v>0</v>
      </c>
    </row>
    <row r="70" spans="11:11">
      <c r="K70" s="112">
        <f>IF(AND(年报!N$2&lt;=A70,A70&lt;=年报!N$3),1,0)</f>
        <v>0</v>
      </c>
    </row>
    <row r="71" spans="11:11">
      <c r="K71" s="112">
        <f>IF(AND(年报!N$2&lt;=A71,A71&lt;=年报!N$3),1,0)</f>
        <v>0</v>
      </c>
    </row>
    <row r="72" spans="11:11">
      <c r="K72" s="112">
        <f>IF(AND(年报!N$2&lt;=A72,A72&lt;=年报!N$3),1,0)</f>
        <v>0</v>
      </c>
    </row>
    <row r="73" spans="11:11">
      <c r="K73" s="112">
        <f>IF(AND(年报!N$2&lt;=A73,A73&lt;=年报!N$3),1,0)</f>
        <v>0</v>
      </c>
    </row>
    <row r="74" spans="11:11">
      <c r="K74" s="112">
        <f>IF(AND(年报!N$2&lt;=A74,A74&lt;=年报!N$3),1,0)</f>
        <v>0</v>
      </c>
    </row>
    <row r="75" spans="11:11">
      <c r="K75" s="112">
        <f>IF(AND(年报!N$2&lt;=A75,A75&lt;=年报!N$3),1,0)</f>
        <v>0</v>
      </c>
    </row>
    <row r="76" spans="11:11">
      <c r="K76" s="112">
        <f>IF(AND(年报!N$2&lt;=A76,A76&lt;=年报!N$3),1,0)</f>
        <v>0</v>
      </c>
    </row>
    <row r="77" spans="11:11">
      <c r="K77" s="112">
        <f>IF(AND(年报!N$2&lt;=A77,A77&lt;=年报!N$3),1,0)</f>
        <v>0</v>
      </c>
    </row>
    <row r="78" spans="11:11">
      <c r="K78" s="112">
        <f>IF(AND(年报!N$2&lt;=A78,A78&lt;=年报!N$3),1,0)</f>
        <v>0</v>
      </c>
    </row>
    <row r="79" spans="11:11">
      <c r="K79" s="112">
        <f>IF(AND(年报!N$2&lt;=A79,A79&lt;=年报!N$3),1,0)</f>
        <v>0</v>
      </c>
    </row>
    <row r="80" spans="11:11">
      <c r="K80" s="112">
        <f>IF(AND(年报!N$2&lt;=A80,A80&lt;=年报!N$3),1,0)</f>
        <v>0</v>
      </c>
    </row>
    <row r="81" spans="11:11">
      <c r="K81" s="112">
        <f>IF(AND(年报!N$2&lt;=A81,A81&lt;=年报!N$3),1,0)</f>
        <v>0</v>
      </c>
    </row>
    <row r="82" spans="11:11">
      <c r="K82" s="112">
        <f>IF(AND(年报!N$2&lt;=A82,A82&lt;=年报!N$3),1,0)</f>
        <v>0</v>
      </c>
    </row>
    <row r="83" spans="11:11">
      <c r="K83" s="112">
        <f>IF(AND(年报!N$2&lt;=A83,A83&lt;=年报!N$3),1,0)</f>
        <v>0</v>
      </c>
    </row>
    <row r="84" spans="11:11">
      <c r="K84" s="112">
        <f>IF(AND(年报!N$2&lt;=A84,A84&lt;=年报!N$3),1,0)</f>
        <v>0</v>
      </c>
    </row>
    <row r="85" spans="11:11">
      <c r="K85" s="112">
        <f>IF(AND(年报!N$2&lt;=A85,A85&lt;=年报!N$3),1,0)</f>
        <v>0</v>
      </c>
    </row>
    <row r="86" spans="11:11">
      <c r="K86" s="112">
        <f>IF(AND(年报!N$2&lt;=A86,A86&lt;=年报!N$3),1,0)</f>
        <v>0</v>
      </c>
    </row>
    <row r="87" spans="11:11">
      <c r="K87" s="112">
        <f>IF(AND(年报!N$2&lt;=A87,A87&lt;=年报!N$3),1,0)</f>
        <v>0</v>
      </c>
    </row>
    <row r="88" spans="11:11">
      <c r="K88" s="112">
        <f>IF(AND(年报!N$2&lt;=A88,A88&lt;=年报!N$3),1,0)</f>
        <v>0</v>
      </c>
    </row>
    <row r="89" spans="11:11">
      <c r="K89" s="112">
        <f>IF(AND(年报!N$2&lt;=A89,A89&lt;=年报!N$3),1,0)</f>
        <v>0</v>
      </c>
    </row>
    <row r="90" spans="11:11">
      <c r="K90" s="112">
        <f>IF(AND(年报!N$2&lt;=A90,A90&lt;=年报!N$3),1,0)</f>
        <v>0</v>
      </c>
    </row>
    <row r="91" spans="11:11">
      <c r="K91" s="112">
        <f>IF(AND(年报!N$2&lt;=A91,A91&lt;=年报!N$3),1,0)</f>
        <v>0</v>
      </c>
    </row>
    <row r="92" spans="11:11">
      <c r="K92" s="112">
        <f>IF(AND(年报!N$2&lt;=A92,A92&lt;=年报!N$3),1,0)</f>
        <v>0</v>
      </c>
    </row>
    <row r="93" spans="11:11">
      <c r="K93" s="112">
        <f>IF(AND(年报!N$2&lt;=A93,A93&lt;=年报!N$3),1,0)</f>
        <v>0</v>
      </c>
    </row>
    <row r="94" spans="11:11">
      <c r="K94" s="112">
        <f>IF(AND(年报!N$2&lt;=A94,A94&lt;=年报!N$3),1,0)</f>
        <v>0</v>
      </c>
    </row>
    <row r="95" spans="11:11">
      <c r="K95" s="112">
        <f>IF(AND(年报!N$2&lt;=A95,A95&lt;=年报!N$3),1,0)</f>
        <v>0</v>
      </c>
    </row>
    <row r="96" spans="11:11">
      <c r="K96" s="112">
        <f>IF(AND(年报!N$2&lt;=A96,A96&lt;=年报!N$3),1,0)</f>
        <v>0</v>
      </c>
    </row>
    <row r="97" spans="11:11">
      <c r="K97" s="112">
        <f>IF(AND(年报!N$2&lt;=A97,A97&lt;=年报!N$3),1,0)</f>
        <v>0</v>
      </c>
    </row>
    <row r="98" spans="11:11">
      <c r="K98" s="112">
        <f>IF(AND(年报!N$2&lt;=A98,A98&lt;=年报!N$3),1,0)</f>
        <v>0</v>
      </c>
    </row>
    <row r="99" spans="11:11">
      <c r="K99" s="112">
        <f>IF(AND(年报!N$2&lt;=A99,A99&lt;=年报!N$3),1,0)</f>
        <v>0</v>
      </c>
    </row>
    <row r="100" spans="11:11">
      <c r="K100" s="112">
        <f>IF(AND(年报!N$2&lt;=A100,A100&lt;=年报!N$3),1,0)</f>
        <v>0</v>
      </c>
    </row>
    <row r="101" spans="11:11">
      <c r="K101" s="112">
        <f>IF(AND(年报!N$2&lt;=A101,A101&lt;=年报!N$3),1,0)</f>
        <v>0</v>
      </c>
    </row>
    <row r="102" spans="11:11">
      <c r="K102" s="112">
        <f>IF(AND(年报!N$2&lt;=A102,A102&lt;=年报!N$3),1,0)</f>
        <v>0</v>
      </c>
    </row>
    <row r="103" spans="11:11">
      <c r="K103" s="112">
        <f>IF(AND(年报!N$2&lt;=A103,A103&lt;=年报!N$3),1,0)</f>
        <v>0</v>
      </c>
    </row>
    <row r="104" spans="11:11">
      <c r="K104" s="112">
        <f>IF(AND(年报!N$2&lt;=A104,A104&lt;=年报!N$3),1,0)</f>
        <v>0</v>
      </c>
    </row>
    <row r="105" spans="11:11">
      <c r="K105" s="112">
        <f>IF(AND(年报!N$2&lt;=A105,A105&lt;=年报!N$3),1,0)</f>
        <v>0</v>
      </c>
    </row>
    <row r="106" spans="11:11">
      <c r="K106" s="112">
        <f>IF(AND(年报!N$2&lt;=A106,A106&lt;=年报!N$3),1,0)</f>
        <v>0</v>
      </c>
    </row>
    <row r="107" spans="11:11">
      <c r="K107" s="112">
        <f>IF(AND(年报!N$2&lt;=A107,A107&lt;=年报!N$3),1,0)</f>
        <v>0</v>
      </c>
    </row>
    <row r="108" spans="11:11">
      <c r="K108" s="112">
        <f>IF(AND(年报!N$2&lt;=A108,A108&lt;=年报!N$3),1,0)</f>
        <v>0</v>
      </c>
    </row>
    <row r="109" spans="11:11">
      <c r="K109" s="112">
        <f>IF(AND(年报!N$2&lt;=A109,A109&lt;=年报!N$3),1,0)</f>
        <v>0</v>
      </c>
    </row>
    <row r="110" spans="11:11">
      <c r="K110" s="112">
        <f>IF(AND(年报!N$2&lt;=A110,A110&lt;=年报!N$3),1,0)</f>
        <v>0</v>
      </c>
    </row>
    <row r="111" spans="11:11">
      <c r="K111" s="112">
        <f>IF(AND(年报!N$2&lt;=A111,A111&lt;=年报!N$3),1,0)</f>
        <v>0</v>
      </c>
    </row>
    <row r="112" spans="11:11">
      <c r="K112" s="112">
        <f>IF(AND(年报!N$2&lt;=A112,A112&lt;=年报!N$3),1,0)</f>
        <v>0</v>
      </c>
    </row>
    <row r="113" spans="11:11">
      <c r="K113" s="112">
        <f>IF(AND(年报!N$2&lt;=A113,A113&lt;=年报!N$3),1,0)</f>
        <v>0</v>
      </c>
    </row>
    <row r="114" spans="11:11">
      <c r="K114" s="112">
        <f>IF(AND(年报!N$2&lt;=A114,A114&lt;=年报!N$3),1,0)</f>
        <v>0</v>
      </c>
    </row>
    <row r="115" spans="11:11">
      <c r="K115" s="112">
        <f>IF(AND(年报!N$2&lt;=A115,A115&lt;=年报!N$3),1,0)</f>
        <v>0</v>
      </c>
    </row>
    <row r="116" spans="11:11">
      <c r="K116" s="112">
        <f>IF(AND(年报!N$2&lt;=A116,A116&lt;=年报!N$3),1,0)</f>
        <v>0</v>
      </c>
    </row>
    <row r="117" spans="11:11">
      <c r="K117" s="112">
        <f>IF(AND(年报!N$2&lt;=A117,A117&lt;=年报!N$3),1,0)</f>
        <v>0</v>
      </c>
    </row>
    <row r="118" spans="11:11">
      <c r="K118" s="112">
        <f>IF(AND(年报!N$2&lt;=A118,A118&lt;=年报!N$3),1,0)</f>
        <v>0</v>
      </c>
    </row>
    <row r="119" spans="11:11">
      <c r="K119" s="112">
        <f>IF(AND(年报!N$2&lt;=A119,A119&lt;=年报!N$3),1,0)</f>
        <v>0</v>
      </c>
    </row>
    <row r="120" spans="11:11">
      <c r="K120" s="112">
        <f>IF(AND(年报!N$2&lt;=A120,A120&lt;=年报!N$3),1,0)</f>
        <v>0</v>
      </c>
    </row>
    <row r="121" spans="11:11">
      <c r="K121" s="112">
        <f>IF(AND(年报!N$2&lt;=A121,A121&lt;=年报!N$3),1,0)</f>
        <v>0</v>
      </c>
    </row>
    <row r="122" spans="11:11">
      <c r="K122" s="112">
        <f>IF(AND(年报!N$2&lt;=A122,A122&lt;=年报!N$3),1,0)</f>
        <v>0</v>
      </c>
    </row>
    <row r="123" spans="11:11">
      <c r="K123" s="112">
        <f>IF(AND(年报!N$2&lt;=A123,A123&lt;=年报!N$3),1,0)</f>
        <v>0</v>
      </c>
    </row>
    <row r="124" spans="11:11">
      <c r="K124" s="112">
        <f>IF(AND(年报!N$2&lt;=A124,A124&lt;=年报!N$3),1,0)</f>
        <v>0</v>
      </c>
    </row>
    <row r="125" spans="11:11">
      <c r="K125" s="112">
        <f>IF(AND(年报!N$2&lt;=A125,A125&lt;=年报!N$3),1,0)</f>
        <v>0</v>
      </c>
    </row>
    <row r="126" spans="11:11">
      <c r="K126" s="112">
        <f>IF(AND(年报!N$2&lt;=A126,A126&lt;=年报!N$3),1,0)</f>
        <v>0</v>
      </c>
    </row>
    <row r="127" spans="11:11">
      <c r="K127" s="112">
        <f>IF(AND(年报!N$2&lt;=A127,A127&lt;=年报!N$3),1,0)</f>
        <v>0</v>
      </c>
    </row>
    <row r="128" spans="11:11">
      <c r="K128" s="112">
        <f>IF(AND(年报!N$2&lt;=A128,A128&lt;=年报!N$3),1,0)</f>
        <v>0</v>
      </c>
    </row>
    <row r="129" spans="11:11">
      <c r="K129" s="112">
        <f>IF(AND(年报!N$2&lt;=A129,A129&lt;=年报!N$3),1,0)</f>
        <v>0</v>
      </c>
    </row>
    <row r="130" spans="11:11">
      <c r="K130" s="112">
        <f>IF(AND(年报!N$2&lt;=A130,A130&lt;=年报!N$3),1,0)</f>
        <v>0</v>
      </c>
    </row>
    <row r="131" spans="11:11">
      <c r="K131" s="112">
        <f>IF(AND(年报!N$2&lt;=A131,A131&lt;=年报!N$3),1,0)</f>
        <v>0</v>
      </c>
    </row>
    <row r="132" spans="11:11">
      <c r="K132" s="112">
        <f>IF(AND(年报!N$2&lt;=A132,A132&lt;=年报!N$3),1,0)</f>
        <v>0</v>
      </c>
    </row>
    <row r="133" spans="11:11">
      <c r="K133" s="112">
        <f>IF(AND(年报!N$2&lt;=A133,A133&lt;=年报!N$3),1,0)</f>
        <v>0</v>
      </c>
    </row>
    <row r="134" spans="11:11">
      <c r="K134" s="112">
        <f>IF(AND(年报!N$2&lt;=A134,A134&lt;=年报!N$3),1,0)</f>
        <v>0</v>
      </c>
    </row>
    <row r="135" spans="11:11">
      <c r="K135" s="112">
        <f>IF(AND(年报!N$2&lt;=A135,A135&lt;=年报!N$3),1,0)</f>
        <v>0</v>
      </c>
    </row>
    <row r="136" spans="11:11">
      <c r="K136" s="112">
        <f>IF(AND(年报!N$2&lt;=A136,A136&lt;=年报!N$3),1,0)</f>
        <v>0</v>
      </c>
    </row>
    <row r="137" spans="11:11">
      <c r="K137" s="112">
        <f>IF(AND(年报!N$2&lt;=A137,A137&lt;=年报!N$3),1,0)</f>
        <v>0</v>
      </c>
    </row>
    <row r="138" spans="11:11">
      <c r="K138" s="112">
        <f>IF(AND(年报!N$2&lt;=A138,A138&lt;=年报!N$3),1,0)</f>
        <v>0</v>
      </c>
    </row>
    <row r="139" spans="11:11">
      <c r="K139" s="112">
        <f>IF(AND(年报!N$2&lt;=A139,A139&lt;=年报!N$3),1,0)</f>
        <v>0</v>
      </c>
    </row>
    <row r="140" spans="11:11">
      <c r="K140" s="112">
        <f>IF(AND(年报!N$2&lt;=A140,A140&lt;=年报!N$3),1,0)</f>
        <v>0</v>
      </c>
    </row>
    <row r="141" spans="11:11">
      <c r="K141" s="112">
        <f>IF(AND(年报!N$2&lt;=A141,A141&lt;=年报!N$3),1,0)</f>
        <v>0</v>
      </c>
    </row>
    <row r="142" spans="11:11">
      <c r="K142" s="112">
        <f>IF(AND(年报!N$2&lt;=A142,A142&lt;=年报!N$3),1,0)</f>
        <v>0</v>
      </c>
    </row>
    <row r="143" spans="11:11">
      <c r="K143" s="112">
        <f>IF(AND(年报!N$2&lt;=A143,A143&lt;=年报!N$3),1,0)</f>
        <v>0</v>
      </c>
    </row>
    <row r="144" spans="11:11">
      <c r="K144" s="112">
        <f>IF(AND(年报!N$2&lt;=A144,A144&lt;=年报!N$3),1,0)</f>
        <v>0</v>
      </c>
    </row>
    <row r="145" spans="11:11">
      <c r="K145" s="112">
        <f>IF(AND(年报!N$2&lt;=A145,A145&lt;=年报!N$3),1,0)</f>
        <v>0</v>
      </c>
    </row>
    <row r="146" spans="11:11">
      <c r="K146" s="112">
        <f>IF(AND(年报!N$2&lt;=A146,A146&lt;=年报!N$3),1,0)</f>
        <v>0</v>
      </c>
    </row>
    <row r="147" spans="11:11">
      <c r="K147" s="112">
        <f>IF(AND(年报!N$2&lt;=A147,A147&lt;=年报!N$3),1,0)</f>
        <v>0</v>
      </c>
    </row>
    <row r="148" spans="11:11">
      <c r="K148" s="112">
        <f>IF(AND(年报!N$2&lt;=A148,A148&lt;=年报!N$3),1,0)</f>
        <v>0</v>
      </c>
    </row>
    <row r="149" spans="11:11">
      <c r="K149" s="112">
        <f>IF(AND(年报!N$2&lt;=A149,A149&lt;=年报!N$3),1,0)</f>
        <v>0</v>
      </c>
    </row>
    <row r="150" spans="11:11">
      <c r="K150" s="112">
        <f>IF(AND(年报!N$2&lt;=A150,A150&lt;=年报!N$3),1,0)</f>
        <v>0</v>
      </c>
    </row>
    <row r="151" spans="11:11">
      <c r="K151" s="112">
        <f>IF(AND(年报!N$2&lt;=A151,A151&lt;=年报!N$3),1,0)</f>
        <v>0</v>
      </c>
    </row>
    <row r="152" spans="11:11">
      <c r="K152" s="112">
        <f>IF(AND(年报!N$2&lt;=A152,A152&lt;=年报!N$3),1,0)</f>
        <v>0</v>
      </c>
    </row>
    <row r="153" spans="11:11">
      <c r="K153" s="112">
        <f>IF(AND(年报!N$2&lt;=A153,A153&lt;=年报!N$3),1,0)</f>
        <v>0</v>
      </c>
    </row>
    <row r="154" spans="11:11">
      <c r="K154" s="112">
        <f>IF(AND(年报!N$2&lt;=A154,A154&lt;=年报!N$3),1,0)</f>
        <v>0</v>
      </c>
    </row>
    <row r="155" spans="11:11">
      <c r="K155" s="112">
        <f>IF(AND(年报!N$2&lt;=A155,A155&lt;=年报!N$3),1,0)</f>
        <v>0</v>
      </c>
    </row>
    <row r="156" spans="11:11">
      <c r="K156" s="112">
        <f>IF(AND(年报!N$2&lt;=A156,A156&lt;=年报!N$3),1,0)</f>
        <v>0</v>
      </c>
    </row>
    <row r="157" spans="11:11">
      <c r="K157" s="112">
        <f>IF(AND(年报!N$2&lt;=A157,A157&lt;=年报!N$3),1,0)</f>
        <v>0</v>
      </c>
    </row>
    <row r="158" spans="11:11">
      <c r="K158" s="112">
        <f>IF(AND(年报!N$2&lt;=A158,A158&lt;=年报!N$3),1,0)</f>
        <v>0</v>
      </c>
    </row>
    <row r="159" spans="11:11">
      <c r="K159" s="112">
        <f>IF(AND(年报!N$2&lt;=A159,A159&lt;=年报!N$3),1,0)</f>
        <v>0</v>
      </c>
    </row>
    <row r="160" spans="11:11">
      <c r="K160" s="112">
        <f>IF(AND(年报!N$2&lt;=A160,A160&lt;=年报!N$3),1,0)</f>
        <v>0</v>
      </c>
    </row>
    <row r="161" spans="11:11">
      <c r="K161" s="112">
        <f>IF(AND(年报!N$2&lt;=A161,A161&lt;=年报!N$3),1,0)</f>
        <v>0</v>
      </c>
    </row>
    <row r="162" spans="11:11">
      <c r="K162" s="112">
        <f>IF(AND(年报!N$2&lt;=A162,A162&lt;=年报!N$3),1,0)</f>
        <v>0</v>
      </c>
    </row>
    <row r="163" spans="11:11">
      <c r="K163" s="112">
        <f>IF(AND(年报!N$2&lt;=A163,A163&lt;=年报!N$3),1,0)</f>
        <v>0</v>
      </c>
    </row>
    <row r="164" spans="11:11">
      <c r="K164" s="112">
        <f>IF(AND(年报!N$2&lt;=A164,A164&lt;=年报!N$3),1,0)</f>
        <v>0</v>
      </c>
    </row>
    <row r="165" spans="11:11">
      <c r="K165" s="112">
        <f>IF(AND(年报!N$2&lt;=A165,A165&lt;=年报!N$3),1,0)</f>
        <v>0</v>
      </c>
    </row>
    <row r="166" spans="11:11">
      <c r="K166" s="112">
        <f>IF(AND(年报!N$2&lt;=A166,A166&lt;=年报!N$3),1,0)</f>
        <v>0</v>
      </c>
    </row>
    <row r="167" spans="11:11">
      <c r="K167" s="112">
        <f>IF(AND(年报!N$2&lt;=A167,A167&lt;=年报!N$3),1,0)</f>
        <v>0</v>
      </c>
    </row>
    <row r="168" spans="11:11">
      <c r="K168" s="112">
        <f>IF(AND(年报!N$2&lt;=A168,A168&lt;=年报!N$3),1,0)</f>
        <v>0</v>
      </c>
    </row>
    <row r="169" spans="11:11">
      <c r="K169" s="112">
        <f>IF(AND(年报!N$2&lt;=A169,A169&lt;=年报!N$3),1,0)</f>
        <v>0</v>
      </c>
    </row>
    <row r="170" spans="11:11">
      <c r="K170" s="112">
        <f>IF(AND(年报!N$2&lt;=A170,A170&lt;=年报!N$3),1,0)</f>
        <v>0</v>
      </c>
    </row>
    <row r="171" spans="11:11">
      <c r="K171" s="112">
        <f>IF(AND(年报!N$2&lt;=A171,A171&lt;=年报!N$3),1,0)</f>
        <v>0</v>
      </c>
    </row>
    <row r="172" spans="11:11">
      <c r="K172" s="112">
        <f>IF(AND(年报!N$2&lt;=A172,A172&lt;=年报!N$3),1,0)</f>
        <v>0</v>
      </c>
    </row>
    <row r="173" spans="11:11">
      <c r="K173" s="112">
        <f>IF(AND(年报!N$2&lt;=A173,A173&lt;=年报!N$3),1,0)</f>
        <v>0</v>
      </c>
    </row>
    <row r="174" spans="11:11">
      <c r="K174" s="112">
        <f>IF(AND(年报!N$2&lt;=A174,A174&lt;=年报!N$3),1,0)</f>
        <v>0</v>
      </c>
    </row>
    <row r="175" spans="11:11">
      <c r="K175" s="112">
        <f>IF(AND(年报!N$2&lt;=A175,A175&lt;=年报!N$3),1,0)</f>
        <v>0</v>
      </c>
    </row>
    <row r="176" spans="11:11">
      <c r="K176" s="112">
        <f>IF(AND(年报!N$2&lt;=A176,A176&lt;=年报!N$3),1,0)</f>
        <v>0</v>
      </c>
    </row>
    <row r="177" spans="11:11">
      <c r="K177" s="112">
        <f>IF(AND(年报!N$2&lt;=A177,A177&lt;=年报!N$3),1,0)</f>
        <v>0</v>
      </c>
    </row>
    <row r="178" spans="11:11">
      <c r="K178" s="112">
        <f>IF(AND(年报!N$2&lt;=A178,A178&lt;=年报!N$3),1,0)</f>
        <v>0</v>
      </c>
    </row>
    <row r="179" spans="11:11">
      <c r="K179" s="112">
        <f>IF(AND(年报!N$2&lt;=A179,A179&lt;=年报!N$3),1,0)</f>
        <v>0</v>
      </c>
    </row>
    <row r="180" spans="11:11">
      <c r="K180" s="112">
        <f>IF(AND(年报!N$2&lt;=A180,A180&lt;=年报!N$3),1,0)</f>
        <v>0</v>
      </c>
    </row>
    <row r="181" spans="11:11">
      <c r="K181" s="112">
        <f>IF(AND(年报!N$2&lt;=A181,A181&lt;=年报!N$3),1,0)</f>
        <v>0</v>
      </c>
    </row>
    <row r="182" spans="11:11">
      <c r="K182" s="112">
        <f>IF(AND(年报!N$2&lt;=A182,A182&lt;=年报!N$3),1,0)</f>
        <v>0</v>
      </c>
    </row>
    <row r="183" spans="11:11">
      <c r="K183" s="112">
        <f>IF(AND(年报!N$2&lt;=A183,A183&lt;=年报!N$3),1,0)</f>
        <v>0</v>
      </c>
    </row>
    <row r="184" spans="11:11">
      <c r="K184" s="112">
        <f>IF(AND(年报!N$2&lt;=A184,A184&lt;=年报!N$3),1,0)</f>
        <v>0</v>
      </c>
    </row>
    <row r="185" spans="11:11">
      <c r="K185" s="112">
        <f>IF(AND(年报!N$2&lt;=A185,A185&lt;=年报!N$3),1,0)</f>
        <v>0</v>
      </c>
    </row>
    <row r="186" spans="11:11">
      <c r="K186" s="112">
        <f>IF(AND(年报!N$2&lt;=A186,A186&lt;=年报!N$3),1,0)</f>
        <v>0</v>
      </c>
    </row>
    <row r="187" spans="11:11">
      <c r="K187" s="112">
        <f>IF(AND(年报!N$2&lt;=A187,A187&lt;=年报!N$3),1,0)</f>
        <v>0</v>
      </c>
    </row>
    <row r="188" spans="11:11">
      <c r="K188" s="112">
        <f>IF(AND(年报!N$2&lt;=A188,A188&lt;=年报!N$3),1,0)</f>
        <v>0</v>
      </c>
    </row>
    <row r="189" spans="11:11">
      <c r="K189" s="112">
        <f>IF(AND(年报!N$2&lt;=A189,A189&lt;=年报!N$3),1,0)</f>
        <v>0</v>
      </c>
    </row>
    <row r="190" spans="11:11">
      <c r="K190" s="112">
        <f>IF(AND(年报!N$2&lt;=A190,A190&lt;=年报!N$3),1,0)</f>
        <v>0</v>
      </c>
    </row>
    <row r="191" spans="11:11">
      <c r="K191" s="112">
        <f>IF(AND(年报!N$2&lt;=A191,A191&lt;=年报!N$3),1,0)</f>
        <v>0</v>
      </c>
    </row>
    <row r="192" spans="11:11">
      <c r="K192" s="112">
        <f>IF(AND(年报!N$2&lt;=A192,A192&lt;=年报!N$3),1,0)</f>
        <v>0</v>
      </c>
    </row>
    <row r="193" spans="11:11">
      <c r="K193" s="112">
        <f>IF(AND(年报!N$2&lt;=A193,A193&lt;=年报!N$3),1,0)</f>
        <v>0</v>
      </c>
    </row>
    <row r="194" spans="11:11">
      <c r="K194" s="112">
        <f>IF(AND(年报!N$2&lt;=A194,A194&lt;=年报!N$3),1,0)</f>
        <v>0</v>
      </c>
    </row>
    <row r="195" spans="11:11">
      <c r="K195" s="112">
        <f>IF(AND(年报!N$2&lt;=A195,A195&lt;=年报!N$3),1,0)</f>
        <v>0</v>
      </c>
    </row>
    <row r="196" spans="11:11">
      <c r="K196" s="112">
        <f>IF(AND(年报!N$2&lt;=A196,A196&lt;=年报!N$3),1,0)</f>
        <v>0</v>
      </c>
    </row>
    <row r="197" spans="11:11">
      <c r="K197" s="112">
        <f>IF(AND(年报!N$2&lt;=A197,A197&lt;=年报!N$3),1,0)</f>
        <v>0</v>
      </c>
    </row>
    <row r="198" spans="11:11">
      <c r="K198" s="112">
        <f>IF(AND(年报!N$2&lt;=A198,A198&lt;=年报!N$3),1,0)</f>
        <v>0</v>
      </c>
    </row>
    <row r="199" spans="11:11">
      <c r="K199" s="112">
        <f>IF(AND(年报!N$2&lt;=A199,A199&lt;=年报!N$3),1,0)</f>
        <v>0</v>
      </c>
    </row>
    <row r="200" spans="11:11">
      <c r="K200" s="112">
        <f>IF(AND(年报!N$2&lt;=A200,A200&lt;=年报!N$3),1,0)</f>
        <v>0</v>
      </c>
    </row>
    <row r="201" spans="11:11">
      <c r="K201" s="112">
        <f>IF(AND(年报!N$2&lt;=A201,A201&lt;=年报!N$3),1,0)</f>
        <v>0</v>
      </c>
    </row>
    <row r="202" spans="11:11">
      <c r="K202" s="112">
        <f>IF(AND(年报!N$2&lt;=A202,A202&lt;=年报!N$3),1,0)</f>
        <v>0</v>
      </c>
    </row>
    <row r="203" spans="11:11">
      <c r="K203" s="112">
        <f>IF(AND(年报!N$2&lt;=A203,A203&lt;=年报!N$3),1,0)</f>
        <v>0</v>
      </c>
    </row>
    <row r="204" spans="11:11">
      <c r="K204" s="112">
        <f>IF(AND(年报!N$2&lt;=A204,A204&lt;=年报!N$3),1,0)</f>
        <v>0</v>
      </c>
    </row>
    <row r="205" spans="11:11">
      <c r="K205" s="112">
        <f>IF(AND(年报!N$2&lt;=A205,A205&lt;=年报!N$3),1,0)</f>
        <v>0</v>
      </c>
    </row>
    <row r="206" spans="11:11">
      <c r="K206" s="112">
        <f>IF(AND(年报!N$2&lt;=A206,A206&lt;=年报!N$3),1,0)</f>
        <v>0</v>
      </c>
    </row>
    <row r="207" spans="11:11">
      <c r="K207" s="112">
        <f>IF(AND(年报!N$2&lt;=A207,A207&lt;=年报!N$3),1,0)</f>
        <v>0</v>
      </c>
    </row>
    <row r="208" spans="11:11">
      <c r="K208" s="112">
        <f>IF(AND(年报!N$2&lt;=A208,A208&lt;=年报!N$3),1,0)</f>
        <v>0</v>
      </c>
    </row>
    <row r="209" spans="11:11">
      <c r="K209" s="112">
        <f>IF(AND(年报!N$2&lt;=A209,A209&lt;=年报!N$3),1,0)</f>
        <v>0</v>
      </c>
    </row>
    <row r="210" spans="11:11">
      <c r="K210" s="112">
        <f>IF(AND(年报!N$2&lt;=A210,A210&lt;=年报!N$3),1,0)</f>
        <v>0</v>
      </c>
    </row>
    <row r="211" spans="11:11">
      <c r="K211" s="112">
        <f>IF(AND(年报!N$2&lt;=A211,A211&lt;=年报!N$3),1,0)</f>
        <v>0</v>
      </c>
    </row>
    <row r="212" spans="11:11">
      <c r="K212" s="112">
        <f>IF(AND(年报!N$2&lt;=A212,A212&lt;=年报!N$3),1,0)</f>
        <v>0</v>
      </c>
    </row>
    <row r="213" spans="11:11">
      <c r="K213" s="112">
        <f>IF(AND(年报!N$2&lt;=A213,A213&lt;=年报!N$3),1,0)</f>
        <v>0</v>
      </c>
    </row>
    <row r="214" spans="11:11">
      <c r="K214" s="112">
        <f>IF(AND(年报!N$2&lt;=A214,A214&lt;=年报!N$3),1,0)</f>
        <v>0</v>
      </c>
    </row>
    <row r="215" spans="11:11">
      <c r="K215" s="112">
        <f>IF(AND(年报!N$2&lt;=A215,A215&lt;=年报!N$3),1,0)</f>
        <v>0</v>
      </c>
    </row>
    <row r="216" spans="11:11">
      <c r="K216" s="112">
        <f>IF(AND(年报!N$2&lt;=A216,A216&lt;=年报!N$3),1,0)</f>
        <v>0</v>
      </c>
    </row>
    <row r="217" spans="11:11">
      <c r="K217" s="112">
        <f>IF(AND(年报!N$2&lt;=A217,A217&lt;=年报!N$3),1,0)</f>
        <v>0</v>
      </c>
    </row>
    <row r="218" spans="11:11">
      <c r="K218" s="112">
        <f>IF(AND(年报!N$2&lt;=A218,A218&lt;=年报!N$3),1,0)</f>
        <v>0</v>
      </c>
    </row>
    <row r="219" spans="11:11">
      <c r="K219" s="112">
        <f>IF(AND(年报!N$2&lt;=A219,A219&lt;=年报!N$3),1,0)</f>
        <v>0</v>
      </c>
    </row>
    <row r="220" spans="11:11">
      <c r="K220" s="112">
        <f>IF(AND(年报!N$2&lt;=A220,A220&lt;=年报!N$3),1,0)</f>
        <v>0</v>
      </c>
    </row>
    <row r="221" spans="11:11">
      <c r="K221" s="112">
        <f>IF(AND(年报!N$2&lt;=A221,A221&lt;=年报!N$3),1,0)</f>
        <v>0</v>
      </c>
    </row>
    <row r="222" spans="11:11">
      <c r="K222" s="112">
        <f>IF(AND(年报!N$2&lt;=A222,A222&lt;=年报!N$3),1,0)</f>
        <v>0</v>
      </c>
    </row>
    <row r="223" spans="11:11">
      <c r="K223" s="112">
        <f>IF(AND(年报!N$2&lt;=A223,A223&lt;=年报!N$3),1,0)</f>
        <v>0</v>
      </c>
    </row>
    <row r="224" spans="11:11">
      <c r="K224" s="112">
        <f>IF(AND(年报!N$2&lt;=A224,A224&lt;=年报!N$3),1,0)</f>
        <v>0</v>
      </c>
    </row>
    <row r="225" spans="11:11">
      <c r="K225" s="112">
        <f>IF(AND(年报!N$2&lt;=A225,A225&lt;=年报!N$3),1,0)</f>
        <v>0</v>
      </c>
    </row>
    <row r="226" spans="11:11">
      <c r="K226" s="112">
        <f>IF(AND(年报!N$2&lt;=A226,A226&lt;=年报!N$3),1,0)</f>
        <v>0</v>
      </c>
    </row>
    <row r="227" spans="11:11">
      <c r="K227" s="112">
        <f>IF(AND(年报!N$2&lt;=A227,A227&lt;=年报!N$3),1,0)</f>
        <v>0</v>
      </c>
    </row>
    <row r="228" spans="11:11">
      <c r="K228" s="112">
        <f>IF(AND(年报!N$2&lt;=A228,A228&lt;=年报!N$3),1,0)</f>
        <v>0</v>
      </c>
    </row>
    <row r="229" spans="11:11">
      <c r="K229" s="112">
        <f>IF(AND(年报!N$2&lt;=A229,A229&lt;=年报!N$3),1,0)</f>
        <v>0</v>
      </c>
    </row>
    <row r="230" spans="11:11">
      <c r="K230" s="112">
        <f>IF(AND(年报!N$2&lt;=A230,A230&lt;=年报!N$3),1,0)</f>
        <v>0</v>
      </c>
    </row>
    <row r="231" spans="11:11">
      <c r="K231" s="112">
        <f>IF(AND(年报!N$2&lt;=A231,A231&lt;=年报!N$3),1,0)</f>
        <v>0</v>
      </c>
    </row>
    <row r="232" spans="11:11">
      <c r="K232" s="112">
        <f>IF(AND(年报!N$2&lt;=A232,A232&lt;=年报!N$3),1,0)</f>
        <v>0</v>
      </c>
    </row>
    <row r="233" spans="11:11">
      <c r="K233" s="112">
        <f>IF(AND(年报!N$2&lt;=A233,A233&lt;=年报!N$3),1,0)</f>
        <v>0</v>
      </c>
    </row>
    <row r="234" spans="11:11">
      <c r="K234" s="112">
        <f>IF(AND(年报!N$2&lt;=A234,A234&lt;=年报!N$3),1,0)</f>
        <v>0</v>
      </c>
    </row>
    <row r="235" spans="11:11">
      <c r="K235" s="112">
        <f>IF(AND(年报!N$2&lt;=A235,A235&lt;=年报!N$3),1,0)</f>
        <v>0</v>
      </c>
    </row>
    <row r="236" spans="11:11">
      <c r="K236" s="112">
        <f>IF(AND(年报!N$2&lt;=A236,A236&lt;=年报!N$3),1,0)</f>
        <v>0</v>
      </c>
    </row>
    <row r="237" spans="11:11">
      <c r="K237" s="112">
        <f>IF(AND(年报!N$2&lt;=A237,A237&lt;=年报!N$3),1,0)</f>
        <v>0</v>
      </c>
    </row>
    <row r="238" spans="11:11">
      <c r="K238" s="112">
        <f>IF(AND(年报!N$2&lt;=A238,A238&lt;=年报!N$3),1,0)</f>
        <v>0</v>
      </c>
    </row>
    <row r="239" spans="11:11">
      <c r="K239" s="112">
        <f>IF(AND(年报!N$2&lt;=A239,A239&lt;=年报!N$3),1,0)</f>
        <v>0</v>
      </c>
    </row>
    <row r="240" spans="11:11">
      <c r="K240" s="112">
        <f>IF(AND(年报!N$2&lt;=A240,A240&lt;=年报!N$3),1,0)</f>
        <v>0</v>
      </c>
    </row>
    <row r="241" spans="11:11">
      <c r="K241" s="112">
        <f>IF(AND(年报!N$2&lt;=A241,A241&lt;=年报!N$3),1,0)</f>
        <v>0</v>
      </c>
    </row>
    <row r="242" spans="11:11">
      <c r="K242" s="112">
        <f>IF(AND(年报!N$2&lt;=A242,A242&lt;=年报!N$3),1,0)</f>
        <v>0</v>
      </c>
    </row>
    <row r="243" spans="11:11">
      <c r="K243" s="112">
        <f>IF(AND(年报!N$2&lt;=A243,A243&lt;=年报!N$3),1,0)</f>
        <v>0</v>
      </c>
    </row>
    <row r="244" spans="11:11">
      <c r="K244" s="112">
        <f>IF(AND(年报!N$2&lt;=A244,A244&lt;=年报!N$3),1,0)</f>
        <v>0</v>
      </c>
    </row>
    <row r="245" spans="11:11">
      <c r="K245" s="112">
        <f>IF(AND(年报!N$2&lt;=A245,A245&lt;=年报!N$3),1,0)</f>
        <v>0</v>
      </c>
    </row>
    <row r="246" spans="11:11">
      <c r="K246" s="112">
        <f>IF(AND(年报!N$2&lt;=A246,A246&lt;=年报!N$3),1,0)</f>
        <v>0</v>
      </c>
    </row>
    <row r="247" spans="11:11">
      <c r="K247" s="112">
        <f>IF(AND(年报!N$2&lt;=A247,A247&lt;=年报!N$3),1,0)</f>
        <v>0</v>
      </c>
    </row>
    <row r="248" spans="11:11">
      <c r="K248" s="112">
        <f>IF(AND(年报!N$2&lt;=A248,A248&lt;=年报!N$3),1,0)</f>
        <v>0</v>
      </c>
    </row>
    <row r="249" spans="11:11">
      <c r="K249" s="112">
        <f>IF(AND(年报!N$2&lt;=A249,A249&lt;=年报!N$3),1,0)</f>
        <v>0</v>
      </c>
    </row>
    <row r="250" spans="11:11">
      <c r="K250" s="112">
        <f>IF(AND(年报!N$2&lt;=A250,A250&lt;=年报!N$3),1,0)</f>
        <v>0</v>
      </c>
    </row>
    <row r="251" spans="11:11">
      <c r="K251" s="112">
        <f>IF(AND(年报!N$2&lt;=A251,A251&lt;=年报!N$3),1,0)</f>
        <v>0</v>
      </c>
    </row>
    <row r="252" spans="11:11">
      <c r="K252" s="112">
        <f>IF(AND(年报!N$2&lt;=A252,A252&lt;=年报!N$3),1,0)</f>
        <v>0</v>
      </c>
    </row>
    <row r="253" spans="11:11">
      <c r="K253" s="112">
        <f>IF(AND(年报!N$2&lt;=A253,A253&lt;=年报!N$3),1,0)</f>
        <v>0</v>
      </c>
    </row>
    <row r="254" spans="11:11">
      <c r="K254" s="112">
        <f>IF(AND(年报!N$2&lt;=A254,A254&lt;=年报!N$3),1,0)</f>
        <v>0</v>
      </c>
    </row>
    <row r="255" spans="11:11">
      <c r="K255" s="112">
        <f>IF(AND(年报!N$2&lt;=A255,A255&lt;=年报!N$3),1,0)</f>
        <v>0</v>
      </c>
    </row>
    <row r="256" spans="11:11">
      <c r="K256" s="112">
        <f>IF(AND(年报!N$2&lt;=A256,A256&lt;=年报!N$3),1,0)</f>
        <v>0</v>
      </c>
    </row>
    <row r="257" spans="11:11">
      <c r="K257" s="112">
        <f>IF(AND(年报!N$2&lt;=A257,A257&lt;=年报!N$3),1,0)</f>
        <v>0</v>
      </c>
    </row>
    <row r="258" spans="11:11">
      <c r="K258" s="112">
        <f>IF(AND(年报!N$2&lt;=A258,A258&lt;=年报!N$3),1,0)</f>
        <v>0</v>
      </c>
    </row>
    <row r="259" spans="11:11">
      <c r="K259" s="112">
        <f>IF(AND(年报!N$2&lt;=A259,A259&lt;=年报!N$3),1,0)</f>
        <v>0</v>
      </c>
    </row>
    <row r="260" spans="11:11">
      <c r="K260" s="112">
        <f>IF(AND(年报!N$2&lt;=A260,A260&lt;=年报!N$3),1,0)</f>
        <v>0</v>
      </c>
    </row>
    <row r="261" spans="11:11">
      <c r="K261" s="112">
        <f>IF(AND(年报!N$2&lt;=A261,A261&lt;=年报!N$3),1,0)</f>
        <v>0</v>
      </c>
    </row>
    <row r="262" spans="11:11">
      <c r="K262" s="112">
        <f>IF(AND(年报!N$2&lt;=A262,A262&lt;=年报!N$3),1,0)</f>
        <v>0</v>
      </c>
    </row>
    <row r="263" spans="11:11">
      <c r="K263" s="112">
        <f>IF(AND(年报!N$2&lt;=A263,A263&lt;=年报!N$3),1,0)</f>
        <v>0</v>
      </c>
    </row>
    <row r="264" spans="11:11">
      <c r="K264" s="112">
        <f>IF(AND(年报!N$2&lt;=A264,A264&lt;=年报!N$3),1,0)</f>
        <v>0</v>
      </c>
    </row>
    <row r="265" spans="11:11">
      <c r="K265" s="112">
        <f>IF(AND(年报!N$2&lt;=A265,A265&lt;=年报!N$3),1,0)</f>
        <v>0</v>
      </c>
    </row>
    <row r="266" spans="11:11">
      <c r="K266" s="112">
        <f>IF(AND(年报!N$2&lt;=A266,A266&lt;=年报!N$3),1,0)</f>
        <v>0</v>
      </c>
    </row>
    <row r="267" spans="11:11">
      <c r="K267" s="112">
        <f>IF(AND(年报!N$2&lt;=A267,A267&lt;=年报!N$3),1,0)</f>
        <v>0</v>
      </c>
    </row>
    <row r="268" spans="11:11">
      <c r="K268" s="112">
        <f>IF(AND(年报!N$2&lt;=A268,A268&lt;=年报!N$3),1,0)</f>
        <v>0</v>
      </c>
    </row>
    <row r="269" spans="11:11">
      <c r="K269" s="112">
        <f>IF(AND(年报!N$2&lt;=A269,A269&lt;=年报!N$3),1,0)</f>
        <v>0</v>
      </c>
    </row>
    <row r="270" spans="11:11">
      <c r="K270" s="112">
        <f>IF(AND(年报!N$2&lt;=A270,A270&lt;=年报!N$3),1,0)</f>
        <v>0</v>
      </c>
    </row>
    <row r="271" spans="11:11">
      <c r="K271" s="112">
        <f>IF(AND(年报!N$2&lt;=A271,A271&lt;=年报!N$3),1,0)</f>
        <v>0</v>
      </c>
    </row>
    <row r="272" spans="11:11">
      <c r="K272" s="112">
        <f>IF(AND(年报!N$2&lt;=A272,A272&lt;=年报!N$3),1,0)</f>
        <v>0</v>
      </c>
    </row>
    <row r="273" spans="11:11">
      <c r="K273" s="112">
        <f>IF(AND(年报!N$2&lt;=A273,A273&lt;=年报!N$3),1,0)</f>
        <v>0</v>
      </c>
    </row>
    <row r="274" spans="11:11">
      <c r="K274" s="112">
        <f>IF(AND(年报!N$2&lt;=A274,A274&lt;=年报!N$3),1,0)</f>
        <v>0</v>
      </c>
    </row>
    <row r="275" spans="11:11">
      <c r="K275" s="112">
        <f>IF(AND(年报!N$2&lt;=A275,A275&lt;=年报!N$3),1,0)</f>
        <v>0</v>
      </c>
    </row>
    <row r="276" spans="11:11">
      <c r="K276" s="112">
        <f>IF(AND(年报!N$2&lt;=A276,A276&lt;=年报!N$3),1,0)</f>
        <v>0</v>
      </c>
    </row>
    <row r="277" spans="11:11">
      <c r="K277" s="112">
        <f>IF(AND(年报!N$2&lt;=A277,A277&lt;=年报!N$3),1,0)</f>
        <v>0</v>
      </c>
    </row>
    <row r="278" spans="11:11">
      <c r="K278" s="112">
        <f>IF(AND(年报!N$2&lt;=A278,A278&lt;=年报!N$3),1,0)</f>
        <v>0</v>
      </c>
    </row>
    <row r="279" spans="11:11">
      <c r="K279" s="112">
        <f>IF(AND(年报!N$2&lt;=A279,A279&lt;=年报!N$3),1,0)</f>
        <v>0</v>
      </c>
    </row>
    <row r="280" spans="11:11">
      <c r="K280" s="112">
        <f>IF(AND(年报!N$2&lt;=A280,A280&lt;=年报!N$3),1,0)</f>
        <v>0</v>
      </c>
    </row>
    <row r="281" spans="11:11">
      <c r="K281" s="112">
        <f>IF(AND(年报!N$2&lt;=A281,A281&lt;=年报!N$3),1,0)</f>
        <v>0</v>
      </c>
    </row>
    <row r="282" spans="11:11">
      <c r="K282" s="112">
        <f>IF(AND(年报!N$2&lt;=A282,A282&lt;=年报!N$3),1,0)</f>
        <v>0</v>
      </c>
    </row>
    <row r="283" spans="11:11">
      <c r="K283" s="112">
        <f>IF(AND(年报!N$2&lt;=A283,A283&lt;=年报!N$3),1,0)</f>
        <v>0</v>
      </c>
    </row>
    <row r="284" spans="11:11">
      <c r="K284" s="112">
        <f>IF(AND(年报!N$2&lt;=A284,A284&lt;=年报!N$3),1,0)</f>
        <v>0</v>
      </c>
    </row>
    <row r="285" spans="11:11">
      <c r="K285" s="112">
        <f>IF(AND(年报!N$2&lt;=A285,A285&lt;=年报!N$3),1,0)</f>
        <v>0</v>
      </c>
    </row>
    <row r="286" spans="11:11">
      <c r="K286" s="112">
        <f>IF(AND(年报!N$2&lt;=A286,A286&lt;=年报!N$3),1,0)</f>
        <v>0</v>
      </c>
    </row>
    <row r="287" spans="11:11">
      <c r="K287" s="112">
        <f>IF(AND(年报!N$2&lt;=A287,A287&lt;=年报!N$3),1,0)</f>
        <v>0</v>
      </c>
    </row>
    <row r="288" spans="11:11">
      <c r="K288" s="112">
        <f>IF(AND(年报!N$2&lt;=A288,A288&lt;=年报!N$3),1,0)</f>
        <v>0</v>
      </c>
    </row>
    <row r="289" spans="11:11">
      <c r="K289" s="112">
        <f>IF(AND(年报!N$2&lt;=A289,A289&lt;=年报!N$3),1,0)</f>
        <v>0</v>
      </c>
    </row>
    <row r="290" spans="11:11">
      <c r="K290" s="112">
        <f>IF(AND(年报!N$2&lt;=A290,A290&lt;=年报!N$3),1,0)</f>
        <v>0</v>
      </c>
    </row>
    <row r="291" spans="11:11">
      <c r="K291" s="112">
        <f>IF(AND(年报!N$2&lt;=A291,A291&lt;=年报!N$3),1,0)</f>
        <v>0</v>
      </c>
    </row>
    <row r="292" spans="11:11">
      <c r="K292" s="112">
        <f>IF(AND(年报!N$2&lt;=A292,A292&lt;=年报!N$3),1,0)</f>
        <v>0</v>
      </c>
    </row>
    <row r="293" spans="11:11">
      <c r="K293" s="112">
        <f>IF(AND(年报!N$2&lt;=A293,A293&lt;=年报!N$3),1,0)</f>
        <v>0</v>
      </c>
    </row>
    <row r="294" spans="11:11">
      <c r="K294" s="112">
        <f>IF(AND(年报!N$2&lt;=A294,A294&lt;=年报!N$3),1,0)</f>
        <v>0</v>
      </c>
    </row>
    <row r="295" spans="11:11">
      <c r="K295" s="112">
        <f>IF(AND(年报!N$2&lt;=A295,A295&lt;=年报!N$3),1,0)</f>
        <v>0</v>
      </c>
    </row>
    <row r="296" spans="11:11">
      <c r="K296" s="112">
        <f>IF(AND(年报!N$2&lt;=A296,A296&lt;=年报!N$3),1,0)</f>
        <v>0</v>
      </c>
    </row>
    <row r="297" spans="11:11">
      <c r="K297" s="112">
        <f>IF(AND(年报!N$2&lt;=A297,A297&lt;=年报!N$3),1,0)</f>
        <v>0</v>
      </c>
    </row>
    <row r="298" spans="11:11">
      <c r="K298" s="112">
        <f>IF(AND(年报!N$2&lt;=A298,A298&lt;=年报!N$3),1,0)</f>
        <v>0</v>
      </c>
    </row>
    <row r="299" spans="11:11">
      <c r="K299" s="112">
        <f>IF(AND(年报!N$2&lt;=A299,A299&lt;=年报!N$3),1,0)</f>
        <v>0</v>
      </c>
    </row>
    <row r="300" spans="11:11">
      <c r="K300" s="112">
        <f>IF(AND(年报!N$2&lt;=A300,A300&lt;=年报!N$3),1,0)</f>
        <v>0</v>
      </c>
    </row>
    <row r="301" spans="11:11">
      <c r="K301" s="112">
        <f>IF(AND(年报!N$2&lt;=A301,A301&lt;=年报!N$3),1,0)</f>
        <v>0</v>
      </c>
    </row>
    <row r="302" spans="11:11">
      <c r="K302" s="112">
        <f>IF(AND(年报!N$2&lt;=A302,A302&lt;=年报!N$3),1,0)</f>
        <v>0</v>
      </c>
    </row>
    <row r="303" spans="11:11">
      <c r="K303" s="112">
        <f>IF(AND(年报!N$2&lt;=A303,A303&lt;=年报!N$3),1,0)</f>
        <v>0</v>
      </c>
    </row>
    <row r="304" spans="11:11">
      <c r="K304" s="112">
        <f>IF(AND(年报!N$2&lt;=A304,A304&lt;=年报!N$3),1,0)</f>
        <v>0</v>
      </c>
    </row>
    <row r="305" spans="11:11">
      <c r="K305" s="112">
        <f>IF(AND(年报!N$2&lt;=A305,A305&lt;=年报!N$3),1,0)</f>
        <v>0</v>
      </c>
    </row>
    <row r="306" spans="11:11">
      <c r="K306" s="112">
        <f>IF(AND(年报!N$2&lt;=A306,A306&lt;=年报!N$3),1,0)</f>
        <v>0</v>
      </c>
    </row>
    <row r="307" spans="11:11">
      <c r="K307" s="112">
        <f>IF(AND(年报!N$2&lt;=A307,A307&lt;=年报!N$3),1,0)</f>
        <v>0</v>
      </c>
    </row>
    <row r="308" spans="11:11">
      <c r="K308" s="112">
        <f>IF(AND(年报!N$2&lt;=A308,A308&lt;=年报!N$3),1,0)</f>
        <v>0</v>
      </c>
    </row>
    <row r="309" spans="11:11">
      <c r="K309" s="112">
        <f>IF(AND(年报!N$2&lt;=A309,A309&lt;=年报!N$3),1,0)</f>
        <v>0</v>
      </c>
    </row>
    <row r="310" spans="11:11">
      <c r="K310" s="112">
        <f>IF(AND(年报!N$2&lt;=A310,A310&lt;=年报!N$3),1,0)</f>
        <v>0</v>
      </c>
    </row>
    <row r="311" spans="11:11">
      <c r="K311" s="112">
        <f>IF(AND(年报!N$2&lt;=A311,A311&lt;=年报!N$3),1,0)</f>
        <v>0</v>
      </c>
    </row>
    <row r="312" spans="11:11">
      <c r="K312" s="112">
        <f>IF(AND(年报!N$2&lt;=A312,A312&lt;=年报!N$3),1,0)</f>
        <v>0</v>
      </c>
    </row>
    <row r="313" spans="11:11">
      <c r="K313" s="112">
        <f>IF(AND(年报!N$2&lt;=A313,A313&lt;=年报!N$3),1,0)</f>
        <v>0</v>
      </c>
    </row>
    <row r="314" spans="11:11">
      <c r="K314" s="112">
        <f>IF(AND(年报!N$2&lt;=A314,A314&lt;=年报!N$3),1,0)</f>
        <v>0</v>
      </c>
    </row>
    <row r="315" spans="11:11">
      <c r="K315" s="112">
        <f>IF(AND(年报!N$2&lt;=A315,A315&lt;=年报!N$3),1,0)</f>
        <v>0</v>
      </c>
    </row>
    <row r="316" spans="11:11">
      <c r="K316" s="112">
        <f>IF(AND(年报!N$2&lt;=A316,A316&lt;=年报!N$3),1,0)</f>
        <v>0</v>
      </c>
    </row>
    <row r="317" spans="11:11">
      <c r="K317" s="112">
        <f>IF(AND(年报!N$2&lt;=A317,A317&lt;=年报!N$3),1,0)</f>
        <v>0</v>
      </c>
    </row>
    <row r="318" spans="11:11">
      <c r="K318" s="112">
        <f>IF(AND(年报!N$2&lt;=A318,A318&lt;=年报!N$3),1,0)</f>
        <v>0</v>
      </c>
    </row>
    <row r="319" spans="11:11">
      <c r="K319" s="112">
        <f>IF(AND(年报!N$2&lt;=A319,A319&lt;=年报!N$3),1,0)</f>
        <v>0</v>
      </c>
    </row>
    <row r="320" spans="11:11">
      <c r="K320" s="112">
        <f>IF(AND(年报!N$2&lt;=A320,A320&lt;=年报!N$3),1,0)</f>
        <v>0</v>
      </c>
    </row>
    <row r="321" spans="11:11">
      <c r="K321" s="112">
        <f>IF(AND(年报!N$2&lt;=A321,A321&lt;=年报!N$3),1,0)</f>
        <v>0</v>
      </c>
    </row>
    <row r="322" spans="11:11">
      <c r="K322" s="112">
        <f>IF(AND(年报!N$2&lt;=A322,A322&lt;=年报!N$3),1,0)</f>
        <v>0</v>
      </c>
    </row>
    <row r="323" spans="11:11">
      <c r="K323" s="112">
        <f>IF(AND(年报!N$2&lt;=A323,A323&lt;=年报!N$3),1,0)</f>
        <v>0</v>
      </c>
    </row>
    <row r="324" spans="11:11">
      <c r="K324" s="112">
        <f>IF(AND(年报!N$2&lt;=A324,A324&lt;=年报!N$3),1,0)</f>
        <v>0</v>
      </c>
    </row>
    <row r="325" spans="11:11">
      <c r="K325" s="112">
        <f>IF(AND(年报!N$2&lt;=A325,A325&lt;=年报!N$3),1,0)</f>
        <v>0</v>
      </c>
    </row>
    <row r="326" spans="11:11">
      <c r="K326" s="112">
        <f>IF(AND(年报!N$2&lt;=A326,A326&lt;=年报!N$3),1,0)</f>
        <v>0</v>
      </c>
    </row>
    <row r="327" spans="11:11">
      <c r="K327" s="112">
        <f>IF(AND(年报!N$2&lt;=A327,A327&lt;=年报!N$3),1,0)</f>
        <v>0</v>
      </c>
    </row>
    <row r="328" spans="11:11">
      <c r="K328" s="112">
        <f>IF(AND(年报!N$2&lt;=A328,A328&lt;=年报!N$3),1,0)</f>
        <v>0</v>
      </c>
    </row>
    <row r="329" spans="11:11">
      <c r="K329" s="112">
        <f>IF(AND(年报!N$2&lt;=A329,A329&lt;=年报!N$3),1,0)</f>
        <v>0</v>
      </c>
    </row>
    <row r="330" spans="11:11">
      <c r="K330" s="112">
        <f>IF(AND(年报!N$2&lt;=A330,A330&lt;=年报!N$3),1,0)</f>
        <v>0</v>
      </c>
    </row>
    <row r="331" spans="11:11">
      <c r="K331" s="112">
        <f>IF(AND(年报!N$2&lt;=A331,A331&lt;=年报!N$3),1,0)</f>
        <v>0</v>
      </c>
    </row>
    <row r="332" spans="11:11">
      <c r="K332" s="112">
        <f>IF(AND(年报!N$2&lt;=A332,A332&lt;=年报!N$3),1,0)</f>
        <v>0</v>
      </c>
    </row>
    <row r="333" spans="11:11">
      <c r="K333" s="112">
        <f>IF(AND(年报!N$2&lt;=A333,A333&lt;=年报!N$3),1,0)</f>
        <v>0</v>
      </c>
    </row>
    <row r="334" spans="11:11">
      <c r="K334" s="112">
        <f>IF(AND(年报!N$2&lt;=A334,A334&lt;=年报!N$3),1,0)</f>
        <v>0</v>
      </c>
    </row>
    <row r="335" spans="11:11">
      <c r="K335" s="112">
        <f>IF(AND(年报!N$2&lt;=A335,A335&lt;=年报!N$3),1,0)</f>
        <v>0</v>
      </c>
    </row>
    <row r="336" spans="11:11">
      <c r="K336" s="112">
        <f>IF(AND(年报!N$2&lt;=A336,A336&lt;=年报!N$3),1,0)</f>
        <v>0</v>
      </c>
    </row>
    <row r="337" spans="11:11">
      <c r="K337" s="112">
        <f>IF(AND(年报!N$2&lt;=A337,A337&lt;=年报!N$3),1,0)</f>
        <v>0</v>
      </c>
    </row>
    <row r="338" spans="11:11">
      <c r="K338" s="112">
        <f>IF(AND(年报!N$2&lt;=A338,A338&lt;=年报!N$3),1,0)</f>
        <v>0</v>
      </c>
    </row>
    <row r="339" spans="11:11">
      <c r="K339" s="112">
        <f>IF(AND(年报!N$2&lt;=A339,A339&lt;=年报!N$3),1,0)</f>
        <v>0</v>
      </c>
    </row>
    <row r="340" spans="11:11">
      <c r="K340" s="112">
        <f>IF(AND(年报!N$2&lt;=A340,A340&lt;=年报!N$3),1,0)</f>
        <v>0</v>
      </c>
    </row>
    <row r="341" spans="11:11">
      <c r="K341" s="112">
        <f>IF(AND(年报!N$2&lt;=A341,A341&lt;=年报!N$3),1,0)</f>
        <v>0</v>
      </c>
    </row>
    <row r="342" spans="11:11">
      <c r="K342" s="112">
        <f>IF(AND(年报!N$2&lt;=A342,A342&lt;=年报!N$3),1,0)</f>
        <v>0</v>
      </c>
    </row>
    <row r="343" spans="11:11">
      <c r="K343" s="112">
        <f>IF(AND(年报!N$2&lt;=A343,A343&lt;=年报!N$3),1,0)</f>
        <v>0</v>
      </c>
    </row>
    <row r="344" spans="11:11">
      <c r="K344" s="112">
        <f>IF(AND(年报!N$2&lt;=A344,A344&lt;=年报!N$3),1,0)</f>
        <v>0</v>
      </c>
    </row>
    <row r="345" spans="11:11">
      <c r="K345" s="112">
        <f>IF(AND(年报!N$2&lt;=A345,A345&lt;=年报!N$3),1,0)</f>
        <v>0</v>
      </c>
    </row>
    <row r="346" spans="11:11">
      <c r="K346" s="112">
        <f>IF(AND(年报!N$2&lt;=A346,A346&lt;=年报!N$3),1,0)</f>
        <v>0</v>
      </c>
    </row>
    <row r="347" spans="11:11">
      <c r="K347" s="112">
        <f>IF(AND(年报!N$2&lt;=A347,A347&lt;=年报!N$3),1,0)</f>
        <v>0</v>
      </c>
    </row>
    <row r="348" spans="11:11">
      <c r="K348" s="112">
        <f>IF(AND(年报!N$2&lt;=A348,A348&lt;=年报!N$3),1,0)</f>
        <v>0</v>
      </c>
    </row>
    <row r="349" spans="11:11">
      <c r="K349" s="112">
        <f>IF(AND(年报!N$2&lt;=A349,A349&lt;=年报!N$3),1,0)</f>
        <v>0</v>
      </c>
    </row>
    <row r="350" spans="11:11">
      <c r="K350" s="112">
        <f>IF(AND(年报!N$2&lt;=A350,A350&lt;=年报!N$3),1,0)</f>
        <v>0</v>
      </c>
    </row>
    <row r="351" spans="11:11">
      <c r="K351" s="112">
        <f>IF(AND(年报!N$2&lt;=A351,A351&lt;=年报!N$3),1,0)</f>
        <v>0</v>
      </c>
    </row>
    <row r="352" spans="11:11">
      <c r="K352" s="112">
        <f>IF(AND(年报!N$2&lt;=A352,A352&lt;=年报!N$3),1,0)</f>
        <v>0</v>
      </c>
    </row>
    <row r="353" spans="11:11">
      <c r="K353" s="112">
        <f>IF(AND(年报!N$2&lt;=A353,A353&lt;=年报!N$3),1,0)</f>
        <v>0</v>
      </c>
    </row>
    <row r="354" spans="11:11">
      <c r="K354" s="112">
        <f>IF(AND(年报!N$2&lt;=A354,A354&lt;=年报!N$3),1,0)</f>
        <v>0</v>
      </c>
    </row>
    <row r="355" spans="11:11">
      <c r="K355" s="112">
        <f>IF(AND(年报!N$2&lt;=A355,A355&lt;=年报!N$3),1,0)</f>
        <v>0</v>
      </c>
    </row>
    <row r="356" spans="11:11">
      <c r="K356" s="112">
        <f>IF(AND(年报!N$2&lt;=A356,A356&lt;=年报!N$3),1,0)</f>
        <v>0</v>
      </c>
    </row>
    <row r="357" spans="11:11">
      <c r="K357" s="112">
        <f>IF(AND(年报!N$2&lt;=A357,A357&lt;=年报!N$3),1,0)</f>
        <v>0</v>
      </c>
    </row>
    <row r="358" spans="11:11">
      <c r="K358" s="112">
        <f>IF(AND(年报!N$2&lt;=A358,A358&lt;=年报!N$3),1,0)</f>
        <v>0</v>
      </c>
    </row>
    <row r="359" spans="11:11">
      <c r="K359" s="112">
        <f>IF(AND(年报!N$2&lt;=A359,A359&lt;=年报!N$3),1,0)</f>
        <v>0</v>
      </c>
    </row>
    <row r="360" spans="11:11">
      <c r="K360" s="112">
        <f>IF(AND(年报!N$2&lt;=A360,A360&lt;=年报!N$3),1,0)</f>
        <v>0</v>
      </c>
    </row>
    <row r="361" spans="11:11">
      <c r="K361" s="112">
        <f>IF(AND(年报!N$2&lt;=A361,A361&lt;=年报!N$3),1,0)</f>
        <v>0</v>
      </c>
    </row>
    <row r="362" spans="11:11">
      <c r="K362" s="112">
        <f>IF(AND(年报!N$2&lt;=A362,A362&lt;=年报!N$3),1,0)</f>
        <v>0</v>
      </c>
    </row>
    <row r="363" spans="11:11">
      <c r="K363" s="112">
        <f>IF(AND(年报!N$2&lt;=A363,A363&lt;=年报!N$3),1,0)</f>
        <v>0</v>
      </c>
    </row>
    <row r="364" spans="11:11">
      <c r="K364" s="112">
        <f>IF(AND(年报!N$2&lt;=A364,A364&lt;=年报!N$3),1,0)</f>
        <v>0</v>
      </c>
    </row>
    <row r="365" spans="11:11">
      <c r="K365" s="112">
        <f>IF(AND(年报!N$2&lt;=A365,A365&lt;=年报!N$3),1,0)</f>
        <v>0</v>
      </c>
    </row>
    <row r="366" spans="11:11">
      <c r="K366" s="112">
        <f>IF(AND(年报!N$2&lt;=A366,A366&lt;=年报!N$3),1,0)</f>
        <v>0</v>
      </c>
    </row>
    <row r="367" spans="11:11">
      <c r="K367" s="112">
        <f>IF(AND(年报!N$2&lt;=A367,A367&lt;=年报!N$3),1,0)</f>
        <v>0</v>
      </c>
    </row>
    <row r="368" spans="11:11">
      <c r="K368" s="112">
        <f>IF(AND(年报!N$2&lt;=A368,A368&lt;=年报!N$3),1,0)</f>
        <v>0</v>
      </c>
    </row>
    <row r="369" spans="11:11">
      <c r="K369" s="112">
        <f>IF(AND(年报!N$2&lt;=A369,A369&lt;=年报!N$3),1,0)</f>
        <v>0</v>
      </c>
    </row>
    <row r="370" spans="11:11">
      <c r="K370" s="112">
        <f>IF(AND(年报!N$2&lt;=A370,A370&lt;=年报!N$3),1,0)</f>
        <v>0</v>
      </c>
    </row>
    <row r="371" spans="11:11">
      <c r="K371" s="112">
        <f>IF(AND(年报!N$2&lt;=A371,A371&lt;=年报!N$3),1,0)</f>
        <v>0</v>
      </c>
    </row>
    <row r="372" spans="11:11">
      <c r="K372" s="112">
        <f>IF(AND(年报!N$2&lt;=A372,A372&lt;=年报!N$3),1,0)</f>
        <v>0</v>
      </c>
    </row>
    <row r="373" spans="11:11">
      <c r="K373" s="112">
        <f>IF(AND(年报!N$2&lt;=A373,A373&lt;=年报!N$3),1,0)</f>
        <v>0</v>
      </c>
    </row>
    <row r="374" spans="11:11">
      <c r="K374" s="112">
        <f>IF(AND(年报!N$2&lt;=A374,A374&lt;=年报!N$3),1,0)</f>
        <v>0</v>
      </c>
    </row>
    <row r="375" spans="11:11">
      <c r="K375" s="112">
        <f>IF(AND(年报!N$2&lt;=A375,A375&lt;=年报!N$3),1,0)</f>
        <v>0</v>
      </c>
    </row>
    <row r="376" spans="11:11">
      <c r="K376" s="112">
        <f>IF(AND(年报!N$2&lt;=A376,A376&lt;=年报!N$3),1,0)</f>
        <v>0</v>
      </c>
    </row>
    <row r="377" spans="11:11">
      <c r="K377" s="112">
        <f>IF(AND(年报!N$2&lt;=A377,A377&lt;=年报!N$3),1,0)</f>
        <v>0</v>
      </c>
    </row>
    <row r="378" spans="11:11">
      <c r="K378" s="112">
        <f>IF(AND(年报!N$2&lt;=A378,A378&lt;=年报!N$3),1,0)</f>
        <v>0</v>
      </c>
    </row>
    <row r="379" spans="11:11">
      <c r="K379" s="112">
        <f>IF(AND(年报!N$2&lt;=A379,A379&lt;=年报!N$3),1,0)</f>
        <v>0</v>
      </c>
    </row>
    <row r="380" spans="11:11">
      <c r="K380" s="112">
        <f>IF(AND(年报!N$2&lt;=A380,A380&lt;=年报!N$3),1,0)</f>
        <v>0</v>
      </c>
    </row>
    <row r="381" spans="11:11">
      <c r="K381" s="112">
        <f>IF(AND(年报!N$2&lt;=A381,A381&lt;=年报!N$3),1,0)</f>
        <v>0</v>
      </c>
    </row>
    <row r="382" spans="11:11">
      <c r="K382" s="112">
        <f>IF(AND(年报!N$2&lt;=A382,A382&lt;=年报!N$3),1,0)</f>
        <v>0</v>
      </c>
    </row>
    <row r="383" spans="11:11">
      <c r="K383" s="112">
        <f>IF(AND(年报!N$2&lt;=A383,A383&lt;=年报!N$3),1,0)</f>
        <v>0</v>
      </c>
    </row>
    <row r="384" spans="11:11">
      <c r="K384" s="112">
        <f>IF(AND(年报!N$2&lt;=A384,A384&lt;=年报!N$3),1,0)</f>
        <v>0</v>
      </c>
    </row>
    <row r="385" spans="11:11">
      <c r="K385" s="112">
        <f>IF(AND(年报!N$2&lt;=A385,A385&lt;=年报!N$3),1,0)</f>
        <v>0</v>
      </c>
    </row>
    <row r="386" spans="11:11">
      <c r="K386" s="112">
        <f>IF(AND(年报!N$2&lt;=A386,A386&lt;=年报!N$3),1,0)</f>
        <v>0</v>
      </c>
    </row>
    <row r="387" spans="11:11">
      <c r="K387" s="112">
        <f>IF(AND(年报!N$2&lt;=A387,A387&lt;=年报!N$3),1,0)</f>
        <v>0</v>
      </c>
    </row>
    <row r="388" spans="11:11">
      <c r="K388" s="112">
        <f>IF(AND(年报!N$2&lt;=A388,A388&lt;=年报!N$3),1,0)</f>
        <v>0</v>
      </c>
    </row>
    <row r="389" spans="11:11">
      <c r="K389" s="112">
        <f>IF(AND(年报!N$2&lt;=A389,A389&lt;=年报!N$3),1,0)</f>
        <v>0</v>
      </c>
    </row>
    <row r="390" spans="11:11">
      <c r="K390" s="112">
        <f>IF(AND(年报!N$2&lt;=A390,A390&lt;=年报!N$3),1,0)</f>
        <v>0</v>
      </c>
    </row>
    <row r="391" spans="11:11">
      <c r="K391" s="112">
        <f>IF(AND(年报!N$2&lt;=A391,A391&lt;=年报!N$3),1,0)</f>
        <v>0</v>
      </c>
    </row>
    <row r="392" spans="11:11">
      <c r="K392" s="112">
        <f>IF(AND(年报!N$2&lt;=A392,A392&lt;=年报!N$3),1,0)</f>
        <v>0</v>
      </c>
    </row>
    <row r="393" spans="11:11">
      <c r="K393" s="112">
        <f>IF(AND(年报!N$2&lt;=A393,A393&lt;=年报!N$3),1,0)</f>
        <v>0</v>
      </c>
    </row>
    <row r="394" spans="11:11">
      <c r="K394" s="112">
        <f>IF(AND(年报!N$2&lt;=A394,A394&lt;=年报!N$3),1,0)</f>
        <v>0</v>
      </c>
    </row>
    <row r="395" spans="11:11">
      <c r="K395" s="112">
        <f>IF(AND(年报!N$2&lt;=A395,A395&lt;=年报!N$3),1,0)</f>
        <v>0</v>
      </c>
    </row>
    <row r="396" spans="11:11">
      <c r="K396" s="112">
        <f>IF(AND(年报!N$2&lt;=A396,A396&lt;=年报!N$3),1,0)</f>
        <v>0</v>
      </c>
    </row>
    <row r="397" spans="11:11">
      <c r="K397" s="112">
        <f>IF(AND(年报!N$2&lt;=A397,A397&lt;=年报!N$3),1,0)</f>
        <v>0</v>
      </c>
    </row>
    <row r="398" spans="11:11">
      <c r="K398" s="112">
        <f>IF(AND(年报!N$2&lt;=A398,A398&lt;=年报!N$3),1,0)</f>
        <v>0</v>
      </c>
    </row>
    <row r="399" spans="11:11">
      <c r="K399" s="112">
        <f>IF(AND(年报!N$2&lt;=A399,A399&lt;=年报!N$3),1,0)</f>
        <v>0</v>
      </c>
    </row>
    <row r="400" spans="11:11">
      <c r="K400" s="112">
        <f>IF(AND(年报!N$2&lt;=A400,A400&lt;=年报!N$3),1,0)</f>
        <v>0</v>
      </c>
    </row>
    <row r="401" spans="11:11">
      <c r="K401" s="112">
        <f>IF(AND(年报!N$2&lt;=A401,A401&lt;=年报!N$3),1,0)</f>
        <v>0</v>
      </c>
    </row>
    <row r="402" spans="11:11">
      <c r="K402" s="112">
        <f>IF(AND(年报!N$2&lt;=A402,A402&lt;=年报!N$3),1,0)</f>
        <v>0</v>
      </c>
    </row>
    <row r="403" spans="11:11">
      <c r="K403" s="112">
        <f>IF(AND(年报!N$2&lt;=A403,A403&lt;=年报!N$3),1,0)</f>
        <v>0</v>
      </c>
    </row>
    <row r="404" spans="11:11">
      <c r="K404" s="112">
        <f>IF(AND(年报!N$2&lt;=A404,A404&lt;=年报!N$3),1,0)</f>
        <v>0</v>
      </c>
    </row>
    <row r="405" spans="11:11">
      <c r="K405" s="112">
        <f>IF(AND(年报!N$2&lt;=A405,A405&lt;=年报!N$3),1,0)</f>
        <v>0</v>
      </c>
    </row>
    <row r="406" spans="11:11">
      <c r="K406" s="112">
        <f>IF(AND(年报!N$2&lt;=A406,A406&lt;=年报!N$3),1,0)</f>
        <v>0</v>
      </c>
    </row>
    <row r="407" spans="11:11">
      <c r="K407" s="112">
        <f>IF(AND(年报!N$2&lt;=A407,A407&lt;=年报!N$3),1,0)</f>
        <v>0</v>
      </c>
    </row>
    <row r="408" spans="11:11">
      <c r="K408" s="112">
        <f>IF(AND(年报!N$2&lt;=A408,A408&lt;=年报!N$3),1,0)</f>
        <v>0</v>
      </c>
    </row>
    <row r="409" spans="11:11">
      <c r="K409" s="112">
        <f>IF(AND(年报!N$2&lt;=A409,A409&lt;=年报!N$3),1,0)</f>
        <v>0</v>
      </c>
    </row>
    <row r="410" spans="11:11">
      <c r="K410" s="112">
        <f>IF(AND(年报!N$2&lt;=A410,A410&lt;=年报!N$3),1,0)</f>
        <v>0</v>
      </c>
    </row>
    <row r="411" spans="11:11">
      <c r="K411" s="112">
        <f>IF(AND(年报!N$2&lt;=A411,A411&lt;=年报!N$3),1,0)</f>
        <v>0</v>
      </c>
    </row>
    <row r="412" spans="11:11">
      <c r="K412" s="112">
        <f>IF(AND(年报!N$2&lt;=A412,A412&lt;=年报!N$3),1,0)</f>
        <v>0</v>
      </c>
    </row>
    <row r="413" spans="11:11">
      <c r="K413" s="112">
        <f>IF(AND(年报!N$2&lt;=A413,A413&lt;=年报!N$3),1,0)</f>
        <v>0</v>
      </c>
    </row>
    <row r="414" spans="11:11">
      <c r="K414" s="112">
        <f>IF(AND(年报!N$2&lt;=A414,A414&lt;=年报!N$3),1,0)</f>
        <v>0</v>
      </c>
    </row>
    <row r="415" spans="11:11">
      <c r="K415" s="112">
        <f>IF(AND(年报!N$2&lt;=A415,A415&lt;=年报!N$3),1,0)</f>
        <v>0</v>
      </c>
    </row>
    <row r="416" spans="11:11">
      <c r="K416" s="112">
        <f>IF(AND(年报!N$2&lt;=A416,A416&lt;=年报!N$3),1,0)</f>
        <v>0</v>
      </c>
    </row>
    <row r="417" spans="11:11">
      <c r="K417" s="112">
        <f>IF(AND(年报!N$2&lt;=A417,A417&lt;=年报!N$3),1,0)</f>
        <v>0</v>
      </c>
    </row>
    <row r="418" spans="11:11">
      <c r="K418" s="112">
        <f>IF(AND(年报!N$2&lt;=A418,A418&lt;=年报!N$3),1,0)</f>
        <v>0</v>
      </c>
    </row>
    <row r="419" spans="11:11">
      <c r="K419" s="112">
        <f>IF(AND(年报!N$2&lt;=A419,A419&lt;=年报!N$3),1,0)</f>
        <v>0</v>
      </c>
    </row>
    <row r="420" spans="11:11">
      <c r="K420" s="112">
        <f>IF(AND(年报!N$2&lt;=A420,A420&lt;=年报!N$3),1,0)</f>
        <v>0</v>
      </c>
    </row>
    <row r="421" spans="11:11">
      <c r="K421" s="112">
        <f>IF(AND(年报!N$2&lt;=A421,A421&lt;=年报!N$3),1,0)</f>
        <v>0</v>
      </c>
    </row>
    <row r="422" spans="11:11">
      <c r="K422" s="112">
        <f>IF(AND(年报!N$2&lt;=A422,A422&lt;=年报!N$3),1,0)</f>
        <v>0</v>
      </c>
    </row>
    <row r="423" spans="11:11">
      <c r="K423" s="112">
        <f>IF(AND(年报!N$2&lt;=A423,A423&lt;=年报!N$3),1,0)</f>
        <v>0</v>
      </c>
    </row>
    <row r="424" spans="11:11">
      <c r="K424" s="112">
        <f>IF(AND(年报!N$2&lt;=A424,A424&lt;=年报!N$3),1,0)</f>
        <v>0</v>
      </c>
    </row>
    <row r="425" spans="11:11">
      <c r="K425" s="112">
        <f>IF(AND(年报!N$2&lt;=A425,A425&lt;=年报!N$3),1,0)</f>
        <v>0</v>
      </c>
    </row>
    <row r="426" spans="11:11">
      <c r="K426" s="112">
        <f>IF(AND(年报!N$2&lt;=A426,A426&lt;=年报!N$3),1,0)</f>
        <v>0</v>
      </c>
    </row>
    <row r="427" spans="11:11">
      <c r="K427" s="112">
        <f>IF(AND(年报!N$2&lt;=A427,A427&lt;=年报!N$3),1,0)</f>
        <v>0</v>
      </c>
    </row>
    <row r="428" spans="11:11">
      <c r="K428" s="112">
        <f>IF(AND(年报!N$2&lt;=A428,A428&lt;=年报!N$3),1,0)</f>
        <v>0</v>
      </c>
    </row>
    <row r="429" spans="11:11">
      <c r="K429" s="112">
        <f>IF(AND(年报!N$2&lt;=A429,A429&lt;=年报!N$3),1,0)</f>
        <v>0</v>
      </c>
    </row>
    <row r="430" spans="11:11">
      <c r="K430" s="112">
        <f>IF(AND(年报!N$2&lt;=A430,A430&lt;=年报!N$3),1,0)</f>
        <v>0</v>
      </c>
    </row>
    <row r="431" spans="11:11">
      <c r="K431" s="112">
        <f>IF(AND(年报!N$2&lt;=A431,A431&lt;=年报!N$3),1,0)</f>
        <v>0</v>
      </c>
    </row>
    <row r="432" spans="11:11">
      <c r="K432" s="112">
        <f>IF(AND(年报!N$2&lt;=A432,A432&lt;=年报!N$3),1,0)</f>
        <v>0</v>
      </c>
    </row>
    <row r="433" spans="11:11">
      <c r="K433" s="112">
        <f>IF(AND(年报!N$2&lt;=A433,A433&lt;=年报!N$3),1,0)</f>
        <v>0</v>
      </c>
    </row>
    <row r="434" spans="11:11">
      <c r="K434" s="112">
        <f>IF(AND(年报!N$2&lt;=A434,A434&lt;=年报!N$3),1,0)</f>
        <v>0</v>
      </c>
    </row>
    <row r="435" spans="11:11">
      <c r="K435" s="112">
        <f>IF(AND(年报!N$2&lt;=A435,A435&lt;=年报!N$3),1,0)</f>
        <v>0</v>
      </c>
    </row>
    <row r="436" spans="11:11">
      <c r="K436" s="112">
        <f>IF(AND(年报!N$2&lt;=A436,A436&lt;=年报!N$3),1,0)</f>
        <v>0</v>
      </c>
    </row>
    <row r="437" spans="11:11">
      <c r="K437" s="112">
        <f>IF(AND(年报!N$2&lt;=A437,A437&lt;=年报!N$3),1,0)</f>
        <v>0</v>
      </c>
    </row>
    <row r="438" spans="11:11">
      <c r="K438" s="112">
        <f>IF(AND(年报!N$2&lt;=A438,A438&lt;=年报!N$3),1,0)</f>
        <v>0</v>
      </c>
    </row>
    <row r="439" spans="11:11">
      <c r="K439" s="112">
        <f>IF(AND(年报!N$2&lt;=A439,A439&lt;=年报!N$3),1,0)</f>
        <v>0</v>
      </c>
    </row>
    <row r="440" spans="11:11">
      <c r="K440" s="112">
        <f>IF(AND(年报!N$2&lt;=A440,A440&lt;=年报!N$3),1,0)</f>
        <v>0</v>
      </c>
    </row>
    <row r="441" spans="11:11">
      <c r="K441" s="112">
        <f>IF(AND(年报!N$2&lt;=A441,A441&lt;=年报!N$3),1,0)</f>
        <v>0</v>
      </c>
    </row>
    <row r="442" spans="11:11">
      <c r="K442" s="112">
        <f>IF(AND(年报!N$2&lt;=A442,A442&lt;=年报!N$3),1,0)</f>
        <v>0</v>
      </c>
    </row>
    <row r="443" spans="11:11">
      <c r="K443" s="112">
        <f>IF(AND(年报!N$2&lt;=A443,A443&lt;=年报!N$3),1,0)</f>
        <v>0</v>
      </c>
    </row>
    <row r="444" spans="11:11">
      <c r="K444" s="112">
        <f>IF(AND(年报!N$2&lt;=A444,A444&lt;=年报!N$3),1,0)</f>
        <v>0</v>
      </c>
    </row>
    <row r="445" spans="11:11">
      <c r="K445" s="112">
        <f>IF(AND(年报!N$2&lt;=A445,A445&lt;=年报!N$3),1,0)</f>
        <v>0</v>
      </c>
    </row>
    <row r="446" spans="11:11">
      <c r="K446" s="112">
        <f>IF(AND(年报!N$2&lt;=A446,A446&lt;=年报!N$3),1,0)</f>
        <v>0</v>
      </c>
    </row>
    <row r="447" spans="11:11">
      <c r="K447" s="112">
        <f>IF(AND(年报!N$2&lt;=A447,A447&lt;=年报!N$3),1,0)</f>
        <v>0</v>
      </c>
    </row>
    <row r="448" spans="11:11">
      <c r="K448" s="112">
        <f>IF(AND(年报!N$2&lt;=A448,A448&lt;=年报!N$3),1,0)</f>
        <v>0</v>
      </c>
    </row>
    <row r="449" spans="11:11">
      <c r="K449" s="112">
        <f>IF(AND(年报!N$2&lt;=A449,A449&lt;=年报!N$3),1,0)</f>
        <v>0</v>
      </c>
    </row>
    <row r="450" spans="11:11">
      <c r="K450" s="112">
        <f>IF(AND(年报!N$2&lt;=A450,A450&lt;=年报!N$3),1,0)</f>
        <v>0</v>
      </c>
    </row>
    <row r="451" spans="11:11">
      <c r="K451" s="112">
        <f>IF(AND(年报!N$2&lt;=A451,A451&lt;=年报!N$3),1,0)</f>
        <v>0</v>
      </c>
    </row>
    <row r="452" spans="11:11">
      <c r="K452" s="112">
        <f>IF(AND(年报!N$2&lt;=A452,A452&lt;=年报!N$3),1,0)</f>
        <v>0</v>
      </c>
    </row>
    <row r="453" spans="11:11">
      <c r="K453" s="112">
        <f>IF(AND(年报!N$2&lt;=A453,A453&lt;=年报!N$3),1,0)</f>
        <v>0</v>
      </c>
    </row>
    <row r="454" spans="11:11">
      <c r="K454" s="112">
        <f>IF(AND(年报!N$2&lt;=A454,A454&lt;=年报!N$3),1,0)</f>
        <v>0</v>
      </c>
    </row>
    <row r="455" spans="11:11">
      <c r="K455" s="112">
        <f>IF(AND(年报!N$2&lt;=A455,A455&lt;=年报!N$3),1,0)</f>
        <v>0</v>
      </c>
    </row>
    <row r="456" spans="11:11">
      <c r="K456" s="112">
        <f>IF(AND(年报!N$2&lt;=A456,A456&lt;=年报!N$3),1,0)</f>
        <v>0</v>
      </c>
    </row>
    <row r="457" spans="11:11">
      <c r="K457" s="112">
        <f>IF(AND(年报!N$2&lt;=A457,A457&lt;=年报!N$3),1,0)</f>
        <v>0</v>
      </c>
    </row>
    <row r="458" spans="11:11">
      <c r="K458" s="112">
        <f>IF(AND(年报!N$2&lt;=A458,A458&lt;=年报!N$3),1,0)</f>
        <v>0</v>
      </c>
    </row>
    <row r="459" spans="11:11">
      <c r="K459" s="112">
        <f>IF(AND(年报!N$2&lt;=A459,A459&lt;=年报!N$3),1,0)</f>
        <v>0</v>
      </c>
    </row>
    <row r="460" spans="11:11">
      <c r="K460" s="112">
        <f>IF(AND(年报!N$2&lt;=A460,A460&lt;=年报!N$3),1,0)</f>
        <v>0</v>
      </c>
    </row>
    <row r="461" spans="11:11">
      <c r="K461" s="112">
        <f>IF(AND(年报!N$2&lt;=A461,A461&lt;=年报!N$3),1,0)</f>
        <v>0</v>
      </c>
    </row>
    <row r="462" spans="11:11">
      <c r="K462" s="112">
        <f>IF(AND(年报!N$2&lt;=A462,A462&lt;=年报!N$3),1,0)</f>
        <v>0</v>
      </c>
    </row>
    <row r="463" spans="11:11">
      <c r="K463" s="112">
        <f>IF(AND(年报!N$2&lt;=A463,A463&lt;=年报!N$3),1,0)</f>
        <v>0</v>
      </c>
    </row>
    <row r="464" spans="11:11">
      <c r="K464" s="112">
        <f>IF(AND(年报!N$2&lt;=A464,A464&lt;=年报!N$3),1,0)</f>
        <v>0</v>
      </c>
    </row>
    <row r="465" spans="11:11">
      <c r="K465" s="112">
        <f>IF(AND(年报!N$2&lt;=A465,A465&lt;=年报!N$3),1,0)</f>
        <v>0</v>
      </c>
    </row>
    <row r="466" spans="11:11">
      <c r="K466" s="112">
        <f>IF(AND(年报!N$2&lt;=A466,A466&lt;=年报!N$3),1,0)</f>
        <v>0</v>
      </c>
    </row>
    <row r="467" spans="11:11">
      <c r="K467" s="112">
        <f>IF(AND(年报!N$2&lt;=A467,A467&lt;=年报!N$3),1,0)</f>
        <v>0</v>
      </c>
    </row>
    <row r="468" spans="11:11">
      <c r="K468" s="112">
        <f>IF(AND(年报!N$2&lt;=A468,A468&lt;=年报!N$3),1,0)</f>
        <v>0</v>
      </c>
    </row>
    <row r="469" spans="11:11">
      <c r="K469" s="112">
        <f>IF(AND(年报!N$2&lt;=A469,A469&lt;=年报!N$3),1,0)</f>
        <v>0</v>
      </c>
    </row>
    <row r="470" spans="11:11">
      <c r="K470" s="112">
        <f>IF(AND(年报!N$2&lt;=A470,A470&lt;=年报!N$3),1,0)</f>
        <v>0</v>
      </c>
    </row>
    <row r="471" spans="11:11">
      <c r="K471" s="112">
        <f>IF(AND(年报!N$2&lt;=A471,A471&lt;=年报!N$3),1,0)</f>
        <v>0</v>
      </c>
    </row>
    <row r="472" spans="11:11">
      <c r="K472" s="112">
        <f>IF(AND(年报!N$2&lt;=A472,A472&lt;=年报!N$3),1,0)</f>
        <v>0</v>
      </c>
    </row>
    <row r="473" spans="11:11">
      <c r="K473" s="112">
        <f>IF(AND(年报!N$2&lt;=A473,A473&lt;=年报!N$3),1,0)</f>
        <v>0</v>
      </c>
    </row>
    <row r="474" spans="11:11">
      <c r="K474" s="112">
        <f>IF(AND(年报!N$2&lt;=A474,A474&lt;=年报!N$3),1,0)</f>
        <v>0</v>
      </c>
    </row>
    <row r="475" spans="11:11">
      <c r="K475" s="112">
        <f>IF(AND(年报!N$2&lt;=A475,A475&lt;=年报!N$3),1,0)</f>
        <v>0</v>
      </c>
    </row>
    <row r="476" spans="11:11">
      <c r="K476" s="112">
        <f>IF(AND(年报!N$2&lt;=A476,A476&lt;=年报!N$3),1,0)</f>
        <v>0</v>
      </c>
    </row>
    <row r="477" spans="11:11">
      <c r="K477" s="112">
        <f>IF(AND(年报!N$2&lt;=A477,A477&lt;=年报!N$3),1,0)</f>
        <v>0</v>
      </c>
    </row>
    <row r="478" spans="11:11">
      <c r="K478" s="112">
        <f>IF(AND(年报!N$2&lt;=A478,A478&lt;=年报!N$3),1,0)</f>
        <v>0</v>
      </c>
    </row>
    <row r="479" spans="11:11">
      <c r="K479" s="112">
        <f>IF(AND(年报!N$2&lt;=A479,A479&lt;=年报!N$3),1,0)</f>
        <v>0</v>
      </c>
    </row>
    <row r="480" spans="11:11">
      <c r="K480" s="112">
        <f>IF(AND(年报!N$2&lt;=A480,A480&lt;=年报!N$3),1,0)</f>
        <v>0</v>
      </c>
    </row>
    <row r="481" spans="11:11">
      <c r="K481" s="112">
        <f>IF(AND(年报!N$2&lt;=A481,A481&lt;=年报!N$3),1,0)</f>
        <v>0</v>
      </c>
    </row>
    <row r="482" spans="11:11">
      <c r="K482" s="112">
        <f>IF(AND(年报!N$2&lt;=A482,A482&lt;=年报!N$3),1,0)</f>
        <v>0</v>
      </c>
    </row>
    <row r="483" spans="11:11">
      <c r="K483" s="112">
        <f>IF(AND(年报!N$2&lt;=A483,A483&lt;=年报!N$3),1,0)</f>
        <v>0</v>
      </c>
    </row>
    <row r="484" spans="11:11">
      <c r="K484" s="112">
        <f>IF(AND(年报!N$2&lt;=A484,A484&lt;=年报!N$3),1,0)</f>
        <v>0</v>
      </c>
    </row>
    <row r="485" spans="11:11">
      <c r="K485" s="112">
        <f>IF(AND(年报!N$2&lt;=A485,A485&lt;=年报!N$3),1,0)</f>
        <v>0</v>
      </c>
    </row>
    <row r="486" spans="11:11">
      <c r="K486" s="112">
        <f>IF(AND(年报!N$2&lt;=A486,A486&lt;=年报!N$3),1,0)</f>
        <v>0</v>
      </c>
    </row>
    <row r="487" spans="11:11">
      <c r="K487" s="112">
        <f>IF(AND(年报!N$2&lt;=A487,A487&lt;=年报!N$3),1,0)</f>
        <v>0</v>
      </c>
    </row>
    <row r="488" spans="11:11">
      <c r="K488" s="112">
        <f>IF(AND(年报!N$2&lt;=A488,A488&lt;=年报!N$3),1,0)</f>
        <v>0</v>
      </c>
    </row>
    <row r="489" spans="11:11">
      <c r="K489" s="112">
        <f>IF(AND(年报!N$2&lt;=A489,A489&lt;=年报!N$3),1,0)</f>
        <v>0</v>
      </c>
    </row>
    <row r="490" spans="11:11">
      <c r="K490" s="112">
        <f>IF(AND(年报!N$2&lt;=A490,A490&lt;=年报!N$3),1,0)</f>
        <v>0</v>
      </c>
    </row>
    <row r="491" spans="11:11">
      <c r="K491" s="112">
        <f>IF(AND(年报!N$2&lt;=A491,A491&lt;=年报!N$3),1,0)</f>
        <v>0</v>
      </c>
    </row>
    <row r="492" spans="11:11">
      <c r="K492" s="112">
        <f>IF(AND(年报!N$2&lt;=A492,A492&lt;=年报!N$3),1,0)</f>
        <v>0</v>
      </c>
    </row>
    <row r="493" spans="11:11">
      <c r="K493" s="112">
        <f>IF(AND(年报!N$2&lt;=A493,A493&lt;=年报!N$3),1,0)</f>
        <v>0</v>
      </c>
    </row>
    <row r="494" spans="11:11">
      <c r="K494" s="112">
        <f>IF(AND(年报!N$2&lt;=A494,A494&lt;=年报!N$3),1,0)</f>
        <v>0</v>
      </c>
    </row>
    <row r="495" spans="11:11">
      <c r="K495" s="112">
        <f>IF(AND(年报!N$2&lt;=A495,A495&lt;=年报!N$3),1,0)</f>
        <v>0</v>
      </c>
    </row>
    <row r="496" spans="11:11">
      <c r="K496" s="112">
        <f>IF(AND(年报!N$2&lt;=A496,A496&lt;=年报!N$3),1,0)</f>
        <v>0</v>
      </c>
    </row>
    <row r="497" spans="11:11">
      <c r="K497" s="112">
        <f>IF(AND(年报!N$2&lt;=A497,A497&lt;=年报!N$3),1,0)</f>
        <v>0</v>
      </c>
    </row>
    <row r="498" spans="11:11">
      <c r="K498" s="112">
        <f>IF(AND(年报!N$2&lt;=A498,A498&lt;=年报!N$3),1,0)</f>
        <v>0</v>
      </c>
    </row>
    <row r="499" spans="11:11">
      <c r="K499" s="112">
        <f>IF(AND(年报!N$2&lt;=A499,A499&lt;=年报!N$3),1,0)</f>
        <v>0</v>
      </c>
    </row>
    <row r="500" spans="11:11">
      <c r="K500" s="112">
        <f>IF(AND(年报!N$2&lt;=A500,A500&lt;=年报!N$3),1,0)</f>
        <v>0</v>
      </c>
    </row>
    <row r="501" spans="11:11">
      <c r="K501" s="112">
        <f>IF(AND(年报!N$2&lt;=A501,A501&lt;=年报!N$3),1,0)</f>
        <v>0</v>
      </c>
    </row>
    <row r="502" spans="11:11">
      <c r="K502" s="112">
        <f>IF(AND(年报!N$2&lt;=A502,A502&lt;=年报!N$3),1,0)</f>
        <v>0</v>
      </c>
    </row>
    <row r="503" spans="11:11">
      <c r="K503" s="112">
        <f>IF(AND(年报!N$2&lt;=A503,A503&lt;=年报!N$3),1,0)</f>
        <v>0</v>
      </c>
    </row>
    <row r="504" spans="11:11">
      <c r="K504" s="112">
        <f>IF(AND(年报!N$2&lt;=A504,A504&lt;=年报!N$3),1,0)</f>
        <v>0</v>
      </c>
    </row>
    <row r="505" spans="11:11">
      <c r="K505" s="112">
        <f>IF(AND(年报!N$2&lt;=A505,A505&lt;=年报!N$3),1,0)</f>
        <v>0</v>
      </c>
    </row>
    <row r="506" spans="11:11">
      <c r="K506" s="112">
        <f>IF(AND(年报!N$2&lt;=A506,A506&lt;=年报!N$3),1,0)</f>
        <v>0</v>
      </c>
    </row>
    <row r="507" spans="11:11">
      <c r="K507" s="112">
        <f>IF(AND(年报!N$2&lt;=A507,A507&lt;=年报!N$3),1,0)</f>
        <v>0</v>
      </c>
    </row>
    <row r="508" spans="11:11">
      <c r="K508" s="112">
        <f>IF(AND(年报!N$2&lt;=A508,A508&lt;=年报!N$3),1,0)</f>
        <v>0</v>
      </c>
    </row>
    <row r="509" spans="11:11">
      <c r="K509" s="112">
        <f>IF(AND(年报!N$2&lt;=A509,A509&lt;=年报!N$3),1,0)</f>
        <v>0</v>
      </c>
    </row>
    <row r="510" spans="11:11">
      <c r="K510" s="112">
        <f>IF(AND(年报!N$2&lt;=A510,A510&lt;=年报!N$3),1,0)</f>
        <v>0</v>
      </c>
    </row>
    <row r="511" spans="11:11">
      <c r="K511" s="112">
        <f>IF(AND(年报!N$2&lt;=A511,A511&lt;=年报!N$3),1,0)</f>
        <v>0</v>
      </c>
    </row>
    <row r="512" spans="11:11">
      <c r="K512" s="112">
        <f>IF(AND(年报!N$2&lt;=A512,A512&lt;=年报!N$3),1,0)</f>
        <v>0</v>
      </c>
    </row>
    <row r="513" spans="11:11">
      <c r="K513" s="112">
        <f>IF(AND(年报!N$2&lt;=A513,A513&lt;=年报!N$3),1,0)</f>
        <v>0</v>
      </c>
    </row>
    <row r="514" spans="11:11">
      <c r="K514" s="112">
        <f>IF(AND(年报!N$2&lt;=A514,A514&lt;=年报!N$3),1,0)</f>
        <v>0</v>
      </c>
    </row>
    <row r="515" spans="11:11">
      <c r="K515" s="112">
        <f>IF(AND(年报!N$2&lt;=A515,A515&lt;=年报!N$3),1,0)</f>
        <v>0</v>
      </c>
    </row>
    <row r="516" spans="11:11">
      <c r="K516" s="112">
        <f>IF(AND(年报!N$2&lt;=A516,A516&lt;=年报!N$3),1,0)</f>
        <v>0</v>
      </c>
    </row>
    <row r="517" spans="11:11">
      <c r="K517" s="112">
        <f>IF(AND(年报!N$2&lt;=A517,A517&lt;=年报!N$3),1,0)</f>
        <v>0</v>
      </c>
    </row>
    <row r="518" spans="11:11">
      <c r="K518" s="112">
        <f>IF(AND(年报!N$2&lt;=A518,A518&lt;=年报!N$3),1,0)</f>
        <v>0</v>
      </c>
    </row>
    <row r="519" spans="11:11">
      <c r="K519" s="112">
        <f>IF(AND(年报!N$2&lt;=A519,A519&lt;=年报!N$3),1,0)</f>
        <v>0</v>
      </c>
    </row>
    <row r="520" spans="11:11">
      <c r="K520" s="112">
        <f>IF(AND(年报!N$2&lt;=A520,A520&lt;=年报!N$3),1,0)</f>
        <v>0</v>
      </c>
    </row>
    <row r="521" spans="11:11">
      <c r="K521" s="112">
        <f>IF(AND(年报!N$2&lt;=A521,A521&lt;=年报!N$3),1,0)</f>
        <v>0</v>
      </c>
    </row>
    <row r="522" spans="11:11">
      <c r="K522" s="112">
        <f>IF(AND(年报!N$2&lt;=A522,A522&lt;=年报!N$3),1,0)</f>
        <v>0</v>
      </c>
    </row>
    <row r="523" spans="11:11">
      <c r="K523" s="112">
        <f>IF(AND(年报!N$2&lt;=A523,A523&lt;=年报!N$3),1,0)</f>
        <v>0</v>
      </c>
    </row>
    <row r="524" spans="11:11">
      <c r="K524" s="112">
        <f>IF(AND(年报!N$2&lt;=A524,A524&lt;=年报!N$3),1,0)</f>
        <v>0</v>
      </c>
    </row>
    <row r="525" spans="11:11">
      <c r="K525" s="112">
        <f>IF(AND(年报!N$2&lt;=A525,A525&lt;=年报!N$3),1,0)</f>
        <v>0</v>
      </c>
    </row>
    <row r="526" spans="11:11">
      <c r="K526" s="112">
        <f>IF(AND(年报!N$2&lt;=A526,A526&lt;=年报!N$3),1,0)</f>
        <v>0</v>
      </c>
    </row>
    <row r="527" spans="11:11">
      <c r="K527" s="112">
        <f>IF(AND(年报!N$2&lt;=A527,A527&lt;=年报!N$3),1,0)</f>
        <v>0</v>
      </c>
    </row>
    <row r="528" spans="11:11">
      <c r="K528" s="112">
        <f>IF(AND(年报!N$2&lt;=A528,A528&lt;=年报!N$3),1,0)</f>
        <v>0</v>
      </c>
    </row>
    <row r="529" spans="11:11">
      <c r="K529" s="112">
        <f>IF(AND(年报!N$2&lt;=A529,A529&lt;=年报!N$3),1,0)</f>
        <v>0</v>
      </c>
    </row>
    <row r="530" spans="11:11">
      <c r="K530" s="112">
        <f>IF(AND(年报!N$2&lt;=A530,A530&lt;=年报!N$3),1,0)</f>
        <v>0</v>
      </c>
    </row>
    <row r="531" spans="11:11">
      <c r="K531" s="112">
        <f>IF(AND(年报!N$2&lt;=A531,A531&lt;=年报!N$3),1,0)</f>
        <v>0</v>
      </c>
    </row>
    <row r="532" spans="11:11">
      <c r="K532" s="112">
        <f>IF(AND(年报!N$2&lt;=A532,A532&lt;=年报!N$3),1,0)</f>
        <v>0</v>
      </c>
    </row>
    <row r="533" spans="11:11">
      <c r="K533" s="112">
        <f>IF(AND(年报!N$2&lt;=A533,A533&lt;=年报!N$3),1,0)</f>
        <v>0</v>
      </c>
    </row>
    <row r="534" spans="11:11">
      <c r="K534" s="112">
        <f>IF(AND(年报!N$2&lt;=A534,A534&lt;=年报!N$3),1,0)</f>
        <v>0</v>
      </c>
    </row>
    <row r="535" spans="11:11">
      <c r="K535" s="112">
        <f>IF(AND(年报!N$2&lt;=A535,A535&lt;=年报!N$3),1,0)</f>
        <v>0</v>
      </c>
    </row>
    <row r="536" spans="11:11">
      <c r="K536" s="112">
        <f>IF(AND(年报!N$2&lt;=A536,A536&lt;=年报!N$3),1,0)</f>
        <v>0</v>
      </c>
    </row>
    <row r="537" spans="11:11">
      <c r="K537" s="112">
        <f>IF(AND(年报!N$2&lt;=A537,A537&lt;=年报!N$3),1,0)</f>
        <v>0</v>
      </c>
    </row>
    <row r="538" spans="11:11">
      <c r="K538" s="112">
        <f>IF(AND(年报!N$2&lt;=A538,A538&lt;=年报!N$3),1,0)</f>
        <v>0</v>
      </c>
    </row>
    <row r="539" spans="11:11">
      <c r="K539" s="112">
        <f>IF(AND(年报!N$2&lt;=A539,A539&lt;=年报!N$3),1,0)</f>
        <v>0</v>
      </c>
    </row>
    <row r="540" spans="11:11">
      <c r="K540" s="112">
        <f>IF(AND(年报!N$2&lt;=A540,A540&lt;=年报!N$3),1,0)</f>
        <v>0</v>
      </c>
    </row>
    <row r="541" spans="11:11">
      <c r="K541" s="112">
        <f>IF(AND(年报!N$2&lt;=A541,A541&lt;=年报!N$3),1,0)</f>
        <v>0</v>
      </c>
    </row>
    <row r="542" spans="11:11">
      <c r="K542" s="112">
        <f>IF(AND(年报!N$2&lt;=A542,A542&lt;=年报!N$3),1,0)</f>
        <v>0</v>
      </c>
    </row>
    <row r="543" spans="11:11">
      <c r="K543" s="112">
        <f>IF(AND(年报!N$2&lt;=A543,A543&lt;=年报!N$3),1,0)</f>
        <v>0</v>
      </c>
    </row>
    <row r="544" spans="11:11">
      <c r="K544" s="112">
        <f>IF(AND(年报!N$2&lt;=A544,A544&lt;=年报!N$3),1,0)</f>
        <v>0</v>
      </c>
    </row>
    <row r="545" spans="11:11">
      <c r="K545" s="112">
        <f>IF(AND(年报!N$2&lt;=A545,A545&lt;=年报!N$3),1,0)</f>
        <v>0</v>
      </c>
    </row>
    <row r="546" spans="11:11">
      <c r="K546" s="112">
        <f>IF(AND(年报!N$2&lt;=A546,A546&lt;=年报!N$3),1,0)</f>
        <v>0</v>
      </c>
    </row>
    <row r="547" spans="11:11">
      <c r="K547" s="112">
        <f>IF(AND(年报!N$2&lt;=A547,A547&lt;=年报!N$3),1,0)</f>
        <v>0</v>
      </c>
    </row>
    <row r="548" spans="11:11">
      <c r="K548" s="112">
        <f>IF(AND(年报!N$2&lt;=A548,A548&lt;=年报!N$3),1,0)</f>
        <v>0</v>
      </c>
    </row>
    <row r="549" spans="11:11">
      <c r="K549" s="112">
        <f>IF(AND(年报!N$2&lt;=A549,A549&lt;=年报!N$3),1,0)</f>
        <v>0</v>
      </c>
    </row>
    <row r="550" spans="11:11">
      <c r="K550" s="112">
        <f>IF(AND(年报!N$2&lt;=A550,A550&lt;=年报!N$3),1,0)</f>
        <v>0</v>
      </c>
    </row>
    <row r="551" spans="11:11">
      <c r="K551" s="112">
        <f>IF(AND(年报!N$2&lt;=A551,A551&lt;=年报!N$3),1,0)</f>
        <v>0</v>
      </c>
    </row>
    <row r="552" spans="11:11">
      <c r="K552" s="112">
        <f>IF(AND(年报!N$2&lt;=A552,A552&lt;=年报!N$3),1,0)</f>
        <v>0</v>
      </c>
    </row>
    <row r="553" spans="11:11">
      <c r="K553" s="112">
        <f>IF(AND(年报!N$2&lt;=A553,A553&lt;=年报!N$3),1,0)</f>
        <v>0</v>
      </c>
    </row>
    <row r="554" spans="11:11">
      <c r="K554" s="112">
        <f>IF(AND(年报!N$2&lt;=A554,A554&lt;=年报!N$3),1,0)</f>
        <v>0</v>
      </c>
    </row>
    <row r="555" spans="11:11">
      <c r="K555" s="112">
        <f>IF(AND(年报!N$2&lt;=A555,A555&lt;=年报!N$3),1,0)</f>
        <v>0</v>
      </c>
    </row>
    <row r="556" spans="11:11">
      <c r="K556" s="112">
        <f>IF(AND(年报!N$2&lt;=A556,A556&lt;=年报!N$3),1,0)</f>
        <v>0</v>
      </c>
    </row>
    <row r="557" spans="11:11">
      <c r="K557" s="112">
        <f>IF(AND(年报!N$2&lt;=A557,A557&lt;=年报!N$3),1,0)</f>
        <v>0</v>
      </c>
    </row>
    <row r="558" spans="11:11">
      <c r="K558" s="112">
        <f>IF(AND(年报!N$2&lt;=A558,A558&lt;=年报!N$3),1,0)</f>
        <v>0</v>
      </c>
    </row>
    <row r="559" spans="11:11">
      <c r="K559" s="112">
        <f>IF(AND(年报!N$2&lt;=A559,A559&lt;=年报!N$3),1,0)</f>
        <v>0</v>
      </c>
    </row>
    <row r="560" spans="11:11">
      <c r="K560" s="112">
        <f>IF(AND(年报!N$2&lt;=A560,A560&lt;=年报!N$3),1,0)</f>
        <v>0</v>
      </c>
    </row>
    <row r="561" spans="11:11">
      <c r="K561" s="112">
        <f>IF(AND(年报!N$2&lt;=A561,A561&lt;=年报!N$3),1,0)</f>
        <v>0</v>
      </c>
    </row>
    <row r="562" spans="11:11">
      <c r="K562" s="112">
        <f>IF(AND(年报!N$2&lt;=A562,A562&lt;=年报!N$3),1,0)</f>
        <v>0</v>
      </c>
    </row>
    <row r="563" spans="11:11">
      <c r="K563" s="112">
        <f>IF(AND(年报!N$2&lt;=A563,A563&lt;=年报!N$3),1,0)</f>
        <v>0</v>
      </c>
    </row>
    <row r="564" spans="11:11">
      <c r="K564" s="112">
        <f>IF(AND(年报!N$2&lt;=A564,A564&lt;=年报!N$3),1,0)</f>
        <v>0</v>
      </c>
    </row>
    <row r="565" spans="11:11">
      <c r="K565" s="112">
        <f>IF(AND(年报!N$2&lt;=A565,A565&lt;=年报!N$3),1,0)</f>
        <v>0</v>
      </c>
    </row>
    <row r="566" spans="11:11">
      <c r="K566" s="112">
        <f>IF(AND(年报!N$2&lt;=A566,A566&lt;=年报!N$3),1,0)</f>
        <v>0</v>
      </c>
    </row>
    <row r="567" spans="11:11">
      <c r="K567" s="112">
        <f>IF(AND(年报!N$2&lt;=A567,A567&lt;=年报!N$3),1,0)</f>
        <v>0</v>
      </c>
    </row>
    <row r="568" spans="11:11">
      <c r="K568" s="112">
        <f>IF(AND(年报!N$2&lt;=A568,A568&lt;=年报!N$3),1,0)</f>
        <v>0</v>
      </c>
    </row>
    <row r="569" spans="11:11">
      <c r="K569" s="112">
        <f>IF(AND(年报!N$2&lt;=A569,A569&lt;=年报!N$3),1,0)</f>
        <v>0</v>
      </c>
    </row>
    <row r="570" spans="11:11">
      <c r="K570" s="112">
        <f>IF(AND(年报!N$2&lt;=A570,A570&lt;=年报!N$3),1,0)</f>
        <v>0</v>
      </c>
    </row>
    <row r="571" spans="11:11">
      <c r="K571" s="112">
        <f>IF(AND(年报!N$2&lt;=A571,A571&lt;=年报!N$3),1,0)</f>
        <v>0</v>
      </c>
    </row>
    <row r="572" spans="11:11">
      <c r="K572" s="112">
        <f>IF(AND(年报!N$2&lt;=A572,A572&lt;=年报!N$3),1,0)</f>
        <v>0</v>
      </c>
    </row>
    <row r="573" spans="11:11">
      <c r="K573" s="112">
        <f>IF(AND(年报!N$2&lt;=A573,A573&lt;=年报!N$3),1,0)</f>
        <v>0</v>
      </c>
    </row>
    <row r="574" spans="11:11">
      <c r="K574" s="112">
        <f>IF(AND(年报!N$2&lt;=A574,A574&lt;=年报!N$3),1,0)</f>
        <v>0</v>
      </c>
    </row>
    <row r="575" spans="11:11">
      <c r="K575" s="112">
        <f>IF(AND(年报!N$2&lt;=A575,A575&lt;=年报!N$3),1,0)</f>
        <v>0</v>
      </c>
    </row>
    <row r="576" spans="11:11">
      <c r="K576" s="112">
        <f>IF(AND(年报!N$2&lt;=A576,A576&lt;=年报!N$3),1,0)</f>
        <v>0</v>
      </c>
    </row>
    <row r="577" spans="11:11">
      <c r="K577" s="112">
        <f>IF(AND(年报!N$2&lt;=A577,A577&lt;=年报!N$3),1,0)</f>
        <v>0</v>
      </c>
    </row>
    <row r="578" spans="11:11">
      <c r="K578" s="112">
        <f>IF(AND(年报!N$2&lt;=A578,A578&lt;=年报!N$3),1,0)</f>
        <v>0</v>
      </c>
    </row>
    <row r="579" spans="11:11">
      <c r="K579" s="112">
        <f>IF(AND(年报!N$2&lt;=A579,A579&lt;=年报!N$3),1,0)</f>
        <v>0</v>
      </c>
    </row>
    <row r="580" spans="11:11">
      <c r="K580" s="112">
        <f>IF(AND(年报!N$2&lt;=A580,A580&lt;=年报!N$3),1,0)</f>
        <v>0</v>
      </c>
    </row>
    <row r="581" spans="11:11">
      <c r="K581" s="112">
        <f>IF(AND(年报!N$2&lt;=A581,A581&lt;=年报!N$3),1,0)</f>
        <v>0</v>
      </c>
    </row>
    <row r="582" spans="11:11">
      <c r="K582" s="112">
        <f>IF(AND(年报!N$2&lt;=A582,A582&lt;=年报!N$3),1,0)</f>
        <v>0</v>
      </c>
    </row>
    <row r="583" spans="11:11">
      <c r="K583" s="112">
        <f>IF(AND(年报!N$2&lt;=A583,A583&lt;=年报!N$3),1,0)</f>
        <v>0</v>
      </c>
    </row>
    <row r="584" spans="11:11">
      <c r="K584" s="112">
        <f>IF(AND(年报!N$2&lt;=A584,A584&lt;=年报!N$3),1,0)</f>
        <v>0</v>
      </c>
    </row>
    <row r="585" spans="11:11">
      <c r="K585" s="112">
        <f>IF(AND(年报!N$2&lt;=A585,A585&lt;=年报!N$3),1,0)</f>
        <v>0</v>
      </c>
    </row>
    <row r="586" spans="11:11">
      <c r="K586" s="112">
        <f>IF(AND(年报!N$2&lt;=A586,A586&lt;=年报!N$3),1,0)</f>
        <v>0</v>
      </c>
    </row>
    <row r="587" spans="11:11">
      <c r="K587" s="112">
        <f>IF(AND(年报!N$2&lt;=A587,A587&lt;=年报!N$3),1,0)</f>
        <v>0</v>
      </c>
    </row>
    <row r="588" spans="11:11">
      <c r="K588" s="112">
        <f>IF(AND(年报!N$2&lt;=A588,A588&lt;=年报!N$3),1,0)</f>
        <v>0</v>
      </c>
    </row>
    <row r="589" spans="11:11">
      <c r="K589" s="112">
        <f>IF(AND(年报!N$2&lt;=A589,A589&lt;=年报!N$3),1,0)</f>
        <v>0</v>
      </c>
    </row>
    <row r="590" spans="11:11">
      <c r="K590" s="112">
        <f>IF(AND(年报!N$2&lt;=A590,A590&lt;=年报!N$3),1,0)</f>
        <v>0</v>
      </c>
    </row>
    <row r="591" spans="11:11">
      <c r="K591" s="112">
        <f>IF(AND(年报!N$2&lt;=A591,A591&lt;=年报!N$3),1,0)</f>
        <v>0</v>
      </c>
    </row>
    <row r="592" spans="11:11">
      <c r="K592" s="112">
        <f>IF(AND(年报!N$2&lt;=A592,A592&lt;=年报!N$3),1,0)</f>
        <v>0</v>
      </c>
    </row>
    <row r="593" spans="11:11">
      <c r="K593" s="112">
        <f>IF(AND(年报!N$2&lt;=A593,A593&lt;=年报!N$3),1,0)</f>
        <v>0</v>
      </c>
    </row>
    <row r="594" spans="11:11">
      <c r="K594" s="112">
        <f>IF(AND(年报!N$2&lt;=A594,A594&lt;=年报!N$3),1,0)</f>
        <v>0</v>
      </c>
    </row>
    <row r="595" spans="11:11">
      <c r="K595" s="112">
        <f>IF(AND(年报!N$2&lt;=A595,A595&lt;=年报!N$3),1,0)</f>
        <v>0</v>
      </c>
    </row>
    <row r="596" spans="11:11">
      <c r="K596" s="112">
        <f>IF(AND(年报!N$2&lt;=A596,A596&lt;=年报!N$3),1,0)</f>
        <v>0</v>
      </c>
    </row>
    <row r="597" spans="11:11">
      <c r="K597" s="112">
        <f>IF(AND(年报!N$2&lt;=A597,A597&lt;=年报!N$3),1,0)</f>
        <v>0</v>
      </c>
    </row>
    <row r="598" spans="11:11">
      <c r="K598" s="112">
        <f>IF(AND(年报!N$2&lt;=A598,A598&lt;=年报!N$3),1,0)</f>
        <v>0</v>
      </c>
    </row>
    <row r="599" spans="11:11">
      <c r="K599" s="112">
        <f>IF(AND(年报!N$2&lt;=A599,A599&lt;=年报!N$3),1,0)</f>
        <v>0</v>
      </c>
    </row>
    <row r="600" spans="11:11">
      <c r="K600" s="112">
        <f>IF(AND(年报!N$2&lt;=A600,A600&lt;=年报!N$3),1,0)</f>
        <v>0</v>
      </c>
    </row>
    <row r="601" spans="11:11">
      <c r="K601" s="112">
        <f>IF(AND(年报!N$2&lt;=A601,A601&lt;=年报!N$3),1,0)</f>
        <v>0</v>
      </c>
    </row>
    <row r="602" spans="11:11">
      <c r="K602" s="112">
        <f>IF(AND(年报!N$2&lt;=A602,A602&lt;=年报!N$3),1,0)</f>
        <v>0</v>
      </c>
    </row>
    <row r="603" spans="11:11">
      <c r="K603" s="112">
        <f>IF(AND(年报!N$2&lt;=A603,A603&lt;=年报!N$3),1,0)</f>
        <v>0</v>
      </c>
    </row>
    <row r="604" spans="11:11">
      <c r="K604" s="112">
        <f>IF(AND(年报!N$2&lt;=A604,A604&lt;=年报!N$3),1,0)</f>
        <v>0</v>
      </c>
    </row>
    <row r="605" spans="11:11">
      <c r="K605" s="112">
        <f>IF(AND(年报!N$2&lt;=A605,A605&lt;=年报!N$3),1,0)</f>
        <v>0</v>
      </c>
    </row>
    <row r="606" spans="11:11">
      <c r="K606" s="112">
        <f>IF(AND(年报!N$2&lt;=A606,A606&lt;=年报!N$3),1,0)</f>
        <v>0</v>
      </c>
    </row>
    <row r="607" spans="11:11">
      <c r="K607" s="112">
        <f>IF(AND(年报!N$2&lt;=A607,A607&lt;=年报!N$3),1,0)</f>
        <v>0</v>
      </c>
    </row>
    <row r="608" spans="11:11">
      <c r="K608" s="112">
        <f>IF(AND(年报!N$2&lt;=A608,A608&lt;=年报!N$3),1,0)</f>
        <v>0</v>
      </c>
    </row>
    <row r="609" spans="11:11">
      <c r="K609" s="112">
        <f>IF(AND(年报!N$2&lt;=A609,A609&lt;=年报!N$3),1,0)</f>
        <v>0</v>
      </c>
    </row>
    <row r="610" spans="11:11">
      <c r="K610" s="112">
        <f>IF(AND(年报!N$2&lt;=A610,A610&lt;=年报!N$3),1,0)</f>
        <v>0</v>
      </c>
    </row>
    <row r="611" spans="11:11">
      <c r="K611" s="112">
        <f>IF(AND(年报!N$2&lt;=A611,A611&lt;=年报!N$3),1,0)</f>
        <v>0</v>
      </c>
    </row>
    <row r="612" spans="11:11">
      <c r="K612" s="112">
        <f>IF(AND(年报!N$2&lt;=A612,A612&lt;=年报!N$3),1,0)</f>
        <v>0</v>
      </c>
    </row>
    <row r="613" spans="11:11">
      <c r="K613" s="112">
        <f>IF(AND(年报!N$2&lt;=A613,A613&lt;=年报!N$3),1,0)</f>
        <v>0</v>
      </c>
    </row>
    <row r="614" spans="11:11">
      <c r="K614" s="112">
        <f>IF(AND(年报!N$2&lt;=A614,A614&lt;=年报!N$3),1,0)</f>
        <v>0</v>
      </c>
    </row>
    <row r="615" spans="11:11">
      <c r="K615" s="112">
        <f>IF(AND(年报!N$2&lt;=A615,A615&lt;=年报!N$3),1,0)</f>
        <v>0</v>
      </c>
    </row>
    <row r="616" spans="11:11">
      <c r="K616" s="112">
        <f>IF(AND(年报!N$2&lt;=A616,A616&lt;=年报!N$3),1,0)</f>
        <v>0</v>
      </c>
    </row>
    <row r="617" spans="11:11">
      <c r="K617" s="112">
        <f>IF(AND(年报!N$2&lt;=A617,A617&lt;=年报!N$3),1,0)</f>
        <v>0</v>
      </c>
    </row>
    <row r="618" spans="11:11">
      <c r="K618" s="112">
        <f>IF(AND(年报!N$2&lt;=A618,A618&lt;=年报!N$3),1,0)</f>
        <v>0</v>
      </c>
    </row>
    <row r="619" spans="11:11">
      <c r="K619" s="112">
        <f>IF(AND(年报!N$2&lt;=A619,A619&lt;=年报!N$3),1,0)</f>
        <v>0</v>
      </c>
    </row>
    <row r="620" spans="11:11">
      <c r="K620" s="112">
        <f>IF(AND(年报!N$2&lt;=A620,A620&lt;=年报!N$3),1,0)</f>
        <v>0</v>
      </c>
    </row>
    <row r="621" spans="11:11">
      <c r="K621" s="112">
        <f>IF(AND(年报!N$2&lt;=A621,A621&lt;=年报!N$3),1,0)</f>
        <v>0</v>
      </c>
    </row>
    <row r="622" spans="11:11">
      <c r="K622" s="112">
        <f>IF(AND(年报!N$2&lt;=A622,A622&lt;=年报!N$3),1,0)</f>
        <v>0</v>
      </c>
    </row>
    <row r="623" spans="11:11">
      <c r="K623" s="112">
        <f>IF(AND(年报!N$2&lt;=A623,A623&lt;=年报!N$3),1,0)</f>
        <v>0</v>
      </c>
    </row>
    <row r="624" spans="11:11">
      <c r="K624" s="112">
        <f>IF(AND(年报!N$2&lt;=A624,A624&lt;=年报!N$3),1,0)</f>
        <v>0</v>
      </c>
    </row>
    <row r="625" spans="11:11">
      <c r="K625" s="112">
        <f>IF(AND(年报!N$2&lt;=A625,A625&lt;=年报!N$3),1,0)</f>
        <v>0</v>
      </c>
    </row>
    <row r="626" spans="11:11">
      <c r="K626" s="112">
        <f>IF(AND(年报!N$2&lt;=A626,A626&lt;=年报!N$3),1,0)</f>
        <v>0</v>
      </c>
    </row>
    <row r="627" spans="11:11">
      <c r="K627" s="112">
        <f>IF(AND(年报!N$2&lt;=A627,A627&lt;=年报!N$3),1,0)</f>
        <v>0</v>
      </c>
    </row>
    <row r="628" spans="11:11">
      <c r="K628" s="112">
        <f>IF(AND(年报!N$2&lt;=A628,A628&lt;=年报!N$3),1,0)</f>
        <v>0</v>
      </c>
    </row>
    <row r="629" spans="11:11">
      <c r="K629" s="112">
        <f>IF(AND(年报!N$2&lt;=A629,A629&lt;=年报!N$3),1,0)</f>
        <v>0</v>
      </c>
    </row>
    <row r="630" spans="11:11">
      <c r="K630" s="112">
        <f>IF(AND(年报!N$2&lt;=A630,A630&lt;=年报!N$3),1,0)</f>
        <v>0</v>
      </c>
    </row>
    <row r="631" spans="11:11">
      <c r="K631" s="112">
        <f>IF(AND(年报!N$2&lt;=A631,A631&lt;=年报!N$3),1,0)</f>
        <v>0</v>
      </c>
    </row>
    <row r="632" spans="11:11">
      <c r="K632" s="112">
        <f>IF(AND(年报!N$2&lt;=A632,A632&lt;=年报!N$3),1,0)</f>
        <v>0</v>
      </c>
    </row>
    <row r="633" spans="11:11">
      <c r="K633" s="112">
        <f>IF(AND(年报!N$2&lt;=A633,A633&lt;=年报!N$3),1,0)</f>
        <v>0</v>
      </c>
    </row>
    <row r="634" spans="11:11">
      <c r="K634" s="112">
        <f>IF(AND(年报!N$2&lt;=A634,A634&lt;=年报!N$3),1,0)</f>
        <v>0</v>
      </c>
    </row>
    <row r="635" spans="11:11">
      <c r="K635" s="112">
        <f>IF(AND(年报!N$2&lt;=A635,A635&lt;=年报!N$3),1,0)</f>
        <v>0</v>
      </c>
    </row>
    <row r="636" spans="11:11">
      <c r="K636" s="112">
        <f>IF(AND(年报!N$2&lt;=A636,A636&lt;=年报!N$3),1,0)</f>
        <v>0</v>
      </c>
    </row>
    <row r="637" spans="11:11">
      <c r="K637" s="112">
        <f>IF(AND(年报!N$2&lt;=A637,A637&lt;=年报!N$3),1,0)</f>
        <v>0</v>
      </c>
    </row>
    <row r="638" spans="11:11">
      <c r="K638" s="112">
        <f>IF(AND(年报!N$2&lt;=A638,A638&lt;=年报!N$3),1,0)</f>
        <v>0</v>
      </c>
    </row>
    <row r="639" spans="11:11">
      <c r="K639" s="112">
        <f>IF(AND(年报!N$2&lt;=A639,A639&lt;=年报!N$3),1,0)</f>
        <v>0</v>
      </c>
    </row>
    <row r="640" spans="11:11">
      <c r="K640" s="112">
        <f>IF(AND(年报!N$2&lt;=A640,A640&lt;=年报!N$3),1,0)</f>
        <v>0</v>
      </c>
    </row>
    <row r="641" spans="11:11">
      <c r="K641" s="112">
        <f>IF(AND(年报!N$2&lt;=A641,A641&lt;=年报!N$3),1,0)</f>
        <v>0</v>
      </c>
    </row>
    <row r="642" spans="11:11">
      <c r="K642" s="112">
        <f>IF(AND(年报!N$2&lt;=A642,A642&lt;=年报!N$3),1,0)</f>
        <v>0</v>
      </c>
    </row>
    <row r="643" spans="11:11">
      <c r="K643" s="112">
        <f>IF(AND(年报!N$2&lt;=A643,A643&lt;=年报!N$3),1,0)</f>
        <v>0</v>
      </c>
    </row>
    <row r="644" spans="11:11">
      <c r="K644" s="112">
        <f>IF(AND(年报!N$2&lt;=A644,A644&lt;=年报!N$3),1,0)</f>
        <v>0</v>
      </c>
    </row>
    <row r="645" spans="11:11">
      <c r="K645" s="112">
        <f>IF(AND(年报!N$2&lt;=A645,A645&lt;=年报!N$3),1,0)</f>
        <v>0</v>
      </c>
    </row>
    <row r="646" spans="11:11">
      <c r="K646" s="112">
        <f>IF(AND(年报!N$2&lt;=A646,A646&lt;=年报!N$3),1,0)</f>
        <v>0</v>
      </c>
    </row>
    <row r="647" spans="11:11">
      <c r="K647" s="112">
        <f>IF(AND(年报!N$2&lt;=A647,A647&lt;=年报!N$3),1,0)</f>
        <v>0</v>
      </c>
    </row>
    <row r="648" spans="11:11">
      <c r="K648" s="112">
        <f>IF(AND(年报!N$2&lt;=A648,A648&lt;=年报!N$3),1,0)</f>
        <v>0</v>
      </c>
    </row>
    <row r="649" spans="11:11">
      <c r="K649" s="112">
        <f>IF(AND(年报!N$2&lt;=A649,A649&lt;=年报!N$3),1,0)</f>
        <v>0</v>
      </c>
    </row>
    <row r="650" spans="11:11">
      <c r="K650" s="112">
        <f>IF(AND(年报!N$2&lt;=A650,A650&lt;=年报!N$3),1,0)</f>
        <v>0</v>
      </c>
    </row>
    <row r="651" spans="11:11">
      <c r="K651" s="112">
        <f>IF(AND(年报!N$2&lt;=A651,A651&lt;=年报!N$3),1,0)</f>
        <v>0</v>
      </c>
    </row>
    <row r="652" spans="11:11">
      <c r="K652" s="112">
        <f>IF(AND(年报!N$2&lt;=A652,A652&lt;=年报!N$3),1,0)</f>
        <v>0</v>
      </c>
    </row>
    <row r="653" spans="11:11">
      <c r="K653" s="112">
        <f>IF(AND(年报!N$2&lt;=A653,A653&lt;=年报!N$3),1,0)</f>
        <v>0</v>
      </c>
    </row>
    <row r="654" spans="11:11">
      <c r="K654" s="112">
        <f>IF(AND(年报!N$2&lt;=A654,A654&lt;=年报!N$3),1,0)</f>
        <v>0</v>
      </c>
    </row>
    <row r="655" spans="11:11">
      <c r="K655" s="112">
        <f>IF(AND(年报!N$2&lt;=A655,A655&lt;=年报!N$3),1,0)</f>
        <v>0</v>
      </c>
    </row>
    <row r="656" spans="11:11">
      <c r="K656" s="112">
        <f>IF(AND(年报!N$2&lt;=A656,A656&lt;=年报!N$3),1,0)</f>
        <v>0</v>
      </c>
    </row>
    <row r="657" spans="11:11">
      <c r="K657" s="112">
        <f>IF(AND(年报!N$2&lt;=A657,A657&lt;=年报!N$3),1,0)</f>
        <v>0</v>
      </c>
    </row>
    <row r="658" spans="11:11">
      <c r="K658" s="112">
        <f>IF(AND(年报!N$2&lt;=A658,A658&lt;=年报!N$3),1,0)</f>
        <v>0</v>
      </c>
    </row>
    <row r="659" spans="11:11">
      <c r="K659" s="112">
        <f>IF(AND(年报!N$2&lt;=A659,A659&lt;=年报!N$3),1,0)</f>
        <v>0</v>
      </c>
    </row>
    <row r="660" spans="11:11">
      <c r="K660" s="112">
        <f>IF(AND(年报!N$2&lt;=A660,A660&lt;=年报!N$3),1,0)</f>
        <v>0</v>
      </c>
    </row>
    <row r="661" spans="11:11">
      <c r="K661" s="112">
        <f>IF(AND(年报!N$2&lt;=A661,A661&lt;=年报!N$3),1,0)</f>
        <v>0</v>
      </c>
    </row>
    <row r="662" spans="11:11">
      <c r="K662" s="112">
        <f>IF(AND(年报!N$2&lt;=A662,A662&lt;=年报!N$3),1,0)</f>
        <v>0</v>
      </c>
    </row>
    <row r="663" spans="11:11">
      <c r="K663" s="112">
        <f>IF(AND(年报!N$2&lt;=A663,A663&lt;=年报!N$3),1,0)</f>
        <v>0</v>
      </c>
    </row>
    <row r="664" spans="11:11">
      <c r="K664" s="112">
        <f>IF(AND(年报!N$2&lt;=A664,A664&lt;=年报!N$3),1,0)</f>
        <v>0</v>
      </c>
    </row>
    <row r="665" spans="11:11">
      <c r="K665" s="112">
        <f>IF(AND(年报!N$2&lt;=A665,A665&lt;=年报!N$3),1,0)</f>
        <v>0</v>
      </c>
    </row>
    <row r="666" spans="11:11">
      <c r="K666" s="112">
        <f>IF(AND(年报!N$2&lt;=A666,A666&lt;=年报!N$3),1,0)</f>
        <v>0</v>
      </c>
    </row>
    <row r="667" spans="11:11">
      <c r="K667" s="112">
        <f>IF(AND(年报!N$2&lt;=A667,A667&lt;=年报!N$3),1,0)</f>
        <v>0</v>
      </c>
    </row>
    <row r="668" spans="11:11">
      <c r="K668" s="112">
        <f>IF(AND(年报!N$2&lt;=A668,A668&lt;=年报!N$3),1,0)</f>
        <v>0</v>
      </c>
    </row>
    <row r="669" spans="11:11">
      <c r="K669" s="112">
        <f>IF(AND(年报!N$2&lt;=A669,A669&lt;=年报!N$3),1,0)</f>
        <v>0</v>
      </c>
    </row>
    <row r="670" spans="11:11">
      <c r="K670" s="112">
        <f>IF(AND(年报!N$2&lt;=A670,A670&lt;=年报!N$3),1,0)</f>
        <v>0</v>
      </c>
    </row>
    <row r="671" spans="11:11">
      <c r="K671" s="112">
        <f>IF(AND(年报!N$2&lt;=A671,A671&lt;=年报!N$3),1,0)</f>
        <v>0</v>
      </c>
    </row>
    <row r="672" spans="11:11">
      <c r="K672" s="112">
        <f>IF(AND(年报!N$2&lt;=A672,A672&lt;=年报!N$3),1,0)</f>
        <v>0</v>
      </c>
    </row>
    <row r="673" spans="11:11">
      <c r="K673" s="112">
        <f>IF(AND(年报!N$2&lt;=A673,A673&lt;=年报!N$3),1,0)</f>
        <v>0</v>
      </c>
    </row>
    <row r="674" spans="11:11">
      <c r="K674" s="112">
        <f>IF(AND(年报!N$2&lt;=A674,A674&lt;=年报!N$3),1,0)</f>
        <v>0</v>
      </c>
    </row>
    <row r="675" spans="11:11">
      <c r="K675" s="112">
        <f>IF(AND(年报!N$2&lt;=A675,A675&lt;=年报!N$3),1,0)</f>
        <v>0</v>
      </c>
    </row>
    <row r="676" spans="11:11">
      <c r="K676" s="112">
        <f>IF(AND(年报!N$2&lt;=A676,A676&lt;=年报!N$3),1,0)</f>
        <v>0</v>
      </c>
    </row>
    <row r="677" spans="11:11">
      <c r="K677" s="112">
        <f>IF(AND(年报!N$2&lt;=A677,A677&lt;=年报!N$3),1,0)</f>
        <v>0</v>
      </c>
    </row>
    <row r="678" spans="11:11">
      <c r="K678" s="112">
        <f>IF(AND(年报!N$2&lt;=A678,A678&lt;=年报!N$3),1,0)</f>
        <v>0</v>
      </c>
    </row>
    <row r="679" spans="11:11">
      <c r="K679" s="112">
        <f>IF(AND(年报!N$2&lt;=A679,A679&lt;=年报!N$3),1,0)</f>
        <v>0</v>
      </c>
    </row>
    <row r="680" spans="11:11">
      <c r="K680" s="112">
        <f>IF(AND(年报!N$2&lt;=A680,A680&lt;=年报!N$3),1,0)</f>
        <v>0</v>
      </c>
    </row>
    <row r="681" spans="11:11">
      <c r="K681" s="112">
        <f>IF(AND(年报!N$2&lt;=A681,A681&lt;=年报!N$3),1,0)</f>
        <v>0</v>
      </c>
    </row>
    <row r="682" spans="11:11">
      <c r="K682" s="112">
        <f>IF(AND(年报!N$2&lt;=A682,A682&lt;=年报!N$3),1,0)</f>
        <v>0</v>
      </c>
    </row>
    <row r="683" spans="11:11">
      <c r="K683" s="112">
        <f>IF(AND(年报!N$2&lt;=A683,A683&lt;=年报!N$3),1,0)</f>
        <v>0</v>
      </c>
    </row>
    <row r="684" spans="11:11">
      <c r="K684" s="112">
        <f>IF(AND(年报!N$2&lt;=A684,A684&lt;=年报!N$3),1,0)</f>
        <v>0</v>
      </c>
    </row>
    <row r="685" spans="11:11">
      <c r="K685" s="112">
        <f>IF(AND(年报!N$2&lt;=A685,A685&lt;=年报!N$3),1,0)</f>
        <v>0</v>
      </c>
    </row>
    <row r="686" spans="11:11">
      <c r="K686" s="112">
        <f>IF(AND(年报!N$2&lt;=A686,A686&lt;=年报!N$3),1,0)</f>
        <v>0</v>
      </c>
    </row>
    <row r="687" spans="11:11">
      <c r="K687" s="112">
        <f>IF(AND(年报!N$2&lt;=A687,A687&lt;=年报!N$3),1,0)</f>
        <v>0</v>
      </c>
    </row>
    <row r="688" spans="11:11">
      <c r="K688" s="112">
        <f>IF(AND(年报!N$2&lt;=A688,A688&lt;=年报!N$3),1,0)</f>
        <v>0</v>
      </c>
    </row>
    <row r="689" spans="11:11">
      <c r="K689" s="112">
        <f>IF(AND(年报!N$2&lt;=A689,A689&lt;=年报!N$3),1,0)</f>
        <v>0</v>
      </c>
    </row>
    <row r="690" spans="11:11">
      <c r="K690" s="112">
        <f>IF(AND(年报!N$2&lt;=A690,A690&lt;=年报!N$3),1,0)</f>
        <v>0</v>
      </c>
    </row>
    <row r="691" spans="11:11">
      <c r="K691" s="112">
        <f>IF(AND(年报!N$2&lt;=A691,A691&lt;=年报!N$3),1,0)</f>
        <v>0</v>
      </c>
    </row>
    <row r="692" spans="11:11">
      <c r="K692" s="112">
        <f>IF(AND(年报!N$2&lt;=A692,A692&lt;=年报!N$3),1,0)</f>
        <v>0</v>
      </c>
    </row>
    <row r="693" spans="11:11">
      <c r="K693" s="112">
        <f>IF(AND(年报!N$2&lt;=A693,A693&lt;=年报!N$3),1,0)</f>
        <v>0</v>
      </c>
    </row>
    <row r="694" spans="11:11">
      <c r="K694" s="112">
        <f>IF(AND(年报!N$2&lt;=A694,A694&lt;=年报!N$3),1,0)</f>
        <v>0</v>
      </c>
    </row>
    <row r="695" spans="11:11">
      <c r="K695" s="112">
        <f>IF(AND(年报!N$2&lt;=A695,A695&lt;=年报!N$3),1,0)</f>
        <v>0</v>
      </c>
    </row>
    <row r="696" spans="11:11">
      <c r="K696" s="112">
        <f>IF(AND(年报!N$2&lt;=A696,A696&lt;=年报!N$3),1,0)</f>
        <v>0</v>
      </c>
    </row>
    <row r="697" spans="11:11">
      <c r="K697" s="112">
        <f>IF(AND(年报!N$2&lt;=A697,A697&lt;=年报!N$3),1,0)</f>
        <v>0</v>
      </c>
    </row>
    <row r="698" spans="11:11">
      <c r="K698" s="112">
        <f>IF(AND(年报!N$2&lt;=A698,A698&lt;=年报!N$3),1,0)</f>
        <v>0</v>
      </c>
    </row>
    <row r="699" spans="11:11">
      <c r="K699" s="112">
        <f>IF(AND(年报!N$2&lt;=A699,A699&lt;=年报!N$3),1,0)</f>
        <v>0</v>
      </c>
    </row>
    <row r="700" spans="11:11">
      <c r="K700" s="112">
        <f>IF(AND(年报!N$2&lt;=A700,A700&lt;=年报!N$3),1,0)</f>
        <v>0</v>
      </c>
    </row>
    <row r="701" spans="11:11">
      <c r="K701" s="112">
        <f>IF(AND(年报!N$2&lt;=A701,A701&lt;=年报!N$3),1,0)</f>
        <v>0</v>
      </c>
    </row>
    <row r="702" spans="11:11">
      <c r="K702" s="112">
        <f>IF(AND(年报!N$2&lt;=A702,A702&lt;=年报!N$3),1,0)</f>
        <v>0</v>
      </c>
    </row>
    <row r="703" spans="11:11">
      <c r="K703" s="112">
        <f>IF(AND(年报!N$2&lt;=A703,A703&lt;=年报!N$3),1,0)</f>
        <v>0</v>
      </c>
    </row>
    <row r="704" spans="11:11">
      <c r="K704" s="112">
        <f>IF(AND(年报!N$2&lt;=A704,A704&lt;=年报!N$3),1,0)</f>
        <v>0</v>
      </c>
    </row>
    <row r="705" spans="11:11">
      <c r="K705" s="112">
        <f>IF(AND(年报!N$2&lt;=A705,A705&lt;=年报!N$3),1,0)</f>
        <v>0</v>
      </c>
    </row>
    <row r="706" spans="11:11">
      <c r="K706" s="112">
        <f>IF(AND(年报!N$2&lt;=A706,A706&lt;=年报!N$3),1,0)</f>
        <v>0</v>
      </c>
    </row>
    <row r="707" spans="11:11">
      <c r="K707" s="112">
        <f>IF(AND(年报!N$2&lt;=A707,A707&lt;=年报!N$3),1,0)</f>
        <v>0</v>
      </c>
    </row>
    <row r="708" spans="11:11">
      <c r="K708" s="112">
        <f>IF(AND(年报!N$2&lt;=A708,A708&lt;=年报!N$3),1,0)</f>
        <v>0</v>
      </c>
    </row>
    <row r="709" spans="11:11">
      <c r="K709" s="112">
        <f>IF(AND(年报!N$2&lt;=A709,A709&lt;=年报!N$3),1,0)</f>
        <v>0</v>
      </c>
    </row>
    <row r="710" spans="11:11">
      <c r="K710" s="112">
        <f>IF(AND(年报!N$2&lt;=A710,A710&lt;=年报!N$3),1,0)</f>
        <v>0</v>
      </c>
    </row>
    <row r="711" spans="11:11">
      <c r="K711" s="112">
        <f>IF(AND(年报!N$2&lt;=A711,A711&lt;=年报!N$3),1,0)</f>
        <v>0</v>
      </c>
    </row>
    <row r="712" spans="11:11">
      <c r="K712" s="112">
        <f>IF(AND(年报!N$2&lt;=A712,A712&lt;=年报!N$3),1,0)</f>
        <v>0</v>
      </c>
    </row>
    <row r="713" spans="11:11">
      <c r="K713" s="112">
        <f>IF(AND(年报!N$2&lt;=A713,A713&lt;=年报!N$3),1,0)</f>
        <v>0</v>
      </c>
    </row>
    <row r="714" spans="11:11">
      <c r="K714" s="112">
        <f>IF(AND(年报!N$2&lt;=A714,A714&lt;=年报!N$3),1,0)</f>
        <v>0</v>
      </c>
    </row>
    <row r="715" spans="11:11">
      <c r="K715" s="112">
        <f>IF(AND(年报!N$2&lt;=A715,A715&lt;=年报!N$3),1,0)</f>
        <v>0</v>
      </c>
    </row>
    <row r="716" spans="11:11">
      <c r="K716" s="112">
        <f>IF(AND(年报!N$2&lt;=A716,A716&lt;=年报!N$3),1,0)</f>
        <v>0</v>
      </c>
    </row>
    <row r="717" spans="11:11">
      <c r="K717" s="112">
        <f>IF(AND(年报!N$2&lt;=A717,A717&lt;=年报!N$3),1,0)</f>
        <v>0</v>
      </c>
    </row>
    <row r="718" spans="11:11">
      <c r="K718" s="112">
        <f>IF(AND(年报!N$2&lt;=A718,A718&lt;=年报!N$3),1,0)</f>
        <v>0</v>
      </c>
    </row>
    <row r="719" spans="11:11">
      <c r="K719" s="112">
        <f>IF(AND(年报!N$2&lt;=A719,A719&lt;=年报!N$3),1,0)</f>
        <v>0</v>
      </c>
    </row>
    <row r="720" spans="11:11">
      <c r="K720" s="112">
        <f>IF(AND(年报!N$2&lt;=A720,A720&lt;=年报!N$3),1,0)</f>
        <v>0</v>
      </c>
    </row>
    <row r="721" spans="11:11">
      <c r="K721" s="112">
        <f>IF(AND(年报!N$2&lt;=A721,A721&lt;=年报!N$3),1,0)</f>
        <v>0</v>
      </c>
    </row>
    <row r="722" spans="11:11">
      <c r="K722" s="112">
        <f>IF(AND(年报!N$2&lt;=A722,A722&lt;=年报!N$3),1,0)</f>
        <v>0</v>
      </c>
    </row>
    <row r="723" spans="11:11">
      <c r="K723" s="112">
        <f>IF(AND(年报!N$2&lt;=A723,A723&lt;=年报!N$3),1,0)</f>
        <v>0</v>
      </c>
    </row>
    <row r="724" spans="11:11">
      <c r="K724" s="112">
        <f>IF(AND(年报!N$2&lt;=A724,A724&lt;=年报!N$3),1,0)</f>
        <v>0</v>
      </c>
    </row>
    <row r="725" spans="11:11">
      <c r="K725" s="112">
        <f>IF(AND(年报!N$2&lt;=A725,A725&lt;=年报!N$3),1,0)</f>
        <v>0</v>
      </c>
    </row>
    <row r="726" spans="11:11">
      <c r="K726" s="112">
        <f>IF(AND(年报!N$2&lt;=A726,A726&lt;=年报!N$3),1,0)</f>
        <v>0</v>
      </c>
    </row>
    <row r="727" spans="11:11">
      <c r="K727" s="112">
        <f>IF(AND(年报!N$2&lt;=A727,A727&lt;=年报!N$3),1,0)</f>
        <v>0</v>
      </c>
    </row>
    <row r="728" spans="11:11">
      <c r="K728" s="112">
        <f>IF(AND(年报!N$2&lt;=A728,A728&lt;=年报!N$3),1,0)</f>
        <v>0</v>
      </c>
    </row>
    <row r="729" spans="11:11">
      <c r="K729" s="112">
        <f>IF(AND(年报!N$2&lt;=A729,A729&lt;=年报!N$3),1,0)</f>
        <v>0</v>
      </c>
    </row>
    <row r="730" spans="11:11">
      <c r="K730" s="112">
        <f>IF(AND(年报!N$2&lt;=A730,A730&lt;=年报!N$3),1,0)</f>
        <v>0</v>
      </c>
    </row>
    <row r="731" spans="11:11">
      <c r="K731" s="112">
        <f>IF(AND(年报!N$2&lt;=A731,A731&lt;=年报!N$3),1,0)</f>
        <v>0</v>
      </c>
    </row>
    <row r="732" spans="11:11">
      <c r="K732" s="112">
        <f>IF(AND(年报!N$2&lt;=A732,A732&lt;=年报!N$3),1,0)</f>
        <v>0</v>
      </c>
    </row>
    <row r="733" spans="11:11">
      <c r="K733" s="112">
        <f>IF(AND(年报!N$2&lt;=A733,A733&lt;=年报!N$3),1,0)</f>
        <v>0</v>
      </c>
    </row>
    <row r="734" spans="11:11">
      <c r="K734" s="112">
        <f>IF(AND(年报!N$2&lt;=A734,A734&lt;=年报!N$3),1,0)</f>
        <v>0</v>
      </c>
    </row>
    <row r="735" spans="11:11">
      <c r="K735" s="112">
        <f>IF(AND(年报!N$2&lt;=A735,A735&lt;=年报!N$3),1,0)</f>
        <v>0</v>
      </c>
    </row>
    <row r="736" spans="11:11">
      <c r="K736" s="112">
        <f>IF(AND(年报!N$2&lt;=A736,A736&lt;=年报!N$3),1,0)</f>
        <v>0</v>
      </c>
    </row>
    <row r="737" spans="11:11">
      <c r="K737" s="112">
        <f>IF(AND(年报!N$2&lt;=A737,A737&lt;=年报!N$3),1,0)</f>
        <v>0</v>
      </c>
    </row>
    <row r="738" spans="11:11">
      <c r="K738" s="112">
        <f>IF(AND(年报!N$2&lt;=A738,A738&lt;=年报!N$3),1,0)</f>
        <v>0</v>
      </c>
    </row>
    <row r="739" spans="11:11">
      <c r="K739" s="112">
        <f>IF(AND(年报!N$2&lt;=A739,A739&lt;=年报!N$3),1,0)</f>
        <v>0</v>
      </c>
    </row>
    <row r="740" spans="11:11">
      <c r="K740" s="112">
        <f>IF(AND(年报!N$2&lt;=A740,A740&lt;=年报!N$3),1,0)</f>
        <v>0</v>
      </c>
    </row>
    <row r="741" spans="11:11">
      <c r="K741" s="112">
        <f>IF(AND(年报!N$2&lt;=A741,A741&lt;=年报!N$3),1,0)</f>
        <v>0</v>
      </c>
    </row>
    <row r="742" spans="11:11">
      <c r="K742" s="112">
        <f>IF(AND(年报!N$2&lt;=A742,A742&lt;=年报!N$3),1,0)</f>
        <v>0</v>
      </c>
    </row>
    <row r="743" spans="11:11">
      <c r="K743" s="112">
        <f>IF(AND(年报!N$2&lt;=A743,A743&lt;=年报!N$3),1,0)</f>
        <v>0</v>
      </c>
    </row>
    <row r="744" spans="11:11">
      <c r="K744" s="112">
        <f>IF(AND(年报!N$2&lt;=A744,A744&lt;=年报!N$3),1,0)</f>
        <v>0</v>
      </c>
    </row>
    <row r="745" spans="11:11">
      <c r="K745" s="112">
        <f>IF(AND(年报!N$2&lt;=A745,A745&lt;=年报!N$3),1,0)</f>
        <v>0</v>
      </c>
    </row>
    <row r="746" spans="11:11">
      <c r="K746" s="112">
        <f>IF(AND(年报!N$2&lt;=A746,A746&lt;=年报!N$3),1,0)</f>
        <v>0</v>
      </c>
    </row>
    <row r="747" spans="11:11">
      <c r="K747" s="112">
        <f>IF(AND(年报!N$2&lt;=A747,A747&lt;=年报!N$3),1,0)</f>
        <v>0</v>
      </c>
    </row>
    <row r="748" spans="11:11">
      <c r="K748" s="112">
        <f>IF(AND(年报!N$2&lt;=A748,A748&lt;=年报!N$3),1,0)</f>
        <v>0</v>
      </c>
    </row>
    <row r="749" spans="11:11">
      <c r="K749" s="112">
        <f>IF(AND(年报!N$2&lt;=A749,A749&lt;=年报!N$3),1,0)</f>
        <v>0</v>
      </c>
    </row>
    <row r="750" spans="11:11">
      <c r="K750" s="112">
        <f>IF(AND(年报!N$2&lt;=A750,A750&lt;=年报!N$3),1,0)</f>
        <v>0</v>
      </c>
    </row>
    <row r="751" spans="11:11">
      <c r="K751" s="112">
        <f>IF(AND(年报!N$2&lt;=A751,A751&lt;=年报!N$3),1,0)</f>
        <v>0</v>
      </c>
    </row>
    <row r="752" spans="11:11">
      <c r="K752" s="112">
        <f>IF(AND(年报!N$2&lt;=A752,A752&lt;=年报!N$3),1,0)</f>
        <v>0</v>
      </c>
    </row>
    <row r="753" spans="11:11">
      <c r="K753" s="112">
        <f>IF(AND(年报!N$2&lt;=A753,A753&lt;=年报!N$3),1,0)</f>
        <v>0</v>
      </c>
    </row>
    <row r="754" spans="11:11">
      <c r="K754" s="112">
        <f>IF(AND(年报!N$2&lt;=A754,A754&lt;=年报!N$3),1,0)</f>
        <v>0</v>
      </c>
    </row>
    <row r="755" spans="11:11">
      <c r="K755" s="112">
        <f>IF(AND(年报!N$2&lt;=A755,A755&lt;=年报!N$3),1,0)</f>
        <v>0</v>
      </c>
    </row>
    <row r="756" spans="11:11">
      <c r="K756" s="112">
        <f>IF(AND(年报!N$2&lt;=A756,A756&lt;=年报!N$3),1,0)</f>
        <v>0</v>
      </c>
    </row>
    <row r="757" spans="11:11">
      <c r="K757" s="112">
        <f>IF(AND(年报!N$2&lt;=A757,A757&lt;=年报!N$3),1,0)</f>
        <v>0</v>
      </c>
    </row>
    <row r="758" spans="11:11">
      <c r="K758" s="112">
        <f>IF(AND(年报!N$2&lt;=A758,A758&lt;=年报!N$3),1,0)</f>
        <v>0</v>
      </c>
    </row>
    <row r="759" spans="11:11">
      <c r="K759" s="112">
        <f>IF(AND(年报!N$2&lt;=A759,A759&lt;=年报!N$3),1,0)</f>
        <v>0</v>
      </c>
    </row>
    <row r="760" spans="11:11">
      <c r="K760" s="112">
        <f>IF(AND(年报!N$2&lt;=A760,A760&lt;=年报!N$3),1,0)</f>
        <v>0</v>
      </c>
    </row>
    <row r="761" spans="11:11">
      <c r="K761" s="112">
        <f>IF(AND(年报!N$2&lt;=A761,A761&lt;=年报!N$3),1,0)</f>
        <v>0</v>
      </c>
    </row>
    <row r="762" spans="11:11">
      <c r="K762" s="112">
        <f>IF(AND(年报!N$2&lt;=A762,A762&lt;=年报!N$3),1,0)</f>
        <v>0</v>
      </c>
    </row>
    <row r="763" spans="11:11">
      <c r="K763" s="112">
        <f>IF(AND(年报!N$2&lt;=A763,A763&lt;=年报!N$3),1,0)</f>
        <v>0</v>
      </c>
    </row>
    <row r="764" spans="11:11">
      <c r="K764" s="112">
        <f>IF(AND(年报!N$2&lt;=A764,A764&lt;=年报!N$3),1,0)</f>
        <v>0</v>
      </c>
    </row>
    <row r="765" spans="11:11">
      <c r="K765" s="112">
        <f>IF(AND(年报!N$2&lt;=A765,A765&lt;=年报!N$3),1,0)</f>
        <v>0</v>
      </c>
    </row>
    <row r="766" spans="11:11">
      <c r="K766" s="112">
        <f>IF(AND(年报!N$2&lt;=A766,A766&lt;=年报!N$3),1,0)</f>
        <v>0</v>
      </c>
    </row>
    <row r="767" spans="11:11">
      <c r="K767" s="112">
        <f>IF(AND(年报!N$2&lt;=A767,A767&lt;=年报!N$3),1,0)</f>
        <v>0</v>
      </c>
    </row>
    <row r="768" spans="11:11">
      <c r="K768" s="112">
        <f>IF(AND(年报!N$2&lt;=A768,A768&lt;=年报!N$3),1,0)</f>
        <v>0</v>
      </c>
    </row>
    <row r="769" spans="11:11">
      <c r="K769" s="112">
        <f>IF(AND(年报!N$2&lt;=A769,A769&lt;=年报!N$3),1,0)</f>
        <v>0</v>
      </c>
    </row>
    <row r="770" spans="11:11">
      <c r="K770" s="112">
        <f>IF(AND(年报!N$2&lt;=A770,A770&lt;=年报!N$3),1,0)</f>
        <v>0</v>
      </c>
    </row>
    <row r="771" spans="11:11">
      <c r="K771" s="112">
        <f>IF(AND(年报!N$2&lt;=A771,A771&lt;=年报!N$3),1,0)</f>
        <v>0</v>
      </c>
    </row>
    <row r="772" spans="11:11">
      <c r="K772" s="112">
        <f>IF(AND(年报!N$2&lt;=A772,A772&lt;=年报!N$3),1,0)</f>
        <v>0</v>
      </c>
    </row>
    <row r="773" spans="11:11">
      <c r="K773" s="112">
        <f>IF(AND(年报!N$2&lt;=A773,A773&lt;=年报!N$3),1,0)</f>
        <v>0</v>
      </c>
    </row>
    <row r="774" spans="11:11">
      <c r="K774" s="112">
        <f>IF(AND(年报!N$2&lt;=A774,A774&lt;=年报!N$3),1,0)</f>
        <v>0</v>
      </c>
    </row>
    <row r="775" spans="11:11">
      <c r="K775" s="112">
        <f>IF(AND(年报!N$2&lt;=A775,A775&lt;=年报!N$3),1,0)</f>
        <v>0</v>
      </c>
    </row>
    <row r="776" spans="11:11">
      <c r="K776" s="112">
        <f>IF(AND(年报!N$2&lt;=A776,A776&lt;=年报!N$3),1,0)</f>
        <v>0</v>
      </c>
    </row>
    <row r="777" spans="11:11">
      <c r="K777" s="112">
        <f>IF(AND(年报!N$2&lt;=A777,A777&lt;=年报!N$3),1,0)</f>
        <v>0</v>
      </c>
    </row>
    <row r="778" spans="11:11">
      <c r="K778" s="112">
        <f>IF(AND(年报!N$2&lt;=A778,A778&lt;=年报!N$3),1,0)</f>
        <v>0</v>
      </c>
    </row>
    <row r="779" spans="11:11">
      <c r="K779" s="112">
        <f>IF(AND(年报!N$2&lt;=A779,A779&lt;=年报!N$3),1,0)</f>
        <v>0</v>
      </c>
    </row>
    <row r="780" spans="11:11">
      <c r="K780" s="112">
        <f>IF(AND(年报!N$2&lt;=A780,A780&lt;=年报!N$3),1,0)</f>
        <v>0</v>
      </c>
    </row>
    <row r="781" spans="11:11">
      <c r="K781" s="112">
        <f>IF(AND(年报!N$2&lt;=A781,A781&lt;=年报!N$3),1,0)</f>
        <v>0</v>
      </c>
    </row>
    <row r="782" spans="11:11">
      <c r="K782" s="112">
        <f>IF(AND(年报!N$2&lt;=A782,A782&lt;=年报!N$3),1,0)</f>
        <v>0</v>
      </c>
    </row>
    <row r="783" spans="11:11">
      <c r="K783" s="112">
        <f>IF(AND(年报!N$2&lt;=A783,A783&lt;=年报!N$3),1,0)</f>
        <v>0</v>
      </c>
    </row>
    <row r="784" spans="11:11">
      <c r="K784" s="112">
        <f>IF(AND(年报!N$2&lt;=A784,A784&lt;=年报!N$3),1,0)</f>
        <v>0</v>
      </c>
    </row>
    <row r="785" spans="11:11">
      <c r="K785" s="112">
        <f>IF(AND(年报!N$2&lt;=A785,A785&lt;=年报!N$3),1,0)</f>
        <v>0</v>
      </c>
    </row>
    <row r="786" spans="11:11">
      <c r="K786" s="112">
        <f>IF(AND(年报!N$2&lt;=A786,A786&lt;=年报!N$3),1,0)</f>
        <v>0</v>
      </c>
    </row>
    <row r="787" spans="11:11">
      <c r="K787" s="112">
        <f>IF(AND(年报!N$2&lt;=A787,A787&lt;=年报!N$3),1,0)</f>
        <v>0</v>
      </c>
    </row>
    <row r="788" spans="11:11">
      <c r="K788" s="112">
        <f>IF(AND(年报!N$2&lt;=A788,A788&lt;=年报!N$3),1,0)</f>
        <v>0</v>
      </c>
    </row>
    <row r="789" spans="11:11">
      <c r="K789" s="112">
        <f>IF(AND(年报!N$2&lt;=A789,A789&lt;=年报!N$3),1,0)</f>
        <v>0</v>
      </c>
    </row>
    <row r="790" spans="11:11">
      <c r="K790" s="112">
        <f>IF(AND(年报!N$2&lt;=A790,A790&lt;=年报!N$3),1,0)</f>
        <v>0</v>
      </c>
    </row>
    <row r="791" spans="11:11">
      <c r="K791" s="112">
        <f>IF(AND(年报!N$2&lt;=A791,A791&lt;=年报!N$3),1,0)</f>
        <v>0</v>
      </c>
    </row>
    <row r="792" spans="11:11">
      <c r="K792" s="112">
        <f>IF(AND(年报!N$2&lt;=A792,A792&lt;=年报!N$3),1,0)</f>
        <v>0</v>
      </c>
    </row>
    <row r="793" spans="11:11">
      <c r="K793" s="112">
        <f>IF(AND(年报!N$2&lt;=A793,A793&lt;=年报!N$3),1,0)</f>
        <v>0</v>
      </c>
    </row>
    <row r="794" spans="11:11">
      <c r="K794" s="112">
        <f>IF(AND(年报!N$2&lt;=A794,A794&lt;=年报!N$3),1,0)</f>
        <v>0</v>
      </c>
    </row>
    <row r="795" spans="11:11">
      <c r="K795" s="112">
        <f>IF(AND(年报!N$2&lt;=A795,A795&lt;=年报!N$3),1,0)</f>
        <v>0</v>
      </c>
    </row>
    <row r="796" spans="11:11">
      <c r="K796" s="112">
        <f>IF(AND(年报!N$2&lt;=A796,A796&lt;=年报!N$3),1,0)</f>
        <v>0</v>
      </c>
    </row>
    <row r="797" spans="11:11">
      <c r="K797" s="112">
        <f>IF(AND(年报!N$2&lt;=A797,A797&lt;=年报!N$3),1,0)</f>
        <v>0</v>
      </c>
    </row>
    <row r="798" spans="11:11">
      <c r="K798" s="112">
        <f>IF(AND(年报!N$2&lt;=A798,A798&lt;=年报!N$3),1,0)</f>
        <v>0</v>
      </c>
    </row>
    <row r="799" spans="11:11">
      <c r="K799" s="112">
        <f>IF(AND(年报!N$2&lt;=A799,A799&lt;=年报!N$3),1,0)</f>
        <v>0</v>
      </c>
    </row>
    <row r="800" spans="11:11">
      <c r="K800" s="112">
        <f>IF(AND(年报!N$2&lt;=A800,A800&lt;=年报!N$3),1,0)</f>
        <v>0</v>
      </c>
    </row>
    <row r="801" spans="11:11">
      <c r="K801" s="112">
        <f>IF(AND(年报!N$2&lt;=A801,A801&lt;=年报!N$3),1,0)</f>
        <v>0</v>
      </c>
    </row>
    <row r="802" spans="11:11">
      <c r="K802" s="112">
        <f>IF(AND(年报!N$2&lt;=A802,A802&lt;=年报!N$3),1,0)</f>
        <v>0</v>
      </c>
    </row>
    <row r="803" spans="11:11">
      <c r="K803" s="112">
        <f>IF(AND(年报!N$2&lt;=A803,A803&lt;=年报!N$3),1,0)</f>
        <v>0</v>
      </c>
    </row>
    <row r="804" spans="11:11">
      <c r="K804" s="112">
        <f>IF(AND(年报!N$2&lt;=A804,A804&lt;=年报!N$3),1,0)</f>
        <v>0</v>
      </c>
    </row>
    <row r="805" spans="11:11">
      <c r="K805" s="112">
        <f>IF(AND(年报!N$2&lt;=A805,A805&lt;=年报!N$3),1,0)</f>
        <v>0</v>
      </c>
    </row>
    <row r="806" spans="11:11">
      <c r="K806" s="112">
        <f>IF(AND(年报!N$2&lt;=A806,A806&lt;=年报!N$3),1,0)</f>
        <v>0</v>
      </c>
    </row>
    <row r="807" spans="11:11">
      <c r="K807" s="112">
        <f>IF(AND(年报!N$2&lt;=A807,A807&lt;=年报!N$3),1,0)</f>
        <v>0</v>
      </c>
    </row>
    <row r="808" spans="11:11">
      <c r="K808" s="112">
        <f>IF(AND(年报!N$2&lt;=A808,A808&lt;=年报!N$3),1,0)</f>
        <v>0</v>
      </c>
    </row>
    <row r="809" spans="11:11">
      <c r="K809" s="112">
        <f>IF(AND(年报!N$2&lt;=A809,A809&lt;=年报!N$3),1,0)</f>
        <v>0</v>
      </c>
    </row>
    <row r="810" spans="11:11">
      <c r="K810" s="112">
        <f>IF(AND(年报!N$2&lt;=A810,A810&lt;=年报!N$3),1,0)</f>
        <v>0</v>
      </c>
    </row>
    <row r="811" spans="11:11">
      <c r="K811" s="112">
        <f>IF(AND(年报!N$2&lt;=A811,A811&lt;=年报!N$3),1,0)</f>
        <v>0</v>
      </c>
    </row>
    <row r="812" spans="11:11">
      <c r="K812" s="112">
        <f>IF(AND(年报!N$2&lt;=A812,A812&lt;=年报!N$3),1,0)</f>
        <v>0</v>
      </c>
    </row>
    <row r="813" spans="11:11">
      <c r="K813" s="112">
        <f>IF(AND(年报!N$2&lt;=A813,A813&lt;=年报!N$3),1,0)</f>
        <v>0</v>
      </c>
    </row>
    <row r="814" spans="11:11">
      <c r="K814" s="112">
        <f>IF(AND(年报!N$2&lt;=A814,A814&lt;=年报!N$3),1,0)</f>
        <v>0</v>
      </c>
    </row>
    <row r="815" spans="11:11">
      <c r="K815" s="112">
        <f>IF(AND(年报!N$2&lt;=A815,A815&lt;=年报!N$3),1,0)</f>
        <v>0</v>
      </c>
    </row>
    <row r="816" spans="11:11">
      <c r="K816" s="112">
        <f>IF(AND(年报!N$2&lt;=A816,A816&lt;=年报!N$3),1,0)</f>
        <v>0</v>
      </c>
    </row>
    <row r="817" spans="11:11">
      <c r="K817" s="112">
        <f>IF(AND(年报!N$2&lt;=A817,A817&lt;=年报!N$3),1,0)</f>
        <v>0</v>
      </c>
    </row>
    <row r="818" spans="11:11">
      <c r="K818" s="112">
        <f>IF(AND(年报!N$2&lt;=A818,A818&lt;=年报!N$3),1,0)</f>
        <v>0</v>
      </c>
    </row>
    <row r="819" spans="11:11">
      <c r="K819" s="112">
        <f>IF(AND(年报!N$2&lt;=A819,A819&lt;=年报!N$3),1,0)</f>
        <v>0</v>
      </c>
    </row>
    <row r="820" spans="11:11">
      <c r="K820" s="112">
        <f>IF(AND(年报!N$2&lt;=A820,A820&lt;=年报!N$3),1,0)</f>
        <v>0</v>
      </c>
    </row>
    <row r="821" spans="11:11">
      <c r="K821" s="112">
        <f>IF(AND(年报!N$2&lt;=A821,A821&lt;=年报!N$3),1,0)</f>
        <v>0</v>
      </c>
    </row>
    <row r="822" spans="11:11">
      <c r="K822" s="112">
        <f>IF(AND(年报!N$2&lt;=A822,A822&lt;=年报!N$3),1,0)</f>
        <v>0</v>
      </c>
    </row>
    <row r="823" spans="11:11">
      <c r="K823" s="112">
        <f>IF(AND(年报!N$2&lt;=A823,A823&lt;=年报!N$3),1,0)</f>
        <v>0</v>
      </c>
    </row>
    <row r="824" spans="11:11">
      <c r="K824" s="112">
        <f>IF(AND(年报!N$2&lt;=A824,A824&lt;=年报!N$3),1,0)</f>
        <v>0</v>
      </c>
    </row>
    <row r="825" spans="11:11">
      <c r="K825" s="112">
        <f>IF(AND(年报!N$2&lt;=A825,A825&lt;=年报!N$3),1,0)</f>
        <v>0</v>
      </c>
    </row>
    <row r="826" spans="11:11">
      <c r="K826" s="112">
        <f>IF(AND(年报!N$2&lt;=A826,A826&lt;=年报!N$3),1,0)</f>
        <v>0</v>
      </c>
    </row>
    <row r="827" spans="11:11">
      <c r="K827" s="112">
        <f>IF(AND(年报!N$2&lt;=A827,A827&lt;=年报!N$3),1,0)</f>
        <v>0</v>
      </c>
    </row>
    <row r="828" spans="11:11">
      <c r="K828" s="112">
        <f>IF(AND(年报!N$2&lt;=A828,A828&lt;=年报!N$3),1,0)</f>
        <v>0</v>
      </c>
    </row>
    <row r="829" spans="11:11">
      <c r="K829" s="112">
        <f>IF(AND(年报!N$2&lt;=A829,A829&lt;=年报!N$3),1,0)</f>
        <v>0</v>
      </c>
    </row>
    <row r="830" spans="11:11">
      <c r="K830" s="112">
        <f>IF(AND(年报!N$2&lt;=A830,A830&lt;=年报!N$3),1,0)</f>
        <v>0</v>
      </c>
    </row>
    <row r="831" spans="11:11">
      <c r="K831" s="112">
        <f>IF(AND(年报!N$2&lt;=A831,A831&lt;=年报!N$3),1,0)</f>
        <v>0</v>
      </c>
    </row>
    <row r="832" spans="11:11">
      <c r="K832" s="112">
        <f>IF(AND(年报!N$2&lt;=A832,A832&lt;=年报!N$3),1,0)</f>
        <v>0</v>
      </c>
    </row>
    <row r="833" spans="11:11">
      <c r="K833" s="112">
        <f>IF(AND(年报!N$2&lt;=A833,A833&lt;=年报!N$3),1,0)</f>
        <v>0</v>
      </c>
    </row>
    <row r="834" spans="11:11">
      <c r="K834" s="112">
        <f>IF(AND(年报!N$2&lt;=A834,A834&lt;=年报!N$3),1,0)</f>
        <v>0</v>
      </c>
    </row>
    <row r="835" spans="11:11">
      <c r="K835" s="112">
        <f>IF(AND(年报!N$2&lt;=A835,A835&lt;=年报!N$3),1,0)</f>
        <v>0</v>
      </c>
    </row>
    <row r="836" spans="11:11">
      <c r="K836" s="112">
        <f>IF(AND(年报!N$2&lt;=A836,A836&lt;=年报!N$3),1,0)</f>
        <v>0</v>
      </c>
    </row>
    <row r="837" spans="11:11">
      <c r="K837" s="112">
        <f>IF(AND(年报!N$2&lt;=A837,A837&lt;=年报!N$3),1,0)</f>
        <v>0</v>
      </c>
    </row>
    <row r="838" spans="11:11">
      <c r="K838" s="112">
        <f>IF(AND(年报!N$2&lt;=A838,A838&lt;=年报!N$3),1,0)</f>
        <v>0</v>
      </c>
    </row>
    <row r="839" spans="11:11">
      <c r="K839" s="112">
        <f>IF(AND(年报!N$2&lt;=A839,A839&lt;=年报!N$3),1,0)</f>
        <v>0</v>
      </c>
    </row>
    <row r="840" spans="11:11">
      <c r="K840" s="112">
        <f>IF(AND(年报!N$2&lt;=A840,A840&lt;=年报!N$3),1,0)</f>
        <v>0</v>
      </c>
    </row>
    <row r="841" spans="11:11">
      <c r="K841" s="112">
        <f>IF(AND(年报!N$2&lt;=A841,A841&lt;=年报!N$3),1,0)</f>
        <v>0</v>
      </c>
    </row>
    <row r="842" spans="11:11">
      <c r="K842" s="112">
        <f>IF(AND(年报!N$2&lt;=A842,A842&lt;=年报!N$3),1,0)</f>
        <v>0</v>
      </c>
    </row>
    <row r="843" spans="11:11">
      <c r="K843" s="112">
        <f>IF(AND(年报!N$2&lt;=A843,A843&lt;=年报!N$3),1,0)</f>
        <v>0</v>
      </c>
    </row>
    <row r="844" spans="11:11">
      <c r="K844" s="112">
        <f>IF(AND(年报!N$2&lt;=A844,A844&lt;=年报!N$3),1,0)</f>
        <v>0</v>
      </c>
    </row>
    <row r="845" spans="11:11">
      <c r="K845" s="112">
        <f>IF(AND(年报!N$2&lt;=A845,A845&lt;=年报!N$3),1,0)</f>
        <v>0</v>
      </c>
    </row>
    <row r="846" spans="11:11">
      <c r="K846" s="112">
        <f>IF(AND(年报!N$2&lt;=A846,A846&lt;=年报!N$3),1,0)</f>
        <v>0</v>
      </c>
    </row>
    <row r="847" spans="11:11">
      <c r="K847" s="112">
        <f>IF(AND(年报!N$2&lt;=A847,A847&lt;=年报!N$3),1,0)</f>
        <v>0</v>
      </c>
    </row>
    <row r="848" spans="11:11">
      <c r="K848" s="112">
        <f>IF(AND(年报!N$2&lt;=A848,A848&lt;=年报!N$3),1,0)</f>
        <v>0</v>
      </c>
    </row>
    <row r="849" spans="11:11">
      <c r="K849" s="112">
        <f>IF(AND(年报!N$2&lt;=A849,A849&lt;=年报!N$3),1,0)</f>
        <v>0</v>
      </c>
    </row>
    <row r="850" spans="11:11">
      <c r="K850" s="112">
        <f>IF(AND(年报!N$2&lt;=A850,A850&lt;=年报!N$3),1,0)</f>
        <v>0</v>
      </c>
    </row>
    <row r="851" spans="11:11">
      <c r="K851" s="112">
        <f>IF(AND(年报!N$2&lt;=A851,A851&lt;=年报!N$3),1,0)</f>
        <v>0</v>
      </c>
    </row>
    <row r="852" spans="11:11">
      <c r="K852" s="112">
        <f>IF(AND(年报!N$2&lt;=A852,A852&lt;=年报!N$3),1,0)</f>
        <v>0</v>
      </c>
    </row>
    <row r="853" spans="11:11">
      <c r="K853" s="112">
        <f>IF(AND(年报!N$2&lt;=A853,A853&lt;=年报!N$3),1,0)</f>
        <v>0</v>
      </c>
    </row>
    <row r="854" spans="11:11">
      <c r="K854" s="112">
        <f>IF(AND(年报!N$2&lt;=A854,A854&lt;=年报!N$3),1,0)</f>
        <v>0</v>
      </c>
    </row>
    <row r="855" spans="11:11">
      <c r="K855" s="112">
        <f>IF(AND(年报!N$2&lt;=A855,A855&lt;=年报!N$3),1,0)</f>
        <v>0</v>
      </c>
    </row>
    <row r="856" spans="11:11">
      <c r="K856" s="112">
        <f>IF(AND(年报!N$2&lt;=A856,A856&lt;=年报!N$3),1,0)</f>
        <v>0</v>
      </c>
    </row>
    <row r="857" spans="11:11">
      <c r="K857" s="112">
        <f>IF(AND(年报!N$2&lt;=A857,A857&lt;=年报!N$3),1,0)</f>
        <v>0</v>
      </c>
    </row>
    <row r="858" spans="11:11">
      <c r="K858" s="112">
        <f>IF(AND(年报!N$2&lt;=A858,A858&lt;=年报!N$3),1,0)</f>
        <v>0</v>
      </c>
    </row>
    <row r="859" spans="11:11">
      <c r="K859" s="112">
        <f>IF(AND(年报!N$2&lt;=A859,A859&lt;=年报!N$3),1,0)</f>
        <v>0</v>
      </c>
    </row>
    <row r="860" spans="11:11">
      <c r="K860" s="112">
        <f>IF(AND(年报!N$2&lt;=A860,A860&lt;=年报!N$3),1,0)</f>
        <v>0</v>
      </c>
    </row>
    <row r="861" spans="11:11">
      <c r="K861" s="112">
        <f>IF(AND(年报!N$2&lt;=A861,A861&lt;=年报!N$3),1,0)</f>
        <v>0</v>
      </c>
    </row>
    <row r="862" spans="11:11">
      <c r="K862" s="112">
        <f>IF(AND(年报!N$2&lt;=A862,A862&lt;=年报!N$3),1,0)</f>
        <v>0</v>
      </c>
    </row>
    <row r="863" spans="11:11">
      <c r="K863" s="112">
        <f>IF(AND(年报!N$2&lt;=A863,A863&lt;=年报!N$3),1,0)</f>
        <v>0</v>
      </c>
    </row>
    <row r="864" spans="11:11">
      <c r="K864" s="112">
        <f>IF(AND(年报!N$2&lt;=A864,A864&lt;=年报!N$3),1,0)</f>
        <v>0</v>
      </c>
    </row>
    <row r="865" spans="11:11">
      <c r="K865" s="112">
        <f>IF(AND(年报!N$2&lt;=A865,A865&lt;=年报!N$3),1,0)</f>
        <v>0</v>
      </c>
    </row>
    <row r="866" spans="11:11">
      <c r="K866" s="112">
        <f>IF(AND(年报!N$2&lt;=A866,A866&lt;=年报!N$3),1,0)</f>
        <v>0</v>
      </c>
    </row>
    <row r="867" spans="11:11">
      <c r="K867" s="112">
        <f>IF(AND(年报!N$2&lt;=A867,A867&lt;=年报!N$3),1,0)</f>
        <v>0</v>
      </c>
    </row>
    <row r="868" spans="11:11">
      <c r="K868" s="112">
        <f>IF(AND(年报!N$2&lt;=A868,A868&lt;=年报!N$3),1,0)</f>
        <v>0</v>
      </c>
    </row>
    <row r="869" spans="11:11">
      <c r="K869" s="112">
        <f>IF(AND(年报!N$2&lt;=A869,A869&lt;=年报!N$3),1,0)</f>
        <v>0</v>
      </c>
    </row>
    <row r="870" spans="11:11">
      <c r="K870" s="112">
        <f>IF(AND(年报!N$2&lt;=A870,A870&lt;=年报!N$3),1,0)</f>
        <v>0</v>
      </c>
    </row>
    <row r="871" spans="11:11">
      <c r="K871" s="112">
        <f>IF(AND(年报!N$2&lt;=A871,A871&lt;=年报!N$3),1,0)</f>
        <v>0</v>
      </c>
    </row>
    <row r="872" spans="11:11">
      <c r="K872" s="112">
        <f>IF(AND(年报!N$2&lt;=A872,A872&lt;=年报!N$3),1,0)</f>
        <v>0</v>
      </c>
    </row>
    <row r="873" spans="11:11">
      <c r="K873" s="112">
        <f>IF(AND(年报!N$2&lt;=A873,A873&lt;=年报!N$3),1,0)</f>
        <v>0</v>
      </c>
    </row>
    <row r="874" spans="11:11">
      <c r="K874" s="112">
        <f>IF(AND(年报!N$2&lt;=A874,A874&lt;=年报!N$3),1,0)</f>
        <v>0</v>
      </c>
    </row>
    <row r="875" spans="11:11">
      <c r="K875" s="112">
        <f>IF(AND(年报!N$2&lt;=A875,A875&lt;=年报!N$3),1,0)</f>
        <v>0</v>
      </c>
    </row>
    <row r="876" spans="11:11">
      <c r="K876" s="112">
        <f>IF(AND(年报!N$2&lt;=A876,A876&lt;=年报!N$3),1,0)</f>
        <v>0</v>
      </c>
    </row>
    <row r="877" spans="11:11">
      <c r="K877" s="112">
        <f>IF(AND(年报!N$2&lt;=A877,A877&lt;=年报!N$3),1,0)</f>
        <v>0</v>
      </c>
    </row>
    <row r="878" spans="11:11">
      <c r="K878" s="112">
        <f>IF(AND(年报!N$2&lt;=A878,A878&lt;=年报!N$3),1,0)</f>
        <v>0</v>
      </c>
    </row>
    <row r="879" spans="11:11">
      <c r="K879" s="112">
        <f>IF(AND(年报!N$2&lt;=A879,A879&lt;=年报!N$3),1,0)</f>
        <v>0</v>
      </c>
    </row>
    <row r="880" spans="11:11">
      <c r="K880" s="112">
        <f>IF(AND(年报!N$2&lt;=A880,A880&lt;=年报!N$3),1,0)</f>
        <v>0</v>
      </c>
    </row>
  </sheetData>
  <mergeCells count="3">
    <mergeCell ref="A1:B1"/>
    <mergeCell ref="A2:B2"/>
    <mergeCell ref="H1:H3"/>
  </mergeCells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0"/>
  <sheetViews>
    <sheetView workbookViewId="0">
      <pane xSplit="1" ySplit="3" topLeftCell="B114" activePane="bottomRight" state="frozen"/>
      <selection/>
      <selection pane="topRight"/>
      <selection pane="bottomLeft"/>
      <selection pane="bottomRight" activeCell="E137" sqref="E137"/>
    </sheetView>
  </sheetViews>
  <sheetFormatPr defaultColWidth="8.75" defaultRowHeight="14.25"/>
  <cols>
    <col min="1" max="1" width="10.375" style="124" customWidth="1"/>
    <col min="2" max="2" width="10.25" style="124" customWidth="1"/>
    <col min="3" max="3" width="9.5" style="124" customWidth="1"/>
    <col min="4" max="6" width="12.375" style="124" customWidth="1"/>
    <col min="7" max="7" width="11.5" style="124" customWidth="1"/>
    <col min="8" max="8" width="16.75" style="97" customWidth="1"/>
    <col min="9" max="10" width="8.75" style="63"/>
    <col min="11" max="11" width="10.625" style="64" customWidth="1"/>
    <col min="12" max="16384" width="8.75" style="63"/>
  </cols>
  <sheetData>
    <row r="1" spans="1:11">
      <c r="A1" s="125" t="s">
        <v>4</v>
      </c>
      <c r="B1" s="125"/>
      <c r="C1" s="126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125" t="s">
        <v>54</v>
      </c>
      <c r="B2" s="125"/>
      <c r="C2" s="69">
        <v>43127</v>
      </c>
      <c r="D2" s="130" t="s">
        <v>55</v>
      </c>
      <c r="E2" s="130" t="s">
        <v>56</v>
      </c>
      <c r="F2" s="77">
        <v>2657.143</v>
      </c>
      <c r="G2" s="75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K3" s="81" t="s">
        <v>20</v>
      </c>
    </row>
    <row r="4" spans="1:11">
      <c r="A4" s="115">
        <f>'DC4-1'!A55</f>
        <v>43129</v>
      </c>
      <c r="B4" s="77">
        <f>'DC4-1'!B4</f>
        <v>2581.994</v>
      </c>
      <c r="C4" s="77">
        <f>IF(ISERROR(VLOOKUP(A4,'DC4-1'!$A$4:$Q$1997,5,TRUE)),"",VLOOKUP(A4,'DC4-1'!$A$4:$Q$1997,5,TRUE))</f>
        <v>76.8665</v>
      </c>
      <c r="D4" s="74">
        <v>1.696</v>
      </c>
      <c r="E4" s="65">
        <v>1.74</v>
      </c>
      <c r="F4" s="74">
        <f>(B4+C4)-(D4+E4)/2</f>
        <v>2657.1425</v>
      </c>
      <c r="G4" s="75">
        <f>($F$4-F4)*1000</f>
        <v>0</v>
      </c>
      <c r="K4" s="82"/>
    </row>
    <row r="5" spans="1:11">
      <c r="A5" s="115">
        <f>'DC4-1'!A56</f>
        <v>43144</v>
      </c>
      <c r="B5" s="77">
        <f>'DC4-1'!B5</f>
        <v>2581.994</v>
      </c>
      <c r="C5" s="77">
        <f>IF(ISERROR(VLOOKUP(A5,'DC4-1'!$A$4:$Q$1997,5,TRUE)),"",VLOOKUP(A5,'DC4-1'!$A$4:$Q$1997,5,TRUE))</f>
        <v>79.6435</v>
      </c>
      <c r="D5" s="74">
        <v>4.551</v>
      </c>
      <c r="E5" s="65">
        <v>4.596</v>
      </c>
      <c r="F5" s="74">
        <f t="shared" ref="F5:F68" si="0">(B5+C5)-(D5+E5)/2</f>
        <v>2657.064</v>
      </c>
      <c r="G5" s="75">
        <f t="shared" ref="G5:G68" si="1">($F$4-F5)*1000</f>
        <v>78.5000000000764</v>
      </c>
      <c r="K5" s="82"/>
    </row>
    <row r="6" spans="1:11">
      <c r="A6" s="115">
        <f>'DC4-1'!A57</f>
        <v>43150</v>
      </c>
      <c r="B6" s="77">
        <f>'DC4-1'!B6</f>
        <v>2581.994</v>
      </c>
      <c r="C6" s="77">
        <f>IF(ISERROR(VLOOKUP(A6,'DC4-1'!$A$4:$Q$1997,5,TRUE)),"",VLOOKUP(A6,'DC4-1'!$A$4:$Q$1997,5,TRUE))</f>
        <v>79.633</v>
      </c>
      <c r="D6" s="74">
        <v>4.551</v>
      </c>
      <c r="E6" s="65">
        <v>4.597</v>
      </c>
      <c r="F6" s="74">
        <f t="shared" si="0"/>
        <v>2657.053</v>
      </c>
      <c r="G6" s="75">
        <f t="shared" si="1"/>
        <v>89.5000000004984</v>
      </c>
      <c r="K6" s="82"/>
    </row>
    <row r="7" spans="1:11">
      <c r="A7" s="115">
        <f>'DC4-1'!A58</f>
        <v>43163</v>
      </c>
      <c r="B7" s="77">
        <f>'DC4-1'!B7</f>
        <v>2581.994</v>
      </c>
      <c r="C7" s="77">
        <f>IF(ISERROR(VLOOKUP(A7,'DC4-1'!$A$4:$Q$1997,5,TRUE)),"",VLOOKUP(A7,'DC4-1'!$A$4:$Q$1997,5,TRUE))</f>
        <v>83.707</v>
      </c>
      <c r="D7" s="74">
        <v>8.694</v>
      </c>
      <c r="E7" s="65">
        <v>8.739</v>
      </c>
      <c r="F7" s="74">
        <f t="shared" si="0"/>
        <v>2656.9845</v>
      </c>
      <c r="G7" s="75">
        <f t="shared" si="1"/>
        <v>158.000000000357</v>
      </c>
      <c r="K7" s="82"/>
    </row>
    <row r="8" spans="1:11">
      <c r="A8" s="115">
        <f>'DC4-1'!A59</f>
        <v>43173</v>
      </c>
      <c r="B8" s="77">
        <f>'DC4-1'!B8</f>
        <v>2581.994</v>
      </c>
      <c r="C8" s="77">
        <f>IF(ISERROR(VLOOKUP(A8,'DC4-1'!$A$4:$Q$1997,5,TRUE)),"",VLOOKUP(A8,'DC4-1'!$A$4:$Q$1997,5,TRUE))</f>
        <v>86.5</v>
      </c>
      <c r="D8" s="74">
        <v>11.508</v>
      </c>
      <c r="E8" s="65">
        <v>11.554</v>
      </c>
      <c r="F8" s="74">
        <f t="shared" si="0"/>
        <v>2656.963</v>
      </c>
      <c r="G8" s="75">
        <f t="shared" si="1"/>
        <v>179.500000000189</v>
      </c>
      <c r="K8" s="82"/>
    </row>
    <row r="9" spans="1:11">
      <c r="A9" s="115">
        <f>'DC4-1'!A60</f>
        <v>43179</v>
      </c>
      <c r="B9" s="77">
        <f>'DC4-1'!B9</f>
        <v>2581.994</v>
      </c>
      <c r="C9" s="77">
        <f>IF(ISERROR(VLOOKUP(A9,'DC4-1'!$A$4:$Q$1997,5,TRUE)),"",VLOOKUP(A9,'DC4-1'!$A$4:$Q$1997,5,TRUE))</f>
        <v>87.0805</v>
      </c>
      <c r="D9" s="74">
        <v>12.105</v>
      </c>
      <c r="E9" s="65">
        <v>12.147</v>
      </c>
      <c r="F9" s="74">
        <f t="shared" si="0"/>
        <v>2656.9485</v>
      </c>
      <c r="G9" s="75">
        <f t="shared" si="1"/>
        <v>194.000000000415</v>
      </c>
      <c r="K9" s="82"/>
    </row>
    <row r="10" spans="1:11">
      <c r="A10" s="115">
        <f>'DC4-1'!A61</f>
        <v>43186</v>
      </c>
      <c r="B10" s="77">
        <f>'DC4-1'!B10</f>
        <v>2581.994</v>
      </c>
      <c r="C10" s="77">
        <f>IF(ISERROR(VLOOKUP(A10,'DC4-1'!$A$4:$Q$1997,5,TRUE)),"",VLOOKUP(A10,'DC4-1'!$A$4:$Q$1997,5,TRUE))</f>
        <v>89.8975</v>
      </c>
      <c r="D10" s="74">
        <v>14.943</v>
      </c>
      <c r="E10" s="65">
        <v>14.986</v>
      </c>
      <c r="F10" s="74">
        <f t="shared" si="0"/>
        <v>2656.927</v>
      </c>
      <c r="G10" s="75">
        <f t="shared" si="1"/>
        <v>215.500000000247</v>
      </c>
      <c r="K10" s="82"/>
    </row>
    <row r="11" spans="1:11">
      <c r="A11" s="115">
        <f>'DC4-1'!A62</f>
        <v>43192</v>
      </c>
      <c r="B11" s="77">
        <f>'DC4-1'!B11</f>
        <v>2581.994</v>
      </c>
      <c r="C11" s="77">
        <f>IF(ISERROR(VLOOKUP(A11,'DC4-1'!$A$4:$Q$1997,5,TRUE)),"",VLOOKUP(A11,'DC4-1'!$A$4:$Q$1997,5,TRUE))</f>
        <v>90.462</v>
      </c>
      <c r="D11" s="74">
        <v>15.532</v>
      </c>
      <c r="E11" s="65">
        <v>15.576</v>
      </c>
      <c r="F11" s="74">
        <f t="shared" si="0"/>
        <v>2656.902</v>
      </c>
      <c r="G11" s="75">
        <f t="shared" si="1"/>
        <v>240.500000000338</v>
      </c>
      <c r="K11" s="82"/>
    </row>
    <row r="12" spans="1:11">
      <c r="A12" s="115">
        <f>'DC4-1'!A63</f>
        <v>43200</v>
      </c>
      <c r="B12" s="77">
        <f>'DC4-1'!B12</f>
        <v>2581.994</v>
      </c>
      <c r="C12" s="77">
        <f>IF(ISERROR(VLOOKUP(A12,'DC4-1'!$A$4:$Q$1997,5,TRUE)),"",VLOOKUP(A12,'DC4-1'!$A$4:$Q$1997,5,TRUE))</f>
        <v>93.3465</v>
      </c>
      <c r="D12" s="74">
        <v>18.44</v>
      </c>
      <c r="E12" s="74">
        <v>18.483</v>
      </c>
      <c r="F12" s="74">
        <f t="shared" si="0"/>
        <v>2656.879</v>
      </c>
      <c r="G12" s="75">
        <f t="shared" si="1"/>
        <v>263.500000000022</v>
      </c>
      <c r="K12" s="82"/>
    </row>
    <row r="13" spans="1:11">
      <c r="A13" s="115">
        <f>'DC4-1'!A64</f>
        <v>43209</v>
      </c>
      <c r="B13" s="77">
        <f>'DC4-1'!B13</f>
        <v>2581.994</v>
      </c>
      <c r="C13" s="77">
        <f>IF(ISERROR(VLOOKUP(A13,'DC4-1'!$A$4:$Q$1997,5,TRUE)),"",VLOOKUP(A13,'DC4-1'!$A$4:$Q$1997,5,TRUE))</f>
        <v>96.7835</v>
      </c>
      <c r="D13" s="74">
        <v>21.91</v>
      </c>
      <c r="E13" s="74">
        <v>21.955</v>
      </c>
      <c r="F13" s="74">
        <f t="shared" si="0"/>
        <v>2656.845</v>
      </c>
      <c r="G13" s="75">
        <f t="shared" si="1"/>
        <v>297.500000000127</v>
      </c>
      <c r="K13" s="82"/>
    </row>
    <row r="14" spans="1:11">
      <c r="A14" s="115">
        <f>'DC4-1'!A65</f>
        <v>43214</v>
      </c>
      <c r="B14" s="77">
        <f>'DC4-1'!B14</f>
        <v>2581.994</v>
      </c>
      <c r="C14" s="77">
        <f>IF(ISERROR(VLOOKUP(A14,'DC4-1'!$A$4:$Q$1997,5,TRUE)),"",VLOOKUP(A14,'DC4-1'!$A$4:$Q$1997,5,TRUE))</f>
        <v>96.7565</v>
      </c>
      <c r="D14" s="74">
        <v>21.894</v>
      </c>
      <c r="E14" s="74">
        <v>21.939</v>
      </c>
      <c r="F14" s="74">
        <f t="shared" si="0"/>
        <v>2656.834</v>
      </c>
      <c r="G14" s="75">
        <f t="shared" si="1"/>
        <v>308.500000000095</v>
      </c>
      <c r="K14" s="82"/>
    </row>
    <row r="15" spans="1:11">
      <c r="A15" s="115">
        <f>'DC4-1'!A66</f>
        <v>43244</v>
      </c>
      <c r="B15" s="77">
        <f>'DC4-1'!B15</f>
        <v>2581.994</v>
      </c>
      <c r="C15" s="77">
        <f>IF(ISERROR(VLOOKUP(A15,'DC4-1'!$A$4:$Q$1997,5,TRUE)),"",VLOOKUP(A15,'DC4-1'!$A$4:$Q$1997,5,TRUE))</f>
        <v>103.4695</v>
      </c>
      <c r="D15" s="74">
        <v>28.727</v>
      </c>
      <c r="E15" s="74">
        <v>28.761</v>
      </c>
      <c r="F15" s="74">
        <f t="shared" si="0"/>
        <v>2656.7195</v>
      </c>
      <c r="G15" s="75">
        <f t="shared" si="1"/>
        <v>423.000000000229</v>
      </c>
      <c r="K15" s="82"/>
    </row>
    <row r="16" spans="1:11">
      <c r="A16" s="115">
        <f>'DC4-1'!A67</f>
        <v>43249</v>
      </c>
      <c r="B16" s="77">
        <f>'DC4-1'!B16</f>
        <v>2581.994</v>
      </c>
      <c r="C16" s="77">
        <f>IF(ISERROR(VLOOKUP(A16,'DC4-1'!$A$4:$Q$1997,5,TRUE)),"",VLOOKUP(A16,'DC4-1'!$A$4:$Q$1997,5,TRUE))</f>
        <v>103.4405</v>
      </c>
      <c r="D16" s="74">
        <v>28.719</v>
      </c>
      <c r="E16" s="74">
        <v>28.759</v>
      </c>
      <c r="F16" s="74">
        <f t="shared" si="0"/>
        <v>2656.6955</v>
      </c>
      <c r="G16" s="75">
        <f t="shared" si="1"/>
        <v>447.000000000116</v>
      </c>
      <c r="K16" s="82"/>
    </row>
    <row r="17" spans="1:11">
      <c r="A17" s="115">
        <f>'DC4-1'!A68</f>
        <v>43255</v>
      </c>
      <c r="B17" s="77">
        <f>'DC4-1'!B17</f>
        <v>2581.994</v>
      </c>
      <c r="C17" s="77">
        <f>IF(ISERROR(VLOOKUP(A17,'DC4-1'!$A$4:$Q$1997,5,TRUE)),"",VLOOKUP(A17,'DC4-1'!$A$4:$Q$1997,5,TRUE))</f>
        <v>104.0365</v>
      </c>
      <c r="D17" s="74">
        <v>29.321</v>
      </c>
      <c r="E17" s="74">
        <v>29.358</v>
      </c>
      <c r="F17" s="74">
        <f t="shared" si="0"/>
        <v>2656.691</v>
      </c>
      <c r="G17" s="75">
        <f t="shared" si="1"/>
        <v>451.500000000124</v>
      </c>
      <c r="K17" s="82"/>
    </row>
    <row r="18" spans="1:11">
      <c r="A18" s="115">
        <f>'DC4-1'!A69</f>
        <v>43266</v>
      </c>
      <c r="B18" s="77">
        <f>'DC4-1'!B18</f>
        <v>2581.994</v>
      </c>
      <c r="C18" s="77">
        <f>IF(ISERROR(VLOOKUP(A18,'DC4-1'!$A$4:$Q$1997,5,TRUE)),"",VLOOKUP(A18,'DC4-1'!$A$4:$Q$1997,5,TRUE))</f>
        <v>103.991</v>
      </c>
      <c r="D18" s="74">
        <v>29.309</v>
      </c>
      <c r="E18" s="74">
        <v>29.343</v>
      </c>
      <c r="F18" s="74">
        <f t="shared" si="0"/>
        <v>2656.659</v>
      </c>
      <c r="G18" s="75">
        <f t="shared" si="1"/>
        <v>483.500000000276</v>
      </c>
      <c r="K18" s="82"/>
    </row>
    <row r="19" spans="1:11">
      <c r="A19" s="115">
        <f>'DC4-1'!A70</f>
        <v>43271</v>
      </c>
      <c r="B19" s="77">
        <f>'DC4-1'!B19</f>
        <v>2581.994</v>
      </c>
      <c r="C19" s="77">
        <f>IF(ISERROR(VLOOKUP(A19,'DC4-1'!$A$4:$Q$1997,5,TRUE)),"",VLOOKUP(A19,'DC4-1'!$A$4:$Q$1997,5,TRUE))</f>
        <v>106.859</v>
      </c>
      <c r="D19" s="74">
        <v>32.182</v>
      </c>
      <c r="E19" s="74">
        <v>32.211</v>
      </c>
      <c r="F19" s="74">
        <f t="shared" si="0"/>
        <v>2656.6565</v>
      </c>
      <c r="G19" s="75">
        <f t="shared" si="1"/>
        <v>486.000000000331</v>
      </c>
      <c r="K19" s="82"/>
    </row>
    <row r="20" spans="1:11">
      <c r="A20" s="115">
        <f>'DC4-1'!A71</f>
        <v>43277</v>
      </c>
      <c r="B20" s="77">
        <f>'DC4-1'!B20</f>
        <v>2581.994</v>
      </c>
      <c r="C20" s="77">
        <f>IF(ISERROR(VLOOKUP(A20,'DC4-1'!$A$4:$Q$1997,5,TRUE)),"",VLOOKUP(A20,'DC4-1'!$A$4:$Q$1997,5,TRUE))</f>
        <v>106.828</v>
      </c>
      <c r="D20" s="74">
        <v>32.16</v>
      </c>
      <c r="E20" s="74">
        <v>32.199</v>
      </c>
      <c r="F20" s="74">
        <f t="shared" si="0"/>
        <v>2656.6425</v>
      </c>
      <c r="G20" s="75">
        <f t="shared" si="1"/>
        <v>500.000000000455</v>
      </c>
      <c r="K20" s="82"/>
    </row>
    <row r="21" spans="1:11">
      <c r="A21" s="115">
        <f>'DC4-1'!A72</f>
        <v>43283</v>
      </c>
      <c r="B21" s="77">
        <f>'DC4-1'!B21</f>
        <v>2581.994</v>
      </c>
      <c r="C21" s="77">
        <f>IF(ISERROR(VLOOKUP(A21,'DC4-1'!$A$4:$Q$1997,5,TRUE)),"",VLOOKUP(A21,'DC4-1'!$A$4:$Q$1997,5,TRUE))</f>
        <v>106.806</v>
      </c>
      <c r="D21" s="74">
        <v>32.144</v>
      </c>
      <c r="E21" s="74">
        <v>32.179</v>
      </c>
      <c r="F21" s="74">
        <f t="shared" si="0"/>
        <v>2656.6385</v>
      </c>
      <c r="G21" s="75">
        <f t="shared" si="1"/>
        <v>504.00000000036</v>
      </c>
      <c r="K21" s="82"/>
    </row>
    <row r="22" spans="1:11">
      <c r="A22" s="115">
        <f>'DC4-1'!A73</f>
        <v>43293</v>
      </c>
      <c r="B22" s="77">
        <f>'DC4-1'!B22</f>
        <v>2581.994</v>
      </c>
      <c r="C22" s="77">
        <f>IF(ISERROR(VLOOKUP(A22,'DC4-1'!$A$4:$Q$1997,5,TRUE)),"",VLOOKUP(A22,'DC4-1'!$A$4:$Q$1997,5,TRUE))</f>
        <v>106.806</v>
      </c>
      <c r="D22" s="74">
        <v>32.146</v>
      </c>
      <c r="E22" s="74">
        <v>32.176</v>
      </c>
      <c r="F22" s="74">
        <f t="shared" si="0"/>
        <v>2656.639</v>
      </c>
      <c r="G22" s="75">
        <f t="shared" si="1"/>
        <v>503.500000000258</v>
      </c>
      <c r="K22" s="82"/>
    </row>
    <row r="23" spans="1:11">
      <c r="A23" s="115">
        <f>'DC4-1'!A74</f>
        <v>43297</v>
      </c>
      <c r="B23" s="77">
        <f>'DC4-1'!B23</f>
        <v>2581.994</v>
      </c>
      <c r="C23" s="77">
        <f>IF(ISERROR(VLOOKUP(A23,'DC4-1'!$A$4:$Q$1997,5,TRUE)),"",VLOOKUP(A23,'DC4-1'!$A$4:$Q$1997,5,TRUE))</f>
        <v>106.776</v>
      </c>
      <c r="D23" s="74">
        <v>32.128</v>
      </c>
      <c r="E23" s="74">
        <v>32.16</v>
      </c>
      <c r="F23" s="74">
        <f t="shared" si="0"/>
        <v>2656.626</v>
      </c>
      <c r="G23" s="75">
        <f t="shared" si="1"/>
        <v>516.500000000178</v>
      </c>
      <c r="K23" s="82"/>
    </row>
    <row r="24" spans="1:11">
      <c r="A24" s="115">
        <f>'DC4-1'!A75</f>
        <v>43306</v>
      </c>
      <c r="B24" s="77">
        <f>'DC4-1'!B24</f>
        <v>2581.994</v>
      </c>
      <c r="C24" s="77">
        <f>IF(ISERROR(VLOOKUP(A24,'DC4-1'!$A$4:$Q$1997,5,TRUE)),"",VLOOKUP(A24,'DC4-1'!$A$4:$Q$1997,5,TRUE))</f>
        <v>106.768</v>
      </c>
      <c r="D24" s="74">
        <v>32.121</v>
      </c>
      <c r="E24" s="74">
        <v>32.158</v>
      </c>
      <c r="F24" s="74">
        <f t="shared" si="0"/>
        <v>2656.6225</v>
      </c>
      <c r="G24" s="75">
        <f t="shared" si="1"/>
        <v>519.999999999982</v>
      </c>
      <c r="K24" s="82"/>
    </row>
    <row r="25" spans="1:11">
      <c r="A25" s="115">
        <f>'DC4-1'!A76</f>
        <v>43313</v>
      </c>
      <c r="B25" s="77">
        <f>'DC4-1'!B25</f>
        <v>2581.994</v>
      </c>
      <c r="C25" s="77">
        <f>IF(ISERROR(VLOOKUP(A25,'DC4-1'!$A$4:$Q$1997,5,TRUE)),"",VLOOKUP(A25,'DC4-1'!$A$4:$Q$1997,5,TRUE))</f>
        <v>107.389</v>
      </c>
      <c r="D25" s="74">
        <v>32.744</v>
      </c>
      <c r="E25" s="74">
        <v>32.779</v>
      </c>
      <c r="F25" s="74">
        <f t="shared" si="0"/>
        <v>2656.6215</v>
      </c>
      <c r="G25" s="75">
        <f t="shared" si="1"/>
        <v>521.000000000186</v>
      </c>
      <c r="K25" s="82"/>
    </row>
    <row r="26" spans="1:11">
      <c r="A26" s="115">
        <f>'DC4-1'!A77</f>
        <v>43318</v>
      </c>
      <c r="B26" s="77">
        <f>'DC4-1'!B26</f>
        <v>2581.994</v>
      </c>
      <c r="C26" s="77">
        <f>IF(ISERROR(VLOOKUP(A26,'DC4-1'!$A$4:$Q$1997,5,TRUE)),"",VLOOKUP(A26,'DC4-1'!$A$4:$Q$1997,5,TRUE))</f>
        <v>107.383</v>
      </c>
      <c r="D26" s="74">
        <v>32.746</v>
      </c>
      <c r="E26" s="74">
        <v>32.781</v>
      </c>
      <c r="F26" s="74">
        <f t="shared" si="0"/>
        <v>2656.6135</v>
      </c>
      <c r="G26" s="75">
        <f t="shared" si="1"/>
        <v>529.000000000451</v>
      </c>
      <c r="K26" s="82"/>
    </row>
    <row r="27" spans="1:11">
      <c r="A27" s="115">
        <f>'DC4-1'!A78</f>
        <v>43325</v>
      </c>
      <c r="B27" s="77">
        <f>'DC4-1'!B27</f>
        <v>2581.994</v>
      </c>
      <c r="C27" s="77">
        <f>IF(ISERROR(VLOOKUP(A27,'DC4-1'!$A$4:$Q$1997,5,TRUE)),"",VLOOKUP(A27,'DC4-1'!$A$4:$Q$1997,5,TRUE))</f>
        <v>107.3485</v>
      </c>
      <c r="D27" s="74">
        <v>32.713</v>
      </c>
      <c r="E27" s="74">
        <v>32.746</v>
      </c>
      <c r="F27" s="74">
        <f t="shared" si="0"/>
        <v>2656.613</v>
      </c>
      <c r="G27" s="75">
        <f t="shared" si="1"/>
        <v>529.500000000098</v>
      </c>
      <c r="K27" s="82"/>
    </row>
    <row r="28" spans="1:11">
      <c r="A28" s="115">
        <f>'DC4-1'!A79</f>
        <v>43336</v>
      </c>
      <c r="B28" s="77">
        <f>'DC4-1'!B28</f>
        <v>2581.994</v>
      </c>
      <c r="C28" s="77">
        <f>IF(ISERROR(VLOOKUP(A28,'DC4-1'!$A$4:$Q$1997,5,TRUE)),"",VLOOKUP(A28,'DC4-1'!$A$4:$Q$1997,5,TRUE))</f>
        <v>110.2335</v>
      </c>
      <c r="D28" s="74">
        <v>35.609</v>
      </c>
      <c r="E28" s="74">
        <v>35.638</v>
      </c>
      <c r="F28" s="74">
        <f t="shared" si="0"/>
        <v>2656.604</v>
      </c>
      <c r="G28" s="75">
        <f t="shared" si="1"/>
        <v>538.500000000568</v>
      </c>
      <c r="K28" s="82"/>
    </row>
    <row r="29" spans="1:11">
      <c r="A29" s="115">
        <f>'DC4-1'!A80</f>
        <v>43340</v>
      </c>
      <c r="B29" s="77">
        <f>'DC4-1'!B29</f>
        <v>2581.994</v>
      </c>
      <c r="C29" s="77">
        <f>IF(ISERROR(VLOOKUP(A29,'DC4-1'!$A$4:$Q$1997,5,TRUE)),"",VLOOKUP(A29,'DC4-1'!$A$4:$Q$1997,5,TRUE))</f>
        <v>110.2355</v>
      </c>
      <c r="D29" s="74">
        <v>35.611</v>
      </c>
      <c r="E29" s="74">
        <v>35.643</v>
      </c>
      <c r="F29" s="74">
        <f t="shared" si="0"/>
        <v>2656.6025</v>
      </c>
      <c r="G29" s="75">
        <f t="shared" si="1"/>
        <v>539.999999999964</v>
      </c>
      <c r="K29" s="82"/>
    </row>
    <row r="30" spans="1:11">
      <c r="A30" s="115">
        <f>'DC4-1'!A81</f>
        <v>43346</v>
      </c>
      <c r="B30" s="77">
        <f>'DC4-1'!B30</f>
        <v>2581.994</v>
      </c>
      <c r="C30" s="77">
        <f>IF(ISERROR(VLOOKUP(A30,'DC4-1'!$A$4:$Q$1997,5,TRUE)),"",VLOOKUP(A30,'DC4-1'!$A$4:$Q$1997,5,TRUE))</f>
        <v>110.235</v>
      </c>
      <c r="D30" s="74">
        <v>35.575</v>
      </c>
      <c r="E30" s="74">
        <v>35.607</v>
      </c>
      <c r="F30" s="74">
        <f t="shared" si="0"/>
        <v>2656.638</v>
      </c>
      <c r="G30" s="75">
        <f t="shared" si="1"/>
        <v>504.500000000007</v>
      </c>
      <c r="K30" s="82"/>
    </row>
    <row r="31" spans="1:11">
      <c r="A31" s="115">
        <f>'DC4-1'!A82</f>
        <v>43365</v>
      </c>
      <c r="B31" s="77">
        <f>'DC4-1'!B31</f>
        <v>2581.994</v>
      </c>
      <c r="C31" s="77">
        <f>IF(ISERROR(VLOOKUP(A31,'DC4-1'!$A$4:$Q$1997,5,TRUE)),"",VLOOKUP(A31,'DC4-1'!$A$4:$Q$1997,5,TRUE))</f>
        <v>113.665</v>
      </c>
      <c r="D31" s="74">
        <v>39.072</v>
      </c>
      <c r="E31" s="74">
        <v>39.108</v>
      </c>
      <c r="F31" s="74">
        <f t="shared" si="0"/>
        <v>2656.569</v>
      </c>
      <c r="G31" s="75">
        <f t="shared" si="1"/>
        <v>573.500000000422</v>
      </c>
      <c r="K31" s="82"/>
    </row>
    <row r="32" spans="1:11">
      <c r="A32" s="115">
        <v>43370</v>
      </c>
      <c r="B32" s="77">
        <f>'DC4-1'!B32</f>
        <v>2581.994</v>
      </c>
      <c r="C32" s="77">
        <f>IF(ISERROR(VLOOKUP(A32,'DC4-1'!$A$4:$Q$1997,5,TRUE)),"",VLOOKUP(A32,'DC4-1'!$A$4:$Q$1997,5,TRUE))</f>
        <v>113.648</v>
      </c>
      <c r="D32" s="74">
        <v>39.063</v>
      </c>
      <c r="E32" s="74">
        <v>39.094</v>
      </c>
      <c r="F32" s="74">
        <f t="shared" si="0"/>
        <v>2656.5635</v>
      </c>
      <c r="G32" s="75">
        <f t="shared" si="1"/>
        <v>579.000000000178</v>
      </c>
      <c r="K32" s="82"/>
    </row>
    <row r="33" spans="1:11">
      <c r="A33" s="115">
        <f>实测管口高程!A2</f>
        <v>43375</v>
      </c>
      <c r="B33" s="77">
        <f>'DC4-1'!B33</f>
        <v>2581.994</v>
      </c>
      <c r="C33" s="77">
        <f>IF(ISERROR(VLOOKUP(A33,'DC4-1'!$A$4:$Q$1997,5,TRUE)),"",VLOOKUP(A33,'DC4-1'!$A$4:$Q$1997,5,TRUE))</f>
        <v>113.643</v>
      </c>
      <c r="D33" s="74">
        <v>39.059</v>
      </c>
      <c r="E33" s="74">
        <v>39.093</v>
      </c>
      <c r="F33" s="74">
        <f t="shared" si="0"/>
        <v>2656.561</v>
      </c>
      <c r="G33" s="75">
        <f t="shared" si="1"/>
        <v>581.500000000233</v>
      </c>
      <c r="H33" s="75"/>
      <c r="K33" s="82"/>
    </row>
    <row r="34" spans="1:11">
      <c r="A34" s="115">
        <f>实测管口高程!A3</f>
        <v>43381</v>
      </c>
      <c r="B34" s="77">
        <f>'DC4-1'!B34</f>
        <v>2581.994</v>
      </c>
      <c r="C34" s="77">
        <f>IF(ISERROR(VLOOKUP(A34,'DC4-1'!$A$4:$Q$1997,5,TRUE)),"",VLOOKUP(A34,'DC4-1'!$A$4:$Q$1997,5,TRUE))</f>
        <v>113.635</v>
      </c>
      <c r="D34" s="74">
        <v>39.058</v>
      </c>
      <c r="E34" s="74">
        <v>39.092</v>
      </c>
      <c r="F34" s="74">
        <f t="shared" si="0"/>
        <v>2656.554</v>
      </c>
      <c r="G34" s="75">
        <f t="shared" si="1"/>
        <v>588.500000000295</v>
      </c>
      <c r="K34" s="82"/>
    </row>
    <row r="35" spans="1:11">
      <c r="A35" s="115">
        <f>实测管口高程!A4</f>
        <v>43390</v>
      </c>
      <c r="B35" s="77">
        <f>'DC4-1'!B35</f>
        <v>2581.994</v>
      </c>
      <c r="C35" s="77">
        <f>IF(ISERROR(VLOOKUP(A35,'DC4-1'!$A$4:$Q$1997,5,TRUE)),"",VLOOKUP(A35,'DC4-1'!$A$4:$Q$1997,5,TRUE))</f>
        <v>113.6035</v>
      </c>
      <c r="D35" s="74">
        <v>39.032</v>
      </c>
      <c r="E35" s="74">
        <v>39.069</v>
      </c>
      <c r="F35" s="74">
        <f t="shared" si="0"/>
        <v>2656.547</v>
      </c>
      <c r="G35" s="75">
        <f t="shared" si="1"/>
        <v>595.499999999902</v>
      </c>
      <c r="K35" s="82"/>
    </row>
    <row r="36" spans="1:11">
      <c r="A36" s="115">
        <f>实测管口高程!A5</f>
        <v>43396</v>
      </c>
      <c r="B36" s="77">
        <f>'DC4-1'!B36</f>
        <v>2581.994</v>
      </c>
      <c r="C36" s="77">
        <f>IF(ISERROR(VLOOKUP(A36,'DC4-1'!$A$4:$Q$1997,5,TRUE)),"",VLOOKUP(A36,'DC4-1'!$A$4:$Q$1997,5,TRUE))</f>
        <v>116.939</v>
      </c>
      <c r="D36" s="74">
        <v>42.377</v>
      </c>
      <c r="E36" s="74">
        <v>42.41</v>
      </c>
      <c r="F36" s="74">
        <f t="shared" si="0"/>
        <v>2656.5395</v>
      </c>
      <c r="G36" s="75">
        <f t="shared" si="1"/>
        <v>603.00000000052</v>
      </c>
      <c r="K36" s="82"/>
    </row>
    <row r="37" spans="1:11">
      <c r="A37" s="115">
        <f>实测管口高程!A6</f>
        <v>43403</v>
      </c>
      <c r="B37" s="77">
        <f>'DC4-1'!B37</f>
        <v>2581.994</v>
      </c>
      <c r="C37" s="77">
        <f>IF(ISERROR(VLOOKUP(A37,'DC4-1'!$A$4:$Q$1997,5,TRUE)),"",VLOOKUP(A37,'DC4-1'!$A$4:$Q$1997,5,TRUE))</f>
        <v>120.1085</v>
      </c>
      <c r="D37" s="74">
        <v>45.561</v>
      </c>
      <c r="E37" s="74">
        <v>45.597</v>
      </c>
      <c r="F37" s="74">
        <f t="shared" si="0"/>
        <v>2656.5235</v>
      </c>
      <c r="G37" s="75">
        <f t="shared" si="1"/>
        <v>619.000000000597</v>
      </c>
      <c r="K37" s="82"/>
    </row>
    <row r="38" spans="1:11">
      <c r="A38" s="115">
        <f>实测管口高程!A7</f>
        <v>43411</v>
      </c>
      <c r="B38" s="77">
        <f>'DC4-1'!B38</f>
        <v>2581.994</v>
      </c>
      <c r="C38" s="77">
        <f>IF(ISERROR(VLOOKUP(A38,'DC4-1'!$A$4:$Q$1997,5,TRUE)),"",VLOOKUP(A38,'DC4-1'!$A$4:$Q$1997,5,TRUE))</f>
        <v>123.1</v>
      </c>
      <c r="D38" s="74">
        <v>48.569</v>
      </c>
      <c r="E38" s="74">
        <v>48.602</v>
      </c>
      <c r="F38" s="74">
        <f t="shared" si="0"/>
        <v>2656.5085</v>
      </c>
      <c r="G38" s="75">
        <f t="shared" si="1"/>
        <v>634.000000000469</v>
      </c>
      <c r="K38" s="82"/>
    </row>
    <row r="39" spans="1:11">
      <c r="A39" s="115">
        <f>实测管口高程!A8</f>
        <v>43419</v>
      </c>
      <c r="B39" s="77">
        <f>'DC4-1'!B39</f>
        <v>2581.994</v>
      </c>
      <c r="C39" s="77">
        <f>IF(ISERROR(VLOOKUP(A39,'DC4-1'!$A$4:$Q$1997,5,TRUE)),"",VLOOKUP(A39,'DC4-1'!$A$4:$Q$1997,5,TRUE))</f>
        <v>123.6075</v>
      </c>
      <c r="D39" s="74">
        <v>49.118</v>
      </c>
      <c r="E39" s="74">
        <v>49.151</v>
      </c>
      <c r="F39" s="74">
        <f t="shared" si="0"/>
        <v>2656.467</v>
      </c>
      <c r="G39" s="75">
        <f t="shared" si="1"/>
        <v>675.500000000284</v>
      </c>
      <c r="K39" s="82"/>
    </row>
    <row r="40" spans="1:11">
      <c r="A40" s="115">
        <f>实测管口高程!A9</f>
        <v>43425</v>
      </c>
      <c r="B40" s="77">
        <f>'DC4-1'!B40</f>
        <v>2581.994</v>
      </c>
      <c r="C40" s="77">
        <f>IF(ISERROR(VLOOKUP(A40,'DC4-1'!$A$4:$Q$1997,5,TRUE)),"",VLOOKUP(A40,'DC4-1'!$A$4:$Q$1997,5,TRUE))</f>
        <v>126.413</v>
      </c>
      <c r="D40" s="74">
        <v>51.928</v>
      </c>
      <c r="E40" s="74">
        <v>51.961</v>
      </c>
      <c r="F40" s="74">
        <f t="shared" si="0"/>
        <v>2656.4625</v>
      </c>
      <c r="G40" s="75">
        <f t="shared" si="1"/>
        <v>680.000000000291</v>
      </c>
      <c r="K40" s="82">
        <f>IF(AND(年报!N$2&lt;=A40,A40&lt;=年报!N$3),1,0)</f>
        <v>0</v>
      </c>
    </row>
    <row r="41" spans="1:11">
      <c r="A41" s="115">
        <f>实测管口高程!A10</f>
        <v>43431</v>
      </c>
      <c r="B41" s="77">
        <f>'DC4-1'!B41</f>
        <v>2581.994</v>
      </c>
      <c r="C41" s="77">
        <f>IF(ISERROR(VLOOKUP(A41,'DC4-1'!$A$4:$Q$1997,5,TRUE)),"",VLOOKUP(A41,'DC4-1'!$A$4:$Q$1997,5,TRUE))</f>
        <v>126.9635</v>
      </c>
      <c r="D41" s="74">
        <v>52.492</v>
      </c>
      <c r="E41" s="74">
        <v>52.528</v>
      </c>
      <c r="F41" s="74">
        <f t="shared" si="0"/>
        <v>2656.4475</v>
      </c>
      <c r="G41" s="75">
        <f t="shared" si="1"/>
        <v>695.000000000618</v>
      </c>
      <c r="K41" s="82">
        <f>IF(AND(年报!N$2&lt;=A41,A41&lt;=年报!N$3),1,0)</f>
        <v>0</v>
      </c>
    </row>
    <row r="42" spans="1:11">
      <c r="A42" s="115">
        <f>实测管口高程!A11</f>
        <v>43441</v>
      </c>
      <c r="B42" s="77">
        <f>'DC4-1'!B42</f>
        <v>2581.994</v>
      </c>
      <c r="C42" s="77">
        <f>IF(ISERROR(VLOOKUP(A42,'DC4-1'!$A$4:$Q$1997,5,TRUE)),"",VLOOKUP(A42,'DC4-1'!$A$4:$Q$1997,5,TRUE))</f>
        <v>129.7375</v>
      </c>
      <c r="D42" s="74">
        <v>55.28</v>
      </c>
      <c r="E42" s="74">
        <v>55.314</v>
      </c>
      <c r="F42" s="74">
        <f t="shared" si="0"/>
        <v>2656.4345</v>
      </c>
      <c r="G42" s="75">
        <f t="shared" si="1"/>
        <v>708.000000000084</v>
      </c>
      <c r="K42" s="82">
        <f>IF(AND(年报!N$2&lt;=A42,A42&lt;=年报!N$3),1,0)</f>
        <v>0</v>
      </c>
    </row>
    <row r="43" spans="1:11">
      <c r="A43" s="115">
        <f>实测管口高程!A12</f>
        <v>43445</v>
      </c>
      <c r="B43" s="77">
        <f>'DC4-1'!B43</f>
        <v>2581.994</v>
      </c>
      <c r="C43" s="77">
        <f>IF(ISERROR(VLOOKUP(A43,'DC4-1'!$A$4:$Q$1997,5,TRUE)),"",VLOOKUP(A43,'DC4-1'!$A$4:$Q$1997,5,TRUE))</f>
        <v>129.7125</v>
      </c>
      <c r="D43" s="74">
        <v>55.259</v>
      </c>
      <c r="E43" s="74">
        <v>55.294</v>
      </c>
      <c r="F43" s="74">
        <f t="shared" si="0"/>
        <v>2656.43</v>
      </c>
      <c r="G43" s="75">
        <f t="shared" si="1"/>
        <v>712.500000000091</v>
      </c>
      <c r="K43" s="82">
        <f>IF(AND(年报!N$2&lt;=A43,A43&lt;=年报!N$3),1,0)</f>
        <v>0</v>
      </c>
    </row>
    <row r="44" spans="1:11">
      <c r="A44" s="115">
        <f>实测管口高程!A13</f>
        <v>43455</v>
      </c>
      <c r="B44" s="77">
        <f>'DC4-1'!B44</f>
        <v>2581.994</v>
      </c>
      <c r="C44" s="77">
        <f>IF(ISERROR(VLOOKUP(A44,'DC4-1'!$A$4:$Q$1997,5,TRUE)),"",VLOOKUP(A44,'DC4-1'!$A$4:$Q$1997,5,TRUE))</f>
        <v>133.1545</v>
      </c>
      <c r="D44" s="74">
        <v>58.718</v>
      </c>
      <c r="E44" s="74">
        <v>58.751</v>
      </c>
      <c r="F44" s="74">
        <f t="shared" si="0"/>
        <v>2656.414</v>
      </c>
      <c r="G44" s="75">
        <f t="shared" si="1"/>
        <v>728.500000000167</v>
      </c>
      <c r="K44" s="82">
        <f>IF(AND(年报!N$2&lt;=A44,A44&lt;=年报!N$3),1,0)</f>
        <v>0</v>
      </c>
    </row>
    <row r="45" spans="1:11">
      <c r="A45" s="115">
        <f>实测管口高程!A14</f>
        <v>43461</v>
      </c>
      <c r="B45" s="77">
        <f>'DC4-1'!B45</f>
        <v>2581.994</v>
      </c>
      <c r="C45" s="77">
        <f>IF(ISERROR(VLOOKUP(A45,'DC4-1'!$A$4:$Q$1997,5,TRUE)),"",VLOOKUP(A45,'DC4-1'!$A$4:$Q$1997,5,TRUE))</f>
        <v>133.1115</v>
      </c>
      <c r="D45" s="74">
        <v>58.681</v>
      </c>
      <c r="E45" s="74">
        <v>58.718</v>
      </c>
      <c r="F45" s="74">
        <f t="shared" si="0"/>
        <v>2656.406</v>
      </c>
      <c r="G45" s="75">
        <f t="shared" si="1"/>
        <v>736.500000000433</v>
      </c>
      <c r="K45" s="82">
        <f>IF(AND(年报!N$2&lt;=A45,A45&lt;=年报!N$3),1,0)</f>
        <v>0</v>
      </c>
    </row>
    <row r="46" spans="1:11">
      <c r="A46" s="115">
        <f>实测管口高程!A15</f>
        <v>43467</v>
      </c>
      <c r="B46" s="77">
        <f>'DC4-1'!B46</f>
        <v>2581.994</v>
      </c>
      <c r="C46" s="77">
        <f>IF(ISERROR(VLOOKUP(A46,'DC4-1'!$A$4:$Q$1997,5,TRUE)),"",VLOOKUP(A46,'DC4-1'!$A$4:$Q$1997,5,TRUE))</f>
        <v>133.082</v>
      </c>
      <c r="D46" s="74">
        <v>58.657</v>
      </c>
      <c r="E46" s="74">
        <v>58.69</v>
      </c>
      <c r="F46" s="74">
        <f t="shared" si="0"/>
        <v>2656.4025</v>
      </c>
      <c r="G46" s="75">
        <f t="shared" si="1"/>
        <v>740.000000000236</v>
      </c>
      <c r="K46" s="82">
        <f>IF(AND(年报!N$2&lt;=A46,A46&lt;=年报!N$3),1,0)</f>
        <v>0</v>
      </c>
    </row>
    <row r="47" spans="1:11">
      <c r="A47" s="115">
        <f>实测管口高程!A16</f>
        <v>43474</v>
      </c>
      <c r="B47" s="77">
        <f>'DC4-1'!B47</f>
        <v>2581.994</v>
      </c>
      <c r="C47" s="77">
        <f>IF(ISERROR(VLOOKUP(A47,'DC4-1'!$A$4:$Q$1997,5,TRUE)),"",VLOOKUP(A47,'DC4-1'!$A$4:$Q$1997,5,TRUE))</f>
        <v>133.648</v>
      </c>
      <c r="D47" s="74">
        <v>59.236</v>
      </c>
      <c r="E47" s="74">
        <v>59.27</v>
      </c>
      <c r="F47" s="74">
        <f t="shared" si="0"/>
        <v>2656.389</v>
      </c>
      <c r="G47" s="75">
        <f t="shared" si="1"/>
        <v>753.500000000258</v>
      </c>
      <c r="K47" s="82">
        <f>IF(AND(年报!N$2&lt;=A47,A47&lt;=年报!N$3),1,0)</f>
        <v>0</v>
      </c>
    </row>
    <row r="48" spans="1:11">
      <c r="A48" s="115">
        <f>实测管口高程!A17</f>
        <v>43481</v>
      </c>
      <c r="B48" s="77">
        <f>'DC4-1'!B48</f>
        <v>2581.994</v>
      </c>
      <c r="C48" s="77">
        <f>IF(ISERROR(VLOOKUP(A48,'DC4-1'!$A$4:$Q$1997,5,TRUE)),"",VLOOKUP(A48,'DC4-1'!$A$4:$Q$1997,5,TRUE))</f>
        <v>136.348</v>
      </c>
      <c r="D48" s="74">
        <v>61.941</v>
      </c>
      <c r="E48" s="74">
        <v>61.972</v>
      </c>
      <c r="F48" s="74">
        <f t="shared" si="0"/>
        <v>2656.3855</v>
      </c>
      <c r="G48" s="75">
        <f t="shared" si="1"/>
        <v>757.000000000062</v>
      </c>
      <c r="K48" s="82">
        <f>IF(AND(年报!N$2&lt;=A48,A48&lt;=年报!N$3),1,0)</f>
        <v>0</v>
      </c>
    </row>
    <row r="49" spans="1:11">
      <c r="A49" s="115">
        <f>实测管口高程!A18</f>
        <v>43486</v>
      </c>
      <c r="B49" s="77">
        <f>'DC4-1'!B49</f>
        <v>2581.994</v>
      </c>
      <c r="C49" s="77">
        <f>IF(ISERROR(VLOOKUP(A49,'DC4-1'!$A$4:$Q$1997,5,TRUE)),"",VLOOKUP(A49,'DC4-1'!$A$4:$Q$1997,5,TRUE))</f>
        <v>136.3355</v>
      </c>
      <c r="D49" s="74">
        <v>61.925</v>
      </c>
      <c r="E49" s="74">
        <v>61.962</v>
      </c>
      <c r="F49" s="74">
        <f t="shared" si="0"/>
        <v>2656.386</v>
      </c>
      <c r="G49" s="75">
        <f t="shared" si="1"/>
        <v>756.49999999996</v>
      </c>
      <c r="K49" s="82">
        <f>IF(AND(年报!N$2&lt;=A49,A49&lt;=年报!N$3),1,0)</f>
        <v>0</v>
      </c>
    </row>
    <row r="50" spans="1:11">
      <c r="A50" s="115">
        <f>实测管口高程!A19</f>
        <v>43511</v>
      </c>
      <c r="B50" s="77">
        <f>'DC4-1'!B50</f>
        <v>2581.994</v>
      </c>
      <c r="C50" s="77">
        <f>IF(ISERROR(VLOOKUP(A50,'DC4-1'!$A$4:$Q$1997,5,TRUE)),"",VLOOKUP(A50,'DC4-1'!$A$4:$Q$1997,5,TRUE))</f>
        <v>136.2745</v>
      </c>
      <c r="D50" s="74">
        <v>61.884</v>
      </c>
      <c r="E50" s="74">
        <v>61.916</v>
      </c>
      <c r="F50" s="74">
        <f t="shared" si="0"/>
        <v>2656.3685</v>
      </c>
      <c r="G50" s="75">
        <f t="shared" si="1"/>
        <v>774.000000000342</v>
      </c>
      <c r="K50" s="82">
        <f>IF(AND(年报!N$2&lt;=A50,A50&lt;=年报!N$3),1,0)</f>
        <v>0</v>
      </c>
    </row>
    <row r="51" spans="1:11">
      <c r="A51" s="115">
        <v>43515</v>
      </c>
      <c r="B51" s="77">
        <f>'DC4-1'!B51</f>
        <v>2581.994</v>
      </c>
      <c r="C51" s="77">
        <f>IF(ISERROR(VLOOKUP(A51,'DC4-1'!$A$4:$Q$1997,5,TRUE)),"",VLOOKUP(A51,'DC4-1'!$A$4:$Q$1997,5,TRUE))</f>
        <v>136.2615</v>
      </c>
      <c r="D51" s="74">
        <v>61.88</v>
      </c>
      <c r="E51" s="74">
        <v>61.919</v>
      </c>
      <c r="F51" s="74">
        <f t="shared" si="0"/>
        <v>2656.356</v>
      </c>
      <c r="G51" s="75">
        <f t="shared" si="1"/>
        <v>786.50000000016</v>
      </c>
      <c r="K51" s="82">
        <f>IF(AND(年报!N$2&lt;=A51,A51&lt;=年报!N$3),1,0)</f>
        <v>0</v>
      </c>
    </row>
    <row r="52" spans="1:11">
      <c r="A52" s="115">
        <v>43524</v>
      </c>
      <c r="B52" s="77">
        <f>'DC4-1'!B52</f>
        <v>2581.994</v>
      </c>
      <c r="C52" s="77">
        <f>IF(ISERROR(VLOOKUP(A52,'DC4-1'!$A$4:$Q$1997,5,TRUE)),"",VLOOKUP(A52,'DC4-1'!$A$4:$Q$1997,5,TRUE))</f>
        <v>138.9745</v>
      </c>
      <c r="D52" s="74">
        <v>64.595</v>
      </c>
      <c r="E52" s="74">
        <v>64.628</v>
      </c>
      <c r="F52" s="74">
        <f t="shared" si="0"/>
        <v>2656.357</v>
      </c>
      <c r="G52" s="75">
        <f t="shared" si="1"/>
        <v>785.500000000411</v>
      </c>
      <c r="K52" s="82">
        <f>IF(AND(年报!N$2&lt;=A52,A52&lt;=年报!N$3),1,0)</f>
        <v>0</v>
      </c>
    </row>
    <row r="53" spans="1:11">
      <c r="A53" s="115">
        <v>43530</v>
      </c>
      <c r="B53" s="77">
        <f>'DC4-1'!B53</f>
        <v>2581.994</v>
      </c>
      <c r="C53" s="77">
        <f>IF(ISERROR(VLOOKUP(A53,'DC4-1'!$A$4:$Q$1997,5,TRUE)),"",VLOOKUP(A53,'DC4-1'!$A$4:$Q$1997,5,TRUE))</f>
        <v>139.525</v>
      </c>
      <c r="D53" s="74">
        <v>65.155</v>
      </c>
      <c r="E53" s="74">
        <v>65.192</v>
      </c>
      <c r="F53" s="74">
        <f t="shared" si="0"/>
        <v>2656.3455</v>
      </c>
      <c r="G53" s="75">
        <f t="shared" si="1"/>
        <v>797.000000000025</v>
      </c>
      <c r="K53" s="82">
        <f>IF(AND(年报!N$2&lt;=A53,A53&lt;=年报!N$3),1,0)</f>
        <v>0</v>
      </c>
    </row>
    <row r="54" spans="1:11">
      <c r="A54" s="115">
        <v>43535</v>
      </c>
      <c r="B54" s="77">
        <f>'DC4-1'!B54</f>
        <v>2581.994</v>
      </c>
      <c r="C54" s="77">
        <f>IF(ISERROR(VLOOKUP(A54,'DC4-1'!$A$4:$Q$1997,5,TRUE)),"",VLOOKUP(A54,'DC4-1'!$A$4:$Q$1997,5,TRUE))</f>
        <v>142.223</v>
      </c>
      <c r="D54" s="74">
        <v>67.857</v>
      </c>
      <c r="E54" s="74">
        <v>67.891</v>
      </c>
      <c r="F54" s="74">
        <f t="shared" si="0"/>
        <v>2656.343</v>
      </c>
      <c r="G54" s="75">
        <f t="shared" si="1"/>
        <v>799.50000000008</v>
      </c>
      <c r="K54" s="82">
        <f>IF(AND(年报!N$2&lt;=A54,A54&lt;=年报!N$3),1,0)</f>
        <v>0</v>
      </c>
    </row>
    <row r="55" spans="1:11">
      <c r="A55" s="115">
        <v>43543</v>
      </c>
      <c r="B55" s="77">
        <f>'DC4-1'!B55</f>
        <v>2581.994</v>
      </c>
      <c r="C55" s="77">
        <f>IF(ISERROR(VLOOKUP(A55,'DC4-1'!$A$4:$Q$1997,5,TRUE)),"",VLOOKUP(A55,'DC4-1'!$A$4:$Q$1997,5,TRUE))</f>
        <v>145.219</v>
      </c>
      <c r="D55" s="74">
        <v>70.864</v>
      </c>
      <c r="E55" s="74">
        <v>70.898</v>
      </c>
      <c r="F55" s="74">
        <f t="shared" si="0"/>
        <v>2656.332</v>
      </c>
      <c r="G55" s="75">
        <f t="shared" si="1"/>
        <v>810.500000000047</v>
      </c>
      <c r="K55" s="82">
        <f>IF(AND(年报!N$2&lt;=A55,A55&lt;=年报!N$3),1,0)</f>
        <v>0</v>
      </c>
    </row>
    <row r="56" spans="1:11">
      <c r="A56" s="115">
        <v>43561</v>
      </c>
      <c r="B56" s="77">
        <f>'DC4-1'!B56</f>
        <v>2581.994</v>
      </c>
      <c r="C56" s="77">
        <f>IF(ISERROR(VLOOKUP(A56,'DC4-1'!$A$4:$Q$1997,5,TRUE)),"",VLOOKUP(A56,'DC4-1'!$A$4:$Q$1997,5,TRUE))</f>
        <v>148.5795</v>
      </c>
      <c r="D56" s="74">
        <v>74.256</v>
      </c>
      <c r="E56" s="74">
        <v>74.263</v>
      </c>
      <c r="F56" s="74">
        <f t="shared" si="0"/>
        <v>2656.314</v>
      </c>
      <c r="G56" s="75">
        <f t="shared" si="1"/>
        <v>828.500000000531</v>
      </c>
      <c r="K56" s="82">
        <f>IF(AND(年报!N$2&lt;=A56,A56&lt;=年报!N$3),1,0)</f>
        <v>0</v>
      </c>
    </row>
    <row r="57" spans="1:11">
      <c r="A57" s="115">
        <v>43573</v>
      </c>
      <c r="B57" s="77">
        <f>'DC4-1'!B57</f>
        <v>2581.994</v>
      </c>
      <c r="C57" s="77">
        <f>IF(ISERROR(VLOOKUP(A57,'DC4-1'!$A$4:$Q$1997,5,TRUE)),"",VLOOKUP(A57,'DC4-1'!$A$4:$Q$1997,5,TRUE))</f>
        <v>151.9105</v>
      </c>
      <c r="D57" s="74">
        <v>77.596</v>
      </c>
      <c r="E57" s="74">
        <v>77.631</v>
      </c>
      <c r="F57" s="74">
        <f t="shared" si="0"/>
        <v>2656.291</v>
      </c>
      <c r="G57" s="75">
        <f t="shared" si="1"/>
        <v>851.500000000215</v>
      </c>
      <c r="K57" s="82">
        <f>IF(AND(年报!N$2&lt;=A57,A57&lt;=年报!N$3),1,0)</f>
        <v>0</v>
      </c>
    </row>
    <row r="58" spans="1:11">
      <c r="A58" s="115">
        <v>43581</v>
      </c>
      <c r="B58" s="77">
        <f>'DC4-1'!B58</f>
        <v>2581.994</v>
      </c>
      <c r="C58" s="77">
        <f>IF(ISERROR(VLOOKUP(A58,'DC4-1'!$A$4:$Q$1997,5,TRUE)),"",VLOOKUP(A58,'DC4-1'!$A$4:$Q$1997,5,TRUE))</f>
        <v>152.473</v>
      </c>
      <c r="D58" s="74">
        <v>78.167</v>
      </c>
      <c r="E58" s="74">
        <v>78.202</v>
      </c>
      <c r="F58" s="74">
        <f t="shared" si="0"/>
        <v>2656.2825</v>
      </c>
      <c r="G58" s="75">
        <f t="shared" si="1"/>
        <v>860.000000000127</v>
      </c>
      <c r="K58" s="82">
        <f>IF(AND(年报!N$2&lt;=A58,A58&lt;=年报!N$3),1,0)</f>
        <v>0</v>
      </c>
    </row>
    <row r="59" spans="1:11">
      <c r="A59" s="115">
        <v>43595</v>
      </c>
      <c r="B59" s="77">
        <f>'DC4-1'!B59</f>
        <v>2581.994</v>
      </c>
      <c r="C59" s="77">
        <f>IF(ISERROR(VLOOKUP(A59,'DC4-1'!$A$4:$Q$1997,5,TRUE)),"",VLOOKUP(A59,'DC4-1'!$A$4:$Q$1997,5,TRUE))</f>
        <v>155.1285</v>
      </c>
      <c r="D59" s="74">
        <v>80.837</v>
      </c>
      <c r="E59" s="74">
        <v>80.871</v>
      </c>
      <c r="F59" s="74">
        <f t="shared" si="0"/>
        <v>2656.2685</v>
      </c>
      <c r="G59" s="75">
        <f t="shared" si="1"/>
        <v>874.000000000251</v>
      </c>
      <c r="K59" s="82">
        <f>IF(AND(年报!N$2&lt;=A59,A59&lt;=年报!N$3),1,0)</f>
        <v>0</v>
      </c>
    </row>
    <row r="60" spans="1:11">
      <c r="A60" s="115">
        <v>43601</v>
      </c>
      <c r="B60" s="77">
        <f>'DC4-1'!B60</f>
        <v>2581.994</v>
      </c>
      <c r="C60" s="77">
        <f>IF(ISERROR(VLOOKUP(A60,'DC4-1'!$A$4:$Q$1997,5,TRUE)),"",VLOOKUP(A60,'DC4-1'!$A$4:$Q$1997,5,TRUE))</f>
        <v>155.714</v>
      </c>
      <c r="D60" s="74">
        <v>81.428</v>
      </c>
      <c r="E60" s="74">
        <v>81.466</v>
      </c>
      <c r="F60" s="74">
        <f t="shared" si="0"/>
        <v>2656.261</v>
      </c>
      <c r="G60" s="75">
        <f t="shared" si="1"/>
        <v>881.500000000415</v>
      </c>
      <c r="K60" s="82">
        <f>IF(AND(年报!N$2&lt;=A60,A60&lt;=年报!N$3),1,0)</f>
        <v>0</v>
      </c>
    </row>
    <row r="61" spans="1:11">
      <c r="A61" s="115">
        <v>43608</v>
      </c>
      <c r="B61" s="77">
        <f>'DC4-1'!B61</f>
        <v>2581.994</v>
      </c>
      <c r="C61" s="77">
        <f>IF(ISERROR(VLOOKUP(A61,'DC4-1'!$A$4:$Q$1997,5,TRUE)),"",VLOOKUP(A61,'DC4-1'!$A$4:$Q$1997,5,TRUE))</f>
        <v>158.4695</v>
      </c>
      <c r="D61" s="74">
        <v>84.183</v>
      </c>
      <c r="E61" s="74">
        <v>84.217</v>
      </c>
      <c r="F61" s="74">
        <f t="shared" si="0"/>
        <v>2656.2635</v>
      </c>
      <c r="G61" s="75">
        <f t="shared" si="1"/>
        <v>878.999999999905</v>
      </c>
      <c r="K61" s="82">
        <f>IF(AND(年报!N$2&lt;=A61,A61&lt;=年报!N$3),1,0)</f>
        <v>0</v>
      </c>
    </row>
    <row r="62" spans="1:11">
      <c r="A62" s="115">
        <v>43623</v>
      </c>
      <c r="B62" s="77">
        <f>'DC4-1'!B62</f>
        <v>2581.994</v>
      </c>
      <c r="C62" s="77">
        <f>IF(ISERROR(VLOOKUP(A62,'DC4-1'!$A$4:$Q$1997,5,TRUE)),"",VLOOKUP(A62,'DC4-1'!$A$4:$Q$1997,5,TRUE))</f>
        <v>161.5275</v>
      </c>
      <c r="D62" s="74">
        <v>87.257</v>
      </c>
      <c r="E62" s="74">
        <v>87.288</v>
      </c>
      <c r="F62" s="74">
        <f t="shared" si="0"/>
        <v>2656.249</v>
      </c>
      <c r="G62" s="75">
        <f t="shared" si="1"/>
        <v>893.500000000131</v>
      </c>
      <c r="K62" s="82">
        <f>IF(AND(年报!N$2&lt;=A62,A62&lt;=年报!N$3),1,0)</f>
        <v>0</v>
      </c>
    </row>
    <row r="63" spans="1:11">
      <c r="A63" s="21">
        <v>43630</v>
      </c>
      <c r="B63" s="77">
        <f>'DC4-1'!B63</f>
        <v>2581.994</v>
      </c>
      <c r="C63" s="77">
        <f>IF(ISERROR(VLOOKUP(A63,'DC4-1'!$A$4:$Q$1997,5,TRUE)),"",VLOOKUP(A63,'DC4-1'!$A$4:$Q$1997,5,TRUE))</f>
        <v>162.0845</v>
      </c>
      <c r="D63" s="74">
        <v>87.824</v>
      </c>
      <c r="E63" s="74">
        <v>87.855</v>
      </c>
      <c r="F63" s="74">
        <f t="shared" si="0"/>
        <v>2656.239</v>
      </c>
      <c r="G63" s="75">
        <f t="shared" si="1"/>
        <v>903.500000000349</v>
      </c>
      <c r="K63" s="82">
        <f>IF(AND(年报!N$2&lt;=A63,A63&lt;=年报!N$3),1,0)</f>
        <v>0</v>
      </c>
    </row>
    <row r="64" spans="1:11">
      <c r="A64" s="115">
        <v>43637</v>
      </c>
      <c r="B64" s="77">
        <f>'DC4-1'!B64</f>
        <v>2581.994</v>
      </c>
      <c r="C64" s="77">
        <f>IF(ISERROR(VLOOKUP(A64,'DC4-1'!$A$4:$Q$1997,5,TRUE)),"",VLOOKUP(A64,'DC4-1'!$A$4:$Q$1997,5,TRUE))</f>
        <v>164.839</v>
      </c>
      <c r="D64" s="74">
        <v>90.576</v>
      </c>
      <c r="E64" s="74">
        <v>90.608</v>
      </c>
      <c r="F64" s="74">
        <f t="shared" si="0"/>
        <v>2656.241</v>
      </c>
      <c r="G64" s="75">
        <f t="shared" si="1"/>
        <v>901.500000000397</v>
      </c>
      <c r="K64" s="82">
        <f>IF(AND(年报!N$2&lt;=A64,A64&lt;=年报!N$3),1,0)</f>
        <v>0</v>
      </c>
    </row>
    <row r="65" spans="1:11">
      <c r="A65" s="115">
        <v>43645</v>
      </c>
      <c r="B65" s="77">
        <f>'DC4-1'!B65</f>
        <v>2581.994</v>
      </c>
      <c r="C65" s="77">
        <f>IF(ISERROR(VLOOKUP(A65,'DC4-1'!$A$4:$Q$1997,5,TRUE)),"",VLOOKUP(A65,'DC4-1'!$A$4:$Q$1997,5,TRUE))</f>
        <v>164.7725</v>
      </c>
      <c r="D65" s="74">
        <v>90.527</v>
      </c>
      <c r="E65" s="74">
        <v>90.567</v>
      </c>
      <c r="F65" s="74">
        <f t="shared" si="0"/>
        <v>2656.2195</v>
      </c>
      <c r="G65" s="75">
        <f t="shared" si="1"/>
        <v>923.000000000229</v>
      </c>
      <c r="K65" s="82">
        <f>IF(AND(年报!N$2&lt;=A65,A65&lt;=年报!N$3),1,0)</f>
        <v>0</v>
      </c>
    </row>
    <row r="66" spans="1:11">
      <c r="A66" s="115">
        <v>43651</v>
      </c>
      <c r="B66" s="77">
        <f>'DC4-1'!B66</f>
        <v>2581.994</v>
      </c>
      <c r="C66" s="77">
        <f>IF(ISERROR(VLOOKUP(A66,'DC4-1'!$A$4:$Q$1997,5,TRUE)),"",VLOOKUP(A66,'DC4-1'!$A$4:$Q$1997,5,TRUE))</f>
        <v>164.7385</v>
      </c>
      <c r="D66" s="74">
        <v>90.501</v>
      </c>
      <c r="E66" s="74">
        <v>90.539</v>
      </c>
      <c r="F66" s="74">
        <f t="shared" si="0"/>
        <v>2656.2125</v>
      </c>
      <c r="G66" s="75">
        <f t="shared" si="1"/>
        <v>930.000000000291</v>
      </c>
      <c r="K66" s="82">
        <f>IF(AND(年报!N$2&lt;=A66,A66&lt;=年报!N$3),1,0)</f>
        <v>0</v>
      </c>
    </row>
    <row r="67" spans="1:11">
      <c r="A67" s="115">
        <v>43660</v>
      </c>
      <c r="B67" s="77">
        <f>'DC4-1'!B67</f>
        <v>2581.994</v>
      </c>
      <c r="C67" s="77">
        <f>IF(ISERROR(VLOOKUP(A67,'DC4-1'!$A$4:$Q$1997,5,TRUE)),"",VLOOKUP(A67,'DC4-1'!$A$4:$Q$1997,5,TRUE))</f>
        <v>164.708</v>
      </c>
      <c r="D67" s="74">
        <v>90.477</v>
      </c>
      <c r="E67" s="74">
        <v>90.515</v>
      </c>
      <c r="F67" s="74">
        <f t="shared" si="0"/>
        <v>2656.206</v>
      </c>
      <c r="G67" s="75">
        <f t="shared" si="1"/>
        <v>936.500000000251</v>
      </c>
      <c r="K67" s="82">
        <f>IF(AND(年报!N$2&lt;=A67,A67&lt;=年报!N$3),1,0)</f>
        <v>0</v>
      </c>
    </row>
    <row r="68" spans="1:11">
      <c r="A68" s="115">
        <v>43665</v>
      </c>
      <c r="B68" s="77">
        <f>'DC4-1'!B68</f>
        <v>2581.994</v>
      </c>
      <c r="C68" s="77">
        <f>IF(ISERROR(VLOOKUP(A68,'DC4-1'!$A$4:$Q$1997,5,TRUE)),"",VLOOKUP(A68,'DC4-1'!$A$4:$Q$1997,5,TRUE))</f>
        <v>164.6945</v>
      </c>
      <c r="D68" s="74">
        <v>90.462</v>
      </c>
      <c r="E68" s="74">
        <v>90.499</v>
      </c>
      <c r="F68" s="74">
        <f t="shared" si="0"/>
        <v>2656.208</v>
      </c>
      <c r="G68" s="75">
        <f t="shared" si="1"/>
        <v>934.500000000298</v>
      </c>
      <c r="K68" s="82">
        <f>IF(AND(年报!N$2&lt;=A68,A68&lt;=年报!N$3),1,0)</f>
        <v>0</v>
      </c>
    </row>
    <row r="69" spans="1:11">
      <c r="A69" s="115">
        <v>43671</v>
      </c>
      <c r="B69" s="77">
        <f>'DC4-1'!B69</f>
        <v>2581.994</v>
      </c>
      <c r="C69" s="77">
        <f>IF(ISERROR(VLOOKUP(A69,'DC4-1'!$A$4:$Q$1997,5,TRUE)),"",VLOOKUP(A69,'DC4-1'!$A$4:$Q$1997,5,TRUE))</f>
        <v>164.674</v>
      </c>
      <c r="D69" s="74">
        <v>90.447</v>
      </c>
      <c r="E69" s="74">
        <v>90.482</v>
      </c>
      <c r="F69" s="74">
        <f t="shared" ref="F69:F136" si="2">(B69+C69)-(D69+E69)/2</f>
        <v>2656.2035</v>
      </c>
      <c r="G69" s="75">
        <f t="shared" ref="G69:G136" si="3">($F$4-F69)*1000</f>
        <v>939.000000000306</v>
      </c>
      <c r="K69" s="82">
        <f>IF(AND(年报!N$2&lt;=A69,A69&lt;=年报!N$3),1,0)</f>
        <v>0</v>
      </c>
    </row>
    <row r="70" spans="1:11">
      <c r="A70" s="115">
        <v>43678</v>
      </c>
      <c r="B70" s="77">
        <f>'DC4-1'!B70</f>
        <v>2581.994</v>
      </c>
      <c r="C70" s="77">
        <f>IF(ISERROR(VLOOKUP(A70,'DC4-1'!$A$4:$Q$1997,5,TRUE)),"",VLOOKUP(A70,'DC4-1'!$A$4:$Q$1997,5,TRUE))</f>
        <v>164.659</v>
      </c>
      <c r="D70" s="74">
        <v>90.431</v>
      </c>
      <c r="E70" s="74">
        <v>90.465</v>
      </c>
      <c r="F70" s="74">
        <f t="shared" si="2"/>
        <v>2656.205</v>
      </c>
      <c r="G70" s="75">
        <f t="shared" si="3"/>
        <v>937.5</v>
      </c>
      <c r="K70" s="82">
        <f>IF(AND(年报!N$2&lt;=A70,A70&lt;=年报!N$3),1,0)</f>
        <v>0</v>
      </c>
    </row>
    <row r="71" spans="1:11">
      <c r="A71" s="115">
        <v>43686</v>
      </c>
      <c r="B71" s="77">
        <f>'DC4-1'!B71</f>
        <v>2581.994</v>
      </c>
      <c r="C71" s="77">
        <f>IF(ISERROR(VLOOKUP(A71,'DC4-1'!$A$4:$Q$1997,5,TRUE)),"",VLOOKUP(A71,'DC4-1'!$A$4:$Q$1997,5,TRUE))</f>
        <v>164.641</v>
      </c>
      <c r="D71" s="74">
        <v>90.419</v>
      </c>
      <c r="E71" s="74">
        <v>90.456</v>
      </c>
      <c r="F71" s="74">
        <f t="shared" si="2"/>
        <v>2656.1975</v>
      </c>
      <c r="G71" s="75">
        <f t="shared" si="3"/>
        <v>945.000000000164</v>
      </c>
      <c r="K71" s="82">
        <f>IF(AND(年报!N$2&lt;=A71,A71&lt;=年报!N$3),1,0)</f>
        <v>0</v>
      </c>
    </row>
    <row r="72" spans="1:11">
      <c r="A72" s="115">
        <v>43693</v>
      </c>
      <c r="B72" s="77">
        <f>'DC4-1'!B72</f>
        <v>2581.994</v>
      </c>
      <c r="C72" s="77">
        <f>IF(ISERROR(VLOOKUP(A72,'DC4-1'!$A$4:$Q$1997,5,TRUE)),"",VLOOKUP(A72,'DC4-1'!$A$4:$Q$1997,5,TRUE))</f>
        <v>165.2045</v>
      </c>
      <c r="D72" s="74">
        <v>90.98</v>
      </c>
      <c r="E72" s="74">
        <v>91.034</v>
      </c>
      <c r="F72" s="74">
        <f t="shared" si="2"/>
        <v>2656.1915</v>
      </c>
      <c r="G72" s="75">
        <f t="shared" si="3"/>
        <v>951.000000000477</v>
      </c>
      <c r="K72" s="82">
        <f>IF(AND(年报!N$2&lt;=A72,A72&lt;=年报!N$3),1,0)</f>
        <v>0</v>
      </c>
    </row>
    <row r="73" spans="1:11">
      <c r="A73" s="115">
        <v>43708</v>
      </c>
      <c r="B73" s="77">
        <f>'DC4-1'!B73</f>
        <v>2581.994</v>
      </c>
      <c r="C73" s="77">
        <f>IF(ISERROR(VLOOKUP(A73,'DC4-1'!$A$4:$Q$1997,5,TRUE)),"",VLOOKUP(A73,'DC4-1'!$A$4:$Q$1997,5,TRUE))</f>
        <v>167.871</v>
      </c>
      <c r="D73" s="74">
        <v>93.632</v>
      </c>
      <c r="E73" s="74">
        <v>93.689</v>
      </c>
      <c r="F73" s="74">
        <f t="shared" si="2"/>
        <v>2656.2045</v>
      </c>
      <c r="G73" s="75">
        <f t="shared" si="3"/>
        <v>938.000000000102</v>
      </c>
      <c r="K73" s="82">
        <f>IF(AND(年报!N$2&lt;=A73,A73&lt;=年报!N$3),1,0)</f>
        <v>0</v>
      </c>
    </row>
    <row r="74" spans="1:11">
      <c r="A74" s="115">
        <v>43713</v>
      </c>
      <c r="B74" s="77">
        <f>'DC4-1'!B74</f>
        <v>2581.994</v>
      </c>
      <c r="C74" s="77">
        <f>IF(ISERROR(VLOOKUP(A74,'DC4-1'!$A$4:$Q$1997,5,TRUE)),"",VLOOKUP(A74,'DC4-1'!$A$4:$Q$1997,5,TRUE))</f>
        <v>167.8675</v>
      </c>
      <c r="D74" s="74">
        <v>93.646</v>
      </c>
      <c r="E74" s="74">
        <v>93.677</v>
      </c>
      <c r="F74" s="74">
        <f t="shared" si="2"/>
        <v>2656.2</v>
      </c>
      <c r="G74" s="75">
        <f t="shared" si="3"/>
        <v>942.500000000564</v>
      </c>
      <c r="K74" s="82">
        <f>IF(AND(年报!N$2&lt;=A74,A74&lt;=年报!N$3),1,0)</f>
        <v>0</v>
      </c>
    </row>
    <row r="75" spans="1:11">
      <c r="A75" s="115">
        <v>43722</v>
      </c>
      <c r="B75" s="77">
        <f>'DC4-1'!B75</f>
        <v>2581.994</v>
      </c>
      <c r="C75" s="77">
        <f>IF(ISERROR(VLOOKUP(A75,'DC4-1'!$A$4:$Q$1997,5,TRUE)),"",VLOOKUP(A75,'DC4-1'!$A$4:$Q$1997,5,TRUE))</f>
        <v>168.4295</v>
      </c>
      <c r="D75" s="74">
        <v>94.212</v>
      </c>
      <c r="E75" s="74">
        <v>94.244</v>
      </c>
      <c r="F75" s="74">
        <f t="shared" si="2"/>
        <v>2656.1955</v>
      </c>
      <c r="G75" s="75">
        <f t="shared" si="3"/>
        <v>947.000000000116</v>
      </c>
      <c r="K75" s="82">
        <f>IF(AND(年报!N$2&lt;=A75,A75&lt;=年报!N$3),1,0)</f>
        <v>0</v>
      </c>
    </row>
    <row r="76" spans="1:11">
      <c r="A76" s="115">
        <v>43728</v>
      </c>
      <c r="B76" s="77">
        <f>'DC4-1'!B76</f>
        <v>2581.994</v>
      </c>
      <c r="C76" s="77">
        <f>IF(ISERROR(VLOOKUP(A76,'DC4-1'!$A$4:$Q$1997,5,TRUE)),"",VLOOKUP(A76,'DC4-1'!$A$4:$Q$1997,5,TRUE))</f>
        <v>168.4115</v>
      </c>
      <c r="D76" s="74">
        <v>94.195</v>
      </c>
      <c r="E76" s="74">
        <v>94.227</v>
      </c>
      <c r="F76" s="74">
        <f t="shared" si="2"/>
        <v>2656.1945</v>
      </c>
      <c r="G76" s="75">
        <f t="shared" si="3"/>
        <v>947.999999999865</v>
      </c>
      <c r="K76" s="82">
        <f>IF(AND(年报!N$2&lt;=A76,A76&lt;=年报!N$3),1,0)</f>
        <v>0</v>
      </c>
    </row>
    <row r="77" spans="1:11">
      <c r="A77" s="115">
        <v>43749</v>
      </c>
      <c r="B77" s="77">
        <f>'DC4-1'!B78</f>
        <v>2581.994</v>
      </c>
      <c r="C77" s="77">
        <f>IF(ISERROR(VLOOKUP(A77,'DC4-1'!$A$4:$Q$1997,5,TRUE)),"",VLOOKUP(A77,'DC4-1'!$A$4:$Q$1997,5,TRUE))</f>
        <v>171.085</v>
      </c>
      <c r="D77" s="74">
        <v>96.883</v>
      </c>
      <c r="E77" s="74">
        <v>96.915</v>
      </c>
      <c r="F77" s="74">
        <f t="shared" si="2"/>
        <v>2656.18</v>
      </c>
      <c r="G77" s="75">
        <f t="shared" si="3"/>
        <v>962.500000000091</v>
      </c>
      <c r="K77" s="82">
        <f>IF(AND(年报!N$2&lt;=A77,A77&lt;=年报!N$3),1,0)</f>
        <v>0</v>
      </c>
    </row>
    <row r="78" spans="1:11">
      <c r="A78" s="115">
        <v>43762</v>
      </c>
      <c r="B78" s="77">
        <f>'DC4-1'!B79</f>
        <v>2581.994</v>
      </c>
      <c r="C78" s="77">
        <f>IF(ISERROR(VLOOKUP(A78,'DC4-1'!$A$4:$Q$1997,5,TRUE)),"",VLOOKUP(A78,'DC4-1'!$A$4:$Q$1997,5,TRUE))</f>
        <v>174.3905</v>
      </c>
      <c r="D78" s="74">
        <v>100.192</v>
      </c>
      <c r="E78" s="74">
        <v>100.22</v>
      </c>
      <c r="F78" s="74">
        <f t="shared" si="2"/>
        <v>2656.1785</v>
      </c>
      <c r="G78" s="75">
        <f t="shared" si="3"/>
        <v>964.000000000397</v>
      </c>
      <c r="K78" s="82">
        <f>IF(AND(年报!N$2&lt;=A78,A78&lt;=年报!N$3),1,0)</f>
        <v>0</v>
      </c>
    </row>
    <row r="79" spans="1:11">
      <c r="A79" s="21">
        <v>43770</v>
      </c>
      <c r="B79" s="77">
        <f>'DC4-1'!B80</f>
        <v>2581.994</v>
      </c>
      <c r="C79" s="77">
        <f>IF(ISERROR(VLOOKUP(A79,'DC4-1'!$A$4:$Q$1997,5,TRUE)),"",VLOOKUP(A79,'DC4-1'!$A$4:$Q$1997,5,TRUE))</f>
        <v>177.4835</v>
      </c>
      <c r="D79" s="74">
        <v>103.283</v>
      </c>
      <c r="E79" s="74">
        <v>103.315</v>
      </c>
      <c r="F79" s="74">
        <f t="shared" si="2"/>
        <v>2656.1785</v>
      </c>
      <c r="G79" s="75">
        <f t="shared" si="3"/>
        <v>964.000000000397</v>
      </c>
      <c r="K79" s="82">
        <f>IF(AND(年报!N$2&lt;=A79,A79&lt;=年报!N$3),1,0)</f>
        <v>0</v>
      </c>
    </row>
    <row r="80" spans="1:11">
      <c r="A80" s="21">
        <v>43778</v>
      </c>
      <c r="B80" s="77">
        <f>'DC4-1'!B81</f>
        <v>2581.994</v>
      </c>
      <c r="C80" s="77">
        <f>IF(ISERROR(VLOOKUP(A80,'DC4-1'!$A$4:$Q$1997,5,TRUE)),"",VLOOKUP(A80,'DC4-1'!$A$4:$Q$1997,5,TRUE))</f>
        <v>180.6385</v>
      </c>
      <c r="D80" s="74">
        <v>106.447</v>
      </c>
      <c r="E80" s="74">
        <v>106.48</v>
      </c>
      <c r="F80" s="74">
        <f t="shared" si="2"/>
        <v>2656.169</v>
      </c>
      <c r="G80" s="75">
        <f t="shared" si="3"/>
        <v>973.500000000058</v>
      </c>
      <c r="K80" s="82">
        <f>IF(AND(年报!N$2&lt;=A80,A80&lt;=年报!N$3),1,0)</f>
        <v>0</v>
      </c>
    </row>
    <row r="81" spans="1:11">
      <c r="A81" s="21">
        <v>43791</v>
      </c>
      <c r="B81" s="77">
        <f>'DC4-1'!B82</f>
        <v>2581.994</v>
      </c>
      <c r="C81" s="77">
        <f>IF(ISERROR(VLOOKUP(A81,'DC4-1'!$A$4:$Q$1997,5,TRUE)),"",VLOOKUP(A81,'DC4-1'!$A$4:$Q$1997,5,TRUE))</f>
        <v>184.322</v>
      </c>
      <c r="D81" s="74">
        <v>110.142</v>
      </c>
      <c r="E81" s="74">
        <v>110.171</v>
      </c>
      <c r="F81" s="74">
        <f t="shared" si="2"/>
        <v>2656.1595</v>
      </c>
      <c r="G81" s="75">
        <f t="shared" si="3"/>
        <v>983.000000000175</v>
      </c>
      <c r="K81" s="82">
        <f>IF(AND(年报!N$2&lt;=A81,A81&lt;=年报!N$3),1,0)</f>
        <v>0</v>
      </c>
    </row>
    <row r="82" spans="1:11">
      <c r="A82" s="21">
        <v>43802</v>
      </c>
      <c r="B82" s="77">
        <f>'DC4-1'!B83</f>
        <v>2581.994</v>
      </c>
      <c r="C82" s="77">
        <f>IF(ISERROR(VLOOKUP(A82,'DC4-1'!$A$4:$Q$1997,5,TRUE)),"",VLOOKUP(A82,'DC4-1'!$A$4:$Q$1997,5,TRUE))</f>
        <v>187.01</v>
      </c>
      <c r="D82" s="74">
        <v>112.842</v>
      </c>
      <c r="E82" s="74">
        <v>112.875</v>
      </c>
      <c r="F82" s="74">
        <f t="shared" si="2"/>
        <v>2656.1455</v>
      </c>
      <c r="G82" s="75">
        <f t="shared" si="3"/>
        <v>997.000000000298</v>
      </c>
      <c r="K82" s="82">
        <f>IF(AND(年报!N$2&lt;=A82,A82&lt;=年报!N$3),1,0)</f>
        <v>0</v>
      </c>
    </row>
    <row r="83" spans="1:11">
      <c r="A83" s="21">
        <v>43824</v>
      </c>
      <c r="B83" s="77">
        <f>'DC4-1'!B84</f>
        <v>2581.994</v>
      </c>
      <c r="C83" s="77">
        <f>IF(ISERROR(VLOOKUP(A83,'DC4-1'!$A$4:$Q$1997,5,TRUE)),"",VLOOKUP(A83,'DC4-1'!$A$4:$Q$1997,5,TRUE))</f>
        <v>190.2285</v>
      </c>
      <c r="D83" s="74">
        <v>116.081</v>
      </c>
      <c r="E83" s="74">
        <v>116.113</v>
      </c>
      <c r="F83" s="74">
        <f t="shared" si="2"/>
        <v>2656.1255</v>
      </c>
      <c r="G83" s="75">
        <f t="shared" si="3"/>
        <v>1017.00000000028</v>
      </c>
      <c r="K83" s="82">
        <f>IF(AND(年报!N$2&lt;=A83,A83&lt;=年报!N$3),1,0)</f>
        <v>1</v>
      </c>
    </row>
    <row r="84" spans="1:11">
      <c r="A84" s="21">
        <v>43834</v>
      </c>
      <c r="B84" s="77">
        <f>'DC4-1'!B85</f>
        <v>2581.994</v>
      </c>
      <c r="C84" s="77">
        <f>IF(ISERROR(VLOOKUP(A84,'DC4-1'!$A$4:$Q$1997,5,TRUE)),"",VLOOKUP(A84,'DC4-1'!$A$4:$Q$1997,5,TRUE))</f>
        <v>190.2345</v>
      </c>
      <c r="D84" s="74">
        <v>116.121</v>
      </c>
      <c r="E84" s="74">
        <v>116.149</v>
      </c>
      <c r="F84" s="74">
        <f t="shared" si="2"/>
        <v>2656.0935</v>
      </c>
      <c r="G84" s="75">
        <f t="shared" si="3"/>
        <v>1049.00000000043</v>
      </c>
      <c r="K84" s="82">
        <f>IF(AND(年报!N$2&lt;=A84,A84&lt;=年报!N$3),1,0)</f>
        <v>1</v>
      </c>
    </row>
    <row r="85" spans="1:11">
      <c r="A85" s="21">
        <v>43839</v>
      </c>
      <c r="B85" s="77">
        <f>'DC4-1'!B86</f>
        <v>2581.994</v>
      </c>
      <c r="C85" s="77">
        <f>IF(ISERROR(VLOOKUP(A85,'DC4-1'!$A$4:$Q$1997,5,TRUE)),"",VLOOKUP(A85,'DC4-1'!$A$4:$Q$1997,5,TRUE))</f>
        <v>193.5085</v>
      </c>
      <c r="D85" s="74">
        <v>119.367</v>
      </c>
      <c r="E85" s="74">
        <v>119.4</v>
      </c>
      <c r="F85" s="74">
        <f t="shared" si="2"/>
        <v>2656.119</v>
      </c>
      <c r="G85" s="75">
        <f t="shared" si="3"/>
        <v>1023.50000000024</v>
      </c>
      <c r="K85" s="82">
        <f>IF(AND(年报!N$2&lt;=A85,A85&lt;=年报!N$3),1,0)</f>
        <v>1</v>
      </c>
    </row>
    <row r="86" spans="1:11">
      <c r="A86" s="21">
        <v>43845</v>
      </c>
      <c r="B86" s="77">
        <f>'DC4-1'!B87</f>
        <v>2581.994</v>
      </c>
      <c r="C86" s="77">
        <f>IF(ISERROR(VLOOKUP(A86,'DC4-1'!$A$4:$Q$1997,5,TRUE)),"",VLOOKUP(A86,'DC4-1'!$A$4:$Q$1997,5,TRUE))</f>
        <v>193.499</v>
      </c>
      <c r="D86" s="74">
        <v>119.382</v>
      </c>
      <c r="E86" s="74">
        <v>119.425</v>
      </c>
      <c r="F86" s="74">
        <f t="shared" si="2"/>
        <v>2656.0895</v>
      </c>
      <c r="G86" s="75">
        <f t="shared" si="3"/>
        <v>1053.00000000034</v>
      </c>
      <c r="K86" s="82">
        <f>IF(AND(年报!N$2&lt;=A86,A86&lt;=年报!N$3),1,0)</f>
        <v>1</v>
      </c>
    </row>
    <row r="87" spans="1:11">
      <c r="A87" s="21">
        <v>43908</v>
      </c>
      <c r="B87" s="77">
        <f>'DC4-1'!B88</f>
        <v>2581.994</v>
      </c>
      <c r="C87" s="77">
        <f>IF(ISERROR(VLOOKUP(A87,'DC4-1'!$A$4:$Q$1997,5,TRUE)),"",VLOOKUP(A87,'DC4-1'!$A$4:$Q$1997,5,TRUE))</f>
        <v>193.3015</v>
      </c>
      <c r="D87" s="74">
        <v>119.197</v>
      </c>
      <c r="E87" s="74">
        <v>119.235</v>
      </c>
      <c r="F87" s="74">
        <f t="shared" si="2"/>
        <v>2656.0795</v>
      </c>
      <c r="G87" s="75">
        <f t="shared" si="3"/>
        <v>1063.0000000001</v>
      </c>
      <c r="K87" s="82">
        <f>IF(AND(年报!N$2&lt;=A87,A87&lt;=年报!N$3),1,0)</f>
        <v>1</v>
      </c>
    </row>
    <row r="88" spans="1:11">
      <c r="A88" s="21">
        <v>43930</v>
      </c>
      <c r="B88" s="77">
        <f>'DC4-1'!B89</f>
        <v>2581.994</v>
      </c>
      <c r="C88" s="77">
        <f>IF(ISERROR(VLOOKUP(A88,'DC4-1'!$A$4:$Q$1997,5,TRUE)),"",VLOOKUP(A88,'DC4-1'!$A$4:$Q$1997,5,TRUE))</f>
        <v>200.2455</v>
      </c>
      <c r="D88" s="74">
        <v>126.14</v>
      </c>
      <c r="E88" s="74">
        <v>126.168</v>
      </c>
      <c r="F88" s="74">
        <f t="shared" si="2"/>
        <v>2656.0855</v>
      </c>
      <c r="G88" s="75">
        <f t="shared" si="3"/>
        <v>1057.00000000024</v>
      </c>
      <c r="K88" s="82">
        <f>IF(AND(年报!N$2&lt;=A88,A88&lt;=年报!N$3),1,0)</f>
        <v>1</v>
      </c>
    </row>
    <row r="89" spans="1:11">
      <c r="A89" s="21">
        <v>43938</v>
      </c>
      <c r="B89" s="77">
        <f>'DC4-1'!B90</f>
        <v>2581.994</v>
      </c>
      <c r="C89" s="77">
        <f>IF(ISERROR(VLOOKUP(A89,'DC4-1'!$A$4:$Q$1997,5,TRUE)),"",VLOOKUP(A89,'DC4-1'!$A$4:$Q$1997,5,TRUE))</f>
        <v>203.081</v>
      </c>
      <c r="D89" s="74">
        <v>128.941</v>
      </c>
      <c r="E89" s="74">
        <v>128.975</v>
      </c>
      <c r="F89" s="74">
        <f t="shared" si="2"/>
        <v>2656.117</v>
      </c>
      <c r="G89" s="75">
        <f t="shared" si="3"/>
        <v>1025.50000000019</v>
      </c>
      <c r="K89" s="82">
        <f>IF(AND(年报!N$2&lt;=A89,A89&lt;=年报!N$3),1,0)</f>
        <v>1</v>
      </c>
    </row>
    <row r="90" spans="1:11">
      <c r="A90" s="21">
        <v>43942</v>
      </c>
      <c r="B90" s="77">
        <f>'DC4-1'!B91</f>
        <v>2581.994</v>
      </c>
      <c r="C90" s="77">
        <f>IF(ISERROR(VLOOKUP(A90,'DC4-1'!$A$4:$Q$1997,5,TRUE)),"",VLOOKUP(A90,'DC4-1'!$A$4:$Q$1997,5,TRUE))</f>
        <v>203.493</v>
      </c>
      <c r="D90" s="74">
        <v>129.395</v>
      </c>
      <c r="E90" s="74">
        <v>129.427</v>
      </c>
      <c r="F90" s="74">
        <f t="shared" si="2"/>
        <v>2656.076</v>
      </c>
      <c r="G90" s="75">
        <f t="shared" si="3"/>
        <v>1066.50000000036</v>
      </c>
      <c r="K90" s="82">
        <f>IF(AND(年报!N$2&lt;=A90,A90&lt;=年报!N$3),1,0)</f>
        <v>1</v>
      </c>
    </row>
    <row r="91" spans="1:11">
      <c r="A91" s="21">
        <v>43951</v>
      </c>
      <c r="B91" s="77">
        <f>'DC4-1'!B92</f>
        <v>2581.994</v>
      </c>
      <c r="C91" s="77">
        <f>IF(ISERROR(VLOOKUP(A91,'DC4-1'!$A$4:$Q$1997,5,TRUE)),"",VLOOKUP(A91,'DC4-1'!$A$4:$Q$1997,5,TRUE))</f>
        <v>206.1375</v>
      </c>
      <c r="D91" s="74">
        <v>132.052</v>
      </c>
      <c r="E91" s="74">
        <v>132.088</v>
      </c>
      <c r="F91" s="74">
        <f t="shared" si="2"/>
        <v>2656.0615</v>
      </c>
      <c r="G91" s="75">
        <f t="shared" si="3"/>
        <v>1081.00000000059</v>
      </c>
      <c r="K91" s="82">
        <f>IF(AND(年报!N$2&lt;=A91,A91&lt;=年报!N$3),1,0)</f>
        <v>1</v>
      </c>
    </row>
    <row r="92" spans="1:11">
      <c r="A92" s="21">
        <v>43956</v>
      </c>
      <c r="B92" s="77">
        <f>'DC4-1'!B93</f>
        <v>2581.994</v>
      </c>
      <c r="C92" s="77">
        <f>IF(ISERROR(VLOOKUP(A92,'DC4-1'!$A$4:$Q$1997,5,TRUE)),"",VLOOKUP(A92,'DC4-1'!$A$4:$Q$1997,5,TRUE))</f>
        <v>206.577</v>
      </c>
      <c r="D92" s="74">
        <v>132.478</v>
      </c>
      <c r="E92" s="74">
        <v>132.511</v>
      </c>
      <c r="F92" s="74">
        <f t="shared" si="2"/>
        <v>2656.0765</v>
      </c>
      <c r="G92" s="75">
        <f t="shared" si="3"/>
        <v>1066.00000000026</v>
      </c>
      <c r="K92" s="82">
        <f>IF(AND(年报!N$2&lt;=A92,A92&lt;=年报!N$3),1,0)</f>
        <v>1</v>
      </c>
    </row>
    <row r="93" spans="1:11">
      <c r="A93" s="21">
        <v>43964</v>
      </c>
      <c r="B93" s="77">
        <f>'DC4-1'!B94</f>
        <v>2581.994</v>
      </c>
      <c r="C93" s="77">
        <f>IF(ISERROR(VLOOKUP(A93,'DC4-1'!$A$4:$Q$1997,5,TRUE)),"",VLOOKUP(A93,'DC4-1'!$A$4:$Q$1997,5,TRUE))</f>
        <v>209.16</v>
      </c>
      <c r="D93" s="74">
        <v>135.082</v>
      </c>
      <c r="E93" s="74">
        <v>135.113</v>
      </c>
      <c r="F93" s="74">
        <f t="shared" si="2"/>
        <v>2656.0565</v>
      </c>
      <c r="G93" s="75">
        <f t="shared" si="3"/>
        <v>1086.00000000024</v>
      </c>
      <c r="K93" s="82">
        <f>IF(AND(年报!N$2&lt;=A93,A93&lt;=年报!N$3),1,0)</f>
        <v>1</v>
      </c>
    </row>
    <row r="94" spans="1:11">
      <c r="A94" s="21">
        <v>43972</v>
      </c>
      <c r="B94" s="77">
        <f>'DC4-1'!B95</f>
        <v>2581.994</v>
      </c>
      <c r="C94" s="77">
        <f>IF(ISERROR(VLOOKUP(A94,'DC4-1'!$A$4:$Q$1997,5,TRUE)),"",VLOOKUP(A94,'DC4-1'!$A$4:$Q$1997,5,TRUE))</f>
        <v>212.1685</v>
      </c>
      <c r="D94" s="74">
        <v>138.105</v>
      </c>
      <c r="E94" s="74">
        <v>138.134</v>
      </c>
      <c r="F94" s="74">
        <f t="shared" si="2"/>
        <v>2656.043</v>
      </c>
      <c r="G94" s="75">
        <f t="shared" si="3"/>
        <v>1099.49999999981</v>
      </c>
      <c r="K94" s="82">
        <f>IF(AND(年报!N$2&lt;=A94,A94&lt;=年报!N$3),1,0)</f>
        <v>1</v>
      </c>
    </row>
    <row r="95" spans="1:11">
      <c r="A95" s="21">
        <v>43980</v>
      </c>
      <c r="B95" s="77">
        <f>'DC4-1'!B96</f>
        <v>2581.994</v>
      </c>
      <c r="C95" s="77">
        <f>IF(ISERROR(VLOOKUP(A95,'DC4-1'!$A$4:$Q$1997,5,TRUE)),"",VLOOKUP(A95,'DC4-1'!$A$4:$Q$1997,5,TRUE))</f>
        <v>212.1675</v>
      </c>
      <c r="D95" s="74">
        <v>138.103</v>
      </c>
      <c r="E95" s="74">
        <v>138.134</v>
      </c>
      <c r="F95" s="74">
        <f t="shared" si="2"/>
        <v>2656.043</v>
      </c>
      <c r="G95" s="75">
        <f t="shared" si="3"/>
        <v>1099.50000000026</v>
      </c>
      <c r="K95" s="82">
        <f>IF(AND(年报!N$2&lt;=A95,A95&lt;=年报!N$3),1,0)</f>
        <v>1</v>
      </c>
    </row>
    <row r="96" spans="1:11">
      <c r="A96" s="21">
        <v>43999</v>
      </c>
      <c r="B96" s="77">
        <f>'DC4-1'!B97</f>
        <v>2581.994</v>
      </c>
      <c r="C96" s="77">
        <f>IF(ISERROR(VLOOKUP(A96,'DC4-1'!$A$4:$Q$1997,5,TRUE)),"",VLOOKUP(A96,'DC4-1'!$A$4:$Q$1997,5,TRUE))</f>
        <v>215.368</v>
      </c>
      <c r="D96" s="74">
        <v>141.322</v>
      </c>
      <c r="E96" s="74">
        <v>141.354</v>
      </c>
      <c r="F96" s="74">
        <f t="shared" si="2"/>
        <v>2656.024</v>
      </c>
      <c r="G96" s="75">
        <f t="shared" si="3"/>
        <v>1118.50000000049</v>
      </c>
      <c r="K96" s="82">
        <f>IF(AND(年报!N$2&lt;=A96,A96&lt;=年报!N$3),1,0)</f>
        <v>1</v>
      </c>
    </row>
    <row r="97" spans="1:11">
      <c r="A97" s="21">
        <v>44008</v>
      </c>
      <c r="B97" s="77">
        <f>'DC4-1'!B98</f>
        <v>2581.994</v>
      </c>
      <c r="C97" s="77">
        <f>IF(ISERROR(VLOOKUP(A97,'DC4-1'!$A$4:$Q$1997,5,TRUE)),"",VLOOKUP(A97,'DC4-1'!$A$4:$Q$1997,5,TRUE))</f>
        <v>215.364</v>
      </c>
      <c r="D97" s="74">
        <v>141.32</v>
      </c>
      <c r="E97" s="74">
        <v>141.352</v>
      </c>
      <c r="F97" s="74">
        <f t="shared" si="2"/>
        <v>2656.022</v>
      </c>
      <c r="G97" s="75">
        <f t="shared" si="3"/>
        <v>1120.50000000045</v>
      </c>
      <c r="K97" s="82">
        <f>IF(AND(年报!N$2&lt;=A97,A97&lt;=年报!N$3),1,0)</f>
        <v>1</v>
      </c>
    </row>
    <row r="98" spans="1:11">
      <c r="A98" s="21">
        <v>44056</v>
      </c>
      <c r="B98" s="77">
        <f>'DC4-1'!B99</f>
        <v>2581.994</v>
      </c>
      <c r="C98" s="77">
        <f>IF(ISERROR(VLOOKUP(A98,'DC4-1'!$A$4:$Q$1997,5,TRUE)),"",VLOOKUP(A98,'DC4-1'!$A$4:$Q$1997,5,TRUE))</f>
        <v>219.0455</v>
      </c>
      <c r="D98" s="74">
        <v>145.026</v>
      </c>
      <c r="E98" s="74">
        <v>145.057</v>
      </c>
      <c r="F98" s="74">
        <f t="shared" si="2"/>
        <v>2655.998</v>
      </c>
      <c r="G98" s="75">
        <f t="shared" si="3"/>
        <v>1144.49999999988</v>
      </c>
      <c r="K98" s="82">
        <f>IF(AND(年报!N$2&lt;=A98,A98&lt;=年报!N$3),1,0)</f>
        <v>1</v>
      </c>
    </row>
    <row r="99" spans="1:11">
      <c r="A99" s="21">
        <v>44062</v>
      </c>
      <c r="B99" s="77">
        <f>'DC4-1'!B100</f>
        <v>2581.994</v>
      </c>
      <c r="C99" s="77">
        <f>IF(ISERROR(VLOOKUP(A99,'DC4-1'!$A$4:$Q$1997,5,TRUE)),"",VLOOKUP(A99,'DC4-1'!$A$4:$Q$1997,5,TRUE))</f>
        <v>218.996</v>
      </c>
      <c r="D99" s="74">
        <v>144.99</v>
      </c>
      <c r="E99" s="74">
        <v>145.021</v>
      </c>
      <c r="F99" s="74">
        <f t="shared" si="2"/>
        <v>2655.9845</v>
      </c>
      <c r="G99" s="75">
        <f t="shared" si="3"/>
        <v>1157.9999999999</v>
      </c>
      <c r="K99" s="82">
        <f>IF(AND(年报!N$2&lt;=A99,A99&lt;=年报!N$3),1,0)</f>
        <v>1</v>
      </c>
    </row>
    <row r="100" spans="1:11">
      <c r="A100" s="21">
        <v>44070</v>
      </c>
      <c r="B100" s="77">
        <f>'DC4-1'!B101</f>
        <v>2581.994</v>
      </c>
      <c r="C100" s="77">
        <f>IF(ISERROR(VLOOKUP(A100,'DC4-1'!$A$4:$Q$1997,5,TRUE)),"",VLOOKUP(A100,'DC4-1'!$A$4:$Q$1997,5,TRUE))</f>
        <v>222.3115</v>
      </c>
      <c r="D100" s="74">
        <v>148.303</v>
      </c>
      <c r="E100" s="74">
        <v>148.337</v>
      </c>
      <c r="F100" s="74">
        <f t="shared" si="2"/>
        <v>2655.9855</v>
      </c>
      <c r="G100" s="75">
        <f t="shared" si="3"/>
        <v>1157.00000000061</v>
      </c>
      <c r="K100" s="82">
        <f>IF(AND(年报!N$2&lt;=A100,A100&lt;=年报!N$3),1,0)</f>
        <v>1</v>
      </c>
    </row>
    <row r="101" spans="1:11">
      <c r="A101" s="21">
        <v>44084</v>
      </c>
      <c r="B101" s="77">
        <f>'DC4-1'!B102</f>
        <v>2581.994</v>
      </c>
      <c r="C101" s="77">
        <f>IF(ISERROR(VLOOKUP(A101,'DC4-1'!$A$4:$Q$1997,5,TRUE)),"",VLOOKUP(A101,'DC4-1'!$A$4:$Q$1997,5,TRUE))</f>
        <v>224.9835</v>
      </c>
      <c r="D101" s="74">
        <v>150.981</v>
      </c>
      <c r="E101" s="74">
        <v>151.015</v>
      </c>
      <c r="F101" s="74">
        <f t="shared" si="2"/>
        <v>2655.9795</v>
      </c>
      <c r="G101" s="75">
        <f t="shared" si="3"/>
        <v>1163.00000000047</v>
      </c>
      <c r="K101" s="82">
        <f>IF(AND(年报!N$2&lt;=A101,A101&lt;=年报!N$3),1,0)</f>
        <v>1</v>
      </c>
    </row>
    <row r="102" spans="1:11">
      <c r="A102" s="21">
        <v>44092</v>
      </c>
      <c r="B102" s="77">
        <f>'DC4-1'!B103</f>
        <v>2581.994</v>
      </c>
      <c r="C102" s="77">
        <f>IF(ISERROR(VLOOKUP(A102,'DC4-1'!$A$4:$Q$1997,5,TRUE)),"",VLOOKUP(A102,'DC4-1'!$A$4:$Q$1997,5,TRUE))</f>
        <v>224.9535</v>
      </c>
      <c r="D102" s="74">
        <v>150.962</v>
      </c>
      <c r="E102" s="74">
        <v>150.994</v>
      </c>
      <c r="F102" s="74">
        <f t="shared" si="2"/>
        <v>2655.9695</v>
      </c>
      <c r="G102" s="75">
        <f t="shared" si="3"/>
        <v>1173.00000000023</v>
      </c>
      <c r="K102" s="82">
        <f>IF(AND(年报!N$2&lt;=A102,A102&lt;=年报!N$3),1,0)</f>
        <v>1</v>
      </c>
    </row>
    <row r="103" spans="1:11">
      <c r="A103" s="21">
        <v>44100</v>
      </c>
      <c r="B103" s="77">
        <f>'DC4-1'!B104</f>
        <v>2581.994</v>
      </c>
      <c r="C103" s="77">
        <f>IF(ISERROR(VLOOKUP(A103,'DC4-1'!$A$4:$Q$1997,5,TRUE)),"",VLOOKUP(A103,'DC4-1'!$A$4:$Q$1997,5,TRUE))</f>
        <v>225.3425</v>
      </c>
      <c r="D103" s="74">
        <v>151.35</v>
      </c>
      <c r="E103" s="74">
        <v>151.385</v>
      </c>
      <c r="F103" s="74">
        <f t="shared" si="2"/>
        <v>2655.969</v>
      </c>
      <c r="G103" s="75">
        <f t="shared" si="3"/>
        <v>1173.49999999988</v>
      </c>
      <c r="K103" s="82">
        <f>IF(AND(年报!N$2&lt;=A103,A103&lt;=年报!N$3),1,0)</f>
        <v>1</v>
      </c>
    </row>
    <row r="104" spans="1:11">
      <c r="A104" s="21">
        <v>44114</v>
      </c>
      <c r="B104" s="77">
        <f>'DC4-1'!B105</f>
        <v>2581.994</v>
      </c>
      <c r="C104" s="77">
        <f>IF(ISERROR(VLOOKUP(A104,'DC4-1'!$A$4:$Q$1997,5,TRUE)),"",VLOOKUP(A104,'DC4-1'!$A$4:$Q$1997,5,TRUE))</f>
        <v>228.4075</v>
      </c>
      <c r="D104" s="74">
        <v>154.417</v>
      </c>
      <c r="E104" s="74">
        <v>154.451</v>
      </c>
      <c r="F104" s="74">
        <f t="shared" si="2"/>
        <v>2655.9675</v>
      </c>
      <c r="G104" s="75">
        <f t="shared" si="3"/>
        <v>1175.00000000064</v>
      </c>
      <c r="K104" s="82">
        <f>IF(AND(年报!N$2&lt;=A104,A104&lt;=年报!N$3),1,0)</f>
        <v>1</v>
      </c>
    </row>
    <row r="105" spans="1:11">
      <c r="A105" s="21">
        <v>44228</v>
      </c>
      <c r="B105" s="77">
        <f>'DC4-1'!B106</f>
        <v>2581.994</v>
      </c>
      <c r="C105" s="77">
        <f>IF(ISERROR(VLOOKUP(A105,'DC4-1'!$A$4:$Q$1997,5,TRUE)),"",VLOOKUP(A105,'DC4-1'!$A$4:$Q$1997,5,TRUE))</f>
        <v>249.8045</v>
      </c>
      <c r="D105" s="74">
        <v>175.865</v>
      </c>
      <c r="E105" s="74">
        <v>175.9</v>
      </c>
      <c r="F105" s="74">
        <f t="shared" si="2"/>
        <v>2655.916</v>
      </c>
      <c r="G105" s="75">
        <f t="shared" si="3"/>
        <v>1226.50000000021</v>
      </c>
      <c r="K105" s="82">
        <f>IF(AND(年报!N$2&lt;=A105,A105&lt;=年报!N$3),1,0)</f>
        <v>0</v>
      </c>
    </row>
    <row r="106" spans="1:11">
      <c r="A106" s="21">
        <v>44256</v>
      </c>
      <c r="B106" s="77">
        <f>'DC4-1'!B107</f>
        <v>2581.994</v>
      </c>
      <c r="C106" s="77">
        <f>IF(ISERROR(VLOOKUP(A106,'DC4-1'!$A$4:$Q$1997,5,TRUE)),"",VLOOKUP(A106,'DC4-1'!$A$4:$Q$1997,5,TRUE))</f>
        <v>249.7185</v>
      </c>
      <c r="D106" s="74">
        <v>175.797</v>
      </c>
      <c r="E106" s="74">
        <v>175.828</v>
      </c>
      <c r="F106" s="74">
        <f t="shared" si="2"/>
        <v>2655.9</v>
      </c>
      <c r="G106" s="75">
        <f t="shared" si="3"/>
        <v>1242.50000000029</v>
      </c>
      <c r="K106" s="82">
        <f>IF(AND(年报!N$2&lt;=A106,A106&lt;=年报!N$3),1,0)</f>
        <v>0</v>
      </c>
    </row>
    <row r="107" spans="1:11">
      <c r="A107" s="21">
        <v>44273</v>
      </c>
      <c r="B107" s="77">
        <f>'DC4-1'!B108</f>
        <v>2581.994</v>
      </c>
      <c r="C107" s="77">
        <f>IF(ISERROR(VLOOKUP(A107,'DC4-1'!$A$4:$Q$1997,5,TRUE)),"",VLOOKUP(A107,'DC4-1'!$A$4:$Q$1997,5,TRUE))</f>
        <v>253.0285</v>
      </c>
      <c r="D107" s="74">
        <v>179.1</v>
      </c>
      <c r="E107" s="74">
        <v>179.135</v>
      </c>
      <c r="F107" s="74">
        <f t="shared" si="2"/>
        <v>2655.905</v>
      </c>
      <c r="G107" s="75">
        <f t="shared" si="3"/>
        <v>1237.50000000018</v>
      </c>
      <c r="K107" s="82">
        <f>IF(AND(年报!N$2&lt;=A107,A107&lt;=年报!N$3),1,0)</f>
        <v>0</v>
      </c>
    </row>
    <row r="108" spans="1:11">
      <c r="A108" s="21">
        <v>44287</v>
      </c>
      <c r="B108" s="77">
        <f>'DC4-1'!B109</f>
        <v>2581.994</v>
      </c>
      <c r="C108" s="77">
        <f>IF(ISERROR(VLOOKUP(A108,'DC4-1'!$A$4:$Q$1997,5,TRUE)),"",VLOOKUP(A108,'DC4-1'!$A$4:$Q$1997,5,TRUE))</f>
        <v>256.094</v>
      </c>
      <c r="D108" s="74">
        <v>182.172</v>
      </c>
      <c r="E108" s="74">
        <v>182.204</v>
      </c>
      <c r="F108" s="74">
        <f t="shared" si="2"/>
        <v>2655.9</v>
      </c>
      <c r="G108" s="75">
        <f t="shared" si="3"/>
        <v>1242.50000000029</v>
      </c>
      <c r="K108" s="82">
        <f>IF(AND(年报!N$2&lt;=A108,A108&lt;=年报!N$3),1,0)</f>
        <v>0</v>
      </c>
    </row>
    <row r="109" spans="1:11">
      <c r="A109" s="21">
        <v>44295</v>
      </c>
      <c r="B109" s="77">
        <f>'DC4-1'!B110</f>
        <v>2581.994</v>
      </c>
      <c r="C109" s="77">
        <f>IF(ISERROR(VLOOKUP(A109,'DC4-1'!$A$4:$Q$1997,5,TRUE)),"",VLOOKUP(A109,'DC4-1'!$A$4:$Q$1997,5,TRUE))</f>
        <v>256.6705</v>
      </c>
      <c r="D109" s="74">
        <v>182.75</v>
      </c>
      <c r="E109" s="74">
        <v>182.783</v>
      </c>
      <c r="F109" s="74">
        <f t="shared" si="2"/>
        <v>2655.898</v>
      </c>
      <c r="G109" s="75">
        <f t="shared" si="3"/>
        <v>1244.50000000024</v>
      </c>
      <c r="K109" s="82">
        <f>IF(AND(年报!N$2&lt;=A109,A109&lt;=年报!N$3),1,0)</f>
        <v>0</v>
      </c>
    </row>
    <row r="110" spans="1:11">
      <c r="A110" s="21">
        <v>44318</v>
      </c>
      <c r="B110" s="77">
        <f>'DC4-1'!B111</f>
        <v>2581.994</v>
      </c>
      <c r="C110" s="77">
        <f>IF(ISERROR(VLOOKUP(A110,'DC4-1'!$A$4:$Q$1997,5,TRUE)),"",VLOOKUP(A110,'DC4-1'!$A$4:$Q$1997,5,TRUE))</f>
        <v>259.476</v>
      </c>
      <c r="D110" s="74">
        <v>185.561</v>
      </c>
      <c r="E110" s="74">
        <v>185.595</v>
      </c>
      <c r="F110" s="74">
        <f t="shared" si="2"/>
        <v>2655.892</v>
      </c>
      <c r="G110" s="75">
        <f t="shared" si="3"/>
        <v>1250.5000000001</v>
      </c>
      <c r="K110" s="82">
        <f>IF(AND(年报!N$2&lt;=A110,A110&lt;=年报!N$3),1,0)</f>
        <v>0</v>
      </c>
    </row>
    <row r="111" spans="1:11">
      <c r="A111" s="21">
        <v>44325</v>
      </c>
      <c r="B111" s="77">
        <f>'DC4-1'!B112</f>
        <v>2581.994</v>
      </c>
      <c r="C111" s="77">
        <f>IF(ISERROR(VLOOKUP(A111,'DC4-1'!$A$4:$Q$1997,5,TRUE)),"",VLOOKUP(A111,'DC4-1'!$A$4:$Q$1997,5,TRUE))</f>
        <v>259.4725</v>
      </c>
      <c r="D111" s="74">
        <v>185.553</v>
      </c>
      <c r="E111" s="74">
        <v>185.587</v>
      </c>
      <c r="F111" s="74">
        <f t="shared" si="2"/>
        <v>2655.8965</v>
      </c>
      <c r="G111" s="75">
        <f t="shared" si="3"/>
        <v>1246.00000000055</v>
      </c>
      <c r="K111" s="82">
        <f>IF(AND(年报!N$2&lt;=A111,A111&lt;=年报!N$3),1,0)</f>
        <v>0</v>
      </c>
    </row>
    <row r="112" spans="1:11">
      <c r="A112" s="21">
        <v>44333</v>
      </c>
      <c r="B112" s="77">
        <f>'DC4-1'!B113</f>
        <v>2581.994</v>
      </c>
      <c r="C112" s="77">
        <f>IF(ISERROR(VLOOKUP(A112,'DC4-1'!$A$4:$Q$1997,5,TRUE)),"",VLOOKUP(A112,'DC4-1'!$A$4:$Q$1997,5,TRUE))</f>
        <v>259.415</v>
      </c>
      <c r="D112" s="74">
        <v>185.507</v>
      </c>
      <c r="E112" s="74">
        <v>185.542</v>
      </c>
      <c r="F112" s="74">
        <f t="shared" si="2"/>
        <v>2655.8845</v>
      </c>
      <c r="G112" s="75">
        <f t="shared" si="3"/>
        <v>1258.00000000027</v>
      </c>
      <c r="K112" s="82">
        <f>IF(AND(年报!N$2&lt;=A112,A112&lt;=年报!N$3),1,0)</f>
        <v>0</v>
      </c>
    </row>
    <row r="113" spans="1:11">
      <c r="A113" s="21">
        <v>44345</v>
      </c>
      <c r="B113" s="77">
        <f>'DC4-1'!B114</f>
        <v>2581.994</v>
      </c>
      <c r="C113" s="77">
        <f>IF(ISERROR(VLOOKUP(A113,'DC4-1'!$A$4:$Q$1997,5,TRUE)),"",VLOOKUP(A113,'DC4-1'!$A$4:$Q$1997,5,TRUE))</f>
        <v>259.8015</v>
      </c>
      <c r="D113" s="74">
        <v>185.89</v>
      </c>
      <c r="E113" s="74">
        <v>185.92</v>
      </c>
      <c r="F113" s="74">
        <f t="shared" si="2"/>
        <v>2655.8905</v>
      </c>
      <c r="G113" s="75">
        <f t="shared" si="3"/>
        <v>1251.99999999995</v>
      </c>
      <c r="K113" s="82">
        <f>IF(AND(年报!N$2&lt;=A113,A113&lt;=年报!N$3),1,0)</f>
        <v>0</v>
      </c>
    </row>
    <row r="114" spans="1:11">
      <c r="A114" s="21">
        <v>44352</v>
      </c>
      <c r="B114" s="77">
        <f>'DC4-1'!B115</f>
        <v>2581.994</v>
      </c>
      <c r="C114" s="77">
        <f>IF(ISERROR(VLOOKUP(A114,'DC4-1'!$A$4:$Q$1997,5,TRUE)),"",VLOOKUP(A114,'DC4-1'!$A$4:$Q$1997,5,TRUE))</f>
        <v>259.7625</v>
      </c>
      <c r="D114" s="74">
        <v>185.854</v>
      </c>
      <c r="E114" s="74">
        <v>185.888</v>
      </c>
      <c r="F114" s="74">
        <f t="shared" si="2"/>
        <v>2655.8855</v>
      </c>
      <c r="G114" s="75">
        <f t="shared" si="3"/>
        <v>1257.00000000052</v>
      </c>
      <c r="K114" s="82">
        <f>IF(AND(年报!N$2&lt;=A114,A114&lt;=年报!N$3),1,0)</f>
        <v>0</v>
      </c>
    </row>
    <row r="115" s="83" customFormat="1" spans="1:13">
      <c r="A115" s="84">
        <v>44356</v>
      </c>
      <c r="B115" s="85">
        <f>AVERAGE(B116:B118)</f>
        <v>2581.994</v>
      </c>
      <c r="C115" s="86">
        <f t="shared" ref="C115:G115" si="4">AVERAGE(C116:C118)</f>
        <v>259.74</v>
      </c>
      <c r="D115" s="86">
        <f t="shared" si="4"/>
        <v>185.835333333333</v>
      </c>
      <c r="E115" s="86">
        <f t="shared" si="4"/>
        <v>185.867333333333</v>
      </c>
      <c r="F115" s="86">
        <f t="shared" si="4"/>
        <v>2655.88266666667</v>
      </c>
      <c r="G115" s="87">
        <f t="shared" si="4"/>
        <v>1259.83333333321</v>
      </c>
      <c r="H115" s="88" t="s">
        <v>23</v>
      </c>
      <c r="I115" s="88"/>
      <c r="K115" s="89"/>
      <c r="M115" s="90"/>
    </row>
    <row r="116" spans="1:11">
      <c r="A116" s="21">
        <v>44356</v>
      </c>
      <c r="B116" s="77">
        <f>'DC4-1'!B116</f>
        <v>2581.994</v>
      </c>
      <c r="C116" s="77">
        <f>IF(ISERROR(VLOOKUP(A116,'DC4-1'!$A$4:$Q$1997,5,TRUE)),"",VLOOKUP(A116,'DC4-1'!$A$4:$Q$1997,5,TRUE))</f>
        <v>259.74</v>
      </c>
      <c r="D116" s="74">
        <v>185.835</v>
      </c>
      <c r="E116" s="74">
        <v>185.868</v>
      </c>
      <c r="F116" s="74">
        <f t="shared" si="2"/>
        <v>2655.8825</v>
      </c>
      <c r="G116" s="75">
        <f t="shared" si="3"/>
        <v>1259.99999999976</v>
      </c>
      <c r="K116" s="82">
        <f>IF(AND(年报!N$2&lt;=A117,A117&lt;=年报!N$3),1,0)</f>
        <v>0</v>
      </c>
    </row>
    <row r="117" spans="1:11">
      <c r="A117" s="21">
        <v>44356</v>
      </c>
      <c r="B117" s="77">
        <f>'DC4-1'!B117</f>
        <v>2581.994</v>
      </c>
      <c r="C117" s="77">
        <f>IF(ISERROR(VLOOKUP(A117,'DC4-1'!$A$4:$Q$1997,5,TRUE)),"",VLOOKUP(A117,'DC4-1'!$A$4:$Q$1997,5,TRUE))</f>
        <v>259.74</v>
      </c>
      <c r="D117" s="74">
        <v>185.835</v>
      </c>
      <c r="E117" s="74">
        <v>185.867</v>
      </c>
      <c r="F117" s="74">
        <f t="shared" si="2"/>
        <v>2655.883</v>
      </c>
      <c r="G117" s="75">
        <f t="shared" si="3"/>
        <v>1259.50000000012</v>
      </c>
      <c r="K117" s="82" t="e">
        <f>IF(AND(年报!N$2&lt;=#REF!,#REF!&lt;=年报!N$3),1,0)</f>
        <v>#REF!</v>
      </c>
    </row>
    <row r="118" spans="1:11">
      <c r="A118" s="21">
        <v>44356</v>
      </c>
      <c r="B118" s="77">
        <f>'DC4-1'!B118</f>
        <v>2581.994</v>
      </c>
      <c r="C118" s="77">
        <f>IF(ISERROR(VLOOKUP(A118,'DC4-1'!$A$4:$Q$1997,5,TRUE)),"",VLOOKUP(A118,'DC4-1'!$A$4:$Q$1997,5,TRUE))</f>
        <v>259.74</v>
      </c>
      <c r="D118" s="74">
        <v>185.836</v>
      </c>
      <c r="E118" s="74">
        <v>185.867</v>
      </c>
      <c r="F118" s="74">
        <f t="shared" si="2"/>
        <v>2655.8825</v>
      </c>
      <c r="G118" s="75">
        <f t="shared" si="3"/>
        <v>1259.99999999976</v>
      </c>
      <c r="K118" s="82">
        <f>IF(AND(年报!N$2&lt;=A118,A118&lt;=年报!N$3),1,0)</f>
        <v>0</v>
      </c>
    </row>
    <row r="119" spans="1:11">
      <c r="A119" s="21">
        <v>44361</v>
      </c>
      <c r="B119" s="77">
        <f>'DC4-1'!B119</f>
        <v>2581.994</v>
      </c>
      <c r="C119" s="77">
        <f>IF(ISERROR(VLOOKUP(A119,'DC4-1'!$A$4:$Q$1997,5,TRUE)),"",VLOOKUP(A119,'DC4-1'!$A$4:$Q$1997,5,TRUE))</f>
        <v>260.884</v>
      </c>
      <c r="D119" s="74">
        <v>186.985</v>
      </c>
      <c r="E119" s="74">
        <v>187.01</v>
      </c>
      <c r="F119" s="74">
        <f t="shared" si="2"/>
        <v>2655.8805</v>
      </c>
      <c r="G119" s="75">
        <f t="shared" si="3"/>
        <v>1262.00000000017</v>
      </c>
      <c r="K119" s="82">
        <f>IF(AND(年报!N$2&lt;=A119,A119&lt;=年报!N$3),1,0)</f>
        <v>0</v>
      </c>
    </row>
    <row r="120" spans="1:11">
      <c r="A120" s="21">
        <v>44363</v>
      </c>
      <c r="B120" s="77">
        <f>'DC4-1'!B120</f>
        <v>2581.994</v>
      </c>
      <c r="C120" s="77">
        <f>IF(ISERROR(VLOOKUP(A120,'DC4-1'!$A$4:$Q$1997,5,TRUE)),"",VLOOKUP(A120,'DC4-1'!$A$4:$Q$1997,5,TRUE))</f>
        <v>260.87</v>
      </c>
      <c r="D120" s="74">
        <v>186.974</v>
      </c>
      <c r="E120" s="74">
        <v>187.007</v>
      </c>
      <c r="F120" s="74">
        <f t="shared" si="2"/>
        <v>2655.8735</v>
      </c>
      <c r="G120" s="75">
        <f t="shared" si="3"/>
        <v>1269.00000000023</v>
      </c>
      <c r="K120" s="82">
        <f>IF(AND(年报!N$2&lt;=A120,A120&lt;=年报!N$3),1,0)</f>
        <v>0</v>
      </c>
    </row>
    <row r="121" spans="1:11">
      <c r="A121" s="21">
        <v>44366</v>
      </c>
      <c r="B121" s="77">
        <f>'DC4-1'!B121</f>
        <v>2581.994</v>
      </c>
      <c r="C121" s="77">
        <f>IF(ISERROR(VLOOKUP(A121,'DC4-1'!$A$4:$Q$1997,5,TRUE)),"",VLOOKUP(A121,'DC4-1'!$A$4:$Q$1997,5,TRUE))</f>
        <v>260.858</v>
      </c>
      <c r="D121" s="74">
        <v>186.956</v>
      </c>
      <c r="E121" s="74">
        <v>186.986</v>
      </c>
      <c r="F121" s="74">
        <f t="shared" si="2"/>
        <v>2655.881</v>
      </c>
      <c r="G121" s="75">
        <f t="shared" si="3"/>
        <v>1261.50000000007</v>
      </c>
      <c r="K121" s="82">
        <f>IF(AND(年报!N$2&lt;=A121,A121&lt;=年报!N$3),1,0)</f>
        <v>0</v>
      </c>
    </row>
    <row r="122" spans="1:11">
      <c r="A122" s="21">
        <v>44367</v>
      </c>
      <c r="B122" s="77">
        <f>'DC4-1'!B122</f>
        <v>2581.994</v>
      </c>
      <c r="C122" s="77">
        <f>IF(ISERROR(VLOOKUP(A122,'DC4-1'!$A$4:$Q$1997,5,TRUE)),"",VLOOKUP(A122,'DC4-1'!$A$4:$Q$1997,5,TRUE))</f>
        <v>260.8105</v>
      </c>
      <c r="D122" s="74">
        <v>186.914</v>
      </c>
      <c r="E122" s="74">
        <v>186.942</v>
      </c>
      <c r="F122" s="74">
        <f t="shared" si="2"/>
        <v>2655.8765</v>
      </c>
      <c r="G122" s="75">
        <f t="shared" si="3"/>
        <v>1266.00000000008</v>
      </c>
      <c r="K122" s="82">
        <f>IF(AND(年报!N$2&lt;=A122,A122&lt;=年报!N$3),1,0)</f>
        <v>0</v>
      </c>
    </row>
    <row r="123" spans="1:11">
      <c r="A123" s="21">
        <v>44372</v>
      </c>
      <c r="B123" s="77">
        <f>'DC4-1'!B123</f>
        <v>2581.994</v>
      </c>
      <c r="C123" s="77">
        <f>IF(ISERROR(VLOOKUP(A123,'DC4-1'!$A$4:$Q$1997,5,TRUE)),"",VLOOKUP(A123,'DC4-1'!$A$4:$Q$1997,5,TRUE))</f>
        <v>260.8405</v>
      </c>
      <c r="D123" s="74">
        <v>186.94</v>
      </c>
      <c r="E123" s="74">
        <v>186.971</v>
      </c>
      <c r="F123" s="74">
        <f t="shared" si="2"/>
        <v>2655.879</v>
      </c>
      <c r="G123" s="75">
        <f t="shared" si="3"/>
        <v>1263.50000000048</v>
      </c>
      <c r="K123" s="82">
        <f>IF(AND(年报!N$2&lt;=A123,A123&lt;=年报!N$3),1,0)</f>
        <v>0</v>
      </c>
    </row>
    <row r="124" spans="1:11">
      <c r="A124" s="21">
        <v>44373</v>
      </c>
      <c r="B124" s="77">
        <f>'DC4-1'!B124</f>
        <v>2581.994</v>
      </c>
      <c r="C124" s="77">
        <f>IF(ISERROR(VLOOKUP(A124,'DC4-1'!$A$4:$Q$1997,5,TRUE)),"",VLOOKUP(A124,'DC4-1'!$A$4:$Q$1997,5,TRUE))</f>
        <v>260.83</v>
      </c>
      <c r="D124" s="74">
        <v>186.927</v>
      </c>
      <c r="E124" s="74">
        <v>186.959</v>
      </c>
      <c r="F124" s="74">
        <f t="shared" si="2"/>
        <v>2655.881</v>
      </c>
      <c r="G124" s="75">
        <f t="shared" si="3"/>
        <v>1261.50000000007</v>
      </c>
      <c r="K124" s="82">
        <f>IF(AND(年报!N$2&lt;=A124,A124&lt;=年报!N$3),1,0)</f>
        <v>0</v>
      </c>
    </row>
    <row r="125" spans="1:11">
      <c r="A125" s="21">
        <v>44375</v>
      </c>
      <c r="B125" s="77">
        <f>'DC4-1'!B125</f>
        <v>2581.994</v>
      </c>
      <c r="C125" s="77">
        <f>IF(ISERROR(VLOOKUP(A125,'DC4-1'!$A$4:$Q$1997,5,TRUE)),"",VLOOKUP(A125,'DC4-1'!$A$4:$Q$1997,5,TRUE))</f>
        <v>260.8225</v>
      </c>
      <c r="D125" s="74">
        <v>186.921</v>
      </c>
      <c r="E125" s="74">
        <v>186.955</v>
      </c>
      <c r="F125" s="74">
        <f t="shared" si="2"/>
        <v>2655.8785</v>
      </c>
      <c r="G125" s="75">
        <f t="shared" si="3"/>
        <v>1264.00000000058</v>
      </c>
      <c r="K125" s="82">
        <f>IF(AND(年报!N$2&lt;=A125,A125&lt;=年报!N$3),1,0)</f>
        <v>0</v>
      </c>
    </row>
    <row r="126" spans="1:11">
      <c r="A126" s="21">
        <v>44377</v>
      </c>
      <c r="B126" s="77">
        <f>'DC4-1'!B126</f>
        <v>2581.994</v>
      </c>
      <c r="C126" s="77">
        <f>IF(ISERROR(VLOOKUP(A126,'DC4-1'!$A$4:$Q$1997,5,TRUE)),"",VLOOKUP(A126,'DC4-1'!$A$4:$Q$1997,5,TRUE))</f>
        <v>260.8085</v>
      </c>
      <c r="D126" s="74">
        <v>186.905</v>
      </c>
      <c r="E126" s="74">
        <v>186.935</v>
      </c>
      <c r="F126" s="74">
        <f t="shared" si="2"/>
        <v>2655.8825</v>
      </c>
      <c r="G126" s="75">
        <f t="shared" si="3"/>
        <v>1260.00000000022</v>
      </c>
      <c r="K126" s="82">
        <f>IF(AND(年报!N$2&lt;=A126,A126&lt;=年报!N$3),1,0)</f>
        <v>0</v>
      </c>
    </row>
    <row r="127" spans="1:11">
      <c r="A127" s="21">
        <v>44380</v>
      </c>
      <c r="B127" s="77">
        <f>'DC4-1'!B127</f>
        <v>2581.994</v>
      </c>
      <c r="C127" s="77">
        <f>IF(ISERROR(VLOOKUP(A127,'DC4-1'!$A$4:$Q$1997,5,TRUE)),"",VLOOKUP(A127,'DC4-1'!$A$4:$Q$1997,5,TRUE))</f>
        <v>260.789</v>
      </c>
      <c r="D127" s="74">
        <v>186.888</v>
      </c>
      <c r="E127" s="74">
        <v>186.919</v>
      </c>
      <c r="F127" s="74">
        <f t="shared" si="2"/>
        <v>2655.8795</v>
      </c>
      <c r="G127" s="75">
        <f t="shared" si="3"/>
        <v>1262.99999999992</v>
      </c>
      <c r="K127" s="82">
        <f>IF(AND(年报!N$2&lt;=A127,A127&lt;=年报!N$3),1,0)</f>
        <v>0</v>
      </c>
    </row>
    <row r="128" spans="1:11">
      <c r="A128" s="21">
        <v>44383</v>
      </c>
      <c r="B128" s="77">
        <f>'DC4-1'!B128</f>
        <v>2581.994</v>
      </c>
      <c r="C128" s="77">
        <f>IF(ISERROR(VLOOKUP(A128,'DC4-1'!$A$4:$Q$1997,5,TRUE)),"",VLOOKUP(A128,'DC4-1'!$A$4:$Q$1997,5,TRUE))</f>
        <v>260.794</v>
      </c>
      <c r="D128" s="74">
        <v>186.888</v>
      </c>
      <c r="E128" s="74">
        <v>186.923</v>
      </c>
      <c r="F128" s="74">
        <f t="shared" si="2"/>
        <v>2655.8825</v>
      </c>
      <c r="G128" s="75">
        <f t="shared" si="3"/>
        <v>1260.00000000022</v>
      </c>
      <c r="K128" s="82">
        <f>IF(AND(年报!N$2&lt;=A128,A128&lt;=年报!N$3),1,0)</f>
        <v>0</v>
      </c>
    </row>
    <row r="129" spans="1:11">
      <c r="A129" s="21">
        <v>44385</v>
      </c>
      <c r="B129" s="77">
        <f>'DC4-1'!B129</f>
        <v>2581.994</v>
      </c>
      <c r="C129" s="77">
        <f>IF(ISERROR(VLOOKUP(A129,'DC4-1'!$A$4:$Q$1997,5,TRUE)),"",VLOOKUP(A129,'DC4-1'!$A$4:$Q$1997,5,TRUE))</f>
        <v>260.7795</v>
      </c>
      <c r="D129" s="74">
        <v>186.881</v>
      </c>
      <c r="E129" s="74">
        <v>186.913</v>
      </c>
      <c r="F129" s="74">
        <f t="shared" si="2"/>
        <v>2655.8765</v>
      </c>
      <c r="G129" s="75">
        <f t="shared" si="3"/>
        <v>1266.00000000008</v>
      </c>
      <c r="K129" s="82">
        <f>IF(AND(年报!N$2&lt;=A129,A129&lt;=年报!N$3),1,0)</f>
        <v>0</v>
      </c>
    </row>
    <row r="130" spans="1:11">
      <c r="A130" s="21">
        <v>44387</v>
      </c>
      <c r="B130" s="77">
        <f>'DC4-1'!B130</f>
        <v>2581.994</v>
      </c>
      <c r="C130" s="77">
        <f>IF(ISERROR(VLOOKUP(A130,'DC4-1'!$A$4:$Q$1997,5,TRUE)),"",VLOOKUP(A130,'DC4-1'!$A$4:$Q$1997,5,TRUE))</f>
        <v>260.775</v>
      </c>
      <c r="D130" s="74">
        <v>186.877</v>
      </c>
      <c r="E130" s="74">
        <v>186.91</v>
      </c>
      <c r="F130" s="74">
        <f t="shared" si="2"/>
        <v>2655.8755</v>
      </c>
      <c r="G130" s="75">
        <f t="shared" si="3"/>
        <v>1267.00000000028</v>
      </c>
      <c r="K130" s="82">
        <f>IF(AND(年报!N$2&lt;=A130,A130&lt;=年报!N$3),1,0)</f>
        <v>0</v>
      </c>
    </row>
    <row r="131" spans="1:11">
      <c r="A131" s="21">
        <v>44390</v>
      </c>
      <c r="B131" s="77">
        <f>'DC4-1'!B131</f>
        <v>2581.994</v>
      </c>
      <c r="C131" s="77">
        <f>IF(ISERROR(VLOOKUP(A131,'DC4-1'!$A$4:$Q$1997,5,TRUE)),"",VLOOKUP(A131,'DC4-1'!$A$4:$Q$1997,5,TRUE))</f>
        <v>260.771</v>
      </c>
      <c r="D131" s="74">
        <v>186.869</v>
      </c>
      <c r="E131" s="74">
        <v>186.899</v>
      </c>
      <c r="F131" s="74">
        <f t="shared" si="2"/>
        <v>2655.881</v>
      </c>
      <c r="G131" s="75">
        <f t="shared" si="3"/>
        <v>1261.50000000007</v>
      </c>
      <c r="K131" s="82">
        <f>IF(AND(年报!N$2&lt;=A131,A131&lt;=年报!N$3),1,0)</f>
        <v>0</v>
      </c>
    </row>
    <row r="132" spans="1:11">
      <c r="A132" s="21">
        <v>44397</v>
      </c>
      <c r="B132" s="77">
        <f>'DC4-1'!B132</f>
        <v>2581.994</v>
      </c>
      <c r="C132" s="77">
        <f>IF(ISERROR(VLOOKUP(A132,'DC4-1'!$A$4:$Q$1997,5,TRUE)),"",VLOOKUP(A132,'DC4-1'!$A$4:$Q$1997,5,TRUE))</f>
        <v>262.638</v>
      </c>
      <c r="D132" s="74">
        <v>188.745</v>
      </c>
      <c r="E132" s="74">
        <v>188.783</v>
      </c>
      <c r="F132" s="74">
        <f t="shared" si="2"/>
        <v>2655.868</v>
      </c>
      <c r="G132" s="75">
        <f t="shared" si="3"/>
        <v>1274.50000000044</v>
      </c>
      <c r="K132" s="82">
        <f>IF(AND(年报!N$2&lt;=A132,A132&lt;=年报!N$3),1,0)</f>
        <v>0</v>
      </c>
    </row>
    <row r="133" spans="1:11">
      <c r="A133" s="21">
        <v>44401</v>
      </c>
      <c r="B133" s="77">
        <f>'DC4-1'!B133</f>
        <v>2581.994</v>
      </c>
      <c r="C133" s="77">
        <f>IF(ISERROR(VLOOKUP(A133,'DC4-1'!$A$4:$Q$1997,5,TRUE)),"",VLOOKUP(A133,'DC4-1'!$A$4:$Q$1997,5,TRUE))</f>
        <v>262.635</v>
      </c>
      <c r="D133" s="74">
        <v>188.742</v>
      </c>
      <c r="E133" s="74">
        <v>188.773</v>
      </c>
      <c r="F133" s="74">
        <f t="shared" si="2"/>
        <v>2655.8715</v>
      </c>
      <c r="G133" s="75">
        <f t="shared" si="3"/>
        <v>1271.00000000064</v>
      </c>
      <c r="K133" s="82">
        <f>IF(AND(年报!N$2&lt;=A133,A133&lt;=年报!N$3),1,0)</f>
        <v>0</v>
      </c>
    </row>
    <row r="134" spans="1:11">
      <c r="A134" s="21">
        <v>44437</v>
      </c>
      <c r="B134" s="77">
        <f>'DC4-1'!B134</f>
        <v>2581.994</v>
      </c>
      <c r="C134" s="77">
        <f>IF(ISERROR(VLOOKUP(A134,'DC4-1'!$A$4:$Q$1997,5,TRUE)),"",VLOOKUP(A134,'DC4-1'!$A$4:$Q$1997,5,TRUE))</f>
        <v>269.265</v>
      </c>
      <c r="D134" s="74">
        <v>195.378</v>
      </c>
      <c r="E134" s="74">
        <v>195.405</v>
      </c>
      <c r="F134" s="74">
        <f t="shared" si="2"/>
        <v>2655.8675</v>
      </c>
      <c r="G134" s="75">
        <f t="shared" si="3"/>
        <v>1275.00000000055</v>
      </c>
      <c r="K134" s="82">
        <f>IF(AND(年报!N$2&lt;=A134,A134&lt;=年报!N$3),1,0)</f>
        <v>0</v>
      </c>
    </row>
    <row r="135" spans="1:11">
      <c r="A135" s="21">
        <v>44445</v>
      </c>
      <c r="B135" s="77">
        <f>'DC4-1'!B135</f>
        <v>2581.994</v>
      </c>
      <c r="C135" s="77">
        <f>IF(ISERROR(VLOOKUP(A135,'DC4-1'!$A$4:$Q$1997,5,TRUE)),"",VLOOKUP(A135,'DC4-1'!$A$4:$Q$1997,5,TRUE))</f>
        <v>269.7915</v>
      </c>
      <c r="D135" s="74">
        <v>195.905</v>
      </c>
      <c r="E135" s="74">
        <v>195.944</v>
      </c>
      <c r="F135" s="74">
        <f t="shared" si="2"/>
        <v>2655.861</v>
      </c>
      <c r="G135" s="75">
        <f t="shared" si="3"/>
        <v>1281.50000000051</v>
      </c>
      <c r="K135" s="82">
        <f>IF(AND(年报!N$2&lt;=A135,A135&lt;=年报!N$3),1,0)</f>
        <v>0</v>
      </c>
    </row>
    <row r="136" spans="1:11">
      <c r="A136" s="21">
        <v>44448</v>
      </c>
      <c r="B136" s="77">
        <f>'DC4-1'!B136</f>
        <v>2581.994</v>
      </c>
      <c r="C136" s="77">
        <f>IF(ISERROR(VLOOKUP(A136,'DC4-1'!$A$4:$Q$1997,5,TRUE)),"",VLOOKUP(A136,'DC4-1'!$A$4:$Q$1997,5,TRUE))</f>
        <v>269.7105</v>
      </c>
      <c r="D136" s="74">
        <v>195.779</v>
      </c>
      <c r="E136" s="74">
        <v>195.899</v>
      </c>
      <c r="F136" s="74">
        <f t="shared" si="2"/>
        <v>2655.8655</v>
      </c>
      <c r="G136" s="75">
        <f t="shared" si="3"/>
        <v>1277.00000000004</v>
      </c>
      <c r="K136" s="82">
        <f>IF(AND(年报!N$2&lt;=A136,A136&lt;=年报!N$3),1,0)</f>
        <v>0</v>
      </c>
    </row>
    <row r="137" spans="1:11">
      <c r="A137" s="21"/>
      <c r="B137" s="77"/>
      <c r="C137" s="77"/>
      <c r="D137" s="74"/>
      <c r="E137" s="74"/>
      <c r="F137" s="74"/>
      <c r="G137" s="75"/>
      <c r="K137" s="82">
        <f>IF(AND(年报!N$2&lt;=A137,A137&lt;=年报!N$3),1,0)</f>
        <v>0</v>
      </c>
    </row>
    <row r="138" spans="1:11">
      <c r="A138" s="21"/>
      <c r="B138" s="77"/>
      <c r="C138" s="77"/>
      <c r="D138" s="74"/>
      <c r="E138" s="74"/>
      <c r="F138" s="74"/>
      <c r="G138" s="75"/>
      <c r="K138" s="82">
        <f>IF(AND(年报!N$2&lt;=A138,A138&lt;=年报!N$3),1,0)</f>
        <v>0</v>
      </c>
    </row>
    <row r="139" spans="1:11">
      <c r="A139" s="21"/>
      <c r="B139" s="77"/>
      <c r="C139" s="77"/>
      <c r="D139" s="74"/>
      <c r="E139" s="74"/>
      <c r="F139" s="74"/>
      <c r="G139" s="75"/>
      <c r="K139" s="82">
        <f>IF(AND(年报!N$2&lt;=A139,A139&lt;=年报!N$3),1,0)</f>
        <v>0</v>
      </c>
    </row>
    <row r="140" spans="1:11">
      <c r="A140" s="21"/>
      <c r="B140" s="77"/>
      <c r="C140" s="77"/>
      <c r="D140" s="74"/>
      <c r="E140" s="74"/>
      <c r="F140" s="74"/>
      <c r="G140" s="75"/>
      <c r="K140" s="82">
        <f>IF(AND(年报!N$2&lt;=A140,A140&lt;=年报!N$3),1,0)</f>
        <v>0</v>
      </c>
    </row>
    <row r="141" spans="1:11">
      <c r="A141" s="21"/>
      <c r="B141" s="77"/>
      <c r="C141" s="77"/>
      <c r="D141" s="74"/>
      <c r="E141" s="74"/>
      <c r="F141" s="74"/>
      <c r="G141" s="75"/>
      <c r="K141" s="82">
        <f>IF(AND(年报!N$2&lt;=A141,A141&lt;=年报!N$3),1,0)</f>
        <v>0</v>
      </c>
    </row>
    <row r="142" spans="1:11">
      <c r="A142" s="21"/>
      <c r="B142" s="77"/>
      <c r="C142" s="77"/>
      <c r="D142" s="74"/>
      <c r="E142" s="74"/>
      <c r="F142" s="74"/>
      <c r="G142" s="75"/>
      <c r="K142" s="82">
        <f>IF(AND(年报!N$2&lt;=A142,A142&lt;=年报!N$3),1,0)</f>
        <v>0</v>
      </c>
    </row>
    <row r="143" spans="1:11">
      <c r="A143" s="21"/>
      <c r="B143" s="77"/>
      <c r="C143" s="77"/>
      <c r="D143" s="74"/>
      <c r="E143" s="74"/>
      <c r="F143" s="74"/>
      <c r="G143" s="75"/>
      <c r="K143" s="82">
        <f>IF(AND(年报!N$2&lt;=A143,A143&lt;=年报!N$3),1,0)</f>
        <v>0</v>
      </c>
    </row>
    <row r="144" spans="1:11">
      <c r="A144" s="21"/>
      <c r="B144" s="77"/>
      <c r="C144" s="77"/>
      <c r="D144" s="74"/>
      <c r="E144" s="74"/>
      <c r="F144" s="74"/>
      <c r="G144" s="75"/>
      <c r="K144" s="82">
        <f>IF(AND(年报!N$2&lt;=A144,A144&lt;=年报!N$3),1,0)</f>
        <v>0</v>
      </c>
    </row>
    <row r="145" spans="1:11">
      <c r="A145" s="21"/>
      <c r="B145" s="77"/>
      <c r="C145" s="77"/>
      <c r="D145" s="74"/>
      <c r="E145" s="74"/>
      <c r="F145" s="74"/>
      <c r="G145" s="75"/>
      <c r="K145" s="82">
        <f>IF(AND(年报!N$2&lt;=A145,A145&lt;=年报!N$3),1,0)</f>
        <v>0</v>
      </c>
    </row>
    <row r="146" spans="1:11">
      <c r="A146" s="21"/>
      <c r="B146" s="77"/>
      <c r="C146" s="77"/>
      <c r="D146" s="74"/>
      <c r="E146" s="74"/>
      <c r="F146" s="74"/>
      <c r="G146" s="75"/>
      <c r="K146" s="82">
        <f>IF(AND(年报!N$2&lt;=A146,A146&lt;=年报!N$3),1,0)</f>
        <v>0</v>
      </c>
    </row>
    <row r="147" spans="1:11">
      <c r="A147" s="21"/>
      <c r="B147" s="77"/>
      <c r="C147" s="77"/>
      <c r="D147" s="74"/>
      <c r="E147" s="74"/>
      <c r="F147" s="74"/>
      <c r="G147" s="75"/>
      <c r="K147" s="82">
        <f>IF(AND(年报!N$2&lt;=A147,A147&lt;=年报!N$3),1,0)</f>
        <v>0</v>
      </c>
    </row>
    <row r="148" spans="1:11">
      <c r="A148" s="21"/>
      <c r="B148" s="77"/>
      <c r="C148" s="77"/>
      <c r="D148" s="74"/>
      <c r="E148" s="74"/>
      <c r="F148" s="74"/>
      <c r="G148" s="75"/>
      <c r="K148" s="82">
        <f>IF(AND(年报!N$2&lt;=A148,A148&lt;=年报!N$3),1,0)</f>
        <v>0</v>
      </c>
    </row>
    <row r="149" spans="1:11">
      <c r="A149" s="21"/>
      <c r="B149" s="77"/>
      <c r="C149" s="77"/>
      <c r="D149" s="74"/>
      <c r="E149" s="74"/>
      <c r="F149" s="74"/>
      <c r="G149" s="75"/>
      <c r="K149" s="82">
        <f>IF(AND(年报!N$2&lt;=A149,A149&lt;=年报!N$3),1,0)</f>
        <v>0</v>
      </c>
    </row>
    <row r="150" spans="1:11">
      <c r="A150" s="21"/>
      <c r="B150" s="77"/>
      <c r="C150" s="77"/>
      <c r="D150" s="74"/>
      <c r="E150" s="74"/>
      <c r="F150" s="74"/>
      <c r="G150" s="75"/>
      <c r="K150" s="82">
        <f>IF(AND(年报!N$2&lt;=A150,A150&lt;=年报!N$3),1,0)</f>
        <v>0</v>
      </c>
    </row>
    <row r="151" spans="1:11">
      <c r="A151" s="21"/>
      <c r="B151" s="77"/>
      <c r="C151" s="77"/>
      <c r="D151" s="74"/>
      <c r="E151" s="74"/>
      <c r="F151" s="74"/>
      <c r="G151" s="75"/>
      <c r="K151" s="82">
        <f>IF(AND(年报!N$2&lt;=A151,A151&lt;=年报!N$3),1,0)</f>
        <v>0</v>
      </c>
    </row>
    <row r="152" spans="1:11">
      <c r="A152" s="21"/>
      <c r="B152" s="77"/>
      <c r="C152" s="77"/>
      <c r="D152" s="74"/>
      <c r="E152" s="74"/>
      <c r="F152" s="74"/>
      <c r="G152" s="75"/>
      <c r="K152" s="82">
        <f>IF(AND(年报!N$2&lt;=A152,A152&lt;=年报!N$3),1,0)</f>
        <v>0</v>
      </c>
    </row>
    <row r="153" spans="1:11">
      <c r="A153" s="21"/>
      <c r="B153" s="77"/>
      <c r="C153" s="77"/>
      <c r="D153" s="74"/>
      <c r="E153" s="74"/>
      <c r="F153" s="74"/>
      <c r="G153" s="75"/>
      <c r="K153" s="82">
        <f>IF(AND(年报!N$2&lt;=A153,A153&lt;=年报!N$3),1,0)</f>
        <v>0</v>
      </c>
    </row>
    <row r="154" spans="1:11">
      <c r="A154" s="21"/>
      <c r="B154" s="77"/>
      <c r="C154" s="77"/>
      <c r="D154" s="74"/>
      <c r="E154" s="74"/>
      <c r="F154" s="74"/>
      <c r="G154" s="75"/>
      <c r="K154" s="82">
        <f>IF(AND(年报!N$2&lt;=A154,A154&lt;=年报!N$3),1,0)</f>
        <v>0</v>
      </c>
    </row>
    <row r="155" spans="1:11">
      <c r="A155" s="21"/>
      <c r="B155" s="77"/>
      <c r="C155" s="77"/>
      <c r="D155" s="74"/>
      <c r="E155" s="74"/>
      <c r="F155" s="74"/>
      <c r="G155" s="75"/>
      <c r="K155" s="82">
        <f>IF(AND(年报!N$2&lt;=A155,A155&lt;=年报!N$3),1,0)</f>
        <v>0</v>
      </c>
    </row>
    <row r="156" spans="1:11">
      <c r="A156" s="21"/>
      <c r="B156" s="77"/>
      <c r="C156" s="77"/>
      <c r="D156" s="74"/>
      <c r="E156" s="74"/>
      <c r="F156" s="74"/>
      <c r="G156" s="75"/>
      <c r="K156" s="82">
        <f>IF(AND(年报!N$2&lt;=A156,A156&lt;=年报!N$3),1,0)</f>
        <v>0</v>
      </c>
    </row>
    <row r="157" spans="1:11">
      <c r="A157" s="21"/>
      <c r="B157" s="77"/>
      <c r="C157" s="77"/>
      <c r="D157" s="74"/>
      <c r="E157" s="74"/>
      <c r="F157" s="74"/>
      <c r="G157" s="75"/>
      <c r="K157" s="82">
        <f>IF(AND(年报!N$2&lt;=A157,A157&lt;=年报!N$3),1,0)</f>
        <v>0</v>
      </c>
    </row>
    <row r="158" spans="1:11">
      <c r="A158" s="21"/>
      <c r="B158" s="77"/>
      <c r="C158" s="77"/>
      <c r="D158" s="74"/>
      <c r="E158" s="74"/>
      <c r="F158" s="74"/>
      <c r="G158" s="75"/>
      <c r="K158" s="82">
        <f>IF(AND(年报!N$2&lt;=A158,A158&lt;=年报!N$3),1,0)</f>
        <v>0</v>
      </c>
    </row>
    <row r="159" spans="1:11">
      <c r="A159" s="21"/>
      <c r="B159" s="77"/>
      <c r="C159" s="77"/>
      <c r="D159" s="74"/>
      <c r="E159" s="74"/>
      <c r="F159" s="74"/>
      <c r="G159" s="75"/>
      <c r="K159" s="82">
        <f>IF(AND(年报!N$2&lt;=A159,A159&lt;=年报!N$3),1,0)</f>
        <v>0</v>
      </c>
    </row>
    <row r="160" spans="1:11">
      <c r="A160" s="21"/>
      <c r="B160" s="77"/>
      <c r="C160" s="77"/>
      <c r="D160" s="74"/>
      <c r="E160" s="74"/>
      <c r="F160" s="74"/>
      <c r="G160" s="75"/>
      <c r="K160" s="82">
        <f>IF(AND(年报!N$2&lt;=A160,A160&lt;=年报!N$3),1,0)</f>
        <v>0</v>
      </c>
    </row>
    <row r="161" spans="1:11">
      <c r="A161" s="21"/>
      <c r="B161" s="77"/>
      <c r="C161" s="77"/>
      <c r="D161" s="74"/>
      <c r="E161" s="74"/>
      <c r="F161" s="74"/>
      <c r="G161" s="75"/>
      <c r="K161" s="82">
        <f>IF(AND(年报!N$2&lt;=A161,A161&lt;=年报!N$3),1,0)</f>
        <v>0</v>
      </c>
    </row>
    <row r="162" spans="1:11">
      <c r="A162" s="21"/>
      <c r="B162" s="77"/>
      <c r="C162" s="77"/>
      <c r="D162" s="74"/>
      <c r="E162" s="74"/>
      <c r="F162" s="74"/>
      <c r="G162" s="75"/>
      <c r="K162" s="82">
        <f>IF(AND(年报!N$2&lt;=A162,A162&lt;=年报!N$3),1,0)</f>
        <v>0</v>
      </c>
    </row>
    <row r="163" spans="1:11">
      <c r="A163" s="21"/>
      <c r="B163" s="77"/>
      <c r="C163" s="77"/>
      <c r="D163" s="74"/>
      <c r="E163" s="74"/>
      <c r="F163" s="74"/>
      <c r="G163" s="75"/>
      <c r="K163" s="82">
        <f>IF(AND(年报!N$2&lt;=A163,A163&lt;=年报!N$3),1,0)</f>
        <v>0</v>
      </c>
    </row>
    <row r="164" spans="1:11">
      <c r="A164" s="21"/>
      <c r="B164" s="77"/>
      <c r="C164" s="77"/>
      <c r="D164" s="74"/>
      <c r="E164" s="74"/>
      <c r="F164" s="74"/>
      <c r="G164" s="75"/>
      <c r="K164" s="82">
        <f>IF(AND(年报!N$2&lt;=A164,A164&lt;=年报!N$3),1,0)</f>
        <v>0</v>
      </c>
    </row>
    <row r="165" spans="11:11">
      <c r="K165" s="82">
        <f>IF(AND(年报!N$2&lt;=A165,A165&lt;=年报!N$3),1,0)</f>
        <v>0</v>
      </c>
    </row>
    <row r="166" spans="11:11">
      <c r="K166" s="82">
        <f>IF(AND(年报!N$2&lt;=A166,A166&lt;=年报!N$3),1,0)</f>
        <v>0</v>
      </c>
    </row>
    <row r="167" spans="11:11">
      <c r="K167" s="82">
        <f>IF(AND(年报!N$2&lt;=A167,A167&lt;=年报!N$3),1,0)</f>
        <v>0</v>
      </c>
    </row>
    <row r="168" spans="11:11">
      <c r="K168" s="82">
        <f>IF(AND(年报!N$2&lt;=A168,A168&lt;=年报!N$3),1,0)</f>
        <v>0</v>
      </c>
    </row>
    <row r="169" spans="11:11">
      <c r="K169" s="82">
        <f>IF(AND(年报!N$2&lt;=A169,A169&lt;=年报!N$3),1,0)</f>
        <v>0</v>
      </c>
    </row>
    <row r="170" spans="11:11">
      <c r="K170" s="82">
        <f>IF(AND(年报!N$2&lt;=A170,A170&lt;=年报!N$3),1,0)</f>
        <v>0</v>
      </c>
    </row>
    <row r="171" spans="11:11">
      <c r="K171" s="82">
        <f>IF(AND(年报!N$2&lt;=A171,A171&lt;=年报!N$3),1,0)</f>
        <v>0</v>
      </c>
    </row>
    <row r="172" spans="11:11">
      <c r="K172" s="82">
        <f>IF(AND(年报!N$2&lt;=A172,A172&lt;=年报!N$3),1,0)</f>
        <v>0</v>
      </c>
    </row>
    <row r="173" spans="11:11">
      <c r="K173" s="82">
        <f>IF(AND(年报!N$2&lt;=A173,A173&lt;=年报!N$3),1,0)</f>
        <v>0</v>
      </c>
    </row>
    <row r="174" spans="11:11">
      <c r="K174" s="82">
        <f>IF(AND(年报!N$2&lt;=A174,A174&lt;=年报!N$3),1,0)</f>
        <v>0</v>
      </c>
    </row>
    <row r="175" spans="11:11">
      <c r="K175" s="82">
        <f>IF(AND(年报!N$2&lt;=A175,A175&lt;=年报!N$3),1,0)</f>
        <v>0</v>
      </c>
    </row>
    <row r="176" spans="11:11">
      <c r="K176" s="82">
        <f>IF(AND(年报!N$2&lt;=A176,A176&lt;=年报!N$3),1,0)</f>
        <v>0</v>
      </c>
    </row>
    <row r="177" spans="11:11">
      <c r="K177" s="82">
        <f>IF(AND(年报!N$2&lt;=A177,A177&lt;=年报!N$3),1,0)</f>
        <v>0</v>
      </c>
    </row>
    <row r="178" spans="11:11">
      <c r="K178" s="82">
        <f>IF(AND(年报!N$2&lt;=A178,A178&lt;=年报!N$3),1,0)</f>
        <v>0</v>
      </c>
    </row>
    <row r="179" spans="11:11">
      <c r="K179" s="82">
        <f>IF(AND(年报!N$2&lt;=A179,A179&lt;=年报!N$3),1,0)</f>
        <v>0</v>
      </c>
    </row>
    <row r="180" spans="11:11">
      <c r="K180" s="82">
        <f>IF(AND(年报!N$2&lt;=A180,A180&lt;=年报!N$3),1,0)</f>
        <v>0</v>
      </c>
    </row>
    <row r="181" spans="11:11">
      <c r="K181" s="82">
        <f>IF(AND(年报!N$2&lt;=A181,A181&lt;=年报!N$3),1,0)</f>
        <v>0</v>
      </c>
    </row>
    <row r="182" spans="11:11">
      <c r="K182" s="82">
        <f>IF(AND(年报!N$2&lt;=A182,A182&lt;=年报!N$3),1,0)</f>
        <v>0</v>
      </c>
    </row>
    <row r="183" spans="11:11">
      <c r="K183" s="82">
        <f>IF(AND(年报!N$2&lt;=A183,A183&lt;=年报!N$3),1,0)</f>
        <v>0</v>
      </c>
    </row>
    <row r="184" spans="11:11">
      <c r="K184" s="82">
        <f>IF(AND(年报!N$2&lt;=A184,A184&lt;=年报!N$3),1,0)</f>
        <v>0</v>
      </c>
    </row>
    <row r="185" spans="11:11">
      <c r="K185" s="82">
        <f>IF(AND(年报!N$2&lt;=A185,A185&lt;=年报!N$3),1,0)</f>
        <v>0</v>
      </c>
    </row>
    <row r="186" spans="11:11">
      <c r="K186" s="82">
        <f>IF(AND(年报!N$2&lt;=A186,A186&lt;=年报!N$3),1,0)</f>
        <v>0</v>
      </c>
    </row>
    <row r="187" spans="11:11">
      <c r="K187" s="82">
        <f>IF(AND(年报!N$2&lt;=A187,A187&lt;=年报!N$3),1,0)</f>
        <v>0</v>
      </c>
    </row>
    <row r="188" spans="11:11">
      <c r="K188" s="82">
        <f>IF(AND(年报!N$2&lt;=A188,A188&lt;=年报!N$3),1,0)</f>
        <v>0</v>
      </c>
    </row>
    <row r="189" spans="11:11">
      <c r="K189" s="82">
        <f>IF(AND(年报!N$2&lt;=A189,A189&lt;=年报!N$3),1,0)</f>
        <v>0</v>
      </c>
    </row>
    <row r="190" spans="11:11">
      <c r="K190" s="82">
        <f>IF(AND(年报!N$2&lt;=A190,A190&lt;=年报!N$3),1,0)</f>
        <v>0</v>
      </c>
    </row>
    <row r="191" spans="11:11">
      <c r="K191" s="82">
        <f>IF(AND(年报!N$2&lt;=A191,A191&lt;=年报!N$3),1,0)</f>
        <v>0</v>
      </c>
    </row>
    <row r="192" spans="11:11">
      <c r="K192" s="82">
        <f>IF(AND(年报!N$2&lt;=A192,A192&lt;=年报!N$3),1,0)</f>
        <v>0</v>
      </c>
    </row>
    <row r="193" spans="11:11">
      <c r="K193" s="82">
        <f>IF(AND(年报!N$2&lt;=A193,A193&lt;=年报!N$3),1,0)</f>
        <v>0</v>
      </c>
    </row>
    <row r="194" spans="11:11">
      <c r="K194" s="82">
        <f>IF(AND(年报!N$2&lt;=A194,A194&lt;=年报!N$3),1,0)</f>
        <v>0</v>
      </c>
    </row>
    <row r="195" spans="11:11">
      <c r="K195" s="82">
        <f>IF(AND(年报!N$2&lt;=A195,A195&lt;=年报!N$3),1,0)</f>
        <v>0</v>
      </c>
    </row>
    <row r="196" spans="11:11">
      <c r="K196" s="82">
        <f>IF(AND(年报!N$2&lt;=A196,A196&lt;=年报!N$3),1,0)</f>
        <v>0</v>
      </c>
    </row>
    <row r="197" spans="11:11">
      <c r="K197" s="82">
        <f>IF(AND(年报!N$2&lt;=A197,A197&lt;=年报!N$3),1,0)</f>
        <v>0</v>
      </c>
    </row>
    <row r="198" spans="11:11">
      <c r="K198" s="82">
        <f>IF(AND(年报!N$2&lt;=A198,A198&lt;=年报!N$3),1,0)</f>
        <v>0</v>
      </c>
    </row>
    <row r="199" spans="11:11">
      <c r="K199" s="82">
        <f>IF(AND(年报!N$2&lt;=A199,A199&lt;=年报!N$3),1,0)</f>
        <v>0</v>
      </c>
    </row>
    <row r="200" spans="11:11">
      <c r="K200" s="82">
        <f>IF(AND(年报!N$2&lt;=A200,A200&lt;=年报!N$3),1,0)</f>
        <v>0</v>
      </c>
    </row>
    <row r="201" spans="11:11">
      <c r="K201" s="82">
        <f>IF(AND(年报!N$2&lt;=A201,A201&lt;=年报!N$3),1,0)</f>
        <v>0</v>
      </c>
    </row>
    <row r="202" spans="11:11">
      <c r="K202" s="82">
        <f>IF(AND(年报!N$2&lt;=A202,A202&lt;=年报!N$3),1,0)</f>
        <v>0</v>
      </c>
    </row>
    <row r="203" spans="11:11">
      <c r="K203" s="82">
        <f>IF(AND(年报!N$2&lt;=A203,A203&lt;=年报!N$3),1,0)</f>
        <v>0</v>
      </c>
    </row>
    <row r="204" spans="11:11">
      <c r="K204" s="82">
        <f>IF(AND(年报!N$2&lt;=A204,A204&lt;=年报!N$3),1,0)</f>
        <v>0</v>
      </c>
    </row>
    <row r="205" spans="11:11">
      <c r="K205" s="82">
        <f>IF(AND(年报!N$2&lt;=A205,A205&lt;=年报!N$3),1,0)</f>
        <v>0</v>
      </c>
    </row>
    <row r="206" spans="11:11">
      <c r="K206" s="82">
        <f>IF(AND(年报!N$2&lt;=A206,A206&lt;=年报!N$3),1,0)</f>
        <v>0</v>
      </c>
    </row>
    <row r="207" spans="11:11">
      <c r="K207" s="82">
        <f>IF(AND(年报!N$2&lt;=A207,A207&lt;=年报!N$3),1,0)</f>
        <v>0</v>
      </c>
    </row>
    <row r="208" spans="11:11">
      <c r="K208" s="82">
        <f>IF(AND(年报!N$2&lt;=A208,A208&lt;=年报!N$3),1,0)</f>
        <v>0</v>
      </c>
    </row>
    <row r="209" spans="11:11">
      <c r="K209" s="82">
        <f>IF(AND(年报!N$2&lt;=A209,A209&lt;=年报!N$3),1,0)</f>
        <v>0</v>
      </c>
    </row>
    <row r="210" spans="11:11">
      <c r="K210" s="82">
        <f>IF(AND(年报!N$2&lt;=A210,A210&lt;=年报!N$3),1,0)</f>
        <v>0</v>
      </c>
    </row>
    <row r="211" spans="11:11">
      <c r="K211" s="82">
        <f>IF(AND(年报!N$2&lt;=A211,A211&lt;=年报!N$3),1,0)</f>
        <v>0</v>
      </c>
    </row>
    <row r="212" spans="11:11">
      <c r="K212" s="82">
        <f>IF(AND(年报!N$2&lt;=A212,A212&lt;=年报!N$3),1,0)</f>
        <v>0</v>
      </c>
    </row>
    <row r="213" spans="11:11">
      <c r="K213" s="82">
        <f>IF(AND(年报!N$2&lt;=A213,A213&lt;=年报!N$3),1,0)</f>
        <v>0</v>
      </c>
    </row>
    <row r="214" spans="11:11">
      <c r="K214" s="82">
        <f>IF(AND(年报!N$2&lt;=A214,A214&lt;=年报!N$3),1,0)</f>
        <v>0</v>
      </c>
    </row>
    <row r="215" spans="11:11">
      <c r="K215" s="82">
        <f>IF(AND(年报!N$2&lt;=A215,A215&lt;=年报!N$3),1,0)</f>
        <v>0</v>
      </c>
    </row>
    <row r="216" spans="11:11">
      <c r="K216" s="82">
        <f>IF(AND(年报!N$2&lt;=A216,A216&lt;=年报!N$3),1,0)</f>
        <v>0</v>
      </c>
    </row>
    <row r="217" spans="11:11">
      <c r="K217" s="82">
        <f>IF(AND(年报!N$2&lt;=A217,A217&lt;=年报!N$3),1,0)</f>
        <v>0</v>
      </c>
    </row>
    <row r="218" spans="11:11">
      <c r="K218" s="82">
        <f>IF(AND(年报!N$2&lt;=A218,A218&lt;=年报!N$3),1,0)</f>
        <v>0</v>
      </c>
    </row>
    <row r="219" spans="11:11">
      <c r="K219" s="82">
        <f>IF(AND(年报!N$2&lt;=A219,A219&lt;=年报!N$3),1,0)</f>
        <v>0</v>
      </c>
    </row>
    <row r="220" spans="11:11">
      <c r="K220" s="82">
        <f>IF(AND(年报!N$2&lt;=A220,A220&lt;=年报!N$3),1,0)</f>
        <v>0</v>
      </c>
    </row>
    <row r="221" spans="11:11">
      <c r="K221" s="82">
        <f>IF(AND(年报!N$2&lt;=A221,A221&lt;=年报!N$3),1,0)</f>
        <v>0</v>
      </c>
    </row>
    <row r="222" spans="11:11">
      <c r="K222" s="82">
        <f>IF(AND(年报!N$2&lt;=A222,A222&lt;=年报!N$3),1,0)</f>
        <v>0</v>
      </c>
    </row>
    <row r="223" spans="11:11">
      <c r="K223" s="82">
        <f>IF(AND(年报!N$2&lt;=A223,A223&lt;=年报!N$3),1,0)</f>
        <v>0</v>
      </c>
    </row>
    <row r="224" spans="11:11">
      <c r="K224" s="82">
        <f>IF(AND(年报!N$2&lt;=A224,A224&lt;=年报!N$3),1,0)</f>
        <v>0</v>
      </c>
    </row>
    <row r="225" spans="11:11">
      <c r="K225" s="82">
        <f>IF(AND(年报!N$2&lt;=A225,A225&lt;=年报!N$3),1,0)</f>
        <v>0</v>
      </c>
    </row>
    <row r="226" spans="11:11">
      <c r="K226" s="82">
        <f>IF(AND(年报!N$2&lt;=A226,A226&lt;=年报!N$3),1,0)</f>
        <v>0</v>
      </c>
    </row>
    <row r="227" spans="11:11">
      <c r="K227" s="82">
        <f>IF(AND(年报!N$2&lt;=A227,A227&lt;=年报!N$3),1,0)</f>
        <v>0</v>
      </c>
    </row>
    <row r="228" spans="11:11">
      <c r="K228" s="82">
        <f>IF(AND(年报!N$2&lt;=A228,A228&lt;=年报!N$3),1,0)</f>
        <v>0</v>
      </c>
    </row>
    <row r="229" spans="11:11">
      <c r="K229" s="82">
        <f>IF(AND(年报!N$2&lt;=A229,A229&lt;=年报!N$3),1,0)</f>
        <v>0</v>
      </c>
    </row>
    <row r="230" spans="11:11">
      <c r="K230" s="82">
        <f>IF(AND(年报!N$2&lt;=A230,A230&lt;=年报!N$3),1,0)</f>
        <v>0</v>
      </c>
    </row>
    <row r="231" spans="11:11">
      <c r="K231" s="82">
        <f>IF(AND(年报!N$2&lt;=A231,A231&lt;=年报!N$3),1,0)</f>
        <v>0</v>
      </c>
    </row>
    <row r="232" spans="11:11">
      <c r="K232" s="82">
        <f>IF(AND(年报!N$2&lt;=A232,A232&lt;=年报!N$3),1,0)</f>
        <v>0</v>
      </c>
    </row>
    <row r="233" spans="11:11">
      <c r="K233" s="82">
        <f>IF(AND(年报!N$2&lt;=A233,A233&lt;=年报!N$3),1,0)</f>
        <v>0</v>
      </c>
    </row>
    <row r="234" spans="11:11">
      <c r="K234" s="82">
        <f>IF(AND(年报!N$2&lt;=A234,A234&lt;=年报!N$3),1,0)</f>
        <v>0</v>
      </c>
    </row>
    <row r="235" spans="11:11">
      <c r="K235" s="82">
        <f>IF(AND(年报!N$2&lt;=A235,A235&lt;=年报!N$3),1,0)</f>
        <v>0</v>
      </c>
    </row>
    <row r="236" spans="11:11">
      <c r="K236" s="82">
        <f>IF(AND(年报!N$2&lt;=A236,A236&lt;=年报!N$3),1,0)</f>
        <v>0</v>
      </c>
    </row>
    <row r="237" spans="11:11">
      <c r="K237" s="82">
        <f>IF(AND(年报!N$2&lt;=A237,A237&lt;=年报!N$3),1,0)</f>
        <v>0</v>
      </c>
    </row>
    <row r="238" spans="11:11"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12" activePane="bottomRight" state="frozen"/>
      <selection/>
      <selection pane="topRight"/>
      <selection pane="bottomLeft"/>
      <selection pane="bottomRight" activeCell="E135" sqref="E135"/>
    </sheetView>
  </sheetViews>
  <sheetFormatPr defaultColWidth="8.75" defaultRowHeight="14.25"/>
  <cols>
    <col min="1" max="1" width="10.5" style="124" customWidth="1"/>
    <col min="2" max="2" width="10.25" style="124" customWidth="1"/>
    <col min="3" max="3" width="9.5" style="124" customWidth="1"/>
    <col min="4" max="6" width="12.375" style="124" customWidth="1"/>
    <col min="7" max="7" width="11.5" style="124" customWidth="1"/>
    <col min="8" max="8" width="16.75" style="97" customWidth="1"/>
    <col min="9" max="9" width="8.75" style="63"/>
    <col min="10" max="10" width="10.25" style="63" customWidth="1"/>
    <col min="11" max="11" width="10.625" style="64" customWidth="1"/>
    <col min="12" max="16384" width="8.75" style="63"/>
  </cols>
  <sheetData>
    <row r="1" spans="1:11">
      <c r="A1" s="125" t="s">
        <v>4</v>
      </c>
      <c r="B1" s="125"/>
      <c r="C1" s="126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125" t="s">
        <v>57</v>
      </c>
      <c r="B2" s="125"/>
      <c r="C2" s="69">
        <v>43159</v>
      </c>
      <c r="D2" s="70" t="s">
        <v>58</v>
      </c>
      <c r="E2" s="70" t="s">
        <v>59</v>
      </c>
      <c r="F2" s="77">
        <v>2662.935</v>
      </c>
      <c r="G2" s="75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K3" s="81" t="s">
        <v>20</v>
      </c>
    </row>
    <row r="4" spans="1:11">
      <c r="A4" s="115">
        <f>'DC4-1'!A58</f>
        <v>43163</v>
      </c>
      <c r="B4" s="77">
        <f>'DC4-1'!B4</f>
        <v>2581.994</v>
      </c>
      <c r="C4" s="77">
        <f>IF(ISERROR(VLOOKUP(A4,'DC4-1'!$A$4:$Q$1997,5,TRUE)),"",VLOOKUP(A4,'DC4-1'!$A$4:$Q$1997,5,TRUE))</f>
        <v>83.707</v>
      </c>
      <c r="D4" s="74">
        <v>2.653</v>
      </c>
      <c r="E4" s="65">
        <v>2.699</v>
      </c>
      <c r="F4" s="74">
        <f>(B4+C4)-(D4+E4)/2</f>
        <v>2663.025</v>
      </c>
      <c r="G4" s="75">
        <f>(F$4-F4)*1000</f>
        <v>0</v>
      </c>
      <c r="K4" s="82"/>
    </row>
    <row r="5" spans="1:11">
      <c r="A5" s="115">
        <f>'DC4-1'!A59</f>
        <v>43173</v>
      </c>
      <c r="B5" s="77">
        <f>'DC4-1'!B5</f>
        <v>2581.994</v>
      </c>
      <c r="C5" s="77">
        <f>IF(ISERROR(VLOOKUP(A5,'DC4-1'!$A$4:$Q$1997,5,TRUE)),"",VLOOKUP(A5,'DC4-1'!$A$4:$Q$1997,5,TRUE))</f>
        <v>86.5</v>
      </c>
      <c r="D5" s="74">
        <v>5.488</v>
      </c>
      <c r="E5" s="65">
        <v>5.534</v>
      </c>
      <c r="F5" s="74">
        <f t="shared" ref="F5:F68" si="0">(B5+C5)-(D5+E5)/2</f>
        <v>2662.983</v>
      </c>
      <c r="G5" s="75">
        <f t="shared" ref="G5:G68" si="1">(F$4-F5)*1000</f>
        <v>41.9999999999163</v>
      </c>
      <c r="K5" s="82"/>
    </row>
    <row r="6" spans="1:11">
      <c r="A6" s="115">
        <f>'DC4-1'!A60</f>
        <v>43179</v>
      </c>
      <c r="B6" s="77">
        <f>'DC4-1'!B6</f>
        <v>2581.994</v>
      </c>
      <c r="C6" s="77">
        <f>IF(ISERROR(VLOOKUP(A6,'DC4-1'!$A$4:$Q$1997,5,TRUE)),"",VLOOKUP(A6,'DC4-1'!$A$4:$Q$1997,5,TRUE))</f>
        <v>87.0805</v>
      </c>
      <c r="D6" s="74">
        <v>6.099</v>
      </c>
      <c r="E6" s="65">
        <v>6.144</v>
      </c>
      <c r="F6" s="74">
        <f t="shared" si="0"/>
        <v>2662.953</v>
      </c>
      <c r="G6" s="75">
        <f t="shared" si="1"/>
        <v>72.0000000001164</v>
      </c>
      <c r="K6" s="82"/>
    </row>
    <row r="7" spans="1:11">
      <c r="A7" s="115">
        <f>'DC4-1'!A61</f>
        <v>43186</v>
      </c>
      <c r="B7" s="77">
        <f>'DC4-1'!B7</f>
        <v>2581.994</v>
      </c>
      <c r="C7" s="77">
        <f>IF(ISERROR(VLOOKUP(A7,'DC4-1'!$A$4:$Q$1997,5,TRUE)),"",VLOOKUP(A7,'DC4-1'!$A$4:$Q$1997,5,TRUE))</f>
        <v>89.8975</v>
      </c>
      <c r="D7" s="74">
        <v>8.946</v>
      </c>
      <c r="E7" s="65">
        <v>8.989</v>
      </c>
      <c r="F7" s="74">
        <f t="shared" si="0"/>
        <v>2662.924</v>
      </c>
      <c r="G7" s="75">
        <f t="shared" si="1"/>
        <v>101.000000000113</v>
      </c>
      <c r="K7" s="82"/>
    </row>
    <row r="8" spans="1:11">
      <c r="A8" s="115">
        <f>'DC4-1'!A62</f>
        <v>43192</v>
      </c>
      <c r="B8" s="77">
        <f>'DC4-1'!B8</f>
        <v>2581.994</v>
      </c>
      <c r="C8" s="77">
        <f>IF(ISERROR(VLOOKUP(A8,'DC4-1'!$A$4:$Q$1997,5,TRUE)),"",VLOOKUP(A8,'DC4-1'!$A$4:$Q$1997,5,TRUE))</f>
        <v>90.462</v>
      </c>
      <c r="D8" s="74">
        <v>9.541</v>
      </c>
      <c r="E8" s="65">
        <v>9.584</v>
      </c>
      <c r="F8" s="74">
        <f t="shared" si="0"/>
        <v>2662.8935</v>
      </c>
      <c r="G8" s="75">
        <f t="shared" si="1"/>
        <v>131.49999999996</v>
      </c>
      <c r="K8" s="82"/>
    </row>
    <row r="9" spans="1:11">
      <c r="A9" s="115">
        <f>'DC4-1'!A63</f>
        <v>43200</v>
      </c>
      <c r="B9" s="77">
        <f>'DC4-1'!B9</f>
        <v>2581.994</v>
      </c>
      <c r="C9" s="77">
        <f>IF(ISERROR(VLOOKUP(A9,'DC4-1'!$A$4:$Q$1997,5,TRUE)),"",VLOOKUP(A9,'DC4-1'!$A$4:$Q$1997,5,TRUE))</f>
        <v>93.3465</v>
      </c>
      <c r="D9" s="74">
        <v>12.457</v>
      </c>
      <c r="E9" s="74">
        <v>12.503</v>
      </c>
      <c r="F9" s="74">
        <f t="shared" si="0"/>
        <v>2662.8605</v>
      </c>
      <c r="G9" s="75">
        <f t="shared" si="1"/>
        <v>164.499999999862</v>
      </c>
      <c r="K9" s="82"/>
    </row>
    <row r="10" spans="1:11">
      <c r="A10" s="115">
        <f>'DC4-1'!A64</f>
        <v>43209</v>
      </c>
      <c r="B10" s="77">
        <f>'DC4-1'!B10</f>
        <v>2581.994</v>
      </c>
      <c r="C10" s="77">
        <f>IF(ISERROR(VLOOKUP(A10,'DC4-1'!$A$4:$Q$1997,5,TRUE)),"",VLOOKUP(A10,'DC4-1'!$A$4:$Q$1997,5,TRUE))</f>
        <v>96.7835</v>
      </c>
      <c r="D10" s="74">
        <v>15.936</v>
      </c>
      <c r="E10" s="74">
        <v>15.987</v>
      </c>
      <c r="F10" s="74">
        <f t="shared" si="0"/>
        <v>2662.816</v>
      </c>
      <c r="G10" s="75">
        <f t="shared" si="1"/>
        <v>208.999999999833</v>
      </c>
      <c r="K10" s="82"/>
    </row>
    <row r="11" spans="1:11">
      <c r="A11" s="115">
        <f>'DC4-1'!A65</f>
        <v>43214</v>
      </c>
      <c r="B11" s="77">
        <f>'DC4-1'!B11</f>
        <v>2581.994</v>
      </c>
      <c r="C11" s="77">
        <f>IF(ISERROR(VLOOKUP(A11,'DC4-1'!$A$4:$Q$1997,5,TRUE)),"",VLOOKUP(A11,'DC4-1'!$A$4:$Q$1997,5,TRUE))</f>
        <v>96.7565</v>
      </c>
      <c r="D11" s="74">
        <v>15.923</v>
      </c>
      <c r="E11" s="74">
        <v>15.965</v>
      </c>
      <c r="F11" s="74">
        <f t="shared" si="0"/>
        <v>2662.8065</v>
      </c>
      <c r="G11" s="75">
        <f t="shared" si="1"/>
        <v>218.499999999949</v>
      </c>
      <c r="K11" s="82"/>
    </row>
    <row r="12" spans="1:11">
      <c r="A12" s="115">
        <f>'DC4-1'!A66</f>
        <v>43244</v>
      </c>
      <c r="B12" s="77">
        <f>'DC4-1'!B12</f>
        <v>2581.994</v>
      </c>
      <c r="C12" s="77">
        <f>IF(ISERROR(VLOOKUP(A12,'DC4-1'!$A$4:$Q$1997,5,TRUE)),"",VLOOKUP(A12,'DC4-1'!$A$4:$Q$1997,5,TRUE))</f>
        <v>103.4695</v>
      </c>
      <c r="D12" s="74">
        <v>22.768</v>
      </c>
      <c r="E12" s="74">
        <v>22.804</v>
      </c>
      <c r="F12" s="74">
        <f t="shared" si="0"/>
        <v>2662.6775</v>
      </c>
      <c r="G12" s="75">
        <f t="shared" si="1"/>
        <v>347.499999999854</v>
      </c>
      <c r="K12" s="82"/>
    </row>
    <row r="13" spans="1:11">
      <c r="A13" s="115">
        <f>'DC4-1'!A67</f>
        <v>43249</v>
      </c>
      <c r="B13" s="77">
        <f>'DC4-1'!B13</f>
        <v>2581.994</v>
      </c>
      <c r="C13" s="77">
        <f>IF(ISERROR(VLOOKUP(A13,'DC4-1'!$A$4:$Q$1997,5,TRUE)),"",VLOOKUP(A13,'DC4-1'!$A$4:$Q$1997,5,TRUE))</f>
        <v>103.4405</v>
      </c>
      <c r="D13" s="74">
        <v>22.756</v>
      </c>
      <c r="E13" s="74">
        <v>22.788</v>
      </c>
      <c r="F13" s="74">
        <f t="shared" si="0"/>
        <v>2662.6625</v>
      </c>
      <c r="G13" s="75">
        <f t="shared" si="1"/>
        <v>362.499999999727</v>
      </c>
      <c r="K13" s="82"/>
    </row>
    <row r="14" spans="1:11">
      <c r="A14" s="115">
        <f>'DC4-1'!A68</f>
        <v>43255</v>
      </c>
      <c r="B14" s="77">
        <f>'DC4-1'!B14</f>
        <v>2581.994</v>
      </c>
      <c r="C14" s="77">
        <f>IF(ISERROR(VLOOKUP(A14,'DC4-1'!$A$4:$Q$1997,5,TRUE)),"",VLOOKUP(A14,'DC4-1'!$A$4:$Q$1997,5,TRUE))</f>
        <v>104.0365</v>
      </c>
      <c r="D14" s="74">
        <v>23.358</v>
      </c>
      <c r="E14" s="74">
        <v>23.394</v>
      </c>
      <c r="F14" s="74">
        <f t="shared" si="0"/>
        <v>2662.6545</v>
      </c>
      <c r="G14" s="75">
        <f t="shared" si="1"/>
        <v>370.499999999993</v>
      </c>
      <c r="K14" s="82"/>
    </row>
    <row r="15" spans="1:11">
      <c r="A15" s="115">
        <f>'DC4-1'!A69</f>
        <v>43266</v>
      </c>
      <c r="B15" s="77">
        <f>'DC4-1'!B15</f>
        <v>2581.994</v>
      </c>
      <c r="C15" s="77">
        <f>IF(ISERROR(VLOOKUP(A15,'DC4-1'!$A$4:$Q$1997,5,TRUE)),"",VLOOKUP(A15,'DC4-1'!$A$4:$Q$1997,5,TRUE))</f>
        <v>103.991</v>
      </c>
      <c r="D15" s="74">
        <v>23.341</v>
      </c>
      <c r="E15" s="74">
        <v>23.375</v>
      </c>
      <c r="F15" s="74">
        <f t="shared" si="0"/>
        <v>2662.627</v>
      </c>
      <c r="G15" s="75">
        <f t="shared" si="1"/>
        <v>398.000000000138</v>
      </c>
      <c r="H15" s="129"/>
      <c r="K15" s="82"/>
    </row>
    <row r="16" spans="1:11">
      <c r="A16" s="115">
        <f>'DC4-1'!A70</f>
        <v>43271</v>
      </c>
      <c r="B16" s="77">
        <f>'DC4-1'!B16</f>
        <v>2581.994</v>
      </c>
      <c r="C16" s="77">
        <f>IF(ISERROR(VLOOKUP(A16,'DC4-1'!$A$4:$Q$1997,5,TRUE)),"",VLOOKUP(A16,'DC4-1'!$A$4:$Q$1997,5,TRUE))</f>
        <v>106.859</v>
      </c>
      <c r="D16" s="74">
        <v>26.218</v>
      </c>
      <c r="E16" s="74">
        <v>26.249</v>
      </c>
      <c r="F16" s="74">
        <f t="shared" si="0"/>
        <v>2662.6195</v>
      </c>
      <c r="G16" s="75">
        <f t="shared" si="1"/>
        <v>405.499999999847</v>
      </c>
      <c r="K16" s="82"/>
    </row>
    <row r="17" spans="1:11">
      <c r="A17" s="115">
        <f>'DC4-1'!A71</f>
        <v>43277</v>
      </c>
      <c r="B17" s="77">
        <f>'DC4-1'!B17</f>
        <v>2581.994</v>
      </c>
      <c r="C17" s="77">
        <f>IF(ISERROR(VLOOKUP(A17,'DC4-1'!$A$4:$Q$1997,5,TRUE)),"",VLOOKUP(A17,'DC4-1'!$A$4:$Q$1997,5,TRUE))</f>
        <v>106.828</v>
      </c>
      <c r="D17" s="74">
        <v>26.202</v>
      </c>
      <c r="E17" s="74">
        <v>26.231</v>
      </c>
      <c r="F17" s="74">
        <f t="shared" si="0"/>
        <v>2662.6055</v>
      </c>
      <c r="G17" s="75">
        <f t="shared" si="1"/>
        <v>419.499999999971</v>
      </c>
      <c r="K17" s="82"/>
    </row>
    <row r="18" spans="1:11">
      <c r="A18" s="115">
        <f>'DC4-1'!A72</f>
        <v>43283</v>
      </c>
      <c r="B18" s="77">
        <f>'DC4-1'!B18</f>
        <v>2581.994</v>
      </c>
      <c r="C18" s="77">
        <f>IF(ISERROR(VLOOKUP(A18,'DC4-1'!$A$4:$Q$1997,5,TRUE)),"",VLOOKUP(A18,'DC4-1'!$A$4:$Q$1997,5,TRUE))</f>
        <v>106.806</v>
      </c>
      <c r="D18" s="74">
        <v>26.195</v>
      </c>
      <c r="E18" s="74">
        <v>26.195</v>
      </c>
      <c r="F18" s="74">
        <f t="shared" si="0"/>
        <v>2662.605</v>
      </c>
      <c r="G18" s="75">
        <f t="shared" si="1"/>
        <v>420.000000000073</v>
      </c>
      <c r="K18" s="82"/>
    </row>
    <row r="19" spans="1:11">
      <c r="A19" s="115">
        <f>'DC4-1'!A73</f>
        <v>43293</v>
      </c>
      <c r="B19" s="77">
        <f>'DC4-1'!B19</f>
        <v>2581.994</v>
      </c>
      <c r="C19" s="77">
        <f>IF(ISERROR(VLOOKUP(A19,'DC4-1'!$A$4:$Q$1997,5,TRUE)),"",VLOOKUP(A19,'DC4-1'!$A$4:$Q$1997,5,TRUE))</f>
        <v>106.806</v>
      </c>
      <c r="D19" s="74">
        <v>26.182</v>
      </c>
      <c r="E19" s="74">
        <v>26.218</v>
      </c>
      <c r="F19" s="74">
        <f t="shared" si="0"/>
        <v>2662.6</v>
      </c>
      <c r="G19" s="75">
        <f t="shared" si="1"/>
        <v>424.999999999727</v>
      </c>
      <c r="K19" s="82"/>
    </row>
    <row r="20" spans="1:11">
      <c r="A20" s="115">
        <f>'DC4-1'!A74</f>
        <v>43297</v>
      </c>
      <c r="B20" s="77">
        <f>'DC4-1'!B20</f>
        <v>2581.994</v>
      </c>
      <c r="C20" s="77">
        <f>IF(ISERROR(VLOOKUP(A20,'DC4-1'!$A$4:$Q$1997,5,TRUE)),"",VLOOKUP(A20,'DC4-1'!$A$4:$Q$1997,5,TRUE))</f>
        <v>106.776</v>
      </c>
      <c r="D20" s="74">
        <v>26.185</v>
      </c>
      <c r="E20" s="74">
        <v>26.223</v>
      </c>
      <c r="F20" s="74">
        <f t="shared" si="0"/>
        <v>2662.566</v>
      </c>
      <c r="G20" s="75">
        <f t="shared" si="1"/>
        <v>459.000000000287</v>
      </c>
      <c r="K20" s="82"/>
    </row>
    <row r="21" spans="1:11">
      <c r="A21" s="115">
        <f>'DC4-1'!A75</f>
        <v>43306</v>
      </c>
      <c r="B21" s="77">
        <f>'DC4-1'!B21</f>
        <v>2581.994</v>
      </c>
      <c r="C21" s="77">
        <f>IF(ISERROR(VLOOKUP(A21,'DC4-1'!$A$4:$Q$1997,5,TRUE)),"",VLOOKUP(A21,'DC4-1'!$A$4:$Q$1997,5,TRUE))</f>
        <v>106.768</v>
      </c>
      <c r="D21" s="74">
        <v>26.176</v>
      </c>
      <c r="E21" s="74">
        <v>26.211</v>
      </c>
      <c r="F21" s="74">
        <f t="shared" si="0"/>
        <v>2662.5685</v>
      </c>
      <c r="G21" s="75">
        <f t="shared" si="1"/>
        <v>456.499999999778</v>
      </c>
      <c r="K21" s="82"/>
    </row>
    <row r="22" spans="1:11">
      <c r="A22" s="115">
        <f>'DC4-1'!A76</f>
        <v>43313</v>
      </c>
      <c r="B22" s="77">
        <f>'DC4-1'!B22</f>
        <v>2581.994</v>
      </c>
      <c r="C22" s="77">
        <f>IF(ISERROR(VLOOKUP(A22,'DC4-1'!$A$4:$Q$1997,5,TRUE)),"",VLOOKUP(A22,'DC4-1'!$A$4:$Q$1997,5,TRUE))</f>
        <v>107.389</v>
      </c>
      <c r="D22" s="74">
        <v>26.806</v>
      </c>
      <c r="E22" s="74">
        <v>26.84</v>
      </c>
      <c r="F22" s="74">
        <f t="shared" si="0"/>
        <v>2662.56</v>
      </c>
      <c r="G22" s="75">
        <f t="shared" si="1"/>
        <v>464.999999999691</v>
      </c>
      <c r="K22" s="82"/>
    </row>
    <row r="23" spans="1:11">
      <c r="A23" s="115">
        <f>'DC4-1'!A77</f>
        <v>43318</v>
      </c>
      <c r="B23" s="77">
        <f>'DC4-1'!B23</f>
        <v>2581.994</v>
      </c>
      <c r="C23" s="77">
        <f>IF(ISERROR(VLOOKUP(A23,'DC4-1'!$A$4:$Q$1997,5,TRUE)),"",VLOOKUP(A23,'DC4-1'!$A$4:$Q$1997,5,TRUE))</f>
        <v>107.383</v>
      </c>
      <c r="D23" s="74">
        <v>26.807</v>
      </c>
      <c r="E23" s="74">
        <v>26.839</v>
      </c>
      <c r="F23" s="74">
        <f t="shared" si="0"/>
        <v>2662.554</v>
      </c>
      <c r="G23" s="75">
        <f t="shared" si="1"/>
        <v>471.000000000004</v>
      </c>
      <c r="K23" s="82"/>
    </row>
    <row r="24" spans="1:11">
      <c r="A24" s="115">
        <f>'DC4-1'!A78</f>
        <v>43325</v>
      </c>
      <c r="B24" s="77">
        <f>'DC4-1'!B24</f>
        <v>2581.994</v>
      </c>
      <c r="C24" s="77">
        <f>IF(ISERROR(VLOOKUP(A24,'DC4-1'!$A$4:$Q$1997,5,TRUE)),"",VLOOKUP(A24,'DC4-1'!$A$4:$Q$1997,5,TRUE))</f>
        <v>107.3485</v>
      </c>
      <c r="D24" s="74">
        <v>26.781</v>
      </c>
      <c r="E24" s="74">
        <v>26.815</v>
      </c>
      <c r="F24" s="74">
        <f t="shared" si="0"/>
        <v>2662.5445</v>
      </c>
      <c r="G24" s="75">
        <f t="shared" si="1"/>
        <v>480.50000000012</v>
      </c>
      <c r="K24" s="82"/>
    </row>
    <row r="25" spans="1:11">
      <c r="A25" s="115">
        <f>'DC4-1'!A79</f>
        <v>43336</v>
      </c>
      <c r="B25" s="77">
        <f>'DC4-1'!B25</f>
        <v>2581.994</v>
      </c>
      <c r="C25" s="77">
        <f>IF(ISERROR(VLOOKUP(A25,'DC4-1'!$A$4:$Q$1997,5,TRUE)),"",VLOOKUP(A25,'DC4-1'!$A$4:$Q$1997,5,TRUE))</f>
        <v>110.2335</v>
      </c>
      <c r="D25" s="74">
        <v>29.684</v>
      </c>
      <c r="E25" s="74">
        <v>29.712</v>
      </c>
      <c r="F25" s="74">
        <f t="shared" si="0"/>
        <v>2662.5295</v>
      </c>
      <c r="G25" s="75">
        <f t="shared" si="1"/>
        <v>495.499999999993</v>
      </c>
      <c r="K25" s="82"/>
    </row>
    <row r="26" spans="1:11">
      <c r="A26" s="115">
        <f>'DC4-1'!A80</f>
        <v>43340</v>
      </c>
      <c r="B26" s="77">
        <f>'DC4-1'!B26</f>
        <v>2581.994</v>
      </c>
      <c r="C26" s="77">
        <f>IF(ISERROR(VLOOKUP(A26,'DC4-1'!$A$4:$Q$1997,5,TRUE)),"",VLOOKUP(A26,'DC4-1'!$A$4:$Q$1997,5,TRUE))</f>
        <v>110.2355</v>
      </c>
      <c r="D26" s="74">
        <v>29.69</v>
      </c>
      <c r="E26" s="74">
        <v>29.721</v>
      </c>
      <c r="F26" s="74">
        <f t="shared" si="0"/>
        <v>2662.524</v>
      </c>
      <c r="G26" s="75">
        <f t="shared" si="1"/>
        <v>500.999999999749</v>
      </c>
      <c r="K26" s="82"/>
    </row>
    <row r="27" spans="1:11">
      <c r="A27" s="115">
        <f>'DC4-1'!A81</f>
        <v>43346</v>
      </c>
      <c r="B27" s="77">
        <f>'DC4-1'!B27</f>
        <v>2581.994</v>
      </c>
      <c r="C27" s="77">
        <f>IF(ISERROR(VLOOKUP(A27,'DC4-1'!$A$4:$Q$1997,5,TRUE)),"",VLOOKUP(A27,'DC4-1'!$A$4:$Q$1997,5,TRUE))</f>
        <v>110.235</v>
      </c>
      <c r="D27" s="74">
        <v>29.666</v>
      </c>
      <c r="E27" s="74">
        <v>29.694</v>
      </c>
      <c r="F27" s="74">
        <f t="shared" si="0"/>
        <v>2662.549</v>
      </c>
      <c r="G27" s="75">
        <f t="shared" si="1"/>
        <v>475.999999999658</v>
      </c>
      <c r="K27" s="82"/>
    </row>
    <row r="28" spans="1:11">
      <c r="A28" s="115">
        <f>'DC4-1'!A82</f>
        <v>43365</v>
      </c>
      <c r="B28" s="77">
        <f>'DC4-1'!B28</f>
        <v>2581.994</v>
      </c>
      <c r="C28" s="77">
        <f>IF(ISERROR(VLOOKUP(A28,'DC4-1'!$A$4:$Q$1997,5,TRUE)),"",VLOOKUP(A28,'DC4-1'!$A$4:$Q$1997,5,TRUE))</f>
        <v>113.665</v>
      </c>
      <c r="D28" s="74">
        <v>33.167</v>
      </c>
      <c r="E28" s="74">
        <v>33.202</v>
      </c>
      <c r="F28" s="74">
        <f t="shared" si="0"/>
        <v>2662.4745</v>
      </c>
      <c r="G28" s="75">
        <f t="shared" si="1"/>
        <v>550.499999999829</v>
      </c>
      <c r="K28" s="82"/>
    </row>
    <row r="29" spans="1:11">
      <c r="A29" s="115">
        <v>43370</v>
      </c>
      <c r="B29" s="77">
        <f>'DC4-1'!B29</f>
        <v>2581.994</v>
      </c>
      <c r="C29" s="77">
        <f>IF(ISERROR(VLOOKUP(A29,'DC4-1'!$A$4:$Q$1997,5,TRUE)),"",VLOOKUP(A29,'DC4-1'!$A$4:$Q$1997,5,TRUE))</f>
        <v>113.648</v>
      </c>
      <c r="D29" s="74">
        <v>33.164</v>
      </c>
      <c r="E29" s="74">
        <v>33.196</v>
      </c>
      <c r="F29" s="74">
        <f t="shared" si="0"/>
        <v>2662.462</v>
      </c>
      <c r="G29" s="75">
        <f t="shared" si="1"/>
        <v>562.999999999647</v>
      </c>
      <c r="K29" s="82"/>
    </row>
    <row r="30" spans="1:11">
      <c r="A30" s="115">
        <f>实测管口高程!A2</f>
        <v>43375</v>
      </c>
      <c r="B30" s="77">
        <f>'DC4-1'!B30</f>
        <v>2581.994</v>
      </c>
      <c r="C30" s="77">
        <f>IF(ISERROR(VLOOKUP(A30,'DC4-1'!$A$4:$Q$1997,5,TRUE)),"",VLOOKUP(A30,'DC4-1'!$A$4:$Q$1997,5,TRUE))</f>
        <v>113.643</v>
      </c>
      <c r="D30" s="74">
        <v>33.161</v>
      </c>
      <c r="E30" s="74">
        <v>33.193</v>
      </c>
      <c r="F30" s="74">
        <f t="shared" si="0"/>
        <v>2662.46</v>
      </c>
      <c r="G30" s="75">
        <f t="shared" si="1"/>
        <v>565.000000000055</v>
      </c>
      <c r="H30" s="75"/>
      <c r="K30" s="82"/>
    </row>
    <row r="31" spans="1:11">
      <c r="A31" s="115">
        <f>实测管口高程!A3</f>
        <v>43381</v>
      </c>
      <c r="B31" s="77">
        <f>'DC4-1'!B31</f>
        <v>2581.994</v>
      </c>
      <c r="C31" s="77">
        <f>IF(ISERROR(VLOOKUP(A31,'DC4-1'!$A$4:$Q$1997,5,TRUE)),"",VLOOKUP(A31,'DC4-1'!$A$4:$Q$1997,5,TRUE))</f>
        <v>113.635</v>
      </c>
      <c r="D31" s="74">
        <v>33.166</v>
      </c>
      <c r="E31" s="74">
        <v>33.192</v>
      </c>
      <c r="F31" s="74">
        <f t="shared" si="0"/>
        <v>2662.45</v>
      </c>
      <c r="G31" s="75">
        <f t="shared" si="1"/>
        <v>575.000000000273</v>
      </c>
      <c r="K31" s="82"/>
    </row>
    <row r="32" spans="1:11">
      <c r="A32" s="115">
        <f>实测管口高程!A4</f>
        <v>43390</v>
      </c>
      <c r="B32" s="77">
        <f>'DC4-1'!B32</f>
        <v>2581.994</v>
      </c>
      <c r="C32" s="77">
        <f>IF(ISERROR(VLOOKUP(A32,'DC4-1'!$A$4:$Q$1997,5,TRUE)),"",VLOOKUP(A32,'DC4-1'!$A$4:$Q$1997,5,TRUE))</f>
        <v>113.6035</v>
      </c>
      <c r="D32" s="74">
        <v>33.134</v>
      </c>
      <c r="E32" s="74">
        <v>33.167</v>
      </c>
      <c r="F32" s="74">
        <f t="shared" si="0"/>
        <v>2662.447</v>
      </c>
      <c r="G32" s="75">
        <f t="shared" si="1"/>
        <v>577.999999999975</v>
      </c>
      <c r="K32" s="82"/>
    </row>
    <row r="33" spans="1:11">
      <c r="A33" s="115">
        <f>实测管口高程!A5</f>
        <v>43396</v>
      </c>
      <c r="B33" s="77">
        <f>'DC4-1'!B33</f>
        <v>2581.994</v>
      </c>
      <c r="C33" s="77">
        <f>IF(ISERROR(VLOOKUP(A33,'DC4-1'!$A$4:$Q$1997,5,TRUE)),"",VLOOKUP(A33,'DC4-1'!$A$4:$Q$1997,5,TRUE))</f>
        <v>116.939</v>
      </c>
      <c r="D33" s="74">
        <v>36.491</v>
      </c>
      <c r="E33" s="74">
        <v>36.527</v>
      </c>
      <c r="F33" s="74">
        <f t="shared" si="0"/>
        <v>2662.424</v>
      </c>
      <c r="G33" s="75">
        <f t="shared" si="1"/>
        <v>601.000000000113</v>
      </c>
      <c r="K33" s="82"/>
    </row>
    <row r="34" spans="1:11">
      <c r="A34" s="115">
        <f>实测管口高程!A6</f>
        <v>43403</v>
      </c>
      <c r="B34" s="77">
        <f>'DC4-1'!B34</f>
        <v>2581.994</v>
      </c>
      <c r="C34" s="77">
        <f>IF(ISERROR(VLOOKUP(A34,'DC4-1'!$A$4:$Q$1997,5,TRUE)),"",VLOOKUP(A34,'DC4-1'!$A$4:$Q$1997,5,TRUE))</f>
        <v>120.1085</v>
      </c>
      <c r="D34" s="74">
        <v>39.673</v>
      </c>
      <c r="E34" s="74">
        <v>39.711</v>
      </c>
      <c r="F34" s="74">
        <f t="shared" si="0"/>
        <v>2662.4105</v>
      </c>
      <c r="G34" s="75">
        <f t="shared" si="1"/>
        <v>614.500000000135</v>
      </c>
      <c r="K34" s="82"/>
    </row>
    <row r="35" spans="1:11">
      <c r="A35" s="115">
        <f>实测管口高程!A7</f>
        <v>43411</v>
      </c>
      <c r="B35" s="77">
        <f>'DC4-1'!B35</f>
        <v>2581.994</v>
      </c>
      <c r="C35" s="77">
        <f>IF(ISERROR(VLOOKUP(A35,'DC4-1'!$A$4:$Q$1997,5,TRUE)),"",VLOOKUP(A35,'DC4-1'!$A$4:$Q$1997,5,TRUE))</f>
        <v>123.1</v>
      </c>
      <c r="D35" s="74">
        <v>42.702</v>
      </c>
      <c r="E35" s="74">
        <v>42.731</v>
      </c>
      <c r="F35" s="74">
        <f t="shared" si="0"/>
        <v>2662.3775</v>
      </c>
      <c r="G35" s="75">
        <f t="shared" si="1"/>
        <v>647.500000000036</v>
      </c>
      <c r="K35" s="82"/>
    </row>
    <row r="36" spans="1:11">
      <c r="A36" s="115">
        <f>实测管口高程!A8</f>
        <v>43419</v>
      </c>
      <c r="B36" s="77">
        <f>'DC4-1'!B36</f>
        <v>2581.994</v>
      </c>
      <c r="C36" s="77">
        <f>IF(ISERROR(VLOOKUP(A36,'DC4-1'!$A$4:$Q$1997,5,TRUE)),"",VLOOKUP(A36,'DC4-1'!$A$4:$Q$1997,5,TRUE))</f>
        <v>123.6075</v>
      </c>
      <c r="D36" s="74">
        <v>43.244</v>
      </c>
      <c r="E36" s="74">
        <v>43.277</v>
      </c>
      <c r="F36" s="74">
        <f t="shared" si="0"/>
        <v>2662.341</v>
      </c>
      <c r="G36" s="75">
        <f t="shared" si="1"/>
        <v>683.999999999742</v>
      </c>
      <c r="K36" s="82"/>
    </row>
    <row r="37" spans="1:11">
      <c r="A37" s="115">
        <f>实测管口高程!A9</f>
        <v>43425</v>
      </c>
      <c r="B37" s="77">
        <f>'DC4-1'!B37</f>
        <v>2581.994</v>
      </c>
      <c r="C37" s="77">
        <f>IF(ISERROR(VLOOKUP(A37,'DC4-1'!$A$4:$Q$1997,5,TRUE)),"",VLOOKUP(A37,'DC4-1'!$A$4:$Q$1997,5,TRUE))</f>
        <v>126.413</v>
      </c>
      <c r="D37" s="74">
        <v>46.068</v>
      </c>
      <c r="E37" s="74">
        <v>46.102</v>
      </c>
      <c r="F37" s="74">
        <f t="shared" si="0"/>
        <v>2662.322</v>
      </c>
      <c r="G37" s="75">
        <f t="shared" si="1"/>
        <v>702.999999999975</v>
      </c>
      <c r="K37" s="82"/>
    </row>
    <row r="38" spans="1:11">
      <c r="A38" s="115">
        <f>实测管口高程!A10</f>
        <v>43431</v>
      </c>
      <c r="B38" s="77">
        <f>'DC4-1'!B38</f>
        <v>2581.994</v>
      </c>
      <c r="C38" s="77">
        <f>IF(ISERROR(VLOOKUP(A38,'DC4-1'!$A$4:$Q$1997,5,TRUE)),"",VLOOKUP(A38,'DC4-1'!$A$4:$Q$1997,5,TRUE))</f>
        <v>126.9635</v>
      </c>
      <c r="D38" s="74">
        <v>46.629</v>
      </c>
      <c r="E38" s="74">
        <v>46.663</v>
      </c>
      <c r="F38" s="74">
        <f t="shared" si="0"/>
        <v>2662.3115</v>
      </c>
      <c r="G38" s="75">
        <f t="shared" si="1"/>
        <v>713.500000000295</v>
      </c>
      <c r="K38" s="82"/>
    </row>
    <row r="39" spans="1:11">
      <c r="A39" s="115">
        <f>实测管口高程!A11</f>
        <v>43441</v>
      </c>
      <c r="B39" s="77">
        <f>'DC4-1'!B39</f>
        <v>2581.994</v>
      </c>
      <c r="C39" s="77">
        <f>IF(ISERROR(VLOOKUP(A39,'DC4-1'!$A$4:$Q$1997,5,TRUE)),"",VLOOKUP(A39,'DC4-1'!$A$4:$Q$1997,5,TRUE))</f>
        <v>129.7375</v>
      </c>
      <c r="D39" s="74">
        <v>49.427</v>
      </c>
      <c r="E39" s="74">
        <v>49.461</v>
      </c>
      <c r="F39" s="74">
        <f t="shared" si="0"/>
        <v>2662.2875</v>
      </c>
      <c r="G39" s="75">
        <f t="shared" si="1"/>
        <v>737.499999999727</v>
      </c>
      <c r="K39" s="82"/>
    </row>
    <row r="40" spans="1:11">
      <c r="A40" s="115">
        <f>实测管口高程!A12</f>
        <v>43445</v>
      </c>
      <c r="B40" s="77">
        <f>'DC4-1'!B40</f>
        <v>2581.994</v>
      </c>
      <c r="C40" s="77">
        <f>IF(ISERROR(VLOOKUP(A40,'DC4-1'!$A$4:$Q$1997,5,TRUE)),"",VLOOKUP(A40,'DC4-1'!$A$4:$Q$1997,5,TRUE))</f>
        <v>129.7125</v>
      </c>
      <c r="D40" s="74">
        <v>49.41</v>
      </c>
      <c r="E40" s="74">
        <v>49.449</v>
      </c>
      <c r="F40" s="74">
        <f t="shared" si="0"/>
        <v>2662.277</v>
      </c>
      <c r="G40" s="75">
        <f t="shared" si="1"/>
        <v>748.000000000047</v>
      </c>
      <c r="K40" s="82">
        <f>IF(AND(年报!N$2&lt;=A40,A40&lt;=年报!N$3),1,0)</f>
        <v>0</v>
      </c>
    </row>
    <row r="41" spans="1:11">
      <c r="A41" s="115">
        <f>实测管口高程!A13</f>
        <v>43455</v>
      </c>
      <c r="B41" s="77">
        <f>'DC4-1'!B41</f>
        <v>2581.994</v>
      </c>
      <c r="C41" s="77">
        <f>IF(ISERROR(VLOOKUP(A41,'DC4-1'!$A$4:$Q$1997,5,TRUE)),"",VLOOKUP(A41,'DC4-1'!$A$4:$Q$1997,5,TRUE))</f>
        <v>133.1545</v>
      </c>
      <c r="D41" s="74">
        <v>52.874</v>
      </c>
      <c r="E41" s="74">
        <v>52.905</v>
      </c>
      <c r="F41" s="74">
        <f t="shared" si="0"/>
        <v>2662.259</v>
      </c>
      <c r="G41" s="75">
        <f t="shared" si="1"/>
        <v>766.000000000076</v>
      </c>
      <c r="K41" s="82">
        <f>IF(AND(年报!N$2&lt;=A41,A41&lt;=年报!N$3),1,0)</f>
        <v>0</v>
      </c>
    </row>
    <row r="42" spans="1:11">
      <c r="A42" s="115">
        <f>实测管口高程!A14</f>
        <v>43461</v>
      </c>
      <c r="B42" s="77">
        <f>'DC4-1'!B42</f>
        <v>2581.994</v>
      </c>
      <c r="C42" s="77">
        <f>IF(ISERROR(VLOOKUP(A42,'DC4-1'!$A$4:$Q$1997,5,TRUE)),"",VLOOKUP(A42,'DC4-1'!$A$4:$Q$1997,5,TRUE))</f>
        <v>133.1115</v>
      </c>
      <c r="D42" s="74">
        <v>52.833</v>
      </c>
      <c r="E42" s="74">
        <v>52.867</v>
      </c>
      <c r="F42" s="74">
        <f t="shared" si="0"/>
        <v>2662.2555</v>
      </c>
      <c r="G42" s="75">
        <f t="shared" si="1"/>
        <v>769.49999999988</v>
      </c>
      <c r="K42" s="82">
        <f>IF(AND(年报!N$2&lt;=A42,A42&lt;=年报!N$3),1,0)</f>
        <v>0</v>
      </c>
    </row>
    <row r="43" spans="1:11">
      <c r="A43" s="115">
        <f>实测管口高程!A15</f>
        <v>43467</v>
      </c>
      <c r="B43" s="77">
        <f>'DC4-1'!B43</f>
        <v>2581.994</v>
      </c>
      <c r="C43" s="77">
        <f>IF(ISERROR(VLOOKUP(A43,'DC4-1'!$A$4:$Q$1997,5,TRUE)),"",VLOOKUP(A43,'DC4-1'!$A$4:$Q$1997,5,TRUE))</f>
        <v>133.082</v>
      </c>
      <c r="D43" s="74">
        <v>52.812</v>
      </c>
      <c r="E43" s="74">
        <v>52.844</v>
      </c>
      <c r="F43" s="74">
        <f t="shared" si="0"/>
        <v>2662.248</v>
      </c>
      <c r="G43" s="75">
        <f t="shared" si="1"/>
        <v>777.000000000044</v>
      </c>
      <c r="K43" s="82">
        <f>IF(AND(年报!N$2&lt;=A43,A43&lt;=年报!N$3),1,0)</f>
        <v>0</v>
      </c>
    </row>
    <row r="44" spans="1:11">
      <c r="A44" s="115">
        <f>实测管口高程!A16</f>
        <v>43474</v>
      </c>
      <c r="B44" s="77">
        <f>'DC4-1'!B44</f>
        <v>2581.994</v>
      </c>
      <c r="C44" s="77">
        <f>IF(ISERROR(VLOOKUP(A44,'DC4-1'!$A$4:$Q$1997,5,TRUE)),"",VLOOKUP(A44,'DC4-1'!$A$4:$Q$1997,5,TRUE))</f>
        <v>133.648</v>
      </c>
      <c r="D44" s="74">
        <v>53.398</v>
      </c>
      <c r="E44" s="74">
        <v>53.435</v>
      </c>
      <c r="F44" s="74">
        <f t="shared" si="0"/>
        <v>2662.2255</v>
      </c>
      <c r="G44" s="75">
        <f t="shared" si="1"/>
        <v>799.499999999625</v>
      </c>
      <c r="K44" s="82">
        <f>IF(AND(年报!N$2&lt;=A44,A44&lt;=年报!N$3),1,0)</f>
        <v>0</v>
      </c>
    </row>
    <row r="45" spans="1:11">
      <c r="A45" s="115">
        <f>实测管口高程!A17</f>
        <v>43481</v>
      </c>
      <c r="B45" s="77">
        <f>'DC4-1'!B45</f>
        <v>2581.994</v>
      </c>
      <c r="C45" s="77">
        <f>IF(ISERROR(VLOOKUP(A45,'DC4-1'!$A$4:$Q$1997,5,TRUE)),"",VLOOKUP(A45,'DC4-1'!$A$4:$Q$1997,5,TRUE))</f>
        <v>136.348</v>
      </c>
      <c r="D45" s="74">
        <v>56.101</v>
      </c>
      <c r="E45" s="74">
        <v>56.134</v>
      </c>
      <c r="F45" s="74">
        <f t="shared" si="0"/>
        <v>2662.2245</v>
      </c>
      <c r="G45" s="75">
        <f t="shared" si="1"/>
        <v>800.499999999829</v>
      </c>
      <c r="K45" s="82">
        <f>IF(AND(年报!N$2&lt;=A45,A45&lt;=年报!N$3),1,0)</f>
        <v>0</v>
      </c>
    </row>
    <row r="46" spans="1:11">
      <c r="A46" s="115">
        <f>实测管口高程!A18</f>
        <v>43486</v>
      </c>
      <c r="B46" s="77">
        <f>'DC4-1'!B46</f>
        <v>2581.994</v>
      </c>
      <c r="C46" s="77">
        <f>IF(ISERROR(VLOOKUP(A46,'DC4-1'!$A$4:$Q$1997,5,TRUE)),"",VLOOKUP(A46,'DC4-1'!$A$4:$Q$1997,5,TRUE))</f>
        <v>136.3355</v>
      </c>
      <c r="D46" s="74">
        <v>56.084</v>
      </c>
      <c r="E46" s="74">
        <v>56.117</v>
      </c>
      <c r="F46" s="74">
        <f t="shared" si="0"/>
        <v>2662.229</v>
      </c>
      <c r="G46" s="75">
        <f t="shared" si="1"/>
        <v>795.999999999822</v>
      </c>
      <c r="K46" s="82">
        <f>IF(AND(年报!N$2&lt;=A46,A46&lt;=年报!N$3),1,0)</f>
        <v>0</v>
      </c>
    </row>
    <row r="47" spans="1:11">
      <c r="A47" s="115">
        <f>实测管口高程!A19</f>
        <v>43511</v>
      </c>
      <c r="B47" s="77">
        <f>'DC4-1'!B47</f>
        <v>2581.994</v>
      </c>
      <c r="C47" s="77">
        <f>IF(ISERROR(VLOOKUP(A47,'DC4-1'!$A$4:$Q$1997,5,TRUE)),"",VLOOKUP(A47,'DC4-1'!$A$4:$Q$1997,5,TRUE))</f>
        <v>136.2745</v>
      </c>
      <c r="D47" s="74">
        <v>56.049</v>
      </c>
      <c r="E47" s="74">
        <v>56.081</v>
      </c>
      <c r="F47" s="74">
        <f t="shared" si="0"/>
        <v>2662.2035</v>
      </c>
      <c r="G47" s="75">
        <f t="shared" si="1"/>
        <v>821.500000000015</v>
      </c>
      <c r="K47" s="82">
        <f>IF(AND(年报!N$2&lt;=A47,A47&lt;=年报!N$3),1,0)</f>
        <v>0</v>
      </c>
    </row>
    <row r="48" spans="1:11">
      <c r="A48" s="115">
        <v>43515</v>
      </c>
      <c r="B48" s="77">
        <f>'DC4-1'!B48</f>
        <v>2581.994</v>
      </c>
      <c r="C48" s="77">
        <f>IF(ISERROR(VLOOKUP(A48,'DC4-1'!$A$4:$Q$1997,5,TRUE)),"",VLOOKUP(A48,'DC4-1'!$A$4:$Q$1997,5,TRUE))</f>
        <v>136.2615</v>
      </c>
      <c r="D48" s="74">
        <v>56.044</v>
      </c>
      <c r="E48" s="74">
        <v>56.075</v>
      </c>
      <c r="F48" s="74">
        <f t="shared" si="0"/>
        <v>2662.196</v>
      </c>
      <c r="G48" s="75">
        <f t="shared" si="1"/>
        <v>828.999999999724</v>
      </c>
      <c r="K48" s="82">
        <f>IF(AND(年报!N$2&lt;=A48,A48&lt;=年报!N$3),1,0)</f>
        <v>0</v>
      </c>
    </row>
    <row r="49" spans="1:11">
      <c r="A49" s="115">
        <v>43524</v>
      </c>
      <c r="B49" s="77">
        <f>'DC4-1'!B49</f>
        <v>2581.994</v>
      </c>
      <c r="C49" s="77">
        <f>IF(ISERROR(VLOOKUP(A49,'DC4-1'!$A$4:$Q$1997,5,TRUE)),"",VLOOKUP(A49,'DC4-1'!$A$4:$Q$1997,5,TRUE))</f>
        <v>138.9745</v>
      </c>
      <c r="D49" s="74">
        <v>58.763</v>
      </c>
      <c r="E49" s="74">
        <v>58.795</v>
      </c>
      <c r="F49" s="74">
        <f t="shared" si="0"/>
        <v>2662.1895</v>
      </c>
      <c r="G49" s="75">
        <f t="shared" si="1"/>
        <v>835.500000000138</v>
      </c>
      <c r="K49" s="82">
        <f>IF(AND(年报!N$2&lt;=A49,A49&lt;=年报!N$3),1,0)</f>
        <v>0</v>
      </c>
    </row>
    <row r="50" spans="1:11">
      <c r="A50" s="115">
        <v>43530</v>
      </c>
      <c r="B50" s="77">
        <f>'DC4-1'!B50</f>
        <v>2581.994</v>
      </c>
      <c r="C50" s="77">
        <f>IF(ISERROR(VLOOKUP(A50,'DC4-1'!$A$4:$Q$1997,5,TRUE)),"",VLOOKUP(A50,'DC4-1'!$A$4:$Q$1997,5,TRUE))</f>
        <v>139.525</v>
      </c>
      <c r="D50" s="74">
        <v>59.325</v>
      </c>
      <c r="E50" s="74">
        <v>59.357</v>
      </c>
      <c r="F50" s="74">
        <f t="shared" si="0"/>
        <v>2662.178</v>
      </c>
      <c r="G50" s="75">
        <f t="shared" si="1"/>
        <v>846.999999999753</v>
      </c>
      <c r="K50" s="82">
        <f>IF(AND(年报!N$2&lt;=A50,A50&lt;=年报!N$3),1,0)</f>
        <v>0</v>
      </c>
    </row>
    <row r="51" spans="1:11">
      <c r="A51" s="115">
        <v>43535</v>
      </c>
      <c r="B51" s="77">
        <f>'DC4-1'!B51</f>
        <v>2581.994</v>
      </c>
      <c r="C51" s="77">
        <f>IF(ISERROR(VLOOKUP(A51,'DC4-1'!$A$4:$Q$1997,5,TRUE)),"",VLOOKUP(A51,'DC4-1'!$A$4:$Q$1997,5,TRUE))</f>
        <v>142.223</v>
      </c>
      <c r="D51" s="74">
        <v>62.031</v>
      </c>
      <c r="E51" s="74">
        <v>62.067</v>
      </c>
      <c r="F51" s="74">
        <f t="shared" si="0"/>
        <v>2662.168</v>
      </c>
      <c r="G51" s="75">
        <f t="shared" si="1"/>
        <v>856.999999999971</v>
      </c>
      <c r="K51" s="82">
        <f>IF(AND(年报!N$2&lt;=A51,A51&lt;=年报!N$3),1,0)</f>
        <v>0</v>
      </c>
    </row>
    <row r="52" spans="1:11">
      <c r="A52" s="115">
        <v>43543</v>
      </c>
      <c r="B52" s="77">
        <f>'DC4-1'!B52</f>
        <v>2581.994</v>
      </c>
      <c r="C52" s="77">
        <f>IF(ISERROR(VLOOKUP(A52,'DC4-1'!$A$4:$Q$1997,5,TRUE)),"",VLOOKUP(A52,'DC4-1'!$A$4:$Q$1997,5,TRUE))</f>
        <v>145.219</v>
      </c>
      <c r="D52" s="74">
        <v>65.046</v>
      </c>
      <c r="E52" s="74">
        <v>65.08</v>
      </c>
      <c r="F52" s="74">
        <f t="shared" si="0"/>
        <v>2662.15</v>
      </c>
      <c r="G52" s="75">
        <f t="shared" si="1"/>
        <v>875</v>
      </c>
      <c r="K52" s="82">
        <f>IF(AND(年报!N$2&lt;=A52,A52&lt;=年报!N$3),1,0)</f>
        <v>0</v>
      </c>
    </row>
    <row r="53" spans="1:11">
      <c r="A53" s="115">
        <v>43561</v>
      </c>
      <c r="B53" s="77">
        <f>'DC4-1'!B53</f>
        <v>2581.994</v>
      </c>
      <c r="C53" s="77">
        <f>IF(ISERROR(VLOOKUP(A53,'DC4-1'!$A$4:$Q$1997,5,TRUE)),"",VLOOKUP(A53,'DC4-1'!$A$4:$Q$1997,5,TRUE))</f>
        <v>148.5795</v>
      </c>
      <c r="D53" s="74">
        <v>68.451</v>
      </c>
      <c r="E53" s="74">
        <v>68.482</v>
      </c>
      <c r="F53" s="74">
        <f t="shared" si="0"/>
        <v>2662.107</v>
      </c>
      <c r="G53" s="75">
        <f t="shared" si="1"/>
        <v>918.00000000012</v>
      </c>
      <c r="K53" s="82">
        <f>IF(AND(年报!N$2&lt;=A53,A53&lt;=年报!N$3),1,0)</f>
        <v>0</v>
      </c>
    </row>
    <row r="54" spans="1:11">
      <c r="A54" s="115">
        <v>43573</v>
      </c>
      <c r="B54" s="77">
        <f>'DC4-1'!B54</f>
        <v>2581.994</v>
      </c>
      <c r="C54" s="77">
        <f>IF(ISERROR(VLOOKUP(A54,'DC4-1'!$A$4:$Q$1997,5,TRUE)),"",VLOOKUP(A54,'DC4-1'!$A$4:$Q$1997,5,TRUE))</f>
        <v>151.9105</v>
      </c>
      <c r="D54" s="74">
        <v>71.799</v>
      </c>
      <c r="E54" s="74">
        <v>71.832</v>
      </c>
      <c r="F54" s="74">
        <f t="shared" si="0"/>
        <v>2662.089</v>
      </c>
      <c r="G54" s="75">
        <f t="shared" si="1"/>
        <v>936.000000000149</v>
      </c>
      <c r="K54" s="82">
        <f>IF(AND(年报!N$2&lt;=A54,A54&lt;=年报!N$3),1,0)</f>
        <v>0</v>
      </c>
    </row>
    <row r="55" spans="1:11">
      <c r="A55" s="115">
        <v>43581</v>
      </c>
      <c r="B55" s="77">
        <f>'DC4-1'!B55</f>
        <v>2581.994</v>
      </c>
      <c r="C55" s="77">
        <f>IF(ISERROR(VLOOKUP(A55,'DC4-1'!$A$4:$Q$1997,5,TRUE)),"",VLOOKUP(A55,'DC4-1'!$A$4:$Q$1997,5,TRUE))</f>
        <v>152.473</v>
      </c>
      <c r="D55" s="74">
        <v>72.371</v>
      </c>
      <c r="E55" s="74">
        <v>72.404</v>
      </c>
      <c r="F55" s="74">
        <f t="shared" si="0"/>
        <v>2662.0795</v>
      </c>
      <c r="G55" s="75">
        <f t="shared" si="1"/>
        <v>945.499999999811</v>
      </c>
      <c r="K55" s="82">
        <f>IF(AND(年报!N$2&lt;=A55,A55&lt;=年报!N$3),1,0)</f>
        <v>0</v>
      </c>
    </row>
    <row r="56" spans="1:11">
      <c r="A56" s="115">
        <v>43595</v>
      </c>
      <c r="B56" s="77">
        <f>'DC4-1'!B56</f>
        <v>2581.994</v>
      </c>
      <c r="C56" s="77">
        <f>IF(ISERROR(VLOOKUP(A56,'DC4-1'!$A$4:$Q$1997,5,TRUE)),"",VLOOKUP(A56,'DC4-1'!$A$4:$Q$1997,5,TRUE))</f>
        <v>155.1285</v>
      </c>
      <c r="D56" s="74">
        <v>75.052</v>
      </c>
      <c r="E56" s="74">
        <v>75.084</v>
      </c>
      <c r="F56" s="74">
        <f t="shared" si="0"/>
        <v>2662.0545</v>
      </c>
      <c r="G56" s="75">
        <f t="shared" si="1"/>
        <v>970.500000000357</v>
      </c>
      <c r="K56" s="82">
        <f>IF(AND(年报!N$2&lt;=A56,A56&lt;=年报!N$3),1,0)</f>
        <v>0</v>
      </c>
    </row>
    <row r="57" spans="1:11">
      <c r="A57" s="115">
        <v>43601</v>
      </c>
      <c r="B57" s="77">
        <f>'DC4-1'!B57</f>
        <v>2581.994</v>
      </c>
      <c r="C57" s="77">
        <f>IF(ISERROR(VLOOKUP(A57,'DC4-1'!$A$4:$Q$1997,5,TRUE)),"",VLOOKUP(A57,'DC4-1'!$A$4:$Q$1997,5,TRUE))</f>
        <v>155.714</v>
      </c>
      <c r="D57" s="74">
        <v>75.64</v>
      </c>
      <c r="E57" s="74">
        <v>75.674</v>
      </c>
      <c r="F57" s="74">
        <f t="shared" si="0"/>
        <v>2662.051</v>
      </c>
      <c r="G57" s="75">
        <f t="shared" si="1"/>
        <v>974.00000000016</v>
      </c>
      <c r="K57" s="82">
        <f>IF(AND(年报!N$2&lt;=A57,A57&lt;=年报!N$3),1,0)</f>
        <v>0</v>
      </c>
    </row>
    <row r="58" spans="1:11">
      <c r="A58" s="21">
        <v>43608</v>
      </c>
      <c r="B58" s="77">
        <f>'DC4-1'!B58</f>
        <v>2581.994</v>
      </c>
      <c r="C58" s="77">
        <f>IF(ISERROR(VLOOKUP(A58,'DC4-1'!$A$4:$Q$1997,5,TRUE)),"",VLOOKUP(A58,'DC4-1'!$A$4:$Q$1997,5,TRUE))</f>
        <v>158.4695</v>
      </c>
      <c r="D58" s="74">
        <v>78.407</v>
      </c>
      <c r="E58" s="74">
        <v>78.445</v>
      </c>
      <c r="F58" s="74">
        <f t="shared" si="0"/>
        <v>2662.0375</v>
      </c>
      <c r="G58" s="75">
        <f t="shared" si="1"/>
        <v>987.499999999727</v>
      </c>
      <c r="K58" s="82">
        <f>IF(AND(年报!N$2&lt;=A58,A58&lt;=年报!N$3),1,0)</f>
        <v>0</v>
      </c>
    </row>
    <row r="59" spans="1:11">
      <c r="A59" s="115">
        <v>43623</v>
      </c>
      <c r="B59" s="77">
        <f>'DC4-1'!B59</f>
        <v>2581.994</v>
      </c>
      <c r="C59" s="77">
        <f>IF(ISERROR(VLOOKUP(A59,'DC4-1'!$A$4:$Q$1997,5,TRUE)),"",VLOOKUP(A59,'DC4-1'!$A$4:$Q$1997,5,TRUE))</f>
        <v>161.5275</v>
      </c>
      <c r="D59" s="74">
        <v>81.481</v>
      </c>
      <c r="E59" s="74">
        <v>81.5512</v>
      </c>
      <c r="F59" s="74">
        <f t="shared" si="0"/>
        <v>2662.0054</v>
      </c>
      <c r="G59" s="75">
        <f t="shared" si="1"/>
        <v>1019.59999999963</v>
      </c>
      <c r="K59" s="82">
        <f>IF(AND(年报!N$2&lt;=A59,A59&lt;=年报!N$3),1,0)</f>
        <v>0</v>
      </c>
    </row>
    <row r="60" spans="1:11">
      <c r="A60" s="21">
        <v>43630</v>
      </c>
      <c r="B60" s="77">
        <f>'DC4-1'!B60</f>
        <v>2581.994</v>
      </c>
      <c r="C60" s="77">
        <f>IF(ISERROR(VLOOKUP(A60,'DC4-1'!$A$4:$Q$1997,5,TRUE)),"",VLOOKUP(A60,'DC4-1'!$A$4:$Q$1997,5,TRUE))</f>
        <v>162.0845</v>
      </c>
      <c r="D60" s="74">
        <v>82.052</v>
      </c>
      <c r="E60" s="74">
        <v>82.084</v>
      </c>
      <c r="F60" s="74">
        <f t="shared" si="0"/>
        <v>2662.0105</v>
      </c>
      <c r="G60" s="75">
        <f t="shared" si="1"/>
        <v>1014.50000000023</v>
      </c>
      <c r="K60" s="82">
        <f>IF(AND(年报!N$2&lt;=A60,A60&lt;=年报!N$3),1,0)</f>
        <v>0</v>
      </c>
    </row>
    <row r="61" spans="1:11">
      <c r="A61" s="115">
        <v>43637</v>
      </c>
      <c r="B61" s="77">
        <f>'DC4-1'!B61</f>
        <v>2581.994</v>
      </c>
      <c r="C61" s="77">
        <f>IF(ISERROR(VLOOKUP(A61,'DC4-1'!$A$4:$Q$1997,5,TRUE)),"",VLOOKUP(A61,'DC4-1'!$A$4:$Q$1997,5,TRUE))</f>
        <v>164.839</v>
      </c>
      <c r="D61" s="74">
        <v>84.81</v>
      </c>
      <c r="E61" s="74">
        <v>84.841</v>
      </c>
      <c r="F61" s="74">
        <f t="shared" si="0"/>
        <v>2662.0075</v>
      </c>
      <c r="G61" s="75">
        <f t="shared" si="1"/>
        <v>1017.49999999993</v>
      </c>
      <c r="K61" s="82">
        <f>IF(AND(年报!N$2&lt;=A61,A61&lt;=年报!N$3),1,0)</f>
        <v>0</v>
      </c>
    </row>
    <row r="62" spans="1:11">
      <c r="A62" s="115">
        <v>43645</v>
      </c>
      <c r="B62" s="77">
        <f>'DC4-1'!B62</f>
        <v>2581.994</v>
      </c>
      <c r="C62" s="77">
        <f>IF(ISERROR(VLOOKUP(A62,'DC4-1'!$A$4:$Q$1997,5,TRUE)),"",VLOOKUP(A62,'DC4-1'!$A$4:$Q$1997,5,TRUE))</f>
        <v>164.7725</v>
      </c>
      <c r="D62" s="74">
        <v>84.762</v>
      </c>
      <c r="E62" s="74">
        <v>84.793</v>
      </c>
      <c r="F62" s="74">
        <f t="shared" si="0"/>
        <v>2661.989</v>
      </c>
      <c r="G62" s="75">
        <f t="shared" si="1"/>
        <v>1036.00000000006</v>
      </c>
      <c r="K62" s="82">
        <f>IF(AND(年报!N$2&lt;=A62,A62&lt;=年报!N$3),1,0)</f>
        <v>0</v>
      </c>
    </row>
    <row r="63" spans="1:11">
      <c r="A63" s="115">
        <v>43651</v>
      </c>
      <c r="B63" s="77">
        <f>'DC4-1'!B63</f>
        <v>2581.994</v>
      </c>
      <c r="C63" s="77">
        <f>IF(ISERROR(VLOOKUP(A63,'DC4-1'!$A$4:$Q$1997,5,TRUE)),"",VLOOKUP(A63,'DC4-1'!$A$4:$Q$1997,5,TRUE))</f>
        <v>164.7385</v>
      </c>
      <c r="D63" s="74">
        <v>84.735</v>
      </c>
      <c r="E63" s="74">
        <v>84.769</v>
      </c>
      <c r="F63" s="74">
        <f t="shared" si="0"/>
        <v>2661.9805</v>
      </c>
      <c r="G63" s="75">
        <f t="shared" si="1"/>
        <v>1044.49999999997</v>
      </c>
      <c r="K63" s="82">
        <f>IF(AND(年报!N$2&lt;=A63,A63&lt;=年报!N$3),1,0)</f>
        <v>0</v>
      </c>
    </row>
    <row r="64" spans="1:11">
      <c r="A64" s="115">
        <v>43660</v>
      </c>
      <c r="B64" s="77">
        <f>'DC4-1'!B64</f>
        <v>2581.994</v>
      </c>
      <c r="C64" s="77">
        <f>IF(ISERROR(VLOOKUP(A64,'DC4-1'!$A$4:$Q$1997,5,TRUE)),"",VLOOKUP(A64,'DC4-1'!$A$4:$Q$1997,5,TRUE))</f>
        <v>164.708</v>
      </c>
      <c r="D64" s="74">
        <v>84.716</v>
      </c>
      <c r="E64" s="74">
        <v>84.717</v>
      </c>
      <c r="F64" s="74">
        <f t="shared" si="0"/>
        <v>2661.9855</v>
      </c>
      <c r="G64" s="75">
        <f t="shared" si="1"/>
        <v>1039.49999999986</v>
      </c>
      <c r="K64" s="82">
        <f>IF(AND(年报!N$2&lt;=A64,A64&lt;=年报!N$3),1,0)</f>
        <v>0</v>
      </c>
    </row>
    <row r="65" spans="1:11">
      <c r="A65" s="115">
        <v>43665</v>
      </c>
      <c r="B65" s="77">
        <f>'DC4-1'!B65</f>
        <v>2581.994</v>
      </c>
      <c r="C65" s="77">
        <f>IF(ISERROR(VLOOKUP(A65,'DC4-1'!$A$4:$Q$1997,5,TRUE)),"",VLOOKUP(A65,'DC4-1'!$A$4:$Q$1997,5,TRUE))</f>
        <v>164.6945</v>
      </c>
      <c r="D65" s="74">
        <v>84.704</v>
      </c>
      <c r="E65" s="74">
        <v>84.732</v>
      </c>
      <c r="F65" s="74">
        <f t="shared" si="0"/>
        <v>2661.9705</v>
      </c>
      <c r="G65" s="75">
        <f t="shared" si="1"/>
        <v>1054.49999999973</v>
      </c>
      <c r="K65" s="82">
        <f>IF(AND(年报!N$2&lt;=A65,A65&lt;=年报!N$3),1,0)</f>
        <v>0</v>
      </c>
    </row>
    <row r="66" spans="1:11">
      <c r="A66" s="115">
        <v>43671</v>
      </c>
      <c r="B66" s="77">
        <f>'DC4-1'!B66</f>
        <v>2581.994</v>
      </c>
      <c r="C66" s="77">
        <f>IF(ISERROR(VLOOKUP(A66,'DC4-1'!$A$4:$Q$1997,5,TRUE)),"",VLOOKUP(A66,'DC4-1'!$A$4:$Q$1997,5,TRUE))</f>
        <v>164.674</v>
      </c>
      <c r="D66" s="74">
        <v>84.687</v>
      </c>
      <c r="E66" s="74">
        <v>84.719</v>
      </c>
      <c r="F66" s="74">
        <f t="shared" si="0"/>
        <v>2661.965</v>
      </c>
      <c r="G66" s="75">
        <f t="shared" si="1"/>
        <v>1059.99999999995</v>
      </c>
      <c r="K66" s="82">
        <f>IF(AND(年报!N$2&lt;=A66,A66&lt;=年报!N$3),1,0)</f>
        <v>0</v>
      </c>
    </row>
    <row r="67" spans="1:11">
      <c r="A67" s="115">
        <v>43678</v>
      </c>
      <c r="B67" s="77">
        <f>'DC4-1'!B67</f>
        <v>2581.994</v>
      </c>
      <c r="C67" s="77">
        <f>IF(ISERROR(VLOOKUP(A67,'DC4-1'!$A$4:$Q$1997,5,TRUE)),"",VLOOKUP(A67,'DC4-1'!$A$4:$Q$1997,5,TRUE))</f>
        <v>164.659</v>
      </c>
      <c r="D67" s="74">
        <v>84.672</v>
      </c>
      <c r="E67" s="74">
        <v>84.701</v>
      </c>
      <c r="F67" s="74">
        <f t="shared" si="0"/>
        <v>2661.9665</v>
      </c>
      <c r="G67" s="75">
        <f t="shared" si="1"/>
        <v>1058.49999999964</v>
      </c>
      <c r="K67" s="82">
        <f>IF(AND(年报!N$2&lt;=A67,A67&lt;=年报!N$3),1,0)</f>
        <v>0</v>
      </c>
    </row>
    <row r="68" spans="1:11">
      <c r="A68" s="115">
        <v>43686</v>
      </c>
      <c r="B68" s="77">
        <f>'DC4-1'!B68</f>
        <v>2581.994</v>
      </c>
      <c r="C68" s="77">
        <f>IF(ISERROR(VLOOKUP(A68,'DC4-1'!$A$4:$Q$1997,5,TRUE)),"",VLOOKUP(A68,'DC4-1'!$A$4:$Q$1997,5,TRUE))</f>
        <v>164.641</v>
      </c>
      <c r="D68" s="74">
        <v>84.662</v>
      </c>
      <c r="E68" s="74">
        <v>84.701</v>
      </c>
      <c r="F68" s="74">
        <f t="shared" si="0"/>
        <v>2661.9535</v>
      </c>
      <c r="G68" s="75">
        <f t="shared" si="1"/>
        <v>1071.50000000001</v>
      </c>
      <c r="K68" s="82">
        <f>IF(AND(年报!N$2&lt;=A68,A68&lt;=年报!N$3),1,0)</f>
        <v>0</v>
      </c>
    </row>
    <row r="69" spans="1:11">
      <c r="A69" s="115">
        <v>43693</v>
      </c>
      <c r="B69" s="77">
        <f>'DC4-1'!B69</f>
        <v>2581.994</v>
      </c>
      <c r="C69" s="77">
        <f>IF(ISERROR(VLOOKUP(A69,'DC4-1'!$A$4:$Q$1997,5,TRUE)),"",VLOOKUP(A69,'DC4-1'!$A$4:$Q$1997,5,TRUE))</f>
        <v>165.2045</v>
      </c>
      <c r="D69" s="74">
        <v>85.227</v>
      </c>
      <c r="E69" s="74">
        <v>85.267</v>
      </c>
      <c r="F69" s="74">
        <f t="shared" ref="F69:F134" si="2">(B69+C69)-(D69+E69)/2</f>
        <v>2661.9515</v>
      </c>
      <c r="G69" s="75">
        <f t="shared" ref="G69:G134" si="3">(F$4-F69)*1000</f>
        <v>1073.49999999997</v>
      </c>
      <c r="K69" s="82">
        <f>IF(AND(年报!N$2&lt;=A69,A69&lt;=年报!N$3),1,0)</f>
        <v>0</v>
      </c>
    </row>
    <row r="70" spans="1:11">
      <c r="A70" s="115">
        <v>43708</v>
      </c>
      <c r="B70" s="77">
        <f>'DC4-1'!B70</f>
        <v>2581.994</v>
      </c>
      <c r="C70" s="77">
        <f>IF(ISERROR(VLOOKUP(A70,'DC4-1'!$A$4:$Q$1997,5,TRUE)),"",VLOOKUP(A70,'DC4-1'!$A$4:$Q$1997,5,TRUE))</f>
        <v>167.871</v>
      </c>
      <c r="D70" s="74">
        <v>87.897</v>
      </c>
      <c r="E70" s="74">
        <v>87.925</v>
      </c>
      <c r="F70" s="74">
        <f t="shared" si="2"/>
        <v>2661.954</v>
      </c>
      <c r="G70" s="75">
        <f t="shared" si="3"/>
        <v>1070.99999999991</v>
      </c>
      <c r="K70" s="82">
        <f>IF(AND(年报!N$2&lt;=A70,A70&lt;=年报!N$3),1,0)</f>
        <v>0</v>
      </c>
    </row>
    <row r="71" spans="1:11">
      <c r="A71" s="115">
        <v>43713</v>
      </c>
      <c r="B71" s="77">
        <f>'DC4-1'!B71</f>
        <v>2581.994</v>
      </c>
      <c r="C71" s="77">
        <f>IF(ISERROR(VLOOKUP(A71,'DC4-1'!$A$4:$Q$1997,5,TRUE)),"",VLOOKUP(A71,'DC4-1'!$A$4:$Q$1997,5,TRUE))</f>
        <v>167.8675</v>
      </c>
      <c r="D71" s="74">
        <v>87.89</v>
      </c>
      <c r="E71" s="74">
        <v>87.92</v>
      </c>
      <c r="F71" s="74">
        <f t="shared" si="2"/>
        <v>2661.9565</v>
      </c>
      <c r="G71" s="75">
        <f t="shared" si="3"/>
        <v>1068.50000000031</v>
      </c>
      <c r="K71" s="82">
        <f>IF(AND(年报!N$2&lt;=A71,A71&lt;=年报!N$3),1,0)</f>
        <v>0</v>
      </c>
    </row>
    <row r="72" spans="1:11">
      <c r="A72" s="115">
        <v>43722</v>
      </c>
      <c r="B72" s="77">
        <f>'DC4-1'!B72</f>
        <v>2581.994</v>
      </c>
      <c r="C72" s="77">
        <f>IF(ISERROR(VLOOKUP(A72,'DC4-1'!$A$4:$Q$1997,5,TRUE)),"",VLOOKUP(A72,'DC4-1'!$A$4:$Q$1997,5,TRUE))</f>
        <v>168.4295</v>
      </c>
      <c r="D72" s="74">
        <v>88.457</v>
      </c>
      <c r="E72" s="74">
        <v>88.488</v>
      </c>
      <c r="F72" s="74">
        <f t="shared" si="2"/>
        <v>2661.951</v>
      </c>
      <c r="G72" s="75">
        <f t="shared" si="3"/>
        <v>1073.99999999961</v>
      </c>
      <c r="K72" s="82">
        <f>IF(AND(年报!N$2&lt;=A72,A72&lt;=年报!N$3),1,0)</f>
        <v>0</v>
      </c>
    </row>
    <row r="73" spans="1:11">
      <c r="A73" s="115">
        <v>43728</v>
      </c>
      <c r="B73" s="77">
        <f>'DC4-1'!B73</f>
        <v>2581.994</v>
      </c>
      <c r="C73" s="77">
        <f>IF(ISERROR(VLOOKUP(A73,'DC4-1'!$A$4:$Q$1997,5,TRUE)),"",VLOOKUP(A73,'DC4-1'!$A$4:$Q$1997,5,TRUE))</f>
        <v>168.4115</v>
      </c>
      <c r="D73" s="74">
        <v>88.44</v>
      </c>
      <c r="E73" s="74">
        <v>88.471</v>
      </c>
      <c r="F73" s="74">
        <f t="shared" si="2"/>
        <v>2661.95</v>
      </c>
      <c r="G73" s="75">
        <f t="shared" si="3"/>
        <v>1074.99999999982</v>
      </c>
      <c r="K73" s="82">
        <f>IF(AND(年报!N$2&lt;=A73,A73&lt;=年报!N$3),1,0)</f>
        <v>0</v>
      </c>
    </row>
    <row r="74" spans="1:11">
      <c r="A74" s="115">
        <v>43742</v>
      </c>
      <c r="B74" s="77">
        <f>'DC4-1'!B74</f>
        <v>2581.994</v>
      </c>
      <c r="C74" s="77">
        <f>IF(ISERROR(VLOOKUP(A74,'DC4-1'!$A$4:$Q$1997,5,TRUE)),"",VLOOKUP(A74,'DC4-1'!$A$4:$Q$1997,5,TRUE))</f>
        <v>171.1225</v>
      </c>
      <c r="D74" s="74">
        <v>91.158</v>
      </c>
      <c r="E74" s="74">
        <v>91.189</v>
      </c>
      <c r="F74" s="74">
        <f t="shared" si="2"/>
        <v>2661.943</v>
      </c>
      <c r="G74" s="75">
        <f t="shared" si="3"/>
        <v>1081.99999999988</v>
      </c>
      <c r="K74" s="82">
        <f>IF(AND(年报!N$2&lt;=A74,A74&lt;=年报!N$3),1,0)</f>
        <v>0</v>
      </c>
    </row>
    <row r="75" spans="1:11">
      <c r="A75" s="115">
        <v>43749</v>
      </c>
      <c r="B75" s="77">
        <f>'DC4-1'!B75</f>
        <v>2581.994</v>
      </c>
      <c r="C75" s="77">
        <f>IF(ISERROR(VLOOKUP(A75,'DC4-1'!$A$4:$Q$1997,5,TRUE)),"",VLOOKUP(A75,'DC4-1'!$A$4:$Q$1997,5,TRUE))</f>
        <v>171.085</v>
      </c>
      <c r="D75" s="74">
        <v>91.125</v>
      </c>
      <c r="E75" s="74">
        <v>91.155</v>
      </c>
      <c r="F75" s="74">
        <f t="shared" si="2"/>
        <v>2661.939</v>
      </c>
      <c r="G75" s="75">
        <f t="shared" si="3"/>
        <v>1085.99999999979</v>
      </c>
      <c r="K75" s="82">
        <f>IF(AND(年报!N$2&lt;=A75,A75&lt;=年报!N$3),1,0)</f>
        <v>0</v>
      </c>
    </row>
    <row r="76" spans="1:11">
      <c r="A76" s="115">
        <v>43762</v>
      </c>
      <c r="B76" s="77">
        <f>'DC4-1'!B76</f>
        <v>2581.994</v>
      </c>
      <c r="C76" s="77">
        <f>IF(ISERROR(VLOOKUP(A76,'DC4-1'!$A$4:$Q$1997,5,TRUE)),"",VLOOKUP(A76,'DC4-1'!$A$4:$Q$1997,5,TRUE))</f>
        <v>174.3905</v>
      </c>
      <c r="D76" s="74">
        <v>94.444</v>
      </c>
      <c r="E76" s="74">
        <v>94.478</v>
      </c>
      <c r="F76" s="74">
        <f t="shared" si="2"/>
        <v>2661.9235</v>
      </c>
      <c r="G76" s="75">
        <f t="shared" si="3"/>
        <v>1101.49999999976</v>
      </c>
      <c r="K76" s="82">
        <f>IF(AND(年报!N$2&lt;=A76,A76&lt;=年报!N$3),1,0)</f>
        <v>0</v>
      </c>
    </row>
    <row r="77" spans="1:11">
      <c r="A77" s="115">
        <v>43770</v>
      </c>
      <c r="B77" s="77">
        <f>'DC4-1'!B77</f>
        <v>2581.994</v>
      </c>
      <c r="C77" s="77">
        <f>IF(ISERROR(VLOOKUP(A77,'DC4-1'!$A$4:$Q$1997,5,TRUE)),"",VLOOKUP(A77,'DC4-1'!$A$4:$Q$1997,5,TRUE))</f>
        <v>177.4835</v>
      </c>
      <c r="D77" s="74">
        <v>97.537</v>
      </c>
      <c r="E77" s="74">
        <v>97.568</v>
      </c>
      <c r="F77" s="74">
        <f t="shared" si="2"/>
        <v>2661.925</v>
      </c>
      <c r="G77" s="75">
        <f t="shared" si="3"/>
        <v>1099.99999999991</v>
      </c>
      <c r="K77" s="82">
        <f>IF(AND(年报!N$2&lt;=A77,A77&lt;=年报!N$3),1,0)</f>
        <v>0</v>
      </c>
    </row>
    <row r="78" spans="1:11">
      <c r="A78" s="115">
        <v>43778</v>
      </c>
      <c r="B78" s="77">
        <f>'DC4-1'!B78</f>
        <v>2581.994</v>
      </c>
      <c r="C78" s="77">
        <f>IF(ISERROR(VLOOKUP(A78,'DC4-1'!$A$4:$Q$1997,5,TRUE)),"",VLOOKUP(A78,'DC4-1'!$A$4:$Q$1997,5,TRUE))</f>
        <v>180.6385</v>
      </c>
      <c r="D78" s="74">
        <v>100.699</v>
      </c>
      <c r="E78" s="74">
        <v>100.731</v>
      </c>
      <c r="F78" s="74">
        <f t="shared" si="2"/>
        <v>2661.9175</v>
      </c>
      <c r="G78" s="75">
        <f t="shared" si="3"/>
        <v>1107.50000000007</v>
      </c>
      <c r="K78" s="82">
        <f>IF(AND(年报!N$2&lt;=A78,A78&lt;=年报!N$3),1,0)</f>
        <v>0</v>
      </c>
    </row>
    <row r="79" spans="1:11">
      <c r="A79" s="115">
        <v>43791</v>
      </c>
      <c r="B79" s="77">
        <f>'DC4-1'!B79</f>
        <v>2581.994</v>
      </c>
      <c r="C79" s="77">
        <f>IF(ISERROR(VLOOKUP(A79,'DC4-1'!$A$4:$Q$1997,5,TRUE)),"",VLOOKUP(A79,'DC4-1'!$A$4:$Q$1997,5,TRUE))</f>
        <v>184.322</v>
      </c>
      <c r="D79" s="74">
        <v>104.404</v>
      </c>
      <c r="E79" s="74">
        <v>104.134</v>
      </c>
      <c r="F79" s="74">
        <f t="shared" si="2"/>
        <v>2662.047</v>
      </c>
      <c r="G79" s="75">
        <f t="shared" si="3"/>
        <v>977.999999999611</v>
      </c>
      <c r="K79" s="82">
        <f>IF(AND(年报!N$2&lt;=A79,A79&lt;=年报!N$3),1,0)</f>
        <v>0</v>
      </c>
    </row>
    <row r="80" spans="1:11">
      <c r="A80" s="115">
        <v>43802</v>
      </c>
      <c r="B80" s="77">
        <f>'DC4-1'!B80</f>
        <v>2581.994</v>
      </c>
      <c r="C80" s="77">
        <f>IF(ISERROR(VLOOKUP(A80,'DC4-1'!$A$4:$Q$1997,5,TRUE)),"",VLOOKUP(A80,'DC4-1'!$A$4:$Q$1997,5,TRUE))</f>
        <v>187.01</v>
      </c>
      <c r="D80" s="74">
        <v>107.107</v>
      </c>
      <c r="E80" s="74">
        <v>107.139</v>
      </c>
      <c r="F80" s="74">
        <f t="shared" si="2"/>
        <v>2661.881</v>
      </c>
      <c r="G80" s="75">
        <f t="shared" si="3"/>
        <v>1144.00000000023</v>
      </c>
      <c r="K80" s="82">
        <f>IF(AND(年报!N$2&lt;=A80,A80&lt;=年报!N$3),1,0)</f>
        <v>0</v>
      </c>
    </row>
    <row r="81" spans="1:11">
      <c r="A81" s="115">
        <v>43824</v>
      </c>
      <c r="B81" s="77">
        <f>'DC4-1'!B81</f>
        <v>2581.994</v>
      </c>
      <c r="C81" s="77">
        <f>IF(ISERROR(VLOOKUP(A81,'DC4-1'!$A$4:$Q$1997,5,TRUE)),"",VLOOKUP(A81,'DC4-1'!$A$4:$Q$1997,5,TRUE))</f>
        <v>190.2285</v>
      </c>
      <c r="D81" s="74">
        <v>110.356</v>
      </c>
      <c r="E81" s="74">
        <v>110.389</v>
      </c>
      <c r="F81" s="74">
        <f t="shared" si="2"/>
        <v>2661.85</v>
      </c>
      <c r="G81" s="75">
        <f t="shared" si="3"/>
        <v>1174.99999999973</v>
      </c>
      <c r="K81" s="82">
        <f>IF(AND(年报!N$2&lt;=A81,A81&lt;=年报!N$3),1,0)</f>
        <v>1</v>
      </c>
    </row>
    <row r="82" spans="1:11">
      <c r="A82" s="115">
        <v>43834</v>
      </c>
      <c r="B82" s="77">
        <f>'DC4-1'!B82</f>
        <v>2581.994</v>
      </c>
      <c r="C82" s="77">
        <f>IF(ISERROR(VLOOKUP(A82,'DC4-1'!$A$4:$Q$1997,5,TRUE)),"",VLOOKUP(A82,'DC4-1'!$A$4:$Q$1997,5,TRUE))</f>
        <v>190.2345</v>
      </c>
      <c r="D82" s="74">
        <v>110.385</v>
      </c>
      <c r="E82" s="74">
        <v>110.411</v>
      </c>
      <c r="F82" s="74">
        <f t="shared" si="2"/>
        <v>2661.8305</v>
      </c>
      <c r="G82" s="75">
        <f t="shared" si="3"/>
        <v>1194.50000000006</v>
      </c>
      <c r="K82" s="82">
        <f>IF(AND(年报!N$2&lt;=A82,A82&lt;=年报!N$3),1,0)</f>
        <v>1</v>
      </c>
    </row>
    <row r="83" spans="1:11">
      <c r="A83" s="115">
        <v>43839</v>
      </c>
      <c r="B83" s="77">
        <f>'DC4-1'!B83</f>
        <v>2581.994</v>
      </c>
      <c r="C83" s="77">
        <f>IF(ISERROR(VLOOKUP(A83,'DC4-1'!$A$4:$Q$1997,5,TRUE)),"",VLOOKUP(A83,'DC4-1'!$A$4:$Q$1997,5,TRUE))</f>
        <v>193.5085</v>
      </c>
      <c r="D83" s="74">
        <v>113.651</v>
      </c>
      <c r="E83" s="74">
        <v>113.685</v>
      </c>
      <c r="F83" s="74">
        <f t="shared" si="2"/>
        <v>2661.8345</v>
      </c>
      <c r="G83" s="75">
        <f t="shared" si="3"/>
        <v>1190.50000000016</v>
      </c>
      <c r="K83" s="82">
        <f>IF(AND(年报!N$2&lt;=A83,A83&lt;=年报!N$3),1,0)</f>
        <v>1</v>
      </c>
    </row>
    <row r="84" spans="1:11">
      <c r="A84" s="115">
        <v>43845</v>
      </c>
      <c r="B84" s="77">
        <f>'DC4-1'!B84</f>
        <v>2581.994</v>
      </c>
      <c r="C84" s="77">
        <f>IF(ISERROR(VLOOKUP(A84,'DC4-1'!$A$4:$Q$1997,5,TRUE)),"",VLOOKUP(A84,'DC4-1'!$A$4:$Q$1997,5,TRUE))</f>
        <v>193.499</v>
      </c>
      <c r="D84" s="74">
        <v>113.672</v>
      </c>
      <c r="E84" s="74">
        <v>113.7</v>
      </c>
      <c r="F84" s="74">
        <f t="shared" si="2"/>
        <v>2661.807</v>
      </c>
      <c r="G84" s="75">
        <f t="shared" si="3"/>
        <v>1218.0000000003</v>
      </c>
      <c r="K84" s="82">
        <f>IF(AND(年报!N$2&lt;=A84,A84&lt;=年报!N$3),1,0)</f>
        <v>1</v>
      </c>
    </row>
    <row r="85" spans="1:11">
      <c r="A85" s="115">
        <v>43908</v>
      </c>
      <c r="B85" s="77">
        <f>'DC4-1'!B85</f>
        <v>2581.994</v>
      </c>
      <c r="C85" s="77">
        <f>IF(ISERROR(VLOOKUP(A85,'DC4-1'!$A$4:$Q$1997,5,TRUE)),"",VLOOKUP(A85,'DC4-1'!$A$4:$Q$1997,5,TRUE))</f>
        <v>193.3015</v>
      </c>
      <c r="D85" s="74">
        <v>113.491</v>
      </c>
      <c r="E85" s="74">
        <v>113.531</v>
      </c>
      <c r="F85" s="74">
        <f t="shared" si="2"/>
        <v>2661.7845</v>
      </c>
      <c r="G85" s="75">
        <f t="shared" si="3"/>
        <v>1240.49999999988</v>
      </c>
      <c r="K85" s="82">
        <f>IF(AND(年报!N$2&lt;=A85,A85&lt;=年报!N$3),1,0)</f>
        <v>1</v>
      </c>
    </row>
    <row r="86" spans="1:11">
      <c r="A86" s="115">
        <v>43930</v>
      </c>
      <c r="B86" s="77">
        <f>'DC4-1'!B86</f>
        <v>2581.994</v>
      </c>
      <c r="C86" s="77">
        <f>IF(ISERROR(VLOOKUP(A86,'DC4-1'!$A$4:$Q$1997,5,TRUE)),"",VLOOKUP(A86,'DC4-1'!$A$4:$Q$1997,5,TRUE))</f>
        <v>200.2455</v>
      </c>
      <c r="D86" s="74">
        <v>120.436</v>
      </c>
      <c r="E86" s="74">
        <v>120.466</v>
      </c>
      <c r="F86" s="74">
        <f t="shared" si="2"/>
        <v>2661.7885</v>
      </c>
      <c r="G86" s="75">
        <f t="shared" si="3"/>
        <v>1236.49999999998</v>
      </c>
      <c r="K86" s="82">
        <f>IF(AND(年报!N$2&lt;=A86,A86&lt;=年报!N$3),1,0)</f>
        <v>1</v>
      </c>
    </row>
    <row r="87" spans="1:11">
      <c r="A87" s="115">
        <v>43938</v>
      </c>
      <c r="B87" s="77">
        <f>'DC4-1'!B87</f>
        <v>2581.994</v>
      </c>
      <c r="C87" s="77">
        <f>IF(ISERROR(VLOOKUP(A87,'DC4-1'!$A$4:$Q$1997,5,TRUE)),"",VLOOKUP(A87,'DC4-1'!$A$4:$Q$1997,5,TRUE))</f>
        <v>203.081</v>
      </c>
      <c r="D87" s="74">
        <v>123.241</v>
      </c>
      <c r="E87" s="74">
        <v>123.272</v>
      </c>
      <c r="F87" s="74">
        <f t="shared" si="2"/>
        <v>2661.8185</v>
      </c>
      <c r="G87" s="75">
        <f t="shared" si="3"/>
        <v>1206.49999999978</v>
      </c>
      <c r="K87" s="82">
        <f>IF(AND(年报!N$2&lt;=A87,A87&lt;=年报!N$3),1,0)</f>
        <v>1</v>
      </c>
    </row>
    <row r="88" spans="1:11">
      <c r="A88" s="115">
        <v>43942</v>
      </c>
      <c r="B88" s="77">
        <f>'DC4-1'!B88</f>
        <v>2581.994</v>
      </c>
      <c r="C88" s="77">
        <f>IF(ISERROR(VLOOKUP(A88,'DC4-1'!$A$4:$Q$1997,5,TRUE)),"",VLOOKUP(A88,'DC4-1'!$A$4:$Q$1997,5,TRUE))</f>
        <v>203.493</v>
      </c>
      <c r="D88" s="74">
        <v>123.703</v>
      </c>
      <c r="E88" s="74">
        <v>123.734</v>
      </c>
      <c r="F88" s="74">
        <f t="shared" si="2"/>
        <v>2661.7685</v>
      </c>
      <c r="G88" s="75">
        <f t="shared" si="3"/>
        <v>1256.49999999996</v>
      </c>
      <c r="K88" s="82">
        <f>IF(AND(年报!N$2&lt;=A88,A88&lt;=年报!N$3),1,0)</f>
        <v>1</v>
      </c>
    </row>
    <row r="89" spans="1:11">
      <c r="A89" s="115">
        <v>43951</v>
      </c>
      <c r="B89" s="77">
        <f>'DC4-1'!B89</f>
        <v>2581.994</v>
      </c>
      <c r="C89" s="77">
        <f>IF(ISERROR(VLOOKUP(A89,'DC4-1'!$A$4:$Q$1997,5,TRUE)),"",VLOOKUP(A89,'DC4-1'!$A$4:$Q$1997,5,TRUE))</f>
        <v>206.1375</v>
      </c>
      <c r="D89" s="74">
        <v>126.37</v>
      </c>
      <c r="E89" s="74">
        <v>126.399</v>
      </c>
      <c r="F89" s="74">
        <f t="shared" si="2"/>
        <v>2661.747</v>
      </c>
      <c r="G89" s="75">
        <f t="shared" si="3"/>
        <v>1278.00000000025</v>
      </c>
      <c r="K89" s="82">
        <f>IF(AND(年报!N$2&lt;=A89,A89&lt;=年报!N$3),1,0)</f>
        <v>1</v>
      </c>
    </row>
    <row r="90" spans="1:11">
      <c r="A90" s="115">
        <v>43956</v>
      </c>
      <c r="B90" s="77">
        <f>'DC4-1'!B90</f>
        <v>2581.994</v>
      </c>
      <c r="C90" s="77">
        <f>IF(ISERROR(VLOOKUP(A90,'DC4-1'!$A$4:$Q$1997,5,TRUE)),"",VLOOKUP(A90,'DC4-1'!$A$4:$Q$1997,5,TRUE))</f>
        <v>206.577</v>
      </c>
      <c r="D90" s="74">
        <v>126.79</v>
      </c>
      <c r="E90" s="74">
        <v>126.823</v>
      </c>
      <c r="F90" s="74">
        <f t="shared" si="2"/>
        <v>2661.7645</v>
      </c>
      <c r="G90" s="75">
        <f t="shared" si="3"/>
        <v>1260.50000000032</v>
      </c>
      <c r="K90" s="82">
        <f>IF(AND(年报!N$2&lt;=A90,A90&lt;=年报!N$3),1,0)</f>
        <v>1</v>
      </c>
    </row>
    <row r="91" spans="1:11">
      <c r="A91" s="115">
        <v>43964</v>
      </c>
      <c r="B91" s="77">
        <f>'DC4-1'!B91</f>
        <v>2581.994</v>
      </c>
      <c r="C91" s="77">
        <f>IF(ISERROR(VLOOKUP(A91,'DC4-1'!$A$4:$Q$1997,5,TRUE)),"",VLOOKUP(A91,'DC4-1'!$A$4:$Q$1997,5,TRUE))</f>
        <v>209.16</v>
      </c>
      <c r="D91" s="74">
        <v>129.394</v>
      </c>
      <c r="E91" s="74">
        <v>129.427</v>
      </c>
      <c r="F91" s="74">
        <f t="shared" si="2"/>
        <v>2661.7435</v>
      </c>
      <c r="G91" s="75">
        <f t="shared" si="3"/>
        <v>1281.50000000005</v>
      </c>
      <c r="K91" s="82">
        <f>IF(AND(年报!N$2&lt;=A91,A91&lt;=年报!N$3),1,0)</f>
        <v>1</v>
      </c>
    </row>
    <row r="92" spans="1:11">
      <c r="A92" s="115">
        <v>43972</v>
      </c>
      <c r="B92" s="77">
        <f>'DC4-1'!B92</f>
        <v>2581.994</v>
      </c>
      <c r="C92" s="77">
        <f>IF(ISERROR(VLOOKUP(A92,'DC4-1'!$A$4:$Q$1997,5,TRUE)),"",VLOOKUP(A92,'DC4-1'!$A$4:$Q$1997,5,TRUE))</f>
        <v>212.1685</v>
      </c>
      <c r="D92" s="74">
        <v>132.422</v>
      </c>
      <c r="E92" s="74">
        <v>132.454</v>
      </c>
      <c r="F92" s="74">
        <f t="shared" si="2"/>
        <v>2661.7245</v>
      </c>
      <c r="G92" s="75">
        <f t="shared" si="3"/>
        <v>1300.49999999983</v>
      </c>
      <c r="K92" s="82">
        <f>IF(AND(年报!N$2&lt;=A92,A92&lt;=年报!N$3),1,0)</f>
        <v>1</v>
      </c>
    </row>
    <row r="93" spans="1:11">
      <c r="A93" s="115">
        <v>43980</v>
      </c>
      <c r="B93" s="77">
        <f>'DC4-1'!B93</f>
        <v>2581.994</v>
      </c>
      <c r="C93" s="77">
        <f>IF(ISERROR(VLOOKUP(A93,'DC4-1'!$A$4:$Q$1997,5,TRUE)),"",VLOOKUP(A93,'DC4-1'!$A$4:$Q$1997,5,TRUE))</f>
        <v>212.1675</v>
      </c>
      <c r="D93" s="74">
        <v>132.401</v>
      </c>
      <c r="E93" s="74">
        <v>132.43</v>
      </c>
      <c r="F93" s="74">
        <f t="shared" si="2"/>
        <v>2661.746</v>
      </c>
      <c r="G93" s="75">
        <f t="shared" si="3"/>
        <v>1279</v>
      </c>
      <c r="K93" s="82">
        <f>IF(AND(年报!N$2&lt;=A93,A93&lt;=年报!N$3),1,0)</f>
        <v>1</v>
      </c>
    </row>
    <row r="94" spans="1:11">
      <c r="A94" s="115">
        <v>43999</v>
      </c>
      <c r="B94" s="77">
        <f>'DC4-1'!B94</f>
        <v>2581.994</v>
      </c>
      <c r="C94" s="77">
        <f>IF(ISERROR(VLOOKUP(A94,'DC4-1'!$A$4:$Q$1997,5,TRUE)),"",VLOOKUP(A94,'DC4-1'!$A$4:$Q$1997,5,TRUE))</f>
        <v>215.368</v>
      </c>
      <c r="D94" s="74">
        <v>135.653</v>
      </c>
      <c r="E94" s="74">
        <v>135.683</v>
      </c>
      <c r="F94" s="74">
        <f t="shared" si="2"/>
        <v>2661.694</v>
      </c>
      <c r="G94" s="75">
        <f t="shared" si="3"/>
        <v>1331.00000000013</v>
      </c>
      <c r="K94" s="82">
        <f>IF(AND(年报!N$2&lt;=A94,A94&lt;=年报!N$3),1,0)</f>
        <v>1</v>
      </c>
    </row>
    <row r="95" spans="1:11">
      <c r="A95" s="115">
        <v>44008</v>
      </c>
      <c r="B95" s="77">
        <f>'DC4-1'!B95</f>
        <v>2581.994</v>
      </c>
      <c r="C95" s="77">
        <f>IF(ISERROR(VLOOKUP(A95,'DC4-1'!$A$4:$Q$1997,5,TRUE)),"",VLOOKUP(A95,'DC4-1'!$A$4:$Q$1997,5,TRUE))</f>
        <v>215.364</v>
      </c>
      <c r="D95" s="74">
        <v>135.651</v>
      </c>
      <c r="E95" s="74">
        <v>135.681</v>
      </c>
      <c r="F95" s="74">
        <f t="shared" si="2"/>
        <v>2661.692</v>
      </c>
      <c r="G95" s="75">
        <f t="shared" si="3"/>
        <v>1333.00000000008</v>
      </c>
      <c r="K95" s="82">
        <f>IF(AND(年报!N$2&lt;=A95,A95&lt;=年报!N$3),1,0)</f>
        <v>1</v>
      </c>
    </row>
    <row r="96" spans="1:11">
      <c r="A96" s="115">
        <v>44056</v>
      </c>
      <c r="B96" s="77">
        <f>'DC4-1'!B96</f>
        <v>2581.994</v>
      </c>
      <c r="C96" s="77">
        <f>IF(ISERROR(VLOOKUP(A96,'DC4-1'!$A$4:$Q$1997,5,TRUE)),"",VLOOKUP(A96,'DC4-1'!$A$4:$Q$1997,5,TRUE))</f>
        <v>219.0455</v>
      </c>
      <c r="D96" s="74">
        <v>139.388</v>
      </c>
      <c r="E96" s="74">
        <v>139.419</v>
      </c>
      <c r="F96" s="74">
        <f t="shared" si="2"/>
        <v>2661.636</v>
      </c>
      <c r="G96" s="75">
        <f t="shared" si="3"/>
        <v>1388.99999999967</v>
      </c>
      <c r="K96" s="82">
        <f>IF(AND(年报!N$2&lt;=A96,A96&lt;=年报!N$3),1,0)</f>
        <v>1</v>
      </c>
    </row>
    <row r="97" spans="1:11">
      <c r="A97" s="115">
        <v>44062</v>
      </c>
      <c r="B97" s="77">
        <f>'DC4-1'!B97</f>
        <v>2581.994</v>
      </c>
      <c r="C97" s="77">
        <f>IF(ISERROR(VLOOKUP(A97,'DC4-1'!$A$4:$Q$1997,5,TRUE)),"",VLOOKUP(A97,'DC4-1'!$A$4:$Q$1997,5,TRUE))</f>
        <v>218.996</v>
      </c>
      <c r="D97" s="74">
        <v>139.35</v>
      </c>
      <c r="E97" s="74">
        <v>139.384</v>
      </c>
      <c r="F97" s="74">
        <f t="shared" si="2"/>
        <v>2661.623</v>
      </c>
      <c r="G97" s="75">
        <f t="shared" si="3"/>
        <v>1402.00000000004</v>
      </c>
      <c r="K97" s="82">
        <f>IF(AND(年报!N$2&lt;=A97,A97&lt;=年报!N$3),1,0)</f>
        <v>1</v>
      </c>
    </row>
    <row r="98" spans="1:11">
      <c r="A98" s="115">
        <v>44070</v>
      </c>
      <c r="B98" s="77">
        <f>'DC4-1'!B98</f>
        <v>2581.994</v>
      </c>
      <c r="C98" s="77">
        <f>IF(ISERROR(VLOOKUP(A98,'DC4-1'!$A$4:$Q$1997,5,TRUE)),"",VLOOKUP(A98,'DC4-1'!$A$4:$Q$1997,5,TRUE))</f>
        <v>222.3115</v>
      </c>
      <c r="D98" s="74">
        <v>142.671</v>
      </c>
      <c r="E98" s="74">
        <v>142.705</v>
      </c>
      <c r="F98" s="74">
        <f t="shared" si="2"/>
        <v>2661.6175</v>
      </c>
      <c r="G98" s="75">
        <f t="shared" si="3"/>
        <v>1407.50000000025</v>
      </c>
      <c r="K98" s="82">
        <f>IF(AND(年报!N$2&lt;=A98,A98&lt;=年报!N$3),1,0)</f>
        <v>1</v>
      </c>
    </row>
    <row r="99" spans="1:11">
      <c r="A99" s="115">
        <v>44084</v>
      </c>
      <c r="B99" s="77">
        <f>'DC4-1'!B99</f>
        <v>2581.994</v>
      </c>
      <c r="C99" s="77">
        <f>IF(ISERROR(VLOOKUP(A99,'DC4-1'!$A$4:$Q$1997,5,TRUE)),"",VLOOKUP(A99,'DC4-1'!$A$4:$Q$1997,5,TRUE))</f>
        <v>224.9835</v>
      </c>
      <c r="D99" s="74">
        <v>145.355</v>
      </c>
      <c r="E99" s="74">
        <v>145.388</v>
      </c>
      <c r="F99" s="74">
        <f t="shared" si="2"/>
        <v>2661.606</v>
      </c>
      <c r="G99" s="75">
        <f t="shared" si="3"/>
        <v>1419.00000000032</v>
      </c>
      <c r="K99" s="82">
        <f>IF(AND(年报!N$2&lt;=A99,A99&lt;=年报!N$3),1,0)</f>
        <v>1</v>
      </c>
    </row>
    <row r="100" spans="1:11">
      <c r="A100" s="115">
        <v>44092</v>
      </c>
      <c r="B100" s="77">
        <f>'DC4-1'!B100</f>
        <v>2581.994</v>
      </c>
      <c r="C100" s="77">
        <f>IF(ISERROR(VLOOKUP(A100,'DC4-1'!$A$4:$Q$1997,5,TRUE)),"",VLOOKUP(A100,'DC4-1'!$A$4:$Q$1997,5,TRUE))</f>
        <v>224.9535</v>
      </c>
      <c r="D100" s="74">
        <v>145.323</v>
      </c>
      <c r="E100" s="74">
        <v>145.365</v>
      </c>
      <c r="F100" s="74">
        <f t="shared" si="2"/>
        <v>2661.6035</v>
      </c>
      <c r="G100" s="75">
        <f t="shared" si="3"/>
        <v>1421.49999999992</v>
      </c>
      <c r="K100" s="82">
        <f>IF(AND(年报!N$2&lt;=A100,A100&lt;=年报!N$3),1,0)</f>
        <v>1</v>
      </c>
    </row>
    <row r="101" spans="1:11">
      <c r="A101" s="115">
        <v>44100</v>
      </c>
      <c r="B101" s="77">
        <f>'DC4-1'!B101</f>
        <v>2581.994</v>
      </c>
      <c r="C101" s="77">
        <f>IF(ISERROR(VLOOKUP(A101,'DC4-1'!$A$4:$Q$1997,5,TRUE)),"",VLOOKUP(A101,'DC4-1'!$A$4:$Q$1997,5,TRUE))</f>
        <v>225.3425</v>
      </c>
      <c r="D101" s="74">
        <v>145.572</v>
      </c>
      <c r="E101" s="74">
        <v>145.77</v>
      </c>
      <c r="F101" s="74">
        <f t="shared" si="2"/>
        <v>2661.6655</v>
      </c>
      <c r="G101" s="75">
        <f t="shared" si="3"/>
        <v>1359.49999999957</v>
      </c>
      <c r="K101" s="82">
        <f>IF(AND(年报!N$2&lt;=A101,A101&lt;=年报!N$3),1,0)</f>
        <v>1</v>
      </c>
    </row>
    <row r="102" spans="1:11">
      <c r="A102" s="115">
        <v>44114</v>
      </c>
      <c r="B102" s="77">
        <f>'DC4-1'!B102</f>
        <v>2581.994</v>
      </c>
      <c r="C102" s="77">
        <f>IF(ISERROR(VLOOKUP(A102,'DC4-1'!$A$4:$Q$1997,5,TRUE)),"",VLOOKUP(A102,'DC4-1'!$A$4:$Q$1997,5,TRUE))</f>
        <v>228.4075</v>
      </c>
      <c r="D102" s="74">
        <v>148.8</v>
      </c>
      <c r="E102" s="74">
        <v>148.831</v>
      </c>
      <c r="F102" s="74">
        <f t="shared" si="2"/>
        <v>2661.586</v>
      </c>
      <c r="G102" s="75">
        <f t="shared" si="3"/>
        <v>1439.00000000031</v>
      </c>
      <c r="K102" s="82">
        <f>IF(AND(年报!N$2&lt;=A102,A102&lt;=年报!N$3),1,0)</f>
        <v>1</v>
      </c>
    </row>
    <row r="103" spans="1:11">
      <c r="A103" s="115">
        <v>44228</v>
      </c>
      <c r="B103" s="77">
        <f>'DC4-1'!B103</f>
        <v>2581.994</v>
      </c>
      <c r="C103" s="77">
        <f>IF(ISERROR(VLOOKUP(A103,'DC4-1'!$A$4:$Q$1997,5,TRUE)),"",VLOOKUP(A103,'DC4-1'!$A$4:$Q$1997,5,TRUE))</f>
        <v>249.8045</v>
      </c>
      <c r="D103" s="74">
        <v>170.287</v>
      </c>
      <c r="E103" s="74">
        <v>170.32</v>
      </c>
      <c r="F103" s="74">
        <f t="shared" si="2"/>
        <v>2661.495</v>
      </c>
      <c r="G103" s="75">
        <f t="shared" si="3"/>
        <v>1529.99999999975</v>
      </c>
      <c r="K103" s="82">
        <f>IF(AND(年报!N$2&lt;=A103,A103&lt;=年报!N$3),1,0)</f>
        <v>0</v>
      </c>
    </row>
    <row r="104" spans="1:11">
      <c r="A104" s="115">
        <v>44256</v>
      </c>
      <c r="B104" s="77">
        <f>'DC4-1'!B104</f>
        <v>2581.994</v>
      </c>
      <c r="C104" s="77">
        <f>IF(ISERROR(VLOOKUP(A104,'DC4-1'!$A$4:$Q$1997,5,TRUE)),"",VLOOKUP(A104,'DC4-1'!$A$4:$Q$1997,5,TRUE))</f>
        <v>249.7185</v>
      </c>
      <c r="D104" s="74">
        <v>170.22</v>
      </c>
      <c r="E104" s="74">
        <v>170.255</v>
      </c>
      <c r="F104" s="74">
        <f t="shared" si="2"/>
        <v>2661.475</v>
      </c>
      <c r="G104" s="75">
        <f t="shared" si="3"/>
        <v>1550.00000000018</v>
      </c>
      <c r="K104" s="82">
        <f>IF(AND(年报!N$2&lt;=A104,A104&lt;=年报!N$3),1,0)</f>
        <v>0</v>
      </c>
    </row>
    <row r="105" spans="1:11">
      <c r="A105" s="115">
        <v>44273</v>
      </c>
      <c r="B105" s="77">
        <f>'DC4-1'!B105</f>
        <v>2581.994</v>
      </c>
      <c r="C105" s="77">
        <f>IF(ISERROR(VLOOKUP(A105,'DC4-1'!$A$4:$Q$1997,5,TRUE)),"",VLOOKUP(A105,'DC4-1'!$A$4:$Q$1997,5,TRUE))</f>
        <v>253.0285</v>
      </c>
      <c r="D105" s="74">
        <v>173.535</v>
      </c>
      <c r="E105" s="74">
        <v>173.565</v>
      </c>
      <c r="F105" s="74">
        <f t="shared" si="2"/>
        <v>2661.4725</v>
      </c>
      <c r="G105" s="75">
        <f t="shared" si="3"/>
        <v>1552.50000000024</v>
      </c>
      <c r="K105" s="82">
        <f>IF(AND(年报!N$2&lt;=A105,A105&lt;=年报!N$3),1,0)</f>
        <v>0</v>
      </c>
    </row>
    <row r="106" spans="1:11">
      <c r="A106" s="115">
        <v>44287</v>
      </c>
      <c r="B106" s="77">
        <f>'DC4-1'!B106</f>
        <v>2581.994</v>
      </c>
      <c r="C106" s="77">
        <f>IF(ISERROR(VLOOKUP(A106,'DC4-1'!$A$4:$Q$1997,5,TRUE)),"",VLOOKUP(A106,'DC4-1'!$A$4:$Q$1997,5,TRUE))</f>
        <v>256.094</v>
      </c>
      <c r="D106" s="74">
        <v>176.603</v>
      </c>
      <c r="E106" s="74">
        <v>176.636</v>
      </c>
      <c r="F106" s="74">
        <f t="shared" si="2"/>
        <v>2661.4685</v>
      </c>
      <c r="G106" s="75">
        <f t="shared" si="3"/>
        <v>1556.50000000014</v>
      </c>
      <c r="K106" s="82">
        <f>IF(AND(年报!N$2&lt;=A106,A106&lt;=年报!N$3),1,0)</f>
        <v>0</v>
      </c>
    </row>
    <row r="107" spans="1:11">
      <c r="A107" s="115">
        <v>44295</v>
      </c>
      <c r="B107" s="77">
        <f>'DC4-1'!B107</f>
        <v>2581.994</v>
      </c>
      <c r="C107" s="77">
        <f>IF(ISERROR(VLOOKUP(A107,'DC4-1'!$A$4:$Q$1997,5,TRUE)),"",VLOOKUP(A107,'DC4-1'!$A$4:$Q$1997,5,TRUE))</f>
        <v>256.6705</v>
      </c>
      <c r="D107" s="74">
        <v>177.18</v>
      </c>
      <c r="E107" s="74">
        <v>177.215</v>
      </c>
      <c r="F107" s="74">
        <f t="shared" si="2"/>
        <v>2661.467</v>
      </c>
      <c r="G107" s="75">
        <f t="shared" si="3"/>
        <v>1557.99999999954</v>
      </c>
      <c r="K107" s="82">
        <f>IF(AND(年报!N$2&lt;=A107,A107&lt;=年报!N$3),1,0)</f>
        <v>0</v>
      </c>
    </row>
    <row r="108" spans="1:11">
      <c r="A108" s="115">
        <v>44318</v>
      </c>
      <c r="B108" s="77">
        <f>'DC4-1'!B108</f>
        <v>2581.994</v>
      </c>
      <c r="C108" s="77">
        <f>IF(ISERROR(VLOOKUP(A108,'DC4-1'!$A$4:$Q$1997,5,TRUE)),"",VLOOKUP(A108,'DC4-1'!$A$4:$Q$1997,5,TRUE))</f>
        <v>259.476</v>
      </c>
      <c r="D108" s="74">
        <v>179.889</v>
      </c>
      <c r="E108" s="74">
        <v>180.031</v>
      </c>
      <c r="F108" s="74">
        <f t="shared" si="2"/>
        <v>2661.51</v>
      </c>
      <c r="G108" s="75">
        <f t="shared" si="3"/>
        <v>1514.99999999987</v>
      </c>
      <c r="K108" s="82">
        <f>IF(AND(年报!N$2&lt;=A108,A108&lt;=年报!N$3),1,0)</f>
        <v>0</v>
      </c>
    </row>
    <row r="109" spans="1:11">
      <c r="A109" s="115">
        <v>44325</v>
      </c>
      <c r="B109" s="77">
        <f>'DC4-1'!B109</f>
        <v>2581.994</v>
      </c>
      <c r="C109" s="77">
        <f>IF(ISERROR(VLOOKUP(A109,'DC4-1'!$A$4:$Q$1997,5,TRUE)),"",VLOOKUP(A109,'DC4-1'!$A$4:$Q$1997,5,TRUE))</f>
        <v>259.4725</v>
      </c>
      <c r="D109" s="74">
        <v>179.989</v>
      </c>
      <c r="E109" s="74">
        <v>180.022</v>
      </c>
      <c r="F109" s="74">
        <f t="shared" si="2"/>
        <v>2661.461</v>
      </c>
      <c r="G109" s="75">
        <f t="shared" si="3"/>
        <v>1563.99999999985</v>
      </c>
      <c r="K109" s="82">
        <f>IF(AND(年报!N$2&lt;=A109,A109&lt;=年报!N$3),1,0)</f>
        <v>0</v>
      </c>
    </row>
    <row r="110" spans="1:11">
      <c r="A110" s="115">
        <v>44333</v>
      </c>
      <c r="B110" s="77">
        <f>'DC4-1'!B110</f>
        <v>2581.994</v>
      </c>
      <c r="C110" s="77">
        <f>IF(ISERROR(VLOOKUP(A110,'DC4-1'!$A$4:$Q$1997,5,TRUE)),"",VLOOKUP(A110,'DC4-1'!$A$4:$Q$1997,5,TRUE))</f>
        <v>259.415</v>
      </c>
      <c r="D110" s="74">
        <v>179.946</v>
      </c>
      <c r="E110" s="74">
        <v>179.979</v>
      </c>
      <c r="F110" s="74">
        <f t="shared" si="2"/>
        <v>2661.4465</v>
      </c>
      <c r="G110" s="75">
        <f t="shared" si="3"/>
        <v>1578.50000000008</v>
      </c>
      <c r="K110" s="82">
        <f>IF(AND(年报!N$2&lt;=A110,A110&lt;=年报!N$3),1,0)</f>
        <v>0</v>
      </c>
    </row>
    <row r="111" spans="1:11">
      <c r="A111" s="115">
        <v>44345</v>
      </c>
      <c r="B111" s="77">
        <f>'DC4-1'!B111</f>
        <v>2581.994</v>
      </c>
      <c r="C111" s="77">
        <f>IF(ISERROR(VLOOKUP(A111,'DC4-1'!$A$4:$Q$1997,5,TRUE)),"",VLOOKUP(A111,'DC4-1'!$A$4:$Q$1997,5,TRUE))</f>
        <v>259.8015</v>
      </c>
      <c r="D111" s="74">
        <v>180.34</v>
      </c>
      <c r="E111" s="74">
        <v>180.37</v>
      </c>
      <c r="F111" s="74">
        <f t="shared" si="2"/>
        <v>2661.4405</v>
      </c>
      <c r="G111" s="75">
        <f t="shared" si="3"/>
        <v>1584.49999999993</v>
      </c>
      <c r="K111" s="82">
        <f>IF(AND(年报!N$2&lt;=A111,A111&lt;=年报!N$3),1,0)</f>
        <v>0</v>
      </c>
    </row>
    <row r="112" spans="1:11">
      <c r="A112" s="115">
        <v>44352</v>
      </c>
      <c r="B112" s="77">
        <f>'DC4-1'!B112</f>
        <v>2581.994</v>
      </c>
      <c r="C112" s="77">
        <f>IF(ISERROR(VLOOKUP(A112,'DC4-1'!$A$4:$Q$1997,5,TRUE)),"",VLOOKUP(A112,'DC4-1'!$A$4:$Q$1997,5,TRUE))</f>
        <v>259.7625</v>
      </c>
      <c r="D112" s="74">
        <v>180.298</v>
      </c>
      <c r="E112" s="74">
        <v>180.332</v>
      </c>
      <c r="F112" s="74">
        <f t="shared" si="2"/>
        <v>2661.4415</v>
      </c>
      <c r="G112" s="75">
        <f t="shared" si="3"/>
        <v>1583.50000000019</v>
      </c>
      <c r="K112" s="82">
        <f>IF(AND(年报!N$2&lt;=A112,A112&lt;=年报!N$3),1,0)</f>
        <v>0</v>
      </c>
    </row>
    <row r="113" s="83" customFormat="1" spans="1:13">
      <c r="A113" s="84">
        <v>44356</v>
      </c>
      <c r="B113" s="85">
        <f>AVERAGE(B114:B116)</f>
        <v>2581.994</v>
      </c>
      <c r="C113" s="86">
        <f t="shared" ref="C113:G113" si="4">AVERAGE(C114:C116)</f>
        <v>259.74</v>
      </c>
      <c r="D113" s="86">
        <f t="shared" si="4"/>
        <v>180.279666666667</v>
      </c>
      <c r="E113" s="86">
        <f t="shared" si="4"/>
        <v>180.310666666667</v>
      </c>
      <c r="F113" s="86">
        <f t="shared" si="4"/>
        <v>2661.43883333333</v>
      </c>
      <c r="G113" s="87">
        <f t="shared" si="4"/>
        <v>1586.16666666649</v>
      </c>
      <c r="H113" s="88" t="s">
        <v>23</v>
      </c>
      <c r="I113" s="88"/>
      <c r="K113" s="89"/>
      <c r="M113" s="90"/>
    </row>
    <row r="114" spans="1:11">
      <c r="A114" s="115">
        <v>44356</v>
      </c>
      <c r="B114" s="77">
        <f>'DC4-1'!B113</f>
        <v>2581.994</v>
      </c>
      <c r="C114" s="77">
        <f>IF(ISERROR(VLOOKUP(A114,'DC4-1'!$A$4:$Q$1997,5,TRUE)),"",VLOOKUP(A114,'DC4-1'!$A$4:$Q$1997,5,TRUE))</f>
        <v>259.74</v>
      </c>
      <c r="D114" s="74">
        <v>180.279</v>
      </c>
      <c r="E114" s="74">
        <v>180.311</v>
      </c>
      <c r="F114" s="74">
        <f t="shared" si="2"/>
        <v>2661.439</v>
      </c>
      <c r="G114" s="75">
        <f t="shared" si="3"/>
        <v>1585.99999999979</v>
      </c>
      <c r="K114" s="82">
        <f>IF(AND(年报!N$2&lt;=A114,A114&lt;=年报!N$3),1,0)</f>
        <v>0</v>
      </c>
    </row>
    <row r="115" spans="1:11">
      <c r="A115" s="115">
        <v>44356</v>
      </c>
      <c r="B115" s="77">
        <f>'DC4-1'!B114</f>
        <v>2581.994</v>
      </c>
      <c r="C115" s="77">
        <f>IF(ISERROR(VLOOKUP(A115,'DC4-1'!$A$4:$Q$1997,5,TRUE)),"",VLOOKUP(A115,'DC4-1'!$A$4:$Q$1997,5,TRUE))</f>
        <v>259.74</v>
      </c>
      <c r="D115" s="74">
        <v>180.28</v>
      </c>
      <c r="E115" s="74">
        <v>180.31</v>
      </c>
      <c r="F115" s="74">
        <f t="shared" si="2"/>
        <v>2661.439</v>
      </c>
      <c r="G115" s="75">
        <f t="shared" si="3"/>
        <v>1585.99999999979</v>
      </c>
      <c r="K115" s="82">
        <f>IF(AND(年报!N$2&lt;=A115,A115&lt;=年报!N$3),1,0)</f>
        <v>0</v>
      </c>
    </row>
    <row r="116" spans="1:11">
      <c r="A116" s="115">
        <v>44356</v>
      </c>
      <c r="B116" s="77">
        <f>'DC4-1'!B115</f>
        <v>2581.994</v>
      </c>
      <c r="C116" s="77">
        <f>IF(ISERROR(VLOOKUP(A116,'DC4-1'!$A$4:$Q$1997,5,TRUE)),"",VLOOKUP(A116,'DC4-1'!$A$4:$Q$1997,5,TRUE))</f>
        <v>259.74</v>
      </c>
      <c r="D116" s="74">
        <v>180.28</v>
      </c>
      <c r="E116" s="74">
        <v>180.311</v>
      </c>
      <c r="F116" s="74">
        <f t="shared" si="2"/>
        <v>2661.4385</v>
      </c>
      <c r="G116" s="75">
        <f t="shared" si="3"/>
        <v>1586.49999999989</v>
      </c>
      <c r="K116" s="82">
        <f>IF(AND(年报!N$2&lt;=A116,A116&lt;=年报!N$3),1,0)</f>
        <v>0</v>
      </c>
    </row>
    <row r="117" spans="1:11">
      <c r="A117" s="115">
        <v>44361</v>
      </c>
      <c r="B117" s="77">
        <f>'DC4-1'!B116</f>
        <v>2581.994</v>
      </c>
      <c r="C117" s="77">
        <f>IF(ISERROR(VLOOKUP(A117,'DC4-1'!$A$4:$Q$1997,5,TRUE)),"",VLOOKUP(A117,'DC4-1'!$A$4:$Q$1997,5,TRUE))</f>
        <v>260.884</v>
      </c>
      <c r="D117" s="74">
        <v>181.422</v>
      </c>
      <c r="E117" s="74">
        <v>181.456</v>
      </c>
      <c r="F117" s="74">
        <f t="shared" si="2"/>
        <v>2661.439</v>
      </c>
      <c r="G117" s="75">
        <f t="shared" si="3"/>
        <v>1585.99999999979</v>
      </c>
      <c r="K117" s="82">
        <f>IF(AND(年报!N$2&lt;=A117,A117&lt;=年报!N$3),1,0)</f>
        <v>0</v>
      </c>
    </row>
    <row r="118" spans="1:11">
      <c r="A118" s="115">
        <v>44363</v>
      </c>
      <c r="B118" s="77">
        <f>'DC4-1'!B117</f>
        <v>2581.994</v>
      </c>
      <c r="C118" s="77">
        <f>IF(ISERROR(VLOOKUP(A118,'DC4-1'!$A$4:$Q$1997,5,TRUE)),"",VLOOKUP(A118,'DC4-1'!$A$4:$Q$1997,5,TRUE))</f>
        <v>260.87</v>
      </c>
      <c r="D118" s="74">
        <v>181.416</v>
      </c>
      <c r="E118" s="74">
        <v>181.447</v>
      </c>
      <c r="F118" s="74">
        <f t="shared" si="2"/>
        <v>2661.4325</v>
      </c>
      <c r="G118" s="75">
        <f t="shared" si="3"/>
        <v>1592.5000000002</v>
      </c>
      <c r="K118" s="82">
        <f>IF(AND(年报!N$2&lt;=A118,A118&lt;=年报!N$3),1,0)</f>
        <v>0</v>
      </c>
    </row>
    <row r="119" spans="1:11">
      <c r="A119" s="115">
        <v>44366</v>
      </c>
      <c r="B119" s="77">
        <f>'DC4-1'!B118</f>
        <v>2581.994</v>
      </c>
      <c r="C119" s="77">
        <f>IF(ISERROR(VLOOKUP(A119,'DC4-1'!$A$4:$Q$1997,5,TRUE)),"",VLOOKUP(A119,'DC4-1'!$A$4:$Q$1997,5,TRUE))</f>
        <v>260.858</v>
      </c>
      <c r="D119" s="74">
        <v>181.405</v>
      </c>
      <c r="E119" s="74">
        <v>181.436</v>
      </c>
      <c r="F119" s="74">
        <f t="shared" si="2"/>
        <v>2661.4315</v>
      </c>
      <c r="G119" s="75">
        <f t="shared" si="3"/>
        <v>1593.49999999995</v>
      </c>
      <c r="K119" s="82">
        <f>IF(AND(年报!N$2&lt;=A119,A119&lt;=年报!N$3),1,0)</f>
        <v>0</v>
      </c>
    </row>
    <row r="120" spans="1:11">
      <c r="A120" s="115">
        <v>44367</v>
      </c>
      <c r="B120" s="77">
        <f>'DC4-1'!B119</f>
        <v>2581.994</v>
      </c>
      <c r="C120" s="77">
        <f>IF(ISERROR(VLOOKUP(A120,'DC4-1'!$A$4:$Q$1997,5,TRUE)),"",VLOOKUP(A120,'DC4-1'!$A$4:$Q$1997,5,TRUE))</f>
        <v>260.8105</v>
      </c>
      <c r="D120" s="74">
        <v>181.359</v>
      </c>
      <c r="E120" s="74">
        <v>181.395</v>
      </c>
      <c r="F120" s="74">
        <f t="shared" si="2"/>
        <v>2661.4275</v>
      </c>
      <c r="G120" s="75">
        <f t="shared" si="3"/>
        <v>1597.49999999985</v>
      </c>
      <c r="K120" s="82">
        <f>IF(AND(年报!N$2&lt;=A120,A120&lt;=年报!N$3),1,0)</f>
        <v>0</v>
      </c>
    </row>
    <row r="121" spans="1:11">
      <c r="A121" s="115">
        <v>44372</v>
      </c>
      <c r="B121" s="77">
        <f>'DC4-1'!B120</f>
        <v>2581.994</v>
      </c>
      <c r="C121" s="77">
        <f>IF(ISERROR(VLOOKUP(A121,'DC4-1'!$A$4:$Q$1997,5,TRUE)),"",VLOOKUP(A121,'DC4-1'!$A$4:$Q$1997,5,TRUE))</f>
        <v>260.8405</v>
      </c>
      <c r="D121" s="74">
        <v>181.387</v>
      </c>
      <c r="E121" s="74">
        <v>181.424</v>
      </c>
      <c r="F121" s="74">
        <f t="shared" si="2"/>
        <v>2661.429</v>
      </c>
      <c r="G121" s="75">
        <f t="shared" si="3"/>
        <v>1596</v>
      </c>
      <c r="K121" s="82">
        <f>IF(AND(年报!N$2&lt;=A121,A121&lt;=年报!N$3),1,0)</f>
        <v>0</v>
      </c>
    </row>
    <row r="122" spans="1:11">
      <c r="A122" s="115">
        <v>44373</v>
      </c>
      <c r="B122" s="77">
        <f>'DC4-1'!B121</f>
        <v>2581.994</v>
      </c>
      <c r="C122" s="77">
        <f>IF(ISERROR(VLOOKUP(A122,'DC4-1'!$A$4:$Q$1997,5,TRUE)),"",VLOOKUP(A122,'DC4-1'!$A$4:$Q$1997,5,TRUE))</f>
        <v>260.83</v>
      </c>
      <c r="D122" s="74">
        <v>181.375</v>
      </c>
      <c r="E122" s="74">
        <v>181.413</v>
      </c>
      <c r="F122" s="74">
        <f t="shared" si="2"/>
        <v>2661.43</v>
      </c>
      <c r="G122" s="75">
        <f t="shared" si="3"/>
        <v>1594.9999999998</v>
      </c>
      <c r="K122" s="82">
        <f>IF(AND(年报!N$2&lt;=A122,A122&lt;=年报!N$3),1,0)</f>
        <v>0</v>
      </c>
    </row>
    <row r="123" spans="1:11">
      <c r="A123" s="115">
        <v>44375</v>
      </c>
      <c r="B123" s="77">
        <f>'DC4-1'!B122</f>
        <v>2581.994</v>
      </c>
      <c r="C123" s="77">
        <f>IF(ISERROR(VLOOKUP(A123,'DC4-1'!$A$4:$Q$1997,5,TRUE)),"",VLOOKUP(A123,'DC4-1'!$A$4:$Q$1997,5,TRUE))</f>
        <v>260.8225</v>
      </c>
      <c r="D123" s="74">
        <v>181.37</v>
      </c>
      <c r="E123" s="74">
        <v>181.411</v>
      </c>
      <c r="F123" s="74">
        <f t="shared" si="2"/>
        <v>2661.426</v>
      </c>
      <c r="G123" s="75">
        <f t="shared" si="3"/>
        <v>1599.00000000016</v>
      </c>
      <c r="K123" s="82">
        <f>IF(AND(年报!N$2&lt;=A123,A123&lt;=年报!N$3),1,0)</f>
        <v>0</v>
      </c>
    </row>
    <row r="124" spans="1:11">
      <c r="A124" s="115">
        <v>44377</v>
      </c>
      <c r="B124" s="77">
        <f>'DC4-1'!B123</f>
        <v>2581.994</v>
      </c>
      <c r="C124" s="77">
        <f>IF(ISERROR(VLOOKUP(A124,'DC4-1'!$A$4:$Q$1997,5,TRUE)),"",VLOOKUP(A124,'DC4-1'!$A$4:$Q$1997,5,TRUE))</f>
        <v>260.8085</v>
      </c>
      <c r="D124" s="74">
        <v>181.352</v>
      </c>
      <c r="E124" s="74">
        <v>181.385</v>
      </c>
      <c r="F124" s="74">
        <f t="shared" si="2"/>
        <v>2661.434</v>
      </c>
      <c r="G124" s="75">
        <f t="shared" si="3"/>
        <v>1590.99999999989</v>
      </c>
      <c r="K124" s="82">
        <f>IF(AND(年报!N$2&lt;=A124,A124&lt;=年报!N$3),1,0)</f>
        <v>0</v>
      </c>
    </row>
    <row r="125" spans="1:11">
      <c r="A125" s="115">
        <v>44380</v>
      </c>
      <c r="B125" s="77">
        <f>'DC4-1'!B124</f>
        <v>2581.994</v>
      </c>
      <c r="C125" s="77">
        <f>IF(ISERROR(VLOOKUP(A125,'DC4-1'!$A$4:$Q$1997,5,TRUE)),"",VLOOKUP(A125,'DC4-1'!$A$4:$Q$1997,5,TRUE))</f>
        <v>260.789</v>
      </c>
      <c r="D125" s="74">
        <v>181.337</v>
      </c>
      <c r="E125" s="74">
        <v>181.369</v>
      </c>
      <c r="F125" s="74">
        <f t="shared" si="2"/>
        <v>2661.43</v>
      </c>
      <c r="G125" s="75">
        <f t="shared" si="3"/>
        <v>1594.9999999998</v>
      </c>
      <c r="K125" s="82">
        <f>IF(AND(年报!N$2&lt;=A125,A125&lt;=年报!N$3),1,0)</f>
        <v>0</v>
      </c>
    </row>
    <row r="126" spans="1:11">
      <c r="A126" s="115">
        <v>44383</v>
      </c>
      <c r="B126" s="77">
        <f>'DC4-1'!B125</f>
        <v>2581.994</v>
      </c>
      <c r="C126" s="77">
        <f>IF(ISERROR(VLOOKUP(A126,'DC4-1'!$A$4:$Q$1997,5,TRUE)),"",VLOOKUP(A126,'DC4-1'!$A$4:$Q$1997,5,TRUE))</f>
        <v>260.794</v>
      </c>
      <c r="D126" s="74">
        <v>181.337</v>
      </c>
      <c r="E126" s="74">
        <v>181.372</v>
      </c>
      <c r="F126" s="74">
        <f t="shared" si="2"/>
        <v>2661.4335</v>
      </c>
      <c r="G126" s="75">
        <f t="shared" si="3"/>
        <v>1591.5</v>
      </c>
      <c r="K126" s="82">
        <f>IF(AND(年报!N$2&lt;=A126,A126&lt;=年报!N$3),1,0)</f>
        <v>0</v>
      </c>
    </row>
    <row r="127" spans="1:11">
      <c r="A127" s="115">
        <v>44385</v>
      </c>
      <c r="B127" s="77">
        <f>'DC4-1'!B126</f>
        <v>2581.994</v>
      </c>
      <c r="C127" s="77">
        <f>IF(ISERROR(VLOOKUP(A127,'DC4-1'!$A$4:$Q$1997,5,TRUE)),"",VLOOKUP(A127,'DC4-1'!$A$4:$Q$1997,5,TRUE))</f>
        <v>260.7795</v>
      </c>
      <c r="D127" s="74">
        <v>181.327</v>
      </c>
      <c r="E127" s="74">
        <v>181.364</v>
      </c>
      <c r="F127" s="74">
        <f t="shared" si="2"/>
        <v>2661.428</v>
      </c>
      <c r="G127" s="75">
        <f t="shared" si="3"/>
        <v>1596.99999999975</v>
      </c>
      <c r="K127" s="82">
        <f>IF(AND(年报!N$2&lt;=A127,A127&lt;=年报!N$3),1,0)</f>
        <v>0</v>
      </c>
    </row>
    <row r="128" spans="1:11">
      <c r="A128" s="115">
        <v>44387</v>
      </c>
      <c r="B128" s="77">
        <f>'DC4-1'!B127</f>
        <v>2581.994</v>
      </c>
      <c r="C128" s="77">
        <f>IF(ISERROR(VLOOKUP(A128,'DC4-1'!$A$4:$Q$1997,5,TRUE)),"",VLOOKUP(A128,'DC4-1'!$A$4:$Q$1997,5,TRUE))</f>
        <v>260.775</v>
      </c>
      <c r="D128" s="74">
        <v>181.323</v>
      </c>
      <c r="E128" s="74">
        <v>181.357</v>
      </c>
      <c r="F128" s="74">
        <f t="shared" si="2"/>
        <v>2661.429</v>
      </c>
      <c r="G128" s="75">
        <f t="shared" si="3"/>
        <v>1596</v>
      </c>
      <c r="K128" s="82">
        <f>IF(AND(年报!N$2&lt;=A128,A128&lt;=年报!N$3),1,0)</f>
        <v>0</v>
      </c>
    </row>
    <row r="129" spans="1:11">
      <c r="A129" s="115">
        <v>44390</v>
      </c>
      <c r="B129" s="77">
        <f>'DC4-1'!B128</f>
        <v>2581.994</v>
      </c>
      <c r="C129" s="77">
        <f>IF(ISERROR(VLOOKUP(A129,'DC4-1'!$A$4:$Q$1997,5,TRUE)),"",VLOOKUP(A129,'DC4-1'!$A$4:$Q$1997,5,TRUE))</f>
        <v>260.771</v>
      </c>
      <c r="D129" s="74">
        <v>181.315</v>
      </c>
      <c r="E129" s="74">
        <v>181.363</v>
      </c>
      <c r="F129" s="74">
        <f t="shared" si="2"/>
        <v>2661.426</v>
      </c>
      <c r="G129" s="75">
        <f t="shared" si="3"/>
        <v>1598.99999999971</v>
      </c>
      <c r="K129" s="82">
        <f>IF(AND(年报!N$2&lt;=A129,A129&lt;=年报!N$3),1,0)</f>
        <v>0</v>
      </c>
    </row>
    <row r="130" spans="1:11">
      <c r="A130" s="115">
        <v>44397</v>
      </c>
      <c r="B130" s="77">
        <f>'DC4-1'!B129</f>
        <v>2581.994</v>
      </c>
      <c r="C130" s="77">
        <f>IF(ISERROR(VLOOKUP(A130,'DC4-1'!$A$4:$Q$1997,5,TRUE)),"",VLOOKUP(A130,'DC4-1'!$A$4:$Q$1997,5,TRUE))</f>
        <v>262.638</v>
      </c>
      <c r="D130" s="74">
        <v>183.202</v>
      </c>
      <c r="E130" s="74">
        <v>183.236</v>
      </c>
      <c r="F130" s="74">
        <f t="shared" si="2"/>
        <v>2661.413</v>
      </c>
      <c r="G130" s="75">
        <f t="shared" si="3"/>
        <v>1612.00000000008</v>
      </c>
      <c r="K130" s="82">
        <f>IF(AND(年报!N$2&lt;=A130,A130&lt;=年报!N$3),1,0)</f>
        <v>0</v>
      </c>
    </row>
    <row r="131" spans="1:11">
      <c r="A131" s="115">
        <v>44401</v>
      </c>
      <c r="B131" s="77">
        <f>'DC4-1'!B130</f>
        <v>2581.994</v>
      </c>
      <c r="C131" s="77">
        <f>IF(ISERROR(VLOOKUP(A131,'DC4-1'!$A$4:$Q$1997,5,TRUE)),"",VLOOKUP(A131,'DC4-1'!$A$4:$Q$1997,5,TRUE))</f>
        <v>262.635</v>
      </c>
      <c r="D131" s="74">
        <v>183.191</v>
      </c>
      <c r="E131" s="74">
        <v>183.22</v>
      </c>
      <c r="F131" s="74">
        <f t="shared" si="2"/>
        <v>2661.4235</v>
      </c>
      <c r="G131" s="75">
        <f t="shared" si="3"/>
        <v>1601.50000000021</v>
      </c>
      <c r="K131" s="82">
        <f>IF(AND(年报!N$2&lt;=A131,A131&lt;=年报!N$3),1,0)</f>
        <v>0</v>
      </c>
    </row>
    <row r="132" spans="1:11">
      <c r="A132" s="115">
        <v>44437</v>
      </c>
      <c r="B132" s="77">
        <f>'DC4-1'!B131</f>
        <v>2581.994</v>
      </c>
      <c r="C132" s="77">
        <f>IF(ISERROR(VLOOKUP(A132,'DC4-1'!$A$4:$Q$1997,5,TRUE)),"",VLOOKUP(A132,'DC4-1'!$A$4:$Q$1997,5,TRUE))</f>
        <v>269.265</v>
      </c>
      <c r="D132" s="74">
        <v>189.835</v>
      </c>
      <c r="E132" s="74">
        <v>189.868</v>
      </c>
      <c r="F132" s="74">
        <f t="shared" si="2"/>
        <v>2661.4075</v>
      </c>
      <c r="G132" s="75">
        <f t="shared" si="3"/>
        <v>1617.49999999984</v>
      </c>
      <c r="K132" s="82">
        <f>IF(AND(年报!N$2&lt;=A132,A132&lt;=年报!N$3),1,0)</f>
        <v>0</v>
      </c>
    </row>
    <row r="133" spans="1:11">
      <c r="A133" s="115">
        <v>44445</v>
      </c>
      <c r="B133" s="77">
        <f>'DC4-1'!B132</f>
        <v>2581.994</v>
      </c>
      <c r="C133" s="77">
        <f>IF(ISERROR(VLOOKUP(A133,'DC4-1'!$A$4:$Q$1997,5,TRUE)),"",VLOOKUP(A133,'DC4-1'!$A$4:$Q$1997,5,TRUE))</f>
        <v>269.7915</v>
      </c>
      <c r="D133" s="74">
        <v>190.384</v>
      </c>
      <c r="E133" s="74">
        <v>190.405</v>
      </c>
      <c r="F133" s="74">
        <f t="shared" si="2"/>
        <v>2661.391</v>
      </c>
      <c r="G133" s="75">
        <f t="shared" si="3"/>
        <v>1634.00000000001</v>
      </c>
      <c r="K133" s="82">
        <f>IF(AND(年报!N$2&lt;=A133,A133&lt;=年报!N$3),1,0)</f>
        <v>0</v>
      </c>
    </row>
    <row r="134" spans="1:11">
      <c r="A134" s="115">
        <v>44448</v>
      </c>
      <c r="B134" s="77">
        <f>'DC4-1'!B133</f>
        <v>2581.994</v>
      </c>
      <c r="C134" s="77">
        <f>IF(ISERROR(VLOOKUP(A134,'DC4-1'!$A$4:$Q$1997,5,TRUE)),"",VLOOKUP(A134,'DC4-1'!$A$4:$Q$1997,5,TRUE))</f>
        <v>269.7105</v>
      </c>
      <c r="D134" s="74">
        <v>190.247</v>
      </c>
      <c r="E134" s="74">
        <v>190.361</v>
      </c>
      <c r="F134" s="74">
        <f t="shared" si="2"/>
        <v>2661.4005</v>
      </c>
      <c r="G134" s="75">
        <f t="shared" si="3"/>
        <v>1624.4999999999</v>
      </c>
      <c r="K134" s="82">
        <f>IF(AND(年报!N$2&lt;=A134,A134&lt;=年报!N$3),1,0)</f>
        <v>0</v>
      </c>
    </row>
    <row r="135" spans="1:11">
      <c r="A135" s="115"/>
      <c r="B135" s="77"/>
      <c r="C135" s="77"/>
      <c r="D135" s="74"/>
      <c r="E135" s="74"/>
      <c r="F135" s="74"/>
      <c r="G135" s="75"/>
      <c r="K135" s="82">
        <f>IF(AND(年报!N$2&lt;=A135,A135&lt;=年报!N$3),1,0)</f>
        <v>0</v>
      </c>
    </row>
    <row r="136" spans="1:11">
      <c r="A136" s="115"/>
      <c r="B136" s="77"/>
      <c r="C136" s="77"/>
      <c r="D136" s="74"/>
      <c r="E136" s="74"/>
      <c r="F136" s="74"/>
      <c r="G136" s="75"/>
      <c r="K136" s="82">
        <f>IF(AND(年报!N$2&lt;=A136,A136&lt;=年报!N$3),1,0)</f>
        <v>0</v>
      </c>
    </row>
    <row r="137" spans="1:11">
      <c r="A137" s="115"/>
      <c r="B137" s="77"/>
      <c r="C137" s="77"/>
      <c r="D137" s="74"/>
      <c r="E137" s="74"/>
      <c r="F137" s="74"/>
      <c r="G137" s="75"/>
      <c r="K137" s="82">
        <f>IF(AND(年报!N$2&lt;=A137,A137&lt;=年报!N$3),1,0)</f>
        <v>0</v>
      </c>
    </row>
    <row r="138" spans="1:11">
      <c r="A138" s="115"/>
      <c r="B138" s="77"/>
      <c r="C138" s="77"/>
      <c r="D138" s="74"/>
      <c r="E138" s="74"/>
      <c r="F138" s="74"/>
      <c r="G138" s="75"/>
      <c r="K138" s="82">
        <f>IF(AND(年报!N$2&lt;=A138,A138&lt;=年报!N$3),1,0)</f>
        <v>0</v>
      </c>
    </row>
    <row r="139" spans="1:11">
      <c r="A139" s="115"/>
      <c r="B139" s="77"/>
      <c r="C139" s="77"/>
      <c r="D139" s="74"/>
      <c r="E139" s="74"/>
      <c r="F139" s="74"/>
      <c r="G139" s="75"/>
      <c r="K139" s="82">
        <f>IF(AND(年报!N$2&lt;=A139,A139&lt;=年报!N$3),1,0)</f>
        <v>0</v>
      </c>
    </row>
    <row r="140" spans="1:11">
      <c r="A140" s="115"/>
      <c r="B140" s="77"/>
      <c r="C140" s="77"/>
      <c r="D140" s="74"/>
      <c r="E140" s="74"/>
      <c r="F140" s="74"/>
      <c r="G140" s="75"/>
      <c r="K140" s="82">
        <f>IF(AND(年报!N$2&lt;=A140,A140&lt;=年报!N$3),1,0)</f>
        <v>0</v>
      </c>
    </row>
    <row r="141" spans="1:11">
      <c r="A141" s="115"/>
      <c r="B141" s="77"/>
      <c r="C141" s="77"/>
      <c r="D141" s="74"/>
      <c r="E141" s="74"/>
      <c r="F141" s="74"/>
      <c r="G141" s="75"/>
      <c r="K141" s="82">
        <f>IF(AND(年报!N$2&lt;=A141,A141&lt;=年报!N$3),1,0)</f>
        <v>0</v>
      </c>
    </row>
    <row r="142" spans="1:11">
      <c r="A142" s="115"/>
      <c r="B142" s="77"/>
      <c r="C142" s="77"/>
      <c r="D142" s="74"/>
      <c r="E142" s="74"/>
      <c r="F142" s="74"/>
      <c r="G142" s="75"/>
      <c r="K142" s="82">
        <f>IF(AND(年报!N$2&lt;=A142,A142&lt;=年报!N$3),1,0)</f>
        <v>0</v>
      </c>
    </row>
    <row r="143" spans="1:11">
      <c r="A143" s="115"/>
      <c r="B143" s="77"/>
      <c r="C143" s="77"/>
      <c r="D143" s="74"/>
      <c r="E143" s="74"/>
      <c r="F143" s="74"/>
      <c r="G143" s="75"/>
      <c r="K143" s="82">
        <f>IF(AND(年报!N$2&lt;=A143,A143&lt;=年报!N$3),1,0)</f>
        <v>0</v>
      </c>
    </row>
    <row r="144" spans="1:11">
      <c r="A144" s="115"/>
      <c r="B144" s="77"/>
      <c r="C144" s="77"/>
      <c r="D144" s="74"/>
      <c r="E144" s="74"/>
      <c r="F144" s="74"/>
      <c r="G144" s="75"/>
      <c r="K144" s="82">
        <f>IF(AND(年报!N$2&lt;=A144,A144&lt;=年报!N$3),1,0)</f>
        <v>0</v>
      </c>
    </row>
    <row r="145" spans="1:11">
      <c r="A145" s="115"/>
      <c r="B145" s="77"/>
      <c r="C145" s="77"/>
      <c r="D145" s="74"/>
      <c r="E145" s="74"/>
      <c r="F145" s="74"/>
      <c r="G145" s="75"/>
      <c r="K145" s="82">
        <f>IF(AND(年报!N$2&lt;=A145,A145&lt;=年报!N$3),1,0)</f>
        <v>0</v>
      </c>
    </row>
    <row r="146" spans="1:11">
      <c r="A146" s="115"/>
      <c r="B146" s="77"/>
      <c r="C146" s="77"/>
      <c r="D146" s="74"/>
      <c r="E146" s="74"/>
      <c r="F146" s="74"/>
      <c r="G146" s="75"/>
      <c r="K146" s="82">
        <f>IF(AND(年报!N$2&lt;=A146,A146&lt;=年报!N$3),1,0)</f>
        <v>0</v>
      </c>
    </row>
    <row r="147" spans="1:11">
      <c r="A147" s="115"/>
      <c r="B147" s="77"/>
      <c r="C147" s="77"/>
      <c r="D147" s="74"/>
      <c r="E147" s="74"/>
      <c r="F147" s="74"/>
      <c r="G147" s="75"/>
      <c r="K147" s="82">
        <f>IF(AND(年报!N$2&lt;=A147,A147&lt;=年报!N$3),1,0)</f>
        <v>0</v>
      </c>
    </row>
    <row r="148" spans="1:11">
      <c r="A148" s="115"/>
      <c r="B148" s="77"/>
      <c r="C148" s="77"/>
      <c r="D148" s="74"/>
      <c r="E148" s="74"/>
      <c r="F148" s="74"/>
      <c r="G148" s="75"/>
      <c r="K148" s="82">
        <f>IF(AND(年报!N$2&lt;=A148,A148&lt;=年报!N$3),1,0)</f>
        <v>0</v>
      </c>
    </row>
    <row r="149" spans="1:11">
      <c r="A149" s="115"/>
      <c r="B149" s="77"/>
      <c r="C149" s="77"/>
      <c r="D149" s="74"/>
      <c r="E149" s="74"/>
      <c r="F149" s="74"/>
      <c r="G149" s="75"/>
      <c r="K149" s="82">
        <f>IF(AND(年报!N$2&lt;=A149,A149&lt;=年报!N$3),1,0)</f>
        <v>0</v>
      </c>
    </row>
    <row r="150" spans="1:11">
      <c r="A150" s="115"/>
      <c r="B150" s="77"/>
      <c r="C150" s="77"/>
      <c r="D150" s="74"/>
      <c r="E150" s="74"/>
      <c r="F150" s="74"/>
      <c r="G150" s="75"/>
      <c r="K150" s="82">
        <f>IF(AND(年报!N$2&lt;=A150,A150&lt;=年报!N$3),1,0)</f>
        <v>0</v>
      </c>
    </row>
    <row r="151" spans="1:11">
      <c r="A151" s="115"/>
      <c r="B151" s="77"/>
      <c r="C151" s="77"/>
      <c r="D151" s="74"/>
      <c r="E151" s="74"/>
      <c r="F151" s="74"/>
      <c r="G151" s="75"/>
      <c r="K151" s="82">
        <f>IF(AND(年报!N$2&lt;=A151,A151&lt;=年报!N$3),1,0)</f>
        <v>0</v>
      </c>
    </row>
    <row r="152" spans="1:11">
      <c r="A152" s="115"/>
      <c r="B152" s="77"/>
      <c r="C152" s="77"/>
      <c r="D152" s="74"/>
      <c r="E152" s="74"/>
      <c r="F152" s="74"/>
      <c r="G152" s="75"/>
      <c r="K152" s="82">
        <f>IF(AND(年报!N$2&lt;=A152,A152&lt;=年报!N$3),1,0)</f>
        <v>0</v>
      </c>
    </row>
    <row r="153" spans="1:11">
      <c r="A153" s="115"/>
      <c r="B153" s="77"/>
      <c r="C153" s="77"/>
      <c r="D153" s="74"/>
      <c r="E153" s="74"/>
      <c r="F153" s="74"/>
      <c r="G153" s="75"/>
      <c r="K153" s="82">
        <f>IF(AND(年报!N$2&lt;=A153,A153&lt;=年报!N$3),1,0)</f>
        <v>0</v>
      </c>
    </row>
    <row r="154" spans="1:11">
      <c r="A154" s="115"/>
      <c r="B154" s="77"/>
      <c r="C154" s="77"/>
      <c r="D154" s="74"/>
      <c r="E154" s="74"/>
      <c r="F154" s="74"/>
      <c r="G154" s="75"/>
      <c r="K154" s="82">
        <f>IF(AND(年报!N$2&lt;=A154,A154&lt;=年报!N$3),1,0)</f>
        <v>0</v>
      </c>
    </row>
    <row r="155" spans="1:11">
      <c r="A155" s="115"/>
      <c r="B155" s="77"/>
      <c r="C155" s="77"/>
      <c r="D155" s="74"/>
      <c r="E155" s="74"/>
      <c r="F155" s="74"/>
      <c r="G155" s="75"/>
      <c r="K155" s="82">
        <f>IF(AND(年报!N$2&lt;=A155,A155&lt;=年报!N$3),1,0)</f>
        <v>0</v>
      </c>
    </row>
    <row r="156" spans="1:11">
      <c r="A156" s="115"/>
      <c r="B156" s="77"/>
      <c r="C156" s="77"/>
      <c r="D156" s="74"/>
      <c r="E156" s="74"/>
      <c r="F156" s="74"/>
      <c r="G156" s="75"/>
      <c r="K156" s="82">
        <f>IF(AND(年报!N$2&lt;=A156,A156&lt;=年报!N$3),1,0)</f>
        <v>0</v>
      </c>
    </row>
    <row r="157" spans="11:11">
      <c r="K157" s="82">
        <f>IF(AND(年报!N$2&lt;=A157,A157&lt;=年报!N$3),1,0)</f>
        <v>0</v>
      </c>
    </row>
    <row r="158" spans="11:11">
      <c r="K158" s="82">
        <f>IF(AND(年报!N$2&lt;=A158,A158&lt;=年报!N$3),1,0)</f>
        <v>0</v>
      </c>
    </row>
    <row r="159" spans="11:11">
      <c r="K159" s="82">
        <f>IF(AND(年报!N$2&lt;=A159,A159&lt;=年报!N$3),1,0)</f>
        <v>0</v>
      </c>
    </row>
    <row r="160" spans="11:11">
      <c r="K160" s="82">
        <f>IF(AND(年报!N$2&lt;=A160,A160&lt;=年报!N$3),1,0)</f>
        <v>0</v>
      </c>
    </row>
    <row r="161" spans="11:11">
      <c r="K161" s="82">
        <f>IF(AND(年报!N$2&lt;=A161,A161&lt;=年报!N$3),1,0)</f>
        <v>0</v>
      </c>
    </row>
    <row r="162" spans="11:11">
      <c r="K162" s="82">
        <f>IF(AND(年报!N$2&lt;=A162,A162&lt;=年报!N$3),1,0)</f>
        <v>0</v>
      </c>
    </row>
    <row r="163" spans="11:11">
      <c r="K163" s="82">
        <f>IF(AND(年报!N$2&lt;=A163,A163&lt;=年报!N$3),1,0)</f>
        <v>0</v>
      </c>
    </row>
    <row r="164" spans="11:11">
      <c r="K164" s="82">
        <f>IF(AND(年报!N$2&lt;=A164,A164&lt;=年报!N$3),1,0)</f>
        <v>0</v>
      </c>
    </row>
    <row r="165" spans="11:11">
      <c r="K165" s="82">
        <f>IF(AND(年报!N$2&lt;=A165,A165&lt;=年报!N$3),1,0)</f>
        <v>0</v>
      </c>
    </row>
    <row r="166" spans="11:11">
      <c r="K166" s="82">
        <f>IF(AND(年报!N$2&lt;=A166,A166&lt;=年报!N$3),1,0)</f>
        <v>0</v>
      </c>
    </row>
    <row r="167" spans="11:11">
      <c r="K167" s="82">
        <f>IF(AND(年报!N$2&lt;=A167,A167&lt;=年报!N$3),1,0)</f>
        <v>0</v>
      </c>
    </row>
    <row r="168" spans="11:11">
      <c r="K168" s="82">
        <f>IF(AND(年报!N$2&lt;=A168,A168&lt;=年报!N$3),1,0)</f>
        <v>0</v>
      </c>
    </row>
    <row r="169" spans="11:11">
      <c r="K169" s="82">
        <f>IF(AND(年报!N$2&lt;=A169,A169&lt;=年报!N$3),1,0)</f>
        <v>0</v>
      </c>
    </row>
    <row r="170" spans="11:11">
      <c r="K170" s="82">
        <f>IF(AND(年报!N$2&lt;=A170,A170&lt;=年报!N$3),1,0)</f>
        <v>0</v>
      </c>
    </row>
    <row r="171" spans="11:11">
      <c r="K171" s="82">
        <f>IF(AND(年报!N$2&lt;=A171,A171&lt;=年报!N$3),1,0)</f>
        <v>0</v>
      </c>
    </row>
    <row r="172" spans="11:11">
      <c r="K172" s="82">
        <f>IF(AND(年报!N$2&lt;=A172,A172&lt;=年报!N$3),1,0)</f>
        <v>0</v>
      </c>
    </row>
    <row r="173" spans="11:11">
      <c r="K173" s="82">
        <f>IF(AND(年报!N$2&lt;=A173,A173&lt;=年报!N$3),1,0)</f>
        <v>0</v>
      </c>
    </row>
    <row r="174" spans="11:11">
      <c r="K174" s="82">
        <f>IF(AND(年报!N$2&lt;=A174,A174&lt;=年报!N$3),1,0)</f>
        <v>0</v>
      </c>
    </row>
    <row r="175" spans="11:11">
      <c r="K175" s="82">
        <f>IF(AND(年报!N$2&lt;=A175,A175&lt;=年报!N$3),1,0)</f>
        <v>0</v>
      </c>
    </row>
    <row r="176" spans="11:11">
      <c r="K176" s="82">
        <f>IF(AND(年报!N$2&lt;=A176,A176&lt;=年报!N$3),1,0)</f>
        <v>0</v>
      </c>
    </row>
    <row r="177" spans="11:11">
      <c r="K177" s="82">
        <f>IF(AND(年报!N$2&lt;=A177,A177&lt;=年报!N$3),1,0)</f>
        <v>0</v>
      </c>
    </row>
    <row r="178" spans="11:11">
      <c r="K178" s="82">
        <f>IF(AND(年报!N$2&lt;=A178,A178&lt;=年报!N$3),1,0)</f>
        <v>0</v>
      </c>
    </row>
    <row r="179" spans="11:11">
      <c r="K179" s="82">
        <f>IF(AND(年报!N$2&lt;=A179,A179&lt;=年报!N$3),1,0)</f>
        <v>0</v>
      </c>
    </row>
    <row r="180" spans="11:11">
      <c r="K180" s="82">
        <f>IF(AND(年报!N$2&lt;=A180,A180&lt;=年报!N$3),1,0)</f>
        <v>0</v>
      </c>
    </row>
    <row r="181" spans="11:11">
      <c r="K181" s="82">
        <f>IF(AND(年报!N$2&lt;=A181,A181&lt;=年报!N$3),1,0)</f>
        <v>0</v>
      </c>
    </row>
    <row r="182" spans="11:11">
      <c r="K182" s="82">
        <f>IF(AND(年报!N$2&lt;=A182,A182&lt;=年报!N$3),1,0)</f>
        <v>0</v>
      </c>
    </row>
    <row r="183" spans="11:11">
      <c r="K183" s="82">
        <f>IF(AND(年报!N$2&lt;=A183,A183&lt;=年报!N$3),1,0)</f>
        <v>0</v>
      </c>
    </row>
    <row r="184" spans="11:11">
      <c r="K184" s="82">
        <f>IF(AND(年报!N$2&lt;=A184,A184&lt;=年报!N$3),1,0)</f>
        <v>0</v>
      </c>
    </row>
    <row r="185" spans="11:11">
      <c r="K185" s="82">
        <f>IF(AND(年报!N$2&lt;=A185,A185&lt;=年报!N$3),1,0)</f>
        <v>0</v>
      </c>
    </row>
    <row r="186" spans="11:11">
      <c r="K186" s="82">
        <f>IF(AND(年报!N$2&lt;=A186,A186&lt;=年报!N$3),1,0)</f>
        <v>0</v>
      </c>
    </row>
    <row r="187" spans="11:11">
      <c r="K187" s="82">
        <f>IF(AND(年报!N$2&lt;=A187,A187&lt;=年报!N$3),1,0)</f>
        <v>0</v>
      </c>
    </row>
    <row r="188" spans="11:11">
      <c r="K188" s="82">
        <f>IF(AND(年报!N$2&lt;=A188,A188&lt;=年报!N$3),1,0)</f>
        <v>0</v>
      </c>
    </row>
    <row r="189" spans="11:11">
      <c r="K189" s="82">
        <f>IF(AND(年报!N$2&lt;=A189,A189&lt;=年报!N$3),1,0)</f>
        <v>0</v>
      </c>
    </row>
    <row r="190" spans="11:11">
      <c r="K190" s="82">
        <f>IF(AND(年报!N$2&lt;=A190,A190&lt;=年报!N$3),1,0)</f>
        <v>0</v>
      </c>
    </row>
    <row r="191" spans="11:11">
      <c r="K191" s="82">
        <f>IF(AND(年报!N$2&lt;=A191,A191&lt;=年报!N$3),1,0)</f>
        <v>0</v>
      </c>
    </row>
    <row r="192" spans="11:11">
      <c r="K192" s="82">
        <f>IF(AND(年报!N$2&lt;=A192,A192&lt;=年报!N$3),1,0)</f>
        <v>0</v>
      </c>
    </row>
    <row r="193" spans="11:11">
      <c r="K193" s="82">
        <f>IF(AND(年报!N$2&lt;=A193,A193&lt;=年报!N$3),1,0)</f>
        <v>0</v>
      </c>
    </row>
    <row r="194" spans="11:11">
      <c r="K194" s="82">
        <f>IF(AND(年报!N$2&lt;=A194,A194&lt;=年报!N$3),1,0)</f>
        <v>0</v>
      </c>
    </row>
    <row r="195" spans="11:11">
      <c r="K195" s="82">
        <f>IF(AND(年报!N$2&lt;=A195,A195&lt;=年报!N$3),1,0)</f>
        <v>0</v>
      </c>
    </row>
    <row r="196" spans="11:11">
      <c r="K196" s="82">
        <f>IF(AND(年报!N$2&lt;=A196,A196&lt;=年报!N$3),1,0)</f>
        <v>0</v>
      </c>
    </row>
    <row r="197" spans="11:11">
      <c r="K197" s="82">
        <f>IF(AND(年报!N$2&lt;=A197,A197&lt;=年报!N$3),1,0)</f>
        <v>0</v>
      </c>
    </row>
    <row r="198" spans="11:11">
      <c r="K198" s="82">
        <f>IF(AND(年报!N$2&lt;=A198,A198&lt;=年报!N$3),1,0)</f>
        <v>0</v>
      </c>
    </row>
    <row r="199" spans="11:11">
      <c r="K199" s="82">
        <f>IF(AND(年报!N$2&lt;=A199,A199&lt;=年报!N$3),1,0)</f>
        <v>0</v>
      </c>
    </row>
    <row r="200" spans="11:11">
      <c r="K200" s="82">
        <f>IF(AND(年报!N$2&lt;=A200,A200&lt;=年报!N$3),1,0)</f>
        <v>0</v>
      </c>
    </row>
    <row r="201" spans="11:11">
      <c r="K201" s="82">
        <f>IF(AND(年报!N$2&lt;=A201,A201&lt;=年报!N$3),1,0)</f>
        <v>0</v>
      </c>
    </row>
    <row r="202" spans="11:11">
      <c r="K202" s="82">
        <f>IF(AND(年报!N$2&lt;=A202,A202&lt;=年报!N$3),1,0)</f>
        <v>0</v>
      </c>
    </row>
    <row r="203" spans="11:11">
      <c r="K203" s="82">
        <f>IF(AND(年报!N$2&lt;=A203,A203&lt;=年报!N$3),1,0)</f>
        <v>0</v>
      </c>
    </row>
    <row r="204" spans="11:11">
      <c r="K204" s="82">
        <f>IF(AND(年报!N$2&lt;=A204,A204&lt;=年报!N$3),1,0)</f>
        <v>0</v>
      </c>
    </row>
    <row r="205" spans="11:11">
      <c r="K205" s="82">
        <f>IF(AND(年报!N$2&lt;=A205,A205&lt;=年报!N$3),1,0)</f>
        <v>0</v>
      </c>
    </row>
    <row r="206" spans="11:11">
      <c r="K206" s="82">
        <f>IF(AND(年报!N$2&lt;=A206,A206&lt;=年报!N$3),1,0)</f>
        <v>0</v>
      </c>
    </row>
    <row r="207" spans="11:11">
      <c r="K207" s="82">
        <f>IF(AND(年报!N$2&lt;=A207,A207&lt;=年报!N$3),1,0)</f>
        <v>0</v>
      </c>
    </row>
    <row r="208" spans="11:11">
      <c r="K208" s="82">
        <f>IF(AND(年报!N$2&lt;=A208,A208&lt;=年报!N$3),1,0)</f>
        <v>0</v>
      </c>
    </row>
    <row r="209" spans="11:11">
      <c r="K209" s="82">
        <f>IF(AND(年报!N$2&lt;=A209,A209&lt;=年报!N$3),1,0)</f>
        <v>0</v>
      </c>
    </row>
    <row r="210" spans="11:11">
      <c r="K210" s="82">
        <f>IF(AND(年报!N$2&lt;=A210,A210&lt;=年报!N$3),1,0)</f>
        <v>0</v>
      </c>
    </row>
    <row r="211" spans="11:11">
      <c r="K211" s="82">
        <f>IF(AND(年报!N$2&lt;=A211,A211&lt;=年报!N$3),1,0)</f>
        <v>0</v>
      </c>
    </row>
    <row r="212" spans="11:11">
      <c r="K212" s="82">
        <f>IF(AND(年报!N$2&lt;=A212,A212&lt;=年报!N$3),1,0)</f>
        <v>0</v>
      </c>
    </row>
    <row r="213" spans="11:11">
      <c r="K213" s="82">
        <f>IF(AND(年报!N$2&lt;=A213,A213&lt;=年报!N$3),1,0)</f>
        <v>0</v>
      </c>
    </row>
    <row r="214" spans="11:11">
      <c r="K214" s="82">
        <f>IF(AND(年报!N$2&lt;=A214,A214&lt;=年报!N$3),1,0)</f>
        <v>0</v>
      </c>
    </row>
    <row r="215" spans="11:11">
      <c r="K215" s="82">
        <f>IF(AND(年报!N$2&lt;=A215,A215&lt;=年报!N$3),1,0)</f>
        <v>0</v>
      </c>
    </row>
    <row r="216" spans="11:11">
      <c r="K216" s="82">
        <f>IF(AND(年报!N$2&lt;=A216,A216&lt;=年报!N$3),1,0)</f>
        <v>0</v>
      </c>
    </row>
    <row r="217" spans="11:11">
      <c r="K217" s="82">
        <f>IF(AND(年报!N$2&lt;=A217,A217&lt;=年报!N$3),1,0)</f>
        <v>0</v>
      </c>
    </row>
    <row r="218" spans="11:11">
      <c r="K218" s="82">
        <f>IF(AND(年报!N$2&lt;=A218,A218&lt;=年报!N$3),1,0)</f>
        <v>0</v>
      </c>
    </row>
    <row r="219" spans="11:11">
      <c r="K219" s="82">
        <f>IF(AND(年报!N$2&lt;=A219,A219&lt;=年报!N$3),1,0)</f>
        <v>0</v>
      </c>
    </row>
    <row r="220" spans="11:11">
      <c r="K220" s="82">
        <f>IF(AND(年报!N$2&lt;=A220,A220&lt;=年报!N$3),1,0)</f>
        <v>0</v>
      </c>
    </row>
    <row r="221" spans="11:11">
      <c r="K221" s="82">
        <f>IF(AND(年报!N$2&lt;=A221,A221&lt;=年报!N$3),1,0)</f>
        <v>0</v>
      </c>
    </row>
    <row r="222" spans="11:11">
      <c r="K222" s="82">
        <f>IF(AND(年报!N$2&lt;=A222,A222&lt;=年报!N$3),1,0)</f>
        <v>0</v>
      </c>
    </row>
    <row r="223" spans="11:11">
      <c r="K223" s="82">
        <f>IF(AND(年报!N$2&lt;=A223,A223&lt;=年报!N$3),1,0)</f>
        <v>0</v>
      </c>
    </row>
    <row r="224" spans="11:11">
      <c r="K224" s="82">
        <f>IF(AND(年报!N$2&lt;=A224,A224&lt;=年报!N$3),1,0)</f>
        <v>0</v>
      </c>
    </row>
    <row r="225" spans="11:11">
      <c r="K225" s="82">
        <f>IF(AND(年报!N$2&lt;=A225,A225&lt;=年报!N$3),1,0)</f>
        <v>0</v>
      </c>
    </row>
    <row r="226" spans="11:11">
      <c r="K226" s="82">
        <f>IF(AND(年报!N$2&lt;=A226,A226&lt;=年报!N$3),1,0)</f>
        <v>0</v>
      </c>
    </row>
    <row r="227" spans="11:11">
      <c r="K227" s="82">
        <f>IF(AND(年报!N$2&lt;=A227,A227&lt;=年报!N$3),1,0)</f>
        <v>0</v>
      </c>
    </row>
    <row r="228" spans="11:11">
      <c r="K228" s="82">
        <f>IF(AND(年报!N$2&lt;=A228,A228&lt;=年报!N$3),1,0)</f>
        <v>0</v>
      </c>
    </row>
    <row r="229" spans="11:11">
      <c r="K229" s="82">
        <f>IF(AND(年报!N$2&lt;=A229,A229&lt;=年报!N$3),1,0)</f>
        <v>0</v>
      </c>
    </row>
    <row r="230" spans="11:11">
      <c r="K230" s="82">
        <f>IF(AND(年报!N$2&lt;=A230,A230&lt;=年报!N$3),1,0)</f>
        <v>0</v>
      </c>
    </row>
    <row r="231" spans="11:11">
      <c r="K231" s="82">
        <f>IF(AND(年报!N$2&lt;=A231,A231&lt;=年报!N$3),1,0)</f>
        <v>0</v>
      </c>
    </row>
    <row r="232" spans="11:11">
      <c r="K232" s="82">
        <f>IF(AND(年报!N$2&lt;=A232,A232&lt;=年报!N$3),1,0)</f>
        <v>0</v>
      </c>
    </row>
    <row r="233" spans="11:11">
      <c r="K233" s="82">
        <f>IF(AND(年报!N$2&lt;=A233,A233&lt;=年报!N$3),1,0)</f>
        <v>0</v>
      </c>
    </row>
    <row r="234" spans="11:11">
      <c r="K234" s="82">
        <f>IF(AND(年报!N$2&lt;=A234,A234&lt;=年报!N$3),1,0)</f>
        <v>0</v>
      </c>
    </row>
    <row r="235" spans="11:11">
      <c r="K235" s="82">
        <f>IF(AND(年报!N$2&lt;=A235,A235&lt;=年报!N$3),1,0)</f>
        <v>0</v>
      </c>
    </row>
    <row r="236" spans="11:11">
      <c r="K236" s="82">
        <f>IF(AND(年报!N$2&lt;=A236,A236&lt;=年报!N$3),1,0)</f>
        <v>0</v>
      </c>
    </row>
    <row r="237" spans="11:11">
      <c r="K237" s="82">
        <f>IF(AND(年报!N$2&lt;=A237,A237&lt;=年报!N$3),1,0)</f>
        <v>0</v>
      </c>
    </row>
    <row r="238" spans="11:11"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  <row r="881" spans="11:11"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K163"/>
  <sheetViews>
    <sheetView workbookViewId="0">
      <pane xSplit="1" ySplit="3" topLeftCell="B58" activePane="bottomRight" state="frozen"/>
      <selection/>
      <selection pane="topRight"/>
      <selection pane="bottomLeft"/>
      <selection pane="bottomRight" activeCell="G77" sqref="G77"/>
    </sheetView>
  </sheetViews>
  <sheetFormatPr defaultColWidth="8.75" defaultRowHeight="14.25"/>
  <cols>
    <col min="1" max="1" width="11.625" style="124" customWidth="1"/>
    <col min="2" max="2" width="10.25" style="124" customWidth="1"/>
    <col min="3" max="3" width="9.5" style="124" customWidth="1"/>
    <col min="4" max="6" width="12.375" style="124" customWidth="1"/>
    <col min="7" max="7" width="11.5" style="124" customWidth="1"/>
    <col min="8" max="8" width="18.5" style="97" customWidth="1"/>
    <col min="9" max="9" width="9.5" style="63" customWidth="1"/>
    <col min="10" max="10" width="8.75" style="63"/>
    <col min="11" max="11" width="10.625" style="64" customWidth="1"/>
    <col min="12" max="16384" width="8.75" style="63"/>
  </cols>
  <sheetData>
    <row r="1" spans="1:11">
      <c r="A1" s="125" t="s">
        <v>4</v>
      </c>
      <c r="B1" s="125"/>
      <c r="C1" s="126" t="s">
        <v>5</v>
      </c>
      <c r="D1" s="65" t="s">
        <v>6</v>
      </c>
      <c r="E1" s="65" t="s">
        <v>7</v>
      </c>
      <c r="F1" s="75" t="s">
        <v>8</v>
      </c>
      <c r="G1" s="75"/>
      <c r="H1" s="125" t="s">
        <v>12</v>
      </c>
      <c r="K1" s="79"/>
    </row>
    <row r="2" spans="1:11">
      <c r="A2" s="125" t="s">
        <v>60</v>
      </c>
      <c r="B2" s="125"/>
      <c r="C2" s="69">
        <v>43177</v>
      </c>
      <c r="D2" s="70" t="s">
        <v>61</v>
      </c>
      <c r="E2" s="70" t="s">
        <v>62</v>
      </c>
      <c r="F2" s="77">
        <v>2667.643</v>
      </c>
      <c r="G2" s="75"/>
      <c r="H2" s="62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62"/>
      <c r="K3" s="81" t="s">
        <v>20</v>
      </c>
    </row>
    <row r="4" spans="1:11">
      <c r="A4" s="115">
        <f>'DC4-1'!A60</f>
        <v>43179</v>
      </c>
      <c r="B4" s="77">
        <f>'DC4-1'!B4</f>
        <v>2581.994</v>
      </c>
      <c r="C4" s="77">
        <f>IF(ISERROR(VLOOKUP(A4,'DC4-1'!$A$4:$Q$1997,5,TRUE)),"",VLOOKUP(A4,'DC4-1'!$A$4:$Q$1997,5,TRUE))</f>
        <v>87.0805</v>
      </c>
      <c r="D4" s="74">
        <v>1.268</v>
      </c>
      <c r="E4" s="74">
        <v>1.304</v>
      </c>
      <c r="F4" s="74">
        <f>(B4+C4)-(D4+E4)/2</f>
        <v>2667.7885</v>
      </c>
      <c r="G4" s="75">
        <f>(F$4-F4)*1000</f>
        <v>0</v>
      </c>
      <c r="K4" s="82">
        <f>IF(AND(年报!N$2&lt;=A4,A4&lt;=年报!N$3),1,0)</f>
        <v>0</v>
      </c>
    </row>
    <row r="5" spans="1:11">
      <c r="A5" s="115">
        <f>'DC4-1'!A61</f>
        <v>43186</v>
      </c>
      <c r="B5" s="77">
        <f>'DC4-1'!B5</f>
        <v>2581.994</v>
      </c>
      <c r="C5" s="77">
        <f>IF(ISERROR(VLOOKUP(A5,'DC4-1'!$A$4:$Q$1997,5,TRUE)),"",VLOOKUP(A5,'DC4-1'!$A$4:$Q$1997,5,TRUE))</f>
        <v>89.8975</v>
      </c>
      <c r="D5" s="74">
        <v>4.125</v>
      </c>
      <c r="E5" s="65">
        <v>4.165</v>
      </c>
      <c r="F5" s="74">
        <f t="shared" ref="F5:F10" si="0">(B5+C5)-(D5+E5)/2</f>
        <v>2667.7465</v>
      </c>
      <c r="G5" s="75">
        <f t="shared" ref="G5:G10" si="1">(F$4-F5)*1000</f>
        <v>41.9999999999163</v>
      </c>
      <c r="K5" s="82">
        <f>IF(AND(年报!N$2&lt;=A5,A5&lt;=年报!N$3),1,0)</f>
        <v>0</v>
      </c>
    </row>
    <row r="6" spans="1:11">
      <c r="A6" s="115">
        <f>'DC4-1'!A62</f>
        <v>43192</v>
      </c>
      <c r="B6" s="77">
        <f>'DC4-1'!B6</f>
        <v>2581.994</v>
      </c>
      <c r="C6" s="77">
        <f>IF(ISERROR(VLOOKUP(A6,'DC4-1'!$A$4:$Q$1997,5,TRUE)),"",VLOOKUP(A6,'DC4-1'!$A$4:$Q$1997,5,TRUE))</f>
        <v>90.462</v>
      </c>
      <c r="D6" s="74">
        <v>4.728</v>
      </c>
      <c r="E6" s="65">
        <v>4.763</v>
      </c>
      <c r="F6" s="74">
        <f t="shared" si="0"/>
        <v>2667.7105</v>
      </c>
      <c r="G6" s="75">
        <f t="shared" si="1"/>
        <v>77.9999999999745</v>
      </c>
      <c r="K6" s="82">
        <f>IF(AND(年报!N$2&lt;=A6,A6&lt;=年报!N$3),1,0)</f>
        <v>0</v>
      </c>
    </row>
    <row r="7" spans="1:11">
      <c r="A7" s="115">
        <f>'DC4-1'!A63</f>
        <v>43200</v>
      </c>
      <c r="B7" s="77">
        <f>'DC4-1'!B7</f>
        <v>2581.994</v>
      </c>
      <c r="C7" s="77">
        <f>IF(ISERROR(VLOOKUP(A7,'DC4-1'!$A$4:$Q$1997,5,TRUE)),"",VLOOKUP(A7,'DC4-1'!$A$4:$Q$1997,5,TRUE))</f>
        <v>93.3465</v>
      </c>
      <c r="D7" s="74">
        <v>7.648</v>
      </c>
      <c r="E7" s="65">
        <v>7.686</v>
      </c>
      <c r="F7" s="74">
        <f t="shared" si="0"/>
        <v>2667.6735</v>
      </c>
      <c r="G7" s="75">
        <f t="shared" si="1"/>
        <v>114.999999999782</v>
      </c>
      <c r="K7" s="82">
        <f>IF(AND(年报!N$2&lt;=A7,A7&lt;=年报!N$3),1,0)</f>
        <v>0</v>
      </c>
    </row>
    <row r="8" spans="1:11">
      <c r="A8" s="115">
        <f>'DC4-1'!A64</f>
        <v>43209</v>
      </c>
      <c r="B8" s="77">
        <f>'DC4-1'!B8</f>
        <v>2581.994</v>
      </c>
      <c r="C8" s="77">
        <f>IF(ISERROR(VLOOKUP(A8,'DC4-1'!$A$4:$Q$1997,5,TRUE)),"",VLOOKUP(A8,'DC4-1'!$A$4:$Q$1997,5,TRUE))</f>
        <v>96.7835</v>
      </c>
      <c r="D8" s="74">
        <v>11.132</v>
      </c>
      <c r="E8" s="65">
        <v>11.171</v>
      </c>
      <c r="F8" s="74">
        <f t="shared" si="0"/>
        <v>2667.626</v>
      </c>
      <c r="G8" s="75">
        <f t="shared" si="1"/>
        <v>162.499999999909</v>
      </c>
      <c r="K8" s="82">
        <f>IF(AND(年报!N$2&lt;=A8,A8&lt;=年报!N$3),1,0)</f>
        <v>0</v>
      </c>
    </row>
    <row r="9" spans="1:11">
      <c r="A9" s="115">
        <f>'DC4-1'!A65</f>
        <v>43214</v>
      </c>
      <c r="B9" s="77">
        <f>'DC4-1'!B9</f>
        <v>2581.994</v>
      </c>
      <c r="C9" s="77">
        <f>IF(ISERROR(VLOOKUP(A9,'DC4-1'!$A$4:$Q$1997,5,TRUE)),"",VLOOKUP(A9,'DC4-1'!$A$4:$Q$1997,5,TRUE))</f>
        <v>96.7565</v>
      </c>
      <c r="D9" s="74">
        <v>11.119</v>
      </c>
      <c r="E9" s="65">
        <v>11.159</v>
      </c>
      <c r="F9" s="74">
        <f t="shared" si="0"/>
        <v>2667.6115</v>
      </c>
      <c r="G9" s="75">
        <f t="shared" si="1"/>
        <v>177.000000000135</v>
      </c>
      <c r="K9" s="82">
        <f>IF(AND(年报!N$2&lt;=A9,A9&lt;=年报!N$3),1,0)</f>
        <v>0</v>
      </c>
    </row>
    <row r="10" spans="1:11">
      <c r="A10" s="115">
        <f>'DC4-1'!A66</f>
        <v>43244</v>
      </c>
      <c r="B10" s="77">
        <f>'DC4-1'!B10</f>
        <v>2581.994</v>
      </c>
      <c r="C10" s="77">
        <f>IF(ISERROR(VLOOKUP(A10,'DC4-1'!$A$4:$Q$1997,5,TRUE)),"",VLOOKUP(A10,'DC4-1'!$A$4:$Q$1997,5,TRUE))</f>
        <v>103.4695</v>
      </c>
      <c r="D10" s="74">
        <v>17.982</v>
      </c>
      <c r="E10" s="65">
        <v>17.994</v>
      </c>
      <c r="F10" s="74">
        <f t="shared" si="0"/>
        <v>2667.4755</v>
      </c>
      <c r="G10" s="75">
        <f t="shared" si="1"/>
        <v>312.999999999647</v>
      </c>
      <c r="K10" s="82">
        <f>IF(AND(年报!N$2&lt;=A10,A10&lt;=年报!N$3),1,0)</f>
        <v>0</v>
      </c>
    </row>
    <row r="11" spans="1:11">
      <c r="A11" s="115">
        <f>'DC4-1'!A67</f>
        <v>43249</v>
      </c>
      <c r="B11" s="77">
        <f>'DC4-1'!B11</f>
        <v>2581.994</v>
      </c>
      <c r="C11" s="77">
        <f>IF(ISERROR(VLOOKUP(A11,'DC4-1'!$A$4:$Q$1997,5,TRUE)),"",VLOOKUP(A11,'DC4-1'!$A$4:$Q$1997,5,TRUE))</f>
        <v>103.4405</v>
      </c>
      <c r="D11" s="74"/>
      <c r="E11" s="65"/>
      <c r="F11" s="74"/>
      <c r="G11" s="75"/>
      <c r="H11" s="124" t="s">
        <v>37</v>
      </c>
      <c r="K11" s="82">
        <f>IF(AND(年报!N$2&lt;=A11,A11&lt;=年报!N$3),1,0)</f>
        <v>0</v>
      </c>
    </row>
    <row r="12" spans="1:11">
      <c r="A12" s="115">
        <f>'DC4-1'!A68</f>
        <v>43255</v>
      </c>
      <c r="B12" s="77">
        <f>'DC4-1'!B12</f>
        <v>2581.994</v>
      </c>
      <c r="C12" s="77">
        <f>IF(ISERROR(VLOOKUP(A12,'DC4-1'!$A$4:$Q$1997,5,TRUE)),"",VLOOKUP(A12,'DC4-1'!$A$4:$Q$1997,5,TRUE))</f>
        <v>104.0365</v>
      </c>
      <c r="D12" s="74">
        <v>18.577</v>
      </c>
      <c r="E12" s="65">
        <v>18.589</v>
      </c>
      <c r="F12" s="74">
        <f t="shared" ref="F12:F31" si="2">(B12+C12)-(D12+E12)/2</f>
        <v>2667.4475</v>
      </c>
      <c r="G12" s="75">
        <f t="shared" ref="G12:G31" si="3">(F$4-F12)*1000</f>
        <v>340.999999999894</v>
      </c>
      <c r="K12" s="82">
        <f>IF(AND(年报!N$2&lt;=A12,A12&lt;=年报!N$3),1,0)</f>
        <v>0</v>
      </c>
    </row>
    <row r="13" spans="1:11">
      <c r="A13" s="115">
        <f>'DC4-1'!A69</f>
        <v>43266</v>
      </c>
      <c r="B13" s="77">
        <f>'DC4-1'!B13</f>
        <v>2581.994</v>
      </c>
      <c r="C13" s="77">
        <f>IF(ISERROR(VLOOKUP(A13,'DC4-1'!$A$4:$Q$1997,5,TRUE)),"",VLOOKUP(A13,'DC4-1'!$A$4:$Q$1997,5,TRUE))</f>
        <v>103.991</v>
      </c>
      <c r="D13" s="74">
        <v>18.555</v>
      </c>
      <c r="E13" s="65">
        <v>18.574</v>
      </c>
      <c r="F13" s="74">
        <f t="shared" si="2"/>
        <v>2667.4205</v>
      </c>
      <c r="G13" s="75">
        <f t="shared" si="3"/>
        <v>367.999999999938</v>
      </c>
      <c r="K13" s="82">
        <f>IF(AND(年报!N$2&lt;=A13,A13&lt;=年报!N$3),1,0)</f>
        <v>0</v>
      </c>
    </row>
    <row r="14" spans="1:11">
      <c r="A14" s="115">
        <f>'DC4-1'!A70</f>
        <v>43271</v>
      </c>
      <c r="B14" s="77">
        <f>'DC4-1'!B14</f>
        <v>2581.994</v>
      </c>
      <c r="C14" s="77">
        <f>IF(ISERROR(VLOOKUP(A14,'DC4-1'!$A$4:$Q$1997,5,TRUE)),"",VLOOKUP(A14,'DC4-1'!$A$4:$Q$1997,5,TRUE))</f>
        <v>106.859</v>
      </c>
      <c r="D14" s="74">
        <v>21.431</v>
      </c>
      <c r="E14" s="65">
        <v>21.449</v>
      </c>
      <c r="F14" s="74">
        <f t="shared" si="2"/>
        <v>2667.413</v>
      </c>
      <c r="G14" s="75">
        <f t="shared" si="3"/>
        <v>375.500000000102</v>
      </c>
      <c r="K14" s="82">
        <f>IF(AND(年报!N$2&lt;=A14,A14&lt;=年报!N$3),1,0)</f>
        <v>0</v>
      </c>
    </row>
    <row r="15" spans="1:11">
      <c r="A15" s="115">
        <f>'DC4-1'!A71</f>
        <v>43277</v>
      </c>
      <c r="B15" s="77">
        <f>'DC4-1'!B15</f>
        <v>2581.994</v>
      </c>
      <c r="C15" s="77">
        <f>IF(ISERROR(VLOOKUP(A15,'DC4-1'!$A$4:$Q$1997,5,TRUE)),"",VLOOKUP(A15,'DC4-1'!$A$4:$Q$1997,5,TRUE))</f>
        <v>106.828</v>
      </c>
      <c r="D15" s="74">
        <v>21.411</v>
      </c>
      <c r="E15" s="65">
        <v>21.434</v>
      </c>
      <c r="F15" s="74">
        <f t="shared" si="2"/>
        <v>2667.3995</v>
      </c>
      <c r="G15" s="75">
        <f t="shared" si="3"/>
        <v>389.000000000124</v>
      </c>
      <c r="K15" s="82">
        <f>IF(AND(年报!N$2&lt;=A15,A15&lt;=年报!N$3),1,0)</f>
        <v>0</v>
      </c>
    </row>
    <row r="16" spans="1:11">
      <c r="A16" s="115">
        <f>'DC4-1'!A72</f>
        <v>43283</v>
      </c>
      <c r="B16" s="77">
        <f>'DC4-1'!B16</f>
        <v>2581.994</v>
      </c>
      <c r="C16" s="77">
        <f>IF(ISERROR(VLOOKUP(A16,'DC4-1'!$A$4:$Q$1997,5,TRUE)),"",VLOOKUP(A16,'DC4-1'!$A$4:$Q$1997,5,TRUE))</f>
        <v>106.806</v>
      </c>
      <c r="D16" s="74">
        <v>21.406</v>
      </c>
      <c r="E16" s="65">
        <v>21.427</v>
      </c>
      <c r="F16" s="74">
        <f t="shared" si="2"/>
        <v>2667.3835</v>
      </c>
      <c r="G16" s="75">
        <f t="shared" si="3"/>
        <v>404.999999999745</v>
      </c>
      <c r="K16" s="82">
        <f>IF(AND(年报!N$2&lt;=A16,A16&lt;=年报!N$3),1,0)</f>
        <v>0</v>
      </c>
    </row>
    <row r="17" spans="1:11">
      <c r="A17" s="115">
        <f>'DC4-1'!A73</f>
        <v>43293</v>
      </c>
      <c r="B17" s="77">
        <f>'DC4-1'!B17</f>
        <v>2581.994</v>
      </c>
      <c r="C17" s="77">
        <f>IF(ISERROR(VLOOKUP(A17,'DC4-1'!$A$4:$Q$1997,5,TRUE)),"",VLOOKUP(A17,'DC4-1'!$A$4:$Q$1997,5,TRUE))</f>
        <v>106.806</v>
      </c>
      <c r="D17" s="74">
        <v>21.398</v>
      </c>
      <c r="E17" s="65">
        <v>21.434</v>
      </c>
      <c r="F17" s="74">
        <f t="shared" si="2"/>
        <v>2667.384</v>
      </c>
      <c r="G17" s="75">
        <f t="shared" si="3"/>
        <v>404.500000000098</v>
      </c>
      <c r="K17" s="82">
        <f>IF(AND(年报!N$2&lt;=A17,A17&lt;=年报!N$3),1,0)</f>
        <v>0</v>
      </c>
    </row>
    <row r="18" spans="1:11">
      <c r="A18" s="115">
        <f>'DC4-1'!A74</f>
        <v>43297</v>
      </c>
      <c r="B18" s="77">
        <f>'DC4-1'!B18</f>
        <v>2581.994</v>
      </c>
      <c r="C18" s="77">
        <f>IF(ISERROR(VLOOKUP(A18,'DC4-1'!$A$4:$Q$1997,5,TRUE)),"",VLOOKUP(A18,'DC4-1'!$A$4:$Q$1997,5,TRUE))</f>
        <v>106.776</v>
      </c>
      <c r="D18" s="74">
        <v>21.392</v>
      </c>
      <c r="E18" s="65">
        <v>21.41</v>
      </c>
      <c r="F18" s="74">
        <f t="shared" si="2"/>
        <v>2667.369</v>
      </c>
      <c r="G18" s="75">
        <f t="shared" si="3"/>
        <v>419.499999999971</v>
      </c>
      <c r="K18" s="82">
        <f>IF(AND(年报!N$2&lt;=A18,A18&lt;=年报!N$3),1,0)</f>
        <v>0</v>
      </c>
    </row>
    <row r="19" spans="1:11">
      <c r="A19" s="115">
        <f>'DC4-1'!A75</f>
        <v>43306</v>
      </c>
      <c r="B19" s="77">
        <f>'DC4-1'!B19</f>
        <v>2581.994</v>
      </c>
      <c r="C19" s="77">
        <f>IF(ISERROR(VLOOKUP(A19,'DC4-1'!$A$4:$Q$1997,5,TRUE)),"",VLOOKUP(A19,'DC4-1'!$A$4:$Q$1997,5,TRUE))</f>
        <v>106.768</v>
      </c>
      <c r="D19" s="74">
        <v>21.383</v>
      </c>
      <c r="E19" s="65">
        <v>21.406</v>
      </c>
      <c r="F19" s="74">
        <f t="shared" si="2"/>
        <v>2667.3675</v>
      </c>
      <c r="G19" s="75">
        <f t="shared" si="3"/>
        <v>420.999999999822</v>
      </c>
      <c r="K19" s="82">
        <f>IF(AND(年报!N$2&lt;=A19,A19&lt;=年报!N$3),1,0)</f>
        <v>0</v>
      </c>
    </row>
    <row r="20" spans="1:11">
      <c r="A20" s="115">
        <f>'DC4-1'!A76</f>
        <v>43313</v>
      </c>
      <c r="B20" s="77">
        <f>'DC4-1'!B20</f>
        <v>2581.994</v>
      </c>
      <c r="C20" s="77">
        <f>IF(ISERROR(VLOOKUP(A20,'DC4-1'!$A$4:$Q$1997,5,TRUE)),"",VLOOKUP(A20,'DC4-1'!$A$4:$Q$1997,5,TRUE))</f>
        <v>107.389</v>
      </c>
      <c r="D20" s="74">
        <v>22.019</v>
      </c>
      <c r="E20" s="65">
        <v>22.037</v>
      </c>
      <c r="F20" s="74">
        <f t="shared" si="2"/>
        <v>2667.355</v>
      </c>
      <c r="G20" s="75">
        <f t="shared" si="3"/>
        <v>433.49999999964</v>
      </c>
      <c r="K20" s="82">
        <f>IF(AND(年报!N$2&lt;=A20,A20&lt;=年报!N$3),1,0)</f>
        <v>0</v>
      </c>
    </row>
    <row r="21" spans="1:11">
      <c r="A21" s="115">
        <f>'DC4-1'!A77</f>
        <v>43318</v>
      </c>
      <c r="B21" s="77">
        <f>'DC4-1'!B21</f>
        <v>2581.994</v>
      </c>
      <c r="C21" s="77">
        <f>IF(ISERROR(VLOOKUP(A21,'DC4-1'!$A$4:$Q$1997,5,TRUE)),"",VLOOKUP(A21,'DC4-1'!$A$4:$Q$1997,5,TRUE))</f>
        <v>107.383</v>
      </c>
      <c r="D21" s="74">
        <v>22.017</v>
      </c>
      <c r="E21" s="65">
        <v>22.035</v>
      </c>
      <c r="F21" s="74">
        <f t="shared" si="2"/>
        <v>2667.351</v>
      </c>
      <c r="G21" s="75">
        <f t="shared" si="3"/>
        <v>437.5</v>
      </c>
      <c r="K21" s="82">
        <f>IF(AND(年报!N$2&lt;=A21,A21&lt;=年报!N$3),1,0)</f>
        <v>0</v>
      </c>
    </row>
    <row r="22" spans="1:11">
      <c r="A22" s="115">
        <f>'DC4-1'!A78</f>
        <v>43325</v>
      </c>
      <c r="B22" s="77">
        <f>'DC4-1'!B22</f>
        <v>2581.994</v>
      </c>
      <c r="C22" s="77">
        <f>IF(ISERROR(VLOOKUP(A22,'DC4-1'!$A$4:$Q$1997,5,TRUE)),"",VLOOKUP(A22,'DC4-1'!$A$4:$Q$1997,5,TRUE))</f>
        <v>107.3485</v>
      </c>
      <c r="D22" s="74">
        <v>21.99</v>
      </c>
      <c r="E22" s="65">
        <v>22.011</v>
      </c>
      <c r="F22" s="74">
        <f t="shared" si="2"/>
        <v>2667.342</v>
      </c>
      <c r="G22" s="75">
        <f t="shared" si="3"/>
        <v>446.500000000015</v>
      </c>
      <c r="K22" s="82">
        <f>IF(AND(年报!N$2&lt;=A22,A22&lt;=年报!N$3),1,0)</f>
        <v>0</v>
      </c>
    </row>
    <row r="23" spans="1:11">
      <c r="A23" s="115">
        <f>'DC4-1'!A79</f>
        <v>43336</v>
      </c>
      <c r="B23" s="77">
        <f>'DC4-1'!B23</f>
        <v>2581.994</v>
      </c>
      <c r="C23" s="77">
        <f>IF(ISERROR(VLOOKUP(A23,'DC4-1'!$A$4:$Q$1997,5,TRUE)),"",VLOOKUP(A23,'DC4-1'!$A$4:$Q$1997,5,TRUE))</f>
        <v>110.2335</v>
      </c>
      <c r="D23" s="74">
        <v>24.886</v>
      </c>
      <c r="E23" s="65">
        <v>24.906</v>
      </c>
      <c r="F23" s="74">
        <f t="shared" si="2"/>
        <v>2667.3315</v>
      </c>
      <c r="G23" s="75">
        <f t="shared" si="3"/>
        <v>457.000000000335</v>
      </c>
      <c r="K23" s="82">
        <f>IF(AND(年报!N$2&lt;=A23,A23&lt;=年报!N$3),1,0)</f>
        <v>0</v>
      </c>
    </row>
    <row r="24" spans="1:11">
      <c r="A24" s="115">
        <f>'DC4-1'!A80</f>
        <v>43340</v>
      </c>
      <c r="B24" s="77">
        <f>'DC4-1'!B24</f>
        <v>2581.994</v>
      </c>
      <c r="C24" s="77">
        <f>IF(ISERROR(VLOOKUP(A24,'DC4-1'!$A$4:$Q$1997,5,TRUE)),"",VLOOKUP(A24,'DC4-1'!$A$4:$Q$1997,5,TRUE))</f>
        <v>110.2355</v>
      </c>
      <c r="D24" s="74">
        <v>24.886</v>
      </c>
      <c r="E24" s="65">
        <v>24.906</v>
      </c>
      <c r="F24" s="74">
        <f t="shared" si="2"/>
        <v>2667.3335</v>
      </c>
      <c r="G24" s="75">
        <f t="shared" si="3"/>
        <v>454.999999999927</v>
      </c>
      <c r="H24" s="124" t="s">
        <v>63</v>
      </c>
      <c r="K24" s="82">
        <f>IF(AND(年报!N$2&lt;=A24,A24&lt;=年报!N$3),1,0)</f>
        <v>0</v>
      </c>
    </row>
    <row r="25" spans="1:11">
      <c r="A25" s="115">
        <f>'DC4-1'!A81</f>
        <v>43346</v>
      </c>
      <c r="B25" s="77">
        <f>'DC4-1'!B25</f>
        <v>2581.994</v>
      </c>
      <c r="C25" s="77">
        <f>IF(ISERROR(VLOOKUP(A25,'DC4-1'!$A$4:$Q$1997,5,TRUE)),"",VLOOKUP(A25,'DC4-1'!$A$4:$Q$1997,5,TRUE))</f>
        <v>110.235</v>
      </c>
      <c r="D25" s="74">
        <v>24.874</v>
      </c>
      <c r="E25" s="65">
        <v>24.889</v>
      </c>
      <c r="F25" s="74">
        <f t="shared" si="2"/>
        <v>2667.3475</v>
      </c>
      <c r="G25" s="75">
        <f t="shared" si="3"/>
        <v>440.999999999804</v>
      </c>
      <c r="K25" s="82">
        <f>IF(AND(年报!N$2&lt;=A25,A25&lt;=年报!N$3),1,0)</f>
        <v>0</v>
      </c>
    </row>
    <row r="26" spans="1:11">
      <c r="A26" s="115">
        <f>'DC4-1'!A82</f>
        <v>43365</v>
      </c>
      <c r="B26" s="77">
        <f>'DC4-1'!B26</f>
        <v>2581.994</v>
      </c>
      <c r="C26" s="77">
        <f>IF(ISERROR(VLOOKUP(A26,'DC4-1'!$A$4:$Q$1997,5,TRUE)),"",VLOOKUP(A26,'DC4-1'!$A$4:$Q$1997,5,TRUE))</f>
        <v>113.665</v>
      </c>
      <c r="D26" s="74">
        <v>28.386</v>
      </c>
      <c r="E26" s="65">
        <v>28.404</v>
      </c>
      <c r="F26" s="74">
        <f t="shared" si="2"/>
        <v>2667.264</v>
      </c>
      <c r="G26" s="75">
        <f t="shared" si="3"/>
        <v>524.499999999989</v>
      </c>
      <c r="K26" s="82">
        <f>IF(AND(年报!N$2&lt;=A26,A26&lt;=年报!N$3),1,0)</f>
        <v>0</v>
      </c>
    </row>
    <row r="27" spans="1:11">
      <c r="A27" s="115">
        <v>43370</v>
      </c>
      <c r="B27" s="77">
        <f>'DC4-1'!B27</f>
        <v>2581.994</v>
      </c>
      <c r="C27" s="77">
        <f>IF(ISERROR(VLOOKUP(A27,'DC4-1'!$A$4:$Q$1997,5,TRUE)),"",VLOOKUP(A27,'DC4-1'!$A$4:$Q$1997,5,TRUE))</f>
        <v>113.648</v>
      </c>
      <c r="D27" s="74">
        <v>28.377</v>
      </c>
      <c r="E27" s="65">
        <v>28.395</v>
      </c>
      <c r="F27" s="74">
        <f t="shared" si="2"/>
        <v>2667.256</v>
      </c>
      <c r="G27" s="75">
        <f t="shared" si="3"/>
        <v>532.4999999998</v>
      </c>
      <c r="K27" s="82">
        <f>IF(AND(年报!N$2&lt;=A27,A27&lt;=年报!N$3),1,0)</f>
        <v>0</v>
      </c>
    </row>
    <row r="28" spans="1:11">
      <c r="A28" s="115">
        <f>实测管口高程!A2</f>
        <v>43375</v>
      </c>
      <c r="B28" s="77">
        <f>'DC4-1'!B28</f>
        <v>2581.994</v>
      </c>
      <c r="C28" s="77">
        <f>IF(ISERROR(VLOOKUP(A28,'DC4-1'!$A$4:$Q$1997,5,TRUE)),"",VLOOKUP(A28,'DC4-1'!$A$4:$Q$1997,5,TRUE))</f>
        <v>113.643</v>
      </c>
      <c r="D28" s="74">
        <v>28.378</v>
      </c>
      <c r="E28" s="65">
        <v>28.401</v>
      </c>
      <c r="F28" s="74">
        <f t="shared" si="2"/>
        <v>2667.2475</v>
      </c>
      <c r="G28" s="75">
        <f t="shared" si="3"/>
        <v>540.999999999713</v>
      </c>
      <c r="H28" s="75"/>
      <c r="K28" s="82">
        <f>IF(AND(年报!N$2&lt;=A28,A28&lt;=年报!N$3),1,0)</f>
        <v>0</v>
      </c>
    </row>
    <row r="29" spans="1:11">
      <c r="A29" s="115">
        <f>实测管口高程!A3</f>
        <v>43381</v>
      </c>
      <c r="B29" s="77">
        <f>'DC4-1'!B29</f>
        <v>2581.994</v>
      </c>
      <c r="C29" s="77">
        <f>IF(ISERROR(VLOOKUP(A29,'DC4-1'!$A$4:$Q$1997,5,TRUE)),"",VLOOKUP(A29,'DC4-1'!$A$4:$Q$1997,5,TRUE))</f>
        <v>113.635</v>
      </c>
      <c r="D29" s="74">
        <v>28.38</v>
      </c>
      <c r="E29" s="65">
        <v>28.398</v>
      </c>
      <c r="F29" s="74">
        <f t="shared" si="2"/>
        <v>2667.24</v>
      </c>
      <c r="G29" s="75">
        <f t="shared" si="3"/>
        <v>548.500000000331</v>
      </c>
      <c r="K29" s="82">
        <f>IF(AND(年报!N$2&lt;=A29,A29&lt;=年报!N$3),1,0)</f>
        <v>0</v>
      </c>
    </row>
    <row r="30" spans="1:11">
      <c r="A30" s="115">
        <f>实测管口高程!A4</f>
        <v>43390</v>
      </c>
      <c r="B30" s="77">
        <f>'DC4-1'!B30</f>
        <v>2581.994</v>
      </c>
      <c r="C30" s="77">
        <f>IF(ISERROR(VLOOKUP(A30,'DC4-1'!$A$4:$Q$1997,5,TRUE)),"",VLOOKUP(A30,'DC4-1'!$A$4:$Q$1997,5,TRUE))</f>
        <v>113.6035</v>
      </c>
      <c r="D30" s="74">
        <v>28.359</v>
      </c>
      <c r="E30" s="65">
        <v>28.376</v>
      </c>
      <c r="F30" s="74">
        <f t="shared" si="2"/>
        <v>2667.23</v>
      </c>
      <c r="G30" s="75">
        <f t="shared" si="3"/>
        <v>558.49999999964</v>
      </c>
      <c r="K30" s="82">
        <f>IF(AND(年报!N$2&lt;=A30,A30&lt;=年报!N$3),1,0)</f>
        <v>0</v>
      </c>
    </row>
    <row r="31" spans="1:11">
      <c r="A31" s="115">
        <f>实测管口高程!A5</f>
        <v>43396</v>
      </c>
      <c r="B31" s="77">
        <f>'DC4-1'!B31</f>
        <v>2581.994</v>
      </c>
      <c r="C31" s="77">
        <f>IF(ISERROR(VLOOKUP(A31,'DC4-1'!$A$4:$Q$1997,5,TRUE)),"",VLOOKUP(A31,'DC4-1'!$A$4:$Q$1997,5,TRUE))</f>
        <v>116.939</v>
      </c>
      <c r="D31" s="74">
        <v>31.711</v>
      </c>
      <c r="E31" s="65">
        <v>31.734</v>
      </c>
      <c r="F31" s="74">
        <f t="shared" si="2"/>
        <v>2667.2105</v>
      </c>
      <c r="G31" s="75">
        <f t="shared" si="3"/>
        <v>577.999999999975</v>
      </c>
      <c r="K31" s="82">
        <f>IF(AND(年报!N$2&lt;=A31,A31&lt;=年报!N$3),1,0)</f>
        <v>0</v>
      </c>
    </row>
    <row r="32" spans="1:11">
      <c r="A32" s="115">
        <f>实测管口高程!A6</f>
        <v>43403</v>
      </c>
      <c r="B32" s="77">
        <f>'DC4-1'!B32</f>
        <v>2581.994</v>
      </c>
      <c r="C32" s="77">
        <f>IF(ISERROR(VLOOKUP(A32,'DC4-1'!$A$4:$Q$1997,5,TRUE)),"",VLOOKUP(A32,'DC4-1'!$A$4:$Q$1997,5,TRUE))</f>
        <v>120.1085</v>
      </c>
      <c r="E32" s="65"/>
      <c r="F32" s="74"/>
      <c r="G32" s="75"/>
      <c r="H32" s="74" t="s">
        <v>37</v>
      </c>
      <c r="K32" s="82">
        <f>IF(AND(年报!N$2&lt;=A32,A32&lt;=年报!N$3),1,0)</f>
        <v>0</v>
      </c>
    </row>
    <row r="33" spans="1:11">
      <c r="A33" s="115">
        <f>实测管口高程!A7</f>
        <v>43411</v>
      </c>
      <c r="B33" s="77">
        <f>'DC4-1'!B33</f>
        <v>2581.994</v>
      </c>
      <c r="C33" s="77">
        <f>IF(ISERROR(VLOOKUP(A33,'DC4-1'!$A$4:$Q$1997,5,TRUE)),"",VLOOKUP(A33,'DC4-1'!$A$4:$Q$1997,5,TRUE))</f>
        <v>123.1</v>
      </c>
      <c r="D33" s="74">
        <v>37.934</v>
      </c>
      <c r="E33" s="65">
        <v>37.956</v>
      </c>
      <c r="F33" s="74">
        <f t="shared" ref="F33:F38" si="4">(B33+C33)-(D33+E33)/2</f>
        <v>2667.149</v>
      </c>
      <c r="G33" s="75">
        <f t="shared" ref="G33:G38" si="5">(F$4-F33)*1000</f>
        <v>639.500000000226</v>
      </c>
      <c r="K33" s="82">
        <f>IF(AND(年报!N$2&lt;=A33,A33&lt;=年报!N$3),1,0)</f>
        <v>0</v>
      </c>
    </row>
    <row r="34" spans="1:11">
      <c r="A34" s="115">
        <f>实测管口高程!A8</f>
        <v>43419</v>
      </c>
      <c r="B34" s="77">
        <f>'DC4-1'!B34</f>
        <v>2581.994</v>
      </c>
      <c r="C34" s="77">
        <f>IF(ISERROR(VLOOKUP(A34,'DC4-1'!$A$4:$Q$1997,5,TRUE)),"",VLOOKUP(A34,'DC4-1'!$A$4:$Q$1997,5,TRUE))</f>
        <v>123.6075</v>
      </c>
      <c r="D34" s="74">
        <v>38.496</v>
      </c>
      <c r="E34" s="65">
        <v>38.514</v>
      </c>
      <c r="F34" s="74">
        <f t="shared" si="4"/>
        <v>2667.0965</v>
      </c>
      <c r="G34" s="75">
        <f t="shared" si="5"/>
        <v>692.000000000007</v>
      </c>
      <c r="K34" s="82">
        <f>IF(AND(年报!N$2&lt;=A34,A34&lt;=年报!N$3),1,0)</f>
        <v>0</v>
      </c>
    </row>
    <row r="35" spans="1:11">
      <c r="A35" s="115">
        <f>实测管口高程!A9</f>
        <v>43425</v>
      </c>
      <c r="B35" s="77">
        <f>'DC4-1'!B35</f>
        <v>2581.994</v>
      </c>
      <c r="C35" s="77">
        <f>IF(ISERROR(VLOOKUP(A35,'DC4-1'!$A$4:$Q$1997,5,TRUE)),"",VLOOKUP(A35,'DC4-1'!$A$4:$Q$1997,5,TRUE))</f>
        <v>126.413</v>
      </c>
      <c r="D35" s="74">
        <v>41.323</v>
      </c>
      <c r="E35" s="65">
        <v>41.339</v>
      </c>
      <c r="F35" s="74">
        <f t="shared" si="4"/>
        <v>2667.076</v>
      </c>
      <c r="G35" s="75">
        <f t="shared" si="5"/>
        <v>712.500000000091</v>
      </c>
      <c r="K35" s="82">
        <f>IF(AND(年报!N$2&lt;=A35,A35&lt;=年报!N$3),1,0)</f>
        <v>0</v>
      </c>
    </row>
    <row r="36" spans="1:11">
      <c r="A36" s="115">
        <f>实测管口高程!A10</f>
        <v>43431</v>
      </c>
      <c r="B36" s="77">
        <f>'DC4-1'!B36</f>
        <v>2581.994</v>
      </c>
      <c r="C36" s="77">
        <f>IF(ISERROR(VLOOKUP(A36,'DC4-1'!$A$4:$Q$1997,5,TRUE)),"",VLOOKUP(A36,'DC4-1'!$A$4:$Q$1997,5,TRUE))</f>
        <v>126.9635</v>
      </c>
      <c r="D36" s="74">
        <v>41.883</v>
      </c>
      <c r="E36" s="65">
        <v>41.901</v>
      </c>
      <c r="F36" s="74">
        <f t="shared" si="4"/>
        <v>2667.0655</v>
      </c>
      <c r="G36" s="75">
        <f t="shared" si="5"/>
        <v>722.999999999956</v>
      </c>
      <c r="K36" s="82">
        <f>IF(AND(年报!N$2&lt;=A36,A36&lt;=年报!N$3),1,0)</f>
        <v>0</v>
      </c>
    </row>
    <row r="37" spans="1:11">
      <c r="A37" s="115">
        <f>实测管口高程!A11</f>
        <v>43441</v>
      </c>
      <c r="B37" s="77">
        <f>'DC4-1'!B37</f>
        <v>2581.994</v>
      </c>
      <c r="C37" s="77">
        <f>IF(ISERROR(VLOOKUP(A37,'DC4-1'!$A$4:$Q$1997,5,TRUE)),"",VLOOKUP(A37,'DC4-1'!$A$4:$Q$1997,5,TRUE))</f>
        <v>129.7375</v>
      </c>
      <c r="D37" s="74">
        <v>44.683</v>
      </c>
      <c r="E37" s="65">
        <v>44.704</v>
      </c>
      <c r="F37" s="74">
        <f t="shared" si="4"/>
        <v>2667.038</v>
      </c>
      <c r="G37" s="75">
        <f t="shared" si="5"/>
        <v>750.499999999647</v>
      </c>
      <c r="K37" s="82">
        <f>IF(AND(年报!N$2&lt;=A37,A37&lt;=年报!N$3),1,0)</f>
        <v>0</v>
      </c>
    </row>
    <row r="38" spans="1:11">
      <c r="A38" s="115">
        <f>实测管口高程!A12</f>
        <v>43445</v>
      </c>
      <c r="B38" s="77">
        <f>'DC4-1'!B38</f>
        <v>2581.994</v>
      </c>
      <c r="C38" s="77">
        <f>IF(ISERROR(VLOOKUP(A38,'DC4-1'!$A$4:$Q$1997,5,TRUE)),"",VLOOKUP(A38,'DC4-1'!$A$4:$Q$1997,5,TRUE))</f>
        <v>129.7125</v>
      </c>
      <c r="D38" s="74">
        <v>44.671</v>
      </c>
      <c r="E38" s="65">
        <v>44.691</v>
      </c>
      <c r="F38" s="74">
        <f t="shared" si="4"/>
        <v>2667.0255</v>
      </c>
      <c r="G38" s="75">
        <f t="shared" si="5"/>
        <v>762.99999999992</v>
      </c>
      <c r="K38" s="82">
        <f>IF(AND(年报!N$2&lt;=A38,A38&lt;=年报!N$3),1,0)</f>
        <v>0</v>
      </c>
    </row>
    <row r="39" spans="1:11">
      <c r="A39" s="115">
        <f>实测管口高程!A13</f>
        <v>43455</v>
      </c>
      <c r="B39" s="77">
        <f>'DC4-1'!B39</f>
        <v>2581.994</v>
      </c>
      <c r="C39" s="77">
        <f>IF(ISERROR(VLOOKUP(A39,'DC4-1'!$A$4:$Q$1997,5,TRUE)),"",VLOOKUP(A39,'DC4-1'!$A$4:$Q$1997,5,TRUE))</f>
        <v>133.1545</v>
      </c>
      <c r="D39" s="74"/>
      <c r="E39" s="65"/>
      <c r="F39" s="74"/>
      <c r="G39" s="75"/>
      <c r="H39" s="74" t="s">
        <v>37</v>
      </c>
      <c r="K39" s="82">
        <f>IF(AND(年报!N$2&lt;=A39,A39&lt;=年报!N$3),1,0)</f>
        <v>0</v>
      </c>
    </row>
    <row r="40" spans="1:11">
      <c r="A40" s="115">
        <f>实测管口高程!A14</f>
        <v>43461</v>
      </c>
      <c r="B40" s="77">
        <f>'DC4-1'!B40</f>
        <v>2581.994</v>
      </c>
      <c r="C40" s="77">
        <f>IF(ISERROR(VLOOKUP(A40,'DC4-1'!$A$4:$Q$1997,5,TRUE)),"",VLOOKUP(A40,'DC4-1'!$A$4:$Q$1997,5,TRUE))</f>
        <v>133.1115</v>
      </c>
      <c r="D40" s="74">
        <v>48.097</v>
      </c>
      <c r="E40" s="65">
        <v>48.119</v>
      </c>
      <c r="F40" s="74">
        <f t="shared" ref="F40:F58" si="6">(B40+C40)-(D40+E40)/2</f>
        <v>2666.9975</v>
      </c>
      <c r="G40" s="75">
        <f t="shared" ref="G40:G58" si="7">(F$4-F40)*1000</f>
        <v>791.000000000167</v>
      </c>
      <c r="K40" s="82">
        <f>IF(AND(年报!N$2&lt;=A40,A40&lt;=年报!N$3),1,0)</f>
        <v>0</v>
      </c>
    </row>
    <row r="41" spans="1:11">
      <c r="A41" s="115">
        <f>实测管口高程!A15</f>
        <v>43467</v>
      </c>
      <c r="B41" s="77">
        <f>'DC4-1'!B41</f>
        <v>2581.994</v>
      </c>
      <c r="C41" s="77">
        <f>IF(ISERROR(VLOOKUP(A41,'DC4-1'!$A$4:$Q$1997,5,TRUE)),"",VLOOKUP(A41,'DC4-1'!$A$4:$Q$1997,5,TRUE))</f>
        <v>133.082</v>
      </c>
      <c r="D41" s="74">
        <v>48.079</v>
      </c>
      <c r="E41" s="65">
        <v>48.099</v>
      </c>
      <c r="F41" s="74">
        <f t="shared" si="6"/>
        <v>2666.987</v>
      </c>
      <c r="G41" s="75">
        <f t="shared" si="7"/>
        <v>801.500000000033</v>
      </c>
      <c r="K41" s="82">
        <f>IF(AND(年报!N$2&lt;=A41,A41&lt;=年报!N$3),1,0)</f>
        <v>0</v>
      </c>
    </row>
    <row r="42" spans="1:11">
      <c r="A42" s="115">
        <f>实测管口高程!A16</f>
        <v>43474</v>
      </c>
      <c r="B42" s="77">
        <f>'DC4-1'!B42</f>
        <v>2581.994</v>
      </c>
      <c r="C42" s="77">
        <f>IF(ISERROR(VLOOKUP(A42,'DC4-1'!$A$4:$Q$1997,5,TRUE)),"",VLOOKUP(A42,'DC4-1'!$A$4:$Q$1997,5,TRUE))</f>
        <v>133.648</v>
      </c>
      <c r="D42" s="74">
        <v>48.667</v>
      </c>
      <c r="E42" s="65">
        <v>48.689</v>
      </c>
      <c r="F42" s="74">
        <f t="shared" si="6"/>
        <v>2666.964</v>
      </c>
      <c r="G42" s="75">
        <f t="shared" si="7"/>
        <v>824.499999999716</v>
      </c>
      <c r="K42" s="82">
        <f>IF(AND(年报!N$2&lt;=A42,A42&lt;=年报!N$3),1,0)</f>
        <v>0</v>
      </c>
    </row>
    <row r="43" spans="1:11">
      <c r="A43" s="115">
        <f>实测管口高程!A17</f>
        <v>43481</v>
      </c>
      <c r="B43" s="77">
        <f>'DC4-1'!B43</f>
        <v>2581.994</v>
      </c>
      <c r="C43" s="77">
        <f>IF(ISERROR(VLOOKUP(A43,'DC4-1'!$A$4:$Q$1997,5,TRUE)),"",VLOOKUP(A43,'DC4-1'!$A$4:$Q$1997,5,TRUE))</f>
        <v>136.348</v>
      </c>
      <c r="D43" s="74">
        <v>51.373</v>
      </c>
      <c r="E43" s="65">
        <v>51.392</v>
      </c>
      <c r="F43" s="74">
        <f t="shared" si="6"/>
        <v>2666.9595</v>
      </c>
      <c r="G43" s="75">
        <f t="shared" si="7"/>
        <v>829.000000000178</v>
      </c>
      <c r="K43" s="82">
        <f>IF(AND(年报!N$2&lt;=A43,A43&lt;=年报!N$3),1,0)</f>
        <v>0</v>
      </c>
    </row>
    <row r="44" spans="1:11">
      <c r="A44" s="115">
        <f>实测管口高程!A18</f>
        <v>43486</v>
      </c>
      <c r="B44" s="77">
        <f>'DC4-1'!B44</f>
        <v>2581.994</v>
      </c>
      <c r="C44" s="77">
        <f>IF(ISERROR(VLOOKUP(A44,'DC4-1'!$A$4:$Q$1997,5,TRUE)),"",VLOOKUP(A44,'DC4-1'!$A$4:$Q$1997,5,TRUE))</f>
        <v>136.3355</v>
      </c>
      <c r="D44" s="74">
        <v>51.355</v>
      </c>
      <c r="E44" s="65">
        <v>51.378</v>
      </c>
      <c r="F44" s="74">
        <f t="shared" si="6"/>
        <v>2666.963</v>
      </c>
      <c r="G44" s="75">
        <f t="shared" si="7"/>
        <v>825.49999999992</v>
      </c>
      <c r="K44" s="82">
        <f>IF(AND(年报!N$2&lt;=A44,A44&lt;=年报!N$3),1,0)</f>
        <v>0</v>
      </c>
    </row>
    <row r="45" spans="1:11">
      <c r="A45" s="115">
        <f>实测管口高程!A19</f>
        <v>43511</v>
      </c>
      <c r="B45" s="77">
        <f>'DC4-1'!B45</f>
        <v>2581.994</v>
      </c>
      <c r="C45" s="77">
        <f>IF(ISERROR(VLOOKUP(A45,'DC4-1'!$A$4:$Q$1997,5,TRUE)),"",VLOOKUP(A45,'DC4-1'!$A$4:$Q$1997,5,TRUE))</f>
        <v>136.2745</v>
      </c>
      <c r="D45" s="74">
        <v>51.329</v>
      </c>
      <c r="E45" s="65">
        <v>51.345</v>
      </c>
      <c r="F45" s="74">
        <f t="shared" si="6"/>
        <v>2666.9315</v>
      </c>
      <c r="G45" s="75">
        <f t="shared" si="7"/>
        <v>856.999999999971</v>
      </c>
      <c r="K45" s="82">
        <f>IF(AND(年报!N$2&lt;=A45,A45&lt;=年报!N$3),1,0)</f>
        <v>0</v>
      </c>
    </row>
    <row r="46" spans="1:11">
      <c r="A46" s="115">
        <v>43515</v>
      </c>
      <c r="B46" s="77">
        <f>'DC4-1'!B46</f>
        <v>2581.994</v>
      </c>
      <c r="C46" s="77">
        <f>IF(ISERROR(VLOOKUP(A46,'DC4-1'!$A$4:$Q$1997,5,TRUE)),"",VLOOKUP(A46,'DC4-1'!$A$4:$Q$1997,5,TRUE))</f>
        <v>136.2615</v>
      </c>
      <c r="D46" s="74">
        <v>51.324</v>
      </c>
      <c r="E46" s="65">
        <v>51.34</v>
      </c>
      <c r="F46" s="74">
        <f t="shared" si="6"/>
        <v>2666.9235</v>
      </c>
      <c r="G46" s="75">
        <f t="shared" si="7"/>
        <v>864.999999999782</v>
      </c>
      <c r="K46" s="82">
        <f>IF(AND(年报!N$2&lt;=A46,A46&lt;=年报!N$3),1,0)</f>
        <v>0</v>
      </c>
    </row>
    <row r="47" spans="1:11">
      <c r="A47" s="115">
        <v>43524</v>
      </c>
      <c r="B47" s="77">
        <f>'DC4-1'!B47</f>
        <v>2581.994</v>
      </c>
      <c r="C47" s="77">
        <f>IF(ISERROR(VLOOKUP(A47,'DC4-1'!$A$4:$Q$1997,5,TRUE)),"",VLOOKUP(A47,'DC4-1'!$A$4:$Q$1997,5,TRUE))</f>
        <v>138.9745</v>
      </c>
      <c r="D47" s="74">
        <v>54.045</v>
      </c>
      <c r="E47" s="65">
        <v>54.063</v>
      </c>
      <c r="F47" s="74">
        <f t="shared" si="6"/>
        <v>2666.9145</v>
      </c>
      <c r="G47" s="75">
        <f t="shared" si="7"/>
        <v>874.000000000251</v>
      </c>
      <c r="K47" s="82">
        <f>IF(AND(年报!N$2&lt;=A47,A47&lt;=年报!N$3),1,0)</f>
        <v>0</v>
      </c>
    </row>
    <row r="48" spans="1:11">
      <c r="A48" s="115">
        <v>43530</v>
      </c>
      <c r="B48" s="77">
        <f>'DC4-1'!B48</f>
        <v>2581.994</v>
      </c>
      <c r="C48" s="77">
        <f>IF(ISERROR(VLOOKUP(A48,'DC4-1'!$A$4:$Q$1997,5,TRUE)),"",VLOOKUP(A48,'DC4-1'!$A$4:$Q$1997,5,TRUE))</f>
        <v>139.525</v>
      </c>
      <c r="D48" s="74">
        <v>54.602</v>
      </c>
      <c r="E48" s="65">
        <v>54.625</v>
      </c>
      <c r="F48" s="74">
        <f t="shared" si="6"/>
        <v>2666.9055</v>
      </c>
      <c r="G48" s="75">
        <f t="shared" si="7"/>
        <v>882.999999999811</v>
      </c>
      <c r="K48" s="82">
        <f>IF(AND(年报!N$2&lt;=A48,A48&lt;=年报!N$3),1,0)</f>
        <v>0</v>
      </c>
    </row>
    <row r="49" spans="1:11">
      <c r="A49" s="115">
        <v>43535</v>
      </c>
      <c r="B49" s="77">
        <f>'DC4-1'!B49</f>
        <v>2581.994</v>
      </c>
      <c r="C49" s="77">
        <f>IF(ISERROR(VLOOKUP(A49,'DC4-1'!$A$4:$Q$1997,5,TRUE)),"",VLOOKUP(A49,'DC4-1'!$A$4:$Q$1997,5,TRUE))</f>
        <v>142.223</v>
      </c>
      <c r="D49" s="74">
        <v>57.309</v>
      </c>
      <c r="E49" s="65">
        <v>57.33</v>
      </c>
      <c r="F49" s="74">
        <f t="shared" si="6"/>
        <v>2666.8975</v>
      </c>
      <c r="G49" s="75">
        <f t="shared" si="7"/>
        <v>891.000000000076</v>
      </c>
      <c r="K49" s="82">
        <f>IF(AND(年报!N$2&lt;=A49,A49&lt;=年报!N$3),1,0)</f>
        <v>0</v>
      </c>
    </row>
    <row r="50" spans="1:11">
      <c r="A50" s="115">
        <v>43543</v>
      </c>
      <c r="B50" s="77">
        <f>'DC4-1'!B50</f>
        <v>2581.994</v>
      </c>
      <c r="C50" s="77">
        <f>IF(ISERROR(VLOOKUP(A50,'DC4-1'!$A$4:$Q$1997,5,TRUE)),"",VLOOKUP(A50,'DC4-1'!$A$4:$Q$1997,5,TRUE))</f>
        <v>145.219</v>
      </c>
      <c r="D50" s="74">
        <v>60.339</v>
      </c>
      <c r="E50" s="65">
        <v>60.356</v>
      </c>
      <c r="F50" s="74">
        <f t="shared" si="6"/>
        <v>2666.8655</v>
      </c>
      <c r="G50" s="75">
        <f t="shared" si="7"/>
        <v>922.999999999774</v>
      </c>
      <c r="K50" s="82">
        <f>IF(AND(年报!N$2&lt;=A50,A50&lt;=年报!N$3),1,0)</f>
        <v>0</v>
      </c>
    </row>
    <row r="51" spans="1:11">
      <c r="A51" s="115">
        <v>43561</v>
      </c>
      <c r="B51" s="77">
        <f>'DC4-1'!B51</f>
        <v>2581.994</v>
      </c>
      <c r="C51" s="77">
        <f>IF(ISERROR(VLOOKUP(A51,'DC4-1'!$A$4:$Q$1997,5,TRUE)),"",VLOOKUP(A51,'DC4-1'!$A$4:$Q$1997,5,TRUE))</f>
        <v>148.5795</v>
      </c>
      <c r="D51" s="74">
        <v>63.752</v>
      </c>
      <c r="E51" s="65">
        <v>63.776</v>
      </c>
      <c r="F51" s="74">
        <f t="shared" si="6"/>
        <v>2666.8095</v>
      </c>
      <c r="G51" s="75">
        <f t="shared" si="7"/>
        <v>979.000000000269</v>
      </c>
      <c r="K51" s="82">
        <f>IF(AND(年报!N$2&lt;=A51,A51&lt;=年报!N$3),1,0)</f>
        <v>0</v>
      </c>
    </row>
    <row r="52" spans="1:11">
      <c r="A52" s="115">
        <v>43573</v>
      </c>
      <c r="B52" s="77">
        <f>'DC4-1'!B52</f>
        <v>2581.994</v>
      </c>
      <c r="C52" s="77">
        <f>IF(ISERROR(VLOOKUP(A52,'DC4-1'!$A$4:$Q$1997,5,TRUE)),"",VLOOKUP(A52,'DC4-1'!$A$4:$Q$1997,5,TRUE))</f>
        <v>151.9105</v>
      </c>
      <c r="D52" s="74">
        <v>67.107</v>
      </c>
      <c r="E52" s="65">
        <v>67.122</v>
      </c>
      <c r="F52" s="74">
        <f t="shared" si="6"/>
        <v>2666.79</v>
      </c>
      <c r="G52" s="75">
        <f t="shared" si="7"/>
        <v>998.500000000149</v>
      </c>
      <c r="K52" s="82">
        <f>IF(AND(年报!N$2&lt;=A52,A52&lt;=年报!N$3),1,0)</f>
        <v>0</v>
      </c>
    </row>
    <row r="53" spans="1:11">
      <c r="A53" s="115">
        <v>43581</v>
      </c>
      <c r="B53" s="77">
        <f>'DC4-1'!B53</f>
        <v>2581.994</v>
      </c>
      <c r="C53" s="77">
        <f>IF(ISERROR(VLOOKUP(A53,'DC4-1'!$A$4:$Q$1997,5,TRUE)),"",VLOOKUP(A53,'DC4-1'!$A$4:$Q$1997,5,TRUE))</f>
        <v>152.473</v>
      </c>
      <c r="D53" s="74">
        <v>67.649</v>
      </c>
      <c r="E53" s="65">
        <v>67.697</v>
      </c>
      <c r="F53" s="74">
        <f t="shared" si="6"/>
        <v>2666.794</v>
      </c>
      <c r="G53" s="75">
        <f t="shared" si="7"/>
        <v>994.500000000244</v>
      </c>
      <c r="K53" s="82">
        <f>IF(AND(年报!N$2&lt;=A53,A53&lt;=年报!N$3),1,0)</f>
        <v>0</v>
      </c>
    </row>
    <row r="54" spans="1:11">
      <c r="A54" s="115">
        <v>43595</v>
      </c>
      <c r="B54" s="77">
        <f>'DC4-1'!B54</f>
        <v>2581.994</v>
      </c>
      <c r="C54" s="77">
        <f>IF(ISERROR(VLOOKUP(A54,'DC4-1'!$A$4:$Q$1997,5,TRUE)),"",VLOOKUP(A54,'DC4-1'!$A$4:$Q$1997,5,TRUE))</f>
        <v>155.1285</v>
      </c>
      <c r="D54" s="74">
        <v>70.367</v>
      </c>
      <c r="E54" s="65">
        <v>70.384</v>
      </c>
      <c r="F54" s="74">
        <f t="shared" si="6"/>
        <v>2666.747</v>
      </c>
      <c r="G54" s="75">
        <f t="shared" si="7"/>
        <v>1041.50000000027</v>
      </c>
      <c r="K54" s="82">
        <f>IF(AND(年报!N$2&lt;=A54,A54&lt;=年报!N$3),1,0)</f>
        <v>0</v>
      </c>
    </row>
    <row r="55" spans="1:11">
      <c r="A55" s="115">
        <v>43601</v>
      </c>
      <c r="B55" s="77">
        <f>'DC4-1'!B55</f>
        <v>2581.994</v>
      </c>
      <c r="C55" s="77">
        <f>IF(ISERROR(VLOOKUP(A55,'DC4-1'!$A$4:$Q$1997,5,TRUE)),"",VLOOKUP(A55,'DC4-1'!$A$4:$Q$1997,5,TRUE))</f>
        <v>155.714</v>
      </c>
      <c r="D55" s="74">
        <v>70.958</v>
      </c>
      <c r="E55" s="65">
        <v>70.976</v>
      </c>
      <c r="F55" s="74">
        <f t="shared" si="6"/>
        <v>2666.741</v>
      </c>
      <c r="G55" s="75">
        <f t="shared" si="7"/>
        <v>1047.50000000013</v>
      </c>
      <c r="K55" s="82">
        <f>IF(AND(年报!N$2&lt;=A55,A55&lt;=年报!N$3),1,0)</f>
        <v>0</v>
      </c>
    </row>
    <row r="56" spans="1:11">
      <c r="A56" s="21">
        <v>43608</v>
      </c>
      <c r="B56" s="77">
        <f>'DC4-1'!B56</f>
        <v>2581.994</v>
      </c>
      <c r="C56" s="77">
        <f>IF(ISERROR(VLOOKUP(A56,'DC4-1'!$A$4:$Q$1997,5,TRUE)),"",VLOOKUP(A56,'DC4-1'!$A$4:$Q$1997,5,TRUE))</f>
        <v>158.4695</v>
      </c>
      <c r="D56" s="74">
        <v>73.721</v>
      </c>
      <c r="E56" s="65">
        <v>73.738</v>
      </c>
      <c r="F56" s="74">
        <f t="shared" si="6"/>
        <v>2666.734</v>
      </c>
      <c r="G56" s="75">
        <f t="shared" si="7"/>
        <v>1054.49999999973</v>
      </c>
      <c r="K56" s="82">
        <f>IF(AND(年报!N$2&lt;=A56,A56&lt;=年报!N$3),1,0)</f>
        <v>0</v>
      </c>
    </row>
    <row r="57" spans="1:11">
      <c r="A57" s="115">
        <v>43623</v>
      </c>
      <c r="B57" s="77">
        <f>'DC4-1'!B57</f>
        <v>2581.994</v>
      </c>
      <c r="C57" s="77">
        <f>IF(ISERROR(VLOOKUP(A57,'DC4-1'!$A$4:$Q$1997,5,TRUE)),"",VLOOKUP(A57,'DC4-1'!$A$4:$Q$1997,5,TRUE))</f>
        <v>161.5275</v>
      </c>
      <c r="D57" s="74">
        <v>76.799</v>
      </c>
      <c r="E57" s="65">
        <v>76.821</v>
      </c>
      <c r="F57" s="74">
        <f t="shared" si="6"/>
        <v>2666.7115</v>
      </c>
      <c r="G57" s="75">
        <f t="shared" si="7"/>
        <v>1076.99999999977</v>
      </c>
      <c r="K57" s="82">
        <f>IF(AND(年报!N$2&lt;=A57,A57&lt;=年报!N$3),1,0)</f>
        <v>0</v>
      </c>
    </row>
    <row r="58" spans="1:11">
      <c r="A58" s="21">
        <v>43630</v>
      </c>
      <c r="B58" s="77">
        <f>'DC4-1'!B58</f>
        <v>2581.994</v>
      </c>
      <c r="C58" s="77">
        <f>IF(ISERROR(VLOOKUP(A58,'DC4-1'!$A$4:$Q$1997,5,TRUE)),"",VLOOKUP(A58,'DC4-1'!$A$4:$Q$1997,5,TRUE))</f>
        <v>162.0845</v>
      </c>
      <c r="D58" s="74">
        <v>77.383</v>
      </c>
      <c r="E58" s="65">
        <v>77.399</v>
      </c>
      <c r="F58" s="74">
        <f t="shared" si="6"/>
        <v>2666.6875</v>
      </c>
      <c r="G58" s="75">
        <f t="shared" si="7"/>
        <v>1101.00000000011</v>
      </c>
      <c r="K58" s="82">
        <f>IF(AND(年报!N$2&lt;=A58,A58&lt;=年报!N$3),1,0)</f>
        <v>0</v>
      </c>
    </row>
    <row r="59" spans="1:11">
      <c r="A59" s="21">
        <v>43637</v>
      </c>
      <c r="B59" s="77">
        <f>'DC4-1'!B59</f>
        <v>2581.994</v>
      </c>
      <c r="C59" s="77">
        <f>IF(ISERROR(VLOOKUP(A59,'DC4-1'!$A$4:$Q$1997,5,TRUE)),"",VLOOKUP(A59,'DC4-1'!$A$4:$Q$1997,5,TRUE))</f>
        <v>164.839</v>
      </c>
      <c r="D59" s="74"/>
      <c r="E59" s="65"/>
      <c r="F59" s="74"/>
      <c r="G59" s="75"/>
      <c r="H59" s="97" t="s">
        <v>37</v>
      </c>
      <c r="K59" s="82"/>
    </row>
    <row r="60" spans="1:11">
      <c r="A60" s="21">
        <v>43645</v>
      </c>
      <c r="B60" s="77">
        <f>'DC4-1'!B60</f>
        <v>2581.994</v>
      </c>
      <c r="C60" s="77">
        <f>IF(ISERROR(VLOOKUP(A60,'DC4-1'!$A$4:$Q$1997,5,TRUE)),"",VLOOKUP(A60,'DC4-1'!$A$4:$Q$1997,5,TRUE))</f>
        <v>164.7725</v>
      </c>
      <c r="D60" s="74">
        <v>80.095</v>
      </c>
      <c r="E60" s="65">
        <v>80.113</v>
      </c>
      <c r="F60" s="74">
        <f t="shared" ref="F60:F68" si="8">(B60+C60)-(D60+E60)/2</f>
        <v>2666.6625</v>
      </c>
      <c r="G60" s="75">
        <f t="shared" ref="G60:G68" si="9">(F$4-F60)*1000</f>
        <v>1125.99999999975</v>
      </c>
      <c r="K60" s="82">
        <f>IF(AND(年报!N$2&lt;=A60,A60&lt;=年报!N$3),1,0)</f>
        <v>0</v>
      </c>
    </row>
    <row r="61" spans="1:11">
      <c r="A61" s="21">
        <v>43651</v>
      </c>
      <c r="B61" s="77">
        <f>'DC4-1'!B61</f>
        <v>2581.994</v>
      </c>
      <c r="C61" s="77">
        <f>IF(ISERROR(VLOOKUP(A61,'DC4-1'!$A$4:$Q$1997,5,TRUE)),"",VLOOKUP(A61,'DC4-1'!$A$4:$Q$1997,5,TRUE))</f>
        <v>164.7385</v>
      </c>
      <c r="D61" s="74">
        <v>80.073</v>
      </c>
      <c r="E61" s="65">
        <v>80.087</v>
      </c>
      <c r="F61" s="74">
        <f t="shared" si="8"/>
        <v>2666.6525</v>
      </c>
      <c r="G61" s="75">
        <f t="shared" si="9"/>
        <v>1135.99999999997</v>
      </c>
      <c r="K61" s="82">
        <f>IF(AND(年报!N$2&lt;=A61,A61&lt;=年报!N$3),1,0)</f>
        <v>0</v>
      </c>
    </row>
    <row r="62" spans="1:11">
      <c r="A62" s="21">
        <v>43660</v>
      </c>
      <c r="B62" s="77">
        <f>'DC4-1'!B62</f>
        <v>2581.994</v>
      </c>
      <c r="C62" s="77">
        <f>IF(ISERROR(VLOOKUP(A62,'DC4-1'!$A$4:$Q$1997,5,TRUE)),"",VLOOKUP(A62,'DC4-1'!$A$4:$Q$1997,5,TRUE))</f>
        <v>164.708</v>
      </c>
      <c r="D62" s="74">
        <v>80.046</v>
      </c>
      <c r="E62" s="65">
        <v>80.065</v>
      </c>
      <c r="F62" s="74">
        <f t="shared" si="8"/>
        <v>2666.6465</v>
      </c>
      <c r="G62" s="75">
        <f t="shared" si="9"/>
        <v>1141.99999999983</v>
      </c>
      <c r="K62" s="82">
        <f>IF(AND(年报!N$2&lt;=A62,A62&lt;=年报!N$3),1,0)</f>
        <v>0</v>
      </c>
    </row>
    <row r="63" spans="1:11">
      <c r="A63" s="21">
        <v>43665</v>
      </c>
      <c r="B63" s="77">
        <f>'DC4-1'!B63</f>
        <v>2581.994</v>
      </c>
      <c r="C63" s="77">
        <f>IF(ISERROR(VLOOKUP(A63,'DC4-1'!$A$4:$Q$1997,5,TRUE)),"",VLOOKUP(A63,'DC4-1'!$A$4:$Q$1997,5,TRUE))</f>
        <v>164.6945</v>
      </c>
      <c r="D63" s="74">
        <v>80.035</v>
      </c>
      <c r="E63" s="65">
        <v>80.052</v>
      </c>
      <c r="F63" s="74">
        <f t="shared" si="8"/>
        <v>2666.645</v>
      </c>
      <c r="G63" s="75">
        <f t="shared" si="9"/>
        <v>1143.49999999968</v>
      </c>
      <c r="K63" s="82">
        <f>IF(AND(年报!N$2&lt;=A63,A63&lt;=年报!N$3),1,0)</f>
        <v>0</v>
      </c>
    </row>
    <row r="64" spans="1:11">
      <c r="A64" s="21">
        <v>43671</v>
      </c>
      <c r="B64" s="77">
        <f>'DC4-1'!B64</f>
        <v>2581.994</v>
      </c>
      <c r="C64" s="77">
        <f>IF(ISERROR(VLOOKUP(A64,'DC4-1'!$A$4:$Q$1997,5,TRUE)),"",VLOOKUP(A64,'DC4-1'!$A$4:$Q$1997,5,TRUE))</f>
        <v>164.674</v>
      </c>
      <c r="D64" s="74">
        <v>80.021</v>
      </c>
      <c r="E64" s="65">
        <v>80.038</v>
      </c>
      <c r="F64" s="74">
        <f t="shared" si="8"/>
        <v>2666.6385</v>
      </c>
      <c r="G64" s="75">
        <f t="shared" si="9"/>
        <v>1150.00000000009</v>
      </c>
      <c r="K64" s="82">
        <f>IF(AND(年报!N$2&lt;=A64,A64&lt;=年报!N$3),1,0)</f>
        <v>0</v>
      </c>
    </row>
    <row r="65" spans="1:11">
      <c r="A65" s="21">
        <v>43678</v>
      </c>
      <c r="B65" s="77">
        <f>'DC4-1'!B65</f>
        <v>2581.994</v>
      </c>
      <c r="C65" s="77">
        <f>IF(ISERROR(VLOOKUP(A65,'DC4-1'!$A$4:$Q$1997,5,TRUE)),"",VLOOKUP(A65,'DC4-1'!$A$4:$Q$1997,5,TRUE))</f>
        <v>164.659</v>
      </c>
      <c r="D65" s="74">
        <v>80.007</v>
      </c>
      <c r="E65" s="65">
        <v>80.035</v>
      </c>
      <c r="F65" s="74">
        <f t="shared" si="8"/>
        <v>2666.632</v>
      </c>
      <c r="G65" s="75">
        <f t="shared" si="9"/>
        <v>1156.50000000005</v>
      </c>
      <c r="K65" s="82">
        <f>IF(AND(年报!N$2&lt;=A65,A65&lt;=年报!N$3),1,0)</f>
        <v>0</v>
      </c>
    </row>
    <row r="66" spans="1:11">
      <c r="A66" s="21">
        <v>43686</v>
      </c>
      <c r="B66" s="77">
        <f>'DC4-1'!B66</f>
        <v>2581.994</v>
      </c>
      <c r="C66" s="77">
        <f>IF(ISERROR(VLOOKUP(A66,'DC4-1'!$A$4:$Q$1997,5,TRUE)),"",VLOOKUP(A66,'DC4-1'!$A$4:$Q$1997,5,TRUE))</f>
        <v>164.641</v>
      </c>
      <c r="D66" s="74">
        <v>79.995</v>
      </c>
      <c r="E66" s="65">
        <v>80.024</v>
      </c>
      <c r="F66" s="74">
        <f t="shared" si="8"/>
        <v>2666.6255</v>
      </c>
      <c r="G66" s="75">
        <f t="shared" si="9"/>
        <v>1163.00000000001</v>
      </c>
      <c r="K66" s="82">
        <f>IF(AND(年报!N$2&lt;=A66,A66&lt;=年报!N$3),1,0)</f>
        <v>0</v>
      </c>
    </row>
    <row r="67" spans="1:11">
      <c r="A67" s="21">
        <v>43693</v>
      </c>
      <c r="B67" s="77">
        <f>'DC4-1'!B67</f>
        <v>2581.994</v>
      </c>
      <c r="C67" s="77">
        <f>IF(ISERROR(VLOOKUP(A67,'DC4-1'!$A$4:$Q$1997,5,TRUE)),"",VLOOKUP(A67,'DC4-1'!$A$4:$Q$1997,5,TRUE))</f>
        <v>165.2045</v>
      </c>
      <c r="D67" s="74">
        <v>80.557</v>
      </c>
      <c r="E67" s="65">
        <v>80.593</v>
      </c>
      <c r="F67" s="74">
        <f t="shared" si="8"/>
        <v>2666.6235</v>
      </c>
      <c r="G67" s="75">
        <f t="shared" si="9"/>
        <v>1164.99999999996</v>
      </c>
      <c r="K67" s="82">
        <f>IF(AND(年报!N$2&lt;=A67,A67&lt;=年报!N$3),1,0)</f>
        <v>0</v>
      </c>
    </row>
    <row r="68" spans="1:11">
      <c r="A68" s="21">
        <v>43708</v>
      </c>
      <c r="B68" s="77">
        <f>'DC4-1'!B68</f>
        <v>2581.994</v>
      </c>
      <c r="C68" s="77">
        <f>IF(ISERROR(VLOOKUP(A68,'DC4-1'!$A$4:$Q$1997,5,TRUE)),"",VLOOKUP(A68,'DC4-1'!$A$4:$Q$1997,5,TRUE))</f>
        <v>167.871</v>
      </c>
      <c r="D68" s="74">
        <v>83.238</v>
      </c>
      <c r="E68" s="65">
        <v>83.272</v>
      </c>
      <c r="F68" s="74">
        <f t="shared" si="8"/>
        <v>2666.61</v>
      </c>
      <c r="G68" s="75">
        <f t="shared" si="9"/>
        <v>1178.49999999999</v>
      </c>
      <c r="K68" s="82">
        <f>IF(AND(年报!N$2&lt;=A68,A68&lt;=年报!N$3),1,0)</f>
        <v>0</v>
      </c>
    </row>
    <row r="69" spans="1:11">
      <c r="A69" s="21">
        <v>43713</v>
      </c>
      <c r="B69" s="77">
        <f>'DC4-1'!B69</f>
        <v>2581.994</v>
      </c>
      <c r="C69" s="77">
        <f>IF(ISERROR(VLOOKUP(A69,'DC4-1'!$A$4:$Q$1997,5,TRUE)),"",VLOOKUP(A69,'DC4-1'!$A$4:$Q$1997,5,TRUE))</f>
        <v>167.8675</v>
      </c>
      <c r="D69" s="74"/>
      <c r="E69" s="65"/>
      <c r="F69" s="74"/>
      <c r="G69" s="75"/>
      <c r="H69" s="97" t="s">
        <v>37</v>
      </c>
      <c r="K69" s="82"/>
    </row>
    <row r="70" spans="1:11">
      <c r="A70" s="21">
        <v>43908</v>
      </c>
      <c r="B70" s="77">
        <f>'DC4-1'!B70</f>
        <v>2581.994</v>
      </c>
      <c r="C70" s="77">
        <f>IF(ISERROR(VLOOKUP(A70,'DC4-1'!$A$4:$Q$1997,5,TRUE)),"",VLOOKUP(A70,'DC4-1'!$A$4:$Q$1997,5,TRUE))</f>
        <v>193.3015</v>
      </c>
      <c r="D70" s="74">
        <v>108.878</v>
      </c>
      <c r="E70" s="65">
        <v>108.903</v>
      </c>
      <c r="F70" s="74">
        <f t="shared" ref="F70:F71" si="10">(B70+C70)-(D70+E70)/2</f>
        <v>2666.405</v>
      </c>
      <c r="G70" s="75">
        <f t="shared" ref="G70:G71" si="11">(F$4-F70)*1000</f>
        <v>1383.49999999991</v>
      </c>
      <c r="K70" s="82">
        <f>IF(AND(年报!N$2&lt;=A70,A70&lt;=年报!N$3),1,0)</f>
        <v>1</v>
      </c>
    </row>
    <row r="71" spans="1:11">
      <c r="A71" s="21">
        <v>43930</v>
      </c>
      <c r="B71" s="77">
        <f>'DC4-1'!B71</f>
        <v>2581.994</v>
      </c>
      <c r="C71" s="77">
        <f>IF(ISERROR(VLOOKUP(A71,'DC4-1'!$A$4:$Q$1997,5,TRUE)),"",VLOOKUP(A71,'DC4-1'!$A$4:$Q$1997,5,TRUE))</f>
        <v>200.2455</v>
      </c>
      <c r="D71" s="74">
        <v>115.822</v>
      </c>
      <c r="E71" s="65">
        <v>115.847</v>
      </c>
      <c r="F71" s="74">
        <f t="shared" si="10"/>
        <v>2666.405</v>
      </c>
      <c r="G71" s="75">
        <f t="shared" si="11"/>
        <v>1383.49999999991</v>
      </c>
      <c r="K71" s="82">
        <f>IF(AND(年报!N$2&lt;=A71,A71&lt;=年报!N$3),1,0)</f>
        <v>1</v>
      </c>
    </row>
    <row r="72" spans="1:11">
      <c r="A72" s="21">
        <v>43938</v>
      </c>
      <c r="B72" s="77">
        <f>'DC4-1'!B72</f>
        <v>2581.994</v>
      </c>
      <c r="C72" s="77">
        <f>IF(ISERROR(VLOOKUP(A72,'DC4-1'!$A$4:$Q$1997,5,TRUE)),"",VLOOKUP(A72,'DC4-1'!$A$4:$Q$1997,5,TRUE))</f>
        <v>203.081</v>
      </c>
      <c r="D72" s="74"/>
      <c r="E72" s="65"/>
      <c r="F72" s="74"/>
      <c r="G72" s="75"/>
      <c r="K72" s="82"/>
    </row>
    <row r="73" spans="1:11">
      <c r="A73" s="21">
        <v>43942</v>
      </c>
      <c r="B73" s="77">
        <f>'DC4-1'!B73</f>
        <v>2581.994</v>
      </c>
      <c r="C73" s="77">
        <f>IF(ISERROR(VLOOKUP(A73,'DC4-1'!$A$4:$Q$1997,5,TRUE)),"",VLOOKUP(A73,'DC4-1'!$A$4:$Q$1997,5,TRUE))</f>
        <v>203.493</v>
      </c>
      <c r="D73" s="74"/>
      <c r="E73" s="65"/>
      <c r="F73" s="74"/>
      <c r="G73" s="75"/>
      <c r="K73" s="82"/>
    </row>
    <row r="74" spans="1:11">
      <c r="A74" s="21">
        <v>44448</v>
      </c>
      <c r="B74" s="77">
        <f>'DC4-1'!B74</f>
        <v>2581.994</v>
      </c>
      <c r="C74" s="77">
        <f>IF(ISERROR(VLOOKUP(A74,'DC4-1'!$A$4:$Q$1997,5,TRUE)),"",VLOOKUP(A74,'DC4-1'!$A$4:$Q$1997,5,TRUE))</f>
        <v>269.7105</v>
      </c>
      <c r="D74" s="74">
        <v>185.856</v>
      </c>
      <c r="E74" s="65">
        <v>185.914</v>
      </c>
      <c r="F74" s="74">
        <f t="shared" ref="F74" si="12">(B74+C74)-(D74+E74)/2</f>
        <v>2665.8195</v>
      </c>
      <c r="G74" s="75">
        <f t="shared" ref="G74" si="13">(F$4-F74)*1000</f>
        <v>1968.9999999996</v>
      </c>
      <c r="K74" s="82">
        <f>IF(AND(年报!N$2&lt;=A74,A74&lt;=年报!N$3),1,0)</f>
        <v>0</v>
      </c>
    </row>
    <row r="75" spans="4:11">
      <c r="D75" s="74"/>
      <c r="E75" s="65"/>
      <c r="K75" s="82">
        <f>IF(AND(年报!N$2&lt;=A75,A75&lt;=年报!N$3),1,0)</f>
        <v>0</v>
      </c>
    </row>
    <row r="76" spans="4:11">
      <c r="D76" s="74"/>
      <c r="E76" s="65"/>
      <c r="K76" s="82">
        <f>IF(AND(年报!N$2&lt;=A76,A76&lt;=年报!N$3),1,0)</f>
        <v>0</v>
      </c>
    </row>
    <row r="77" spans="4:11">
      <c r="D77" s="74"/>
      <c r="E77" s="65"/>
      <c r="K77" s="82">
        <f>IF(AND(年报!N$2&lt;=A77,A77&lt;=年报!N$3),1,0)</f>
        <v>0</v>
      </c>
    </row>
    <row r="78" spans="4:11">
      <c r="D78" s="74"/>
      <c r="E78" s="65"/>
      <c r="K78" s="82">
        <f>IF(AND(年报!N$2&lt;=A78,A78&lt;=年报!N$3),1,0)</f>
        <v>0</v>
      </c>
    </row>
    <row r="79" spans="4:11">
      <c r="D79" s="74"/>
      <c r="E79" s="65"/>
      <c r="K79" s="82">
        <f>IF(AND(年报!N$2&lt;=A79,A79&lt;=年报!N$3),1,0)</f>
        <v>0</v>
      </c>
    </row>
    <row r="80" spans="4:11">
      <c r="D80" s="74"/>
      <c r="E80" s="65"/>
      <c r="K80" s="82">
        <f>IF(AND(年报!N$2&lt;=A80,A80&lt;=年报!N$3),1,0)</f>
        <v>0</v>
      </c>
    </row>
    <row r="81" spans="4:11">
      <c r="D81" s="74"/>
      <c r="E81" s="65"/>
      <c r="K81" s="82">
        <f>IF(AND(年报!N$2&lt;=A81,A81&lt;=年报!N$3),1,0)</f>
        <v>0</v>
      </c>
    </row>
    <row r="82" spans="4:11">
      <c r="D82" s="74"/>
      <c r="E82" s="65"/>
      <c r="K82" s="82">
        <f>IF(AND(年报!N$2&lt;=A82,A82&lt;=年报!N$3),1,0)</f>
        <v>0</v>
      </c>
    </row>
    <row r="83" spans="4:11">
      <c r="D83" s="74"/>
      <c r="E83" s="65"/>
      <c r="K83" s="82">
        <f>IF(AND(年报!N$2&lt;=A83,A83&lt;=年报!N$3),1,0)</f>
        <v>0</v>
      </c>
    </row>
    <row r="84" spans="4:11">
      <c r="D84" s="74"/>
      <c r="E84" s="65"/>
      <c r="K84" s="82">
        <f>IF(AND(年报!N$2&lt;=A84,A84&lt;=年报!N$3),1,0)</f>
        <v>0</v>
      </c>
    </row>
    <row r="85" spans="4:11">
      <c r="D85" s="74"/>
      <c r="E85" s="65"/>
      <c r="K85" s="82">
        <f>IF(AND(年报!N$2&lt;=A85,A85&lt;=年报!N$3),1,0)</f>
        <v>0</v>
      </c>
    </row>
    <row r="86" spans="4:11">
      <c r="D86" s="74"/>
      <c r="E86" s="65"/>
      <c r="K86" s="82">
        <f>IF(AND(年报!N$2&lt;=A86,A86&lt;=年报!N$3),1,0)</f>
        <v>0</v>
      </c>
    </row>
    <row r="87" spans="4:11">
      <c r="D87" s="74"/>
      <c r="E87" s="65"/>
      <c r="K87" s="82">
        <f>IF(AND(年报!N$2&lt;=A87,A87&lt;=年报!N$3),1,0)</f>
        <v>0</v>
      </c>
    </row>
    <row r="88" spans="4:11">
      <c r="D88" s="74"/>
      <c r="E88" s="65"/>
      <c r="K88" s="82">
        <f>IF(AND(年报!N$2&lt;=A88,A88&lt;=年报!N$3),1,0)</f>
        <v>0</v>
      </c>
    </row>
    <row r="89" spans="4:11">
      <c r="D89" s="74"/>
      <c r="E89" s="65"/>
      <c r="K89" s="82">
        <f>IF(AND(年报!N$2&lt;=A89,A89&lt;=年报!N$3),1,0)</f>
        <v>0</v>
      </c>
    </row>
    <row r="90" spans="4:11">
      <c r="D90" s="74"/>
      <c r="E90" s="65"/>
      <c r="K90" s="82">
        <f>IF(AND(年报!N$2&lt;=A90,A90&lt;=年报!N$3),1,0)</f>
        <v>0</v>
      </c>
    </row>
    <row r="91" spans="4:11">
      <c r="D91" s="74"/>
      <c r="E91" s="65"/>
      <c r="K91" s="82">
        <f>IF(AND(年报!N$2&lt;=A91,A91&lt;=年报!N$3),1,0)</f>
        <v>0</v>
      </c>
    </row>
    <row r="92" spans="4:11">
      <c r="D92" s="74"/>
      <c r="E92" s="65"/>
      <c r="K92" s="82">
        <f>IF(AND(年报!N$2&lt;=A92,A92&lt;=年报!N$3),1,0)</f>
        <v>0</v>
      </c>
    </row>
    <row r="93" spans="4:11">
      <c r="D93" s="74"/>
      <c r="E93" s="65"/>
      <c r="K93" s="82">
        <f>IF(AND(年报!N$2&lt;=A93,A93&lt;=年报!N$3),1,0)</f>
        <v>0</v>
      </c>
    </row>
    <row r="94" spans="4:11">
      <c r="D94" s="74"/>
      <c r="E94" s="65"/>
      <c r="K94" s="82">
        <f>IF(AND(年报!N$2&lt;=A94,A94&lt;=年报!N$3),1,0)</f>
        <v>0</v>
      </c>
    </row>
    <row r="95" spans="4:11">
      <c r="D95" s="74"/>
      <c r="E95" s="65"/>
      <c r="K95" s="82">
        <f>IF(AND(年报!N$2&lt;=A95,A95&lt;=年报!N$3),1,0)</f>
        <v>0</v>
      </c>
    </row>
    <row r="96" spans="4:11">
      <c r="D96" s="74"/>
      <c r="E96" s="65"/>
      <c r="K96" s="82">
        <f>IF(AND(年报!N$2&lt;=A96,A96&lt;=年报!N$3),1,0)</f>
        <v>0</v>
      </c>
    </row>
    <row r="97" spans="4:11">
      <c r="D97" s="74"/>
      <c r="E97" s="65"/>
      <c r="K97" s="82">
        <f>IF(AND(年报!N$2&lt;=A97,A97&lt;=年报!N$3),1,0)</f>
        <v>0</v>
      </c>
    </row>
    <row r="98" spans="4:11">
      <c r="D98" s="74"/>
      <c r="E98" s="65"/>
      <c r="K98" s="82">
        <f>IF(AND(年报!N$2&lt;=A98,A98&lt;=年报!N$3),1,0)</f>
        <v>0</v>
      </c>
    </row>
    <row r="99" spans="4:11">
      <c r="D99" s="74"/>
      <c r="E99" s="65"/>
      <c r="K99" s="82">
        <f>IF(AND(年报!N$2&lt;=A99,A99&lt;=年报!N$3),1,0)</f>
        <v>0</v>
      </c>
    </row>
    <row r="100" spans="4:11">
      <c r="D100" s="74"/>
      <c r="E100" s="65"/>
      <c r="K100" s="82">
        <f>IF(AND(年报!N$2&lt;=A100,A100&lt;=年报!N$3),1,0)</f>
        <v>0</v>
      </c>
    </row>
    <row r="101" spans="4:11">
      <c r="D101" s="74"/>
      <c r="E101" s="65"/>
      <c r="K101" s="82">
        <f>IF(AND(年报!N$2&lt;=A101,A101&lt;=年报!N$3),1,0)</f>
        <v>0</v>
      </c>
    </row>
    <row r="102" spans="4:11">
      <c r="D102" s="74"/>
      <c r="E102" s="65"/>
      <c r="K102" s="82">
        <f>IF(AND(年报!N$2&lt;=A102,A102&lt;=年报!N$3),1,0)</f>
        <v>0</v>
      </c>
    </row>
    <row r="103" spans="4:11">
      <c r="D103" s="74"/>
      <c r="E103" s="65"/>
      <c r="K103" s="82">
        <f>IF(AND(年报!N$2&lt;=A103,A103&lt;=年报!N$3),1,0)</f>
        <v>0</v>
      </c>
    </row>
    <row r="104" spans="4:11">
      <c r="D104" s="74"/>
      <c r="E104" s="65"/>
      <c r="K104" s="82">
        <f>IF(AND(年报!N$2&lt;=A104,A104&lt;=年报!N$3),1,0)</f>
        <v>0</v>
      </c>
    </row>
    <row r="105" spans="4:11">
      <c r="D105" s="74"/>
      <c r="E105" s="65"/>
      <c r="K105" s="82">
        <f>IF(AND(年报!N$2&lt;=A105,A105&lt;=年报!N$3),1,0)</f>
        <v>0</v>
      </c>
    </row>
    <row r="106" spans="4:11">
      <c r="D106" s="74"/>
      <c r="E106" s="65"/>
      <c r="K106" s="82">
        <f>IF(AND(年报!N$2&lt;=A106,A106&lt;=年报!N$3),1,0)</f>
        <v>0</v>
      </c>
    </row>
    <row r="107" spans="4:11">
      <c r="D107" s="74"/>
      <c r="E107" s="65"/>
      <c r="K107" s="82">
        <f>IF(AND(年报!N$2&lt;=A107,A107&lt;=年报!N$3),1,0)</f>
        <v>0</v>
      </c>
    </row>
    <row r="108" spans="4:11">
      <c r="D108" s="74"/>
      <c r="E108" s="65"/>
      <c r="K108" s="82">
        <f>IF(AND(年报!N$2&lt;=A108,A108&lt;=年报!N$3),1,0)</f>
        <v>0</v>
      </c>
    </row>
    <row r="109" spans="4:11">
      <c r="D109" s="74"/>
      <c r="E109" s="65"/>
      <c r="K109" s="82">
        <f>IF(AND(年报!N$2&lt;=A109,A109&lt;=年报!N$3),1,0)</f>
        <v>0</v>
      </c>
    </row>
    <row r="110" spans="4:11">
      <c r="D110" s="74"/>
      <c r="E110" s="65"/>
      <c r="K110" s="82">
        <f>IF(AND(年报!N$2&lt;=A110,A110&lt;=年报!N$3),1,0)</f>
        <v>0</v>
      </c>
    </row>
    <row r="111" spans="4:11">
      <c r="D111" s="74"/>
      <c r="E111" s="65"/>
      <c r="K111" s="82">
        <f>IF(AND(年报!N$2&lt;=A111,A111&lt;=年报!N$3),1,0)</f>
        <v>0</v>
      </c>
    </row>
    <row r="112" spans="4:11">
      <c r="D112" s="74"/>
      <c r="E112" s="65"/>
      <c r="K112" s="82">
        <f>IF(AND(年报!N$2&lt;=A112,A112&lt;=年报!N$3),1,0)</f>
        <v>0</v>
      </c>
    </row>
    <row r="113" spans="4:11">
      <c r="D113" s="74"/>
      <c r="E113" s="65"/>
      <c r="K113" s="82">
        <f>IF(AND(年报!N$2&lt;=A113,A113&lt;=年报!N$3),1,0)</f>
        <v>0</v>
      </c>
    </row>
    <row r="114" spans="4:11">
      <c r="D114" s="74"/>
      <c r="E114" s="65"/>
      <c r="K114" s="82">
        <f>IF(AND(年报!N$2&lt;=A114,A114&lt;=年报!N$3),1,0)</f>
        <v>0</v>
      </c>
    </row>
    <row r="115" spans="4:11">
      <c r="D115" s="74"/>
      <c r="E115" s="65"/>
      <c r="K115" s="82">
        <f>IF(AND(年报!N$2&lt;=A115,A115&lt;=年报!N$3),1,0)</f>
        <v>0</v>
      </c>
    </row>
    <row r="116" spans="4:11">
      <c r="D116" s="74"/>
      <c r="E116" s="65"/>
      <c r="K116" s="82">
        <f>IF(AND(年报!N$2&lt;=A116,A116&lt;=年报!N$3),1,0)</f>
        <v>0</v>
      </c>
    </row>
    <row r="117" spans="4:11">
      <c r="D117" s="74"/>
      <c r="E117" s="65"/>
      <c r="K117" s="82">
        <f>IF(AND(年报!N$2&lt;=A117,A117&lt;=年报!N$3),1,0)</f>
        <v>0</v>
      </c>
    </row>
    <row r="118" spans="4:11">
      <c r="D118" s="74"/>
      <c r="E118" s="65"/>
      <c r="K118" s="82">
        <f>IF(AND(年报!N$2&lt;=A118,A118&lt;=年报!N$3),1,0)</f>
        <v>0</v>
      </c>
    </row>
    <row r="119" spans="4:11">
      <c r="D119" s="74"/>
      <c r="E119" s="65"/>
      <c r="K119" s="82">
        <f>IF(AND(年报!N$2&lt;=A119,A119&lt;=年报!N$3),1,0)</f>
        <v>0</v>
      </c>
    </row>
    <row r="120" spans="4:11">
      <c r="D120" s="74"/>
      <c r="E120" s="65"/>
      <c r="K120" s="82">
        <f>IF(AND(年报!N$2&lt;=A120,A120&lt;=年报!N$3),1,0)</f>
        <v>0</v>
      </c>
    </row>
    <row r="121" spans="4:11">
      <c r="D121" s="74"/>
      <c r="E121" s="65"/>
      <c r="K121" s="82">
        <f>IF(AND(年报!N$2&lt;=A121,A121&lt;=年报!N$3),1,0)</f>
        <v>0</v>
      </c>
    </row>
    <row r="122" spans="4:11">
      <c r="D122" s="74"/>
      <c r="E122" s="65"/>
      <c r="K122" s="82">
        <f>IF(AND(年报!N$2&lt;=A122,A122&lt;=年报!N$3),1,0)</f>
        <v>0</v>
      </c>
    </row>
    <row r="123" spans="11:11">
      <c r="K123" s="82">
        <f>IF(AND(年报!N$2&lt;=A123,A123&lt;=年报!N$3),1,0)</f>
        <v>0</v>
      </c>
    </row>
    <row r="124" spans="11:11">
      <c r="K124" s="127"/>
    </row>
    <row r="125" spans="11:11">
      <c r="K125" s="127"/>
    </row>
    <row r="126" spans="11:11">
      <c r="K126" s="127"/>
    </row>
    <row r="127" spans="11:11">
      <c r="K127" s="127"/>
    </row>
    <row r="128" spans="11:11">
      <c r="K128" s="127"/>
    </row>
    <row r="129" spans="11:11">
      <c r="K129" s="127"/>
    </row>
    <row r="130" spans="11:11">
      <c r="K130" s="127"/>
    </row>
    <row r="131" spans="11:11">
      <c r="K131" s="127"/>
    </row>
    <row r="132" spans="11:11">
      <c r="K132" s="127"/>
    </row>
    <row r="133" spans="11:11">
      <c r="K133" s="127"/>
    </row>
    <row r="134" spans="11:11">
      <c r="K134" s="127"/>
    </row>
    <row r="135" spans="11:11">
      <c r="K135" s="127"/>
    </row>
    <row r="136" spans="11:11">
      <c r="K136" s="127"/>
    </row>
    <row r="137" spans="11:11">
      <c r="K137" s="127"/>
    </row>
    <row r="138" spans="11:11">
      <c r="K138" s="127"/>
    </row>
    <row r="139" spans="11:11">
      <c r="K139" s="127"/>
    </row>
    <row r="140" spans="11:11">
      <c r="K140" s="127"/>
    </row>
    <row r="141" spans="11:11">
      <c r="K141" s="127"/>
    </row>
    <row r="142" spans="11:11">
      <c r="K142" s="127"/>
    </row>
    <row r="143" spans="11:11">
      <c r="K143" s="127"/>
    </row>
    <row r="144" spans="11:11">
      <c r="K144" s="127"/>
    </row>
    <row r="145" spans="11:11">
      <c r="K145" s="127"/>
    </row>
    <row r="146" spans="11:11">
      <c r="K146" s="127"/>
    </row>
    <row r="147" spans="11:11">
      <c r="K147" s="127"/>
    </row>
    <row r="148" spans="11:11">
      <c r="K148" s="127"/>
    </row>
    <row r="149" spans="11:11">
      <c r="K149" s="127"/>
    </row>
    <row r="150" spans="11:11">
      <c r="K150" s="127"/>
    </row>
    <row r="151" spans="11:11">
      <c r="K151" s="127"/>
    </row>
    <row r="152" spans="11:11">
      <c r="K152" s="127"/>
    </row>
    <row r="153" spans="11:11">
      <c r="K153" s="127"/>
    </row>
    <row r="154" spans="11:11">
      <c r="K154" s="127"/>
    </row>
    <row r="155" spans="11:11">
      <c r="K155" s="127"/>
    </row>
    <row r="156" spans="11:11">
      <c r="K156" s="128"/>
    </row>
    <row r="157" spans="11:11">
      <c r="K157" s="128"/>
    </row>
    <row r="158" spans="11:11">
      <c r="K158" s="128"/>
    </row>
    <row r="159" spans="11:11">
      <c r="K159" s="128"/>
    </row>
    <row r="160" spans="11:11">
      <c r="K160" s="128"/>
    </row>
    <row r="161" spans="11:11">
      <c r="K161" s="128"/>
    </row>
    <row r="162" spans="11:11">
      <c r="K162" s="128"/>
    </row>
    <row r="163" spans="11:11">
      <c r="K163" s="128"/>
    </row>
  </sheetData>
  <mergeCells count="3">
    <mergeCell ref="A1:B1"/>
    <mergeCell ref="A2:B2"/>
    <mergeCell ref="H1:H3"/>
  </mergeCell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07" activePane="bottomRight" state="frozen"/>
      <selection/>
      <selection pane="topRight"/>
      <selection pane="bottomLeft"/>
      <selection pane="bottomRight" activeCell="E130" sqref="E130"/>
    </sheetView>
  </sheetViews>
  <sheetFormatPr defaultColWidth="8.75" defaultRowHeight="14.25"/>
  <cols>
    <col min="1" max="1" width="10.375" style="65" customWidth="1"/>
    <col min="2" max="2" width="10.25" style="65" customWidth="1"/>
    <col min="3" max="3" width="9.375" style="65" customWidth="1"/>
    <col min="4" max="6" width="12.375" style="65" customWidth="1"/>
    <col min="7" max="7" width="11.5" style="123" customWidth="1"/>
    <col min="8" max="8" width="16.75" style="98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C1" s="65" t="s">
        <v>5</v>
      </c>
      <c r="D1" s="65" t="s">
        <v>6</v>
      </c>
      <c r="E1" s="65" t="s">
        <v>7</v>
      </c>
      <c r="F1" s="75" t="s">
        <v>8</v>
      </c>
      <c r="K1" s="79"/>
    </row>
    <row r="2" spans="1:11">
      <c r="A2" s="65" t="s">
        <v>64</v>
      </c>
      <c r="C2" s="69">
        <v>43193</v>
      </c>
      <c r="D2" s="70" t="s">
        <v>65</v>
      </c>
      <c r="E2" s="70" t="s">
        <v>66</v>
      </c>
      <c r="F2" s="75">
        <v>2672.73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123" t="s">
        <v>29</v>
      </c>
      <c r="K3" s="81" t="s">
        <v>20</v>
      </c>
    </row>
    <row r="4" spans="1:11">
      <c r="A4" s="115">
        <f>'DC4-1'!A63</f>
        <v>43200</v>
      </c>
      <c r="B4" s="77">
        <f>'DC4-1'!B4</f>
        <v>2581.994</v>
      </c>
      <c r="C4" s="77">
        <f>IF(ISERROR(VLOOKUP(A4,'DC4-1'!$A$4:$Q$1997,5,TRUE)),"",VLOOKUP(A4,'DC4-1'!$A$4:$Q$1997,5,TRUE))</f>
        <v>93.3465</v>
      </c>
      <c r="D4" s="74">
        <v>2.766</v>
      </c>
      <c r="E4" s="74">
        <v>2.811</v>
      </c>
      <c r="F4" s="74">
        <f>(B4+C4)-(D4+E4)/2</f>
        <v>2672.552</v>
      </c>
      <c r="G4" s="123">
        <f>(F$4-F4)*1000</f>
        <v>0</v>
      </c>
      <c r="I4" s="98"/>
      <c r="J4" s="98"/>
      <c r="K4" s="82"/>
    </row>
    <row r="5" spans="1:11">
      <c r="A5" s="115">
        <f>'DC4-1'!A64</f>
        <v>43209</v>
      </c>
      <c r="B5" s="77">
        <f>'DC4-1'!B5</f>
        <v>2581.994</v>
      </c>
      <c r="C5" s="77">
        <f>IF(ISERROR(VLOOKUP(A5,'DC4-1'!$A$4:$Q$1997,5,TRUE)),"",VLOOKUP(A5,'DC4-1'!$A$4:$Q$1997,5,TRUE))</f>
        <v>96.7835</v>
      </c>
      <c r="D5" s="74">
        <v>6.267</v>
      </c>
      <c r="E5" s="65">
        <v>6.311</v>
      </c>
      <c r="F5" s="74">
        <f t="shared" ref="F5:F68" si="0">(B5+C5)-(D5+E5)/2</f>
        <v>2672.4885</v>
      </c>
      <c r="G5" s="123">
        <f t="shared" ref="G5:G68" si="1">(F$4-F5)*1000</f>
        <v>63.5000000002037</v>
      </c>
      <c r="I5" s="98"/>
      <c r="J5" s="98"/>
      <c r="K5" s="82"/>
    </row>
    <row r="6" spans="1:11">
      <c r="A6" s="115">
        <f>'DC4-1'!A65</f>
        <v>43214</v>
      </c>
      <c r="B6" s="77">
        <f>'DC4-1'!B6</f>
        <v>2581.994</v>
      </c>
      <c r="C6" s="77">
        <f>IF(ISERROR(VLOOKUP(A6,'DC4-1'!$A$4:$Q$1997,5,TRUE)),"",VLOOKUP(A6,'DC4-1'!$A$4:$Q$1997,5,TRUE))</f>
        <v>96.7565</v>
      </c>
      <c r="D6" s="74">
        <v>6.259</v>
      </c>
      <c r="E6" s="65">
        <v>6.303</v>
      </c>
      <c r="F6" s="74">
        <f t="shared" si="0"/>
        <v>2672.4695</v>
      </c>
      <c r="G6" s="123">
        <f t="shared" si="1"/>
        <v>82.4999999999818</v>
      </c>
      <c r="I6" s="98"/>
      <c r="J6" s="98"/>
      <c r="K6" s="82"/>
    </row>
    <row r="7" spans="1:11">
      <c r="A7" s="115">
        <f>'DC4-1'!A66</f>
        <v>43244</v>
      </c>
      <c r="B7" s="77">
        <f>'DC4-1'!B7</f>
        <v>2581.994</v>
      </c>
      <c r="C7" s="77">
        <f>IF(ISERROR(VLOOKUP(A7,'DC4-1'!$A$4:$Q$1997,5,TRUE)),"",VLOOKUP(A7,'DC4-1'!$A$4:$Q$1997,5,TRUE))</f>
        <v>103.4695</v>
      </c>
      <c r="D7" s="74">
        <v>13.136</v>
      </c>
      <c r="E7" s="65">
        <v>13.172</v>
      </c>
      <c r="F7" s="74">
        <f t="shared" si="0"/>
        <v>2672.3095</v>
      </c>
      <c r="G7" s="123">
        <f t="shared" si="1"/>
        <v>242.499999999836</v>
      </c>
      <c r="I7" s="98"/>
      <c r="J7" s="98"/>
      <c r="K7" s="82"/>
    </row>
    <row r="8" spans="1:11">
      <c r="A8" s="115">
        <f>'DC4-1'!A67</f>
        <v>43249</v>
      </c>
      <c r="B8" s="77">
        <f>'DC4-1'!B8</f>
        <v>2581.994</v>
      </c>
      <c r="C8" s="77">
        <f>IF(ISERROR(VLOOKUP(A8,'DC4-1'!$A$4:$Q$1997,5,TRUE)),"",VLOOKUP(A8,'DC4-1'!$A$4:$Q$1997,5,TRUE))</f>
        <v>103.4405</v>
      </c>
      <c r="D8" s="74">
        <v>13.129</v>
      </c>
      <c r="E8" s="65">
        <v>13.164</v>
      </c>
      <c r="F8" s="74">
        <f t="shared" si="0"/>
        <v>2672.288</v>
      </c>
      <c r="G8" s="123">
        <f t="shared" si="1"/>
        <v>263.999999999669</v>
      </c>
      <c r="I8" s="98"/>
      <c r="J8" s="98"/>
      <c r="K8" s="82"/>
    </row>
    <row r="9" spans="1:11">
      <c r="A9" s="115">
        <f>'DC4-1'!A68</f>
        <v>43255</v>
      </c>
      <c r="B9" s="77">
        <f>'DC4-1'!B9</f>
        <v>2581.994</v>
      </c>
      <c r="C9" s="77">
        <f>IF(ISERROR(VLOOKUP(A9,'DC4-1'!$A$4:$Q$1997,5,TRUE)),"",VLOOKUP(A9,'DC4-1'!$A$4:$Q$1997,5,TRUE))</f>
        <v>104.0365</v>
      </c>
      <c r="D9" s="65">
        <v>13.728</v>
      </c>
      <c r="E9" s="65">
        <v>13.76</v>
      </c>
      <c r="F9" s="74">
        <f t="shared" si="0"/>
        <v>2672.2865</v>
      </c>
      <c r="G9" s="123">
        <f t="shared" si="1"/>
        <v>265.499999999975</v>
      </c>
      <c r="I9" s="98"/>
      <c r="J9" s="98"/>
      <c r="K9" s="82"/>
    </row>
    <row r="10" spans="1:11">
      <c r="A10" s="115">
        <f>'DC4-1'!A69</f>
        <v>43266</v>
      </c>
      <c r="B10" s="77">
        <f>'DC4-1'!B10</f>
        <v>2581.994</v>
      </c>
      <c r="C10" s="77">
        <f>IF(ISERROR(VLOOKUP(A10,'DC4-1'!$A$4:$Q$1997,5,TRUE)),"",VLOOKUP(A10,'DC4-1'!$A$4:$Q$1997,5,TRUE))</f>
        <v>103.991</v>
      </c>
      <c r="D10" s="65">
        <v>13.716</v>
      </c>
      <c r="E10" s="65">
        <v>13.751</v>
      </c>
      <c r="F10" s="74">
        <f t="shared" si="0"/>
        <v>2672.2515</v>
      </c>
      <c r="G10" s="123">
        <f t="shared" si="1"/>
        <v>300.499999999829</v>
      </c>
      <c r="I10" s="98"/>
      <c r="J10" s="98"/>
      <c r="K10" s="82"/>
    </row>
    <row r="11" spans="1:11">
      <c r="A11" s="115">
        <f>'DC4-1'!A70</f>
        <v>43271</v>
      </c>
      <c r="B11" s="77">
        <f>'DC4-1'!B11</f>
        <v>2581.994</v>
      </c>
      <c r="C11" s="77">
        <f>IF(ISERROR(VLOOKUP(A11,'DC4-1'!$A$4:$Q$1997,5,TRUE)),"",VLOOKUP(A11,'DC4-1'!$A$4:$Q$1997,5,TRUE))</f>
        <v>106.859</v>
      </c>
      <c r="D11" s="65">
        <v>16.594</v>
      </c>
      <c r="E11" s="65">
        <v>16.626</v>
      </c>
      <c r="F11" s="74">
        <f t="shared" si="0"/>
        <v>2672.243</v>
      </c>
      <c r="G11" s="123">
        <f t="shared" si="1"/>
        <v>309.000000000196</v>
      </c>
      <c r="I11" s="98"/>
      <c r="J11" s="98"/>
      <c r="K11" s="82"/>
    </row>
    <row r="12" spans="1:11">
      <c r="A12" s="115">
        <f>'DC4-1'!A71</f>
        <v>43277</v>
      </c>
      <c r="B12" s="77">
        <f>'DC4-1'!B12</f>
        <v>2581.994</v>
      </c>
      <c r="C12" s="77">
        <f>IF(ISERROR(VLOOKUP(A12,'DC4-1'!$A$4:$Q$1997,5,TRUE)),"",VLOOKUP(A12,'DC4-1'!$A$4:$Q$1997,5,TRUE))</f>
        <v>106.828</v>
      </c>
      <c r="D12" s="65">
        <v>16.578</v>
      </c>
      <c r="E12" s="65">
        <v>16.611</v>
      </c>
      <c r="F12" s="74">
        <f t="shared" si="0"/>
        <v>2672.2275</v>
      </c>
      <c r="G12" s="123">
        <f t="shared" si="1"/>
        <v>324.500000000171</v>
      </c>
      <c r="I12" s="98"/>
      <c r="J12" s="98"/>
      <c r="K12" s="82"/>
    </row>
    <row r="13" spans="1:11">
      <c r="A13" s="115">
        <f>'DC4-1'!A72</f>
        <v>43283</v>
      </c>
      <c r="B13" s="77">
        <f>'DC4-1'!B13</f>
        <v>2581.994</v>
      </c>
      <c r="C13" s="77">
        <f>IF(ISERROR(VLOOKUP(A13,'DC4-1'!$A$4:$Q$1997,5,TRUE)),"",VLOOKUP(A13,'DC4-1'!$A$4:$Q$1997,5,TRUE))</f>
        <v>106.806</v>
      </c>
      <c r="D13" s="65">
        <v>16.572</v>
      </c>
      <c r="E13" s="65">
        <v>16.61</v>
      </c>
      <c r="F13" s="74">
        <f t="shared" si="0"/>
        <v>2672.209</v>
      </c>
      <c r="G13" s="123">
        <f t="shared" si="1"/>
        <v>342.999999999847</v>
      </c>
      <c r="I13" s="98"/>
      <c r="J13" s="98"/>
      <c r="K13" s="82"/>
    </row>
    <row r="14" spans="1:11">
      <c r="A14" s="115">
        <f>'DC4-1'!A73</f>
        <v>43293</v>
      </c>
      <c r="B14" s="77">
        <f>'DC4-1'!B14</f>
        <v>2581.994</v>
      </c>
      <c r="C14" s="77">
        <f>IF(ISERROR(VLOOKUP(A14,'DC4-1'!$A$4:$Q$1997,5,TRUE)),"",VLOOKUP(A14,'DC4-1'!$A$4:$Q$1997,5,TRUE))</f>
        <v>106.806</v>
      </c>
      <c r="D14" s="65">
        <v>16.585</v>
      </c>
      <c r="E14" s="65">
        <v>16.614</v>
      </c>
      <c r="F14" s="74">
        <f t="shared" si="0"/>
        <v>2672.2005</v>
      </c>
      <c r="G14" s="123">
        <f t="shared" si="1"/>
        <v>351.49999999976</v>
      </c>
      <c r="I14" s="98"/>
      <c r="J14" s="98"/>
      <c r="K14" s="82"/>
    </row>
    <row r="15" spans="1:11">
      <c r="A15" s="115">
        <f>'DC4-1'!A74</f>
        <v>43297</v>
      </c>
      <c r="B15" s="77">
        <f>'DC4-1'!B15</f>
        <v>2581.994</v>
      </c>
      <c r="C15" s="77">
        <f>IF(ISERROR(VLOOKUP(A15,'DC4-1'!$A$4:$Q$1997,5,TRUE)),"",VLOOKUP(A15,'DC4-1'!$A$4:$Q$1997,5,TRUE))</f>
        <v>106.776</v>
      </c>
      <c r="D15" s="65">
        <v>16.565</v>
      </c>
      <c r="E15" s="65">
        <v>16.597</v>
      </c>
      <c r="F15" s="74">
        <f t="shared" si="0"/>
        <v>2672.189</v>
      </c>
      <c r="G15" s="123">
        <f t="shared" si="1"/>
        <v>363.000000000284</v>
      </c>
      <c r="I15" s="98"/>
      <c r="J15" s="98"/>
      <c r="K15" s="82"/>
    </row>
    <row r="16" spans="1:11">
      <c r="A16" s="115">
        <f>'DC4-1'!A75</f>
        <v>43306</v>
      </c>
      <c r="B16" s="77">
        <f>'DC4-1'!B16</f>
        <v>2581.994</v>
      </c>
      <c r="C16" s="77">
        <f>IF(ISERROR(VLOOKUP(A16,'DC4-1'!$A$4:$Q$1997,5,TRUE)),"",VLOOKUP(A16,'DC4-1'!$A$4:$Q$1997,5,TRUE))</f>
        <v>106.768</v>
      </c>
      <c r="D16" s="65">
        <v>16.554</v>
      </c>
      <c r="E16" s="65">
        <v>16.584</v>
      </c>
      <c r="F16" s="74">
        <f t="shared" si="0"/>
        <v>2672.193</v>
      </c>
      <c r="G16" s="123">
        <f t="shared" si="1"/>
        <v>358.999999999924</v>
      </c>
      <c r="I16" s="98"/>
      <c r="J16" s="98"/>
      <c r="K16" s="82"/>
    </row>
    <row r="17" spans="1:11">
      <c r="A17" s="115">
        <f>'DC4-1'!A76</f>
        <v>43313</v>
      </c>
      <c r="B17" s="77">
        <f>'DC4-1'!B17</f>
        <v>2581.994</v>
      </c>
      <c r="C17" s="77">
        <f>IF(ISERROR(VLOOKUP(A17,'DC4-1'!$A$4:$Q$1997,5,TRUE)),"",VLOOKUP(A17,'DC4-1'!$A$4:$Q$1997,5,TRUE))</f>
        <v>107.389</v>
      </c>
      <c r="D17" s="65">
        <v>17.182</v>
      </c>
      <c r="E17" s="65">
        <v>17.218</v>
      </c>
      <c r="F17" s="74">
        <f t="shared" si="0"/>
        <v>2672.183</v>
      </c>
      <c r="G17" s="123">
        <f t="shared" si="1"/>
        <v>368.999999999687</v>
      </c>
      <c r="I17" s="98"/>
      <c r="J17" s="98"/>
      <c r="K17" s="82"/>
    </row>
    <row r="18" spans="1:11">
      <c r="A18" s="115">
        <f>'DC4-1'!A77</f>
        <v>43318</v>
      </c>
      <c r="B18" s="77">
        <f>'DC4-1'!B18</f>
        <v>2581.994</v>
      </c>
      <c r="C18" s="77">
        <f>IF(ISERROR(VLOOKUP(A18,'DC4-1'!$A$4:$Q$1997,5,TRUE)),"",VLOOKUP(A18,'DC4-1'!$A$4:$Q$1997,5,TRUE))</f>
        <v>107.383</v>
      </c>
      <c r="D18" s="65">
        <v>17.176</v>
      </c>
      <c r="E18" s="65">
        <v>17.211</v>
      </c>
      <c r="F18" s="74">
        <f t="shared" si="0"/>
        <v>2672.1835</v>
      </c>
      <c r="G18" s="123">
        <f t="shared" si="1"/>
        <v>368.50000000004</v>
      </c>
      <c r="I18" s="98"/>
      <c r="J18" s="98"/>
      <c r="K18" s="82"/>
    </row>
    <row r="19" spans="1:11">
      <c r="A19" s="115">
        <f>'DC4-1'!A78</f>
        <v>43325</v>
      </c>
      <c r="B19" s="77">
        <f>'DC4-1'!B19</f>
        <v>2581.994</v>
      </c>
      <c r="C19" s="77">
        <f>IF(ISERROR(VLOOKUP(A19,'DC4-1'!$A$4:$Q$1997,5,TRUE)),"",VLOOKUP(A19,'DC4-1'!$A$4:$Q$1997,5,TRUE))</f>
        <v>107.3485</v>
      </c>
      <c r="D19" s="65">
        <v>17.155</v>
      </c>
      <c r="E19" s="65">
        <v>17.19</v>
      </c>
      <c r="F19" s="74">
        <f t="shared" si="0"/>
        <v>2672.17</v>
      </c>
      <c r="G19" s="123">
        <f t="shared" si="1"/>
        <v>382.000000000062</v>
      </c>
      <c r="I19" s="98"/>
      <c r="J19" s="98"/>
      <c r="K19" s="82"/>
    </row>
    <row r="20" spans="1:11">
      <c r="A20" s="115">
        <f>'DC4-1'!A79</f>
        <v>43336</v>
      </c>
      <c r="B20" s="77">
        <f>'DC4-1'!B20</f>
        <v>2581.994</v>
      </c>
      <c r="C20" s="77">
        <f>IF(ISERROR(VLOOKUP(A20,'DC4-1'!$A$4:$Q$1997,5,TRUE)),"",VLOOKUP(A20,'DC4-1'!$A$4:$Q$1997,5,TRUE))</f>
        <v>110.2335</v>
      </c>
      <c r="D20" s="65">
        <v>20.057</v>
      </c>
      <c r="E20" s="65">
        <v>20.091</v>
      </c>
      <c r="F20" s="74">
        <f t="shared" si="0"/>
        <v>2672.1535</v>
      </c>
      <c r="G20" s="123">
        <f t="shared" si="1"/>
        <v>398.50000000024</v>
      </c>
      <c r="I20" s="98"/>
      <c r="J20" s="98"/>
      <c r="K20" s="82"/>
    </row>
    <row r="21" spans="1:11">
      <c r="A21" s="115">
        <f>'DC4-1'!A80</f>
        <v>43340</v>
      </c>
      <c r="B21" s="77">
        <f>'DC4-1'!B21</f>
        <v>2581.994</v>
      </c>
      <c r="C21" s="77">
        <f>IF(ISERROR(VLOOKUP(A21,'DC4-1'!$A$4:$Q$1997,5,TRUE)),"",VLOOKUP(A21,'DC4-1'!$A$4:$Q$1997,5,TRUE))</f>
        <v>110.2355</v>
      </c>
      <c r="D21" s="65">
        <v>20.069</v>
      </c>
      <c r="E21" s="65">
        <v>20.107</v>
      </c>
      <c r="F21" s="74">
        <f t="shared" si="0"/>
        <v>2672.1415</v>
      </c>
      <c r="G21" s="123">
        <f t="shared" si="1"/>
        <v>410.499999999956</v>
      </c>
      <c r="I21" s="98"/>
      <c r="J21" s="98"/>
      <c r="K21" s="82"/>
    </row>
    <row r="22" spans="1:11">
      <c r="A22" s="115">
        <f>'DC4-1'!A81</f>
        <v>43346</v>
      </c>
      <c r="B22" s="77">
        <f>'DC4-1'!B22</f>
        <v>2581.994</v>
      </c>
      <c r="C22" s="77">
        <f>IF(ISERROR(VLOOKUP(A22,'DC4-1'!$A$4:$Q$1997,5,TRUE)),"",VLOOKUP(A22,'DC4-1'!$A$4:$Q$1997,5,TRUE))</f>
        <v>110.235</v>
      </c>
      <c r="D22" s="65">
        <v>20.05</v>
      </c>
      <c r="E22" s="65">
        <v>20.087</v>
      </c>
      <c r="F22" s="74">
        <f t="shared" si="0"/>
        <v>2672.1605</v>
      </c>
      <c r="G22" s="123">
        <f t="shared" si="1"/>
        <v>391.499999999724</v>
      </c>
      <c r="I22" s="98"/>
      <c r="J22" s="98"/>
      <c r="K22" s="82"/>
    </row>
    <row r="23" spans="1:11">
      <c r="A23" s="115">
        <f>'DC4-1'!A82</f>
        <v>43365</v>
      </c>
      <c r="B23" s="77">
        <f>'DC4-1'!B23</f>
        <v>2581.994</v>
      </c>
      <c r="C23" s="77">
        <f>IF(ISERROR(VLOOKUP(A23,'DC4-1'!$A$4:$Q$1997,5,TRUE)),"",VLOOKUP(A23,'DC4-1'!$A$4:$Q$1997,5,TRUE))</f>
        <v>113.665</v>
      </c>
      <c r="D23" s="65">
        <v>23.564</v>
      </c>
      <c r="E23" s="65">
        <v>23.603</v>
      </c>
      <c r="F23" s="74">
        <f t="shared" si="0"/>
        <v>2672.0755</v>
      </c>
      <c r="G23" s="123">
        <f t="shared" si="1"/>
        <v>476.500000000215</v>
      </c>
      <c r="I23" s="98"/>
      <c r="J23" s="98"/>
      <c r="K23" s="82"/>
    </row>
    <row r="24" spans="1:11">
      <c r="A24" s="115">
        <v>43370</v>
      </c>
      <c r="B24" s="77">
        <f>'DC4-1'!B24</f>
        <v>2581.994</v>
      </c>
      <c r="C24" s="77">
        <f>IF(ISERROR(VLOOKUP(A24,'DC4-1'!$A$4:$Q$1997,5,TRUE)),"",VLOOKUP(A24,'DC4-1'!$A$4:$Q$1997,5,TRUE))</f>
        <v>113.648</v>
      </c>
      <c r="D24" s="65">
        <v>23.559</v>
      </c>
      <c r="E24" s="65">
        <v>23.597</v>
      </c>
      <c r="F24" s="74">
        <f t="shared" si="0"/>
        <v>2672.064</v>
      </c>
      <c r="G24" s="123">
        <f t="shared" si="1"/>
        <v>487.999999999829</v>
      </c>
      <c r="I24" s="98"/>
      <c r="J24" s="98"/>
      <c r="K24" s="82"/>
    </row>
    <row r="25" spans="1:11">
      <c r="A25" s="115">
        <f>实测管口高程!A2</f>
        <v>43375</v>
      </c>
      <c r="B25" s="77">
        <f>'DC4-1'!B25</f>
        <v>2581.994</v>
      </c>
      <c r="C25" s="77">
        <f>IF(ISERROR(VLOOKUP(A25,'DC4-1'!$A$4:$Q$1997,5,TRUE)),"",VLOOKUP(A25,'DC4-1'!$A$4:$Q$1997,5,TRUE))</f>
        <v>113.643</v>
      </c>
      <c r="D25" s="65">
        <v>23.56</v>
      </c>
      <c r="E25" s="65">
        <v>23.598</v>
      </c>
      <c r="F25" s="74">
        <f t="shared" si="0"/>
        <v>2672.058</v>
      </c>
      <c r="G25" s="123">
        <f t="shared" si="1"/>
        <v>494.000000000142</v>
      </c>
      <c r="H25" s="78"/>
      <c r="K25" s="82"/>
    </row>
    <row r="26" spans="1:11">
      <c r="A26" s="115">
        <f>实测管口高程!A3</f>
        <v>43381</v>
      </c>
      <c r="B26" s="77">
        <f>'DC4-1'!B26</f>
        <v>2581.994</v>
      </c>
      <c r="C26" s="77">
        <f>IF(ISERROR(VLOOKUP(A26,'DC4-1'!$A$4:$Q$1997,5,TRUE)),"",VLOOKUP(A26,'DC4-1'!$A$4:$Q$1997,5,TRUE))</f>
        <v>113.635</v>
      </c>
      <c r="D26" s="65">
        <v>23.559</v>
      </c>
      <c r="E26" s="65">
        <v>23.595</v>
      </c>
      <c r="F26" s="74">
        <f t="shared" si="0"/>
        <v>2672.052</v>
      </c>
      <c r="G26" s="123">
        <f t="shared" si="1"/>
        <v>500.000000000455</v>
      </c>
      <c r="K26" s="82"/>
    </row>
    <row r="27" spans="1:11">
      <c r="A27" s="115">
        <f>实测管口高程!A4</f>
        <v>43390</v>
      </c>
      <c r="B27" s="77">
        <f>'DC4-1'!B27</f>
        <v>2581.994</v>
      </c>
      <c r="C27" s="77">
        <f>IF(ISERROR(VLOOKUP(A27,'DC4-1'!$A$4:$Q$1997,5,TRUE)),"",VLOOKUP(A27,'DC4-1'!$A$4:$Q$1997,5,TRUE))</f>
        <v>113.6035</v>
      </c>
      <c r="D27" s="65">
        <v>23.541</v>
      </c>
      <c r="E27" s="65">
        <v>23.579</v>
      </c>
      <c r="F27" s="74">
        <f t="shared" si="0"/>
        <v>2672.0375</v>
      </c>
      <c r="G27" s="123">
        <f t="shared" si="1"/>
        <v>514.499999999771</v>
      </c>
      <c r="K27" s="82"/>
    </row>
    <row r="28" spans="1:11">
      <c r="A28" s="115">
        <f>实测管口高程!A5</f>
        <v>43396</v>
      </c>
      <c r="B28" s="77">
        <f>'DC4-1'!B28</f>
        <v>2581.994</v>
      </c>
      <c r="C28" s="77">
        <f>IF(ISERROR(VLOOKUP(A28,'DC4-1'!$A$4:$Q$1997,5,TRUE)),"",VLOOKUP(A28,'DC4-1'!$A$4:$Q$1997,5,TRUE))</f>
        <v>116.939</v>
      </c>
      <c r="D28" s="65">
        <v>26.904</v>
      </c>
      <c r="E28" s="65">
        <v>26.941</v>
      </c>
      <c r="F28" s="74">
        <f t="shared" si="0"/>
        <v>2672.0105</v>
      </c>
      <c r="G28" s="123">
        <f t="shared" si="1"/>
        <v>541.500000000269</v>
      </c>
      <c r="K28" s="82"/>
    </row>
    <row r="29" spans="1:11">
      <c r="A29" s="115">
        <f>实测管口高程!A6</f>
        <v>43403</v>
      </c>
      <c r="B29" s="77">
        <f>'DC4-1'!B29</f>
        <v>2581.994</v>
      </c>
      <c r="C29" s="77">
        <f>IF(ISERROR(VLOOKUP(A29,'DC4-1'!$A$4:$Q$1997,5,TRUE)),"",VLOOKUP(A29,'DC4-1'!$A$4:$Q$1997,5,TRUE))</f>
        <v>120.1085</v>
      </c>
      <c r="D29" s="65">
        <v>30.106</v>
      </c>
      <c r="E29" s="65">
        <v>30.143</v>
      </c>
      <c r="F29" s="74">
        <f t="shared" si="0"/>
        <v>2671.978</v>
      </c>
      <c r="G29" s="123">
        <f t="shared" si="1"/>
        <v>574.000000000069</v>
      </c>
      <c r="K29" s="82"/>
    </row>
    <row r="30" spans="1:11">
      <c r="A30" s="115">
        <f>实测管口高程!A7</f>
        <v>43411</v>
      </c>
      <c r="B30" s="77">
        <f>'DC4-1'!B30</f>
        <v>2581.994</v>
      </c>
      <c r="C30" s="77">
        <f>IF(ISERROR(VLOOKUP(A30,'DC4-1'!$A$4:$Q$1997,5,TRUE)),"",VLOOKUP(A30,'DC4-1'!$A$4:$Q$1997,5,TRUE))</f>
        <v>123.1</v>
      </c>
      <c r="D30" s="65">
        <v>33.152</v>
      </c>
      <c r="E30" s="65">
        <v>33.186</v>
      </c>
      <c r="F30" s="74">
        <f t="shared" si="0"/>
        <v>2671.925</v>
      </c>
      <c r="G30" s="123">
        <f t="shared" si="1"/>
        <v>626.999999999953</v>
      </c>
      <c r="K30" s="82"/>
    </row>
    <row r="31" spans="1:11">
      <c r="A31" s="115">
        <f>实测管口高程!A8</f>
        <v>43419</v>
      </c>
      <c r="B31" s="77">
        <f>'DC4-1'!B31</f>
        <v>2581.994</v>
      </c>
      <c r="C31" s="77">
        <f>IF(ISERROR(VLOOKUP(A31,'DC4-1'!$A$4:$Q$1997,5,TRUE)),"",VLOOKUP(A31,'DC4-1'!$A$4:$Q$1997,5,TRUE))</f>
        <v>123.6075</v>
      </c>
      <c r="D31" s="65">
        <v>33.729</v>
      </c>
      <c r="E31" s="65">
        <v>33.762</v>
      </c>
      <c r="F31" s="74">
        <f t="shared" si="0"/>
        <v>2671.856</v>
      </c>
      <c r="G31" s="123">
        <f t="shared" si="1"/>
        <v>695.999999999913</v>
      </c>
      <c r="K31" s="82"/>
    </row>
    <row r="32" spans="1:11">
      <c r="A32" s="115">
        <f>实测管口高程!A9</f>
        <v>43425</v>
      </c>
      <c r="B32" s="77">
        <f>'DC4-1'!B32</f>
        <v>2581.994</v>
      </c>
      <c r="C32" s="77">
        <f>IF(ISERROR(VLOOKUP(A32,'DC4-1'!$A$4:$Q$1997,5,TRUE)),"",VLOOKUP(A32,'DC4-1'!$A$4:$Q$1997,5,TRUE))</f>
        <v>126.413</v>
      </c>
      <c r="D32" s="65">
        <v>36.561</v>
      </c>
      <c r="E32" s="65">
        <v>36.596</v>
      </c>
      <c r="F32" s="74">
        <f t="shared" si="0"/>
        <v>2671.8285</v>
      </c>
      <c r="G32" s="123">
        <f t="shared" si="1"/>
        <v>723.500000000058</v>
      </c>
      <c r="K32" s="82"/>
    </row>
    <row r="33" spans="1:11">
      <c r="A33" s="115">
        <f>实测管口高程!A10</f>
        <v>43431</v>
      </c>
      <c r="B33" s="77">
        <f>'DC4-1'!B33</f>
        <v>2581.994</v>
      </c>
      <c r="C33" s="77">
        <f>IF(ISERROR(VLOOKUP(A33,'DC4-1'!$A$4:$Q$1997,5,TRUE)),"",VLOOKUP(A33,'DC4-1'!$A$4:$Q$1997,5,TRUE))</f>
        <v>126.9635</v>
      </c>
      <c r="D33" s="65">
        <v>37.132</v>
      </c>
      <c r="E33" s="65">
        <v>37.164</v>
      </c>
      <c r="F33" s="74">
        <f t="shared" si="0"/>
        <v>2671.8095</v>
      </c>
      <c r="G33" s="123">
        <f t="shared" si="1"/>
        <v>742.500000000291</v>
      </c>
      <c r="K33" s="82"/>
    </row>
    <row r="34" spans="1:11">
      <c r="A34" s="115">
        <f>实测管口高程!A11</f>
        <v>43441</v>
      </c>
      <c r="B34" s="77">
        <f>'DC4-1'!B34</f>
        <v>2581.994</v>
      </c>
      <c r="C34" s="77">
        <f>IF(ISERROR(VLOOKUP(A34,'DC4-1'!$A$4:$Q$1997,5,TRUE)),"",VLOOKUP(A34,'DC4-1'!$A$4:$Q$1997,5,TRUE))</f>
        <v>129.7375</v>
      </c>
      <c r="D34" s="65">
        <v>39.938</v>
      </c>
      <c r="E34" s="65">
        <v>39.975</v>
      </c>
      <c r="F34" s="74">
        <f t="shared" si="0"/>
        <v>2671.775</v>
      </c>
      <c r="G34" s="123">
        <f t="shared" si="1"/>
        <v>776.999999999589</v>
      </c>
      <c r="K34" s="82"/>
    </row>
    <row r="35" spans="1:11">
      <c r="A35" s="115">
        <f>实测管口高程!A12</f>
        <v>43445</v>
      </c>
      <c r="B35" s="77">
        <f>'DC4-1'!B35</f>
        <v>2581.994</v>
      </c>
      <c r="C35" s="77">
        <f>IF(ISERROR(VLOOKUP(A35,'DC4-1'!$A$4:$Q$1997,5,TRUE)),"",VLOOKUP(A35,'DC4-1'!$A$4:$Q$1997,5,TRUE))</f>
        <v>129.7125</v>
      </c>
      <c r="D35" s="65">
        <v>39.924</v>
      </c>
      <c r="E35" s="65">
        <v>39.964</v>
      </c>
      <c r="F35" s="74">
        <f t="shared" si="0"/>
        <v>2671.7625</v>
      </c>
      <c r="G35" s="123">
        <f t="shared" si="1"/>
        <v>789.499999999862</v>
      </c>
      <c r="K35" s="82"/>
    </row>
    <row r="36" spans="1:11">
      <c r="A36" s="115">
        <f>实测管口高程!A13</f>
        <v>43455</v>
      </c>
      <c r="B36" s="77">
        <f>'DC4-1'!B36</f>
        <v>2581.994</v>
      </c>
      <c r="C36" s="77">
        <f>IF(ISERROR(VLOOKUP(A36,'DC4-1'!$A$4:$Q$1997,5,TRUE)),"",VLOOKUP(A36,'DC4-1'!$A$4:$Q$1997,5,TRUE))</f>
        <v>133.1545</v>
      </c>
      <c r="D36" s="65">
        <v>43.397</v>
      </c>
      <c r="E36" s="65">
        <v>43.428</v>
      </c>
      <c r="F36" s="74">
        <f t="shared" si="0"/>
        <v>2671.736</v>
      </c>
      <c r="G36" s="123">
        <f t="shared" si="1"/>
        <v>815.999999999804</v>
      </c>
      <c r="K36" s="82"/>
    </row>
    <row r="37" spans="1:11">
      <c r="A37" s="115">
        <f>实测管口高程!A14</f>
        <v>43461</v>
      </c>
      <c r="B37" s="77">
        <f>'DC4-1'!B37</f>
        <v>2581.994</v>
      </c>
      <c r="C37" s="77">
        <f>IF(ISERROR(VLOOKUP(A37,'DC4-1'!$A$4:$Q$1997,5,TRUE)),"",VLOOKUP(A37,'DC4-1'!$A$4:$Q$1997,5,TRUE))</f>
        <v>133.1115</v>
      </c>
      <c r="D37" s="65">
        <v>43.358</v>
      </c>
      <c r="E37" s="65">
        <v>43.393</v>
      </c>
      <c r="F37" s="74">
        <f t="shared" si="0"/>
        <v>2671.73</v>
      </c>
      <c r="G37" s="123">
        <f t="shared" si="1"/>
        <v>822.000000000116</v>
      </c>
      <c r="K37" s="82"/>
    </row>
    <row r="38" spans="1:11">
      <c r="A38" s="115">
        <f>实测管口高程!A15</f>
        <v>43467</v>
      </c>
      <c r="B38" s="77">
        <f>'DC4-1'!B38</f>
        <v>2581.994</v>
      </c>
      <c r="C38" s="77">
        <f>IF(ISERROR(VLOOKUP(A38,'DC4-1'!$A$4:$Q$1997,5,TRUE)),"",VLOOKUP(A38,'DC4-1'!$A$4:$Q$1997,5,TRUE))</f>
        <v>133.082</v>
      </c>
      <c r="D38" s="65">
        <v>43.342</v>
      </c>
      <c r="E38" s="65">
        <v>43.379</v>
      </c>
      <c r="F38" s="74">
        <f t="shared" si="0"/>
        <v>2671.7155</v>
      </c>
      <c r="G38" s="123">
        <f t="shared" si="1"/>
        <v>836.499999999887</v>
      </c>
      <c r="K38" s="82"/>
    </row>
    <row r="39" spans="1:11">
      <c r="A39" s="115">
        <f>实测管口高程!A16</f>
        <v>43474</v>
      </c>
      <c r="B39" s="77">
        <f>'DC4-1'!B39</f>
        <v>2581.994</v>
      </c>
      <c r="C39" s="77">
        <f>IF(ISERROR(VLOOKUP(A39,'DC4-1'!$A$4:$Q$1997,5,TRUE)),"",VLOOKUP(A39,'DC4-1'!$A$4:$Q$1997,5,TRUE))</f>
        <v>133.648</v>
      </c>
      <c r="D39" s="65">
        <v>43.929</v>
      </c>
      <c r="E39" s="65">
        <v>43.968</v>
      </c>
      <c r="F39" s="74">
        <f t="shared" si="0"/>
        <v>2671.6935</v>
      </c>
      <c r="G39" s="123">
        <f t="shared" si="1"/>
        <v>858.499999999822</v>
      </c>
      <c r="K39" s="82"/>
    </row>
    <row r="40" spans="1:11">
      <c r="A40" s="115">
        <f>实测管口高程!A17</f>
        <v>43481</v>
      </c>
      <c r="B40" s="77">
        <f>'DC4-1'!B40</f>
        <v>2581.994</v>
      </c>
      <c r="C40" s="77">
        <f>IF(ISERROR(VLOOKUP(A40,'DC4-1'!$A$4:$Q$1997,5,TRUE)),"",VLOOKUP(A40,'DC4-1'!$A$4:$Q$1997,5,TRUE))</f>
        <v>136.348</v>
      </c>
      <c r="D40" s="65">
        <v>46.639</v>
      </c>
      <c r="E40" s="65">
        <v>46.671</v>
      </c>
      <c r="F40" s="74">
        <f t="shared" si="0"/>
        <v>2671.687</v>
      </c>
      <c r="G40" s="123">
        <f t="shared" si="1"/>
        <v>865.000000000236</v>
      </c>
      <c r="K40" s="82">
        <f>IF(AND(年报!N$2&lt;=A40,A40&lt;=年报!N$3),1,0)</f>
        <v>0</v>
      </c>
    </row>
    <row r="41" spans="1:11">
      <c r="A41" s="115">
        <f>实测管口高程!A18</f>
        <v>43486</v>
      </c>
      <c r="B41" s="77">
        <f>'DC4-1'!B41</f>
        <v>2581.994</v>
      </c>
      <c r="C41" s="77">
        <f>IF(ISERROR(VLOOKUP(A41,'DC4-1'!$A$4:$Q$1997,5,TRUE)),"",VLOOKUP(A41,'DC4-1'!$A$4:$Q$1997,5,TRUE))</f>
        <v>136.3355</v>
      </c>
      <c r="D41" s="65">
        <v>46.624</v>
      </c>
      <c r="E41" s="65">
        <v>46.665</v>
      </c>
      <c r="F41" s="74">
        <f t="shared" si="0"/>
        <v>2671.685</v>
      </c>
      <c r="G41" s="123">
        <f t="shared" si="1"/>
        <v>866.999999999734</v>
      </c>
      <c r="K41" s="82">
        <f>IF(AND(年报!N$2&lt;=A41,A41&lt;=年报!N$3),1,0)</f>
        <v>0</v>
      </c>
    </row>
    <row r="42" spans="1:11">
      <c r="A42" s="115">
        <f>实测管口高程!A19</f>
        <v>43511</v>
      </c>
      <c r="B42" s="77">
        <f>'DC4-1'!B42</f>
        <v>2581.994</v>
      </c>
      <c r="C42" s="77">
        <f>IF(ISERROR(VLOOKUP(A42,'DC4-1'!$A$4:$Q$1997,5,TRUE)),"",VLOOKUP(A42,'DC4-1'!$A$4:$Q$1997,5,TRUE))</f>
        <v>136.2745</v>
      </c>
      <c r="D42" s="65">
        <v>46.599</v>
      </c>
      <c r="E42" s="65">
        <v>46.635</v>
      </c>
      <c r="F42" s="74">
        <f t="shared" si="0"/>
        <v>2671.6515</v>
      </c>
      <c r="G42" s="123">
        <f t="shared" si="1"/>
        <v>900.500000000193</v>
      </c>
      <c r="K42" s="82">
        <f>IF(AND(年报!N$2&lt;=A42,A42&lt;=年报!N$3),1,0)</f>
        <v>0</v>
      </c>
    </row>
    <row r="43" spans="1:11">
      <c r="A43" s="21">
        <v>43515</v>
      </c>
      <c r="B43" s="77">
        <f>'DC4-1'!B43</f>
        <v>2581.994</v>
      </c>
      <c r="C43" s="77">
        <f>IF(ISERROR(VLOOKUP(A43,'DC4-1'!$A$4:$Q$1997,5,TRUE)),"",VLOOKUP(A43,'DC4-1'!$A$4:$Q$1997,5,TRUE))</f>
        <v>136.2615</v>
      </c>
      <c r="D43" s="65">
        <v>46.586</v>
      </c>
      <c r="E43" s="65">
        <v>46.619</v>
      </c>
      <c r="F43" s="74">
        <f t="shared" si="0"/>
        <v>2671.653</v>
      </c>
      <c r="G43" s="123">
        <f t="shared" si="1"/>
        <v>898.999999999887</v>
      </c>
      <c r="K43" s="82">
        <f>IF(AND(年报!N$2&lt;=A43,A43&lt;=年报!N$3),1,0)</f>
        <v>0</v>
      </c>
    </row>
    <row r="44" spans="1:11">
      <c r="A44" s="21">
        <v>43524</v>
      </c>
      <c r="B44" s="77">
        <f>'DC4-1'!B44</f>
        <v>2581.994</v>
      </c>
      <c r="C44" s="77">
        <f>IF(ISERROR(VLOOKUP(A44,'DC4-1'!$A$4:$Q$1997,5,TRUE)),"",VLOOKUP(A44,'DC4-1'!$A$4:$Q$1997,5,TRUE))</f>
        <v>138.9745</v>
      </c>
      <c r="D44" s="65">
        <v>49.312</v>
      </c>
      <c r="E44" s="65">
        <v>49.342</v>
      </c>
      <c r="F44" s="74">
        <f t="shared" si="0"/>
        <v>2671.6415</v>
      </c>
      <c r="G44" s="123">
        <f t="shared" si="1"/>
        <v>910.500000000411</v>
      </c>
      <c r="K44" s="82">
        <f>IF(AND(年报!N$2&lt;=A44,A44&lt;=年报!N$3),1,0)</f>
        <v>0</v>
      </c>
    </row>
    <row r="45" spans="1:11">
      <c r="A45" s="21">
        <v>43530</v>
      </c>
      <c r="B45" s="77">
        <f>'DC4-1'!B45</f>
        <v>2581.994</v>
      </c>
      <c r="C45" s="77">
        <f>IF(ISERROR(VLOOKUP(A45,'DC4-1'!$A$4:$Q$1997,5,TRUE)),"",VLOOKUP(A45,'DC4-1'!$A$4:$Q$1997,5,TRUE))</f>
        <v>139.525</v>
      </c>
      <c r="D45" s="65">
        <v>49.878</v>
      </c>
      <c r="E45" s="65">
        <v>49.909</v>
      </c>
      <c r="F45" s="74">
        <f t="shared" si="0"/>
        <v>2671.6255</v>
      </c>
      <c r="G45" s="123">
        <f t="shared" si="1"/>
        <v>926.500000000033</v>
      </c>
      <c r="K45" s="82">
        <f>IF(AND(年报!N$2&lt;=A45,A45&lt;=年报!N$3),1,0)</f>
        <v>0</v>
      </c>
    </row>
    <row r="46" spans="1:11">
      <c r="A46" s="21">
        <v>43535</v>
      </c>
      <c r="B46" s="77">
        <f>'DC4-1'!B46</f>
        <v>2581.994</v>
      </c>
      <c r="C46" s="77">
        <f>IF(ISERROR(VLOOKUP(A46,'DC4-1'!$A$4:$Q$1997,5,TRUE)),"",VLOOKUP(A46,'DC4-1'!$A$4:$Q$1997,5,TRUE))</f>
        <v>142.223</v>
      </c>
      <c r="D46" s="65">
        <v>52.588</v>
      </c>
      <c r="E46" s="65">
        <v>52.619</v>
      </c>
      <c r="F46" s="74">
        <f t="shared" si="0"/>
        <v>2671.6135</v>
      </c>
      <c r="G46" s="123">
        <f t="shared" si="1"/>
        <v>938.500000000204</v>
      </c>
      <c r="K46" s="82">
        <f>IF(AND(年报!N$2&lt;=A46,A46&lt;=年报!N$3),1,0)</f>
        <v>0</v>
      </c>
    </row>
    <row r="47" spans="1:11">
      <c r="A47" s="21">
        <v>43543</v>
      </c>
      <c r="B47" s="77">
        <f>'DC4-1'!B47</f>
        <v>2581.994</v>
      </c>
      <c r="C47" s="77">
        <f>IF(ISERROR(VLOOKUP(A47,'DC4-1'!$A$4:$Q$1997,5,TRUE)),"",VLOOKUP(A47,'DC4-1'!$A$4:$Q$1997,5,TRUE))</f>
        <v>145.219</v>
      </c>
      <c r="D47" s="65">
        <v>55.617</v>
      </c>
      <c r="E47" s="65">
        <v>55.659</v>
      </c>
      <c r="F47" s="74">
        <f t="shared" si="0"/>
        <v>2671.575</v>
      </c>
      <c r="G47" s="123">
        <f t="shared" si="1"/>
        <v>976.999999999862</v>
      </c>
      <c r="K47" s="82">
        <f>IF(AND(年报!N$2&lt;=A47,A47&lt;=年报!N$3),1,0)</f>
        <v>0</v>
      </c>
    </row>
    <row r="48" spans="1:11">
      <c r="A48" s="21">
        <v>43561</v>
      </c>
      <c r="B48" s="77">
        <f>'DC4-1'!B48</f>
        <v>2581.994</v>
      </c>
      <c r="C48" s="77">
        <f>IF(ISERROR(VLOOKUP(A48,'DC4-1'!$A$4:$Q$1997,5,TRUE)),"",VLOOKUP(A48,'DC4-1'!$A$4:$Q$1997,5,TRUE))</f>
        <v>148.5795</v>
      </c>
      <c r="D48" s="65">
        <v>59.039</v>
      </c>
      <c r="E48" s="65">
        <v>59.075</v>
      </c>
      <c r="F48" s="74">
        <f t="shared" si="0"/>
        <v>2671.5165</v>
      </c>
      <c r="G48" s="123">
        <f t="shared" si="1"/>
        <v>1035.49999999996</v>
      </c>
      <c r="K48" s="82">
        <f>IF(AND(年报!N$2&lt;=A48,A48&lt;=年报!N$3),1,0)</f>
        <v>0</v>
      </c>
    </row>
    <row r="49" spans="1:11">
      <c r="A49" s="21">
        <v>43573</v>
      </c>
      <c r="B49" s="77">
        <f>'DC4-1'!B49</f>
        <v>2581.994</v>
      </c>
      <c r="C49" s="77">
        <f>IF(ISERROR(VLOOKUP(A49,'DC4-1'!$A$4:$Q$1997,5,TRUE)),"",VLOOKUP(A49,'DC4-1'!$A$4:$Q$1997,5,TRUE))</f>
        <v>151.9105</v>
      </c>
      <c r="D49" s="65">
        <v>62.404</v>
      </c>
      <c r="E49" s="65">
        <v>62.437</v>
      </c>
      <c r="F49" s="74">
        <f t="shared" si="0"/>
        <v>2671.484</v>
      </c>
      <c r="G49" s="123">
        <f t="shared" si="1"/>
        <v>1068.00000000021</v>
      </c>
      <c r="K49" s="82">
        <f>IF(AND(年报!N$2&lt;=A49,A49&lt;=年报!N$3),1,0)</f>
        <v>0</v>
      </c>
    </row>
    <row r="50" spans="1:11">
      <c r="A50" s="21">
        <v>43581</v>
      </c>
      <c r="B50" s="77">
        <f>'DC4-1'!B50</f>
        <v>2581.994</v>
      </c>
      <c r="C50" s="77">
        <f>IF(ISERROR(VLOOKUP(A50,'DC4-1'!$A$4:$Q$1997,5,TRUE)),"",VLOOKUP(A50,'DC4-1'!$A$4:$Q$1997,5,TRUE))</f>
        <v>152.473</v>
      </c>
      <c r="D50" s="65">
        <v>62.981</v>
      </c>
      <c r="E50" s="65">
        <v>63.012</v>
      </c>
      <c r="F50" s="74">
        <f t="shared" si="0"/>
        <v>2671.4705</v>
      </c>
      <c r="G50" s="123">
        <f t="shared" si="1"/>
        <v>1081.50000000023</v>
      </c>
      <c r="K50" s="82">
        <f>IF(AND(年报!N$2&lt;=A50,A50&lt;=年报!N$3),1,0)</f>
        <v>0</v>
      </c>
    </row>
    <row r="51" spans="1:11">
      <c r="A51" s="21">
        <v>43595</v>
      </c>
      <c r="B51" s="77">
        <f>'DC4-1'!B51</f>
        <v>2581.994</v>
      </c>
      <c r="C51" s="77">
        <f>IF(ISERROR(VLOOKUP(A51,'DC4-1'!$A$4:$Q$1997,5,TRUE)),"",VLOOKUP(A51,'DC4-1'!$A$4:$Q$1997,5,TRUE))</f>
        <v>155.1285</v>
      </c>
      <c r="D51" s="65">
        <v>65.67</v>
      </c>
      <c r="E51" s="65">
        <v>65.706</v>
      </c>
      <c r="F51" s="74">
        <f t="shared" si="0"/>
        <v>2671.4345</v>
      </c>
      <c r="G51" s="123">
        <f t="shared" si="1"/>
        <v>1117.50000000029</v>
      </c>
      <c r="K51" s="82">
        <f>IF(AND(年报!N$2&lt;=A51,A51&lt;=年报!N$3),1,0)</f>
        <v>0</v>
      </c>
    </row>
    <row r="52" spans="1:11">
      <c r="A52" s="21">
        <v>43601</v>
      </c>
      <c r="B52" s="77">
        <f>'DC4-1'!B52</f>
        <v>2581.994</v>
      </c>
      <c r="C52" s="77">
        <f>IF(ISERROR(VLOOKUP(A52,'DC4-1'!$A$4:$Q$1997,5,TRUE)),"",VLOOKUP(A52,'DC4-1'!$A$4:$Q$1997,5,TRUE))</f>
        <v>155.714</v>
      </c>
      <c r="D52" s="65">
        <v>66.261</v>
      </c>
      <c r="E52" s="65">
        <v>66.298</v>
      </c>
      <c r="F52" s="74">
        <f t="shared" si="0"/>
        <v>2671.4285</v>
      </c>
      <c r="G52" s="123">
        <f t="shared" si="1"/>
        <v>1123.50000000015</v>
      </c>
      <c r="K52" s="82">
        <f>IF(AND(年报!N$2&lt;=A52,A52&lt;=年报!N$3),1,0)</f>
        <v>0</v>
      </c>
    </row>
    <row r="53" spans="1:11">
      <c r="A53" s="21">
        <v>43608</v>
      </c>
      <c r="B53" s="77">
        <f>'DC4-1'!B53</f>
        <v>2581.994</v>
      </c>
      <c r="C53" s="77">
        <f>IF(ISERROR(VLOOKUP(A53,'DC4-1'!$A$4:$Q$1997,5,TRUE)),"",VLOOKUP(A53,'DC4-1'!$A$4:$Q$1997,5,TRUE))</f>
        <v>158.4695</v>
      </c>
      <c r="D53" s="65">
        <v>69.03</v>
      </c>
      <c r="E53" s="65">
        <v>69.068</v>
      </c>
      <c r="F53" s="74">
        <f t="shared" si="0"/>
        <v>2671.4145</v>
      </c>
      <c r="G53" s="123">
        <f t="shared" si="1"/>
        <v>1137.49999999982</v>
      </c>
      <c r="K53" s="82">
        <f>IF(AND(年报!N$2&lt;=A53,A53&lt;=年报!N$3),1,0)</f>
        <v>0</v>
      </c>
    </row>
    <row r="54" spans="1:11">
      <c r="A54" s="21">
        <v>43623</v>
      </c>
      <c r="B54" s="77">
        <f>'DC4-1'!B54</f>
        <v>2581.994</v>
      </c>
      <c r="C54" s="77">
        <f>IF(ISERROR(VLOOKUP(A54,'DC4-1'!$A$4:$Q$1997,5,TRUE)),"",VLOOKUP(A54,'DC4-1'!$A$4:$Q$1997,5,TRUE))</f>
        <v>161.5275</v>
      </c>
      <c r="D54" s="65">
        <v>72.112</v>
      </c>
      <c r="E54" s="65">
        <v>72.146</v>
      </c>
      <c r="F54" s="74">
        <f t="shared" si="0"/>
        <v>2671.3925</v>
      </c>
      <c r="G54" s="123">
        <f t="shared" si="1"/>
        <v>1159.49999999975</v>
      </c>
      <c r="K54" s="82">
        <f>IF(AND(年报!N$2&lt;=A54,A54&lt;=年报!N$3),1,0)</f>
        <v>0</v>
      </c>
    </row>
    <row r="55" spans="1:11">
      <c r="A55" s="21">
        <v>43630</v>
      </c>
      <c r="B55" s="77">
        <f>'DC4-1'!B55</f>
        <v>2581.994</v>
      </c>
      <c r="C55" s="77">
        <f>IF(ISERROR(VLOOKUP(A55,'DC4-1'!$A$4:$Q$1997,5,TRUE)),"",VLOOKUP(A55,'DC4-1'!$A$4:$Q$1997,5,TRUE))</f>
        <v>162.0845</v>
      </c>
      <c r="D55" s="65">
        <v>72.695</v>
      </c>
      <c r="E55" s="65">
        <v>72.73</v>
      </c>
      <c r="F55" s="74">
        <f t="shared" si="0"/>
        <v>2671.366</v>
      </c>
      <c r="G55" s="123">
        <f t="shared" si="1"/>
        <v>1186.00000000015</v>
      </c>
      <c r="K55" s="82">
        <f>IF(AND(年报!N$2&lt;=A55,A55&lt;=年报!N$3),1,0)</f>
        <v>0</v>
      </c>
    </row>
    <row r="56" spans="1:11">
      <c r="A56" s="21">
        <v>43637</v>
      </c>
      <c r="B56" s="77">
        <f>'DC4-1'!B56</f>
        <v>2581.994</v>
      </c>
      <c r="C56" s="77">
        <f>IF(ISERROR(VLOOKUP(A56,'DC4-1'!$A$4:$Q$1997,5,TRUE)),"",VLOOKUP(A56,'DC4-1'!$A$4:$Q$1997,5,TRUE))</f>
        <v>164.839</v>
      </c>
      <c r="D56" s="65">
        <v>75.452</v>
      </c>
      <c r="E56" s="65">
        <v>75.489</v>
      </c>
      <c r="F56" s="74">
        <f t="shared" si="0"/>
        <v>2671.3625</v>
      </c>
      <c r="G56" s="123">
        <f t="shared" si="1"/>
        <v>1189.49999999995</v>
      </c>
      <c r="K56" s="82">
        <f>IF(AND(年报!N$2&lt;=A56,A56&lt;=年报!N$3),1,0)</f>
        <v>0</v>
      </c>
    </row>
    <row r="57" spans="1:11">
      <c r="A57" s="21">
        <v>43645</v>
      </c>
      <c r="B57" s="77">
        <f>'DC4-1'!B57</f>
        <v>2581.994</v>
      </c>
      <c r="C57" s="77">
        <f>IF(ISERROR(VLOOKUP(A57,'DC4-1'!$A$4:$Q$1997,5,TRUE)),"",VLOOKUP(A57,'DC4-1'!$A$4:$Q$1997,5,TRUE))</f>
        <v>164.7725</v>
      </c>
      <c r="D57" s="65">
        <v>75.41</v>
      </c>
      <c r="E57" s="65">
        <v>75.445</v>
      </c>
      <c r="F57" s="74">
        <f t="shared" si="0"/>
        <v>2671.339</v>
      </c>
      <c r="G57" s="123">
        <f t="shared" si="1"/>
        <v>1212.99999999974</v>
      </c>
      <c r="K57" s="82">
        <f>IF(AND(年报!N$2&lt;=A57,A57&lt;=年报!N$3),1,0)</f>
        <v>0</v>
      </c>
    </row>
    <row r="58" spans="1:11">
      <c r="A58" s="21">
        <v>43651</v>
      </c>
      <c r="B58" s="77">
        <f>'DC4-1'!B58</f>
        <v>2581.994</v>
      </c>
      <c r="C58" s="77">
        <f>IF(ISERROR(VLOOKUP(A58,'DC4-1'!$A$4:$Q$1997,5,TRUE)),"",VLOOKUP(A58,'DC4-1'!$A$4:$Q$1997,5,TRUE))</f>
        <v>164.7385</v>
      </c>
      <c r="D58" s="65">
        <v>75.391</v>
      </c>
      <c r="E58" s="65">
        <v>75.426</v>
      </c>
      <c r="F58" s="74">
        <f t="shared" si="0"/>
        <v>2671.324</v>
      </c>
      <c r="G58" s="123">
        <f t="shared" si="1"/>
        <v>1228.00000000007</v>
      </c>
      <c r="K58" s="82">
        <f>IF(AND(年报!N$2&lt;=A58,A58&lt;=年报!N$3),1,0)</f>
        <v>0</v>
      </c>
    </row>
    <row r="59" spans="1:11">
      <c r="A59" s="21">
        <v>43660</v>
      </c>
      <c r="B59" s="77">
        <f>'DC4-1'!B59</f>
        <v>2581.994</v>
      </c>
      <c r="C59" s="77">
        <f>IF(ISERROR(VLOOKUP(A59,'DC4-1'!$A$4:$Q$1997,5,TRUE)),"",VLOOKUP(A59,'DC4-1'!$A$4:$Q$1997,5,TRUE))</f>
        <v>164.708</v>
      </c>
      <c r="D59" s="65">
        <v>75.373</v>
      </c>
      <c r="E59" s="65">
        <v>75.409</v>
      </c>
      <c r="F59" s="74">
        <f t="shared" si="0"/>
        <v>2671.311</v>
      </c>
      <c r="G59" s="123">
        <f t="shared" si="1"/>
        <v>1240.99999999999</v>
      </c>
      <c r="K59" s="82">
        <f>IF(AND(年报!N$2&lt;=A59,A59&lt;=年报!N$3),1,0)</f>
        <v>0</v>
      </c>
    </row>
    <row r="60" spans="1:11">
      <c r="A60" s="21">
        <v>43665</v>
      </c>
      <c r="B60" s="77">
        <f>'DC4-1'!B60</f>
        <v>2581.994</v>
      </c>
      <c r="C60" s="77">
        <f>IF(ISERROR(VLOOKUP(A60,'DC4-1'!$A$4:$Q$1997,5,TRUE)),"",VLOOKUP(A60,'DC4-1'!$A$4:$Q$1997,5,TRUE))</f>
        <v>164.6945</v>
      </c>
      <c r="D60" s="65">
        <v>75.358</v>
      </c>
      <c r="E60" s="65">
        <v>75.395</v>
      </c>
      <c r="F60" s="74">
        <f t="shared" si="0"/>
        <v>2671.312</v>
      </c>
      <c r="G60" s="123">
        <f t="shared" si="1"/>
        <v>1239.99999999978</v>
      </c>
      <c r="K60" s="82">
        <f>IF(AND(年报!N$2&lt;=A60,A60&lt;=年报!N$3),1,0)</f>
        <v>0</v>
      </c>
    </row>
    <row r="61" spans="1:11">
      <c r="A61" s="21">
        <v>43671</v>
      </c>
      <c r="B61" s="77">
        <f>'DC4-1'!B61</f>
        <v>2581.994</v>
      </c>
      <c r="C61" s="77">
        <f>IF(ISERROR(VLOOKUP(A61,'DC4-1'!$A$4:$Q$1997,5,TRUE)),"",VLOOKUP(A61,'DC4-1'!$A$4:$Q$1997,5,TRUE))</f>
        <v>164.674</v>
      </c>
      <c r="D61" s="65">
        <v>75.347</v>
      </c>
      <c r="E61" s="65">
        <v>75.381</v>
      </c>
      <c r="F61" s="74">
        <f t="shared" si="0"/>
        <v>2671.304</v>
      </c>
      <c r="G61" s="123">
        <f t="shared" si="1"/>
        <v>1248.00000000005</v>
      </c>
      <c r="K61" s="82">
        <f>IF(AND(年报!N$2&lt;=A61,A61&lt;=年报!N$3),1,0)</f>
        <v>0</v>
      </c>
    </row>
    <row r="62" spans="1:11">
      <c r="A62" s="21">
        <v>43678</v>
      </c>
      <c r="B62" s="77">
        <f>'DC4-1'!B62</f>
        <v>2581.994</v>
      </c>
      <c r="C62" s="77">
        <f>IF(ISERROR(VLOOKUP(A62,'DC4-1'!$A$4:$Q$1997,5,TRUE)),"",VLOOKUP(A62,'DC4-1'!$A$4:$Q$1997,5,TRUE))</f>
        <v>164.659</v>
      </c>
      <c r="D62" s="65">
        <v>75.331</v>
      </c>
      <c r="E62" s="65">
        <v>75.368</v>
      </c>
      <c r="F62" s="74">
        <f t="shared" si="0"/>
        <v>2671.3035</v>
      </c>
      <c r="G62" s="123">
        <f t="shared" si="1"/>
        <v>1248.49999999969</v>
      </c>
      <c r="K62" s="82">
        <f>IF(AND(年报!N$2&lt;=A62,A62&lt;=年报!N$3),1,0)</f>
        <v>0</v>
      </c>
    </row>
    <row r="63" spans="1:11">
      <c r="A63" s="116">
        <v>43686</v>
      </c>
      <c r="B63" s="77">
        <f>'DC4-1'!B63</f>
        <v>2581.994</v>
      </c>
      <c r="C63" s="77">
        <f>IF(ISERROR(VLOOKUP(A63,'DC4-1'!$A$4:$Q$1997,5,TRUE)),"",VLOOKUP(A63,'DC4-1'!$A$4:$Q$1997,5,TRUE))</f>
        <v>164.641</v>
      </c>
      <c r="D63" s="65">
        <v>75.321</v>
      </c>
      <c r="E63" s="65">
        <v>75.366</v>
      </c>
      <c r="F63" s="74">
        <f t="shared" si="0"/>
        <v>2671.2915</v>
      </c>
      <c r="G63" s="123">
        <f t="shared" si="1"/>
        <v>1260.49999999987</v>
      </c>
      <c r="K63" s="82">
        <f>IF(AND(年报!N$2&lt;=A63,A63&lt;=年报!N$3),1,0)</f>
        <v>0</v>
      </c>
    </row>
    <row r="64" spans="1:11">
      <c r="A64" s="116">
        <v>43693</v>
      </c>
      <c r="B64" s="77">
        <f>'DC4-1'!B64</f>
        <v>2581.994</v>
      </c>
      <c r="C64" s="77">
        <f>IF(ISERROR(VLOOKUP(A64,'DC4-1'!$A$4:$Q$1997,5,TRUE)),"",VLOOKUP(A64,'DC4-1'!$A$4:$Q$1997,5,TRUE))</f>
        <v>165.2045</v>
      </c>
      <c r="D64" s="65">
        <v>75.885</v>
      </c>
      <c r="E64" s="65">
        <v>75.925</v>
      </c>
      <c r="F64" s="74">
        <f t="shared" si="0"/>
        <v>2671.2935</v>
      </c>
      <c r="G64" s="123">
        <f t="shared" si="1"/>
        <v>1258.50000000037</v>
      </c>
      <c r="K64" s="82">
        <f>IF(AND(年报!N$2&lt;=A64,A64&lt;=年报!N$3),1,0)</f>
        <v>0</v>
      </c>
    </row>
    <row r="65" spans="1:11">
      <c r="A65" s="116">
        <v>43708</v>
      </c>
      <c r="B65" s="77">
        <f>'DC4-1'!B65</f>
        <v>2581.994</v>
      </c>
      <c r="C65" s="77">
        <f>IF(ISERROR(VLOOKUP(A65,'DC4-1'!$A$4:$Q$1997,5,TRUE)),"",VLOOKUP(A65,'DC4-1'!$A$4:$Q$1997,5,TRUE))</f>
        <v>167.871</v>
      </c>
      <c r="D65" s="65">
        <v>78.566</v>
      </c>
      <c r="E65" s="65">
        <v>78.602</v>
      </c>
      <c r="F65" s="74">
        <f t="shared" si="0"/>
        <v>2671.281</v>
      </c>
      <c r="G65" s="123">
        <f t="shared" si="1"/>
        <v>1270.99999999973</v>
      </c>
      <c r="K65" s="82">
        <f>IF(AND(年报!N$2&lt;=A65,A65&lt;=年报!N$3),1,0)</f>
        <v>0</v>
      </c>
    </row>
    <row r="66" spans="1:11">
      <c r="A66" s="116">
        <v>43713</v>
      </c>
      <c r="B66" s="77">
        <f>'DC4-1'!B66</f>
        <v>2581.994</v>
      </c>
      <c r="C66" s="77">
        <f>IF(ISERROR(VLOOKUP(A66,'DC4-1'!$A$4:$Q$1997,5,TRUE)),"",VLOOKUP(A66,'DC4-1'!$A$4:$Q$1997,5,TRUE))</f>
        <v>167.8675</v>
      </c>
      <c r="D66" s="65">
        <v>78.55</v>
      </c>
      <c r="E66" s="65">
        <v>78.581</v>
      </c>
      <c r="F66" s="74">
        <f t="shared" si="0"/>
        <v>2671.296</v>
      </c>
      <c r="G66" s="123">
        <f t="shared" si="1"/>
        <v>1256.00000000031</v>
      </c>
      <c r="K66" s="82">
        <f>IF(AND(年报!N$2&lt;=A66,A66&lt;=年报!N$3),1,0)</f>
        <v>0</v>
      </c>
    </row>
    <row r="67" spans="1:11">
      <c r="A67" s="116">
        <v>43722</v>
      </c>
      <c r="B67" s="77">
        <f>'DC4-1'!B67</f>
        <v>2581.994</v>
      </c>
      <c r="C67" s="77">
        <f>IF(ISERROR(VLOOKUP(A67,'DC4-1'!$A$4:$Q$1997,5,TRUE)),"",VLOOKUP(A67,'DC4-1'!$A$4:$Q$1997,5,TRUE))</f>
        <v>168.4295</v>
      </c>
      <c r="D67" s="65">
        <v>79.117</v>
      </c>
      <c r="E67" s="65">
        <v>79.148</v>
      </c>
      <c r="F67" s="74">
        <f t="shared" si="0"/>
        <v>2671.291</v>
      </c>
      <c r="G67" s="123">
        <f t="shared" si="1"/>
        <v>1260.99999999997</v>
      </c>
      <c r="K67" s="82">
        <f>IF(AND(年报!N$2&lt;=A67,A67&lt;=年报!N$3),1,0)</f>
        <v>0</v>
      </c>
    </row>
    <row r="68" spans="1:11">
      <c r="A68" s="116">
        <v>43728</v>
      </c>
      <c r="B68" s="77">
        <f>'DC4-1'!B68</f>
        <v>2581.994</v>
      </c>
      <c r="C68" s="77">
        <f>IF(ISERROR(VLOOKUP(A68,'DC4-1'!$A$4:$Q$1997,5,TRUE)),"",VLOOKUP(A68,'DC4-1'!$A$4:$Q$1997,5,TRUE))</f>
        <v>168.4115</v>
      </c>
      <c r="D68" s="65">
        <v>79.108</v>
      </c>
      <c r="E68" s="65">
        <v>79.137</v>
      </c>
      <c r="F68" s="74">
        <f t="shared" si="0"/>
        <v>2671.283</v>
      </c>
      <c r="G68" s="123">
        <f t="shared" si="1"/>
        <v>1268.99999999978</v>
      </c>
      <c r="K68" s="82">
        <f>IF(AND(年报!N$2&lt;=A68,A68&lt;=年报!N$3),1,0)</f>
        <v>0</v>
      </c>
    </row>
    <row r="69" spans="1:11">
      <c r="A69" s="116">
        <v>43742</v>
      </c>
      <c r="B69" s="77">
        <f>'DC4-1'!B69</f>
        <v>2581.994</v>
      </c>
      <c r="C69" s="77">
        <f>IF(ISERROR(VLOOKUP(A69,'DC4-1'!$A$4:$Q$1997,5,TRUE)),"",VLOOKUP(A69,'DC4-1'!$A$4:$Q$1997,5,TRUE))</f>
        <v>171.1225</v>
      </c>
      <c r="D69" s="65">
        <v>81.825</v>
      </c>
      <c r="E69" s="65">
        <v>81.856</v>
      </c>
      <c r="F69" s="74">
        <f t="shared" ref="F69:F129" si="2">(B69+C69)-(D69+E69)/2</f>
        <v>2671.276</v>
      </c>
      <c r="G69" s="123">
        <f t="shared" ref="G69:G129" si="3">(F$4-F69)*1000</f>
        <v>1275.99999999984</v>
      </c>
      <c r="K69" s="82">
        <f>IF(AND(年报!N$2&lt;=A69,A69&lt;=年报!N$3),1,0)</f>
        <v>0</v>
      </c>
    </row>
    <row r="70" spans="1:11">
      <c r="A70" s="116">
        <v>43749</v>
      </c>
      <c r="B70" s="77">
        <f>'DC4-1'!B70</f>
        <v>2581.994</v>
      </c>
      <c r="C70" s="77">
        <f>IF(ISERROR(VLOOKUP(A70,'DC4-1'!$A$4:$Q$1997,5,TRUE)),"",VLOOKUP(A70,'DC4-1'!$A$4:$Q$1997,5,TRUE))</f>
        <v>171.085</v>
      </c>
      <c r="D70" s="65">
        <v>81.795</v>
      </c>
      <c r="E70" s="65">
        <v>81.824</v>
      </c>
      <c r="F70" s="74">
        <f t="shared" si="2"/>
        <v>2671.2695</v>
      </c>
      <c r="G70" s="123">
        <f t="shared" si="3"/>
        <v>1282.4999999998</v>
      </c>
      <c r="K70" s="82">
        <f>IF(AND(年报!N$2&lt;=A70,A70&lt;=年报!N$3),1,0)</f>
        <v>0</v>
      </c>
    </row>
    <row r="71" spans="1:11">
      <c r="A71" s="116">
        <v>43762</v>
      </c>
      <c r="B71" s="77">
        <f>'DC4-1'!B71</f>
        <v>2581.994</v>
      </c>
      <c r="C71" s="77">
        <f>IF(ISERROR(VLOOKUP(A71,'DC4-1'!$A$4:$Q$1997,5,TRUE)),"",VLOOKUP(A71,'DC4-1'!$A$4:$Q$1997,5,TRUE))</f>
        <v>174.3905</v>
      </c>
      <c r="D71" s="65">
        <v>85.123</v>
      </c>
      <c r="E71" s="65">
        <v>85.154</v>
      </c>
      <c r="F71" s="74">
        <f t="shared" si="2"/>
        <v>2671.246</v>
      </c>
      <c r="G71" s="123">
        <f t="shared" si="3"/>
        <v>1306.00000000004</v>
      </c>
      <c r="K71" s="82">
        <f>IF(AND(年报!N$2&lt;=A71,A71&lt;=年报!N$3),1,0)</f>
        <v>0</v>
      </c>
    </row>
    <row r="72" spans="1:11">
      <c r="A72" s="21">
        <v>43770</v>
      </c>
      <c r="B72" s="77">
        <f>'DC4-1'!B72</f>
        <v>2581.994</v>
      </c>
      <c r="C72" s="77">
        <f>IF(ISERROR(VLOOKUP(A72,'DC4-1'!$A$4:$Q$1997,5,TRUE)),"",VLOOKUP(A72,'DC4-1'!$A$4:$Q$1997,5,TRUE))</f>
        <v>177.4835</v>
      </c>
      <c r="D72" s="65">
        <v>88.224</v>
      </c>
      <c r="E72" s="65">
        <v>88.256</v>
      </c>
      <c r="F72" s="74">
        <f t="shared" si="2"/>
        <v>2671.2375</v>
      </c>
      <c r="G72" s="123">
        <f t="shared" si="3"/>
        <v>1314.49999999995</v>
      </c>
      <c r="K72" s="82">
        <f>IF(AND(年报!N$2&lt;=A72,A72&lt;=年报!N$3),1,0)</f>
        <v>0</v>
      </c>
    </row>
    <row r="73" spans="1:11">
      <c r="A73" s="21">
        <v>43778</v>
      </c>
      <c r="B73" s="77">
        <f>'DC4-1'!B73</f>
        <v>2581.994</v>
      </c>
      <c r="C73" s="77">
        <f>IF(ISERROR(VLOOKUP(A73,'DC4-1'!$A$4:$Q$1997,5,TRUE)),"",VLOOKUP(A73,'DC4-1'!$A$4:$Q$1997,5,TRUE))</f>
        <v>180.6385</v>
      </c>
      <c r="D73" s="65">
        <v>91.395</v>
      </c>
      <c r="E73" s="65">
        <v>91.429</v>
      </c>
      <c r="F73" s="74">
        <f t="shared" si="2"/>
        <v>2671.2205</v>
      </c>
      <c r="G73" s="123">
        <f t="shared" si="3"/>
        <v>1331.49999999978</v>
      </c>
      <c r="K73" s="82">
        <f>IF(AND(年报!N$2&lt;=A73,A73&lt;=年报!N$3),1,0)</f>
        <v>0</v>
      </c>
    </row>
    <row r="74" spans="1:11">
      <c r="A74" s="116">
        <v>43791</v>
      </c>
      <c r="B74" s="77">
        <f>'DC4-1'!B74</f>
        <v>2581.994</v>
      </c>
      <c r="C74" s="77">
        <f>IF(ISERROR(VLOOKUP(A74,'DC4-1'!$A$4:$Q$1997,5,TRUE)),"",VLOOKUP(A74,'DC4-1'!$A$4:$Q$1997,5,TRUE))</f>
        <v>184.322</v>
      </c>
      <c r="D74" s="65">
        <v>95.121</v>
      </c>
      <c r="E74" s="65">
        <v>95.147</v>
      </c>
      <c r="F74" s="74">
        <f t="shared" si="2"/>
        <v>2671.182</v>
      </c>
      <c r="G74" s="123">
        <f t="shared" si="3"/>
        <v>1369.99999999989</v>
      </c>
      <c r="K74" s="82">
        <f>IF(AND(年报!N$2&lt;=A74,A74&lt;=年报!N$3),1,0)</f>
        <v>0</v>
      </c>
    </row>
    <row r="75" spans="1:11">
      <c r="A75" s="116">
        <v>43802</v>
      </c>
      <c r="B75" s="77">
        <f>'DC4-1'!B75</f>
        <v>2581.994</v>
      </c>
      <c r="C75" s="77">
        <f>IF(ISERROR(VLOOKUP(A75,'DC4-1'!$A$4:$Q$1997,5,TRUE)),"",VLOOKUP(A75,'DC4-1'!$A$4:$Q$1997,5,TRUE))</f>
        <v>187.01</v>
      </c>
      <c r="D75" s="65">
        <v>97.831</v>
      </c>
      <c r="E75" s="65">
        <v>97.863</v>
      </c>
      <c r="F75" s="74">
        <f t="shared" si="2"/>
        <v>2671.157</v>
      </c>
      <c r="G75" s="123">
        <f t="shared" si="3"/>
        <v>1395.00000000044</v>
      </c>
      <c r="K75" s="82">
        <f>IF(AND(年报!N$2&lt;=A75,A75&lt;=年报!N$3),1,0)</f>
        <v>0</v>
      </c>
    </row>
    <row r="76" spans="1:11">
      <c r="A76" s="116">
        <v>43824</v>
      </c>
      <c r="B76" s="77">
        <f>'DC4-1'!B76</f>
        <v>2581.994</v>
      </c>
      <c r="C76" s="77">
        <f>IF(ISERROR(VLOOKUP(A76,'DC4-1'!$A$4:$Q$1997,5,TRUE)),"",VLOOKUP(A76,'DC4-1'!$A$4:$Q$1997,5,TRUE))</f>
        <v>190.2285</v>
      </c>
      <c r="D76" s="65">
        <v>101.092</v>
      </c>
      <c r="E76" s="65">
        <v>101.123</v>
      </c>
      <c r="F76" s="74">
        <f t="shared" si="2"/>
        <v>2671.115</v>
      </c>
      <c r="G76" s="123">
        <f t="shared" si="3"/>
        <v>1436.9999999999</v>
      </c>
      <c r="K76" s="82">
        <f>IF(AND(年报!N$2&lt;=A76,A76&lt;=年报!N$3),1,0)</f>
        <v>1</v>
      </c>
    </row>
    <row r="77" spans="1:11">
      <c r="A77" s="116">
        <v>43834</v>
      </c>
      <c r="B77" s="77">
        <f>'DC4-1'!B77</f>
        <v>2581.994</v>
      </c>
      <c r="C77" s="77">
        <f>IF(ISERROR(VLOOKUP(A77,'DC4-1'!$A$4:$Q$1997,5,TRUE)),"",VLOOKUP(A77,'DC4-1'!$A$4:$Q$1997,5,TRUE))</f>
        <v>190.2345</v>
      </c>
      <c r="D77" s="65">
        <v>101.121</v>
      </c>
      <c r="E77" s="65">
        <v>101.151</v>
      </c>
      <c r="F77" s="74">
        <f t="shared" si="2"/>
        <v>2671.0925</v>
      </c>
      <c r="G77" s="123">
        <f t="shared" si="3"/>
        <v>1459.49999999993</v>
      </c>
      <c r="K77" s="82">
        <f>IF(AND(年报!N$2&lt;=A77,A77&lt;=年报!N$3),1,0)</f>
        <v>1</v>
      </c>
    </row>
    <row r="78" spans="1:11">
      <c r="A78" s="116">
        <v>43839</v>
      </c>
      <c r="B78" s="77">
        <f>'DC4-1'!B78</f>
        <v>2581.994</v>
      </c>
      <c r="C78" s="77">
        <f>IF(ISERROR(VLOOKUP(A78,'DC4-1'!$A$4:$Q$1997,5,TRUE)),"",VLOOKUP(A78,'DC4-1'!$A$4:$Q$1997,5,TRUE))</f>
        <v>193.5085</v>
      </c>
      <c r="D78" s="65">
        <v>104.395</v>
      </c>
      <c r="E78" s="65">
        <v>104.428</v>
      </c>
      <c r="F78" s="74">
        <f t="shared" si="2"/>
        <v>2671.091</v>
      </c>
      <c r="G78" s="123">
        <f t="shared" si="3"/>
        <v>1461.00000000024</v>
      </c>
      <c r="K78" s="82">
        <f>IF(AND(年报!N$2&lt;=A78,A78&lt;=年报!N$3),1,0)</f>
        <v>1</v>
      </c>
    </row>
    <row r="79" spans="1:11">
      <c r="A79" s="116">
        <v>43845</v>
      </c>
      <c r="B79" s="77">
        <f>'DC4-1'!B79</f>
        <v>2581.994</v>
      </c>
      <c r="C79" s="77">
        <f>IF(ISERROR(VLOOKUP(A79,'DC4-1'!$A$4:$Q$1997,5,TRUE)),"",VLOOKUP(A79,'DC4-1'!$A$4:$Q$1997,5,TRUE))</f>
        <v>193.499</v>
      </c>
      <c r="D79" s="65">
        <v>104.412</v>
      </c>
      <c r="E79" s="65">
        <v>104.445</v>
      </c>
      <c r="F79" s="74">
        <f t="shared" si="2"/>
        <v>2671.0645</v>
      </c>
      <c r="G79" s="123">
        <f t="shared" si="3"/>
        <v>1487.50000000018</v>
      </c>
      <c r="K79" s="82">
        <f>IF(AND(年报!N$2&lt;=A79,A79&lt;=年报!N$3),1,0)</f>
        <v>1</v>
      </c>
    </row>
    <row r="80" spans="1:11">
      <c r="A80" s="116">
        <v>43908</v>
      </c>
      <c r="B80" s="77">
        <f>'DC4-1'!B80</f>
        <v>2581.994</v>
      </c>
      <c r="C80" s="77">
        <f>IF(ISERROR(VLOOKUP(A80,'DC4-1'!$A$4:$Q$1997,5,TRUE)),"",VLOOKUP(A80,'DC4-1'!$A$4:$Q$1997,5,TRUE))</f>
        <v>193.3015</v>
      </c>
      <c r="D80" s="65">
        <v>104.25</v>
      </c>
      <c r="E80" s="65">
        <v>104.289</v>
      </c>
      <c r="F80" s="74">
        <f t="shared" si="2"/>
        <v>2671.026</v>
      </c>
      <c r="G80" s="123">
        <f t="shared" si="3"/>
        <v>1525.99999999984</v>
      </c>
      <c r="K80" s="82">
        <f>IF(AND(年报!N$2&lt;=A80,A80&lt;=年报!N$3),1,0)</f>
        <v>1</v>
      </c>
    </row>
    <row r="81" spans="1:11">
      <c r="A81" s="116">
        <v>43930</v>
      </c>
      <c r="B81" s="77">
        <f>'DC4-1'!B81</f>
        <v>2581.994</v>
      </c>
      <c r="C81" s="77">
        <f>IF(ISERROR(VLOOKUP(A81,'DC4-1'!$A$4:$Q$1997,5,TRUE)),"",VLOOKUP(A81,'DC4-1'!$A$4:$Q$1997,5,TRUE))</f>
        <v>200.2455</v>
      </c>
      <c r="D81" s="65">
        <v>111.211</v>
      </c>
      <c r="E81" s="65">
        <v>111.242</v>
      </c>
      <c r="F81" s="74">
        <f t="shared" si="2"/>
        <v>2671.013</v>
      </c>
      <c r="G81" s="123">
        <f t="shared" si="3"/>
        <v>1539.00000000021</v>
      </c>
      <c r="K81" s="82">
        <f>IF(AND(年报!N$2&lt;=A81,A81&lt;=年报!N$3),1,0)</f>
        <v>1</v>
      </c>
    </row>
    <row r="82" spans="1:11">
      <c r="A82" s="116">
        <v>43938</v>
      </c>
      <c r="B82" s="77">
        <f>'DC4-1'!B82</f>
        <v>2581.994</v>
      </c>
      <c r="C82" s="77">
        <f>IF(ISERROR(VLOOKUP(A82,'DC4-1'!$A$4:$Q$1997,5,TRUE)),"",VLOOKUP(A82,'DC4-1'!$A$4:$Q$1997,5,TRUE))</f>
        <v>203.081</v>
      </c>
      <c r="D82" s="65">
        <v>114.022</v>
      </c>
      <c r="E82" s="65">
        <v>114.052</v>
      </c>
      <c r="F82" s="74">
        <f t="shared" si="2"/>
        <v>2671.038</v>
      </c>
      <c r="G82" s="123">
        <f t="shared" si="3"/>
        <v>1513.99999999967</v>
      </c>
      <c r="K82" s="82">
        <f>IF(AND(年报!N$2&lt;=A82,A82&lt;=年报!N$3),1,0)</f>
        <v>1</v>
      </c>
    </row>
    <row r="83" spans="1:11">
      <c r="A83" s="116">
        <v>43942</v>
      </c>
      <c r="B83" s="77">
        <f>'DC4-1'!B83</f>
        <v>2581.994</v>
      </c>
      <c r="C83" s="77">
        <f>IF(ISERROR(VLOOKUP(A83,'DC4-1'!$A$4:$Q$1997,5,TRUE)),"",VLOOKUP(A83,'DC4-1'!$A$4:$Q$1997,5,TRUE))</f>
        <v>203.493</v>
      </c>
      <c r="D83" s="65">
        <v>114.487</v>
      </c>
      <c r="E83" s="65">
        <v>114.517</v>
      </c>
      <c r="F83" s="74">
        <f t="shared" si="2"/>
        <v>2670.985</v>
      </c>
      <c r="G83" s="123">
        <f t="shared" si="3"/>
        <v>1567.00000000001</v>
      </c>
      <c r="K83" s="82">
        <f>IF(AND(年报!N$2&lt;=A83,A83&lt;=年报!N$3),1,0)</f>
        <v>1</v>
      </c>
    </row>
    <row r="84" spans="1:11">
      <c r="A84" s="116">
        <v>43951</v>
      </c>
      <c r="B84" s="77">
        <f>'DC4-1'!B84</f>
        <v>2581.994</v>
      </c>
      <c r="C84" s="77">
        <f>IF(ISERROR(VLOOKUP(A84,'DC4-1'!$A$4:$Q$1997,5,TRUE)),"",VLOOKUP(A84,'DC4-1'!$A$4:$Q$1997,5,TRUE))</f>
        <v>206.1375</v>
      </c>
      <c r="D84" s="65">
        <v>117.154</v>
      </c>
      <c r="E84" s="65">
        <v>117.188</v>
      </c>
      <c r="F84" s="74">
        <f t="shared" si="2"/>
        <v>2670.9605</v>
      </c>
      <c r="G84" s="123">
        <f t="shared" si="3"/>
        <v>1591.5</v>
      </c>
      <c r="K84" s="82">
        <f>IF(AND(年报!N$2&lt;=A84,A84&lt;=年报!N$3),1,0)</f>
        <v>1</v>
      </c>
    </row>
    <row r="85" spans="1:11">
      <c r="A85" s="21">
        <v>43956</v>
      </c>
      <c r="B85" s="77">
        <f>'DC4-1'!B85</f>
        <v>2581.994</v>
      </c>
      <c r="C85" s="77">
        <f>IF(ISERROR(VLOOKUP(A85,'DC4-1'!$A$4:$Q$1997,5,TRUE)),"",VLOOKUP(A85,'DC4-1'!$A$4:$Q$1997,5,TRUE))</f>
        <v>206.577</v>
      </c>
      <c r="D85" s="65">
        <v>117.588</v>
      </c>
      <c r="E85" s="65">
        <v>117.619</v>
      </c>
      <c r="F85" s="74">
        <f t="shared" si="2"/>
        <v>2670.9675</v>
      </c>
      <c r="G85" s="123">
        <f t="shared" si="3"/>
        <v>1584.50000000039</v>
      </c>
      <c r="K85" s="82">
        <f>IF(AND(年报!N$2&lt;=A85,A85&lt;=年报!N$3),1,0)</f>
        <v>1</v>
      </c>
    </row>
    <row r="86" spans="1:11">
      <c r="A86" s="21">
        <v>43964</v>
      </c>
      <c r="B86" s="77">
        <f>'DC4-1'!B86</f>
        <v>2581.994</v>
      </c>
      <c r="C86" s="77">
        <f>IF(ISERROR(VLOOKUP(A86,'DC4-1'!$A$4:$Q$1997,5,TRUE)),"",VLOOKUP(A86,'DC4-1'!$A$4:$Q$1997,5,TRUE))</f>
        <v>209.16</v>
      </c>
      <c r="D86" s="65">
        <v>120.204</v>
      </c>
      <c r="E86" s="65">
        <v>120.232</v>
      </c>
      <c r="F86" s="74">
        <f t="shared" si="2"/>
        <v>2670.936</v>
      </c>
      <c r="G86" s="123">
        <f t="shared" si="3"/>
        <v>1615.99999999999</v>
      </c>
      <c r="K86" s="82">
        <f>IF(AND(年报!N$2&lt;=A86,A86&lt;=年报!N$3),1,0)</f>
        <v>1</v>
      </c>
    </row>
    <row r="87" spans="1:11">
      <c r="A87" s="21">
        <v>43972</v>
      </c>
      <c r="B87" s="77">
        <f>'DC4-1'!B87</f>
        <v>2581.994</v>
      </c>
      <c r="C87" s="77">
        <f>IF(ISERROR(VLOOKUP(A87,'DC4-1'!$A$4:$Q$1997,5,TRUE)),"",VLOOKUP(A87,'DC4-1'!$A$4:$Q$1997,5,TRUE))</f>
        <v>212.1685</v>
      </c>
      <c r="D87" s="65">
        <v>123.236</v>
      </c>
      <c r="E87" s="65">
        <v>123.267</v>
      </c>
      <c r="F87" s="74">
        <f t="shared" si="2"/>
        <v>2670.911</v>
      </c>
      <c r="G87" s="123">
        <f t="shared" si="3"/>
        <v>1640.99999999962</v>
      </c>
      <c r="K87" s="82">
        <f>IF(AND(年报!N$2&lt;=A87,A87&lt;=年报!N$3),1,0)</f>
        <v>1</v>
      </c>
    </row>
    <row r="88" spans="1:11">
      <c r="A88" s="21">
        <v>43980</v>
      </c>
      <c r="B88" s="77">
        <f>'DC4-1'!B88</f>
        <v>2581.994</v>
      </c>
      <c r="C88" s="77">
        <f>IF(ISERROR(VLOOKUP(A88,'DC4-1'!$A$4:$Q$1997,5,TRUE)),"",VLOOKUP(A88,'DC4-1'!$A$4:$Q$1997,5,TRUE))</f>
        <v>212.1675</v>
      </c>
      <c r="D88" s="65">
        <v>123.209</v>
      </c>
      <c r="E88" s="65">
        <v>123.232</v>
      </c>
      <c r="F88" s="74">
        <f t="shared" si="2"/>
        <v>2670.941</v>
      </c>
      <c r="G88" s="123">
        <f t="shared" si="3"/>
        <v>1610.99999999988</v>
      </c>
      <c r="K88" s="82">
        <f>IF(AND(年报!N$2&lt;=A88,A88&lt;=年报!N$3),1,0)</f>
        <v>1</v>
      </c>
    </row>
    <row r="89" spans="1:11">
      <c r="A89" s="21">
        <v>43999</v>
      </c>
      <c r="B89" s="77">
        <f>'DC4-1'!B89</f>
        <v>2581.994</v>
      </c>
      <c r="C89" s="77">
        <f>IF(ISERROR(VLOOKUP(A89,'DC4-1'!$A$4:$Q$1997,5,TRUE)),"",VLOOKUP(A89,'DC4-1'!$A$4:$Q$1997,5,TRUE))</f>
        <v>215.368</v>
      </c>
      <c r="D89" s="65">
        <v>126.5</v>
      </c>
      <c r="E89" s="65">
        <v>126.533</v>
      </c>
      <c r="F89" s="74">
        <f t="shared" si="2"/>
        <v>2670.8455</v>
      </c>
      <c r="G89" s="123">
        <f t="shared" si="3"/>
        <v>1706.50000000023</v>
      </c>
      <c r="K89" s="82">
        <f>IF(AND(年报!N$2&lt;=A89,A89&lt;=年报!N$3),1,0)</f>
        <v>1</v>
      </c>
    </row>
    <row r="90" spans="1:11">
      <c r="A90" s="21">
        <v>44008</v>
      </c>
      <c r="B90" s="77">
        <f>'DC4-1'!B90</f>
        <v>2581.994</v>
      </c>
      <c r="C90" s="77">
        <f>IF(ISERROR(VLOOKUP(A90,'DC4-1'!$A$4:$Q$1997,5,TRUE)),"",VLOOKUP(A90,'DC4-1'!$A$4:$Q$1997,5,TRUE))</f>
        <v>215.364</v>
      </c>
      <c r="D90" s="65">
        <v>126.494</v>
      </c>
      <c r="E90" s="65">
        <v>126.53</v>
      </c>
      <c r="F90" s="74">
        <f t="shared" si="2"/>
        <v>2670.846</v>
      </c>
      <c r="G90" s="123">
        <f t="shared" si="3"/>
        <v>1706.00000000013</v>
      </c>
      <c r="K90" s="82">
        <f>IF(AND(年报!N$2&lt;=A90,A90&lt;=年报!N$3),1,0)</f>
        <v>1</v>
      </c>
    </row>
    <row r="91" spans="1:11">
      <c r="A91" s="21">
        <v>44056</v>
      </c>
      <c r="B91" s="77">
        <f>'DC4-1'!B91</f>
        <v>2581.994</v>
      </c>
      <c r="C91" s="77">
        <f>IF(ISERROR(VLOOKUP(A91,'DC4-1'!$A$4:$Q$1997,5,TRUE)),"",VLOOKUP(A91,'DC4-1'!$A$4:$Q$1997,5,TRUE))</f>
        <v>219.0455</v>
      </c>
      <c r="D91" s="65">
        <v>130.277</v>
      </c>
      <c r="E91" s="65">
        <v>130.31</v>
      </c>
      <c r="F91" s="74">
        <f t="shared" si="2"/>
        <v>2670.746</v>
      </c>
      <c r="G91" s="123">
        <f t="shared" si="3"/>
        <v>1806.00000000004</v>
      </c>
      <c r="K91" s="82">
        <f>IF(AND(年报!N$2&lt;=A91,A91&lt;=年报!N$3),1,0)</f>
        <v>1</v>
      </c>
    </row>
    <row r="92" spans="1:11">
      <c r="A92" s="21">
        <v>44062</v>
      </c>
      <c r="B92" s="77">
        <f>'DC4-1'!B92</f>
        <v>2581.994</v>
      </c>
      <c r="C92" s="77">
        <f>IF(ISERROR(VLOOKUP(A92,'DC4-1'!$A$4:$Q$1997,5,TRUE)),"",VLOOKUP(A92,'DC4-1'!$A$4:$Q$1997,5,TRUE))</f>
        <v>218.996</v>
      </c>
      <c r="D92" s="65">
        <v>130.248</v>
      </c>
      <c r="E92" s="65">
        <v>130.28</v>
      </c>
      <c r="F92" s="74">
        <f t="shared" si="2"/>
        <v>2670.726</v>
      </c>
      <c r="G92" s="123">
        <f t="shared" si="3"/>
        <v>1826.00000000002</v>
      </c>
      <c r="K92" s="82">
        <f>IF(AND(年报!N$2&lt;=A92,A92&lt;=年报!N$3),1,0)</f>
        <v>1</v>
      </c>
    </row>
    <row r="93" spans="1:11">
      <c r="A93" s="21">
        <v>44070</v>
      </c>
      <c r="B93" s="77">
        <f>'DC4-1'!B93</f>
        <v>2581.994</v>
      </c>
      <c r="C93" s="77">
        <f>IF(ISERROR(VLOOKUP(A93,'DC4-1'!$A$4:$Q$1997,5,TRUE)),"",VLOOKUP(A93,'DC4-1'!$A$4:$Q$1997,5,TRUE))</f>
        <v>222.3115</v>
      </c>
      <c r="D93" s="65">
        <v>133.575</v>
      </c>
      <c r="E93" s="65">
        <v>133.61</v>
      </c>
      <c r="F93" s="74">
        <f t="shared" si="2"/>
        <v>2670.713</v>
      </c>
      <c r="G93" s="123">
        <f t="shared" si="3"/>
        <v>1839.0000000004</v>
      </c>
      <c r="K93" s="82">
        <f>IF(AND(年报!N$2&lt;=A93,A93&lt;=年报!N$3),1,0)</f>
        <v>1</v>
      </c>
    </row>
    <row r="94" spans="1:11">
      <c r="A94" s="21">
        <v>44084</v>
      </c>
      <c r="B94" s="77">
        <f>'DC4-1'!B94</f>
        <v>2581.994</v>
      </c>
      <c r="C94" s="77">
        <f>IF(ISERROR(VLOOKUP(A94,'DC4-1'!$A$4:$Q$1997,5,TRUE)),"",VLOOKUP(A94,'DC4-1'!$A$4:$Q$1997,5,TRUE))</f>
        <v>224.9835</v>
      </c>
      <c r="D94" s="65">
        <v>136.268</v>
      </c>
      <c r="E94" s="65">
        <v>136.3</v>
      </c>
      <c r="F94" s="74">
        <f t="shared" si="2"/>
        <v>2670.6935</v>
      </c>
      <c r="G94" s="123">
        <f t="shared" si="3"/>
        <v>1858.50000000028</v>
      </c>
      <c r="K94" s="82">
        <f>IF(AND(年报!N$2&lt;=A94,A94&lt;=年报!N$3),1,0)</f>
        <v>1</v>
      </c>
    </row>
    <row r="95" spans="1:11">
      <c r="A95" s="21">
        <v>44092</v>
      </c>
      <c r="B95" s="77">
        <f>'DC4-1'!B95</f>
        <v>2581.994</v>
      </c>
      <c r="C95" s="77">
        <f>IF(ISERROR(VLOOKUP(A95,'DC4-1'!$A$4:$Q$1997,5,TRUE)),"",VLOOKUP(A95,'DC4-1'!$A$4:$Q$1997,5,TRUE))</f>
        <v>224.9535</v>
      </c>
      <c r="D95" s="65">
        <v>136.241</v>
      </c>
      <c r="E95" s="65">
        <v>136.273</v>
      </c>
      <c r="F95" s="74">
        <f t="shared" si="2"/>
        <v>2670.6905</v>
      </c>
      <c r="G95" s="123">
        <f t="shared" si="3"/>
        <v>1861.49999999998</v>
      </c>
      <c r="K95" s="82">
        <f>IF(AND(年报!N$2&lt;=A95,A95&lt;=年报!N$3),1,0)</f>
        <v>1</v>
      </c>
    </row>
    <row r="96" spans="1:11">
      <c r="A96" s="21">
        <v>44100</v>
      </c>
      <c r="B96" s="77">
        <f>'DC4-1'!B96</f>
        <v>2581.994</v>
      </c>
      <c r="C96" s="77">
        <f>IF(ISERROR(VLOOKUP(A96,'DC4-1'!$A$4:$Q$1997,5,TRUE)),"",VLOOKUP(A96,'DC4-1'!$A$4:$Q$1997,5,TRUE))</f>
        <v>225.3425</v>
      </c>
      <c r="D96" s="65">
        <v>136.65</v>
      </c>
      <c r="E96" s="65">
        <v>136.684</v>
      </c>
      <c r="F96" s="74">
        <f t="shared" si="2"/>
        <v>2670.6695</v>
      </c>
      <c r="G96" s="123">
        <f t="shared" si="3"/>
        <v>1882.49999999971</v>
      </c>
      <c r="K96" s="82">
        <f>IF(AND(年报!N$2&lt;=A96,A96&lt;=年报!N$3),1,0)</f>
        <v>1</v>
      </c>
    </row>
    <row r="97" spans="1:11">
      <c r="A97" s="21">
        <v>44114</v>
      </c>
      <c r="B97" s="77">
        <f>'DC4-1'!B97</f>
        <v>2581.994</v>
      </c>
      <c r="C97" s="77">
        <f>IF(ISERROR(VLOOKUP(A97,'DC4-1'!$A$4:$Q$1997,5,TRUE)),"",VLOOKUP(A97,'DC4-1'!$A$4:$Q$1997,5,TRUE))</f>
        <v>228.4075</v>
      </c>
      <c r="D97" s="65">
        <v>139.731</v>
      </c>
      <c r="E97" s="65">
        <v>139.766</v>
      </c>
      <c r="F97" s="74">
        <f t="shared" si="2"/>
        <v>2670.653</v>
      </c>
      <c r="G97" s="123">
        <f t="shared" si="3"/>
        <v>1899.00000000034</v>
      </c>
      <c r="K97" s="82">
        <f>IF(AND(年报!N$2&lt;=A97,A97&lt;=年报!N$3),1,0)</f>
        <v>1</v>
      </c>
    </row>
    <row r="98" spans="1:11">
      <c r="A98" s="21">
        <v>44228</v>
      </c>
      <c r="B98" s="77">
        <f>'DC4-1'!B98</f>
        <v>2581.994</v>
      </c>
      <c r="C98" s="77">
        <f>IF(ISERROR(VLOOKUP(A98,'DC4-1'!$A$4:$Q$1997,5,TRUE)),"",VLOOKUP(A98,'DC4-1'!$A$4:$Q$1997,5,TRUE))</f>
        <v>249.8045</v>
      </c>
      <c r="D98" s="65">
        <v>161.305</v>
      </c>
      <c r="E98" s="65">
        <v>161.337</v>
      </c>
      <c r="F98" s="74">
        <f t="shared" si="2"/>
        <v>2670.4775</v>
      </c>
      <c r="G98" s="123">
        <f t="shared" si="3"/>
        <v>2074.49999999972</v>
      </c>
      <c r="K98" s="82">
        <f>IF(AND(年报!N$2&lt;=A98,A98&lt;=年报!N$3),1,0)</f>
        <v>0</v>
      </c>
    </row>
    <row r="99" spans="1:11">
      <c r="A99" s="21">
        <v>44256</v>
      </c>
      <c r="B99" s="77">
        <f>'DC4-1'!B99</f>
        <v>2581.994</v>
      </c>
      <c r="C99" s="77">
        <f>IF(ISERROR(VLOOKUP(A99,'DC4-1'!$A$4:$Q$1997,5,TRUE)),"",VLOOKUP(A99,'DC4-1'!$A$4:$Q$1997,5,TRUE))</f>
        <v>249.7185</v>
      </c>
      <c r="D99" s="65">
        <v>161.246</v>
      </c>
      <c r="E99" s="65">
        <v>161.278</v>
      </c>
      <c r="F99" s="74">
        <f t="shared" si="2"/>
        <v>2670.4505</v>
      </c>
      <c r="G99" s="123">
        <f t="shared" si="3"/>
        <v>2101.50000000021</v>
      </c>
      <c r="K99" s="82">
        <f>IF(AND(年报!N$2&lt;=A99,A99&lt;=年报!N$3),1,0)</f>
        <v>0</v>
      </c>
    </row>
    <row r="100" spans="1:11">
      <c r="A100" s="21">
        <v>44273</v>
      </c>
      <c r="B100" s="77">
        <f>'DC4-1'!B100</f>
        <v>2581.994</v>
      </c>
      <c r="C100" s="77">
        <f>IF(ISERROR(VLOOKUP(A100,'DC4-1'!$A$4:$Q$1997,5,TRUE)),"",VLOOKUP(A100,'DC4-1'!$A$4:$Q$1997,5,TRUE))</f>
        <v>253.0285</v>
      </c>
      <c r="D100" s="65">
        <v>164.565</v>
      </c>
      <c r="E100" s="65">
        <v>164.594</v>
      </c>
      <c r="F100" s="74">
        <f t="shared" si="2"/>
        <v>2670.443</v>
      </c>
      <c r="G100" s="123">
        <f t="shared" si="3"/>
        <v>2108.99999999992</v>
      </c>
      <c r="K100" s="82">
        <f>IF(AND(年报!N$2&lt;=A100,A100&lt;=年报!N$3),1,0)</f>
        <v>0</v>
      </c>
    </row>
    <row r="101" spans="1:11">
      <c r="A101" s="21">
        <v>44287</v>
      </c>
      <c r="B101" s="77">
        <f>'DC4-1'!B101</f>
        <v>2581.994</v>
      </c>
      <c r="C101" s="77">
        <f>IF(ISERROR(VLOOKUP(A101,'DC4-1'!$A$4:$Q$1997,5,TRUE)),"",VLOOKUP(A101,'DC4-1'!$A$4:$Q$1997,5,TRUE))</f>
        <v>256.094</v>
      </c>
      <c r="D101" s="65">
        <v>167.641</v>
      </c>
      <c r="E101" s="65">
        <v>167.676</v>
      </c>
      <c r="F101" s="74">
        <f t="shared" si="2"/>
        <v>2670.4295</v>
      </c>
      <c r="G101" s="123">
        <f t="shared" si="3"/>
        <v>2122.49999999995</v>
      </c>
      <c r="K101" s="82">
        <f>IF(AND(年报!N$2&lt;=A101,A101&lt;=年报!N$3),1,0)</f>
        <v>0</v>
      </c>
    </row>
    <row r="102" spans="1:11">
      <c r="A102" s="21">
        <v>44295</v>
      </c>
      <c r="B102" s="77">
        <f>'DC4-1'!B102</f>
        <v>2581.994</v>
      </c>
      <c r="C102" s="77">
        <f>IF(ISERROR(VLOOKUP(A102,'DC4-1'!$A$4:$Q$1997,5,TRUE)),"",VLOOKUP(A102,'DC4-1'!$A$4:$Q$1997,5,TRUE))</f>
        <v>256.6705</v>
      </c>
      <c r="D102" s="65">
        <v>168.225</v>
      </c>
      <c r="E102" s="65">
        <v>168.254</v>
      </c>
      <c r="F102" s="74">
        <f t="shared" si="2"/>
        <v>2670.425</v>
      </c>
      <c r="G102" s="123">
        <f t="shared" si="3"/>
        <v>2126.99999999995</v>
      </c>
      <c r="K102" s="82">
        <f>IF(AND(年报!N$2&lt;=A102,A102&lt;=年报!N$3),1,0)</f>
        <v>0</v>
      </c>
    </row>
    <row r="103" spans="1:11">
      <c r="A103" s="21">
        <v>44318</v>
      </c>
      <c r="B103" s="77">
        <f>'DC4-1'!B103</f>
        <v>2581.994</v>
      </c>
      <c r="C103" s="77">
        <f>IF(ISERROR(VLOOKUP(A103,'DC4-1'!$A$4:$Q$1997,5,TRUE)),"",VLOOKUP(A103,'DC4-1'!$A$4:$Q$1997,5,TRUE))</f>
        <v>259.476</v>
      </c>
      <c r="D103" s="65">
        <v>171.045</v>
      </c>
      <c r="E103" s="65">
        <v>171.079</v>
      </c>
      <c r="F103" s="74">
        <f t="shared" si="2"/>
        <v>2670.408</v>
      </c>
      <c r="G103" s="123">
        <f t="shared" si="3"/>
        <v>2143.99999999978</v>
      </c>
      <c r="K103" s="82">
        <f>IF(AND(年报!N$2&lt;=A103,A103&lt;=年报!N$3),1,0)</f>
        <v>0</v>
      </c>
    </row>
    <row r="104" spans="1:11">
      <c r="A104" s="21">
        <v>44325</v>
      </c>
      <c r="B104" s="77">
        <f>'DC4-1'!B104</f>
        <v>2581.994</v>
      </c>
      <c r="C104" s="77">
        <f>IF(ISERROR(VLOOKUP(A104,'DC4-1'!$A$4:$Q$1997,5,TRUE)),"",VLOOKUP(A104,'DC4-1'!$A$4:$Q$1997,5,TRUE))</f>
        <v>259.4725</v>
      </c>
      <c r="D104" s="65">
        <v>171.044</v>
      </c>
      <c r="E104" s="65">
        <v>171.077</v>
      </c>
      <c r="F104" s="74">
        <f t="shared" si="2"/>
        <v>2670.406</v>
      </c>
      <c r="G104" s="123">
        <f t="shared" si="3"/>
        <v>2146.00000000019</v>
      </c>
      <c r="K104" s="82">
        <f>IF(AND(年报!N$2&lt;=A104,A104&lt;=年报!N$3),1,0)</f>
        <v>0</v>
      </c>
    </row>
    <row r="105" spans="1:11">
      <c r="A105" s="21">
        <v>44333</v>
      </c>
      <c r="B105" s="77">
        <f>'DC4-1'!B105</f>
        <v>2581.994</v>
      </c>
      <c r="C105" s="77">
        <f>IF(ISERROR(VLOOKUP(A105,'DC4-1'!$A$4:$Q$1997,5,TRUE)),"",VLOOKUP(A105,'DC4-1'!$A$4:$Q$1997,5,TRUE))</f>
        <v>259.415</v>
      </c>
      <c r="D105" s="65">
        <v>171.002</v>
      </c>
      <c r="E105" s="65">
        <v>171.03</v>
      </c>
      <c r="F105" s="74">
        <f t="shared" si="2"/>
        <v>2670.393</v>
      </c>
      <c r="G105" s="123">
        <f t="shared" si="3"/>
        <v>2159.00000000011</v>
      </c>
      <c r="K105" s="82">
        <f>IF(AND(年报!N$2&lt;=A105,A105&lt;=年报!N$3),1,0)</f>
        <v>0</v>
      </c>
    </row>
    <row r="106" spans="1:11">
      <c r="A106" s="21">
        <v>44345</v>
      </c>
      <c r="B106" s="77">
        <f>'DC4-1'!B106</f>
        <v>2581.994</v>
      </c>
      <c r="C106" s="77">
        <f>IF(ISERROR(VLOOKUP(A106,'DC4-1'!$A$4:$Q$1997,5,TRUE)),"",VLOOKUP(A106,'DC4-1'!$A$4:$Q$1997,5,TRUE))</f>
        <v>259.8015</v>
      </c>
      <c r="D106" s="65">
        <v>171.398</v>
      </c>
      <c r="E106" s="65">
        <v>171.425</v>
      </c>
      <c r="F106" s="74">
        <f t="shared" si="2"/>
        <v>2670.384</v>
      </c>
      <c r="G106" s="123">
        <f t="shared" si="3"/>
        <v>2168.00000000012</v>
      </c>
      <c r="K106" s="82">
        <f>IF(AND(年报!N$2&lt;=A106,A106&lt;=年报!N$3),1,0)</f>
        <v>0</v>
      </c>
    </row>
    <row r="107" spans="1:11">
      <c r="A107" s="21">
        <v>44352</v>
      </c>
      <c r="B107" s="77">
        <f>'DC4-1'!B107</f>
        <v>2581.994</v>
      </c>
      <c r="C107" s="77">
        <f>IF(ISERROR(VLOOKUP(A107,'DC4-1'!$A$4:$Q$1997,5,TRUE)),"",VLOOKUP(A107,'DC4-1'!$A$4:$Q$1997,5,TRUE))</f>
        <v>259.7625</v>
      </c>
      <c r="D107" s="65">
        <v>171.361</v>
      </c>
      <c r="E107" s="65">
        <v>171.393</v>
      </c>
      <c r="F107" s="74">
        <f t="shared" si="2"/>
        <v>2670.3795</v>
      </c>
      <c r="G107" s="123">
        <f t="shared" si="3"/>
        <v>2172.50000000013</v>
      </c>
      <c r="K107" s="82">
        <f>IF(AND(年报!N$2&lt;=A107,A107&lt;=年报!N$3),1,0)</f>
        <v>0</v>
      </c>
    </row>
    <row r="108" s="83" customFormat="1" spans="1:13">
      <c r="A108" s="84">
        <v>44356</v>
      </c>
      <c r="B108" s="85">
        <f>AVERAGE(B109:B111)</f>
        <v>2581.994</v>
      </c>
      <c r="C108" s="86">
        <f t="shared" ref="C108:G108" si="4">AVERAGE(C109:C111)</f>
        <v>259.74</v>
      </c>
      <c r="D108" s="86">
        <f t="shared" si="4"/>
        <v>171.338666666667</v>
      </c>
      <c r="E108" s="86">
        <f t="shared" si="4"/>
        <v>171.370333333333</v>
      </c>
      <c r="F108" s="86">
        <f t="shared" si="4"/>
        <v>2670.3795</v>
      </c>
      <c r="G108" s="87">
        <f t="shared" si="4"/>
        <v>2172.49999999967</v>
      </c>
      <c r="H108" s="88" t="s">
        <v>23</v>
      </c>
      <c r="I108" s="88"/>
      <c r="K108" s="89"/>
      <c r="M108" s="90"/>
    </row>
    <row r="109" spans="1:11">
      <c r="A109" s="21">
        <v>44356</v>
      </c>
      <c r="B109" s="77">
        <f>'DC4-1'!B108</f>
        <v>2581.994</v>
      </c>
      <c r="C109" s="77">
        <f>IF(ISERROR(VLOOKUP(A109,'DC4-1'!$A$4:$Q$1997,5,TRUE)),"",VLOOKUP(A109,'DC4-1'!$A$4:$Q$1997,5,TRUE))</f>
        <v>259.74</v>
      </c>
      <c r="D109" s="65">
        <v>171.338</v>
      </c>
      <c r="E109" s="65">
        <v>171.371</v>
      </c>
      <c r="F109" s="74">
        <f t="shared" si="2"/>
        <v>2670.3795</v>
      </c>
      <c r="G109" s="123">
        <f t="shared" si="3"/>
        <v>2172.49999999967</v>
      </c>
      <c r="K109" s="82">
        <f>IF(AND(年报!N$2&lt;=A109,A109&lt;=年报!N$3),1,0)</f>
        <v>0</v>
      </c>
    </row>
    <row r="110" spans="1:11">
      <c r="A110" s="21">
        <v>44356</v>
      </c>
      <c r="B110" s="77">
        <f>'DC4-1'!B109</f>
        <v>2581.994</v>
      </c>
      <c r="C110" s="77">
        <f>IF(ISERROR(VLOOKUP(A110,'DC4-1'!$A$4:$Q$1997,5,TRUE)),"",VLOOKUP(A110,'DC4-1'!$A$4:$Q$1997,5,TRUE))</f>
        <v>259.74</v>
      </c>
      <c r="D110" s="65">
        <v>171.339</v>
      </c>
      <c r="E110" s="65">
        <v>171.37</v>
      </c>
      <c r="F110" s="74">
        <f t="shared" si="2"/>
        <v>2670.3795</v>
      </c>
      <c r="G110" s="123">
        <f t="shared" si="3"/>
        <v>2172.49999999967</v>
      </c>
      <c r="K110" s="82">
        <f>IF(AND(年报!N$2&lt;=A110,A110&lt;=年报!N$3),1,0)</f>
        <v>0</v>
      </c>
    </row>
    <row r="111" spans="1:11">
      <c r="A111" s="21">
        <v>44356</v>
      </c>
      <c r="B111" s="77">
        <f>'DC4-1'!B110</f>
        <v>2581.994</v>
      </c>
      <c r="C111" s="77">
        <f>IF(ISERROR(VLOOKUP(A111,'DC4-1'!$A$4:$Q$1997,5,TRUE)),"",VLOOKUP(A111,'DC4-1'!$A$4:$Q$1997,5,TRUE))</f>
        <v>259.74</v>
      </c>
      <c r="D111" s="65">
        <v>171.339</v>
      </c>
      <c r="E111" s="65">
        <v>171.37</v>
      </c>
      <c r="F111" s="74">
        <f t="shared" si="2"/>
        <v>2670.3795</v>
      </c>
      <c r="G111" s="123">
        <f t="shared" si="3"/>
        <v>2172.49999999967</v>
      </c>
      <c r="K111" s="82">
        <f>IF(AND(年报!N$2&lt;=A111,A111&lt;=年报!N$3),1,0)</f>
        <v>0</v>
      </c>
    </row>
    <row r="112" spans="1:11">
      <c r="A112" s="21">
        <v>44361</v>
      </c>
      <c r="B112" s="77">
        <f>'DC4-1'!B111</f>
        <v>2581.994</v>
      </c>
      <c r="C112" s="77">
        <f>IF(ISERROR(VLOOKUP(A112,'DC4-1'!$A$4:$Q$1997,5,TRUE)),"",VLOOKUP(A112,'DC4-1'!$A$4:$Q$1997,5,TRUE))</f>
        <v>260.884</v>
      </c>
      <c r="D112" s="65">
        <v>172.491</v>
      </c>
      <c r="E112" s="65">
        <v>172.525</v>
      </c>
      <c r="F112" s="74">
        <f t="shared" si="2"/>
        <v>2670.37</v>
      </c>
      <c r="G112" s="123">
        <f t="shared" si="3"/>
        <v>2181.99999999979</v>
      </c>
      <c r="K112" s="82">
        <f>IF(AND(年报!N$2&lt;=A112,A112&lt;=年报!N$3),1,0)</f>
        <v>0</v>
      </c>
    </row>
    <row r="113" spans="1:11">
      <c r="A113" s="21">
        <v>44363</v>
      </c>
      <c r="B113" s="77">
        <f>'DC4-1'!B112</f>
        <v>2581.994</v>
      </c>
      <c r="C113" s="77">
        <f>IF(ISERROR(VLOOKUP(A113,'DC4-1'!$A$4:$Q$1997,5,TRUE)),"",VLOOKUP(A113,'DC4-1'!$A$4:$Q$1997,5,TRUE))</f>
        <v>260.87</v>
      </c>
      <c r="D113" s="65">
        <v>172.48</v>
      </c>
      <c r="E113" s="65">
        <v>172.512</v>
      </c>
      <c r="F113" s="74">
        <f t="shared" si="2"/>
        <v>2670.368</v>
      </c>
      <c r="G113" s="123">
        <f t="shared" si="3"/>
        <v>2184.0000000002</v>
      </c>
      <c r="K113" s="82">
        <f>IF(AND(年报!N$2&lt;=A113,A113&lt;=年报!N$3),1,0)</f>
        <v>0</v>
      </c>
    </row>
    <row r="114" spans="1:11">
      <c r="A114" s="21">
        <v>44366</v>
      </c>
      <c r="B114" s="77">
        <f>'DC4-1'!B113</f>
        <v>2581.994</v>
      </c>
      <c r="C114" s="77">
        <f>IF(ISERROR(VLOOKUP(A114,'DC4-1'!$A$4:$Q$1997,5,TRUE)),"",VLOOKUP(A114,'DC4-1'!$A$4:$Q$1997,5,TRUE))</f>
        <v>260.858</v>
      </c>
      <c r="D114" s="65">
        <v>172.463</v>
      </c>
      <c r="E114" s="65">
        <v>172.497</v>
      </c>
      <c r="F114" s="74">
        <f t="shared" si="2"/>
        <v>2670.372</v>
      </c>
      <c r="G114" s="123">
        <f t="shared" si="3"/>
        <v>2179.99999999984</v>
      </c>
      <c r="K114" s="82">
        <f>IF(AND(年报!N$2&lt;=A114,A114&lt;=年报!N$3),1,0)</f>
        <v>0</v>
      </c>
    </row>
    <row r="115" spans="1:11">
      <c r="A115" s="21">
        <v>44367</v>
      </c>
      <c r="B115" s="77">
        <f>'DC4-1'!B114</f>
        <v>2581.994</v>
      </c>
      <c r="C115" s="77">
        <f>IF(ISERROR(VLOOKUP(A115,'DC4-1'!$A$4:$Q$1997,5,TRUE)),"",VLOOKUP(A115,'DC4-1'!$A$4:$Q$1997,5,TRUE))</f>
        <v>260.8105</v>
      </c>
      <c r="D115" s="65">
        <v>172.416</v>
      </c>
      <c r="E115" s="65">
        <v>172.445</v>
      </c>
      <c r="F115" s="74">
        <f t="shared" si="2"/>
        <v>2670.374</v>
      </c>
      <c r="G115" s="123">
        <f t="shared" si="3"/>
        <v>2177.99999999988</v>
      </c>
      <c r="K115" s="82">
        <f>IF(AND(年报!N$2&lt;=A115,A115&lt;=年报!N$3),1,0)</f>
        <v>0</v>
      </c>
    </row>
    <row r="116" spans="1:11">
      <c r="A116" s="21">
        <v>44372</v>
      </c>
      <c r="B116" s="77">
        <f>'DC4-1'!B115</f>
        <v>2581.994</v>
      </c>
      <c r="C116" s="77">
        <f>IF(ISERROR(VLOOKUP(A116,'DC4-1'!$A$4:$Q$1997,5,TRUE)),"",VLOOKUP(A116,'DC4-1'!$A$4:$Q$1997,5,TRUE))</f>
        <v>260.8405</v>
      </c>
      <c r="D116" s="65">
        <v>172.441</v>
      </c>
      <c r="E116" s="65">
        <v>172.468</v>
      </c>
      <c r="F116" s="74">
        <f t="shared" si="2"/>
        <v>2670.38</v>
      </c>
      <c r="G116" s="123">
        <f t="shared" si="3"/>
        <v>2172.00000000003</v>
      </c>
      <c r="K116" s="82">
        <f>IF(AND(年报!N$2&lt;=A116,A116&lt;=年报!N$3),1,0)</f>
        <v>0</v>
      </c>
    </row>
    <row r="117" spans="1:11">
      <c r="A117" s="21">
        <v>44373</v>
      </c>
      <c r="B117" s="77">
        <f>'DC4-1'!B116</f>
        <v>2581.994</v>
      </c>
      <c r="C117" s="77">
        <f>IF(ISERROR(VLOOKUP(A117,'DC4-1'!$A$4:$Q$1997,5,TRUE)),"",VLOOKUP(A117,'DC4-1'!$A$4:$Q$1997,5,TRUE))</f>
        <v>260.83</v>
      </c>
      <c r="D117" s="65">
        <v>172.43</v>
      </c>
      <c r="E117" s="65">
        <v>172.459</v>
      </c>
      <c r="F117" s="74">
        <f t="shared" si="2"/>
        <v>2670.3795</v>
      </c>
      <c r="G117" s="123">
        <f t="shared" si="3"/>
        <v>2172.50000000013</v>
      </c>
      <c r="K117" s="82">
        <f>IF(AND(年报!N$2&lt;=A117,A117&lt;=年报!N$3),1,0)</f>
        <v>0</v>
      </c>
    </row>
    <row r="118" spans="1:11">
      <c r="A118" s="21">
        <v>44375</v>
      </c>
      <c r="B118" s="77">
        <f>'DC4-1'!B117</f>
        <v>2581.994</v>
      </c>
      <c r="C118" s="77">
        <f>IF(ISERROR(VLOOKUP(A118,'DC4-1'!$A$4:$Q$1997,5,TRUE)),"",VLOOKUP(A118,'DC4-1'!$A$4:$Q$1997,5,TRUE))</f>
        <v>260.8225</v>
      </c>
      <c r="D118" s="65">
        <v>172.427</v>
      </c>
      <c r="E118" s="65">
        <v>172.457</v>
      </c>
      <c r="F118" s="74">
        <f t="shared" si="2"/>
        <v>2670.3745</v>
      </c>
      <c r="G118" s="123">
        <f t="shared" si="3"/>
        <v>2177.50000000024</v>
      </c>
      <c r="K118" s="82">
        <f>IF(AND(年报!N$2&lt;=A118,A118&lt;=年报!N$3),1,0)</f>
        <v>0</v>
      </c>
    </row>
    <row r="119" spans="1:11">
      <c r="A119" s="21">
        <v>44377</v>
      </c>
      <c r="B119" s="77">
        <f>'DC4-1'!B118</f>
        <v>2581.994</v>
      </c>
      <c r="C119" s="77">
        <f>IF(ISERROR(VLOOKUP(A119,'DC4-1'!$A$4:$Q$1997,5,TRUE)),"",VLOOKUP(A119,'DC4-1'!$A$4:$Q$1997,5,TRUE))</f>
        <v>260.8085</v>
      </c>
      <c r="D119" s="65">
        <v>172.42</v>
      </c>
      <c r="E119" s="65">
        <v>172.452</v>
      </c>
      <c r="F119" s="74">
        <f t="shared" si="2"/>
        <v>2670.3665</v>
      </c>
      <c r="G119" s="123">
        <f t="shared" si="3"/>
        <v>2185.50000000005</v>
      </c>
      <c r="K119" s="82">
        <f>IF(AND(年报!N$2&lt;=A119,A119&lt;=年报!N$3),1,0)</f>
        <v>0</v>
      </c>
    </row>
    <row r="120" spans="1:11">
      <c r="A120" s="21">
        <v>44380</v>
      </c>
      <c r="B120" s="77">
        <f>'DC4-1'!B119</f>
        <v>2581.994</v>
      </c>
      <c r="C120" s="77">
        <f>IF(ISERROR(VLOOKUP(A120,'DC4-1'!$A$4:$Q$1997,5,TRUE)),"",VLOOKUP(A120,'DC4-1'!$A$4:$Q$1997,5,TRUE))</f>
        <v>260.789</v>
      </c>
      <c r="D120" s="65">
        <v>172.405</v>
      </c>
      <c r="E120" s="65">
        <v>172.439</v>
      </c>
      <c r="F120" s="74">
        <f t="shared" si="2"/>
        <v>2670.361</v>
      </c>
      <c r="G120" s="123">
        <f t="shared" si="3"/>
        <v>2190.9999999998</v>
      </c>
      <c r="K120" s="82">
        <f>IF(AND(年报!N$2&lt;=A120,A120&lt;=年报!N$3),1,0)</f>
        <v>0</v>
      </c>
    </row>
    <row r="121" spans="1:11">
      <c r="A121" s="116">
        <v>44383</v>
      </c>
      <c r="B121" s="77">
        <f>'DC4-1'!B120</f>
        <v>2581.994</v>
      </c>
      <c r="C121" s="77">
        <f>IF(ISERROR(VLOOKUP(A121,'DC4-1'!$A$4:$Q$1997,5,TRUE)),"",VLOOKUP(A121,'DC4-1'!$A$4:$Q$1997,5,TRUE))</f>
        <v>260.794</v>
      </c>
      <c r="D121" s="65">
        <v>172.409</v>
      </c>
      <c r="E121" s="65">
        <v>172.441</v>
      </c>
      <c r="F121" s="65">
        <f t="shared" si="2"/>
        <v>2670.363</v>
      </c>
      <c r="G121" s="123">
        <f t="shared" si="3"/>
        <v>2189.00000000031</v>
      </c>
      <c r="K121" s="82">
        <f>IF(AND(年报!N$2&lt;=A121,A121&lt;=年报!N$3),1,0)</f>
        <v>0</v>
      </c>
    </row>
    <row r="122" spans="1:11">
      <c r="A122" s="116">
        <v>44385</v>
      </c>
      <c r="B122" s="77">
        <f>'DC4-1'!B121</f>
        <v>2581.994</v>
      </c>
      <c r="C122" s="77">
        <f>IF(ISERROR(VLOOKUP(A122,'DC4-1'!$A$4:$Q$1997,5,TRUE)),"",VLOOKUP(A122,'DC4-1'!$A$4:$Q$1997,5,TRUE))</f>
        <v>260.7795</v>
      </c>
      <c r="D122" s="65">
        <v>172.404</v>
      </c>
      <c r="E122" s="65">
        <v>172.434</v>
      </c>
      <c r="F122" s="65">
        <f t="shared" si="2"/>
        <v>2670.3545</v>
      </c>
      <c r="G122" s="123">
        <f t="shared" si="3"/>
        <v>2197.49999999976</v>
      </c>
      <c r="K122" s="82">
        <f>IF(AND(年报!N$2&lt;=A122,A122&lt;=年报!N$3),1,0)</f>
        <v>0</v>
      </c>
    </row>
    <row r="123" spans="1:11">
      <c r="A123" s="116">
        <v>44387</v>
      </c>
      <c r="B123" s="77">
        <f>'DC4-1'!B122</f>
        <v>2581.994</v>
      </c>
      <c r="C123" s="77">
        <f>IF(ISERROR(VLOOKUP(A123,'DC4-1'!$A$4:$Q$1997,5,TRUE)),"",VLOOKUP(A123,'DC4-1'!$A$4:$Q$1997,5,TRUE))</f>
        <v>260.775</v>
      </c>
      <c r="D123" s="65">
        <v>172.389</v>
      </c>
      <c r="E123" s="65">
        <v>172.424</v>
      </c>
      <c r="F123" s="65">
        <f t="shared" si="2"/>
        <v>2670.3625</v>
      </c>
      <c r="G123" s="123">
        <f t="shared" si="3"/>
        <v>2189.49999999995</v>
      </c>
      <c r="K123" s="82">
        <f>IF(AND(年报!N$2&lt;=A123,A123&lt;=年报!N$3),1,0)</f>
        <v>0</v>
      </c>
    </row>
    <row r="124" spans="1:11">
      <c r="A124" s="116">
        <v>44390</v>
      </c>
      <c r="B124" s="77">
        <f>'DC4-1'!B123</f>
        <v>2581.994</v>
      </c>
      <c r="C124" s="77">
        <f>IF(ISERROR(VLOOKUP(A124,'DC4-1'!$A$4:$Q$1997,5,TRUE)),"",VLOOKUP(A124,'DC4-1'!$A$4:$Q$1997,5,TRUE))</f>
        <v>260.771</v>
      </c>
      <c r="D124" s="65">
        <v>172.382</v>
      </c>
      <c r="E124" s="65">
        <v>172.412</v>
      </c>
      <c r="F124" s="65">
        <f t="shared" si="2"/>
        <v>2670.368</v>
      </c>
      <c r="G124" s="123">
        <f t="shared" si="3"/>
        <v>2183.99999999974</v>
      </c>
      <c r="K124" s="82">
        <f>IF(AND(年报!N$2&lt;=A124,A124&lt;=年报!N$3),1,0)</f>
        <v>0</v>
      </c>
    </row>
    <row r="125" spans="1:11">
      <c r="A125" s="116">
        <v>44397</v>
      </c>
      <c r="B125" s="77">
        <f>'DC4-1'!B124</f>
        <v>2581.994</v>
      </c>
      <c r="C125" s="77">
        <f>IF(ISERROR(VLOOKUP(A125,'DC4-1'!$A$4:$Q$1997,5,TRUE)),"",VLOOKUP(A125,'DC4-1'!$A$4:$Q$1997,5,TRUE))</f>
        <v>262.638</v>
      </c>
      <c r="D125" s="65">
        <v>174.264</v>
      </c>
      <c r="E125" s="65">
        <v>174.295</v>
      </c>
      <c r="F125" s="65">
        <f t="shared" si="2"/>
        <v>2670.3525</v>
      </c>
      <c r="G125" s="123">
        <f t="shared" si="3"/>
        <v>2199.50000000017</v>
      </c>
      <c r="K125" s="82">
        <f>IF(AND(年报!N$2&lt;=A125,A125&lt;=年报!N$3),1,0)</f>
        <v>0</v>
      </c>
    </row>
    <row r="126" spans="1:11">
      <c r="A126" s="116">
        <v>44401</v>
      </c>
      <c r="B126" s="77">
        <f>'DC4-1'!B125</f>
        <v>2581.994</v>
      </c>
      <c r="C126" s="77">
        <f>IF(ISERROR(VLOOKUP(A126,'DC4-1'!$A$4:$Q$1997,5,TRUE)),"",VLOOKUP(A126,'DC4-1'!$A$4:$Q$1997,5,TRUE))</f>
        <v>262.635</v>
      </c>
      <c r="D126" s="65">
        <v>174.261</v>
      </c>
      <c r="E126" s="65">
        <v>174.292</v>
      </c>
      <c r="F126" s="65">
        <f t="shared" si="2"/>
        <v>2670.3525</v>
      </c>
      <c r="G126" s="123">
        <f t="shared" si="3"/>
        <v>2199.50000000017</v>
      </c>
      <c r="K126" s="82">
        <f>IF(AND(年报!N$2&lt;=A126,A126&lt;=年报!N$3),1,0)</f>
        <v>0</v>
      </c>
    </row>
    <row r="127" spans="1:11">
      <c r="A127" s="116">
        <v>44437</v>
      </c>
      <c r="B127" s="77">
        <f>'DC4-1'!B126</f>
        <v>2581.994</v>
      </c>
      <c r="C127" s="77">
        <f>IF(ISERROR(VLOOKUP(A127,'DC4-1'!$A$4:$Q$1997,5,TRUE)),"",VLOOKUP(A127,'DC4-1'!$A$4:$Q$1997,5,TRUE))</f>
        <v>269.265</v>
      </c>
      <c r="D127" s="65">
        <v>180.918</v>
      </c>
      <c r="E127" s="65">
        <v>180.945</v>
      </c>
      <c r="F127" s="65">
        <f t="shared" si="2"/>
        <v>2670.3275</v>
      </c>
      <c r="G127" s="123">
        <f t="shared" si="3"/>
        <v>2224.50000000026</v>
      </c>
      <c r="K127" s="82">
        <f>IF(AND(年报!N$2&lt;=A127,A127&lt;=年报!N$3),1,0)</f>
        <v>0</v>
      </c>
    </row>
    <row r="128" spans="1:11">
      <c r="A128" s="116">
        <v>44445</v>
      </c>
      <c r="B128" s="77">
        <f>'DC4-1'!B127</f>
        <v>2581.994</v>
      </c>
      <c r="C128" s="77">
        <f>IF(ISERROR(VLOOKUP(A128,'DC4-1'!$A$4:$Q$1997,5,TRUE)),"",VLOOKUP(A128,'DC4-1'!$A$4:$Q$1997,5,TRUE))</f>
        <v>269.7915</v>
      </c>
      <c r="D128" s="65">
        <v>181.444</v>
      </c>
      <c r="E128" s="65">
        <v>181.48</v>
      </c>
      <c r="F128" s="65">
        <f t="shared" si="2"/>
        <v>2670.3235</v>
      </c>
      <c r="G128" s="123">
        <f t="shared" si="3"/>
        <v>2228.50000000017</v>
      </c>
      <c r="K128" s="82">
        <f>IF(AND(年报!N$2&lt;=A128,A128&lt;=年报!N$3),1,0)</f>
        <v>0</v>
      </c>
    </row>
    <row r="129" spans="1:11">
      <c r="A129" s="116">
        <v>44448</v>
      </c>
      <c r="B129" s="77">
        <f>'DC4-1'!B128</f>
        <v>2581.994</v>
      </c>
      <c r="C129" s="77">
        <f>IF(ISERROR(VLOOKUP(A129,'DC4-1'!$A$4:$Q$1997,5,TRUE)),"",VLOOKUP(A129,'DC4-1'!$A$4:$Q$1997,5,TRUE))</f>
        <v>269.7105</v>
      </c>
      <c r="D129" s="65">
        <v>181.329</v>
      </c>
      <c r="E129" s="65">
        <v>181.442</v>
      </c>
      <c r="F129" s="65">
        <f t="shared" si="2"/>
        <v>2670.319</v>
      </c>
      <c r="G129" s="123">
        <f t="shared" si="3"/>
        <v>2232.99999999972</v>
      </c>
      <c r="K129" s="82">
        <f>IF(AND(年报!N$2&lt;=A129,A129&lt;=年报!N$3),1,0)</f>
        <v>0</v>
      </c>
    </row>
    <row r="130" spans="11:11">
      <c r="K130" s="82">
        <f>IF(AND(年报!N$2&lt;=A130,A130&lt;=年报!N$3),1,0)</f>
        <v>0</v>
      </c>
    </row>
    <row r="131" spans="11:11">
      <c r="K131" s="82">
        <f>IF(AND(年报!N$2&lt;=A131,A131&lt;=年报!N$3),1,0)</f>
        <v>0</v>
      </c>
    </row>
    <row r="132" spans="11:11">
      <c r="K132" s="82">
        <f>IF(AND(年报!N$2&lt;=A132,A132&lt;=年报!N$3),1,0)</f>
        <v>0</v>
      </c>
    </row>
    <row r="133" spans="11:11">
      <c r="K133" s="82">
        <f>IF(AND(年报!N$2&lt;=A133,A133&lt;=年报!N$3),1,0)</f>
        <v>0</v>
      </c>
    </row>
    <row r="134" spans="11:11">
      <c r="K134" s="82">
        <f>IF(AND(年报!N$2&lt;=A134,A134&lt;=年报!N$3),1,0)</f>
        <v>0</v>
      </c>
    </row>
    <row r="135" spans="11:11">
      <c r="K135" s="82">
        <f>IF(AND(年报!N$2&lt;=A135,A135&lt;=年报!N$3),1,0)</f>
        <v>0</v>
      </c>
    </row>
    <row r="136" spans="11:11">
      <c r="K136" s="82">
        <f>IF(AND(年报!N$2&lt;=A136,A136&lt;=年报!N$3),1,0)</f>
        <v>0</v>
      </c>
    </row>
    <row r="137" spans="11:11">
      <c r="K137" s="82">
        <f>IF(AND(年报!N$2&lt;=A137,A137&lt;=年报!N$3),1,0)</f>
        <v>0</v>
      </c>
    </row>
    <row r="138" spans="11:11">
      <c r="K138" s="82">
        <f>IF(AND(年报!N$2&lt;=A138,A138&lt;=年报!N$3),1,0)</f>
        <v>0</v>
      </c>
    </row>
    <row r="139" spans="11:11">
      <c r="K139" s="82">
        <f>IF(AND(年报!N$2&lt;=A139,A139&lt;=年报!N$3),1,0)</f>
        <v>0</v>
      </c>
    </row>
    <row r="140" spans="11:11">
      <c r="K140" s="82">
        <f>IF(AND(年报!N$2&lt;=A140,A140&lt;=年报!N$3),1,0)</f>
        <v>0</v>
      </c>
    </row>
    <row r="141" spans="11:11">
      <c r="K141" s="82">
        <f>IF(AND(年报!N$2&lt;=A141,A141&lt;=年报!N$3),1,0)</f>
        <v>0</v>
      </c>
    </row>
    <row r="142" spans="11:11">
      <c r="K142" s="82">
        <f>IF(AND(年报!N$2&lt;=A142,A142&lt;=年报!N$3),1,0)</f>
        <v>0</v>
      </c>
    </row>
    <row r="143" spans="11:11">
      <c r="K143" s="82">
        <f>IF(AND(年报!N$2&lt;=A143,A143&lt;=年报!N$3),1,0)</f>
        <v>0</v>
      </c>
    </row>
    <row r="144" spans="11:11">
      <c r="K144" s="82">
        <f>IF(AND(年报!N$2&lt;=A144,A144&lt;=年报!N$3),1,0)</f>
        <v>0</v>
      </c>
    </row>
    <row r="145" spans="11:11">
      <c r="K145" s="82">
        <f>IF(AND(年报!N$2&lt;=A145,A145&lt;=年报!N$3),1,0)</f>
        <v>0</v>
      </c>
    </row>
    <row r="146" spans="11:11">
      <c r="K146" s="82">
        <f>IF(AND(年报!N$2&lt;=A146,A146&lt;=年报!N$3),1,0)</f>
        <v>0</v>
      </c>
    </row>
    <row r="147" spans="11:11">
      <c r="K147" s="82">
        <f>IF(AND(年报!N$2&lt;=A147,A147&lt;=年报!N$3),1,0)</f>
        <v>0</v>
      </c>
    </row>
    <row r="148" spans="11:11">
      <c r="K148" s="82">
        <f>IF(AND(年报!N$2&lt;=A148,A148&lt;=年报!N$3),1,0)</f>
        <v>0</v>
      </c>
    </row>
    <row r="149" spans="11:11">
      <c r="K149" s="82">
        <f>IF(AND(年报!N$2&lt;=A149,A149&lt;=年报!N$3),1,0)</f>
        <v>0</v>
      </c>
    </row>
    <row r="150" spans="11:11">
      <c r="K150" s="82">
        <f>IF(AND(年报!N$2&lt;=A150,A150&lt;=年报!N$3),1,0)</f>
        <v>0</v>
      </c>
    </row>
    <row r="151" spans="11:11">
      <c r="K151" s="82">
        <f>IF(AND(年报!N$2&lt;=A151,A151&lt;=年报!N$3),1,0)</f>
        <v>0</v>
      </c>
    </row>
    <row r="152" spans="11:11">
      <c r="K152" s="82">
        <f>IF(AND(年报!N$2&lt;=A152,A152&lt;=年报!N$3),1,0)</f>
        <v>0</v>
      </c>
    </row>
    <row r="153" spans="11:11">
      <c r="K153" s="82">
        <f>IF(AND(年报!N$2&lt;=A153,A153&lt;=年报!N$3),1,0)</f>
        <v>0</v>
      </c>
    </row>
    <row r="154" spans="11:11">
      <c r="K154" s="82">
        <f>IF(AND(年报!N$2&lt;=A154,A154&lt;=年报!N$3),1,0)</f>
        <v>0</v>
      </c>
    </row>
    <row r="155" spans="11:11">
      <c r="K155" s="82">
        <f>IF(AND(年报!N$2&lt;=A155,A155&lt;=年报!N$3),1,0)</f>
        <v>0</v>
      </c>
    </row>
    <row r="156" spans="11:11">
      <c r="K156" s="82">
        <f>IF(AND(年报!N$2&lt;=A156,A156&lt;=年报!N$3),1,0)</f>
        <v>0</v>
      </c>
    </row>
    <row r="157" spans="11:11">
      <c r="K157" s="82">
        <f>IF(AND(年报!N$2&lt;=A157,A157&lt;=年报!N$3),1,0)</f>
        <v>0</v>
      </c>
    </row>
    <row r="158" spans="11:11">
      <c r="K158" s="82">
        <f>IF(AND(年报!N$2&lt;=A158,A158&lt;=年报!N$3),1,0)</f>
        <v>0</v>
      </c>
    </row>
    <row r="159" spans="11:11">
      <c r="K159" s="82">
        <f>IF(AND(年报!N$2&lt;=A159,A159&lt;=年报!N$3),1,0)</f>
        <v>0</v>
      </c>
    </row>
    <row r="160" spans="11:11">
      <c r="K160" s="82">
        <f>IF(AND(年报!N$2&lt;=A160,A160&lt;=年报!N$3),1,0)</f>
        <v>0</v>
      </c>
    </row>
    <row r="161" spans="11:11">
      <c r="K161" s="82">
        <f>IF(AND(年报!N$2&lt;=A161,A161&lt;=年报!N$3),1,0)</f>
        <v>0</v>
      </c>
    </row>
    <row r="162" spans="11:11">
      <c r="K162" s="82">
        <f>IF(AND(年报!N$2&lt;=A162,A162&lt;=年报!N$3),1,0)</f>
        <v>0</v>
      </c>
    </row>
    <row r="163" spans="11:11">
      <c r="K163" s="82">
        <f>IF(AND(年报!N$2&lt;=A163,A163&lt;=年报!N$3),1,0)</f>
        <v>0</v>
      </c>
    </row>
    <row r="164" spans="11:11">
      <c r="K164" s="82">
        <f>IF(AND(年报!N$2&lt;=A164,A164&lt;=年报!N$3),1,0)</f>
        <v>0</v>
      </c>
    </row>
    <row r="165" spans="11:11">
      <c r="K165" s="82">
        <f>IF(AND(年报!N$2&lt;=A165,A165&lt;=年报!N$3),1,0)</f>
        <v>0</v>
      </c>
    </row>
    <row r="166" spans="11:11">
      <c r="K166" s="82">
        <f>IF(AND(年报!N$2&lt;=A166,A166&lt;=年报!N$3),1,0)</f>
        <v>0</v>
      </c>
    </row>
    <row r="167" spans="11:11">
      <c r="K167" s="82">
        <f>IF(AND(年报!N$2&lt;=A167,A167&lt;=年报!N$3),1,0)</f>
        <v>0</v>
      </c>
    </row>
    <row r="168" spans="11:11">
      <c r="K168" s="82">
        <f>IF(AND(年报!N$2&lt;=A168,A168&lt;=年报!N$3),1,0)</f>
        <v>0</v>
      </c>
    </row>
    <row r="169" spans="11:11">
      <c r="K169" s="82">
        <f>IF(AND(年报!N$2&lt;=A169,A169&lt;=年报!N$3),1,0)</f>
        <v>0</v>
      </c>
    </row>
    <row r="170" spans="11:11">
      <c r="K170" s="82">
        <f>IF(AND(年报!N$2&lt;=A170,A170&lt;=年报!N$3),1,0)</f>
        <v>0</v>
      </c>
    </row>
    <row r="171" spans="11:11">
      <c r="K171" s="82">
        <f>IF(AND(年报!N$2&lt;=A171,A171&lt;=年报!N$3),1,0)</f>
        <v>0</v>
      </c>
    </row>
    <row r="172" spans="11:11">
      <c r="K172" s="82">
        <f>IF(AND(年报!N$2&lt;=A172,A172&lt;=年报!N$3),1,0)</f>
        <v>0</v>
      </c>
    </row>
    <row r="173" spans="11:11">
      <c r="K173" s="82">
        <f>IF(AND(年报!N$2&lt;=A173,A173&lt;=年报!N$3),1,0)</f>
        <v>0</v>
      </c>
    </row>
    <row r="174" spans="11:11">
      <c r="K174" s="82">
        <f>IF(AND(年报!N$2&lt;=A174,A174&lt;=年报!N$3),1,0)</f>
        <v>0</v>
      </c>
    </row>
    <row r="175" spans="11:11">
      <c r="K175" s="82">
        <f>IF(AND(年报!N$2&lt;=A175,A175&lt;=年报!N$3),1,0)</f>
        <v>0</v>
      </c>
    </row>
    <row r="176" spans="11:11">
      <c r="K176" s="82">
        <f>IF(AND(年报!N$2&lt;=A176,A176&lt;=年报!N$3),1,0)</f>
        <v>0</v>
      </c>
    </row>
    <row r="177" spans="11:11">
      <c r="K177" s="82">
        <f>IF(AND(年报!N$2&lt;=A177,A177&lt;=年报!N$3),1,0)</f>
        <v>0</v>
      </c>
    </row>
    <row r="178" spans="11:11">
      <c r="K178" s="82">
        <f>IF(AND(年报!N$2&lt;=A178,A178&lt;=年报!N$3),1,0)</f>
        <v>0</v>
      </c>
    </row>
    <row r="179" spans="11:11">
      <c r="K179" s="82">
        <f>IF(AND(年报!N$2&lt;=A179,A179&lt;=年报!N$3),1,0)</f>
        <v>0</v>
      </c>
    </row>
    <row r="180" spans="11:11">
      <c r="K180" s="82">
        <f>IF(AND(年报!N$2&lt;=A180,A180&lt;=年报!N$3),1,0)</f>
        <v>0</v>
      </c>
    </row>
    <row r="181" spans="11:11">
      <c r="K181" s="82">
        <f>IF(AND(年报!N$2&lt;=A181,A181&lt;=年报!N$3),1,0)</f>
        <v>0</v>
      </c>
    </row>
    <row r="182" spans="11:11">
      <c r="K182" s="82">
        <f>IF(AND(年报!N$2&lt;=A182,A182&lt;=年报!N$3),1,0)</f>
        <v>0</v>
      </c>
    </row>
    <row r="183" spans="11:11">
      <c r="K183" s="82">
        <f>IF(AND(年报!N$2&lt;=A183,A183&lt;=年报!N$3),1,0)</f>
        <v>0</v>
      </c>
    </row>
    <row r="184" spans="11:11">
      <c r="K184" s="82">
        <f>IF(AND(年报!N$2&lt;=A184,A184&lt;=年报!N$3),1,0)</f>
        <v>0</v>
      </c>
    </row>
    <row r="185" spans="11:11">
      <c r="K185" s="82">
        <f>IF(AND(年报!N$2&lt;=A185,A185&lt;=年报!N$3),1,0)</f>
        <v>0</v>
      </c>
    </row>
    <row r="186" spans="11:11">
      <c r="K186" s="82">
        <f>IF(AND(年报!N$2&lt;=A186,A186&lt;=年报!N$3),1,0)</f>
        <v>0</v>
      </c>
    </row>
    <row r="187" spans="11:11">
      <c r="K187" s="82">
        <f>IF(AND(年报!N$2&lt;=A187,A187&lt;=年报!N$3),1,0)</f>
        <v>0</v>
      </c>
    </row>
    <row r="188" spans="11:11">
      <c r="K188" s="82">
        <f>IF(AND(年报!N$2&lt;=A188,A188&lt;=年报!N$3),1,0)</f>
        <v>0</v>
      </c>
    </row>
    <row r="189" spans="11:11">
      <c r="K189" s="82">
        <f>IF(AND(年报!N$2&lt;=A189,A189&lt;=年报!N$3),1,0)</f>
        <v>0</v>
      </c>
    </row>
    <row r="190" spans="11:11">
      <c r="K190" s="82">
        <f>IF(AND(年报!N$2&lt;=A190,A190&lt;=年报!N$3),1,0)</f>
        <v>0</v>
      </c>
    </row>
    <row r="191" spans="11:11">
      <c r="K191" s="82">
        <f>IF(AND(年报!N$2&lt;=A191,A191&lt;=年报!N$3),1,0)</f>
        <v>0</v>
      </c>
    </row>
    <row r="192" spans="11:11">
      <c r="K192" s="82">
        <f>IF(AND(年报!N$2&lt;=A192,A192&lt;=年报!N$3),1,0)</f>
        <v>0</v>
      </c>
    </row>
    <row r="193" spans="11:11">
      <c r="K193" s="82">
        <f>IF(AND(年报!N$2&lt;=A193,A193&lt;=年报!N$3),1,0)</f>
        <v>0</v>
      </c>
    </row>
    <row r="194" spans="11:11">
      <c r="K194" s="82">
        <f>IF(AND(年报!N$2&lt;=A194,A194&lt;=年报!N$3),1,0)</f>
        <v>0</v>
      </c>
    </row>
    <row r="195" spans="11:11">
      <c r="K195" s="82">
        <f>IF(AND(年报!N$2&lt;=A195,A195&lt;=年报!N$3),1,0)</f>
        <v>0</v>
      </c>
    </row>
    <row r="196" spans="11:11">
      <c r="K196" s="82">
        <f>IF(AND(年报!N$2&lt;=A196,A196&lt;=年报!N$3),1,0)</f>
        <v>0</v>
      </c>
    </row>
    <row r="197" spans="11:11">
      <c r="K197" s="82">
        <f>IF(AND(年报!N$2&lt;=A197,A197&lt;=年报!N$3),1,0)</f>
        <v>0</v>
      </c>
    </row>
    <row r="198" spans="11:11">
      <c r="K198" s="82">
        <f>IF(AND(年报!N$2&lt;=A198,A198&lt;=年报!N$3),1,0)</f>
        <v>0</v>
      </c>
    </row>
    <row r="199" spans="11:11">
      <c r="K199" s="82">
        <f>IF(AND(年报!N$2&lt;=A199,A199&lt;=年报!N$3),1,0)</f>
        <v>0</v>
      </c>
    </row>
    <row r="200" spans="11:11">
      <c r="K200" s="82">
        <f>IF(AND(年报!N$2&lt;=A200,A200&lt;=年报!N$3),1,0)</f>
        <v>0</v>
      </c>
    </row>
    <row r="201" spans="11:11">
      <c r="K201" s="82">
        <f>IF(AND(年报!N$2&lt;=A201,A201&lt;=年报!N$3),1,0)</f>
        <v>0</v>
      </c>
    </row>
    <row r="202" spans="11:11">
      <c r="K202" s="82">
        <f>IF(AND(年报!N$2&lt;=A202,A202&lt;=年报!N$3),1,0)</f>
        <v>0</v>
      </c>
    </row>
    <row r="203" spans="11:11">
      <c r="K203" s="82">
        <f>IF(AND(年报!N$2&lt;=A203,A203&lt;=年报!N$3),1,0)</f>
        <v>0</v>
      </c>
    </row>
    <row r="204" spans="11:11">
      <c r="K204" s="82">
        <f>IF(AND(年报!N$2&lt;=A204,A204&lt;=年报!N$3),1,0)</f>
        <v>0</v>
      </c>
    </row>
    <row r="205" spans="11:11">
      <c r="K205" s="82">
        <f>IF(AND(年报!N$2&lt;=A205,A205&lt;=年报!N$3),1,0)</f>
        <v>0</v>
      </c>
    </row>
    <row r="206" spans="11:11">
      <c r="K206" s="82">
        <f>IF(AND(年报!N$2&lt;=A206,A206&lt;=年报!N$3),1,0)</f>
        <v>0</v>
      </c>
    </row>
    <row r="207" spans="11:11">
      <c r="K207" s="82">
        <f>IF(AND(年报!N$2&lt;=A207,A207&lt;=年报!N$3),1,0)</f>
        <v>0</v>
      </c>
    </row>
    <row r="208" spans="11:11">
      <c r="K208" s="82">
        <f>IF(AND(年报!N$2&lt;=A208,A208&lt;=年报!N$3),1,0)</f>
        <v>0</v>
      </c>
    </row>
    <row r="209" spans="11:11">
      <c r="K209" s="82">
        <f>IF(AND(年报!N$2&lt;=A209,A209&lt;=年报!N$3),1,0)</f>
        <v>0</v>
      </c>
    </row>
    <row r="210" spans="11:11">
      <c r="K210" s="82">
        <f>IF(AND(年报!N$2&lt;=A210,A210&lt;=年报!N$3),1,0)</f>
        <v>0</v>
      </c>
    </row>
    <row r="211" spans="11:11">
      <c r="K211" s="82">
        <f>IF(AND(年报!N$2&lt;=A211,A211&lt;=年报!N$3),1,0)</f>
        <v>0</v>
      </c>
    </row>
    <row r="212" spans="11:11">
      <c r="K212" s="82">
        <f>IF(AND(年报!N$2&lt;=A212,A212&lt;=年报!N$3),1,0)</f>
        <v>0</v>
      </c>
    </row>
    <row r="213" spans="11:11">
      <c r="K213" s="82">
        <f>IF(AND(年报!N$2&lt;=A213,A213&lt;=年报!N$3),1,0)</f>
        <v>0</v>
      </c>
    </row>
    <row r="214" spans="11:11">
      <c r="K214" s="82">
        <f>IF(AND(年报!N$2&lt;=A214,A214&lt;=年报!N$3),1,0)</f>
        <v>0</v>
      </c>
    </row>
    <row r="215" spans="11:11">
      <c r="K215" s="82">
        <f>IF(AND(年报!N$2&lt;=A215,A215&lt;=年报!N$3),1,0)</f>
        <v>0</v>
      </c>
    </row>
    <row r="216" spans="11:11">
      <c r="K216" s="82">
        <f>IF(AND(年报!N$2&lt;=A216,A216&lt;=年报!N$3),1,0)</f>
        <v>0</v>
      </c>
    </row>
    <row r="217" spans="11:11">
      <c r="K217" s="82">
        <f>IF(AND(年报!N$2&lt;=A217,A217&lt;=年报!N$3),1,0)</f>
        <v>0</v>
      </c>
    </row>
    <row r="218" spans="11:11">
      <c r="K218" s="82">
        <f>IF(AND(年报!N$2&lt;=A218,A218&lt;=年报!N$3),1,0)</f>
        <v>0</v>
      </c>
    </row>
    <row r="219" spans="11:11">
      <c r="K219" s="82">
        <f>IF(AND(年报!N$2&lt;=A219,A219&lt;=年报!N$3),1,0)</f>
        <v>0</v>
      </c>
    </row>
    <row r="220" spans="11:11">
      <c r="K220" s="82">
        <f>IF(AND(年报!N$2&lt;=A220,A220&lt;=年报!N$3),1,0)</f>
        <v>0</v>
      </c>
    </row>
    <row r="221" spans="11:11">
      <c r="K221" s="82">
        <f>IF(AND(年报!N$2&lt;=A221,A221&lt;=年报!N$3),1,0)</f>
        <v>0</v>
      </c>
    </row>
    <row r="222" spans="11:11">
      <c r="K222" s="82">
        <f>IF(AND(年报!N$2&lt;=A222,A222&lt;=年报!N$3),1,0)</f>
        <v>0</v>
      </c>
    </row>
    <row r="223" spans="11:11">
      <c r="K223" s="82">
        <f>IF(AND(年报!N$2&lt;=A223,A223&lt;=年报!N$3),1,0)</f>
        <v>0</v>
      </c>
    </row>
    <row r="224" spans="11:11">
      <c r="K224" s="82">
        <f>IF(AND(年报!N$2&lt;=A224,A224&lt;=年报!N$3),1,0)</f>
        <v>0</v>
      </c>
    </row>
    <row r="225" spans="11:11">
      <c r="K225" s="82">
        <f>IF(AND(年报!N$2&lt;=A225,A225&lt;=年报!N$3),1,0)</f>
        <v>0</v>
      </c>
    </row>
    <row r="226" spans="11:11">
      <c r="K226" s="82">
        <f>IF(AND(年报!N$2&lt;=A226,A226&lt;=年报!N$3),1,0)</f>
        <v>0</v>
      </c>
    </row>
    <row r="227" spans="11:11">
      <c r="K227" s="82">
        <f>IF(AND(年报!N$2&lt;=A227,A227&lt;=年报!N$3),1,0)</f>
        <v>0</v>
      </c>
    </row>
    <row r="228" spans="11:11">
      <c r="K228" s="82">
        <f>IF(AND(年报!N$2&lt;=A228,A228&lt;=年报!N$3),1,0)</f>
        <v>0</v>
      </c>
    </row>
    <row r="229" spans="11:11">
      <c r="K229" s="82">
        <f>IF(AND(年报!N$2&lt;=A229,A229&lt;=年报!N$3),1,0)</f>
        <v>0</v>
      </c>
    </row>
    <row r="230" spans="11:11">
      <c r="K230" s="82">
        <f>IF(AND(年报!N$2&lt;=A230,A230&lt;=年报!N$3),1,0)</f>
        <v>0</v>
      </c>
    </row>
    <row r="231" spans="11:11">
      <c r="K231" s="82">
        <f>IF(AND(年报!N$2&lt;=A231,A231&lt;=年报!N$3),1,0)</f>
        <v>0</v>
      </c>
    </row>
    <row r="232" spans="11:11">
      <c r="K232" s="82">
        <f>IF(AND(年报!N$2&lt;=A232,A232&lt;=年报!N$3),1,0)</f>
        <v>0</v>
      </c>
    </row>
    <row r="233" spans="11:11">
      <c r="K233" s="82">
        <f>IF(AND(年报!N$2&lt;=A233,A233&lt;=年报!N$3),1,0)</f>
        <v>0</v>
      </c>
    </row>
    <row r="234" spans="11:11">
      <c r="K234" s="82">
        <f>IF(AND(年报!N$2&lt;=A234,A234&lt;=年报!N$3),1,0)</f>
        <v>0</v>
      </c>
    </row>
    <row r="235" spans="11:11">
      <c r="K235" s="82">
        <f>IF(AND(年报!N$2&lt;=A235,A235&lt;=年报!N$3),1,0)</f>
        <v>0</v>
      </c>
    </row>
    <row r="236" spans="11:11">
      <c r="K236" s="82">
        <f>IF(AND(年报!N$2&lt;=A236,A236&lt;=年报!N$3),1,0)</f>
        <v>0</v>
      </c>
    </row>
    <row r="237" spans="11:11">
      <c r="K237" s="82">
        <f>IF(AND(年报!N$2&lt;=A237,A237&lt;=年报!N$3),1,0)</f>
        <v>0</v>
      </c>
    </row>
    <row r="238" spans="11:11"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  <row r="881" spans="11:11"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10" activePane="bottomRight" state="frozen"/>
      <selection/>
      <selection pane="topRight"/>
      <selection pane="bottomLeft"/>
      <selection pane="bottomRight" activeCell="E128" sqref="E128"/>
    </sheetView>
  </sheetViews>
  <sheetFormatPr defaultColWidth="8.75" defaultRowHeight="14.25"/>
  <cols>
    <col min="1" max="1" width="10.375" style="60" customWidth="1"/>
    <col min="2" max="2" width="10.25" style="60" customWidth="1"/>
    <col min="3" max="3" width="9.375" style="60" customWidth="1"/>
    <col min="4" max="4" width="12.375" style="60" customWidth="1"/>
    <col min="5" max="5" width="12.375" style="117" customWidth="1"/>
    <col min="6" max="6" width="12.375" style="60" customWidth="1"/>
    <col min="7" max="7" width="11.5" style="60" customWidth="1"/>
    <col min="8" max="8" width="16.75" style="30" customWidth="1"/>
    <col min="11" max="11" width="10.625" style="100" customWidth="1"/>
  </cols>
  <sheetData>
    <row r="1" spans="1:11">
      <c r="A1" s="60" t="s">
        <v>4</v>
      </c>
      <c r="C1" s="60" t="s">
        <v>5</v>
      </c>
      <c r="D1" s="60" t="s">
        <v>6</v>
      </c>
      <c r="E1" s="117" t="s">
        <v>7</v>
      </c>
      <c r="F1" s="101" t="s">
        <v>8</v>
      </c>
      <c r="G1" s="101"/>
      <c r="K1" s="109"/>
    </row>
    <row r="2" spans="1:11">
      <c r="A2" s="60" t="s">
        <v>67</v>
      </c>
      <c r="C2" s="20">
        <v>43214</v>
      </c>
      <c r="D2" s="102" t="s">
        <v>68</v>
      </c>
      <c r="E2" s="118" t="s">
        <v>69</v>
      </c>
      <c r="F2" s="77">
        <v>2677.431</v>
      </c>
      <c r="G2" s="101"/>
      <c r="K2" s="110"/>
    </row>
    <row r="3" spans="1:11">
      <c r="A3" s="60" t="s">
        <v>0</v>
      </c>
      <c r="B3" s="103" t="s">
        <v>14</v>
      </c>
      <c r="C3" s="103" t="s">
        <v>17</v>
      </c>
      <c r="D3" s="103" t="s">
        <v>31</v>
      </c>
      <c r="E3" s="117" t="s">
        <v>32</v>
      </c>
      <c r="F3" s="74" t="s">
        <v>28</v>
      </c>
      <c r="G3" s="101" t="s">
        <v>29</v>
      </c>
      <c r="K3" s="111" t="s">
        <v>20</v>
      </c>
    </row>
    <row r="4" spans="1:11">
      <c r="A4" s="115">
        <f>'DC4-1'!A65</f>
        <v>43214</v>
      </c>
      <c r="B4" s="77">
        <f>'DC4-1'!B4</f>
        <v>2581.994</v>
      </c>
      <c r="C4" s="77">
        <f>IF(ISERROR(VLOOKUP(A4,'DC4-1'!$A$4:$Q$1997,5,TRUE)),"",VLOOKUP(A4,'DC4-1'!$A$4:$Q$1997,5,TRUE))</f>
        <v>96.7565</v>
      </c>
      <c r="D4" s="74">
        <v>1.125</v>
      </c>
      <c r="E4" s="119">
        <v>1.168</v>
      </c>
      <c r="F4" s="105">
        <f>(B4+C4)-(D4+E4)/2</f>
        <v>2677.604</v>
      </c>
      <c r="G4" s="75">
        <f>(F$4-F4)*1000</f>
        <v>0</v>
      </c>
      <c r="K4" s="112"/>
    </row>
    <row r="5" spans="1:11">
      <c r="A5" s="115">
        <f>'DC4-1'!A66</f>
        <v>43244</v>
      </c>
      <c r="B5" s="77">
        <f>'DC4-1'!B5</f>
        <v>2581.994</v>
      </c>
      <c r="C5" s="77">
        <f>IF(ISERROR(VLOOKUP(A5,'DC4-1'!$A$4:$Q$1997,5,TRUE)),"",VLOOKUP(A5,'DC4-1'!$A$4:$Q$1997,5,TRUE))</f>
        <v>103.4695</v>
      </c>
      <c r="D5" s="74">
        <v>8.036</v>
      </c>
      <c r="E5" s="119">
        <v>8.071</v>
      </c>
      <c r="F5" s="105">
        <f t="shared" ref="F5:F68" si="0">(B5+C5)-(D5+E5)/2</f>
        <v>2677.41</v>
      </c>
      <c r="G5" s="75">
        <f t="shared" ref="G5:G68" si="1">(F$4-F5)*1000</f>
        <v>193.99999999996</v>
      </c>
      <c r="K5" s="112"/>
    </row>
    <row r="6" spans="1:11">
      <c r="A6" s="115">
        <f>'DC4-1'!A67</f>
        <v>43249</v>
      </c>
      <c r="B6" s="77">
        <f>'DC4-1'!B6</f>
        <v>2581.994</v>
      </c>
      <c r="C6" s="77">
        <f>IF(ISERROR(VLOOKUP(A6,'DC4-1'!$A$4:$Q$1997,5,TRUE)),"",VLOOKUP(A6,'DC4-1'!$A$4:$Q$1997,5,TRUE))</f>
        <v>103.4405</v>
      </c>
      <c r="D6" s="74">
        <v>8.034</v>
      </c>
      <c r="E6" s="119">
        <v>8.069</v>
      </c>
      <c r="F6" s="105">
        <f t="shared" si="0"/>
        <v>2677.383</v>
      </c>
      <c r="G6" s="75">
        <f t="shared" si="1"/>
        <v>221.000000000004</v>
      </c>
      <c r="K6" s="112"/>
    </row>
    <row r="7" spans="1:11">
      <c r="A7" s="115">
        <f>'DC4-1'!A68</f>
        <v>43255</v>
      </c>
      <c r="B7" s="77">
        <f>'DC4-1'!B7</f>
        <v>2581.994</v>
      </c>
      <c r="C7" s="77">
        <f>IF(ISERROR(VLOOKUP(A7,'DC4-1'!$A$4:$Q$1997,5,TRUE)),"",VLOOKUP(A7,'DC4-1'!$A$4:$Q$1997,5,TRUE))</f>
        <v>104.0365</v>
      </c>
      <c r="D7" s="74">
        <v>8.635</v>
      </c>
      <c r="E7" s="119">
        <v>8.673</v>
      </c>
      <c r="F7" s="105">
        <f t="shared" si="0"/>
        <v>2677.3765</v>
      </c>
      <c r="G7" s="75">
        <f t="shared" si="1"/>
        <v>227.499999999964</v>
      </c>
      <c r="K7" s="112"/>
    </row>
    <row r="8" spans="1:11">
      <c r="A8" s="115">
        <f>'DC4-1'!A69</f>
        <v>43266</v>
      </c>
      <c r="B8" s="77">
        <f>'DC4-1'!B8</f>
        <v>2581.994</v>
      </c>
      <c r="C8" s="77">
        <f>IF(ISERROR(VLOOKUP(A8,'DC4-1'!$A$4:$Q$1997,5,TRUE)),"",VLOOKUP(A8,'DC4-1'!$A$4:$Q$1997,5,TRUE))</f>
        <v>103.991</v>
      </c>
      <c r="D8" s="74">
        <v>8.627</v>
      </c>
      <c r="E8" s="119">
        <v>8.658</v>
      </c>
      <c r="F8" s="105">
        <f t="shared" si="0"/>
        <v>2677.3425</v>
      </c>
      <c r="G8" s="75">
        <f t="shared" si="1"/>
        <v>261.500000000069</v>
      </c>
      <c r="K8" s="112"/>
    </row>
    <row r="9" spans="1:11">
      <c r="A9" s="115">
        <f>'DC4-1'!A70</f>
        <v>43271</v>
      </c>
      <c r="B9" s="77">
        <f>'DC4-1'!B9</f>
        <v>2581.994</v>
      </c>
      <c r="C9" s="77">
        <f>IF(ISERROR(VLOOKUP(A9,'DC4-1'!$A$4:$Q$1997,5,TRUE)),"",VLOOKUP(A9,'DC4-1'!$A$4:$Q$1997,5,TRUE))</f>
        <v>106.859</v>
      </c>
      <c r="D9" s="74">
        <v>11.501</v>
      </c>
      <c r="E9" s="119">
        <v>11.541</v>
      </c>
      <c r="F9" s="105">
        <f t="shared" si="0"/>
        <v>2677.332</v>
      </c>
      <c r="G9" s="75">
        <f t="shared" si="1"/>
        <v>272.000000000389</v>
      </c>
      <c r="K9" s="112"/>
    </row>
    <row r="10" spans="1:11">
      <c r="A10" s="115">
        <f>'DC4-1'!A71</f>
        <v>43277</v>
      </c>
      <c r="B10" s="77">
        <f>'DC4-1'!B10</f>
        <v>2581.994</v>
      </c>
      <c r="C10" s="77">
        <f>IF(ISERROR(VLOOKUP(A10,'DC4-1'!$A$4:$Q$1997,5,TRUE)),"",VLOOKUP(A10,'DC4-1'!$A$4:$Q$1997,5,TRUE))</f>
        <v>106.828</v>
      </c>
      <c r="D10" s="74">
        <v>11.487</v>
      </c>
      <c r="E10" s="119">
        <v>11.523</v>
      </c>
      <c r="F10" s="105">
        <f t="shared" si="0"/>
        <v>2677.317</v>
      </c>
      <c r="G10" s="75">
        <f t="shared" si="1"/>
        <v>287.000000000262</v>
      </c>
      <c r="K10" s="112"/>
    </row>
    <row r="11" spans="1:11">
      <c r="A11" s="115">
        <f>'DC4-1'!A72</f>
        <v>43283</v>
      </c>
      <c r="B11" s="77">
        <f>'DC4-1'!B11</f>
        <v>2581.994</v>
      </c>
      <c r="C11" s="77">
        <f>IF(ISERROR(VLOOKUP(A11,'DC4-1'!$A$4:$Q$1997,5,TRUE)),"",VLOOKUP(A11,'DC4-1'!$A$4:$Q$1997,5,TRUE))</f>
        <v>106.806</v>
      </c>
      <c r="D11" s="74">
        <v>11.482</v>
      </c>
      <c r="E11" s="119">
        <v>11.522</v>
      </c>
      <c r="F11" s="105">
        <f t="shared" si="0"/>
        <v>2677.298</v>
      </c>
      <c r="G11" s="75">
        <f t="shared" si="1"/>
        <v>306.00000000004</v>
      </c>
      <c r="K11" s="112"/>
    </row>
    <row r="12" spans="1:11">
      <c r="A12" s="115">
        <f>'DC4-1'!A73</f>
        <v>43293</v>
      </c>
      <c r="B12" s="77">
        <f>'DC4-1'!B12</f>
        <v>2581.994</v>
      </c>
      <c r="C12" s="77">
        <f>IF(ISERROR(VLOOKUP(A12,'DC4-1'!$A$4:$Q$1997,5,TRUE)),"",VLOOKUP(A12,'DC4-1'!$A$4:$Q$1997,5,TRUE))</f>
        <v>106.806</v>
      </c>
      <c r="D12" s="74">
        <v>11.494</v>
      </c>
      <c r="E12" s="119">
        <v>11.517</v>
      </c>
      <c r="F12" s="105">
        <f t="shared" si="0"/>
        <v>2677.2945</v>
      </c>
      <c r="G12" s="75">
        <f t="shared" si="1"/>
        <v>309.500000000298</v>
      </c>
      <c r="K12" s="112"/>
    </row>
    <row r="13" spans="1:11">
      <c r="A13" s="115">
        <f>'DC4-1'!A74</f>
        <v>43297</v>
      </c>
      <c r="B13" s="77">
        <f>'DC4-1'!B13</f>
        <v>2581.994</v>
      </c>
      <c r="C13" s="77">
        <f>IF(ISERROR(VLOOKUP(A13,'DC4-1'!$A$4:$Q$1997,5,TRUE)),"",VLOOKUP(A13,'DC4-1'!$A$4:$Q$1997,5,TRUE))</f>
        <v>106.776</v>
      </c>
      <c r="D13" s="74">
        <v>11.473</v>
      </c>
      <c r="E13" s="119">
        <v>11.514</v>
      </c>
      <c r="F13" s="105">
        <f t="shared" si="0"/>
        <v>2677.2765</v>
      </c>
      <c r="G13" s="75">
        <f t="shared" si="1"/>
        <v>327.500000000327</v>
      </c>
      <c r="K13" s="112"/>
    </row>
    <row r="14" spans="1:11">
      <c r="A14" s="115">
        <f>'DC4-1'!A75</f>
        <v>43306</v>
      </c>
      <c r="B14" s="77">
        <f>'DC4-1'!B14</f>
        <v>2581.994</v>
      </c>
      <c r="C14" s="77">
        <f>IF(ISERROR(VLOOKUP(A14,'DC4-1'!$A$4:$Q$1997,5,TRUE)),"",VLOOKUP(A14,'DC4-1'!$A$4:$Q$1997,5,TRUE))</f>
        <v>106.768</v>
      </c>
      <c r="D14" s="74">
        <v>11.463</v>
      </c>
      <c r="E14" s="119" t="s">
        <v>70</v>
      </c>
      <c r="F14" s="105">
        <f t="shared" si="0"/>
        <v>2677.2805</v>
      </c>
      <c r="G14" s="75">
        <f t="shared" si="1"/>
        <v>323.499999999967</v>
      </c>
      <c r="K14" s="112"/>
    </row>
    <row r="15" spans="1:11">
      <c r="A15" s="115">
        <f>'DC4-1'!A76</f>
        <v>43313</v>
      </c>
      <c r="B15" s="77">
        <f>'DC4-1'!B15</f>
        <v>2581.994</v>
      </c>
      <c r="C15" s="77">
        <f>IF(ISERROR(VLOOKUP(A15,'DC4-1'!$A$4:$Q$1997,5,TRUE)),"",VLOOKUP(A15,'DC4-1'!$A$4:$Q$1997,5,TRUE))</f>
        <v>107.389</v>
      </c>
      <c r="D15" s="74">
        <v>12.096</v>
      </c>
      <c r="E15" s="119" t="s">
        <v>71</v>
      </c>
      <c r="F15" s="105">
        <f t="shared" si="0"/>
        <v>2677.268</v>
      </c>
      <c r="G15" s="75">
        <f t="shared" si="1"/>
        <v>335.999999999785</v>
      </c>
      <c r="K15" s="112"/>
    </row>
    <row r="16" spans="1:11">
      <c r="A16" s="115">
        <f>'DC4-1'!A77</f>
        <v>43318</v>
      </c>
      <c r="B16" s="77">
        <f>'DC4-1'!B16</f>
        <v>2581.994</v>
      </c>
      <c r="C16" s="77">
        <f>IF(ISERROR(VLOOKUP(A16,'DC4-1'!$A$4:$Q$1997,5,TRUE)),"",VLOOKUP(A16,'DC4-1'!$A$4:$Q$1997,5,TRUE))</f>
        <v>107.383</v>
      </c>
      <c r="D16" s="74">
        <v>12.091</v>
      </c>
      <c r="E16" s="119" t="s">
        <v>72</v>
      </c>
      <c r="F16" s="105">
        <f t="shared" si="0"/>
        <v>2677.27</v>
      </c>
      <c r="G16" s="75">
        <f t="shared" si="1"/>
        <v>334.000000000287</v>
      </c>
      <c r="K16" s="112"/>
    </row>
    <row r="17" spans="1:11">
      <c r="A17" s="115">
        <f>'DC4-1'!A78</f>
        <v>43325</v>
      </c>
      <c r="B17" s="77">
        <f>'DC4-1'!B17</f>
        <v>2581.994</v>
      </c>
      <c r="C17" s="77">
        <f>IF(ISERROR(VLOOKUP(A17,'DC4-1'!$A$4:$Q$1997,5,TRUE)),"",VLOOKUP(A17,'DC4-1'!$A$4:$Q$1997,5,TRUE))</f>
        <v>107.3485</v>
      </c>
      <c r="D17" s="74">
        <v>12.068</v>
      </c>
      <c r="E17" s="119" t="s">
        <v>73</v>
      </c>
      <c r="F17" s="105">
        <f t="shared" si="0"/>
        <v>2677.257</v>
      </c>
      <c r="G17" s="75">
        <f t="shared" si="1"/>
        <v>347.000000000207</v>
      </c>
      <c r="K17" s="112"/>
    </row>
    <row r="18" spans="1:11">
      <c r="A18" s="115">
        <f>'DC4-1'!A79</f>
        <v>43336</v>
      </c>
      <c r="B18" s="77">
        <f>'DC4-1'!B18</f>
        <v>2581.994</v>
      </c>
      <c r="C18" s="77">
        <f>IF(ISERROR(VLOOKUP(A18,'DC4-1'!$A$4:$Q$1997,5,TRUE)),"",VLOOKUP(A18,'DC4-1'!$A$4:$Q$1997,5,TRUE))</f>
        <v>110.2335</v>
      </c>
      <c r="D18" s="74">
        <v>14.971</v>
      </c>
      <c r="E18" s="119" t="s">
        <v>74</v>
      </c>
      <c r="F18" s="105">
        <f t="shared" si="0"/>
        <v>2677.2395</v>
      </c>
      <c r="G18" s="75">
        <f t="shared" si="1"/>
        <v>364.500000000135</v>
      </c>
      <c r="K18" s="112"/>
    </row>
    <row r="19" spans="1:11">
      <c r="A19" s="115">
        <f>'DC4-1'!A80</f>
        <v>43340</v>
      </c>
      <c r="B19" s="77">
        <f>'DC4-1'!B19</f>
        <v>2581.994</v>
      </c>
      <c r="C19" s="77">
        <f>IF(ISERROR(VLOOKUP(A19,'DC4-1'!$A$4:$Q$1997,5,TRUE)),"",VLOOKUP(A19,'DC4-1'!$A$4:$Q$1997,5,TRUE))</f>
        <v>110.2355</v>
      </c>
      <c r="D19" s="74">
        <v>14.978</v>
      </c>
      <c r="E19" s="119" t="s">
        <v>75</v>
      </c>
      <c r="F19" s="105">
        <f t="shared" si="0"/>
        <v>2677.233</v>
      </c>
      <c r="G19" s="75">
        <f t="shared" si="1"/>
        <v>371.000000000095</v>
      </c>
      <c r="K19" s="112"/>
    </row>
    <row r="20" spans="1:11">
      <c r="A20" s="115">
        <f>'DC4-1'!A81</f>
        <v>43346</v>
      </c>
      <c r="B20" s="77">
        <f>'DC4-1'!B20</f>
        <v>2581.994</v>
      </c>
      <c r="C20" s="77">
        <f>IF(ISERROR(VLOOKUP(A20,'DC4-1'!$A$4:$Q$1997,5,TRUE)),"",VLOOKUP(A20,'DC4-1'!$A$4:$Q$1997,5,TRUE))</f>
        <v>110.235</v>
      </c>
      <c r="D20" s="74">
        <v>14.963</v>
      </c>
      <c r="E20" s="119" t="s">
        <v>76</v>
      </c>
      <c r="F20" s="105">
        <f t="shared" si="0"/>
        <v>2677.246</v>
      </c>
      <c r="G20" s="75">
        <f t="shared" si="1"/>
        <v>358.000000000175</v>
      </c>
      <c r="K20" s="112"/>
    </row>
    <row r="21" spans="1:11">
      <c r="A21" s="115">
        <f>'DC4-1'!A82</f>
        <v>43365</v>
      </c>
      <c r="B21" s="77">
        <f>'DC4-1'!B21</f>
        <v>2581.994</v>
      </c>
      <c r="C21" s="77">
        <f>IF(ISERROR(VLOOKUP(A21,'DC4-1'!$A$4:$Q$1997,5,TRUE)),"",VLOOKUP(A21,'DC4-1'!$A$4:$Q$1997,5,TRUE))</f>
        <v>113.665</v>
      </c>
      <c r="D21" s="74">
        <v>18.477</v>
      </c>
      <c r="E21" s="119" t="s">
        <v>77</v>
      </c>
      <c r="F21" s="105">
        <f t="shared" si="0"/>
        <v>2677.164</v>
      </c>
      <c r="G21" s="75">
        <f t="shared" si="1"/>
        <v>440.000000000055</v>
      </c>
      <c r="K21" s="112"/>
    </row>
    <row r="22" spans="1:11">
      <c r="A22" s="115">
        <v>43370</v>
      </c>
      <c r="B22" s="77">
        <f>'DC4-1'!B22</f>
        <v>2581.994</v>
      </c>
      <c r="C22" s="77">
        <f>IF(ISERROR(VLOOKUP(A22,'DC4-1'!$A$4:$Q$1997,5,TRUE)),"",VLOOKUP(A22,'DC4-1'!$A$4:$Q$1997,5,TRUE))</f>
        <v>113.648</v>
      </c>
      <c r="D22" s="74">
        <v>18.475</v>
      </c>
      <c r="E22" s="120">
        <v>18.511</v>
      </c>
      <c r="F22" s="105">
        <f t="shared" si="0"/>
        <v>2677.149</v>
      </c>
      <c r="G22" s="75">
        <f t="shared" si="1"/>
        <v>454.999999999927</v>
      </c>
      <c r="K22" s="112"/>
    </row>
    <row r="23" s="63" customFormat="1" spans="1:11">
      <c r="A23" s="115">
        <f>实测管口高程!A2</f>
        <v>43375</v>
      </c>
      <c r="B23" s="77">
        <f>'DC4-1'!B23</f>
        <v>2581.994</v>
      </c>
      <c r="C23" s="77">
        <f>IF(ISERROR(VLOOKUP(A23,'DC4-1'!$A$4:$Q$1997,5,TRUE)),"",VLOOKUP(A23,'DC4-1'!$A$4:$Q$1997,5,TRUE))</f>
        <v>113.643</v>
      </c>
      <c r="D23" s="65">
        <v>18.474</v>
      </c>
      <c r="E23" s="120">
        <v>18.511</v>
      </c>
      <c r="F23" s="105">
        <f t="shared" si="0"/>
        <v>2677.1445</v>
      </c>
      <c r="G23" s="75">
        <f t="shared" si="1"/>
        <v>459.499999999935</v>
      </c>
      <c r="H23" s="78"/>
      <c r="K23" s="82"/>
    </row>
    <row r="24" spans="1:11">
      <c r="A24" s="121">
        <f>实测管口高程!A3</f>
        <v>43381</v>
      </c>
      <c r="B24" s="77">
        <f>'DC4-1'!B24</f>
        <v>2581.994</v>
      </c>
      <c r="C24" s="77">
        <f>IF(ISERROR(VLOOKUP(A24,'DC4-1'!$A$4:$Q$1997,5,TRUE)),"",VLOOKUP(A24,'DC4-1'!$A$4:$Q$1997,5,TRUE))</f>
        <v>113.635</v>
      </c>
      <c r="D24" s="107">
        <v>18.476</v>
      </c>
      <c r="E24" s="122" t="s">
        <v>78</v>
      </c>
      <c r="F24" s="105">
        <f t="shared" si="0"/>
        <v>2677.1335</v>
      </c>
      <c r="G24" s="75">
        <f t="shared" si="1"/>
        <v>470.500000000357</v>
      </c>
      <c r="H24" s="108"/>
      <c r="K24" s="112"/>
    </row>
    <row r="25" spans="1:11">
      <c r="A25" s="121">
        <f>实测管口高程!A4</f>
        <v>43390</v>
      </c>
      <c r="B25" s="77">
        <f>'DC4-1'!B25</f>
        <v>2581.994</v>
      </c>
      <c r="C25" s="77">
        <f>IF(ISERROR(VLOOKUP(A25,'DC4-1'!$A$4:$Q$1997,5,TRUE)),"",VLOOKUP(A25,'DC4-1'!$A$4:$Q$1997,5,TRUE))</f>
        <v>113.6035</v>
      </c>
      <c r="D25" s="107">
        <v>18.457</v>
      </c>
      <c r="E25" s="122" t="s">
        <v>79</v>
      </c>
      <c r="F25" s="105">
        <f t="shared" si="0"/>
        <v>2677.1225</v>
      </c>
      <c r="G25" s="75">
        <f t="shared" si="1"/>
        <v>481.499999999869</v>
      </c>
      <c r="H25" s="108"/>
      <c r="K25" s="112"/>
    </row>
    <row r="26" spans="1:11">
      <c r="A26" s="121">
        <f>实测管口高程!A5</f>
        <v>43396</v>
      </c>
      <c r="B26" s="77">
        <f>'DC4-1'!B26</f>
        <v>2581.994</v>
      </c>
      <c r="C26" s="77">
        <f>IF(ISERROR(VLOOKUP(A26,'DC4-1'!$A$4:$Q$1997,5,TRUE)),"",VLOOKUP(A26,'DC4-1'!$A$4:$Q$1997,5,TRUE))</f>
        <v>116.939</v>
      </c>
      <c r="D26" s="107">
        <v>21.823</v>
      </c>
      <c r="E26" s="122" t="s">
        <v>80</v>
      </c>
      <c r="F26" s="105">
        <f t="shared" si="0"/>
        <v>2677.091</v>
      </c>
      <c r="G26" s="75">
        <f t="shared" si="1"/>
        <v>513.000000000375</v>
      </c>
      <c r="H26" s="108"/>
      <c r="K26" s="112"/>
    </row>
    <row r="27" spans="1:11">
      <c r="A27" s="121">
        <f>实测管口高程!A6</f>
        <v>43403</v>
      </c>
      <c r="B27" s="77">
        <f>'DC4-1'!B27</f>
        <v>2581.994</v>
      </c>
      <c r="C27" s="77">
        <f>IF(ISERROR(VLOOKUP(A27,'DC4-1'!$A$4:$Q$1997,5,TRUE)),"",VLOOKUP(A27,'DC4-1'!$A$4:$Q$1997,5,TRUE))</f>
        <v>120.1085</v>
      </c>
      <c r="D27" s="107">
        <v>25.026</v>
      </c>
      <c r="E27" s="122" t="s">
        <v>81</v>
      </c>
      <c r="F27" s="105">
        <f t="shared" si="0"/>
        <v>2677.058</v>
      </c>
      <c r="G27" s="75">
        <f t="shared" si="1"/>
        <v>546.000000000276</v>
      </c>
      <c r="H27" s="108"/>
      <c r="K27" s="112"/>
    </row>
    <row r="28" spans="1:11">
      <c r="A28" s="121">
        <f>实测管口高程!A7</f>
        <v>43411</v>
      </c>
      <c r="B28" s="77">
        <f>'DC4-1'!B28</f>
        <v>2581.994</v>
      </c>
      <c r="C28" s="77">
        <f>IF(ISERROR(VLOOKUP(A28,'DC4-1'!$A$4:$Q$1997,5,TRUE)),"",VLOOKUP(A28,'DC4-1'!$A$4:$Q$1997,5,TRUE))</f>
        <v>123.1</v>
      </c>
      <c r="D28" s="107">
        <v>28.077</v>
      </c>
      <c r="E28" s="122" t="s">
        <v>82</v>
      </c>
      <c r="F28" s="105">
        <f t="shared" si="0"/>
        <v>2676.9975</v>
      </c>
      <c r="G28" s="75">
        <f t="shared" si="1"/>
        <v>606.500000000324</v>
      </c>
      <c r="H28" s="108"/>
      <c r="K28" s="112"/>
    </row>
    <row r="29" spans="1:11">
      <c r="A29" s="121">
        <f>实测管口高程!A8</f>
        <v>43419</v>
      </c>
      <c r="B29" s="77">
        <f>'DC4-1'!B29</f>
        <v>2581.994</v>
      </c>
      <c r="C29" s="77">
        <f>IF(ISERROR(VLOOKUP(A29,'DC4-1'!$A$4:$Q$1997,5,TRUE)),"",VLOOKUP(A29,'DC4-1'!$A$4:$Q$1997,5,TRUE))</f>
        <v>123.6075</v>
      </c>
      <c r="D29" s="107">
        <v>28.654</v>
      </c>
      <c r="E29" s="122" t="s">
        <v>83</v>
      </c>
      <c r="F29" s="105">
        <f t="shared" si="0"/>
        <v>2676.9265</v>
      </c>
      <c r="G29" s="75">
        <f t="shared" si="1"/>
        <v>677.500000000236</v>
      </c>
      <c r="H29" s="108"/>
      <c r="K29" s="112"/>
    </row>
    <row r="30" spans="1:11">
      <c r="A30" s="121">
        <f>实测管口高程!A9</f>
        <v>43425</v>
      </c>
      <c r="B30" s="77">
        <f>'DC4-1'!B30</f>
        <v>2581.994</v>
      </c>
      <c r="C30" s="77">
        <f>IF(ISERROR(VLOOKUP(A30,'DC4-1'!$A$4:$Q$1997,5,TRUE)),"",VLOOKUP(A30,'DC4-1'!$A$4:$Q$1997,5,TRUE))</f>
        <v>126.413</v>
      </c>
      <c r="D30" s="107">
        <v>31.488</v>
      </c>
      <c r="E30" s="122" t="s">
        <v>84</v>
      </c>
      <c r="F30" s="105">
        <f t="shared" si="0"/>
        <v>2676.8985</v>
      </c>
      <c r="G30" s="75">
        <f t="shared" si="1"/>
        <v>705.500000000029</v>
      </c>
      <c r="H30" s="108"/>
      <c r="K30" s="112"/>
    </row>
    <row r="31" spans="1:11">
      <c r="A31" s="121">
        <f>实测管口高程!A10</f>
        <v>43431</v>
      </c>
      <c r="B31" s="77">
        <f>'DC4-1'!B31</f>
        <v>2581.994</v>
      </c>
      <c r="C31" s="77">
        <f>IF(ISERROR(VLOOKUP(A31,'DC4-1'!$A$4:$Q$1997,5,TRUE)),"",VLOOKUP(A31,'DC4-1'!$A$4:$Q$1997,5,TRUE))</f>
        <v>126.9635</v>
      </c>
      <c r="D31" s="107">
        <v>32.061</v>
      </c>
      <c r="E31" s="122" t="s">
        <v>85</v>
      </c>
      <c r="F31" s="105">
        <f t="shared" si="0"/>
        <v>2676.876</v>
      </c>
      <c r="G31" s="75">
        <f t="shared" si="1"/>
        <v>728.000000000065</v>
      </c>
      <c r="H31" s="108"/>
      <c r="K31" s="112"/>
    </row>
    <row r="32" spans="1:11">
      <c r="A32" s="121">
        <f>实测管口高程!A11</f>
        <v>43441</v>
      </c>
      <c r="B32" s="77">
        <f>'DC4-1'!B32</f>
        <v>2581.994</v>
      </c>
      <c r="C32" s="77">
        <f>IF(ISERROR(VLOOKUP(A32,'DC4-1'!$A$4:$Q$1997,5,TRUE)),"",VLOOKUP(A32,'DC4-1'!$A$4:$Q$1997,5,TRUE))</f>
        <v>129.7375</v>
      </c>
      <c r="D32" s="107">
        <v>34.878</v>
      </c>
      <c r="E32" s="122" t="s">
        <v>86</v>
      </c>
      <c r="F32" s="105">
        <f t="shared" si="0"/>
        <v>2676.8335</v>
      </c>
      <c r="G32" s="75">
        <f t="shared" si="1"/>
        <v>770.500000000084</v>
      </c>
      <c r="H32" s="108"/>
      <c r="K32" s="112"/>
    </row>
    <row r="33" spans="1:11">
      <c r="A33" s="121">
        <f>实测管口高程!A12</f>
        <v>43445</v>
      </c>
      <c r="B33" s="77">
        <f>'DC4-1'!B33</f>
        <v>2581.994</v>
      </c>
      <c r="C33" s="77">
        <f>IF(ISERROR(VLOOKUP(A33,'DC4-1'!$A$4:$Q$1997,5,TRUE)),"",VLOOKUP(A33,'DC4-1'!$A$4:$Q$1997,5,TRUE))</f>
        <v>129.7125</v>
      </c>
      <c r="D33" s="107">
        <v>34.866</v>
      </c>
      <c r="E33" s="122" t="s">
        <v>87</v>
      </c>
      <c r="F33" s="105">
        <f t="shared" si="0"/>
        <v>2676.8205</v>
      </c>
      <c r="G33" s="75">
        <f t="shared" si="1"/>
        <v>783.500000000004</v>
      </c>
      <c r="H33" s="108"/>
      <c r="K33" s="112"/>
    </row>
    <row r="34" spans="1:11">
      <c r="A34" s="121">
        <f>实测管口高程!A13</f>
        <v>43455</v>
      </c>
      <c r="B34" s="77">
        <f>'DC4-1'!B34</f>
        <v>2581.994</v>
      </c>
      <c r="C34" s="77">
        <f>IF(ISERROR(VLOOKUP(A34,'DC4-1'!$A$4:$Q$1997,5,TRUE)),"",VLOOKUP(A34,'DC4-1'!$A$4:$Q$1997,5,TRUE))</f>
        <v>133.1545</v>
      </c>
      <c r="D34" s="107">
        <v>38.336</v>
      </c>
      <c r="E34" s="122" t="s">
        <v>88</v>
      </c>
      <c r="F34" s="105">
        <f t="shared" si="0"/>
        <v>2676.794</v>
      </c>
      <c r="G34" s="75">
        <f t="shared" si="1"/>
        <v>809.999999999945</v>
      </c>
      <c r="H34" s="108"/>
      <c r="K34" s="112"/>
    </row>
    <row r="35" spans="1:11">
      <c r="A35" s="121">
        <f>实测管口高程!A14</f>
        <v>43461</v>
      </c>
      <c r="B35" s="77">
        <f>'DC4-1'!B35</f>
        <v>2581.994</v>
      </c>
      <c r="C35" s="77">
        <f>IF(ISERROR(VLOOKUP(A35,'DC4-1'!$A$4:$Q$1997,5,TRUE)),"",VLOOKUP(A35,'DC4-1'!$A$4:$Q$1997,5,TRUE))</f>
        <v>133.1115</v>
      </c>
      <c r="D35" s="107">
        <v>38.3</v>
      </c>
      <c r="E35" s="122" t="s">
        <v>89</v>
      </c>
      <c r="F35" s="105">
        <f t="shared" si="0"/>
        <v>2676.7865</v>
      </c>
      <c r="G35" s="75">
        <f t="shared" si="1"/>
        <v>817.500000000109</v>
      </c>
      <c r="K35" s="112"/>
    </row>
    <row r="36" spans="1:11">
      <c r="A36" s="121">
        <f>实测管口高程!A15</f>
        <v>43467</v>
      </c>
      <c r="B36" s="77">
        <f>'DC4-1'!B36</f>
        <v>2581.994</v>
      </c>
      <c r="C36" s="77">
        <f>IF(ISERROR(VLOOKUP(A36,'DC4-1'!$A$4:$Q$1997,5,TRUE)),"",VLOOKUP(A36,'DC4-1'!$A$4:$Q$1997,5,TRUE))</f>
        <v>133.082</v>
      </c>
      <c r="D36" s="60">
        <v>38.284</v>
      </c>
      <c r="E36" s="117" t="s">
        <v>90</v>
      </c>
      <c r="F36" s="105">
        <f t="shared" si="0"/>
        <v>2676.774</v>
      </c>
      <c r="G36" s="75">
        <f t="shared" si="1"/>
        <v>830.000000000382</v>
      </c>
      <c r="K36" s="112"/>
    </row>
    <row r="37" spans="1:11">
      <c r="A37" s="121">
        <f>实测管口高程!A16</f>
        <v>43474</v>
      </c>
      <c r="B37" s="77">
        <f>'DC4-1'!B37</f>
        <v>2581.994</v>
      </c>
      <c r="C37" s="77">
        <f>IF(ISERROR(VLOOKUP(A37,'DC4-1'!$A$4:$Q$1997,5,TRUE)),"",VLOOKUP(A37,'DC4-1'!$A$4:$Q$1997,5,TRUE))</f>
        <v>133.648</v>
      </c>
      <c r="D37" s="60">
        <v>38.875</v>
      </c>
      <c r="E37" s="117" t="s">
        <v>91</v>
      </c>
      <c r="F37" s="105">
        <f t="shared" si="0"/>
        <v>2676.7475</v>
      </c>
      <c r="G37" s="75">
        <f t="shared" si="1"/>
        <v>856.499999999869</v>
      </c>
      <c r="K37" s="112"/>
    </row>
    <row r="38" spans="1:11">
      <c r="A38" s="121">
        <f>实测管口高程!A17</f>
        <v>43481</v>
      </c>
      <c r="B38" s="77">
        <f>'DC4-1'!B38</f>
        <v>2581.994</v>
      </c>
      <c r="C38" s="77">
        <f>IF(ISERROR(VLOOKUP(A38,'DC4-1'!$A$4:$Q$1997,5,TRUE)),"",VLOOKUP(A38,'DC4-1'!$A$4:$Q$1997,5,TRUE))</f>
        <v>136.348</v>
      </c>
      <c r="D38" s="60">
        <v>41.582</v>
      </c>
      <c r="E38" s="117" t="s">
        <v>92</v>
      </c>
      <c r="F38" s="105">
        <f t="shared" si="0"/>
        <v>2676.7415</v>
      </c>
      <c r="G38" s="75">
        <f t="shared" si="1"/>
        <v>862.500000000182</v>
      </c>
      <c r="K38" s="112"/>
    </row>
    <row r="39" spans="1:11">
      <c r="A39" s="121">
        <f>实测管口高程!A18</f>
        <v>43486</v>
      </c>
      <c r="B39" s="77">
        <f>'DC4-1'!B39</f>
        <v>2581.994</v>
      </c>
      <c r="C39" s="77">
        <f>IF(ISERROR(VLOOKUP(A39,'DC4-1'!$A$4:$Q$1997,5,TRUE)),"",VLOOKUP(A39,'DC4-1'!$A$4:$Q$1997,5,TRUE))</f>
        <v>136.3355</v>
      </c>
      <c r="D39" s="60">
        <v>41.568</v>
      </c>
      <c r="E39" s="117" t="s">
        <v>93</v>
      </c>
      <c r="F39" s="105">
        <f t="shared" si="0"/>
        <v>2676.743</v>
      </c>
      <c r="G39" s="75">
        <f t="shared" si="1"/>
        <v>860.999999999876</v>
      </c>
      <c r="K39" s="112"/>
    </row>
    <row r="40" spans="1:11">
      <c r="A40" s="121">
        <f>实测管口高程!A19</f>
        <v>43511</v>
      </c>
      <c r="B40" s="77">
        <f>'DC4-1'!B40</f>
        <v>2581.994</v>
      </c>
      <c r="C40" s="77">
        <f>IF(ISERROR(VLOOKUP(A40,'DC4-1'!$A$4:$Q$1997,5,TRUE)),"",VLOOKUP(A40,'DC4-1'!$A$4:$Q$1997,5,TRUE))</f>
        <v>136.2745</v>
      </c>
      <c r="D40" s="60">
        <v>41.545</v>
      </c>
      <c r="E40" s="117" t="s">
        <v>94</v>
      </c>
      <c r="F40" s="105">
        <f t="shared" si="0"/>
        <v>2676.704</v>
      </c>
      <c r="G40" s="75">
        <f t="shared" si="1"/>
        <v>900.000000000091</v>
      </c>
      <c r="K40" s="112">
        <f>IF(AND(年报!N$2&lt;=A40,A40&lt;=年报!N$3),1,0)</f>
        <v>0</v>
      </c>
    </row>
    <row r="41" spans="1:11">
      <c r="A41" s="104">
        <v>43515</v>
      </c>
      <c r="B41" s="77">
        <f>'DC4-1'!B41</f>
        <v>2581.994</v>
      </c>
      <c r="C41" s="77">
        <f>IF(ISERROR(VLOOKUP(A41,'DC4-1'!$A$4:$Q$1997,5,TRUE)),"",VLOOKUP(A41,'DC4-1'!$A$4:$Q$1997,5,TRUE))</f>
        <v>136.2615</v>
      </c>
      <c r="D41" s="60">
        <v>41.539</v>
      </c>
      <c r="E41" s="117" t="s">
        <v>95</v>
      </c>
      <c r="F41" s="105">
        <f t="shared" si="0"/>
        <v>2676.697</v>
      </c>
      <c r="G41" s="75">
        <f t="shared" si="1"/>
        <v>907.000000000153</v>
      </c>
      <c r="K41" s="112">
        <f>IF(AND(年报!N$2&lt;=A41,A41&lt;=年报!N$3),1,0)</f>
        <v>0</v>
      </c>
    </row>
    <row r="42" spans="1:11">
      <c r="A42" s="104">
        <v>43524</v>
      </c>
      <c r="B42" s="77">
        <f>'DC4-1'!B42</f>
        <v>2581.994</v>
      </c>
      <c r="C42" s="77">
        <f>IF(ISERROR(VLOOKUP(A42,'DC4-1'!$A$4:$Q$1997,5,TRUE)),"",VLOOKUP(A42,'DC4-1'!$A$4:$Q$1997,5,TRUE))</f>
        <v>138.9745</v>
      </c>
      <c r="D42" s="60">
        <v>44.263</v>
      </c>
      <c r="E42" s="117" t="s">
        <v>96</v>
      </c>
      <c r="F42" s="105">
        <f t="shared" si="0"/>
        <v>2676.6855</v>
      </c>
      <c r="G42" s="75">
        <f t="shared" si="1"/>
        <v>918.500000000222</v>
      </c>
      <c r="K42" s="112">
        <f>IF(AND(年报!N$2&lt;=A42,A42&lt;=年报!N$3),1,0)</f>
        <v>0</v>
      </c>
    </row>
    <row r="43" spans="1:11">
      <c r="A43" s="104">
        <v>43530</v>
      </c>
      <c r="B43" s="77">
        <f>'DC4-1'!B43</f>
        <v>2581.994</v>
      </c>
      <c r="C43" s="77">
        <f>IF(ISERROR(VLOOKUP(A43,'DC4-1'!$A$4:$Q$1997,5,TRUE)),"",VLOOKUP(A43,'DC4-1'!$A$4:$Q$1997,5,TRUE))</f>
        <v>139.525</v>
      </c>
      <c r="D43" s="60">
        <v>44.832</v>
      </c>
      <c r="E43" s="117" t="s">
        <v>97</v>
      </c>
      <c r="F43" s="105">
        <f t="shared" si="0"/>
        <v>2676.666</v>
      </c>
      <c r="G43" s="75">
        <f t="shared" si="1"/>
        <v>938.000000000102</v>
      </c>
      <c r="K43" s="112">
        <f>IF(AND(年报!N$2&lt;=A43,A43&lt;=年报!N$3),1,0)</f>
        <v>0</v>
      </c>
    </row>
    <row r="44" spans="1:11">
      <c r="A44" s="104">
        <v>43535</v>
      </c>
      <c r="B44" s="77">
        <f>'DC4-1'!B44</f>
        <v>2581.994</v>
      </c>
      <c r="C44" s="77">
        <f>IF(ISERROR(VLOOKUP(A44,'DC4-1'!$A$4:$Q$1997,5,TRUE)),"",VLOOKUP(A44,'DC4-1'!$A$4:$Q$1997,5,TRUE))</f>
        <v>142.223</v>
      </c>
      <c r="D44" s="60">
        <v>47.539</v>
      </c>
      <c r="E44" s="117" t="s">
        <v>98</v>
      </c>
      <c r="F44" s="105">
        <f t="shared" si="0"/>
        <v>2676.659</v>
      </c>
      <c r="G44" s="75">
        <f t="shared" si="1"/>
        <v>945.000000000164</v>
      </c>
      <c r="K44" s="112">
        <f>IF(AND(年报!N$2&lt;=A44,A44&lt;=年报!N$3),1,0)</f>
        <v>0</v>
      </c>
    </row>
    <row r="45" spans="1:11">
      <c r="A45" s="104">
        <v>43543</v>
      </c>
      <c r="B45" s="77">
        <f>'DC4-1'!B45</f>
        <v>2581.994</v>
      </c>
      <c r="C45" s="77">
        <f>IF(ISERROR(VLOOKUP(A45,'DC4-1'!$A$4:$Q$1997,5,TRUE)),"",VLOOKUP(A45,'DC4-1'!$A$4:$Q$1997,5,TRUE))</f>
        <v>145.219</v>
      </c>
      <c r="D45" s="60">
        <v>50.577</v>
      </c>
      <c r="E45" s="117" t="s">
        <v>99</v>
      </c>
      <c r="F45" s="105">
        <f t="shared" si="0"/>
        <v>2676.617</v>
      </c>
      <c r="G45" s="75">
        <f t="shared" si="1"/>
        <v>987.00000000008</v>
      </c>
      <c r="K45" s="112">
        <f>IF(AND(年报!N$2&lt;=A45,A45&lt;=年报!N$3),1,0)</f>
        <v>0</v>
      </c>
    </row>
    <row r="46" spans="1:11">
      <c r="A46" s="104">
        <v>43561</v>
      </c>
      <c r="B46" s="77">
        <f>'DC4-1'!B46</f>
        <v>2581.994</v>
      </c>
      <c r="C46" s="77">
        <f>IF(ISERROR(VLOOKUP(A46,'DC4-1'!$A$4:$Q$1997,5,TRUE)),"",VLOOKUP(A46,'DC4-1'!$A$4:$Q$1997,5,TRUE))</f>
        <v>148.5795</v>
      </c>
      <c r="D46" s="60">
        <v>54.011</v>
      </c>
      <c r="E46" s="117" t="s">
        <v>100</v>
      </c>
      <c r="F46" s="105">
        <f t="shared" si="0"/>
        <v>2676.542</v>
      </c>
      <c r="G46" s="75">
        <f t="shared" si="1"/>
        <v>1062.00000000035</v>
      </c>
      <c r="K46" s="112">
        <f>IF(AND(年报!N$2&lt;=A46,A46&lt;=年报!N$3),1,0)</f>
        <v>0</v>
      </c>
    </row>
    <row r="47" spans="1:11">
      <c r="A47" s="104">
        <v>43573</v>
      </c>
      <c r="B47" s="77">
        <f>'DC4-1'!B47</f>
        <v>2581.994</v>
      </c>
      <c r="C47" s="77">
        <f>IF(ISERROR(VLOOKUP(A47,'DC4-1'!$A$4:$Q$1997,5,TRUE)),"",VLOOKUP(A47,'DC4-1'!$A$4:$Q$1997,5,TRUE))</f>
        <v>151.9105</v>
      </c>
      <c r="D47" s="60">
        <v>57.373</v>
      </c>
      <c r="E47" s="117" t="s">
        <v>101</v>
      </c>
      <c r="F47" s="105">
        <f t="shared" si="0"/>
        <v>2676.5125</v>
      </c>
      <c r="G47" s="75">
        <f t="shared" si="1"/>
        <v>1091.5</v>
      </c>
      <c r="K47" s="112">
        <f>IF(AND(年报!N$2&lt;=A47,A47&lt;=年报!N$3),1,0)</f>
        <v>0</v>
      </c>
    </row>
    <row r="48" spans="1:11">
      <c r="A48" s="104">
        <v>43581</v>
      </c>
      <c r="B48" s="77">
        <f>'DC4-1'!B48</f>
        <v>2581.994</v>
      </c>
      <c r="C48" s="77">
        <f>IF(ISERROR(VLOOKUP(A48,'DC4-1'!$A$4:$Q$1997,5,TRUE)),"",VLOOKUP(A48,'DC4-1'!$A$4:$Q$1997,5,TRUE))</f>
        <v>152.473</v>
      </c>
      <c r="D48" s="60">
        <v>57.953</v>
      </c>
      <c r="E48" s="117" t="s">
        <v>102</v>
      </c>
      <c r="F48" s="105">
        <f t="shared" si="0"/>
        <v>2676.4945</v>
      </c>
      <c r="G48" s="75">
        <f t="shared" si="1"/>
        <v>1109.50000000003</v>
      </c>
      <c r="K48" s="112">
        <f>IF(AND(年报!N$2&lt;=A48,A48&lt;=年报!N$3),1,0)</f>
        <v>0</v>
      </c>
    </row>
    <row r="49" spans="1:11">
      <c r="A49" s="104">
        <v>43595</v>
      </c>
      <c r="B49" s="77">
        <f>'DC4-1'!B49</f>
        <v>2581.994</v>
      </c>
      <c r="C49" s="77">
        <f>IF(ISERROR(VLOOKUP(A49,'DC4-1'!$A$4:$Q$1997,5,TRUE)),"",VLOOKUP(A49,'DC4-1'!$A$4:$Q$1997,5,TRUE))</f>
        <v>155.1285</v>
      </c>
      <c r="D49" s="60">
        <v>60.645</v>
      </c>
      <c r="E49" s="117" t="s">
        <v>103</v>
      </c>
      <c r="F49" s="105">
        <f t="shared" si="0"/>
        <v>2676.4585</v>
      </c>
      <c r="G49" s="75">
        <f t="shared" si="1"/>
        <v>1145.50000000054</v>
      </c>
      <c r="K49" s="112">
        <f>IF(AND(年报!N$2&lt;=A49,A49&lt;=年报!N$3),1,0)</f>
        <v>0</v>
      </c>
    </row>
    <row r="50" spans="1:11">
      <c r="A50" s="104">
        <v>43601</v>
      </c>
      <c r="B50" s="77">
        <f>'DC4-1'!B50</f>
        <v>2581.994</v>
      </c>
      <c r="C50" s="77">
        <f>IF(ISERROR(VLOOKUP(A50,'DC4-1'!$A$4:$Q$1997,5,TRUE)),"",VLOOKUP(A50,'DC4-1'!$A$4:$Q$1997,5,TRUE))</f>
        <v>155.714</v>
      </c>
      <c r="D50" s="60">
        <v>61.245</v>
      </c>
      <c r="E50" s="117" t="s">
        <v>104</v>
      </c>
      <c r="F50" s="105">
        <f t="shared" si="0"/>
        <v>2676.4445</v>
      </c>
      <c r="G50" s="75">
        <f t="shared" si="1"/>
        <v>1159.50000000021</v>
      </c>
      <c r="K50" s="112">
        <f>IF(AND(年报!N$2&lt;=A50,A50&lt;=年报!N$3),1,0)</f>
        <v>0</v>
      </c>
    </row>
    <row r="51" spans="1:11">
      <c r="A51" s="104">
        <v>43608</v>
      </c>
      <c r="B51" s="77">
        <f>'DC4-1'!B51</f>
        <v>2581.994</v>
      </c>
      <c r="C51" s="77">
        <f>IF(ISERROR(VLOOKUP(A51,'DC4-1'!$A$4:$Q$1997,5,TRUE)),"",VLOOKUP(A51,'DC4-1'!$A$4:$Q$1997,5,TRUE))</f>
        <v>158.4695</v>
      </c>
      <c r="D51" s="60">
        <v>64.01</v>
      </c>
      <c r="E51" s="117" t="s">
        <v>105</v>
      </c>
      <c r="F51" s="105">
        <f t="shared" si="0"/>
        <v>2676.4345</v>
      </c>
      <c r="G51" s="75">
        <f t="shared" si="1"/>
        <v>1169.49999999997</v>
      </c>
      <c r="K51" s="112">
        <f>IF(AND(年报!N$2&lt;=A51,A51&lt;=年报!N$3),1,0)</f>
        <v>0</v>
      </c>
    </row>
    <row r="52" spans="1:11">
      <c r="A52" s="104">
        <v>43623</v>
      </c>
      <c r="B52" s="77">
        <f>'DC4-1'!B52</f>
        <v>2581.994</v>
      </c>
      <c r="C52" s="77">
        <f>IF(ISERROR(VLOOKUP(A52,'DC4-1'!$A$4:$Q$1997,5,TRUE)),"",VLOOKUP(A52,'DC4-1'!$A$4:$Q$1997,5,TRUE))</f>
        <v>161.5275</v>
      </c>
      <c r="D52" s="60">
        <v>67.101</v>
      </c>
      <c r="E52" s="117" t="s">
        <v>106</v>
      </c>
      <c r="F52" s="105">
        <f t="shared" si="0"/>
        <v>2676.4035</v>
      </c>
      <c r="G52" s="75">
        <f t="shared" si="1"/>
        <v>1200.49999999992</v>
      </c>
      <c r="K52" s="112">
        <f>IF(AND(年报!N$2&lt;=A52,A52&lt;=年报!N$3),1,0)</f>
        <v>0</v>
      </c>
    </row>
    <row r="53" spans="1:11">
      <c r="A53" s="104">
        <v>43630</v>
      </c>
      <c r="B53" s="77">
        <f>'DC4-1'!B53</f>
        <v>2581.994</v>
      </c>
      <c r="C53" s="77">
        <f>IF(ISERROR(VLOOKUP(A53,'DC4-1'!$A$4:$Q$1997,5,TRUE)),"",VLOOKUP(A53,'DC4-1'!$A$4:$Q$1997,5,TRUE))</f>
        <v>162.0845</v>
      </c>
      <c r="D53" s="60">
        <v>67.681</v>
      </c>
      <c r="E53" s="117" t="s">
        <v>107</v>
      </c>
      <c r="F53" s="105">
        <f t="shared" si="0"/>
        <v>2676.3795</v>
      </c>
      <c r="G53" s="75">
        <f t="shared" si="1"/>
        <v>1224.50000000026</v>
      </c>
      <c r="K53" s="112">
        <f>IF(AND(年报!N$2&lt;=A53,A53&lt;=年报!N$3),1,0)</f>
        <v>0</v>
      </c>
    </row>
    <row r="54" spans="1:11">
      <c r="A54" s="104">
        <v>43637</v>
      </c>
      <c r="B54" s="77">
        <f>'DC4-1'!B54</f>
        <v>2581.994</v>
      </c>
      <c r="C54" s="77">
        <f>IF(ISERROR(VLOOKUP(A54,'DC4-1'!$A$4:$Q$1997,5,TRUE)),"",VLOOKUP(A54,'DC4-1'!$A$4:$Q$1997,5,TRUE))</f>
        <v>164.839</v>
      </c>
      <c r="D54" s="60">
        <v>70.444</v>
      </c>
      <c r="E54" s="117" t="s">
        <v>108</v>
      </c>
      <c r="F54" s="105">
        <f t="shared" si="0"/>
        <v>2676.3685</v>
      </c>
      <c r="G54" s="75">
        <f t="shared" si="1"/>
        <v>1235.50000000023</v>
      </c>
      <c r="K54" s="112">
        <f>IF(AND(年报!N$2&lt;=A54,A54&lt;=年报!N$3),1,0)</f>
        <v>0</v>
      </c>
    </row>
    <row r="55" spans="1:11">
      <c r="A55" s="104">
        <v>43645</v>
      </c>
      <c r="B55" s="77">
        <f>'DC4-1'!B55</f>
        <v>2581.994</v>
      </c>
      <c r="C55" s="77">
        <f>IF(ISERROR(VLOOKUP(A55,'DC4-1'!$A$4:$Q$1997,5,TRUE)),"",VLOOKUP(A55,'DC4-1'!$A$4:$Q$1997,5,TRUE))</f>
        <v>164.7725</v>
      </c>
      <c r="D55" s="60">
        <v>70.401</v>
      </c>
      <c r="E55" s="117" t="s">
        <v>109</v>
      </c>
      <c r="F55" s="105">
        <f t="shared" si="0"/>
        <v>2676.347</v>
      </c>
      <c r="G55" s="75">
        <f t="shared" si="1"/>
        <v>1257.00000000006</v>
      </c>
      <c r="K55" s="112">
        <f>IF(AND(年报!N$2&lt;=A55,A55&lt;=年报!N$3),1,0)</f>
        <v>0</v>
      </c>
    </row>
    <row r="56" spans="1:11">
      <c r="A56" s="104">
        <v>43651</v>
      </c>
      <c r="B56" s="77">
        <f>'DC4-1'!B56</f>
        <v>2581.994</v>
      </c>
      <c r="C56" s="77">
        <f>IF(ISERROR(VLOOKUP(A56,'DC4-1'!$A$4:$Q$1997,5,TRUE)),"",VLOOKUP(A56,'DC4-1'!$A$4:$Q$1997,5,TRUE))</f>
        <v>164.7385</v>
      </c>
      <c r="D56" s="60">
        <v>70.385</v>
      </c>
      <c r="E56" s="117" t="s">
        <v>110</v>
      </c>
      <c r="F56" s="105">
        <f t="shared" si="0"/>
        <v>2676.3285</v>
      </c>
      <c r="G56" s="75">
        <f t="shared" si="1"/>
        <v>1275.50000000019</v>
      </c>
      <c r="K56" s="112">
        <f>IF(AND(年报!N$2&lt;=A56,A56&lt;=年报!N$3),1,0)</f>
        <v>0</v>
      </c>
    </row>
    <row r="57" spans="1:11">
      <c r="A57" s="104">
        <v>43660</v>
      </c>
      <c r="B57" s="77">
        <f>'DC4-1'!B57</f>
        <v>2581.994</v>
      </c>
      <c r="C57" s="77">
        <f>IF(ISERROR(VLOOKUP(A57,'DC4-1'!$A$4:$Q$1997,5,TRUE)),"",VLOOKUP(A57,'DC4-1'!$A$4:$Q$1997,5,TRUE))</f>
        <v>164.708</v>
      </c>
      <c r="D57" s="60">
        <v>70.366</v>
      </c>
      <c r="E57" s="117" t="s">
        <v>111</v>
      </c>
      <c r="F57" s="105">
        <f t="shared" si="0"/>
        <v>2676.3165</v>
      </c>
      <c r="G57" s="75">
        <f t="shared" si="1"/>
        <v>1287.49999999991</v>
      </c>
      <c r="K57" s="112">
        <f>IF(AND(年报!N$2&lt;=A57,A57&lt;=年报!N$3),1,0)</f>
        <v>0</v>
      </c>
    </row>
    <row r="58" spans="1:11">
      <c r="A58" s="104">
        <v>43665</v>
      </c>
      <c r="B58" s="77">
        <f>'DC4-1'!B58</f>
        <v>2581.994</v>
      </c>
      <c r="C58" s="77">
        <f>IF(ISERROR(VLOOKUP(A58,'DC4-1'!$A$4:$Q$1997,5,TRUE)),"",VLOOKUP(A58,'DC4-1'!$A$4:$Q$1997,5,TRUE))</f>
        <v>164.6945</v>
      </c>
      <c r="D58" s="60">
        <v>70.354</v>
      </c>
      <c r="E58" s="117" t="s">
        <v>112</v>
      </c>
      <c r="F58" s="105">
        <f t="shared" si="0"/>
        <v>2676.315</v>
      </c>
      <c r="G58" s="75">
        <f t="shared" si="1"/>
        <v>1289.00000000021</v>
      </c>
      <c r="K58" s="112">
        <f>IF(AND(年报!N$2&lt;=A58,A58&lt;=年报!N$3),1,0)</f>
        <v>0</v>
      </c>
    </row>
    <row r="59" spans="1:11">
      <c r="A59" s="104">
        <v>43671</v>
      </c>
      <c r="B59" s="77">
        <f>'DC4-1'!B59</f>
        <v>2581.994</v>
      </c>
      <c r="C59" s="77">
        <f>IF(ISERROR(VLOOKUP(A59,'DC4-1'!$A$4:$Q$1997,5,TRUE)),"",VLOOKUP(A59,'DC4-1'!$A$4:$Q$1997,5,TRUE))</f>
        <v>164.674</v>
      </c>
      <c r="D59" s="60">
        <v>70.337</v>
      </c>
      <c r="E59" s="117" t="s">
        <v>113</v>
      </c>
      <c r="F59" s="105">
        <f t="shared" si="0"/>
        <v>2676.3125</v>
      </c>
      <c r="G59" s="75">
        <f t="shared" si="1"/>
        <v>1291.50000000027</v>
      </c>
      <c r="K59" s="112">
        <f>IF(AND(年报!N$2&lt;=A59,A59&lt;=年报!N$3),1,0)</f>
        <v>0</v>
      </c>
    </row>
    <row r="60" spans="1:11">
      <c r="A60" s="104">
        <v>43678</v>
      </c>
      <c r="B60" s="77">
        <f>'DC4-1'!B60</f>
        <v>2581.994</v>
      </c>
      <c r="C60" s="77">
        <f>IF(ISERROR(VLOOKUP(A60,'DC4-1'!$A$4:$Q$1997,5,TRUE)),"",VLOOKUP(A60,'DC4-1'!$A$4:$Q$1997,5,TRUE))</f>
        <v>164.659</v>
      </c>
      <c r="D60" s="60">
        <v>70.324</v>
      </c>
      <c r="E60" s="117" t="s">
        <v>114</v>
      </c>
      <c r="F60" s="105">
        <f t="shared" si="0"/>
        <v>2676.308</v>
      </c>
      <c r="G60" s="75">
        <f t="shared" si="1"/>
        <v>1295.99999999982</v>
      </c>
      <c r="K60" s="112">
        <f>IF(AND(年报!N$2&lt;=A60,A60&lt;=年报!N$3),1,0)</f>
        <v>0</v>
      </c>
    </row>
    <row r="61" spans="1:11">
      <c r="A61" s="104">
        <v>43686</v>
      </c>
      <c r="B61" s="77">
        <f>'DC4-1'!B61</f>
        <v>2581.994</v>
      </c>
      <c r="C61" s="77">
        <f>IF(ISERROR(VLOOKUP(A61,'DC4-1'!$A$4:$Q$1997,5,TRUE)),"",VLOOKUP(A61,'DC4-1'!$A$4:$Q$1997,5,TRUE))</f>
        <v>164.641</v>
      </c>
      <c r="D61" s="60">
        <v>70.329</v>
      </c>
      <c r="E61" s="117" t="s">
        <v>115</v>
      </c>
      <c r="F61" s="105">
        <f t="shared" si="0"/>
        <v>2676.288</v>
      </c>
      <c r="G61" s="75">
        <f t="shared" si="1"/>
        <v>1316.00000000026</v>
      </c>
      <c r="K61" s="112">
        <f>IF(AND(年报!N$2&lt;=A61,A61&lt;=年报!N$3),1,0)</f>
        <v>0</v>
      </c>
    </row>
    <row r="62" spans="1:11">
      <c r="A62" s="104">
        <v>43693</v>
      </c>
      <c r="B62" s="77">
        <f>'DC4-1'!B62</f>
        <v>2581.994</v>
      </c>
      <c r="C62" s="77">
        <f>IF(ISERROR(VLOOKUP(A62,'DC4-1'!$A$4:$Q$1997,5,TRUE)),"",VLOOKUP(A62,'DC4-1'!$A$4:$Q$1997,5,TRUE))</f>
        <v>165.2045</v>
      </c>
      <c r="D62" s="60">
        <v>70.884</v>
      </c>
      <c r="E62" s="117" t="s">
        <v>116</v>
      </c>
      <c r="F62" s="105">
        <f t="shared" si="0"/>
        <v>2676.291</v>
      </c>
      <c r="G62" s="75">
        <f t="shared" si="1"/>
        <v>1313.0000000001</v>
      </c>
      <c r="K62" s="112">
        <f>IF(AND(年报!N$2&lt;=A62,A62&lt;=年报!N$3),1,0)</f>
        <v>0</v>
      </c>
    </row>
    <row r="63" spans="1:11">
      <c r="A63" s="104">
        <v>43708</v>
      </c>
      <c r="B63" s="77">
        <f>'DC4-1'!B63</f>
        <v>2581.994</v>
      </c>
      <c r="C63" s="77">
        <f>IF(ISERROR(VLOOKUP(A63,'DC4-1'!$A$4:$Q$1997,5,TRUE)),"",VLOOKUP(A63,'DC4-1'!$A$4:$Q$1997,5,TRUE))</f>
        <v>167.871</v>
      </c>
      <c r="D63" s="60">
        <v>73.482</v>
      </c>
      <c r="E63" s="117" t="s">
        <v>117</v>
      </c>
      <c r="F63" s="105">
        <f t="shared" si="0"/>
        <v>2676.362</v>
      </c>
      <c r="G63" s="75">
        <f t="shared" si="1"/>
        <v>1242.00000000019</v>
      </c>
      <c r="K63" s="112">
        <f>IF(AND(年报!N$2&lt;=A63,A63&lt;=年报!N$3),1,0)</f>
        <v>0</v>
      </c>
    </row>
    <row r="64" spans="1:11">
      <c r="A64" s="104">
        <v>43713</v>
      </c>
      <c r="B64" s="77">
        <f>'DC4-1'!B64</f>
        <v>2581.994</v>
      </c>
      <c r="C64" s="77">
        <f>IF(ISERROR(VLOOKUP(A64,'DC4-1'!$A$4:$Q$1997,5,TRUE)),"",VLOOKUP(A64,'DC4-1'!$A$4:$Q$1997,5,TRUE))</f>
        <v>167.8675</v>
      </c>
      <c r="D64" s="60">
        <v>73.541</v>
      </c>
      <c r="E64" s="117" t="s">
        <v>118</v>
      </c>
      <c r="F64" s="105">
        <f t="shared" si="0"/>
        <v>2676.305</v>
      </c>
      <c r="G64" s="75">
        <f t="shared" si="1"/>
        <v>1299.00000000043</v>
      </c>
      <c r="K64" s="112">
        <f>IF(AND(年报!N$2&lt;=A64,A64&lt;=年报!N$3),1,0)</f>
        <v>0</v>
      </c>
    </row>
    <row r="65" spans="1:11">
      <c r="A65" s="104">
        <v>43722</v>
      </c>
      <c r="B65" s="77">
        <f>'DC4-1'!B65</f>
        <v>2581.994</v>
      </c>
      <c r="C65" s="77">
        <f>IF(ISERROR(VLOOKUP(A65,'DC4-1'!$A$4:$Q$1997,5,TRUE)),"",VLOOKUP(A65,'DC4-1'!$A$4:$Q$1997,5,TRUE))</f>
        <v>168.4295</v>
      </c>
      <c r="D65" s="60">
        <v>74.112</v>
      </c>
      <c r="E65" s="117" t="s">
        <v>119</v>
      </c>
      <c r="F65" s="105">
        <f t="shared" si="0"/>
        <v>2676.296</v>
      </c>
      <c r="G65" s="75">
        <f t="shared" si="1"/>
        <v>1307.99999999999</v>
      </c>
      <c r="K65" s="112">
        <f>IF(AND(年报!N$2&lt;=A65,A65&lt;=年报!N$3),1,0)</f>
        <v>0</v>
      </c>
    </row>
    <row r="66" spans="1:11">
      <c r="A66" s="104">
        <v>43728</v>
      </c>
      <c r="B66" s="77">
        <f>'DC4-1'!B66</f>
        <v>2581.994</v>
      </c>
      <c r="C66" s="77">
        <f>IF(ISERROR(VLOOKUP(A66,'DC4-1'!$A$4:$Q$1997,5,TRUE)),"",VLOOKUP(A66,'DC4-1'!$A$4:$Q$1997,5,TRUE))</f>
        <v>168.4115</v>
      </c>
      <c r="D66" s="60">
        <v>74.103</v>
      </c>
      <c r="E66" s="117" t="s">
        <v>120</v>
      </c>
      <c r="F66" s="105">
        <f t="shared" si="0"/>
        <v>2676.2875</v>
      </c>
      <c r="G66" s="75">
        <f t="shared" si="1"/>
        <v>1316.49999999991</v>
      </c>
      <c r="K66" s="112">
        <f>IF(AND(年报!N$2&lt;=A66,A66&lt;=年报!N$3),1,0)</f>
        <v>0</v>
      </c>
    </row>
    <row r="67" spans="1:11">
      <c r="A67" s="104">
        <v>43742</v>
      </c>
      <c r="B67" s="77">
        <f>'DC4-1'!B67</f>
        <v>2581.994</v>
      </c>
      <c r="C67" s="77">
        <f>IF(ISERROR(VLOOKUP(A67,'DC4-1'!$A$4:$Q$1997,5,TRUE)),"",VLOOKUP(A67,'DC4-1'!$A$4:$Q$1997,5,TRUE))</f>
        <v>171.1225</v>
      </c>
      <c r="D67" s="60">
        <v>76.929</v>
      </c>
      <c r="E67" s="117" t="s">
        <v>121</v>
      </c>
      <c r="F67" s="105">
        <f t="shared" si="0"/>
        <v>2676.172</v>
      </c>
      <c r="G67" s="75">
        <f t="shared" si="1"/>
        <v>1432.00000000024</v>
      </c>
      <c r="K67" s="112">
        <f>IF(AND(年报!N$2&lt;=A67,A67&lt;=年报!N$3),1,0)</f>
        <v>0</v>
      </c>
    </row>
    <row r="68" spans="1:11">
      <c r="A68" s="104">
        <v>43749</v>
      </c>
      <c r="B68" s="77">
        <f>'DC4-1'!B68</f>
        <v>2581.994</v>
      </c>
      <c r="C68" s="77">
        <f>IF(ISERROR(VLOOKUP(A68,'DC4-1'!$A$4:$Q$1997,5,TRUE)),"",VLOOKUP(A68,'DC4-1'!$A$4:$Q$1997,5,TRUE))</f>
        <v>171.085</v>
      </c>
      <c r="D68" s="60">
        <v>76.79</v>
      </c>
      <c r="E68" s="117" t="s">
        <v>122</v>
      </c>
      <c r="F68" s="105">
        <f t="shared" si="0"/>
        <v>2676.274</v>
      </c>
      <c r="G68" s="75">
        <f t="shared" si="1"/>
        <v>1329.99999999993</v>
      </c>
      <c r="K68" s="112">
        <f>IF(AND(年报!N$2&lt;=A68,A68&lt;=年报!N$3),1,0)</f>
        <v>0</v>
      </c>
    </row>
    <row r="69" spans="1:11">
      <c r="A69" s="104">
        <v>43762</v>
      </c>
      <c r="B69" s="77">
        <f>'DC4-1'!B69</f>
        <v>2581.994</v>
      </c>
      <c r="C69" s="77">
        <f>IF(ISERROR(VLOOKUP(A69,'DC4-1'!$A$4:$Q$1997,5,TRUE)),"",VLOOKUP(A69,'DC4-1'!$A$4:$Q$1997,5,TRUE))</f>
        <v>174.3905</v>
      </c>
      <c r="D69" s="60">
        <v>80.118</v>
      </c>
      <c r="E69" s="117" t="s">
        <v>123</v>
      </c>
      <c r="F69" s="105">
        <f t="shared" ref="F69:F127" si="2">(B69+C69)-(D69+E69)/2</f>
        <v>2676.2505</v>
      </c>
      <c r="G69" s="75">
        <f t="shared" ref="G69:G127" si="3">(F$4-F69)*1000</f>
        <v>1353.50000000017</v>
      </c>
      <c r="K69" s="112">
        <f>IF(AND(年报!N$2&lt;=A69,A69&lt;=年报!N$3),1,0)</f>
        <v>0</v>
      </c>
    </row>
    <row r="70" spans="1:11">
      <c r="A70" s="104">
        <v>43770</v>
      </c>
      <c r="B70" s="77">
        <f>'DC4-1'!B70</f>
        <v>2581.994</v>
      </c>
      <c r="C70" s="77">
        <f>IF(ISERROR(VLOOKUP(A70,'DC4-1'!$A$4:$Q$1997,5,TRUE)),"",VLOOKUP(A70,'DC4-1'!$A$4:$Q$1997,5,TRUE))</f>
        <v>177.4835</v>
      </c>
      <c r="D70" s="60">
        <v>83.221</v>
      </c>
      <c r="E70" s="117" t="s">
        <v>124</v>
      </c>
      <c r="F70" s="105">
        <f t="shared" si="2"/>
        <v>2676.24</v>
      </c>
      <c r="G70" s="75">
        <f t="shared" si="3"/>
        <v>1364.00000000049</v>
      </c>
      <c r="K70" s="112">
        <f>IF(AND(年报!N$2&lt;=A70,A70&lt;=年报!N$3),1,0)</f>
        <v>0</v>
      </c>
    </row>
    <row r="71" spans="1:11">
      <c r="A71" s="104">
        <v>43778</v>
      </c>
      <c r="B71" s="77">
        <f>'DC4-1'!B71</f>
        <v>2581.994</v>
      </c>
      <c r="C71" s="77">
        <f>IF(ISERROR(VLOOKUP(A71,'DC4-1'!$A$4:$Q$1997,5,TRUE)),"",VLOOKUP(A71,'DC4-1'!$A$4:$Q$1997,5,TRUE))</f>
        <v>180.6385</v>
      </c>
      <c r="D71" s="60">
        <v>86.401</v>
      </c>
      <c r="E71" s="117" t="s">
        <v>125</v>
      </c>
      <c r="F71" s="105">
        <f t="shared" si="2"/>
        <v>2676.2155</v>
      </c>
      <c r="G71" s="75">
        <f t="shared" si="3"/>
        <v>1388.50000000002</v>
      </c>
      <c r="K71" s="112">
        <f>IF(AND(年报!N$2&lt;=A71,A71&lt;=年报!N$3),1,0)</f>
        <v>0</v>
      </c>
    </row>
    <row r="72" spans="1:11">
      <c r="A72" s="104">
        <v>43791</v>
      </c>
      <c r="B72" s="77">
        <f>'DC4-1'!B72</f>
        <v>2581.994</v>
      </c>
      <c r="C72" s="77">
        <f>IF(ISERROR(VLOOKUP(A72,'DC4-1'!$A$4:$Q$1997,5,TRUE)),"",VLOOKUP(A72,'DC4-1'!$A$4:$Q$1997,5,TRUE))</f>
        <v>184.322</v>
      </c>
      <c r="D72" s="60">
        <v>90.126</v>
      </c>
      <c r="E72" s="117" t="s">
        <v>126</v>
      </c>
      <c r="F72" s="105">
        <f t="shared" si="2"/>
        <v>2676.1745</v>
      </c>
      <c r="G72" s="75">
        <f t="shared" si="3"/>
        <v>1429.50000000019</v>
      </c>
      <c r="K72" s="112">
        <f>IF(AND(年报!N$2&lt;=A72,A72&lt;=年报!N$3),1,0)</f>
        <v>0</v>
      </c>
    </row>
    <row r="73" spans="1:11">
      <c r="A73" s="104">
        <v>43802</v>
      </c>
      <c r="B73" s="77">
        <f>'DC4-1'!B73</f>
        <v>2581.994</v>
      </c>
      <c r="C73" s="77">
        <f>IF(ISERROR(VLOOKUP(A73,'DC4-1'!$A$4:$Q$1997,5,TRUE)),"",VLOOKUP(A73,'DC4-1'!$A$4:$Q$1997,5,TRUE))</f>
        <v>187.01</v>
      </c>
      <c r="D73" s="60">
        <v>92.842</v>
      </c>
      <c r="E73" s="117" t="s">
        <v>127</v>
      </c>
      <c r="F73" s="105">
        <f t="shared" si="2"/>
        <v>2676.146</v>
      </c>
      <c r="G73" s="75">
        <f t="shared" si="3"/>
        <v>1458.00000000054</v>
      </c>
      <c r="K73" s="112">
        <f>IF(AND(年报!N$2&lt;=A73,A73&lt;=年报!N$3),1,0)</f>
        <v>0</v>
      </c>
    </row>
    <row r="74" spans="1:11">
      <c r="A74" s="104">
        <v>43824</v>
      </c>
      <c r="B74" s="77">
        <f>'DC4-1'!B74</f>
        <v>2581.994</v>
      </c>
      <c r="C74" s="77">
        <f>IF(ISERROR(VLOOKUP(A74,'DC4-1'!$A$4:$Q$1997,5,TRUE)),"",VLOOKUP(A74,'DC4-1'!$A$4:$Q$1997,5,TRUE))</f>
        <v>190.2285</v>
      </c>
      <c r="D74" s="60">
        <v>96.111</v>
      </c>
      <c r="E74" s="117" t="s">
        <v>128</v>
      </c>
      <c r="F74" s="105">
        <f t="shared" si="2"/>
        <v>2676.097</v>
      </c>
      <c r="G74" s="75">
        <f t="shared" si="3"/>
        <v>1507.00000000006</v>
      </c>
      <c r="K74" s="112">
        <f>IF(AND(年报!N$2&lt;=A74,A74&lt;=年报!N$3),1,0)</f>
        <v>1</v>
      </c>
    </row>
    <row r="75" spans="1:11">
      <c r="A75" s="104">
        <v>43834</v>
      </c>
      <c r="B75" s="77">
        <f>'DC4-1'!B75</f>
        <v>2581.994</v>
      </c>
      <c r="C75" s="77">
        <f>IF(ISERROR(VLOOKUP(A75,'DC4-1'!$A$4:$Q$1997,5,TRUE)),"",VLOOKUP(A75,'DC4-1'!$A$4:$Q$1997,5,TRUE))</f>
        <v>190.2345</v>
      </c>
      <c r="D75" s="60">
        <v>96.121</v>
      </c>
      <c r="E75" s="117" t="s">
        <v>129</v>
      </c>
      <c r="F75" s="105">
        <f t="shared" si="2"/>
        <v>2676.0925</v>
      </c>
      <c r="G75" s="75">
        <f t="shared" si="3"/>
        <v>1511.50000000007</v>
      </c>
      <c r="K75" s="112">
        <f>IF(AND(年报!N$2&lt;=A75,A75&lt;=年报!N$3),1,0)</f>
        <v>1</v>
      </c>
    </row>
    <row r="76" spans="1:11">
      <c r="A76" s="104">
        <v>43839</v>
      </c>
      <c r="B76" s="77">
        <f>'DC4-1'!B76</f>
        <v>2581.994</v>
      </c>
      <c r="C76" s="77">
        <f>IF(ISERROR(VLOOKUP(A76,'DC4-1'!$A$4:$Q$1997,5,TRUE)),"",VLOOKUP(A76,'DC4-1'!$A$4:$Q$1997,5,TRUE))</f>
        <v>193.5085</v>
      </c>
      <c r="D76" s="60">
        <v>99.411</v>
      </c>
      <c r="E76" s="117" t="s">
        <v>130</v>
      </c>
      <c r="F76" s="105">
        <f t="shared" si="2"/>
        <v>2676.0755</v>
      </c>
      <c r="G76" s="75">
        <f t="shared" si="3"/>
        <v>1528.50000000035</v>
      </c>
      <c r="K76" s="112">
        <f>IF(AND(年报!N$2&lt;=A76,A76&lt;=年报!N$3),1,0)</f>
        <v>1</v>
      </c>
    </row>
    <row r="77" spans="1:11">
      <c r="A77" s="104">
        <v>43845</v>
      </c>
      <c r="B77" s="77">
        <f>'DC4-1'!B77</f>
        <v>2581.994</v>
      </c>
      <c r="C77" s="77">
        <f>IF(ISERROR(VLOOKUP(A77,'DC4-1'!$A$4:$Q$1997,5,TRUE)),"",VLOOKUP(A77,'DC4-1'!$A$4:$Q$1997,5,TRUE))</f>
        <v>193.499</v>
      </c>
      <c r="D77" s="60">
        <v>99.433</v>
      </c>
      <c r="E77" s="117" t="s">
        <v>131</v>
      </c>
      <c r="F77" s="105">
        <f t="shared" si="2"/>
        <v>2676.046</v>
      </c>
      <c r="G77" s="75">
        <f t="shared" si="3"/>
        <v>1558.00000000045</v>
      </c>
      <c r="K77" s="112">
        <f>IF(AND(年报!N$2&lt;=A77,A77&lt;=年报!N$3),1,0)</f>
        <v>1</v>
      </c>
    </row>
    <row r="78" spans="1:11">
      <c r="A78" s="104">
        <v>43908</v>
      </c>
      <c r="B78" s="77">
        <f>'DC4-1'!B78</f>
        <v>2581.994</v>
      </c>
      <c r="C78" s="77">
        <f>IF(ISERROR(VLOOKUP(A78,'DC4-1'!$A$4:$Q$1997,5,TRUE)),"",VLOOKUP(A78,'DC4-1'!$A$4:$Q$1997,5,TRUE))</f>
        <v>193.3015</v>
      </c>
      <c r="D78" s="60">
        <v>99.276</v>
      </c>
      <c r="E78" s="117" t="s">
        <v>132</v>
      </c>
      <c r="F78" s="105">
        <f t="shared" si="2"/>
        <v>2676</v>
      </c>
      <c r="G78" s="75">
        <f t="shared" si="3"/>
        <v>1604.00000000027</v>
      </c>
      <c r="K78" s="112">
        <f>IF(AND(年报!N$2&lt;=A78,A78&lt;=年报!N$3),1,0)</f>
        <v>1</v>
      </c>
    </row>
    <row r="79" spans="1:11">
      <c r="A79" s="104">
        <v>43930</v>
      </c>
      <c r="B79" s="77">
        <f>'DC4-1'!B79</f>
        <v>2581.994</v>
      </c>
      <c r="C79" s="77">
        <f>IF(ISERROR(VLOOKUP(A79,'DC4-1'!$A$4:$Q$1997,5,TRUE)),"",VLOOKUP(A79,'DC4-1'!$A$4:$Q$1997,5,TRUE))</f>
        <v>200.2455</v>
      </c>
      <c r="D79" s="60">
        <v>106.237</v>
      </c>
      <c r="E79" s="117" t="s">
        <v>133</v>
      </c>
      <c r="F79" s="105">
        <f t="shared" si="2"/>
        <v>2675.9875</v>
      </c>
      <c r="G79" s="75">
        <f t="shared" si="3"/>
        <v>1616.50000000009</v>
      </c>
      <c r="K79" s="112">
        <f>IF(AND(年报!N$2&lt;=A79,A79&lt;=年报!N$3),1,0)</f>
        <v>1</v>
      </c>
    </row>
    <row r="80" spans="1:11">
      <c r="A80" s="104">
        <v>43938</v>
      </c>
      <c r="B80" s="77">
        <f>'DC4-1'!B80</f>
        <v>2581.994</v>
      </c>
      <c r="C80" s="77">
        <f>IF(ISERROR(VLOOKUP(A80,'DC4-1'!$A$4:$Q$1997,5,TRUE)),"",VLOOKUP(A80,'DC4-1'!$A$4:$Q$1997,5,TRUE))</f>
        <v>203.081</v>
      </c>
      <c r="D80" s="60">
        <v>109.045</v>
      </c>
      <c r="E80" s="117" t="s">
        <v>134</v>
      </c>
      <c r="F80" s="105">
        <f t="shared" si="2"/>
        <v>2676.0135</v>
      </c>
      <c r="G80" s="75">
        <f t="shared" si="3"/>
        <v>1590.49999999979</v>
      </c>
      <c r="K80" s="112">
        <f>IF(AND(年报!N$2&lt;=A80,A80&lt;=年报!N$3),1,0)</f>
        <v>1</v>
      </c>
    </row>
    <row r="81" spans="1:11">
      <c r="A81" s="104">
        <v>43942</v>
      </c>
      <c r="B81" s="77">
        <f>'DC4-1'!B81</f>
        <v>2581.994</v>
      </c>
      <c r="C81" s="77">
        <f>IF(ISERROR(VLOOKUP(A81,'DC4-1'!$A$4:$Q$1997,5,TRUE)),"",VLOOKUP(A81,'DC4-1'!$A$4:$Q$1997,5,TRUE))</f>
        <v>203.493</v>
      </c>
      <c r="D81" s="60">
        <v>109.513</v>
      </c>
      <c r="E81" s="117" t="s">
        <v>135</v>
      </c>
      <c r="F81" s="105">
        <f t="shared" si="2"/>
        <v>2675.9585</v>
      </c>
      <c r="G81" s="75">
        <f t="shared" si="3"/>
        <v>1645.50000000008</v>
      </c>
      <c r="K81" s="112">
        <f>IF(AND(年报!N$2&lt;=A81,A81&lt;=年报!N$3),1,0)</f>
        <v>1</v>
      </c>
    </row>
    <row r="82" spans="1:11">
      <c r="A82" s="104">
        <v>43951</v>
      </c>
      <c r="B82" s="77">
        <f>'DC4-1'!B82</f>
        <v>2581.994</v>
      </c>
      <c r="C82" s="77">
        <f>IF(ISERROR(VLOOKUP(A82,'DC4-1'!$A$4:$Q$1997,5,TRUE)),"",VLOOKUP(A82,'DC4-1'!$A$4:$Q$1997,5,TRUE))</f>
        <v>206.1375</v>
      </c>
      <c r="D82" s="60">
        <v>112.191</v>
      </c>
      <c r="E82" s="117" t="s">
        <v>136</v>
      </c>
      <c r="F82" s="105">
        <f t="shared" si="2"/>
        <v>2675.925</v>
      </c>
      <c r="G82" s="75">
        <f t="shared" si="3"/>
        <v>1679.00000000009</v>
      </c>
      <c r="K82" s="112">
        <f>IF(AND(年报!N$2&lt;=A82,A82&lt;=年报!N$3),1,0)</f>
        <v>1</v>
      </c>
    </row>
    <row r="83" spans="1:11">
      <c r="A83" s="104">
        <v>43956</v>
      </c>
      <c r="B83" s="77">
        <f>'DC4-1'!B83</f>
        <v>2581.994</v>
      </c>
      <c r="C83" s="77">
        <f>IF(ISERROR(VLOOKUP(A83,'DC4-1'!$A$4:$Q$1997,5,TRUE)),"",VLOOKUP(A83,'DC4-1'!$A$4:$Q$1997,5,TRUE))</f>
        <v>206.577</v>
      </c>
      <c r="D83" s="60">
        <v>112.623</v>
      </c>
      <c r="E83" s="117" t="s">
        <v>137</v>
      </c>
      <c r="F83" s="105">
        <f t="shared" si="2"/>
        <v>2675.9325</v>
      </c>
      <c r="G83" s="75">
        <f t="shared" si="3"/>
        <v>1671.50000000038</v>
      </c>
      <c r="K83" s="112">
        <f>IF(AND(年报!N$2&lt;=A83,A83&lt;=年报!N$3),1,0)</f>
        <v>1</v>
      </c>
    </row>
    <row r="84" spans="1:11">
      <c r="A84" s="104">
        <v>43964</v>
      </c>
      <c r="B84" s="77">
        <f>'DC4-1'!B84</f>
        <v>2581.994</v>
      </c>
      <c r="C84" s="77">
        <f>IF(ISERROR(VLOOKUP(A84,'DC4-1'!$A$4:$Q$1997,5,TRUE)),"",VLOOKUP(A84,'DC4-1'!$A$4:$Q$1997,5,TRUE))</f>
        <v>209.16</v>
      </c>
      <c r="D84" s="60">
        <v>115.238</v>
      </c>
      <c r="E84" s="117" t="s">
        <v>138</v>
      </c>
      <c r="F84" s="105">
        <f t="shared" si="2"/>
        <v>2675.899</v>
      </c>
      <c r="G84" s="75">
        <f t="shared" si="3"/>
        <v>1705.00000000038</v>
      </c>
      <c r="K84" s="112">
        <f>IF(AND(年报!N$2&lt;=A84,A84&lt;=年报!N$3),1,0)</f>
        <v>1</v>
      </c>
    </row>
    <row r="85" spans="1:11">
      <c r="A85" s="104">
        <v>43972</v>
      </c>
      <c r="B85" s="77">
        <f>'DC4-1'!B85</f>
        <v>2581.994</v>
      </c>
      <c r="C85" s="77">
        <f>IF(ISERROR(VLOOKUP(A85,'DC4-1'!$A$4:$Q$1997,5,TRUE)),"",VLOOKUP(A85,'DC4-1'!$A$4:$Q$1997,5,TRUE))</f>
        <v>212.1685</v>
      </c>
      <c r="D85" s="60">
        <v>118.278</v>
      </c>
      <c r="E85" s="117" t="s">
        <v>139</v>
      </c>
      <c r="F85" s="105">
        <f t="shared" si="2"/>
        <v>2675.87</v>
      </c>
      <c r="G85" s="75">
        <f t="shared" si="3"/>
        <v>1733.99999999992</v>
      </c>
      <c r="K85" s="112">
        <f>IF(AND(年报!N$2&lt;=A85,A85&lt;=年报!N$3),1,0)</f>
        <v>1</v>
      </c>
    </row>
    <row r="86" spans="1:11">
      <c r="A86" s="104">
        <v>43980</v>
      </c>
      <c r="B86" s="77">
        <f>'DC4-1'!B86</f>
        <v>2581.994</v>
      </c>
      <c r="C86" s="77">
        <f>IF(ISERROR(VLOOKUP(A86,'DC4-1'!$A$4:$Q$1997,5,TRUE)),"",VLOOKUP(A86,'DC4-1'!$A$4:$Q$1997,5,TRUE))</f>
        <v>212.1675</v>
      </c>
      <c r="D86" s="60">
        <v>118.249</v>
      </c>
      <c r="E86" s="117" t="s">
        <v>140</v>
      </c>
      <c r="F86" s="105">
        <f t="shared" si="2"/>
        <v>2675.8915</v>
      </c>
      <c r="G86" s="75">
        <f t="shared" si="3"/>
        <v>1712.50000000009</v>
      </c>
      <c r="K86" s="112">
        <f>IF(AND(年报!N$2&lt;=A86,A86&lt;=年报!N$3),1,0)</f>
        <v>1</v>
      </c>
    </row>
    <row r="87" spans="1:11">
      <c r="A87" s="104">
        <v>43999</v>
      </c>
      <c r="B87" s="77">
        <f>'DC4-1'!B87</f>
        <v>2581.994</v>
      </c>
      <c r="C87" s="77">
        <f>IF(ISERROR(VLOOKUP(A87,'DC4-1'!$A$4:$Q$1997,5,TRUE)),"",VLOOKUP(A87,'DC4-1'!$A$4:$Q$1997,5,TRUE))</f>
        <v>215.368</v>
      </c>
      <c r="D87" s="60">
        <v>121.55</v>
      </c>
      <c r="E87" s="117" t="s">
        <v>141</v>
      </c>
      <c r="F87" s="105">
        <f t="shared" si="2"/>
        <v>2675.796</v>
      </c>
      <c r="G87" s="75">
        <f t="shared" si="3"/>
        <v>1807.99999999999</v>
      </c>
      <c r="K87" s="112">
        <f>IF(AND(年报!N$2&lt;=A87,A87&lt;=年报!N$3),1,0)</f>
        <v>1</v>
      </c>
    </row>
    <row r="88" spans="1:11">
      <c r="A88" s="104">
        <v>44008</v>
      </c>
      <c r="B88" s="77">
        <f>'DC4-1'!B88</f>
        <v>2581.994</v>
      </c>
      <c r="C88" s="77">
        <f>IF(ISERROR(VLOOKUP(A88,'DC4-1'!$A$4:$Q$1997,5,TRUE)),"",VLOOKUP(A88,'DC4-1'!$A$4:$Q$1997,5,TRUE))</f>
        <v>215.364</v>
      </c>
      <c r="D88" s="60">
        <v>121.548</v>
      </c>
      <c r="E88" s="117" t="s">
        <v>142</v>
      </c>
      <c r="F88" s="105">
        <f t="shared" si="2"/>
        <v>2675.794</v>
      </c>
      <c r="G88" s="75">
        <f t="shared" si="3"/>
        <v>1809.99999999995</v>
      </c>
      <c r="K88" s="112">
        <f>IF(AND(年报!N$2&lt;=A88,A88&lt;=年报!N$3),1,0)</f>
        <v>1</v>
      </c>
    </row>
    <row r="89" spans="1:11">
      <c r="A89" s="104">
        <v>44056</v>
      </c>
      <c r="B89" s="77">
        <f>'DC4-1'!B89</f>
        <v>2581.994</v>
      </c>
      <c r="C89" s="77">
        <f>IF(ISERROR(VLOOKUP(A89,'DC4-1'!$A$4:$Q$1997,5,TRUE)),"",VLOOKUP(A89,'DC4-1'!$A$4:$Q$1997,5,TRUE))</f>
        <v>219.0455</v>
      </c>
      <c r="D89" s="60">
        <v>125.345</v>
      </c>
      <c r="E89" s="117" t="s">
        <v>143</v>
      </c>
      <c r="F89" s="105">
        <f t="shared" si="2"/>
        <v>2675.678</v>
      </c>
      <c r="G89" s="75">
        <f t="shared" si="3"/>
        <v>1925.99999999993</v>
      </c>
      <c r="K89" s="112">
        <f>IF(AND(年报!N$2&lt;=A89,A89&lt;=年报!N$3),1,0)</f>
        <v>1</v>
      </c>
    </row>
    <row r="90" spans="1:11">
      <c r="A90" s="104">
        <v>44062</v>
      </c>
      <c r="B90" s="77">
        <f>'DC4-1'!B90</f>
        <v>2581.994</v>
      </c>
      <c r="C90" s="77">
        <f>IF(ISERROR(VLOOKUP(A90,'DC4-1'!$A$4:$Q$1997,5,TRUE)),"",VLOOKUP(A90,'DC4-1'!$A$4:$Q$1997,5,TRUE))</f>
        <v>218.996</v>
      </c>
      <c r="D90" s="60">
        <v>125.316</v>
      </c>
      <c r="E90" s="117" t="s">
        <v>144</v>
      </c>
      <c r="F90" s="105">
        <f t="shared" si="2"/>
        <v>2675.6575</v>
      </c>
      <c r="G90" s="75">
        <f t="shared" si="3"/>
        <v>1946.50000000001</v>
      </c>
      <c r="K90" s="112">
        <f>IF(AND(年报!N$2&lt;=A90,A90&lt;=年报!N$3),1,0)</f>
        <v>1</v>
      </c>
    </row>
    <row r="91" spans="1:11">
      <c r="A91" s="104">
        <v>44070</v>
      </c>
      <c r="B91" s="77">
        <f>'DC4-1'!B91</f>
        <v>2581.994</v>
      </c>
      <c r="C91" s="77">
        <f>IF(ISERROR(VLOOKUP(A91,'DC4-1'!$A$4:$Q$1997,5,TRUE)),"",VLOOKUP(A91,'DC4-1'!$A$4:$Q$1997,5,TRUE))</f>
        <v>222.3115</v>
      </c>
      <c r="D91" s="60">
        <v>128.643</v>
      </c>
      <c r="E91" s="117" t="s">
        <v>145</v>
      </c>
      <c r="F91" s="105">
        <f t="shared" si="2"/>
        <v>2675.6455</v>
      </c>
      <c r="G91" s="75">
        <f t="shared" si="3"/>
        <v>1958.50000000019</v>
      </c>
      <c r="K91" s="112">
        <f>IF(AND(年报!N$2&lt;=A91,A91&lt;=年报!N$3),1,0)</f>
        <v>1</v>
      </c>
    </row>
    <row r="92" spans="1:11">
      <c r="A92" s="104">
        <v>44084</v>
      </c>
      <c r="B92" s="77">
        <f>'DC4-1'!B92</f>
        <v>2581.994</v>
      </c>
      <c r="C92" s="77">
        <f>IF(ISERROR(VLOOKUP(A92,'DC4-1'!$A$4:$Q$1997,5,TRUE)),"",VLOOKUP(A92,'DC4-1'!$A$4:$Q$1997,5,TRUE))</f>
        <v>224.9835</v>
      </c>
      <c r="D92" s="60">
        <v>131.34</v>
      </c>
      <c r="E92" s="117" t="s">
        <v>146</v>
      </c>
      <c r="F92" s="105">
        <f t="shared" si="2"/>
        <v>2675.621</v>
      </c>
      <c r="G92" s="75">
        <f t="shared" si="3"/>
        <v>1983.00000000017</v>
      </c>
      <c r="K92" s="112">
        <f>IF(AND(年报!N$2&lt;=A92,A92&lt;=年报!N$3),1,0)</f>
        <v>1</v>
      </c>
    </row>
    <row r="93" spans="1:11">
      <c r="A93" s="104">
        <v>44092</v>
      </c>
      <c r="B93" s="77">
        <f>'DC4-1'!B93</f>
        <v>2581.994</v>
      </c>
      <c r="C93" s="77">
        <f>IF(ISERROR(VLOOKUP(A93,'DC4-1'!$A$4:$Q$1997,5,TRUE)),"",VLOOKUP(A93,'DC4-1'!$A$4:$Q$1997,5,TRUE))</f>
        <v>224.9535</v>
      </c>
      <c r="D93" s="60">
        <v>131.321</v>
      </c>
      <c r="E93" s="117" t="s">
        <v>147</v>
      </c>
      <c r="F93" s="105">
        <f t="shared" si="2"/>
        <v>2675.604</v>
      </c>
      <c r="G93" s="75">
        <f t="shared" si="3"/>
        <v>2000</v>
      </c>
      <c r="K93" s="112">
        <f>IF(AND(年报!N$2&lt;=A93,A93&lt;=年报!N$3),1,0)</f>
        <v>1</v>
      </c>
    </row>
    <row r="94" spans="1:11">
      <c r="A94" s="104">
        <v>44100</v>
      </c>
      <c r="B94" s="77">
        <f>'DC4-1'!B94</f>
        <v>2581.994</v>
      </c>
      <c r="C94" s="77">
        <f>IF(ISERROR(VLOOKUP(A94,'DC4-1'!$A$4:$Q$1997,5,TRUE)),"",VLOOKUP(A94,'DC4-1'!$A$4:$Q$1997,5,TRUE))</f>
        <v>225.3425</v>
      </c>
      <c r="D94" s="60">
        <v>131.725</v>
      </c>
      <c r="E94" s="117" t="s">
        <v>148</v>
      </c>
      <c r="F94" s="105">
        <f t="shared" si="2"/>
        <v>2675.594</v>
      </c>
      <c r="G94" s="75">
        <f t="shared" si="3"/>
        <v>2009.99999999976</v>
      </c>
      <c r="K94" s="112">
        <f>IF(AND(年报!N$2&lt;=A94,A94&lt;=年报!N$3),1,0)</f>
        <v>1</v>
      </c>
    </row>
    <row r="95" spans="1:11">
      <c r="A95" s="104">
        <v>44114</v>
      </c>
      <c r="B95" s="77">
        <f>'DC4-1'!B95</f>
        <v>2581.994</v>
      </c>
      <c r="C95" s="77">
        <f>IF(ISERROR(VLOOKUP(A95,'DC4-1'!$A$4:$Q$1997,5,TRUE)),"",VLOOKUP(A95,'DC4-1'!$A$4:$Q$1997,5,TRUE))</f>
        <v>228.4075</v>
      </c>
      <c r="D95" s="60">
        <v>134.81</v>
      </c>
      <c r="E95" s="117" t="s">
        <v>149</v>
      </c>
      <c r="F95" s="105">
        <f t="shared" si="2"/>
        <v>2675.574</v>
      </c>
      <c r="G95" s="75">
        <f t="shared" si="3"/>
        <v>2030.0000000002</v>
      </c>
      <c r="K95" s="112">
        <f>IF(AND(年报!N$2&lt;=A95,A95&lt;=年报!N$3),1,0)</f>
        <v>1</v>
      </c>
    </row>
    <row r="96" spans="1:11">
      <c r="A96" s="114">
        <v>44228</v>
      </c>
      <c r="B96" s="77">
        <f>'DC4-1'!B96</f>
        <v>2581.994</v>
      </c>
      <c r="C96" s="77">
        <f>IF(ISERROR(VLOOKUP(A96,'DC4-1'!$A$4:$Q$1997,5,TRUE)),"",VLOOKUP(A96,'DC4-1'!$A$4:$Q$1997,5,TRUE))</f>
        <v>249.8045</v>
      </c>
      <c r="D96" s="60">
        <v>156.397</v>
      </c>
      <c r="E96" s="117" t="s">
        <v>150</v>
      </c>
      <c r="F96" s="60">
        <f t="shared" si="2"/>
        <v>2675.386</v>
      </c>
      <c r="G96" s="75">
        <f t="shared" si="3"/>
        <v>2217.99999999985</v>
      </c>
      <c r="K96" s="112">
        <f>IF(AND(年报!N$2&lt;=A96,A96&lt;=年报!N$3),1,0)</f>
        <v>0</v>
      </c>
    </row>
    <row r="97" spans="1:11">
      <c r="A97" s="114">
        <v>44256</v>
      </c>
      <c r="B97" s="77">
        <f>'DC4-1'!B97</f>
        <v>2581.994</v>
      </c>
      <c r="C97" s="77">
        <f>IF(ISERROR(VLOOKUP(A97,'DC4-1'!$A$4:$Q$1997,5,TRUE)),"",VLOOKUP(A97,'DC4-1'!$A$4:$Q$1997,5,TRUE))</f>
        <v>249.7185</v>
      </c>
      <c r="D97" s="60">
        <v>156.339</v>
      </c>
      <c r="E97" s="117" t="s">
        <v>151</v>
      </c>
      <c r="F97" s="60">
        <f t="shared" si="2"/>
        <v>2675.3565</v>
      </c>
      <c r="G97" s="60">
        <f t="shared" si="3"/>
        <v>2247.5000000004</v>
      </c>
      <c r="K97" s="112">
        <f>IF(AND(年报!N$2&lt;=A97,A97&lt;=年报!N$3),1,0)</f>
        <v>0</v>
      </c>
    </row>
    <row r="98" spans="1:11">
      <c r="A98" s="114">
        <v>44273</v>
      </c>
      <c r="B98" s="77">
        <f>'DC4-1'!B98</f>
        <v>2581.994</v>
      </c>
      <c r="C98" s="77">
        <f>IF(ISERROR(VLOOKUP(A98,'DC4-1'!$A$4:$Q$1997,5,TRUE)),"",VLOOKUP(A98,'DC4-1'!$A$4:$Q$1997,5,TRUE))</f>
        <v>253.0285</v>
      </c>
      <c r="D98" s="60">
        <v>159.66</v>
      </c>
      <c r="E98" s="117" t="s">
        <v>152</v>
      </c>
      <c r="F98" s="60">
        <f t="shared" si="2"/>
        <v>2675.3475</v>
      </c>
      <c r="G98" s="60">
        <f t="shared" si="3"/>
        <v>2256.50000000041</v>
      </c>
      <c r="K98" s="112">
        <f>IF(AND(年报!N$2&lt;=A98,A98&lt;=年报!N$3),1,0)</f>
        <v>0</v>
      </c>
    </row>
    <row r="99" spans="1:11">
      <c r="A99" s="114">
        <v>44287</v>
      </c>
      <c r="B99" s="77">
        <f>'DC4-1'!B99</f>
        <v>2581.994</v>
      </c>
      <c r="C99" s="77">
        <f>IF(ISERROR(VLOOKUP(A99,'DC4-1'!$A$4:$Q$1997,5,TRUE)),"",VLOOKUP(A99,'DC4-1'!$A$4:$Q$1997,5,TRUE))</f>
        <v>256.094</v>
      </c>
      <c r="D99" s="60">
        <v>162.74</v>
      </c>
      <c r="E99" s="117" t="s">
        <v>153</v>
      </c>
      <c r="F99" s="60">
        <f t="shared" si="2"/>
        <v>2675.334</v>
      </c>
      <c r="G99" s="60">
        <f t="shared" si="3"/>
        <v>2269.99999999998</v>
      </c>
      <c r="K99" s="112">
        <f>IF(AND(年报!N$2&lt;=A99,A99&lt;=年报!N$3),1,0)</f>
        <v>0</v>
      </c>
    </row>
    <row r="100" spans="1:11">
      <c r="A100" s="114">
        <v>44295</v>
      </c>
      <c r="B100" s="77">
        <f>'DC4-1'!B100</f>
        <v>2581.994</v>
      </c>
      <c r="C100" s="77">
        <f>IF(ISERROR(VLOOKUP(A100,'DC4-1'!$A$4:$Q$1997,5,TRUE)),"",VLOOKUP(A100,'DC4-1'!$A$4:$Q$1997,5,TRUE))</f>
        <v>256.6705</v>
      </c>
      <c r="D100" s="60">
        <v>163.317</v>
      </c>
      <c r="E100" s="117" t="s">
        <v>154</v>
      </c>
      <c r="F100" s="60">
        <f t="shared" si="2"/>
        <v>2675.331</v>
      </c>
      <c r="G100" s="60">
        <f t="shared" si="3"/>
        <v>2273.00000000014</v>
      </c>
      <c r="K100" s="112">
        <f>IF(AND(年报!N$2&lt;=A100,A100&lt;=年报!N$3),1,0)</f>
        <v>0</v>
      </c>
    </row>
    <row r="101" spans="1:11">
      <c r="A101" s="114">
        <v>44318</v>
      </c>
      <c r="B101" s="77">
        <f>'DC4-1'!B101</f>
        <v>2581.994</v>
      </c>
      <c r="C101" s="77">
        <f>IF(ISERROR(VLOOKUP(A101,'DC4-1'!$A$4:$Q$1997,5,TRUE)),"",VLOOKUP(A101,'DC4-1'!$A$4:$Q$1997,5,TRUE))</f>
        <v>259.476</v>
      </c>
      <c r="D101" s="60">
        <v>166.148</v>
      </c>
      <c r="E101" s="117" t="s">
        <v>155</v>
      </c>
      <c r="F101" s="60">
        <f t="shared" si="2"/>
        <v>2675.3065</v>
      </c>
      <c r="G101" s="60">
        <f t="shared" si="3"/>
        <v>2297.50000000013</v>
      </c>
      <c r="K101" s="112">
        <f>IF(AND(年报!N$2&lt;=A101,A101&lt;=年报!N$3),1,0)</f>
        <v>0</v>
      </c>
    </row>
    <row r="102" spans="1:11">
      <c r="A102" s="114">
        <v>44325</v>
      </c>
      <c r="B102" s="77">
        <f>'DC4-1'!B102</f>
        <v>2581.994</v>
      </c>
      <c r="C102" s="77">
        <f>IF(ISERROR(VLOOKUP(A102,'DC4-1'!$A$4:$Q$1997,5,TRUE)),"",VLOOKUP(A102,'DC4-1'!$A$4:$Q$1997,5,TRUE))</f>
        <v>259.4725</v>
      </c>
      <c r="D102" s="60">
        <v>166.141</v>
      </c>
      <c r="E102" s="117" t="s">
        <v>156</v>
      </c>
      <c r="F102" s="60">
        <f t="shared" si="2"/>
        <v>2675.31</v>
      </c>
      <c r="G102" s="60">
        <f t="shared" si="3"/>
        <v>2294.00000000032</v>
      </c>
      <c r="K102" s="112">
        <f>IF(AND(年报!N$2&lt;=A102,A102&lt;=年报!N$3),1,0)</f>
        <v>0</v>
      </c>
    </row>
    <row r="103" spans="1:11">
      <c r="A103" s="114">
        <v>44333</v>
      </c>
      <c r="B103" s="77">
        <f>'DC4-1'!B103</f>
        <v>2581.994</v>
      </c>
      <c r="C103" s="77">
        <f>IF(ISERROR(VLOOKUP(A103,'DC4-1'!$A$4:$Q$1997,5,TRUE)),"",VLOOKUP(A103,'DC4-1'!$A$4:$Q$1997,5,TRUE))</f>
        <v>259.415</v>
      </c>
      <c r="D103" s="60">
        <v>166.101</v>
      </c>
      <c r="E103" s="117" t="s">
        <v>157</v>
      </c>
      <c r="F103" s="60">
        <f t="shared" si="2"/>
        <v>2675.2925</v>
      </c>
      <c r="G103" s="60">
        <f t="shared" si="3"/>
        <v>2311.50000000025</v>
      </c>
      <c r="K103" s="112">
        <f>IF(AND(年报!N$2&lt;=A103,A103&lt;=年报!N$3),1,0)</f>
        <v>0</v>
      </c>
    </row>
    <row r="104" spans="1:11">
      <c r="A104" s="114">
        <v>44345</v>
      </c>
      <c r="B104" s="77">
        <f>'DC4-1'!B104</f>
        <v>2581.994</v>
      </c>
      <c r="C104" s="77">
        <f>IF(ISERROR(VLOOKUP(A104,'DC4-1'!$A$4:$Q$1997,5,TRUE)),"",VLOOKUP(A104,'DC4-1'!$A$4:$Q$1997,5,TRUE))</f>
        <v>259.8015</v>
      </c>
      <c r="D104" s="60">
        <v>166.496</v>
      </c>
      <c r="E104" s="117" t="s">
        <v>158</v>
      </c>
      <c r="F104" s="60">
        <f t="shared" si="2"/>
        <v>2675.2855</v>
      </c>
      <c r="G104" s="60">
        <f t="shared" si="3"/>
        <v>2318.50000000031</v>
      </c>
      <c r="K104" s="112">
        <f>IF(AND(年报!N$2&lt;=A104,A104&lt;=年报!N$3),1,0)</f>
        <v>0</v>
      </c>
    </row>
    <row r="105" spans="1:11">
      <c r="A105" s="114">
        <v>44352</v>
      </c>
      <c r="B105" s="77">
        <f>'DC4-1'!B105</f>
        <v>2581.994</v>
      </c>
      <c r="C105" s="77">
        <f>IF(ISERROR(VLOOKUP(A105,'DC4-1'!$A$4:$Q$1997,5,TRUE)),"",VLOOKUP(A105,'DC4-1'!$A$4:$Q$1997,5,TRUE))</f>
        <v>259.7625</v>
      </c>
      <c r="D105" s="60">
        <v>166.462</v>
      </c>
      <c r="E105" s="117" t="s">
        <v>159</v>
      </c>
      <c r="F105" s="60">
        <f t="shared" si="2"/>
        <v>2675.2785</v>
      </c>
      <c r="G105" s="60">
        <f t="shared" si="3"/>
        <v>2325.50000000037</v>
      </c>
      <c r="K105" s="112">
        <f>IF(AND(年报!N$2&lt;=A105,A105&lt;=年报!N$3),1,0)</f>
        <v>0</v>
      </c>
    </row>
    <row r="106" s="83" customFormat="1" spans="1:13">
      <c r="A106" s="84">
        <v>44356</v>
      </c>
      <c r="B106" s="85">
        <f>AVERAGE(B107:B109)</f>
        <v>2581.994</v>
      </c>
      <c r="C106" s="86">
        <f t="shared" ref="C106:G106" si="4">AVERAGE(C107:C109)</f>
        <v>259.74</v>
      </c>
      <c r="D106" s="86">
        <f t="shared" si="4"/>
        <v>166.440333333333</v>
      </c>
      <c r="E106" s="86" t="e">
        <f t="shared" si="4"/>
        <v>#DIV/0!</v>
      </c>
      <c r="F106" s="86">
        <f t="shared" si="4"/>
        <v>2675.27633333333</v>
      </c>
      <c r="G106" s="87">
        <f t="shared" si="4"/>
        <v>2327.66666666642</v>
      </c>
      <c r="H106" s="88" t="s">
        <v>23</v>
      </c>
      <c r="I106" s="88"/>
      <c r="K106" s="89"/>
      <c r="M106" s="90"/>
    </row>
    <row r="107" spans="1:11">
      <c r="A107" s="104">
        <v>44356</v>
      </c>
      <c r="B107" s="77">
        <f>'DC4-1'!B106</f>
        <v>2581.994</v>
      </c>
      <c r="C107" s="77">
        <f>IF(ISERROR(VLOOKUP(A107,'DC4-1'!$A$4:$Q$1997,5,TRUE)),"",VLOOKUP(A107,'DC4-1'!$A$4:$Q$1997,5,TRUE))</f>
        <v>259.74</v>
      </c>
      <c r="D107" s="60">
        <v>166.44</v>
      </c>
      <c r="E107" s="117" t="s">
        <v>160</v>
      </c>
      <c r="F107" s="105">
        <f t="shared" si="2"/>
        <v>2675.275</v>
      </c>
      <c r="G107" s="75">
        <f t="shared" si="3"/>
        <v>2328.99999999972</v>
      </c>
      <c r="K107" s="112">
        <f>IF(AND(年报!N$2&lt;=A107,A107&lt;=年报!N$3),1,0)</f>
        <v>0</v>
      </c>
    </row>
    <row r="108" spans="1:11">
      <c r="A108" s="104">
        <v>44356</v>
      </c>
      <c r="B108" s="77">
        <f>'DC4-1'!B107</f>
        <v>2581.994</v>
      </c>
      <c r="C108" s="77">
        <f>IF(ISERROR(VLOOKUP(A108,'DC4-1'!$A$4:$Q$1997,5,TRUE)),"",VLOOKUP(A108,'DC4-1'!$A$4:$Q$1997,5,TRUE))</f>
        <v>259.74</v>
      </c>
      <c r="D108" s="60">
        <v>166.441</v>
      </c>
      <c r="E108" s="117" t="s">
        <v>161</v>
      </c>
      <c r="F108" s="105">
        <f t="shared" si="2"/>
        <v>2675.277</v>
      </c>
      <c r="G108" s="75">
        <f t="shared" si="3"/>
        <v>2326.99999999977</v>
      </c>
      <c r="K108" s="112">
        <f>IF(AND(年报!N$2&lt;=A108,A108&lt;=年报!N$3),1,0)</f>
        <v>0</v>
      </c>
    </row>
    <row r="109" spans="1:11">
      <c r="A109" s="104">
        <v>44356</v>
      </c>
      <c r="B109" s="77">
        <f>'DC4-1'!B108</f>
        <v>2581.994</v>
      </c>
      <c r="C109" s="77">
        <f>IF(ISERROR(VLOOKUP(A109,'DC4-1'!$A$4:$Q$1997,5,TRUE)),"",VLOOKUP(A109,'DC4-1'!$A$4:$Q$1997,5,TRUE))</f>
        <v>259.74</v>
      </c>
      <c r="D109" s="60">
        <v>166.44</v>
      </c>
      <c r="E109" s="117" t="s">
        <v>162</v>
      </c>
      <c r="F109" s="105">
        <f t="shared" si="2"/>
        <v>2675.277</v>
      </c>
      <c r="G109" s="75">
        <f t="shared" si="3"/>
        <v>2326.99999999977</v>
      </c>
      <c r="K109" s="112">
        <f>IF(AND(年报!N$2&lt;=A109,A109&lt;=年报!N$3),1,0)</f>
        <v>0</v>
      </c>
    </row>
    <row r="110" spans="1:11">
      <c r="A110" s="104">
        <v>44361</v>
      </c>
      <c r="B110" s="77">
        <f>'DC4-1'!B109</f>
        <v>2581.994</v>
      </c>
      <c r="C110" s="77">
        <f>IF(ISERROR(VLOOKUP(A110,'DC4-1'!$A$4:$Q$1997,5,TRUE)),"",VLOOKUP(A110,'DC4-1'!$A$4:$Q$1997,5,TRUE))</f>
        <v>260.884</v>
      </c>
      <c r="D110" s="60">
        <v>167.589</v>
      </c>
      <c r="E110" s="117" t="s">
        <v>163</v>
      </c>
      <c r="F110" s="105">
        <f t="shared" si="2"/>
        <v>2675.2735</v>
      </c>
      <c r="G110" s="75">
        <f t="shared" si="3"/>
        <v>2330.50000000003</v>
      </c>
      <c r="K110" s="112">
        <f>IF(AND(年报!N$2&lt;=A110,A110&lt;=年报!N$3),1,0)</f>
        <v>0</v>
      </c>
    </row>
    <row r="111" spans="1:11">
      <c r="A111" s="104">
        <v>44363</v>
      </c>
      <c r="B111" s="77">
        <f>'DC4-1'!B110</f>
        <v>2581.994</v>
      </c>
      <c r="C111" s="77">
        <f>IF(ISERROR(VLOOKUP(A111,'DC4-1'!$A$4:$Q$1997,5,TRUE)),"",VLOOKUP(A111,'DC4-1'!$A$4:$Q$1997,5,TRUE))</f>
        <v>260.87</v>
      </c>
      <c r="D111" s="60">
        <v>167.584</v>
      </c>
      <c r="E111" s="117" t="s">
        <v>164</v>
      </c>
      <c r="F111" s="105">
        <f t="shared" si="2"/>
        <v>2675.264</v>
      </c>
      <c r="G111" s="75">
        <f t="shared" si="3"/>
        <v>2340.00000000015</v>
      </c>
      <c r="K111" s="112">
        <f>IF(AND(年报!N$2&lt;=A111,A111&lt;=年报!N$3),1,0)</f>
        <v>0</v>
      </c>
    </row>
    <row r="112" spans="1:11">
      <c r="A112" s="104">
        <v>44364</v>
      </c>
      <c r="B112" s="77">
        <f>'DC4-1'!B111</f>
        <v>2581.994</v>
      </c>
      <c r="C112" s="77">
        <f>IF(ISERROR(VLOOKUP(A112,'DC4-1'!$A$4:$Q$1997,5,TRUE)),"",VLOOKUP(A112,'DC4-1'!$A$4:$Q$1997,5,TRUE))</f>
        <v>260.87</v>
      </c>
      <c r="D112" s="60">
        <v>167.567</v>
      </c>
      <c r="E112" s="117" t="s">
        <v>165</v>
      </c>
      <c r="F112" s="105">
        <f t="shared" si="2"/>
        <v>2675.2785</v>
      </c>
      <c r="G112" s="75">
        <f t="shared" si="3"/>
        <v>2325.50000000037</v>
      </c>
      <c r="K112" s="112">
        <f>IF(AND(年报!N$2&lt;=A112,A112&lt;=年报!N$3),1,0)</f>
        <v>0</v>
      </c>
    </row>
    <row r="113" spans="1:11">
      <c r="A113" s="104">
        <v>44367</v>
      </c>
      <c r="B113" s="77">
        <f>'DC4-1'!B112</f>
        <v>2581.994</v>
      </c>
      <c r="C113" s="77">
        <f>IF(ISERROR(VLOOKUP(A113,'DC4-1'!$A$4:$Q$1997,5,TRUE)),"",VLOOKUP(A113,'DC4-1'!$A$4:$Q$1997,5,TRUE))</f>
        <v>260.8105</v>
      </c>
      <c r="D113" s="60">
        <v>167.522</v>
      </c>
      <c r="E113" s="117" t="s">
        <v>166</v>
      </c>
      <c r="F113" s="105">
        <f t="shared" si="2"/>
        <v>2675.2675</v>
      </c>
      <c r="G113" s="75">
        <f t="shared" si="3"/>
        <v>2336.49999999989</v>
      </c>
      <c r="K113" s="112">
        <f>IF(AND(年报!N$2&lt;=A113,A113&lt;=年报!N$3),1,0)</f>
        <v>0</v>
      </c>
    </row>
    <row r="114" spans="1:11">
      <c r="A114" s="104">
        <v>44372</v>
      </c>
      <c r="B114" s="77">
        <f>'DC4-1'!B113</f>
        <v>2581.994</v>
      </c>
      <c r="C114" s="77">
        <f>IF(ISERROR(VLOOKUP(A114,'DC4-1'!$A$4:$Q$1997,5,TRUE)),"",VLOOKUP(A114,'DC4-1'!$A$4:$Q$1997,5,TRUE))</f>
        <v>260.8405</v>
      </c>
      <c r="D114" s="60">
        <v>167.543</v>
      </c>
      <c r="E114" s="117" t="s">
        <v>167</v>
      </c>
      <c r="F114" s="105">
        <f t="shared" si="2"/>
        <v>2675.2745</v>
      </c>
      <c r="G114" s="75">
        <f t="shared" si="3"/>
        <v>2329.50000000028</v>
      </c>
      <c r="K114" s="112">
        <f>IF(AND(年报!N$2&lt;=A114,A114&lt;=年报!N$3),1,0)</f>
        <v>0</v>
      </c>
    </row>
    <row r="115" spans="1:11">
      <c r="A115" s="104">
        <v>44373</v>
      </c>
      <c r="B115" s="77">
        <f>'DC4-1'!B114</f>
        <v>2581.994</v>
      </c>
      <c r="C115" s="77">
        <f>IF(ISERROR(VLOOKUP(A115,'DC4-1'!$A$4:$Q$1997,5,TRUE)),"",VLOOKUP(A115,'DC4-1'!$A$4:$Q$1997,5,TRUE))</f>
        <v>260.83</v>
      </c>
      <c r="D115" s="60">
        <v>167.531</v>
      </c>
      <c r="E115" s="117" t="s">
        <v>168</v>
      </c>
      <c r="F115" s="105">
        <f t="shared" si="2"/>
        <v>2675.2705</v>
      </c>
      <c r="G115" s="75">
        <f t="shared" si="3"/>
        <v>2333.50000000019</v>
      </c>
      <c r="K115" s="112">
        <f>IF(AND(年报!N$2&lt;=A115,A115&lt;=年报!N$3),1,0)</f>
        <v>0</v>
      </c>
    </row>
    <row r="116" spans="1:11">
      <c r="A116" s="104">
        <v>44375</v>
      </c>
      <c r="B116" s="77">
        <f>'DC4-1'!B115</f>
        <v>2581.994</v>
      </c>
      <c r="C116" s="77">
        <f>IF(ISERROR(VLOOKUP(A116,'DC4-1'!$A$4:$Q$1997,5,TRUE)),"",VLOOKUP(A116,'DC4-1'!$A$4:$Q$1997,5,TRUE))</f>
        <v>260.8225</v>
      </c>
      <c r="D116" s="60">
        <v>167.527</v>
      </c>
      <c r="E116" s="117" t="s">
        <v>169</v>
      </c>
      <c r="F116" s="105">
        <f t="shared" si="2"/>
        <v>2675.2715</v>
      </c>
      <c r="G116" s="75">
        <f t="shared" si="3"/>
        <v>2332.50000000044</v>
      </c>
      <c r="K116" s="112">
        <f>IF(AND(年报!N$2&lt;=A116,A116&lt;=年报!N$3),1,0)</f>
        <v>0</v>
      </c>
    </row>
    <row r="117" spans="1:11">
      <c r="A117" s="104">
        <v>44377</v>
      </c>
      <c r="B117" s="77">
        <f>'DC4-1'!B116</f>
        <v>2581.994</v>
      </c>
      <c r="C117" s="77">
        <f>IF(ISERROR(VLOOKUP(A117,'DC4-1'!$A$4:$Q$1997,5,TRUE)),"",VLOOKUP(A117,'DC4-1'!$A$4:$Q$1997,5,TRUE))</f>
        <v>260.8085</v>
      </c>
      <c r="D117" s="60">
        <v>167.52</v>
      </c>
      <c r="E117" s="117" t="s">
        <v>170</v>
      </c>
      <c r="F117" s="105">
        <f t="shared" si="2"/>
        <v>2675.266</v>
      </c>
      <c r="G117" s="75">
        <f t="shared" si="3"/>
        <v>2338.00000000019</v>
      </c>
      <c r="K117" s="112">
        <f>IF(AND(年报!N$2&lt;=A117,A117&lt;=年报!N$3),1,0)</f>
        <v>0</v>
      </c>
    </row>
    <row r="118" spans="1:11">
      <c r="A118" s="104">
        <v>44380</v>
      </c>
      <c r="B118" s="77">
        <f>'DC4-1'!B117</f>
        <v>2581.994</v>
      </c>
      <c r="C118" s="77">
        <f>IF(ISERROR(VLOOKUP(A118,'DC4-1'!$A$4:$Q$1997,5,TRUE)),"",VLOOKUP(A118,'DC4-1'!$A$4:$Q$1997,5,TRUE))</f>
        <v>260.789</v>
      </c>
      <c r="D118" s="60">
        <v>167.505</v>
      </c>
      <c r="E118" s="117" t="s">
        <v>171</v>
      </c>
      <c r="F118" s="105">
        <f t="shared" si="2"/>
        <v>2675.262</v>
      </c>
      <c r="G118" s="75">
        <f t="shared" si="3"/>
        <v>2342.0000000001</v>
      </c>
      <c r="K118" s="112">
        <f>IF(AND(年报!N$2&lt;=A118,A118&lt;=年报!N$3),1,0)</f>
        <v>0</v>
      </c>
    </row>
    <row r="119" spans="1:11">
      <c r="A119" s="104">
        <v>44383</v>
      </c>
      <c r="B119" s="77">
        <f>'DC4-1'!B118</f>
        <v>2581.994</v>
      </c>
      <c r="C119" s="77">
        <f>IF(ISERROR(VLOOKUP(A119,'DC4-1'!$A$4:$Q$1997,5,TRUE)),"",VLOOKUP(A119,'DC4-1'!$A$4:$Q$1997,5,TRUE))</f>
        <v>260.794</v>
      </c>
      <c r="D119" s="60">
        <v>167.503</v>
      </c>
      <c r="E119" s="117" t="s">
        <v>172</v>
      </c>
      <c r="F119" s="105">
        <f t="shared" si="2"/>
        <v>2675.2655</v>
      </c>
      <c r="G119" s="75">
        <f t="shared" si="3"/>
        <v>2338.50000000029</v>
      </c>
      <c r="K119" s="112">
        <f>IF(AND(年报!N$2&lt;=A119,A119&lt;=年报!N$3),1,0)</f>
        <v>0</v>
      </c>
    </row>
    <row r="120" spans="1:11">
      <c r="A120" s="104">
        <v>44385</v>
      </c>
      <c r="B120" s="77">
        <f>'DC4-1'!B119</f>
        <v>2581.994</v>
      </c>
      <c r="C120" s="77">
        <f>IF(ISERROR(VLOOKUP(A120,'DC4-1'!$A$4:$Q$1997,5,TRUE)),"",VLOOKUP(A120,'DC4-1'!$A$4:$Q$1997,5,TRUE))</f>
        <v>260.7795</v>
      </c>
      <c r="D120" s="60">
        <v>167.506</v>
      </c>
      <c r="E120" s="117" t="s">
        <v>173</v>
      </c>
      <c r="F120" s="105">
        <f t="shared" si="2"/>
        <v>2675.257</v>
      </c>
      <c r="G120" s="75">
        <f t="shared" si="3"/>
        <v>2347.00000000021</v>
      </c>
      <c r="K120" s="112">
        <f>IF(AND(年报!N$2&lt;=A120,A120&lt;=年报!N$3),1,0)</f>
        <v>0</v>
      </c>
    </row>
    <row r="121" spans="1:11">
      <c r="A121" s="104">
        <v>44387</v>
      </c>
      <c r="B121" s="77">
        <f>'DC4-1'!B120</f>
        <v>2581.994</v>
      </c>
      <c r="C121" s="77">
        <f>IF(ISERROR(VLOOKUP(A121,'DC4-1'!$A$4:$Q$1997,5,TRUE)),"",VLOOKUP(A121,'DC4-1'!$A$4:$Q$1997,5,TRUE))</f>
        <v>260.775</v>
      </c>
      <c r="D121" s="60">
        <v>167.491</v>
      </c>
      <c r="E121" s="117" t="s">
        <v>173</v>
      </c>
      <c r="F121" s="105">
        <f t="shared" si="2"/>
        <v>2675.26</v>
      </c>
      <c r="G121" s="75">
        <f t="shared" si="3"/>
        <v>2344.00000000005</v>
      </c>
      <c r="K121" s="112">
        <f>IF(AND(年报!N$2&lt;=A121,A121&lt;=年报!N$3),1,0)</f>
        <v>0</v>
      </c>
    </row>
    <row r="122" spans="1:11">
      <c r="A122" s="104">
        <v>44390</v>
      </c>
      <c r="B122" s="77">
        <f>'DC4-1'!B121</f>
        <v>2581.994</v>
      </c>
      <c r="C122" s="77">
        <f>IF(ISERROR(VLOOKUP(A122,'DC4-1'!$A$4:$Q$1997,5,TRUE)),"",VLOOKUP(A122,'DC4-1'!$A$4:$Q$1997,5,TRUE))</f>
        <v>260.771</v>
      </c>
      <c r="D122" s="60">
        <v>167.488</v>
      </c>
      <c r="E122" s="117" t="s">
        <v>174</v>
      </c>
      <c r="F122" s="105">
        <f t="shared" si="2"/>
        <v>2675.2615</v>
      </c>
      <c r="G122" s="75">
        <f t="shared" si="3"/>
        <v>2342.49999999975</v>
      </c>
      <c r="K122" s="112">
        <f>IF(AND(年报!N$2&lt;=A122,A122&lt;=年报!N$3),1,0)</f>
        <v>0</v>
      </c>
    </row>
    <row r="123" spans="1:11">
      <c r="A123" s="104">
        <v>44397</v>
      </c>
      <c r="B123" s="77">
        <f>'DC4-1'!B122</f>
        <v>2581.994</v>
      </c>
      <c r="C123" s="77">
        <f>IF(ISERROR(VLOOKUP(A123,'DC4-1'!$A$4:$Q$1997,5,TRUE)),"",VLOOKUP(A123,'DC4-1'!$A$4:$Q$1997,5,TRUE))</f>
        <v>262.638</v>
      </c>
      <c r="D123" s="60">
        <v>169.369</v>
      </c>
      <c r="E123" s="117" t="s">
        <v>175</v>
      </c>
      <c r="F123" s="105">
        <f t="shared" si="2"/>
        <v>2675.245</v>
      </c>
      <c r="G123" s="75">
        <f t="shared" si="3"/>
        <v>2359.00000000038</v>
      </c>
      <c r="K123" s="112">
        <f>IF(AND(年报!N$2&lt;=A123,A123&lt;=年报!N$3),1,0)</f>
        <v>0</v>
      </c>
    </row>
    <row r="124" spans="1:11">
      <c r="A124" s="104">
        <v>44401</v>
      </c>
      <c r="B124" s="77">
        <f>'DC4-1'!B123</f>
        <v>2581.994</v>
      </c>
      <c r="C124" s="77">
        <f>IF(ISERROR(VLOOKUP(A124,'DC4-1'!$A$4:$Q$1997,5,TRUE)),"",VLOOKUP(A124,'DC4-1'!$A$4:$Q$1997,5,TRUE))</f>
        <v>262.635</v>
      </c>
      <c r="D124" s="60">
        <v>169.362</v>
      </c>
      <c r="E124" s="117" t="s">
        <v>176</v>
      </c>
      <c r="F124" s="105">
        <f t="shared" si="2"/>
        <v>2675.252</v>
      </c>
      <c r="G124" s="75">
        <f t="shared" si="3"/>
        <v>2352.00000000032</v>
      </c>
      <c r="K124" s="112">
        <f>IF(AND(年报!N$2&lt;=A124,A124&lt;=年报!N$3),1,0)</f>
        <v>0</v>
      </c>
    </row>
    <row r="125" spans="1:11">
      <c r="A125" s="104">
        <v>44437</v>
      </c>
      <c r="B125" s="77">
        <f>'DC4-1'!B124</f>
        <v>2581.994</v>
      </c>
      <c r="C125" s="77">
        <f>IF(ISERROR(VLOOKUP(A125,'DC4-1'!$A$4:$Q$1997,5,TRUE)),"",VLOOKUP(A125,'DC4-1'!$A$4:$Q$1997,5,TRUE))</f>
        <v>269.265</v>
      </c>
      <c r="D125" s="60">
        <v>176.013</v>
      </c>
      <c r="E125" s="117" t="s">
        <v>177</v>
      </c>
      <c r="F125" s="105">
        <f t="shared" si="2"/>
        <v>2675.2265</v>
      </c>
      <c r="G125" s="75">
        <f t="shared" si="3"/>
        <v>2377.50000000005</v>
      </c>
      <c r="K125" s="112">
        <f>IF(AND(年报!N$2&lt;=A125,A125&lt;=年报!N$3),1,0)</f>
        <v>0</v>
      </c>
    </row>
    <row r="126" spans="1:11">
      <c r="A126" s="104">
        <v>44445</v>
      </c>
      <c r="B126" s="77">
        <f>'DC4-1'!B125</f>
        <v>2581.994</v>
      </c>
      <c r="C126" s="77">
        <f>IF(ISERROR(VLOOKUP(A126,'DC4-1'!$A$4:$Q$1997,5,TRUE)),"",VLOOKUP(A126,'DC4-1'!$A$4:$Q$1997,5,TRUE))</f>
        <v>269.7915</v>
      </c>
      <c r="D126" s="60">
        <v>176.55</v>
      </c>
      <c r="E126" s="117" t="s">
        <v>178</v>
      </c>
      <c r="F126" s="105">
        <f t="shared" si="2"/>
        <v>2675.223</v>
      </c>
      <c r="G126" s="75">
        <f t="shared" si="3"/>
        <v>2381.00000000031</v>
      </c>
      <c r="K126" s="112">
        <f>IF(AND(年报!N$2&lt;=A126,A126&lt;=年报!N$3),1,0)</f>
        <v>0</v>
      </c>
    </row>
    <row r="127" spans="1:11">
      <c r="A127" s="104">
        <v>44448</v>
      </c>
      <c r="B127" s="77">
        <f>'DC4-1'!B126</f>
        <v>2581.994</v>
      </c>
      <c r="C127" s="77">
        <f>IF(ISERROR(VLOOKUP(A127,'DC4-1'!$A$4:$Q$1997,5,TRUE)),"",VLOOKUP(A127,'DC4-1'!$A$4:$Q$1997,5,TRUE))</f>
        <v>269.7105</v>
      </c>
      <c r="D127" s="60">
        <v>176.425</v>
      </c>
      <c r="E127" s="117" t="s">
        <v>179</v>
      </c>
      <c r="F127" s="105">
        <f t="shared" si="2"/>
        <v>2675.2205</v>
      </c>
      <c r="G127" s="75">
        <f t="shared" si="3"/>
        <v>2383.49999999991</v>
      </c>
      <c r="K127" s="112">
        <f>IF(AND(年报!N$2&lt;=A127,A127&lt;=年报!N$3),1,0)</f>
        <v>0</v>
      </c>
    </row>
    <row r="128" spans="1:11">
      <c r="A128" s="104"/>
      <c r="B128" s="77"/>
      <c r="C128" s="77"/>
      <c r="F128" s="105"/>
      <c r="G128" s="75"/>
      <c r="K128" s="112">
        <f>IF(AND(年报!N$2&lt;=A128,A128&lt;=年报!N$3),1,0)</f>
        <v>0</v>
      </c>
    </row>
    <row r="129" spans="1:11">
      <c r="A129" s="104"/>
      <c r="B129" s="77"/>
      <c r="C129" s="77"/>
      <c r="F129" s="105"/>
      <c r="G129" s="75"/>
      <c r="K129" s="112">
        <f>IF(AND(年报!N$2&lt;=A129,A129&lt;=年报!N$3),1,0)</f>
        <v>0</v>
      </c>
    </row>
    <row r="130" spans="11:11">
      <c r="K130" s="112">
        <f>IF(AND(年报!N$2&lt;=A130,A130&lt;=年报!N$3),1,0)</f>
        <v>0</v>
      </c>
    </row>
    <row r="131" spans="11:11">
      <c r="K131" s="112">
        <f>IF(AND(年报!N$2&lt;=A131,A131&lt;=年报!N$3),1,0)</f>
        <v>0</v>
      </c>
    </row>
    <row r="132" spans="11:11">
      <c r="K132" s="112">
        <f>IF(AND(年报!N$2&lt;=A132,A132&lt;=年报!N$3),1,0)</f>
        <v>0</v>
      </c>
    </row>
    <row r="133" spans="11:11">
      <c r="K133" s="112">
        <f>IF(AND(年报!N$2&lt;=A133,A133&lt;=年报!N$3),1,0)</f>
        <v>0</v>
      </c>
    </row>
    <row r="134" spans="11:11">
      <c r="K134" s="112">
        <f>IF(AND(年报!N$2&lt;=A134,A134&lt;=年报!N$3),1,0)</f>
        <v>0</v>
      </c>
    </row>
    <row r="135" spans="11:11">
      <c r="K135" s="112">
        <f>IF(AND(年报!N$2&lt;=A135,A135&lt;=年报!N$3),1,0)</f>
        <v>0</v>
      </c>
    </row>
    <row r="136" spans="11:11">
      <c r="K136" s="112">
        <f>IF(AND(年报!N$2&lt;=A136,A136&lt;=年报!N$3),1,0)</f>
        <v>0</v>
      </c>
    </row>
    <row r="137" spans="11:11">
      <c r="K137" s="112">
        <f>IF(AND(年报!N$2&lt;=A137,A137&lt;=年报!N$3),1,0)</f>
        <v>0</v>
      </c>
    </row>
    <row r="138" spans="11:11">
      <c r="K138" s="112">
        <f>IF(AND(年报!N$2&lt;=A138,A138&lt;=年报!N$3),1,0)</f>
        <v>0</v>
      </c>
    </row>
    <row r="139" spans="11:11">
      <c r="K139" s="112">
        <f>IF(AND(年报!N$2&lt;=A139,A139&lt;=年报!N$3),1,0)</f>
        <v>0</v>
      </c>
    </row>
    <row r="140" spans="11:11">
      <c r="K140" s="112">
        <f>IF(AND(年报!N$2&lt;=A140,A140&lt;=年报!N$3),1,0)</f>
        <v>0</v>
      </c>
    </row>
    <row r="141" spans="11:11">
      <c r="K141" s="112">
        <f>IF(AND(年报!N$2&lt;=A141,A141&lt;=年报!N$3),1,0)</f>
        <v>0</v>
      </c>
    </row>
    <row r="142" spans="11:11">
      <c r="K142" s="112">
        <f>IF(AND(年报!N$2&lt;=A142,A142&lt;=年报!N$3),1,0)</f>
        <v>0</v>
      </c>
    </row>
    <row r="143" spans="11:11">
      <c r="K143" s="112">
        <f>IF(AND(年报!N$2&lt;=A143,A143&lt;=年报!N$3),1,0)</f>
        <v>0</v>
      </c>
    </row>
    <row r="144" spans="11:11">
      <c r="K144" s="112">
        <f>IF(AND(年报!N$2&lt;=A144,A144&lt;=年报!N$3),1,0)</f>
        <v>0</v>
      </c>
    </row>
    <row r="145" spans="11:11">
      <c r="K145" s="112">
        <f>IF(AND(年报!N$2&lt;=A145,A145&lt;=年报!N$3),1,0)</f>
        <v>0</v>
      </c>
    </row>
    <row r="146" spans="11:11">
      <c r="K146" s="112">
        <f>IF(AND(年报!N$2&lt;=A146,A146&lt;=年报!N$3),1,0)</f>
        <v>0</v>
      </c>
    </row>
    <row r="147" spans="11:11">
      <c r="K147" s="112">
        <f>IF(AND(年报!N$2&lt;=A147,A147&lt;=年报!N$3),1,0)</f>
        <v>0</v>
      </c>
    </row>
    <row r="148" spans="11:11">
      <c r="K148" s="112">
        <f>IF(AND(年报!N$2&lt;=A148,A148&lt;=年报!N$3),1,0)</f>
        <v>0</v>
      </c>
    </row>
    <row r="149" spans="11:11">
      <c r="K149" s="112">
        <f>IF(AND(年报!N$2&lt;=A149,A149&lt;=年报!N$3),1,0)</f>
        <v>0</v>
      </c>
    </row>
    <row r="150" spans="11:11">
      <c r="K150" s="112">
        <f>IF(AND(年报!N$2&lt;=A150,A150&lt;=年报!N$3),1,0)</f>
        <v>0</v>
      </c>
    </row>
    <row r="151" spans="11:11">
      <c r="K151" s="112">
        <f>IF(AND(年报!N$2&lt;=A151,A151&lt;=年报!N$3),1,0)</f>
        <v>0</v>
      </c>
    </row>
    <row r="152" spans="11:11">
      <c r="K152" s="112">
        <f>IF(AND(年报!N$2&lt;=A152,A152&lt;=年报!N$3),1,0)</f>
        <v>0</v>
      </c>
    </row>
    <row r="153" spans="11:11">
      <c r="K153" s="112">
        <f>IF(AND(年报!N$2&lt;=A153,A153&lt;=年报!N$3),1,0)</f>
        <v>0</v>
      </c>
    </row>
    <row r="154" spans="11:11">
      <c r="K154" s="112">
        <f>IF(AND(年报!N$2&lt;=A154,A154&lt;=年报!N$3),1,0)</f>
        <v>0</v>
      </c>
    </row>
    <row r="155" spans="11:11">
      <c r="K155" s="112">
        <f>IF(AND(年报!N$2&lt;=A155,A155&lt;=年报!N$3),1,0)</f>
        <v>0</v>
      </c>
    </row>
    <row r="156" spans="11:11">
      <c r="K156" s="112">
        <f>IF(AND(年报!N$2&lt;=A156,A156&lt;=年报!N$3),1,0)</f>
        <v>0</v>
      </c>
    </row>
    <row r="157" spans="11:11">
      <c r="K157" s="112">
        <f>IF(AND(年报!N$2&lt;=A157,A157&lt;=年报!N$3),1,0)</f>
        <v>0</v>
      </c>
    </row>
    <row r="158" spans="11:11">
      <c r="K158" s="112">
        <f>IF(AND(年报!N$2&lt;=A158,A158&lt;=年报!N$3),1,0)</f>
        <v>0</v>
      </c>
    </row>
    <row r="159" spans="11:11">
      <c r="K159" s="112">
        <f>IF(AND(年报!N$2&lt;=A159,A159&lt;=年报!N$3),1,0)</f>
        <v>0</v>
      </c>
    </row>
    <row r="160" spans="11:11">
      <c r="K160" s="112">
        <f>IF(AND(年报!N$2&lt;=A160,A160&lt;=年报!N$3),1,0)</f>
        <v>0</v>
      </c>
    </row>
    <row r="161" spans="11:11">
      <c r="K161" s="112">
        <f>IF(AND(年报!N$2&lt;=A161,A161&lt;=年报!N$3),1,0)</f>
        <v>0</v>
      </c>
    </row>
    <row r="162" spans="11:11">
      <c r="K162" s="112">
        <f>IF(AND(年报!N$2&lt;=A162,A162&lt;=年报!N$3),1,0)</f>
        <v>0</v>
      </c>
    </row>
    <row r="163" spans="11:11">
      <c r="K163" s="112">
        <f>IF(AND(年报!N$2&lt;=A163,A163&lt;=年报!N$3),1,0)</f>
        <v>0</v>
      </c>
    </row>
    <row r="164" spans="11:11">
      <c r="K164" s="112">
        <f>IF(AND(年报!N$2&lt;=A164,A164&lt;=年报!N$3),1,0)</f>
        <v>0</v>
      </c>
    </row>
    <row r="165" spans="11:11">
      <c r="K165" s="112">
        <f>IF(AND(年报!N$2&lt;=A165,A165&lt;=年报!N$3),1,0)</f>
        <v>0</v>
      </c>
    </row>
    <row r="166" spans="11:11">
      <c r="K166" s="112">
        <f>IF(AND(年报!N$2&lt;=A166,A166&lt;=年报!N$3),1,0)</f>
        <v>0</v>
      </c>
    </row>
    <row r="167" spans="11:11">
      <c r="K167" s="112">
        <f>IF(AND(年报!N$2&lt;=A167,A167&lt;=年报!N$3),1,0)</f>
        <v>0</v>
      </c>
    </row>
    <row r="168" spans="11:11">
      <c r="K168" s="112">
        <f>IF(AND(年报!N$2&lt;=A168,A168&lt;=年报!N$3),1,0)</f>
        <v>0</v>
      </c>
    </row>
    <row r="169" spans="11:11">
      <c r="K169" s="112">
        <f>IF(AND(年报!N$2&lt;=A169,A169&lt;=年报!N$3),1,0)</f>
        <v>0</v>
      </c>
    </row>
    <row r="170" spans="11:11">
      <c r="K170" s="112">
        <f>IF(AND(年报!N$2&lt;=A170,A170&lt;=年报!N$3),1,0)</f>
        <v>0</v>
      </c>
    </row>
    <row r="171" spans="11:11">
      <c r="K171" s="112">
        <f>IF(AND(年报!N$2&lt;=A171,A171&lt;=年报!N$3),1,0)</f>
        <v>0</v>
      </c>
    </row>
    <row r="172" spans="11:11">
      <c r="K172" s="112">
        <f>IF(AND(年报!N$2&lt;=A172,A172&lt;=年报!N$3),1,0)</f>
        <v>0</v>
      </c>
    </row>
    <row r="173" spans="11:11">
      <c r="K173" s="112">
        <f>IF(AND(年报!N$2&lt;=A173,A173&lt;=年报!N$3),1,0)</f>
        <v>0</v>
      </c>
    </row>
    <row r="174" spans="11:11">
      <c r="K174" s="112">
        <f>IF(AND(年报!N$2&lt;=A174,A174&lt;=年报!N$3),1,0)</f>
        <v>0</v>
      </c>
    </row>
    <row r="175" spans="11:11">
      <c r="K175" s="112">
        <f>IF(AND(年报!N$2&lt;=A175,A175&lt;=年报!N$3),1,0)</f>
        <v>0</v>
      </c>
    </row>
    <row r="176" spans="11:11">
      <c r="K176" s="112">
        <f>IF(AND(年报!N$2&lt;=A176,A176&lt;=年报!N$3),1,0)</f>
        <v>0</v>
      </c>
    </row>
    <row r="177" spans="11:11">
      <c r="K177" s="112">
        <f>IF(AND(年报!N$2&lt;=A177,A177&lt;=年报!N$3),1,0)</f>
        <v>0</v>
      </c>
    </row>
    <row r="178" spans="11:11">
      <c r="K178" s="112">
        <f>IF(AND(年报!N$2&lt;=A178,A178&lt;=年报!N$3),1,0)</f>
        <v>0</v>
      </c>
    </row>
    <row r="179" spans="11:11">
      <c r="K179" s="112">
        <f>IF(AND(年报!N$2&lt;=A179,A179&lt;=年报!N$3),1,0)</f>
        <v>0</v>
      </c>
    </row>
    <row r="180" spans="11:11">
      <c r="K180" s="112">
        <f>IF(AND(年报!N$2&lt;=A180,A180&lt;=年报!N$3),1,0)</f>
        <v>0</v>
      </c>
    </row>
    <row r="181" spans="11:11">
      <c r="K181" s="112">
        <f>IF(AND(年报!N$2&lt;=A181,A181&lt;=年报!N$3),1,0)</f>
        <v>0</v>
      </c>
    </row>
    <row r="182" spans="11:11">
      <c r="K182" s="112">
        <f>IF(AND(年报!N$2&lt;=A182,A182&lt;=年报!N$3),1,0)</f>
        <v>0</v>
      </c>
    </row>
    <row r="183" spans="11:11">
      <c r="K183" s="112">
        <f>IF(AND(年报!N$2&lt;=A183,A183&lt;=年报!N$3),1,0)</f>
        <v>0</v>
      </c>
    </row>
    <row r="184" spans="11:11">
      <c r="K184" s="112">
        <f>IF(AND(年报!N$2&lt;=A184,A184&lt;=年报!N$3),1,0)</f>
        <v>0</v>
      </c>
    </row>
    <row r="185" spans="11:11">
      <c r="K185" s="112">
        <f>IF(AND(年报!N$2&lt;=A185,A185&lt;=年报!N$3),1,0)</f>
        <v>0</v>
      </c>
    </row>
    <row r="186" spans="11:11">
      <c r="K186" s="112">
        <f>IF(AND(年报!N$2&lt;=A186,A186&lt;=年报!N$3),1,0)</f>
        <v>0</v>
      </c>
    </row>
    <row r="187" spans="11:11">
      <c r="K187" s="112">
        <f>IF(AND(年报!N$2&lt;=A187,A187&lt;=年报!N$3),1,0)</f>
        <v>0</v>
      </c>
    </row>
    <row r="188" spans="11:11">
      <c r="K188" s="112">
        <f>IF(AND(年报!N$2&lt;=A188,A188&lt;=年报!N$3),1,0)</f>
        <v>0</v>
      </c>
    </row>
    <row r="189" spans="11:11">
      <c r="K189" s="112">
        <f>IF(AND(年报!N$2&lt;=A189,A189&lt;=年报!N$3),1,0)</f>
        <v>0</v>
      </c>
    </row>
    <row r="190" spans="11:11">
      <c r="K190" s="112">
        <f>IF(AND(年报!N$2&lt;=A190,A190&lt;=年报!N$3),1,0)</f>
        <v>0</v>
      </c>
    </row>
    <row r="191" spans="11:11">
      <c r="K191" s="112">
        <f>IF(AND(年报!N$2&lt;=A191,A191&lt;=年报!N$3),1,0)</f>
        <v>0</v>
      </c>
    </row>
    <row r="192" spans="11:11">
      <c r="K192" s="112">
        <f>IF(AND(年报!N$2&lt;=A192,A192&lt;=年报!N$3),1,0)</f>
        <v>0</v>
      </c>
    </row>
    <row r="193" spans="11:11">
      <c r="K193" s="112">
        <f>IF(AND(年报!N$2&lt;=A193,A193&lt;=年报!N$3),1,0)</f>
        <v>0</v>
      </c>
    </row>
    <row r="194" spans="11:11">
      <c r="K194" s="112">
        <f>IF(AND(年报!N$2&lt;=A194,A194&lt;=年报!N$3),1,0)</f>
        <v>0</v>
      </c>
    </row>
    <row r="195" spans="11:11">
      <c r="K195" s="112">
        <f>IF(AND(年报!N$2&lt;=A195,A195&lt;=年报!N$3),1,0)</f>
        <v>0</v>
      </c>
    </row>
    <row r="196" spans="11:11">
      <c r="K196" s="112">
        <f>IF(AND(年报!N$2&lt;=A196,A196&lt;=年报!N$3),1,0)</f>
        <v>0</v>
      </c>
    </row>
    <row r="197" spans="11:11">
      <c r="K197" s="112">
        <f>IF(AND(年报!N$2&lt;=A197,A197&lt;=年报!N$3),1,0)</f>
        <v>0</v>
      </c>
    </row>
    <row r="198" spans="11:11">
      <c r="K198" s="112">
        <f>IF(AND(年报!N$2&lt;=A198,A198&lt;=年报!N$3),1,0)</f>
        <v>0</v>
      </c>
    </row>
    <row r="199" spans="11:11">
      <c r="K199" s="112">
        <f>IF(AND(年报!N$2&lt;=A199,A199&lt;=年报!N$3),1,0)</f>
        <v>0</v>
      </c>
    </row>
    <row r="200" spans="11:11">
      <c r="K200" s="112">
        <f>IF(AND(年报!N$2&lt;=A200,A200&lt;=年报!N$3),1,0)</f>
        <v>0</v>
      </c>
    </row>
    <row r="201" spans="11:11">
      <c r="K201" s="112">
        <f>IF(AND(年报!N$2&lt;=A201,A201&lt;=年报!N$3),1,0)</f>
        <v>0</v>
      </c>
    </row>
    <row r="202" spans="11:11">
      <c r="K202" s="112">
        <f>IF(AND(年报!N$2&lt;=A202,A202&lt;=年报!N$3),1,0)</f>
        <v>0</v>
      </c>
    </row>
    <row r="203" spans="11:11">
      <c r="K203" s="112">
        <f>IF(AND(年报!N$2&lt;=A203,A203&lt;=年报!N$3),1,0)</f>
        <v>0</v>
      </c>
    </row>
    <row r="204" spans="11:11">
      <c r="K204" s="112">
        <f>IF(AND(年报!N$2&lt;=A204,A204&lt;=年报!N$3),1,0)</f>
        <v>0</v>
      </c>
    </row>
    <row r="205" spans="11:11">
      <c r="K205" s="112">
        <f>IF(AND(年报!N$2&lt;=A205,A205&lt;=年报!N$3),1,0)</f>
        <v>0</v>
      </c>
    </row>
    <row r="206" spans="11:11">
      <c r="K206" s="112">
        <f>IF(AND(年报!N$2&lt;=A206,A206&lt;=年报!N$3),1,0)</f>
        <v>0</v>
      </c>
    </row>
    <row r="207" spans="11:11">
      <c r="K207" s="112">
        <f>IF(AND(年报!N$2&lt;=A207,A207&lt;=年报!N$3),1,0)</f>
        <v>0</v>
      </c>
    </row>
    <row r="208" spans="11:11">
      <c r="K208" s="112">
        <f>IF(AND(年报!N$2&lt;=A208,A208&lt;=年报!N$3),1,0)</f>
        <v>0</v>
      </c>
    </row>
    <row r="209" spans="11:11">
      <c r="K209" s="112">
        <f>IF(AND(年报!N$2&lt;=A209,A209&lt;=年报!N$3),1,0)</f>
        <v>0</v>
      </c>
    </row>
    <row r="210" spans="11:11">
      <c r="K210" s="112">
        <f>IF(AND(年报!N$2&lt;=A210,A210&lt;=年报!N$3),1,0)</f>
        <v>0</v>
      </c>
    </row>
    <row r="211" spans="11:11">
      <c r="K211" s="112">
        <f>IF(AND(年报!N$2&lt;=A211,A211&lt;=年报!N$3),1,0)</f>
        <v>0</v>
      </c>
    </row>
    <row r="212" spans="11:11">
      <c r="K212" s="112">
        <f>IF(AND(年报!N$2&lt;=A212,A212&lt;=年报!N$3),1,0)</f>
        <v>0</v>
      </c>
    </row>
    <row r="213" spans="11:11">
      <c r="K213" s="112">
        <f>IF(AND(年报!N$2&lt;=A213,A213&lt;=年报!N$3),1,0)</f>
        <v>0</v>
      </c>
    </row>
    <row r="214" spans="11:11">
      <c r="K214" s="112">
        <f>IF(AND(年报!N$2&lt;=A214,A214&lt;=年报!N$3),1,0)</f>
        <v>0</v>
      </c>
    </row>
    <row r="215" spans="11:11">
      <c r="K215" s="112">
        <f>IF(AND(年报!N$2&lt;=A215,A215&lt;=年报!N$3),1,0)</f>
        <v>0</v>
      </c>
    </row>
    <row r="216" spans="11:11">
      <c r="K216" s="112">
        <f>IF(AND(年报!N$2&lt;=A216,A216&lt;=年报!N$3),1,0)</f>
        <v>0</v>
      </c>
    </row>
    <row r="217" spans="11:11">
      <c r="K217" s="112">
        <f>IF(AND(年报!N$2&lt;=A217,A217&lt;=年报!N$3),1,0)</f>
        <v>0</v>
      </c>
    </row>
    <row r="218" spans="11:11">
      <c r="K218" s="112">
        <f>IF(AND(年报!N$2&lt;=A218,A218&lt;=年报!N$3),1,0)</f>
        <v>0</v>
      </c>
    </row>
    <row r="219" spans="11:11">
      <c r="K219" s="112">
        <f>IF(AND(年报!N$2&lt;=A219,A219&lt;=年报!N$3),1,0)</f>
        <v>0</v>
      </c>
    </row>
    <row r="220" spans="11:11">
      <c r="K220" s="112">
        <f>IF(AND(年报!N$2&lt;=A220,A220&lt;=年报!N$3),1,0)</f>
        <v>0</v>
      </c>
    </row>
    <row r="221" spans="11:11">
      <c r="K221" s="112">
        <f>IF(AND(年报!N$2&lt;=A221,A221&lt;=年报!N$3),1,0)</f>
        <v>0</v>
      </c>
    </row>
    <row r="222" spans="11:11">
      <c r="K222" s="112">
        <f>IF(AND(年报!N$2&lt;=A222,A222&lt;=年报!N$3),1,0)</f>
        <v>0</v>
      </c>
    </row>
    <row r="223" spans="11:11">
      <c r="K223" s="112">
        <f>IF(AND(年报!N$2&lt;=A223,A223&lt;=年报!N$3),1,0)</f>
        <v>0</v>
      </c>
    </row>
    <row r="224" spans="11:11">
      <c r="K224" s="112">
        <f>IF(AND(年报!N$2&lt;=A224,A224&lt;=年报!N$3),1,0)</f>
        <v>0</v>
      </c>
    </row>
    <row r="225" spans="11:11">
      <c r="K225" s="112">
        <f>IF(AND(年报!N$2&lt;=A225,A225&lt;=年报!N$3),1,0)</f>
        <v>0</v>
      </c>
    </row>
    <row r="226" spans="11:11">
      <c r="K226" s="112">
        <f>IF(AND(年报!N$2&lt;=A226,A226&lt;=年报!N$3),1,0)</f>
        <v>0</v>
      </c>
    </row>
    <row r="227" spans="11:11">
      <c r="K227" s="112">
        <f>IF(AND(年报!N$2&lt;=A227,A227&lt;=年报!N$3),1,0)</f>
        <v>0</v>
      </c>
    </row>
    <row r="228" spans="11:11">
      <c r="K228" s="112">
        <f>IF(AND(年报!N$2&lt;=A228,A228&lt;=年报!N$3),1,0)</f>
        <v>0</v>
      </c>
    </row>
    <row r="229" spans="11:11">
      <c r="K229" s="112">
        <f>IF(AND(年报!N$2&lt;=A229,A229&lt;=年报!N$3),1,0)</f>
        <v>0</v>
      </c>
    </row>
    <row r="230" spans="11:11">
      <c r="K230" s="112">
        <f>IF(AND(年报!N$2&lt;=A230,A230&lt;=年报!N$3),1,0)</f>
        <v>0</v>
      </c>
    </row>
    <row r="231" spans="11:11">
      <c r="K231" s="112">
        <f>IF(AND(年报!N$2&lt;=A231,A231&lt;=年报!N$3),1,0)</f>
        <v>0</v>
      </c>
    </row>
    <row r="232" spans="11:11">
      <c r="K232" s="112">
        <f>IF(AND(年报!N$2&lt;=A232,A232&lt;=年报!N$3),1,0)</f>
        <v>0</v>
      </c>
    </row>
    <row r="233" spans="11:11">
      <c r="K233" s="112">
        <f>IF(AND(年报!N$2&lt;=A233,A233&lt;=年报!N$3),1,0)</f>
        <v>0</v>
      </c>
    </row>
    <row r="234" spans="11:11">
      <c r="K234" s="112">
        <f>IF(AND(年报!N$2&lt;=A234,A234&lt;=年报!N$3),1,0)</f>
        <v>0</v>
      </c>
    </row>
    <row r="235" spans="11:11">
      <c r="K235" s="112">
        <f>IF(AND(年报!N$2&lt;=A235,A235&lt;=年报!N$3),1,0)</f>
        <v>0</v>
      </c>
    </row>
    <row r="236" spans="11:11">
      <c r="K236" s="112">
        <f>IF(AND(年报!N$2&lt;=A236,A236&lt;=年报!N$3),1,0)</f>
        <v>0</v>
      </c>
    </row>
    <row r="237" spans="11:11">
      <c r="K237" s="112">
        <f>IF(AND(年报!N$2&lt;=A237,A237&lt;=年报!N$3),1,0)</f>
        <v>0</v>
      </c>
    </row>
    <row r="238" spans="11:11">
      <c r="K238" s="112">
        <f>IF(AND(年报!N$2&lt;=A238,A238&lt;=年报!N$3),1,0)</f>
        <v>0</v>
      </c>
    </row>
    <row r="239" spans="11:11">
      <c r="K239" s="112">
        <f>IF(AND(年报!N$2&lt;=A239,A239&lt;=年报!N$3),1,0)</f>
        <v>0</v>
      </c>
    </row>
    <row r="240" spans="11:11">
      <c r="K240" s="112">
        <f>IF(AND(年报!N$2&lt;=A240,A240&lt;=年报!N$3),1,0)</f>
        <v>0</v>
      </c>
    </row>
    <row r="241" spans="11:11">
      <c r="K241" s="112">
        <f>IF(AND(年报!N$2&lt;=A241,A241&lt;=年报!N$3),1,0)</f>
        <v>0</v>
      </c>
    </row>
    <row r="242" spans="11:11">
      <c r="K242" s="112">
        <f>IF(AND(年报!N$2&lt;=A242,A242&lt;=年报!N$3),1,0)</f>
        <v>0</v>
      </c>
    </row>
    <row r="243" spans="11:11">
      <c r="K243" s="112">
        <f>IF(AND(年报!N$2&lt;=A243,A243&lt;=年报!N$3),1,0)</f>
        <v>0</v>
      </c>
    </row>
    <row r="244" spans="11:11">
      <c r="K244" s="112">
        <f>IF(AND(年报!N$2&lt;=A244,A244&lt;=年报!N$3),1,0)</f>
        <v>0</v>
      </c>
    </row>
    <row r="245" spans="11:11">
      <c r="K245" s="112">
        <f>IF(AND(年报!N$2&lt;=A245,A245&lt;=年报!N$3),1,0)</f>
        <v>0</v>
      </c>
    </row>
    <row r="246" spans="11:11">
      <c r="K246" s="112">
        <f>IF(AND(年报!N$2&lt;=A246,A246&lt;=年报!N$3),1,0)</f>
        <v>0</v>
      </c>
    </row>
    <row r="247" spans="11:11">
      <c r="K247" s="112">
        <f>IF(AND(年报!N$2&lt;=A247,A247&lt;=年报!N$3),1,0)</f>
        <v>0</v>
      </c>
    </row>
    <row r="248" spans="11:11">
      <c r="K248" s="112">
        <f>IF(AND(年报!N$2&lt;=A248,A248&lt;=年报!N$3),1,0)</f>
        <v>0</v>
      </c>
    </row>
    <row r="249" spans="11:11">
      <c r="K249" s="112">
        <f>IF(AND(年报!N$2&lt;=A249,A249&lt;=年报!N$3),1,0)</f>
        <v>0</v>
      </c>
    </row>
    <row r="250" spans="11:11">
      <c r="K250" s="112">
        <f>IF(AND(年报!N$2&lt;=A250,A250&lt;=年报!N$3),1,0)</f>
        <v>0</v>
      </c>
    </row>
    <row r="251" spans="11:11">
      <c r="K251" s="112">
        <f>IF(AND(年报!N$2&lt;=A251,A251&lt;=年报!N$3),1,0)</f>
        <v>0</v>
      </c>
    </row>
    <row r="252" spans="11:11">
      <c r="K252" s="112">
        <f>IF(AND(年报!N$2&lt;=A252,A252&lt;=年报!N$3),1,0)</f>
        <v>0</v>
      </c>
    </row>
    <row r="253" spans="11:11">
      <c r="K253" s="112">
        <f>IF(AND(年报!N$2&lt;=A253,A253&lt;=年报!N$3),1,0)</f>
        <v>0</v>
      </c>
    </row>
    <row r="254" spans="11:11">
      <c r="K254" s="112">
        <f>IF(AND(年报!N$2&lt;=A254,A254&lt;=年报!N$3),1,0)</f>
        <v>0</v>
      </c>
    </row>
    <row r="255" spans="11:11">
      <c r="K255" s="112">
        <f>IF(AND(年报!N$2&lt;=A255,A255&lt;=年报!N$3),1,0)</f>
        <v>0</v>
      </c>
    </row>
    <row r="256" spans="11:11">
      <c r="K256" s="112">
        <f>IF(AND(年报!N$2&lt;=A256,A256&lt;=年报!N$3),1,0)</f>
        <v>0</v>
      </c>
    </row>
    <row r="257" spans="11:11">
      <c r="K257" s="112">
        <f>IF(AND(年报!N$2&lt;=A257,A257&lt;=年报!N$3),1,0)</f>
        <v>0</v>
      </c>
    </row>
    <row r="258" spans="11:11">
      <c r="K258" s="112">
        <f>IF(AND(年报!N$2&lt;=A258,A258&lt;=年报!N$3),1,0)</f>
        <v>0</v>
      </c>
    </row>
    <row r="259" spans="11:11">
      <c r="K259" s="112">
        <f>IF(AND(年报!N$2&lt;=A259,A259&lt;=年报!N$3),1,0)</f>
        <v>0</v>
      </c>
    </row>
    <row r="260" spans="11:11">
      <c r="K260" s="112">
        <f>IF(AND(年报!N$2&lt;=A260,A260&lt;=年报!N$3),1,0)</f>
        <v>0</v>
      </c>
    </row>
    <row r="261" spans="11:11">
      <c r="K261" s="112">
        <f>IF(AND(年报!N$2&lt;=A261,A261&lt;=年报!N$3),1,0)</f>
        <v>0</v>
      </c>
    </row>
    <row r="262" spans="11:11">
      <c r="K262" s="112">
        <f>IF(AND(年报!N$2&lt;=A262,A262&lt;=年报!N$3),1,0)</f>
        <v>0</v>
      </c>
    </row>
    <row r="263" spans="11:11">
      <c r="K263" s="112">
        <f>IF(AND(年报!N$2&lt;=A263,A263&lt;=年报!N$3),1,0)</f>
        <v>0</v>
      </c>
    </row>
    <row r="264" spans="11:11">
      <c r="K264" s="112">
        <f>IF(AND(年报!N$2&lt;=A264,A264&lt;=年报!N$3),1,0)</f>
        <v>0</v>
      </c>
    </row>
    <row r="265" spans="11:11">
      <c r="K265" s="112">
        <f>IF(AND(年报!N$2&lt;=A265,A265&lt;=年报!N$3),1,0)</f>
        <v>0</v>
      </c>
    </row>
    <row r="266" spans="11:11">
      <c r="K266" s="112">
        <f>IF(AND(年报!N$2&lt;=A266,A266&lt;=年报!N$3),1,0)</f>
        <v>0</v>
      </c>
    </row>
    <row r="267" spans="11:11">
      <c r="K267" s="112">
        <f>IF(AND(年报!N$2&lt;=A267,A267&lt;=年报!N$3),1,0)</f>
        <v>0</v>
      </c>
    </row>
    <row r="268" spans="11:11">
      <c r="K268" s="112">
        <f>IF(AND(年报!N$2&lt;=A268,A268&lt;=年报!N$3),1,0)</f>
        <v>0</v>
      </c>
    </row>
    <row r="269" spans="11:11">
      <c r="K269" s="112">
        <f>IF(AND(年报!N$2&lt;=A269,A269&lt;=年报!N$3),1,0)</f>
        <v>0</v>
      </c>
    </row>
    <row r="270" spans="11:11">
      <c r="K270" s="112">
        <f>IF(AND(年报!N$2&lt;=A270,A270&lt;=年报!N$3),1,0)</f>
        <v>0</v>
      </c>
    </row>
    <row r="271" spans="11:11">
      <c r="K271" s="112">
        <f>IF(AND(年报!N$2&lt;=A271,A271&lt;=年报!N$3),1,0)</f>
        <v>0</v>
      </c>
    </row>
    <row r="272" spans="11:11">
      <c r="K272" s="112">
        <f>IF(AND(年报!N$2&lt;=A272,A272&lt;=年报!N$3),1,0)</f>
        <v>0</v>
      </c>
    </row>
    <row r="273" spans="11:11">
      <c r="K273" s="112">
        <f>IF(AND(年报!N$2&lt;=A273,A273&lt;=年报!N$3),1,0)</f>
        <v>0</v>
      </c>
    </row>
    <row r="274" spans="11:11">
      <c r="K274" s="112">
        <f>IF(AND(年报!N$2&lt;=A274,A274&lt;=年报!N$3),1,0)</f>
        <v>0</v>
      </c>
    </row>
    <row r="275" spans="11:11">
      <c r="K275" s="112">
        <f>IF(AND(年报!N$2&lt;=A275,A275&lt;=年报!N$3),1,0)</f>
        <v>0</v>
      </c>
    </row>
    <row r="276" spans="11:11">
      <c r="K276" s="112">
        <f>IF(AND(年报!N$2&lt;=A276,A276&lt;=年报!N$3),1,0)</f>
        <v>0</v>
      </c>
    </row>
    <row r="277" spans="11:11">
      <c r="K277" s="112">
        <f>IF(AND(年报!N$2&lt;=A277,A277&lt;=年报!N$3),1,0)</f>
        <v>0</v>
      </c>
    </row>
    <row r="278" spans="11:11">
      <c r="K278" s="112">
        <f>IF(AND(年报!N$2&lt;=A278,A278&lt;=年报!N$3),1,0)</f>
        <v>0</v>
      </c>
    </row>
    <row r="279" spans="11:11">
      <c r="K279" s="112">
        <f>IF(AND(年报!N$2&lt;=A279,A279&lt;=年报!N$3),1,0)</f>
        <v>0</v>
      </c>
    </row>
    <row r="280" spans="11:11">
      <c r="K280" s="112">
        <f>IF(AND(年报!N$2&lt;=A280,A280&lt;=年报!N$3),1,0)</f>
        <v>0</v>
      </c>
    </row>
    <row r="281" spans="11:11">
      <c r="K281" s="112">
        <f>IF(AND(年报!N$2&lt;=A281,A281&lt;=年报!N$3),1,0)</f>
        <v>0</v>
      </c>
    </row>
    <row r="282" spans="11:11">
      <c r="K282" s="112">
        <f>IF(AND(年报!N$2&lt;=A282,A282&lt;=年报!N$3),1,0)</f>
        <v>0</v>
      </c>
    </row>
    <row r="283" spans="11:11">
      <c r="K283" s="112">
        <f>IF(AND(年报!N$2&lt;=A283,A283&lt;=年报!N$3),1,0)</f>
        <v>0</v>
      </c>
    </row>
    <row r="284" spans="11:11">
      <c r="K284" s="112">
        <f>IF(AND(年报!N$2&lt;=A284,A284&lt;=年报!N$3),1,0)</f>
        <v>0</v>
      </c>
    </row>
    <row r="285" spans="11:11">
      <c r="K285" s="112">
        <f>IF(AND(年报!N$2&lt;=A285,A285&lt;=年报!N$3),1,0)</f>
        <v>0</v>
      </c>
    </row>
    <row r="286" spans="11:11">
      <c r="K286" s="112">
        <f>IF(AND(年报!N$2&lt;=A286,A286&lt;=年报!N$3),1,0)</f>
        <v>0</v>
      </c>
    </row>
    <row r="287" spans="11:11">
      <c r="K287" s="112">
        <f>IF(AND(年报!N$2&lt;=A287,A287&lt;=年报!N$3),1,0)</f>
        <v>0</v>
      </c>
    </row>
    <row r="288" spans="11:11">
      <c r="K288" s="112">
        <f>IF(AND(年报!N$2&lt;=A288,A288&lt;=年报!N$3),1,0)</f>
        <v>0</v>
      </c>
    </row>
    <row r="289" spans="11:11">
      <c r="K289" s="112">
        <f>IF(AND(年报!N$2&lt;=A289,A289&lt;=年报!N$3),1,0)</f>
        <v>0</v>
      </c>
    </row>
    <row r="290" spans="11:11">
      <c r="K290" s="112">
        <f>IF(AND(年报!N$2&lt;=A290,A290&lt;=年报!N$3),1,0)</f>
        <v>0</v>
      </c>
    </row>
    <row r="291" spans="11:11">
      <c r="K291" s="112">
        <f>IF(AND(年报!N$2&lt;=A291,A291&lt;=年报!N$3),1,0)</f>
        <v>0</v>
      </c>
    </row>
    <row r="292" spans="11:11">
      <c r="K292" s="112">
        <f>IF(AND(年报!N$2&lt;=A292,A292&lt;=年报!N$3),1,0)</f>
        <v>0</v>
      </c>
    </row>
    <row r="293" spans="11:11">
      <c r="K293" s="112">
        <f>IF(AND(年报!N$2&lt;=A293,A293&lt;=年报!N$3),1,0)</f>
        <v>0</v>
      </c>
    </row>
    <row r="294" spans="11:11">
      <c r="K294" s="112">
        <f>IF(AND(年报!N$2&lt;=A294,A294&lt;=年报!N$3),1,0)</f>
        <v>0</v>
      </c>
    </row>
    <row r="295" spans="11:11">
      <c r="K295" s="112">
        <f>IF(AND(年报!N$2&lt;=A295,A295&lt;=年报!N$3),1,0)</f>
        <v>0</v>
      </c>
    </row>
    <row r="296" spans="11:11">
      <c r="K296" s="112">
        <f>IF(AND(年报!N$2&lt;=A296,A296&lt;=年报!N$3),1,0)</f>
        <v>0</v>
      </c>
    </row>
    <row r="297" spans="11:11">
      <c r="K297" s="112">
        <f>IF(AND(年报!N$2&lt;=A297,A297&lt;=年报!N$3),1,0)</f>
        <v>0</v>
      </c>
    </row>
    <row r="298" spans="11:11">
      <c r="K298" s="112">
        <f>IF(AND(年报!N$2&lt;=A298,A298&lt;=年报!N$3),1,0)</f>
        <v>0</v>
      </c>
    </row>
    <row r="299" spans="11:11">
      <c r="K299" s="112">
        <f>IF(AND(年报!N$2&lt;=A299,A299&lt;=年报!N$3),1,0)</f>
        <v>0</v>
      </c>
    </row>
    <row r="300" spans="11:11">
      <c r="K300" s="112">
        <f>IF(AND(年报!N$2&lt;=A300,A300&lt;=年报!N$3),1,0)</f>
        <v>0</v>
      </c>
    </row>
    <row r="301" spans="11:11">
      <c r="K301" s="112">
        <f>IF(AND(年报!N$2&lt;=A301,A301&lt;=年报!N$3),1,0)</f>
        <v>0</v>
      </c>
    </row>
    <row r="302" spans="11:11">
      <c r="K302" s="112">
        <f>IF(AND(年报!N$2&lt;=A302,A302&lt;=年报!N$3),1,0)</f>
        <v>0</v>
      </c>
    </row>
    <row r="303" spans="11:11">
      <c r="K303" s="112">
        <f>IF(AND(年报!N$2&lt;=A303,A303&lt;=年报!N$3),1,0)</f>
        <v>0</v>
      </c>
    </row>
    <row r="304" spans="11:11">
      <c r="K304" s="112">
        <f>IF(AND(年报!N$2&lt;=A304,A304&lt;=年报!N$3),1,0)</f>
        <v>0</v>
      </c>
    </row>
    <row r="305" spans="11:11">
      <c r="K305" s="112">
        <f>IF(AND(年报!N$2&lt;=A305,A305&lt;=年报!N$3),1,0)</f>
        <v>0</v>
      </c>
    </row>
    <row r="306" spans="11:11">
      <c r="K306" s="112">
        <f>IF(AND(年报!N$2&lt;=A306,A306&lt;=年报!N$3),1,0)</f>
        <v>0</v>
      </c>
    </row>
    <row r="307" spans="11:11">
      <c r="K307" s="112">
        <f>IF(AND(年报!N$2&lt;=A307,A307&lt;=年报!N$3),1,0)</f>
        <v>0</v>
      </c>
    </row>
    <row r="308" spans="11:11">
      <c r="K308" s="112">
        <f>IF(AND(年报!N$2&lt;=A308,A308&lt;=年报!N$3),1,0)</f>
        <v>0</v>
      </c>
    </row>
    <row r="309" spans="11:11">
      <c r="K309" s="112">
        <f>IF(AND(年报!N$2&lt;=A309,A309&lt;=年报!N$3),1,0)</f>
        <v>0</v>
      </c>
    </row>
    <row r="310" spans="11:11">
      <c r="K310" s="112">
        <f>IF(AND(年报!N$2&lt;=A310,A310&lt;=年报!N$3),1,0)</f>
        <v>0</v>
      </c>
    </row>
    <row r="311" spans="11:11">
      <c r="K311" s="112">
        <f>IF(AND(年报!N$2&lt;=A311,A311&lt;=年报!N$3),1,0)</f>
        <v>0</v>
      </c>
    </row>
    <row r="312" spans="11:11">
      <c r="K312" s="112">
        <f>IF(AND(年报!N$2&lt;=A312,A312&lt;=年报!N$3),1,0)</f>
        <v>0</v>
      </c>
    </row>
    <row r="313" spans="11:11">
      <c r="K313" s="112">
        <f>IF(AND(年报!N$2&lt;=A313,A313&lt;=年报!N$3),1,0)</f>
        <v>0</v>
      </c>
    </row>
    <row r="314" spans="11:11">
      <c r="K314" s="112">
        <f>IF(AND(年报!N$2&lt;=A314,A314&lt;=年报!N$3),1,0)</f>
        <v>0</v>
      </c>
    </row>
    <row r="315" spans="11:11">
      <c r="K315" s="112">
        <f>IF(AND(年报!N$2&lt;=A315,A315&lt;=年报!N$3),1,0)</f>
        <v>0</v>
      </c>
    </row>
    <row r="316" spans="11:11">
      <c r="K316" s="112">
        <f>IF(AND(年报!N$2&lt;=A316,A316&lt;=年报!N$3),1,0)</f>
        <v>0</v>
      </c>
    </row>
    <row r="317" spans="11:11">
      <c r="K317" s="112">
        <f>IF(AND(年报!N$2&lt;=A317,A317&lt;=年报!N$3),1,0)</f>
        <v>0</v>
      </c>
    </row>
    <row r="318" spans="11:11">
      <c r="K318" s="112">
        <f>IF(AND(年报!N$2&lt;=A318,A318&lt;=年报!N$3),1,0)</f>
        <v>0</v>
      </c>
    </row>
    <row r="319" spans="11:11">
      <c r="K319" s="112">
        <f>IF(AND(年报!N$2&lt;=A319,A319&lt;=年报!N$3),1,0)</f>
        <v>0</v>
      </c>
    </row>
    <row r="320" spans="11:11">
      <c r="K320" s="112">
        <f>IF(AND(年报!N$2&lt;=A320,A320&lt;=年报!N$3),1,0)</f>
        <v>0</v>
      </c>
    </row>
    <row r="321" spans="11:11">
      <c r="K321" s="112">
        <f>IF(AND(年报!N$2&lt;=A321,A321&lt;=年报!N$3),1,0)</f>
        <v>0</v>
      </c>
    </row>
    <row r="322" spans="11:11">
      <c r="K322" s="112">
        <f>IF(AND(年报!N$2&lt;=A322,A322&lt;=年报!N$3),1,0)</f>
        <v>0</v>
      </c>
    </row>
    <row r="323" spans="11:11">
      <c r="K323" s="112">
        <f>IF(AND(年报!N$2&lt;=A323,A323&lt;=年报!N$3),1,0)</f>
        <v>0</v>
      </c>
    </row>
    <row r="324" spans="11:11">
      <c r="K324" s="112">
        <f>IF(AND(年报!N$2&lt;=A324,A324&lt;=年报!N$3),1,0)</f>
        <v>0</v>
      </c>
    </row>
    <row r="325" spans="11:11">
      <c r="K325" s="112">
        <f>IF(AND(年报!N$2&lt;=A325,A325&lt;=年报!N$3),1,0)</f>
        <v>0</v>
      </c>
    </row>
    <row r="326" spans="11:11">
      <c r="K326" s="112">
        <f>IF(AND(年报!N$2&lt;=A326,A326&lt;=年报!N$3),1,0)</f>
        <v>0</v>
      </c>
    </row>
    <row r="327" spans="11:11">
      <c r="K327" s="112">
        <f>IF(AND(年报!N$2&lt;=A327,A327&lt;=年报!N$3),1,0)</f>
        <v>0</v>
      </c>
    </row>
    <row r="328" spans="11:11">
      <c r="K328" s="112">
        <f>IF(AND(年报!N$2&lt;=A328,A328&lt;=年报!N$3),1,0)</f>
        <v>0</v>
      </c>
    </row>
    <row r="329" spans="11:11">
      <c r="K329" s="112">
        <f>IF(AND(年报!N$2&lt;=A329,A329&lt;=年报!N$3),1,0)</f>
        <v>0</v>
      </c>
    </row>
    <row r="330" spans="11:11">
      <c r="K330" s="112">
        <f>IF(AND(年报!N$2&lt;=A330,A330&lt;=年报!N$3),1,0)</f>
        <v>0</v>
      </c>
    </row>
    <row r="331" spans="11:11">
      <c r="K331" s="112">
        <f>IF(AND(年报!N$2&lt;=A331,A331&lt;=年报!N$3),1,0)</f>
        <v>0</v>
      </c>
    </row>
    <row r="332" spans="11:11">
      <c r="K332" s="112">
        <f>IF(AND(年报!N$2&lt;=A332,A332&lt;=年报!N$3),1,0)</f>
        <v>0</v>
      </c>
    </row>
    <row r="333" spans="11:11">
      <c r="K333" s="112">
        <f>IF(AND(年报!N$2&lt;=A333,A333&lt;=年报!N$3),1,0)</f>
        <v>0</v>
      </c>
    </row>
    <row r="334" spans="11:11">
      <c r="K334" s="112">
        <f>IF(AND(年报!N$2&lt;=A334,A334&lt;=年报!N$3),1,0)</f>
        <v>0</v>
      </c>
    </row>
    <row r="335" spans="11:11">
      <c r="K335" s="112">
        <f>IF(AND(年报!N$2&lt;=A335,A335&lt;=年报!N$3),1,0)</f>
        <v>0</v>
      </c>
    </row>
    <row r="336" spans="11:11">
      <c r="K336" s="112">
        <f>IF(AND(年报!N$2&lt;=A336,A336&lt;=年报!N$3),1,0)</f>
        <v>0</v>
      </c>
    </row>
    <row r="337" spans="11:11">
      <c r="K337" s="112">
        <f>IF(AND(年报!N$2&lt;=A337,A337&lt;=年报!N$3),1,0)</f>
        <v>0</v>
      </c>
    </row>
    <row r="338" spans="11:11">
      <c r="K338" s="112">
        <f>IF(AND(年报!N$2&lt;=A338,A338&lt;=年报!N$3),1,0)</f>
        <v>0</v>
      </c>
    </row>
    <row r="339" spans="11:11">
      <c r="K339" s="112">
        <f>IF(AND(年报!N$2&lt;=A339,A339&lt;=年报!N$3),1,0)</f>
        <v>0</v>
      </c>
    </row>
    <row r="340" spans="11:11">
      <c r="K340" s="112">
        <f>IF(AND(年报!N$2&lt;=A340,A340&lt;=年报!N$3),1,0)</f>
        <v>0</v>
      </c>
    </row>
    <row r="341" spans="11:11">
      <c r="K341" s="112">
        <f>IF(AND(年报!N$2&lt;=A341,A341&lt;=年报!N$3),1,0)</f>
        <v>0</v>
      </c>
    </row>
    <row r="342" spans="11:11">
      <c r="K342" s="112">
        <f>IF(AND(年报!N$2&lt;=A342,A342&lt;=年报!N$3),1,0)</f>
        <v>0</v>
      </c>
    </row>
    <row r="343" spans="11:11">
      <c r="K343" s="112">
        <f>IF(AND(年报!N$2&lt;=A343,A343&lt;=年报!N$3),1,0)</f>
        <v>0</v>
      </c>
    </row>
    <row r="344" spans="11:11">
      <c r="K344" s="112">
        <f>IF(AND(年报!N$2&lt;=A344,A344&lt;=年报!N$3),1,0)</f>
        <v>0</v>
      </c>
    </row>
    <row r="345" spans="11:11">
      <c r="K345" s="112">
        <f>IF(AND(年报!N$2&lt;=A345,A345&lt;=年报!N$3),1,0)</f>
        <v>0</v>
      </c>
    </row>
    <row r="346" spans="11:11">
      <c r="K346" s="112">
        <f>IF(AND(年报!N$2&lt;=A346,A346&lt;=年报!N$3),1,0)</f>
        <v>0</v>
      </c>
    </row>
    <row r="347" spans="11:11">
      <c r="K347" s="112">
        <f>IF(AND(年报!N$2&lt;=A347,A347&lt;=年报!N$3),1,0)</f>
        <v>0</v>
      </c>
    </row>
    <row r="348" spans="11:11">
      <c r="K348" s="112">
        <f>IF(AND(年报!N$2&lt;=A348,A348&lt;=年报!N$3),1,0)</f>
        <v>0</v>
      </c>
    </row>
    <row r="349" spans="11:11">
      <c r="K349" s="112">
        <f>IF(AND(年报!N$2&lt;=A349,A349&lt;=年报!N$3),1,0)</f>
        <v>0</v>
      </c>
    </row>
    <row r="350" spans="11:11">
      <c r="K350" s="112">
        <f>IF(AND(年报!N$2&lt;=A350,A350&lt;=年报!N$3),1,0)</f>
        <v>0</v>
      </c>
    </row>
    <row r="351" spans="11:11">
      <c r="K351" s="112">
        <f>IF(AND(年报!N$2&lt;=A351,A351&lt;=年报!N$3),1,0)</f>
        <v>0</v>
      </c>
    </row>
    <row r="352" spans="11:11">
      <c r="K352" s="112">
        <f>IF(AND(年报!N$2&lt;=A352,A352&lt;=年报!N$3),1,0)</f>
        <v>0</v>
      </c>
    </row>
    <row r="353" spans="11:11">
      <c r="K353" s="112">
        <f>IF(AND(年报!N$2&lt;=A353,A353&lt;=年报!N$3),1,0)</f>
        <v>0</v>
      </c>
    </row>
    <row r="354" spans="11:11">
      <c r="K354" s="112">
        <f>IF(AND(年报!N$2&lt;=A354,A354&lt;=年报!N$3),1,0)</f>
        <v>0</v>
      </c>
    </row>
    <row r="355" spans="11:11">
      <c r="K355" s="112">
        <f>IF(AND(年报!N$2&lt;=A355,A355&lt;=年报!N$3),1,0)</f>
        <v>0</v>
      </c>
    </row>
    <row r="356" spans="11:11">
      <c r="K356" s="112">
        <f>IF(AND(年报!N$2&lt;=A356,A356&lt;=年报!N$3),1,0)</f>
        <v>0</v>
      </c>
    </row>
    <row r="357" spans="11:11">
      <c r="K357" s="112">
        <f>IF(AND(年报!N$2&lt;=A357,A357&lt;=年报!N$3),1,0)</f>
        <v>0</v>
      </c>
    </row>
    <row r="358" spans="11:11">
      <c r="K358" s="112">
        <f>IF(AND(年报!N$2&lt;=A358,A358&lt;=年报!N$3),1,0)</f>
        <v>0</v>
      </c>
    </row>
    <row r="359" spans="11:11">
      <c r="K359" s="112">
        <f>IF(AND(年报!N$2&lt;=A359,A359&lt;=年报!N$3),1,0)</f>
        <v>0</v>
      </c>
    </row>
    <row r="360" spans="11:11">
      <c r="K360" s="112">
        <f>IF(AND(年报!N$2&lt;=A360,A360&lt;=年报!N$3),1,0)</f>
        <v>0</v>
      </c>
    </row>
    <row r="361" spans="11:11">
      <c r="K361" s="112">
        <f>IF(AND(年报!N$2&lt;=A361,A361&lt;=年报!N$3),1,0)</f>
        <v>0</v>
      </c>
    </row>
    <row r="362" spans="11:11">
      <c r="K362" s="112">
        <f>IF(AND(年报!N$2&lt;=A362,A362&lt;=年报!N$3),1,0)</f>
        <v>0</v>
      </c>
    </row>
    <row r="363" spans="11:11">
      <c r="K363" s="112">
        <f>IF(AND(年报!N$2&lt;=A363,A363&lt;=年报!N$3),1,0)</f>
        <v>0</v>
      </c>
    </row>
    <row r="364" spans="11:11">
      <c r="K364" s="112">
        <f>IF(AND(年报!N$2&lt;=A364,A364&lt;=年报!N$3),1,0)</f>
        <v>0</v>
      </c>
    </row>
    <row r="365" spans="11:11">
      <c r="K365" s="112">
        <f>IF(AND(年报!N$2&lt;=A365,A365&lt;=年报!N$3),1,0)</f>
        <v>0</v>
      </c>
    </row>
    <row r="366" spans="11:11">
      <c r="K366" s="112">
        <f>IF(AND(年报!N$2&lt;=A366,A366&lt;=年报!N$3),1,0)</f>
        <v>0</v>
      </c>
    </row>
    <row r="367" spans="11:11">
      <c r="K367" s="112">
        <f>IF(AND(年报!N$2&lt;=A367,A367&lt;=年报!N$3),1,0)</f>
        <v>0</v>
      </c>
    </row>
    <row r="368" spans="11:11">
      <c r="K368" s="112">
        <f>IF(AND(年报!N$2&lt;=A368,A368&lt;=年报!N$3),1,0)</f>
        <v>0</v>
      </c>
    </row>
    <row r="369" spans="11:11">
      <c r="K369" s="112">
        <f>IF(AND(年报!N$2&lt;=A369,A369&lt;=年报!N$3),1,0)</f>
        <v>0</v>
      </c>
    </row>
    <row r="370" spans="11:11">
      <c r="K370" s="112">
        <f>IF(AND(年报!N$2&lt;=A370,A370&lt;=年报!N$3),1,0)</f>
        <v>0</v>
      </c>
    </row>
    <row r="371" spans="11:11">
      <c r="K371" s="112">
        <f>IF(AND(年报!N$2&lt;=A371,A371&lt;=年报!N$3),1,0)</f>
        <v>0</v>
      </c>
    </row>
    <row r="372" spans="11:11">
      <c r="K372" s="112">
        <f>IF(AND(年报!N$2&lt;=A372,A372&lt;=年报!N$3),1,0)</f>
        <v>0</v>
      </c>
    </row>
    <row r="373" spans="11:11">
      <c r="K373" s="112">
        <f>IF(AND(年报!N$2&lt;=A373,A373&lt;=年报!N$3),1,0)</f>
        <v>0</v>
      </c>
    </row>
    <row r="374" spans="11:11">
      <c r="K374" s="112">
        <f>IF(AND(年报!N$2&lt;=A374,A374&lt;=年报!N$3),1,0)</f>
        <v>0</v>
      </c>
    </row>
    <row r="375" spans="11:11">
      <c r="K375" s="112">
        <f>IF(AND(年报!N$2&lt;=A375,A375&lt;=年报!N$3),1,0)</f>
        <v>0</v>
      </c>
    </row>
    <row r="376" spans="11:11">
      <c r="K376" s="112">
        <f>IF(AND(年报!N$2&lt;=A376,A376&lt;=年报!N$3),1,0)</f>
        <v>0</v>
      </c>
    </row>
    <row r="377" spans="11:11">
      <c r="K377" s="112">
        <f>IF(AND(年报!N$2&lt;=A377,A377&lt;=年报!N$3),1,0)</f>
        <v>0</v>
      </c>
    </row>
    <row r="378" spans="11:11">
      <c r="K378" s="112">
        <f>IF(AND(年报!N$2&lt;=A378,A378&lt;=年报!N$3),1,0)</f>
        <v>0</v>
      </c>
    </row>
    <row r="379" spans="11:11">
      <c r="K379" s="112">
        <f>IF(AND(年报!N$2&lt;=A379,A379&lt;=年报!N$3),1,0)</f>
        <v>0</v>
      </c>
    </row>
    <row r="380" spans="11:11">
      <c r="K380" s="112">
        <f>IF(AND(年报!N$2&lt;=A380,A380&lt;=年报!N$3),1,0)</f>
        <v>0</v>
      </c>
    </row>
    <row r="381" spans="11:11">
      <c r="K381" s="112">
        <f>IF(AND(年报!N$2&lt;=A381,A381&lt;=年报!N$3),1,0)</f>
        <v>0</v>
      </c>
    </row>
    <row r="382" spans="11:11">
      <c r="K382" s="112">
        <f>IF(AND(年报!N$2&lt;=A382,A382&lt;=年报!N$3),1,0)</f>
        <v>0</v>
      </c>
    </row>
    <row r="383" spans="11:11">
      <c r="K383" s="112">
        <f>IF(AND(年报!N$2&lt;=A383,A383&lt;=年报!N$3),1,0)</f>
        <v>0</v>
      </c>
    </row>
    <row r="384" spans="11:11">
      <c r="K384" s="112">
        <f>IF(AND(年报!N$2&lt;=A384,A384&lt;=年报!N$3),1,0)</f>
        <v>0</v>
      </c>
    </row>
    <row r="385" spans="11:11">
      <c r="K385" s="112">
        <f>IF(AND(年报!N$2&lt;=A385,A385&lt;=年报!N$3),1,0)</f>
        <v>0</v>
      </c>
    </row>
    <row r="386" spans="11:11">
      <c r="K386" s="112">
        <f>IF(AND(年报!N$2&lt;=A386,A386&lt;=年报!N$3),1,0)</f>
        <v>0</v>
      </c>
    </row>
    <row r="387" spans="11:11">
      <c r="K387" s="112">
        <f>IF(AND(年报!N$2&lt;=A387,A387&lt;=年报!N$3),1,0)</f>
        <v>0</v>
      </c>
    </row>
    <row r="388" spans="11:11">
      <c r="K388" s="112">
        <f>IF(AND(年报!N$2&lt;=A388,A388&lt;=年报!N$3),1,0)</f>
        <v>0</v>
      </c>
    </row>
    <row r="389" spans="11:11">
      <c r="K389" s="112">
        <f>IF(AND(年报!N$2&lt;=A389,A389&lt;=年报!N$3),1,0)</f>
        <v>0</v>
      </c>
    </row>
    <row r="390" spans="11:11">
      <c r="K390" s="112">
        <f>IF(AND(年报!N$2&lt;=A390,A390&lt;=年报!N$3),1,0)</f>
        <v>0</v>
      </c>
    </row>
    <row r="391" spans="11:11">
      <c r="K391" s="112">
        <f>IF(AND(年报!N$2&lt;=A391,A391&lt;=年报!N$3),1,0)</f>
        <v>0</v>
      </c>
    </row>
    <row r="392" spans="11:11">
      <c r="K392" s="112">
        <f>IF(AND(年报!N$2&lt;=A392,A392&lt;=年报!N$3),1,0)</f>
        <v>0</v>
      </c>
    </row>
    <row r="393" spans="11:11">
      <c r="K393" s="112">
        <f>IF(AND(年报!N$2&lt;=A393,A393&lt;=年报!N$3),1,0)</f>
        <v>0</v>
      </c>
    </row>
    <row r="394" spans="11:11">
      <c r="K394" s="112">
        <f>IF(AND(年报!N$2&lt;=A394,A394&lt;=年报!N$3),1,0)</f>
        <v>0</v>
      </c>
    </row>
    <row r="395" spans="11:11">
      <c r="K395" s="112">
        <f>IF(AND(年报!N$2&lt;=A395,A395&lt;=年报!N$3),1,0)</f>
        <v>0</v>
      </c>
    </row>
    <row r="396" spans="11:11">
      <c r="K396" s="112">
        <f>IF(AND(年报!N$2&lt;=A396,A396&lt;=年报!N$3),1,0)</f>
        <v>0</v>
      </c>
    </row>
    <row r="397" spans="11:11">
      <c r="K397" s="112">
        <f>IF(AND(年报!N$2&lt;=A397,A397&lt;=年报!N$3),1,0)</f>
        <v>0</v>
      </c>
    </row>
    <row r="398" spans="11:11">
      <c r="K398" s="112">
        <f>IF(AND(年报!N$2&lt;=A398,A398&lt;=年报!N$3),1,0)</f>
        <v>0</v>
      </c>
    </row>
    <row r="399" spans="11:11">
      <c r="K399" s="112">
        <f>IF(AND(年报!N$2&lt;=A399,A399&lt;=年报!N$3),1,0)</f>
        <v>0</v>
      </c>
    </row>
    <row r="400" spans="11:11">
      <c r="K400" s="112">
        <f>IF(AND(年报!N$2&lt;=A400,A400&lt;=年报!N$3),1,0)</f>
        <v>0</v>
      </c>
    </row>
    <row r="401" spans="11:11">
      <c r="K401" s="112">
        <f>IF(AND(年报!N$2&lt;=A401,A401&lt;=年报!N$3),1,0)</f>
        <v>0</v>
      </c>
    </row>
    <row r="402" spans="11:11">
      <c r="K402" s="112">
        <f>IF(AND(年报!N$2&lt;=A402,A402&lt;=年报!N$3),1,0)</f>
        <v>0</v>
      </c>
    </row>
    <row r="403" spans="11:11">
      <c r="K403" s="112">
        <f>IF(AND(年报!N$2&lt;=A403,A403&lt;=年报!N$3),1,0)</f>
        <v>0</v>
      </c>
    </row>
    <row r="404" spans="11:11">
      <c r="K404" s="112">
        <f>IF(AND(年报!N$2&lt;=A404,A404&lt;=年报!N$3),1,0)</f>
        <v>0</v>
      </c>
    </row>
    <row r="405" spans="11:11">
      <c r="K405" s="112">
        <f>IF(AND(年报!N$2&lt;=A405,A405&lt;=年报!N$3),1,0)</f>
        <v>0</v>
      </c>
    </row>
    <row r="406" spans="11:11">
      <c r="K406" s="112">
        <f>IF(AND(年报!N$2&lt;=A406,A406&lt;=年报!N$3),1,0)</f>
        <v>0</v>
      </c>
    </row>
    <row r="407" spans="11:11">
      <c r="K407" s="112">
        <f>IF(AND(年报!N$2&lt;=A407,A407&lt;=年报!N$3),1,0)</f>
        <v>0</v>
      </c>
    </row>
    <row r="408" spans="11:11">
      <c r="K408" s="112">
        <f>IF(AND(年报!N$2&lt;=A408,A408&lt;=年报!N$3),1,0)</f>
        <v>0</v>
      </c>
    </row>
    <row r="409" spans="11:11">
      <c r="K409" s="112">
        <f>IF(AND(年报!N$2&lt;=A409,A409&lt;=年报!N$3),1,0)</f>
        <v>0</v>
      </c>
    </row>
    <row r="410" spans="11:11">
      <c r="K410" s="112">
        <f>IF(AND(年报!N$2&lt;=A410,A410&lt;=年报!N$3),1,0)</f>
        <v>0</v>
      </c>
    </row>
    <row r="411" spans="11:11">
      <c r="K411" s="112">
        <f>IF(AND(年报!N$2&lt;=A411,A411&lt;=年报!N$3),1,0)</f>
        <v>0</v>
      </c>
    </row>
    <row r="412" spans="11:11">
      <c r="K412" s="112">
        <f>IF(AND(年报!N$2&lt;=A412,A412&lt;=年报!N$3),1,0)</f>
        <v>0</v>
      </c>
    </row>
    <row r="413" spans="11:11">
      <c r="K413" s="112">
        <f>IF(AND(年报!N$2&lt;=A413,A413&lt;=年报!N$3),1,0)</f>
        <v>0</v>
      </c>
    </row>
    <row r="414" spans="11:11">
      <c r="K414" s="112">
        <f>IF(AND(年报!N$2&lt;=A414,A414&lt;=年报!N$3),1,0)</f>
        <v>0</v>
      </c>
    </row>
    <row r="415" spans="11:11">
      <c r="K415" s="112">
        <f>IF(AND(年报!N$2&lt;=A415,A415&lt;=年报!N$3),1,0)</f>
        <v>0</v>
      </c>
    </row>
    <row r="416" spans="11:11">
      <c r="K416" s="112">
        <f>IF(AND(年报!N$2&lt;=A416,A416&lt;=年报!N$3),1,0)</f>
        <v>0</v>
      </c>
    </row>
    <row r="417" spans="11:11">
      <c r="K417" s="112">
        <f>IF(AND(年报!N$2&lt;=A417,A417&lt;=年报!N$3),1,0)</f>
        <v>0</v>
      </c>
    </row>
    <row r="418" spans="11:11">
      <c r="K418" s="112">
        <f>IF(AND(年报!N$2&lt;=A418,A418&lt;=年报!N$3),1,0)</f>
        <v>0</v>
      </c>
    </row>
    <row r="419" spans="11:11">
      <c r="K419" s="112">
        <f>IF(AND(年报!N$2&lt;=A419,A419&lt;=年报!N$3),1,0)</f>
        <v>0</v>
      </c>
    </row>
    <row r="420" spans="11:11">
      <c r="K420" s="112">
        <f>IF(AND(年报!N$2&lt;=A420,A420&lt;=年报!N$3),1,0)</f>
        <v>0</v>
      </c>
    </row>
    <row r="421" spans="11:11">
      <c r="K421" s="112">
        <f>IF(AND(年报!N$2&lt;=A421,A421&lt;=年报!N$3),1,0)</f>
        <v>0</v>
      </c>
    </row>
    <row r="422" spans="11:11">
      <c r="K422" s="112">
        <f>IF(AND(年报!N$2&lt;=A422,A422&lt;=年报!N$3),1,0)</f>
        <v>0</v>
      </c>
    </row>
    <row r="423" spans="11:11">
      <c r="K423" s="112">
        <f>IF(AND(年报!N$2&lt;=A423,A423&lt;=年报!N$3),1,0)</f>
        <v>0</v>
      </c>
    </row>
    <row r="424" spans="11:11">
      <c r="K424" s="112">
        <f>IF(AND(年报!N$2&lt;=A424,A424&lt;=年报!N$3),1,0)</f>
        <v>0</v>
      </c>
    </row>
    <row r="425" spans="11:11">
      <c r="K425" s="112">
        <f>IF(AND(年报!N$2&lt;=A425,A425&lt;=年报!N$3),1,0)</f>
        <v>0</v>
      </c>
    </row>
    <row r="426" spans="11:11">
      <c r="K426" s="112">
        <f>IF(AND(年报!N$2&lt;=A426,A426&lt;=年报!N$3),1,0)</f>
        <v>0</v>
      </c>
    </row>
    <row r="427" spans="11:11">
      <c r="K427" s="112">
        <f>IF(AND(年报!N$2&lt;=A427,A427&lt;=年报!N$3),1,0)</f>
        <v>0</v>
      </c>
    </row>
    <row r="428" spans="11:11">
      <c r="K428" s="112">
        <f>IF(AND(年报!N$2&lt;=A428,A428&lt;=年报!N$3),1,0)</f>
        <v>0</v>
      </c>
    </row>
    <row r="429" spans="11:11">
      <c r="K429" s="112">
        <f>IF(AND(年报!N$2&lt;=A429,A429&lt;=年报!N$3),1,0)</f>
        <v>0</v>
      </c>
    </row>
    <row r="430" spans="11:11">
      <c r="K430" s="112">
        <f>IF(AND(年报!N$2&lt;=A430,A430&lt;=年报!N$3),1,0)</f>
        <v>0</v>
      </c>
    </row>
    <row r="431" spans="11:11">
      <c r="K431" s="112">
        <f>IF(AND(年报!N$2&lt;=A431,A431&lt;=年报!N$3),1,0)</f>
        <v>0</v>
      </c>
    </row>
    <row r="432" spans="11:11">
      <c r="K432" s="112">
        <f>IF(AND(年报!N$2&lt;=A432,A432&lt;=年报!N$3),1,0)</f>
        <v>0</v>
      </c>
    </row>
    <row r="433" spans="11:11">
      <c r="K433" s="112">
        <f>IF(AND(年报!N$2&lt;=A433,A433&lt;=年报!N$3),1,0)</f>
        <v>0</v>
      </c>
    </row>
    <row r="434" spans="11:11">
      <c r="K434" s="112">
        <f>IF(AND(年报!N$2&lt;=A434,A434&lt;=年报!N$3),1,0)</f>
        <v>0</v>
      </c>
    </row>
    <row r="435" spans="11:11">
      <c r="K435" s="112">
        <f>IF(AND(年报!N$2&lt;=A435,A435&lt;=年报!N$3),1,0)</f>
        <v>0</v>
      </c>
    </row>
    <row r="436" spans="11:11">
      <c r="K436" s="112">
        <f>IF(AND(年报!N$2&lt;=A436,A436&lt;=年报!N$3),1,0)</f>
        <v>0</v>
      </c>
    </row>
    <row r="437" spans="11:11">
      <c r="K437" s="112">
        <f>IF(AND(年报!N$2&lt;=A437,A437&lt;=年报!N$3),1,0)</f>
        <v>0</v>
      </c>
    </row>
    <row r="438" spans="11:11">
      <c r="K438" s="112">
        <f>IF(AND(年报!N$2&lt;=A438,A438&lt;=年报!N$3),1,0)</f>
        <v>0</v>
      </c>
    </row>
    <row r="439" spans="11:11">
      <c r="K439" s="112">
        <f>IF(AND(年报!N$2&lt;=A439,A439&lt;=年报!N$3),1,0)</f>
        <v>0</v>
      </c>
    </row>
    <row r="440" spans="11:11">
      <c r="K440" s="112">
        <f>IF(AND(年报!N$2&lt;=A440,A440&lt;=年报!N$3),1,0)</f>
        <v>0</v>
      </c>
    </row>
    <row r="441" spans="11:11">
      <c r="K441" s="112">
        <f>IF(AND(年报!N$2&lt;=A441,A441&lt;=年报!N$3),1,0)</f>
        <v>0</v>
      </c>
    </row>
    <row r="442" spans="11:11">
      <c r="K442" s="112">
        <f>IF(AND(年报!N$2&lt;=A442,A442&lt;=年报!N$3),1,0)</f>
        <v>0</v>
      </c>
    </row>
    <row r="443" spans="11:11">
      <c r="K443" s="112">
        <f>IF(AND(年报!N$2&lt;=A443,A443&lt;=年报!N$3),1,0)</f>
        <v>0</v>
      </c>
    </row>
    <row r="444" spans="11:11">
      <c r="K444" s="112">
        <f>IF(AND(年报!N$2&lt;=A444,A444&lt;=年报!N$3),1,0)</f>
        <v>0</v>
      </c>
    </row>
    <row r="445" spans="11:11">
      <c r="K445" s="112">
        <f>IF(AND(年报!N$2&lt;=A445,A445&lt;=年报!N$3),1,0)</f>
        <v>0</v>
      </c>
    </row>
    <row r="446" spans="11:11">
      <c r="K446" s="112">
        <f>IF(AND(年报!N$2&lt;=A446,A446&lt;=年报!N$3),1,0)</f>
        <v>0</v>
      </c>
    </row>
    <row r="447" spans="11:11">
      <c r="K447" s="112">
        <f>IF(AND(年报!N$2&lt;=A447,A447&lt;=年报!N$3),1,0)</f>
        <v>0</v>
      </c>
    </row>
    <row r="448" spans="11:11">
      <c r="K448" s="112">
        <f>IF(AND(年报!N$2&lt;=A448,A448&lt;=年报!N$3),1,0)</f>
        <v>0</v>
      </c>
    </row>
    <row r="449" spans="11:11">
      <c r="K449" s="112">
        <f>IF(AND(年报!N$2&lt;=A449,A449&lt;=年报!N$3),1,0)</f>
        <v>0</v>
      </c>
    </row>
    <row r="450" spans="11:11">
      <c r="K450" s="112">
        <f>IF(AND(年报!N$2&lt;=A450,A450&lt;=年报!N$3),1,0)</f>
        <v>0</v>
      </c>
    </row>
    <row r="451" spans="11:11">
      <c r="K451" s="112">
        <f>IF(AND(年报!N$2&lt;=A451,A451&lt;=年报!N$3),1,0)</f>
        <v>0</v>
      </c>
    </row>
    <row r="452" spans="11:11">
      <c r="K452" s="112">
        <f>IF(AND(年报!N$2&lt;=A452,A452&lt;=年报!N$3),1,0)</f>
        <v>0</v>
      </c>
    </row>
    <row r="453" spans="11:11">
      <c r="K453" s="112">
        <f>IF(AND(年报!N$2&lt;=A453,A453&lt;=年报!N$3),1,0)</f>
        <v>0</v>
      </c>
    </row>
    <row r="454" spans="11:11">
      <c r="K454" s="112">
        <f>IF(AND(年报!N$2&lt;=A454,A454&lt;=年报!N$3),1,0)</f>
        <v>0</v>
      </c>
    </row>
    <row r="455" spans="11:11">
      <c r="K455" s="112">
        <f>IF(AND(年报!N$2&lt;=A455,A455&lt;=年报!N$3),1,0)</f>
        <v>0</v>
      </c>
    </row>
    <row r="456" spans="11:11">
      <c r="K456" s="112">
        <f>IF(AND(年报!N$2&lt;=A456,A456&lt;=年报!N$3),1,0)</f>
        <v>0</v>
      </c>
    </row>
    <row r="457" spans="11:11">
      <c r="K457" s="112">
        <f>IF(AND(年报!N$2&lt;=A457,A457&lt;=年报!N$3),1,0)</f>
        <v>0</v>
      </c>
    </row>
    <row r="458" spans="11:11">
      <c r="K458" s="112">
        <f>IF(AND(年报!N$2&lt;=A458,A458&lt;=年报!N$3),1,0)</f>
        <v>0</v>
      </c>
    </row>
    <row r="459" spans="11:11">
      <c r="K459" s="112">
        <f>IF(AND(年报!N$2&lt;=A459,A459&lt;=年报!N$3),1,0)</f>
        <v>0</v>
      </c>
    </row>
    <row r="460" spans="11:11">
      <c r="K460" s="112">
        <f>IF(AND(年报!N$2&lt;=A460,A460&lt;=年报!N$3),1,0)</f>
        <v>0</v>
      </c>
    </row>
    <row r="461" spans="11:11">
      <c r="K461" s="112">
        <f>IF(AND(年报!N$2&lt;=A461,A461&lt;=年报!N$3),1,0)</f>
        <v>0</v>
      </c>
    </row>
    <row r="462" spans="11:11">
      <c r="K462" s="112">
        <f>IF(AND(年报!N$2&lt;=A462,A462&lt;=年报!N$3),1,0)</f>
        <v>0</v>
      </c>
    </row>
    <row r="463" spans="11:11">
      <c r="K463" s="112">
        <f>IF(AND(年报!N$2&lt;=A463,A463&lt;=年报!N$3),1,0)</f>
        <v>0</v>
      </c>
    </row>
    <row r="464" spans="11:11">
      <c r="K464" s="112">
        <f>IF(AND(年报!N$2&lt;=A464,A464&lt;=年报!N$3),1,0)</f>
        <v>0</v>
      </c>
    </row>
    <row r="465" spans="11:11">
      <c r="K465" s="112">
        <f>IF(AND(年报!N$2&lt;=A465,A465&lt;=年报!N$3),1,0)</f>
        <v>0</v>
      </c>
    </row>
    <row r="466" spans="11:11">
      <c r="K466" s="112">
        <f>IF(AND(年报!N$2&lt;=A466,A466&lt;=年报!N$3),1,0)</f>
        <v>0</v>
      </c>
    </row>
    <row r="467" spans="11:11">
      <c r="K467" s="112">
        <f>IF(AND(年报!N$2&lt;=A467,A467&lt;=年报!N$3),1,0)</f>
        <v>0</v>
      </c>
    </row>
    <row r="468" spans="11:11">
      <c r="K468" s="112">
        <f>IF(AND(年报!N$2&lt;=A468,A468&lt;=年报!N$3),1,0)</f>
        <v>0</v>
      </c>
    </row>
    <row r="469" spans="11:11">
      <c r="K469" s="112">
        <f>IF(AND(年报!N$2&lt;=A469,A469&lt;=年报!N$3),1,0)</f>
        <v>0</v>
      </c>
    </row>
    <row r="470" spans="11:11">
      <c r="K470" s="112">
        <f>IF(AND(年报!N$2&lt;=A470,A470&lt;=年报!N$3),1,0)</f>
        <v>0</v>
      </c>
    </row>
    <row r="471" spans="11:11">
      <c r="K471" s="112">
        <f>IF(AND(年报!N$2&lt;=A471,A471&lt;=年报!N$3),1,0)</f>
        <v>0</v>
      </c>
    </row>
    <row r="472" spans="11:11">
      <c r="K472" s="112">
        <f>IF(AND(年报!N$2&lt;=A472,A472&lt;=年报!N$3),1,0)</f>
        <v>0</v>
      </c>
    </row>
    <row r="473" spans="11:11">
      <c r="K473" s="112">
        <f>IF(AND(年报!N$2&lt;=A473,A473&lt;=年报!N$3),1,0)</f>
        <v>0</v>
      </c>
    </row>
    <row r="474" spans="11:11">
      <c r="K474" s="112">
        <f>IF(AND(年报!N$2&lt;=A474,A474&lt;=年报!N$3),1,0)</f>
        <v>0</v>
      </c>
    </row>
    <row r="475" spans="11:11">
      <c r="K475" s="112">
        <f>IF(AND(年报!N$2&lt;=A475,A475&lt;=年报!N$3),1,0)</f>
        <v>0</v>
      </c>
    </row>
    <row r="476" spans="11:11">
      <c r="K476" s="112">
        <f>IF(AND(年报!N$2&lt;=A476,A476&lt;=年报!N$3),1,0)</f>
        <v>0</v>
      </c>
    </row>
    <row r="477" spans="11:11">
      <c r="K477" s="112">
        <f>IF(AND(年报!N$2&lt;=A477,A477&lt;=年报!N$3),1,0)</f>
        <v>0</v>
      </c>
    </row>
    <row r="478" spans="11:11">
      <c r="K478" s="112">
        <f>IF(AND(年报!N$2&lt;=A478,A478&lt;=年报!N$3),1,0)</f>
        <v>0</v>
      </c>
    </row>
    <row r="479" spans="11:11">
      <c r="K479" s="112">
        <f>IF(AND(年报!N$2&lt;=A479,A479&lt;=年报!N$3),1,0)</f>
        <v>0</v>
      </c>
    </row>
    <row r="480" spans="11:11">
      <c r="K480" s="112">
        <f>IF(AND(年报!N$2&lt;=A480,A480&lt;=年报!N$3),1,0)</f>
        <v>0</v>
      </c>
    </row>
    <row r="481" spans="11:11">
      <c r="K481" s="112">
        <f>IF(AND(年报!N$2&lt;=A481,A481&lt;=年报!N$3),1,0)</f>
        <v>0</v>
      </c>
    </row>
    <row r="482" spans="11:11">
      <c r="K482" s="112">
        <f>IF(AND(年报!N$2&lt;=A482,A482&lt;=年报!N$3),1,0)</f>
        <v>0</v>
      </c>
    </row>
    <row r="483" spans="11:11">
      <c r="K483" s="112">
        <f>IF(AND(年报!N$2&lt;=A483,A483&lt;=年报!N$3),1,0)</f>
        <v>0</v>
      </c>
    </row>
    <row r="484" spans="11:11">
      <c r="K484" s="112">
        <f>IF(AND(年报!N$2&lt;=A484,A484&lt;=年报!N$3),1,0)</f>
        <v>0</v>
      </c>
    </row>
    <row r="485" spans="11:11">
      <c r="K485" s="112">
        <f>IF(AND(年报!N$2&lt;=A485,A485&lt;=年报!N$3),1,0)</f>
        <v>0</v>
      </c>
    </row>
    <row r="486" spans="11:11">
      <c r="K486" s="112">
        <f>IF(AND(年报!N$2&lt;=A486,A486&lt;=年报!N$3),1,0)</f>
        <v>0</v>
      </c>
    </row>
    <row r="487" spans="11:11">
      <c r="K487" s="112">
        <f>IF(AND(年报!N$2&lt;=A487,A487&lt;=年报!N$3),1,0)</f>
        <v>0</v>
      </c>
    </row>
    <row r="488" spans="11:11">
      <c r="K488" s="112">
        <f>IF(AND(年报!N$2&lt;=A488,A488&lt;=年报!N$3),1,0)</f>
        <v>0</v>
      </c>
    </row>
    <row r="489" spans="11:11">
      <c r="K489" s="112">
        <f>IF(AND(年报!N$2&lt;=A489,A489&lt;=年报!N$3),1,0)</f>
        <v>0</v>
      </c>
    </row>
    <row r="490" spans="11:11">
      <c r="K490" s="112">
        <f>IF(AND(年报!N$2&lt;=A490,A490&lt;=年报!N$3),1,0)</f>
        <v>0</v>
      </c>
    </row>
    <row r="491" spans="11:11">
      <c r="K491" s="112">
        <f>IF(AND(年报!N$2&lt;=A491,A491&lt;=年报!N$3),1,0)</f>
        <v>0</v>
      </c>
    </row>
    <row r="492" spans="11:11">
      <c r="K492" s="112">
        <f>IF(AND(年报!N$2&lt;=A492,A492&lt;=年报!N$3),1,0)</f>
        <v>0</v>
      </c>
    </row>
    <row r="493" spans="11:11">
      <c r="K493" s="112">
        <f>IF(AND(年报!N$2&lt;=A493,A493&lt;=年报!N$3),1,0)</f>
        <v>0</v>
      </c>
    </row>
    <row r="494" spans="11:11">
      <c r="K494" s="112">
        <f>IF(AND(年报!N$2&lt;=A494,A494&lt;=年报!N$3),1,0)</f>
        <v>0</v>
      </c>
    </row>
    <row r="495" spans="11:11">
      <c r="K495" s="112">
        <f>IF(AND(年报!N$2&lt;=A495,A495&lt;=年报!N$3),1,0)</f>
        <v>0</v>
      </c>
    </row>
    <row r="496" spans="11:11">
      <c r="K496" s="112">
        <f>IF(AND(年报!N$2&lt;=A496,A496&lt;=年报!N$3),1,0)</f>
        <v>0</v>
      </c>
    </row>
    <row r="497" spans="11:11">
      <c r="K497" s="112">
        <f>IF(AND(年报!N$2&lt;=A497,A497&lt;=年报!N$3),1,0)</f>
        <v>0</v>
      </c>
    </row>
    <row r="498" spans="11:11">
      <c r="K498" s="112">
        <f>IF(AND(年报!N$2&lt;=A498,A498&lt;=年报!N$3),1,0)</f>
        <v>0</v>
      </c>
    </row>
    <row r="499" spans="11:11">
      <c r="K499" s="112">
        <f>IF(AND(年报!N$2&lt;=A499,A499&lt;=年报!N$3),1,0)</f>
        <v>0</v>
      </c>
    </row>
    <row r="500" spans="11:11">
      <c r="K500" s="112">
        <f>IF(AND(年报!N$2&lt;=A500,A500&lt;=年报!N$3),1,0)</f>
        <v>0</v>
      </c>
    </row>
    <row r="501" spans="11:11">
      <c r="K501" s="112">
        <f>IF(AND(年报!N$2&lt;=A501,A501&lt;=年报!N$3),1,0)</f>
        <v>0</v>
      </c>
    </row>
    <row r="502" spans="11:11">
      <c r="K502" s="112">
        <f>IF(AND(年报!N$2&lt;=A502,A502&lt;=年报!N$3),1,0)</f>
        <v>0</v>
      </c>
    </row>
    <row r="503" spans="11:11">
      <c r="K503" s="112">
        <f>IF(AND(年报!N$2&lt;=A503,A503&lt;=年报!N$3),1,0)</f>
        <v>0</v>
      </c>
    </row>
    <row r="504" spans="11:11">
      <c r="K504" s="112">
        <f>IF(AND(年报!N$2&lt;=A504,A504&lt;=年报!N$3),1,0)</f>
        <v>0</v>
      </c>
    </row>
    <row r="505" spans="11:11">
      <c r="K505" s="112">
        <f>IF(AND(年报!N$2&lt;=A505,A505&lt;=年报!N$3),1,0)</f>
        <v>0</v>
      </c>
    </row>
    <row r="506" spans="11:11">
      <c r="K506" s="112">
        <f>IF(AND(年报!N$2&lt;=A506,A506&lt;=年报!N$3),1,0)</f>
        <v>0</v>
      </c>
    </row>
    <row r="507" spans="11:11">
      <c r="K507" s="112">
        <f>IF(AND(年报!N$2&lt;=A507,A507&lt;=年报!N$3),1,0)</f>
        <v>0</v>
      </c>
    </row>
    <row r="508" spans="11:11">
      <c r="K508" s="112">
        <f>IF(AND(年报!N$2&lt;=A508,A508&lt;=年报!N$3),1,0)</f>
        <v>0</v>
      </c>
    </row>
    <row r="509" spans="11:11">
      <c r="K509" s="112">
        <f>IF(AND(年报!N$2&lt;=A509,A509&lt;=年报!N$3),1,0)</f>
        <v>0</v>
      </c>
    </row>
    <row r="510" spans="11:11">
      <c r="K510" s="112">
        <f>IF(AND(年报!N$2&lt;=A510,A510&lt;=年报!N$3),1,0)</f>
        <v>0</v>
      </c>
    </row>
    <row r="511" spans="11:11">
      <c r="K511" s="112">
        <f>IF(AND(年报!N$2&lt;=A511,A511&lt;=年报!N$3),1,0)</f>
        <v>0</v>
      </c>
    </row>
    <row r="512" spans="11:11">
      <c r="K512" s="112">
        <f>IF(AND(年报!N$2&lt;=A512,A512&lt;=年报!N$3),1,0)</f>
        <v>0</v>
      </c>
    </row>
    <row r="513" spans="11:11">
      <c r="K513" s="112">
        <f>IF(AND(年报!N$2&lt;=A513,A513&lt;=年报!N$3),1,0)</f>
        <v>0</v>
      </c>
    </row>
    <row r="514" spans="11:11">
      <c r="K514" s="112">
        <f>IF(AND(年报!N$2&lt;=A514,A514&lt;=年报!N$3),1,0)</f>
        <v>0</v>
      </c>
    </row>
    <row r="515" spans="11:11">
      <c r="K515" s="112">
        <f>IF(AND(年报!N$2&lt;=A515,A515&lt;=年报!N$3),1,0)</f>
        <v>0</v>
      </c>
    </row>
    <row r="516" spans="11:11">
      <c r="K516" s="112">
        <f>IF(AND(年报!N$2&lt;=A516,A516&lt;=年报!N$3),1,0)</f>
        <v>0</v>
      </c>
    </row>
    <row r="517" spans="11:11">
      <c r="K517" s="112">
        <f>IF(AND(年报!N$2&lt;=A517,A517&lt;=年报!N$3),1,0)</f>
        <v>0</v>
      </c>
    </row>
    <row r="518" spans="11:11">
      <c r="K518" s="112">
        <f>IF(AND(年报!N$2&lt;=A518,A518&lt;=年报!N$3),1,0)</f>
        <v>0</v>
      </c>
    </row>
    <row r="519" spans="11:11">
      <c r="K519" s="112">
        <f>IF(AND(年报!N$2&lt;=A519,A519&lt;=年报!N$3),1,0)</f>
        <v>0</v>
      </c>
    </row>
    <row r="520" spans="11:11">
      <c r="K520" s="112">
        <f>IF(AND(年报!N$2&lt;=A520,A520&lt;=年报!N$3),1,0)</f>
        <v>0</v>
      </c>
    </row>
    <row r="521" spans="11:11">
      <c r="K521" s="112">
        <f>IF(AND(年报!N$2&lt;=A521,A521&lt;=年报!N$3),1,0)</f>
        <v>0</v>
      </c>
    </row>
    <row r="522" spans="11:11">
      <c r="K522" s="112">
        <f>IF(AND(年报!N$2&lt;=A522,A522&lt;=年报!N$3),1,0)</f>
        <v>0</v>
      </c>
    </row>
    <row r="523" spans="11:11">
      <c r="K523" s="112">
        <f>IF(AND(年报!N$2&lt;=A523,A523&lt;=年报!N$3),1,0)</f>
        <v>0</v>
      </c>
    </row>
    <row r="524" spans="11:11">
      <c r="K524" s="112">
        <f>IF(AND(年报!N$2&lt;=A524,A524&lt;=年报!N$3),1,0)</f>
        <v>0</v>
      </c>
    </row>
    <row r="525" spans="11:11">
      <c r="K525" s="112">
        <f>IF(AND(年报!N$2&lt;=A525,A525&lt;=年报!N$3),1,0)</f>
        <v>0</v>
      </c>
    </row>
    <row r="526" spans="11:11">
      <c r="K526" s="112">
        <f>IF(AND(年报!N$2&lt;=A526,A526&lt;=年报!N$3),1,0)</f>
        <v>0</v>
      </c>
    </row>
    <row r="527" spans="11:11">
      <c r="K527" s="112">
        <f>IF(AND(年报!N$2&lt;=A527,A527&lt;=年报!N$3),1,0)</f>
        <v>0</v>
      </c>
    </row>
    <row r="528" spans="11:11">
      <c r="K528" s="112">
        <f>IF(AND(年报!N$2&lt;=A528,A528&lt;=年报!N$3),1,0)</f>
        <v>0</v>
      </c>
    </row>
    <row r="529" spans="11:11">
      <c r="K529" s="112">
        <f>IF(AND(年报!N$2&lt;=A529,A529&lt;=年报!N$3),1,0)</f>
        <v>0</v>
      </c>
    </row>
    <row r="530" spans="11:11">
      <c r="K530" s="112">
        <f>IF(AND(年报!N$2&lt;=A530,A530&lt;=年报!N$3),1,0)</f>
        <v>0</v>
      </c>
    </row>
    <row r="531" spans="11:11">
      <c r="K531" s="112">
        <f>IF(AND(年报!N$2&lt;=A531,A531&lt;=年报!N$3),1,0)</f>
        <v>0</v>
      </c>
    </row>
    <row r="532" spans="11:11">
      <c r="K532" s="112">
        <f>IF(AND(年报!N$2&lt;=A532,A532&lt;=年报!N$3),1,0)</f>
        <v>0</v>
      </c>
    </row>
    <row r="533" spans="11:11">
      <c r="K533" s="112">
        <f>IF(AND(年报!N$2&lt;=A533,A533&lt;=年报!N$3),1,0)</f>
        <v>0</v>
      </c>
    </row>
    <row r="534" spans="11:11">
      <c r="K534" s="112">
        <f>IF(AND(年报!N$2&lt;=A534,A534&lt;=年报!N$3),1,0)</f>
        <v>0</v>
      </c>
    </row>
    <row r="535" spans="11:11">
      <c r="K535" s="112">
        <f>IF(AND(年报!N$2&lt;=A535,A535&lt;=年报!N$3),1,0)</f>
        <v>0</v>
      </c>
    </row>
    <row r="536" spans="11:11">
      <c r="K536" s="112">
        <f>IF(AND(年报!N$2&lt;=A536,A536&lt;=年报!N$3),1,0)</f>
        <v>0</v>
      </c>
    </row>
    <row r="537" spans="11:11">
      <c r="K537" s="112">
        <f>IF(AND(年报!N$2&lt;=A537,A537&lt;=年报!N$3),1,0)</f>
        <v>0</v>
      </c>
    </row>
    <row r="538" spans="11:11">
      <c r="K538" s="112">
        <f>IF(AND(年报!N$2&lt;=A538,A538&lt;=年报!N$3),1,0)</f>
        <v>0</v>
      </c>
    </row>
    <row r="539" spans="11:11">
      <c r="K539" s="112">
        <f>IF(AND(年报!N$2&lt;=A539,A539&lt;=年报!N$3),1,0)</f>
        <v>0</v>
      </c>
    </row>
    <row r="540" spans="11:11">
      <c r="K540" s="112">
        <f>IF(AND(年报!N$2&lt;=A540,A540&lt;=年报!N$3),1,0)</f>
        <v>0</v>
      </c>
    </row>
    <row r="541" spans="11:11">
      <c r="K541" s="112">
        <f>IF(AND(年报!N$2&lt;=A541,A541&lt;=年报!N$3),1,0)</f>
        <v>0</v>
      </c>
    </row>
    <row r="542" spans="11:11">
      <c r="K542" s="112">
        <f>IF(AND(年报!N$2&lt;=A542,A542&lt;=年报!N$3),1,0)</f>
        <v>0</v>
      </c>
    </row>
    <row r="543" spans="11:11">
      <c r="K543" s="112">
        <f>IF(AND(年报!N$2&lt;=A543,A543&lt;=年报!N$3),1,0)</f>
        <v>0</v>
      </c>
    </row>
    <row r="544" spans="11:11">
      <c r="K544" s="112">
        <f>IF(AND(年报!N$2&lt;=A544,A544&lt;=年报!N$3),1,0)</f>
        <v>0</v>
      </c>
    </row>
    <row r="545" spans="11:11">
      <c r="K545" s="112">
        <f>IF(AND(年报!N$2&lt;=A545,A545&lt;=年报!N$3),1,0)</f>
        <v>0</v>
      </c>
    </row>
    <row r="546" spans="11:11">
      <c r="K546" s="112">
        <f>IF(AND(年报!N$2&lt;=A546,A546&lt;=年报!N$3),1,0)</f>
        <v>0</v>
      </c>
    </row>
    <row r="547" spans="11:11">
      <c r="K547" s="112">
        <f>IF(AND(年报!N$2&lt;=A547,A547&lt;=年报!N$3),1,0)</f>
        <v>0</v>
      </c>
    </row>
    <row r="548" spans="11:11">
      <c r="K548" s="112">
        <f>IF(AND(年报!N$2&lt;=A548,A548&lt;=年报!N$3),1,0)</f>
        <v>0</v>
      </c>
    </row>
    <row r="549" spans="11:11">
      <c r="K549" s="112">
        <f>IF(AND(年报!N$2&lt;=A549,A549&lt;=年报!N$3),1,0)</f>
        <v>0</v>
      </c>
    </row>
    <row r="550" spans="11:11">
      <c r="K550" s="112">
        <f>IF(AND(年报!N$2&lt;=A550,A550&lt;=年报!N$3),1,0)</f>
        <v>0</v>
      </c>
    </row>
    <row r="551" spans="11:11">
      <c r="K551" s="112">
        <f>IF(AND(年报!N$2&lt;=A551,A551&lt;=年报!N$3),1,0)</f>
        <v>0</v>
      </c>
    </row>
    <row r="552" spans="11:11">
      <c r="K552" s="112">
        <f>IF(AND(年报!N$2&lt;=A552,A552&lt;=年报!N$3),1,0)</f>
        <v>0</v>
      </c>
    </row>
    <row r="553" spans="11:11">
      <c r="K553" s="112">
        <f>IF(AND(年报!N$2&lt;=A553,A553&lt;=年报!N$3),1,0)</f>
        <v>0</v>
      </c>
    </row>
    <row r="554" spans="11:11">
      <c r="K554" s="112">
        <f>IF(AND(年报!N$2&lt;=A554,A554&lt;=年报!N$3),1,0)</f>
        <v>0</v>
      </c>
    </row>
    <row r="555" spans="11:11">
      <c r="K555" s="112">
        <f>IF(AND(年报!N$2&lt;=A555,A555&lt;=年报!N$3),1,0)</f>
        <v>0</v>
      </c>
    </row>
    <row r="556" spans="11:11">
      <c r="K556" s="112">
        <f>IF(AND(年报!N$2&lt;=A556,A556&lt;=年报!N$3),1,0)</f>
        <v>0</v>
      </c>
    </row>
    <row r="557" spans="11:11">
      <c r="K557" s="112">
        <f>IF(AND(年报!N$2&lt;=A557,A557&lt;=年报!N$3),1,0)</f>
        <v>0</v>
      </c>
    </row>
    <row r="558" spans="11:11">
      <c r="K558" s="112">
        <f>IF(AND(年报!N$2&lt;=A558,A558&lt;=年报!N$3),1,0)</f>
        <v>0</v>
      </c>
    </row>
    <row r="559" spans="11:11">
      <c r="K559" s="112">
        <f>IF(AND(年报!N$2&lt;=A559,A559&lt;=年报!N$3),1,0)</f>
        <v>0</v>
      </c>
    </row>
    <row r="560" spans="11:11">
      <c r="K560" s="112">
        <f>IF(AND(年报!N$2&lt;=A560,A560&lt;=年报!N$3),1,0)</f>
        <v>0</v>
      </c>
    </row>
    <row r="561" spans="11:11">
      <c r="K561" s="112">
        <f>IF(AND(年报!N$2&lt;=A561,A561&lt;=年报!N$3),1,0)</f>
        <v>0</v>
      </c>
    </row>
    <row r="562" spans="11:11">
      <c r="K562" s="112">
        <f>IF(AND(年报!N$2&lt;=A562,A562&lt;=年报!N$3),1,0)</f>
        <v>0</v>
      </c>
    </row>
    <row r="563" spans="11:11">
      <c r="K563" s="112">
        <f>IF(AND(年报!N$2&lt;=A563,A563&lt;=年报!N$3),1,0)</f>
        <v>0</v>
      </c>
    </row>
    <row r="564" spans="11:11">
      <c r="K564" s="112">
        <f>IF(AND(年报!N$2&lt;=A564,A564&lt;=年报!N$3),1,0)</f>
        <v>0</v>
      </c>
    </row>
    <row r="565" spans="11:11">
      <c r="K565" s="112">
        <f>IF(AND(年报!N$2&lt;=A565,A565&lt;=年报!N$3),1,0)</f>
        <v>0</v>
      </c>
    </row>
    <row r="566" spans="11:11">
      <c r="K566" s="112">
        <f>IF(AND(年报!N$2&lt;=A566,A566&lt;=年报!N$3),1,0)</f>
        <v>0</v>
      </c>
    </row>
    <row r="567" spans="11:11">
      <c r="K567" s="112">
        <f>IF(AND(年报!N$2&lt;=A567,A567&lt;=年报!N$3),1,0)</f>
        <v>0</v>
      </c>
    </row>
    <row r="568" spans="11:11">
      <c r="K568" s="112">
        <f>IF(AND(年报!N$2&lt;=A568,A568&lt;=年报!N$3),1,0)</f>
        <v>0</v>
      </c>
    </row>
    <row r="569" spans="11:11">
      <c r="K569" s="112">
        <f>IF(AND(年报!N$2&lt;=A569,A569&lt;=年报!N$3),1,0)</f>
        <v>0</v>
      </c>
    </row>
    <row r="570" spans="11:11">
      <c r="K570" s="112">
        <f>IF(AND(年报!N$2&lt;=A570,A570&lt;=年报!N$3),1,0)</f>
        <v>0</v>
      </c>
    </row>
    <row r="571" spans="11:11">
      <c r="K571" s="112">
        <f>IF(AND(年报!N$2&lt;=A571,A571&lt;=年报!N$3),1,0)</f>
        <v>0</v>
      </c>
    </row>
    <row r="572" spans="11:11">
      <c r="K572" s="112">
        <f>IF(AND(年报!N$2&lt;=A572,A572&lt;=年报!N$3),1,0)</f>
        <v>0</v>
      </c>
    </row>
    <row r="573" spans="11:11">
      <c r="K573" s="112">
        <f>IF(AND(年报!N$2&lt;=A573,A573&lt;=年报!N$3),1,0)</f>
        <v>0</v>
      </c>
    </row>
    <row r="574" spans="11:11">
      <c r="K574" s="112">
        <f>IF(AND(年报!N$2&lt;=A574,A574&lt;=年报!N$3),1,0)</f>
        <v>0</v>
      </c>
    </row>
    <row r="575" spans="11:11">
      <c r="K575" s="112">
        <f>IF(AND(年报!N$2&lt;=A575,A575&lt;=年报!N$3),1,0)</f>
        <v>0</v>
      </c>
    </row>
    <row r="576" spans="11:11">
      <c r="K576" s="112">
        <f>IF(AND(年报!N$2&lt;=A576,A576&lt;=年报!N$3),1,0)</f>
        <v>0</v>
      </c>
    </row>
    <row r="577" spans="11:11">
      <c r="K577" s="112">
        <f>IF(AND(年报!N$2&lt;=A577,A577&lt;=年报!N$3),1,0)</f>
        <v>0</v>
      </c>
    </row>
    <row r="578" spans="11:11">
      <c r="K578" s="112">
        <f>IF(AND(年报!N$2&lt;=A578,A578&lt;=年报!N$3),1,0)</f>
        <v>0</v>
      </c>
    </row>
    <row r="579" spans="11:11">
      <c r="K579" s="112">
        <f>IF(AND(年报!N$2&lt;=A579,A579&lt;=年报!N$3),1,0)</f>
        <v>0</v>
      </c>
    </row>
    <row r="580" spans="11:11">
      <c r="K580" s="112">
        <f>IF(AND(年报!N$2&lt;=A580,A580&lt;=年报!N$3),1,0)</f>
        <v>0</v>
      </c>
    </row>
    <row r="581" spans="11:11">
      <c r="K581" s="112">
        <f>IF(AND(年报!N$2&lt;=A581,A581&lt;=年报!N$3),1,0)</f>
        <v>0</v>
      </c>
    </row>
    <row r="582" spans="11:11">
      <c r="K582" s="112">
        <f>IF(AND(年报!N$2&lt;=A582,A582&lt;=年报!N$3),1,0)</f>
        <v>0</v>
      </c>
    </row>
    <row r="583" spans="11:11">
      <c r="K583" s="112">
        <f>IF(AND(年报!N$2&lt;=A583,A583&lt;=年报!N$3),1,0)</f>
        <v>0</v>
      </c>
    </row>
    <row r="584" spans="11:11">
      <c r="K584" s="112">
        <f>IF(AND(年报!N$2&lt;=A584,A584&lt;=年报!N$3),1,0)</f>
        <v>0</v>
      </c>
    </row>
    <row r="585" spans="11:11">
      <c r="K585" s="112">
        <f>IF(AND(年报!N$2&lt;=A585,A585&lt;=年报!N$3),1,0)</f>
        <v>0</v>
      </c>
    </row>
    <row r="586" spans="11:11">
      <c r="K586" s="112">
        <f>IF(AND(年报!N$2&lt;=A586,A586&lt;=年报!N$3),1,0)</f>
        <v>0</v>
      </c>
    </row>
    <row r="587" spans="11:11">
      <c r="K587" s="112">
        <f>IF(AND(年报!N$2&lt;=A587,A587&lt;=年报!N$3),1,0)</f>
        <v>0</v>
      </c>
    </row>
    <row r="588" spans="11:11">
      <c r="K588" s="112">
        <f>IF(AND(年报!N$2&lt;=A588,A588&lt;=年报!N$3),1,0)</f>
        <v>0</v>
      </c>
    </row>
    <row r="589" spans="11:11">
      <c r="K589" s="112">
        <f>IF(AND(年报!N$2&lt;=A589,A589&lt;=年报!N$3),1,0)</f>
        <v>0</v>
      </c>
    </row>
    <row r="590" spans="11:11">
      <c r="K590" s="112">
        <f>IF(AND(年报!N$2&lt;=A590,A590&lt;=年报!N$3),1,0)</f>
        <v>0</v>
      </c>
    </row>
    <row r="591" spans="11:11">
      <c r="K591" s="112">
        <f>IF(AND(年报!N$2&lt;=A591,A591&lt;=年报!N$3),1,0)</f>
        <v>0</v>
      </c>
    </row>
    <row r="592" spans="11:11">
      <c r="K592" s="112">
        <f>IF(AND(年报!N$2&lt;=A592,A592&lt;=年报!N$3),1,0)</f>
        <v>0</v>
      </c>
    </row>
    <row r="593" spans="11:11">
      <c r="K593" s="112">
        <f>IF(AND(年报!N$2&lt;=A593,A593&lt;=年报!N$3),1,0)</f>
        <v>0</v>
      </c>
    </row>
    <row r="594" spans="11:11">
      <c r="K594" s="112">
        <f>IF(AND(年报!N$2&lt;=A594,A594&lt;=年报!N$3),1,0)</f>
        <v>0</v>
      </c>
    </row>
    <row r="595" spans="11:11">
      <c r="K595" s="112">
        <f>IF(AND(年报!N$2&lt;=A595,A595&lt;=年报!N$3),1,0)</f>
        <v>0</v>
      </c>
    </row>
    <row r="596" spans="11:11">
      <c r="K596" s="112">
        <f>IF(AND(年报!N$2&lt;=A596,A596&lt;=年报!N$3),1,0)</f>
        <v>0</v>
      </c>
    </row>
    <row r="597" spans="11:11">
      <c r="K597" s="112">
        <f>IF(AND(年报!N$2&lt;=A597,A597&lt;=年报!N$3),1,0)</f>
        <v>0</v>
      </c>
    </row>
    <row r="598" spans="11:11">
      <c r="K598" s="112">
        <f>IF(AND(年报!N$2&lt;=A598,A598&lt;=年报!N$3),1,0)</f>
        <v>0</v>
      </c>
    </row>
    <row r="599" spans="11:11">
      <c r="K599" s="112">
        <f>IF(AND(年报!N$2&lt;=A599,A599&lt;=年报!N$3),1,0)</f>
        <v>0</v>
      </c>
    </row>
    <row r="600" spans="11:11">
      <c r="K600" s="112">
        <f>IF(AND(年报!N$2&lt;=A600,A600&lt;=年报!N$3),1,0)</f>
        <v>0</v>
      </c>
    </row>
    <row r="601" spans="11:11">
      <c r="K601" s="112">
        <f>IF(AND(年报!N$2&lt;=A601,A601&lt;=年报!N$3),1,0)</f>
        <v>0</v>
      </c>
    </row>
    <row r="602" spans="11:11">
      <c r="K602" s="112">
        <f>IF(AND(年报!N$2&lt;=A602,A602&lt;=年报!N$3),1,0)</f>
        <v>0</v>
      </c>
    </row>
    <row r="603" spans="11:11">
      <c r="K603" s="112">
        <f>IF(AND(年报!N$2&lt;=A603,A603&lt;=年报!N$3),1,0)</f>
        <v>0</v>
      </c>
    </row>
    <row r="604" spans="11:11">
      <c r="K604" s="112">
        <f>IF(AND(年报!N$2&lt;=A604,A604&lt;=年报!N$3),1,0)</f>
        <v>0</v>
      </c>
    </row>
    <row r="605" spans="11:11">
      <c r="K605" s="112">
        <f>IF(AND(年报!N$2&lt;=A605,A605&lt;=年报!N$3),1,0)</f>
        <v>0</v>
      </c>
    </row>
    <row r="606" spans="11:11">
      <c r="K606" s="112">
        <f>IF(AND(年报!N$2&lt;=A606,A606&lt;=年报!N$3),1,0)</f>
        <v>0</v>
      </c>
    </row>
    <row r="607" spans="11:11">
      <c r="K607" s="112">
        <f>IF(AND(年报!N$2&lt;=A607,A607&lt;=年报!N$3),1,0)</f>
        <v>0</v>
      </c>
    </row>
    <row r="608" spans="11:11">
      <c r="K608" s="112">
        <f>IF(AND(年报!N$2&lt;=A608,A608&lt;=年报!N$3),1,0)</f>
        <v>0</v>
      </c>
    </row>
    <row r="609" spans="11:11">
      <c r="K609" s="112">
        <f>IF(AND(年报!N$2&lt;=A609,A609&lt;=年报!N$3),1,0)</f>
        <v>0</v>
      </c>
    </row>
    <row r="610" spans="11:11">
      <c r="K610" s="112">
        <f>IF(AND(年报!N$2&lt;=A610,A610&lt;=年报!N$3),1,0)</f>
        <v>0</v>
      </c>
    </row>
    <row r="611" spans="11:11">
      <c r="K611" s="112">
        <f>IF(AND(年报!N$2&lt;=A611,A611&lt;=年报!N$3),1,0)</f>
        <v>0</v>
      </c>
    </row>
    <row r="612" spans="11:11">
      <c r="K612" s="112">
        <f>IF(AND(年报!N$2&lt;=A612,A612&lt;=年报!N$3),1,0)</f>
        <v>0</v>
      </c>
    </row>
    <row r="613" spans="11:11">
      <c r="K613" s="112">
        <f>IF(AND(年报!N$2&lt;=A613,A613&lt;=年报!N$3),1,0)</f>
        <v>0</v>
      </c>
    </row>
    <row r="614" spans="11:11">
      <c r="K614" s="112">
        <f>IF(AND(年报!N$2&lt;=A614,A614&lt;=年报!N$3),1,0)</f>
        <v>0</v>
      </c>
    </row>
    <row r="615" spans="11:11">
      <c r="K615" s="112">
        <f>IF(AND(年报!N$2&lt;=A615,A615&lt;=年报!N$3),1,0)</f>
        <v>0</v>
      </c>
    </row>
    <row r="616" spans="11:11">
      <c r="K616" s="112">
        <f>IF(AND(年报!N$2&lt;=A616,A616&lt;=年报!N$3),1,0)</f>
        <v>0</v>
      </c>
    </row>
    <row r="617" spans="11:11">
      <c r="K617" s="112">
        <f>IF(AND(年报!N$2&lt;=A617,A617&lt;=年报!N$3),1,0)</f>
        <v>0</v>
      </c>
    </row>
    <row r="618" spans="11:11">
      <c r="K618" s="112">
        <f>IF(AND(年报!N$2&lt;=A618,A618&lt;=年报!N$3),1,0)</f>
        <v>0</v>
      </c>
    </row>
    <row r="619" spans="11:11">
      <c r="K619" s="112">
        <f>IF(AND(年报!N$2&lt;=A619,A619&lt;=年报!N$3),1,0)</f>
        <v>0</v>
      </c>
    </row>
    <row r="620" spans="11:11">
      <c r="K620" s="112">
        <f>IF(AND(年报!N$2&lt;=A620,A620&lt;=年报!N$3),1,0)</f>
        <v>0</v>
      </c>
    </row>
    <row r="621" spans="11:11">
      <c r="K621" s="112">
        <f>IF(AND(年报!N$2&lt;=A621,A621&lt;=年报!N$3),1,0)</f>
        <v>0</v>
      </c>
    </row>
    <row r="622" spans="11:11">
      <c r="K622" s="112">
        <f>IF(AND(年报!N$2&lt;=A622,A622&lt;=年报!N$3),1,0)</f>
        <v>0</v>
      </c>
    </row>
    <row r="623" spans="11:11">
      <c r="K623" s="112">
        <f>IF(AND(年报!N$2&lt;=A623,A623&lt;=年报!N$3),1,0)</f>
        <v>0</v>
      </c>
    </row>
    <row r="624" spans="11:11">
      <c r="K624" s="112">
        <f>IF(AND(年报!N$2&lt;=A624,A624&lt;=年报!N$3),1,0)</f>
        <v>0</v>
      </c>
    </row>
    <row r="625" spans="11:11">
      <c r="K625" s="112">
        <f>IF(AND(年报!N$2&lt;=A625,A625&lt;=年报!N$3),1,0)</f>
        <v>0</v>
      </c>
    </row>
    <row r="626" spans="11:11">
      <c r="K626" s="112">
        <f>IF(AND(年报!N$2&lt;=A626,A626&lt;=年报!N$3),1,0)</f>
        <v>0</v>
      </c>
    </row>
    <row r="627" spans="11:11">
      <c r="K627" s="112">
        <f>IF(AND(年报!N$2&lt;=A627,A627&lt;=年报!N$3),1,0)</f>
        <v>0</v>
      </c>
    </row>
    <row r="628" spans="11:11">
      <c r="K628" s="112">
        <f>IF(AND(年报!N$2&lt;=A628,A628&lt;=年报!N$3),1,0)</f>
        <v>0</v>
      </c>
    </row>
    <row r="629" spans="11:11">
      <c r="K629" s="112">
        <f>IF(AND(年报!N$2&lt;=A629,A629&lt;=年报!N$3),1,0)</f>
        <v>0</v>
      </c>
    </row>
    <row r="630" spans="11:11">
      <c r="K630" s="112">
        <f>IF(AND(年报!N$2&lt;=A630,A630&lt;=年报!N$3),1,0)</f>
        <v>0</v>
      </c>
    </row>
    <row r="631" spans="11:11">
      <c r="K631" s="112">
        <f>IF(AND(年报!N$2&lt;=A631,A631&lt;=年报!N$3),1,0)</f>
        <v>0</v>
      </c>
    </row>
    <row r="632" spans="11:11">
      <c r="K632" s="112">
        <f>IF(AND(年报!N$2&lt;=A632,A632&lt;=年报!N$3),1,0)</f>
        <v>0</v>
      </c>
    </row>
    <row r="633" spans="11:11">
      <c r="K633" s="112">
        <f>IF(AND(年报!N$2&lt;=A633,A633&lt;=年报!N$3),1,0)</f>
        <v>0</v>
      </c>
    </row>
    <row r="634" spans="11:11">
      <c r="K634" s="112">
        <f>IF(AND(年报!N$2&lt;=A634,A634&lt;=年报!N$3),1,0)</f>
        <v>0</v>
      </c>
    </row>
    <row r="635" spans="11:11">
      <c r="K635" s="112">
        <f>IF(AND(年报!N$2&lt;=A635,A635&lt;=年报!N$3),1,0)</f>
        <v>0</v>
      </c>
    </row>
    <row r="636" spans="11:11">
      <c r="K636" s="112">
        <f>IF(AND(年报!N$2&lt;=A636,A636&lt;=年报!N$3),1,0)</f>
        <v>0</v>
      </c>
    </row>
    <row r="637" spans="11:11">
      <c r="K637" s="112">
        <f>IF(AND(年报!N$2&lt;=A637,A637&lt;=年报!N$3),1,0)</f>
        <v>0</v>
      </c>
    </row>
    <row r="638" spans="11:11">
      <c r="K638" s="112">
        <f>IF(AND(年报!N$2&lt;=A638,A638&lt;=年报!N$3),1,0)</f>
        <v>0</v>
      </c>
    </row>
    <row r="639" spans="11:11">
      <c r="K639" s="112">
        <f>IF(AND(年报!N$2&lt;=A639,A639&lt;=年报!N$3),1,0)</f>
        <v>0</v>
      </c>
    </row>
    <row r="640" spans="11:11">
      <c r="K640" s="112">
        <f>IF(AND(年报!N$2&lt;=A640,A640&lt;=年报!N$3),1,0)</f>
        <v>0</v>
      </c>
    </row>
    <row r="641" spans="11:11">
      <c r="K641" s="112">
        <f>IF(AND(年报!N$2&lt;=A641,A641&lt;=年报!N$3),1,0)</f>
        <v>0</v>
      </c>
    </row>
    <row r="642" spans="11:11">
      <c r="K642" s="112">
        <f>IF(AND(年报!N$2&lt;=A642,A642&lt;=年报!N$3),1,0)</f>
        <v>0</v>
      </c>
    </row>
    <row r="643" spans="11:11">
      <c r="K643" s="112">
        <f>IF(AND(年报!N$2&lt;=A643,A643&lt;=年报!N$3),1,0)</f>
        <v>0</v>
      </c>
    </row>
    <row r="644" spans="11:11">
      <c r="K644" s="112">
        <f>IF(AND(年报!N$2&lt;=A644,A644&lt;=年报!N$3),1,0)</f>
        <v>0</v>
      </c>
    </row>
    <row r="645" spans="11:11">
      <c r="K645" s="112">
        <f>IF(AND(年报!N$2&lt;=A645,A645&lt;=年报!N$3),1,0)</f>
        <v>0</v>
      </c>
    </row>
    <row r="646" spans="11:11">
      <c r="K646" s="112">
        <f>IF(AND(年报!N$2&lt;=A646,A646&lt;=年报!N$3),1,0)</f>
        <v>0</v>
      </c>
    </row>
    <row r="647" spans="11:11">
      <c r="K647" s="112">
        <f>IF(AND(年报!N$2&lt;=A647,A647&lt;=年报!N$3),1,0)</f>
        <v>0</v>
      </c>
    </row>
    <row r="648" spans="11:11">
      <c r="K648" s="112">
        <f>IF(AND(年报!N$2&lt;=A648,A648&lt;=年报!N$3),1,0)</f>
        <v>0</v>
      </c>
    </row>
    <row r="649" spans="11:11">
      <c r="K649" s="112">
        <f>IF(AND(年报!N$2&lt;=A649,A649&lt;=年报!N$3),1,0)</f>
        <v>0</v>
      </c>
    </row>
    <row r="650" spans="11:11">
      <c r="K650" s="112">
        <f>IF(AND(年报!N$2&lt;=A650,A650&lt;=年报!N$3),1,0)</f>
        <v>0</v>
      </c>
    </row>
    <row r="651" spans="11:11">
      <c r="K651" s="112">
        <f>IF(AND(年报!N$2&lt;=A651,A651&lt;=年报!N$3),1,0)</f>
        <v>0</v>
      </c>
    </row>
    <row r="652" spans="11:11">
      <c r="K652" s="112">
        <f>IF(AND(年报!N$2&lt;=A652,A652&lt;=年报!N$3),1,0)</f>
        <v>0</v>
      </c>
    </row>
    <row r="653" spans="11:11">
      <c r="K653" s="112">
        <f>IF(AND(年报!N$2&lt;=A653,A653&lt;=年报!N$3),1,0)</f>
        <v>0</v>
      </c>
    </row>
    <row r="654" spans="11:11">
      <c r="K654" s="112">
        <f>IF(AND(年报!N$2&lt;=A654,A654&lt;=年报!N$3),1,0)</f>
        <v>0</v>
      </c>
    </row>
    <row r="655" spans="11:11">
      <c r="K655" s="112">
        <f>IF(AND(年报!N$2&lt;=A655,A655&lt;=年报!N$3),1,0)</f>
        <v>0</v>
      </c>
    </row>
    <row r="656" spans="11:11">
      <c r="K656" s="112">
        <f>IF(AND(年报!N$2&lt;=A656,A656&lt;=年报!N$3),1,0)</f>
        <v>0</v>
      </c>
    </row>
    <row r="657" spans="11:11">
      <c r="K657" s="112">
        <f>IF(AND(年报!N$2&lt;=A657,A657&lt;=年报!N$3),1,0)</f>
        <v>0</v>
      </c>
    </row>
    <row r="658" spans="11:11">
      <c r="K658" s="112">
        <f>IF(AND(年报!N$2&lt;=A658,A658&lt;=年报!N$3),1,0)</f>
        <v>0</v>
      </c>
    </row>
    <row r="659" spans="11:11">
      <c r="K659" s="112">
        <f>IF(AND(年报!N$2&lt;=A659,A659&lt;=年报!N$3),1,0)</f>
        <v>0</v>
      </c>
    </row>
    <row r="660" spans="11:11">
      <c r="K660" s="112">
        <f>IF(AND(年报!N$2&lt;=A660,A660&lt;=年报!N$3),1,0)</f>
        <v>0</v>
      </c>
    </row>
    <row r="661" spans="11:11">
      <c r="K661" s="112">
        <f>IF(AND(年报!N$2&lt;=A661,A661&lt;=年报!N$3),1,0)</f>
        <v>0</v>
      </c>
    </row>
    <row r="662" spans="11:11">
      <c r="K662" s="112">
        <f>IF(AND(年报!N$2&lt;=A662,A662&lt;=年报!N$3),1,0)</f>
        <v>0</v>
      </c>
    </row>
    <row r="663" spans="11:11">
      <c r="K663" s="112">
        <f>IF(AND(年报!N$2&lt;=A663,A663&lt;=年报!N$3),1,0)</f>
        <v>0</v>
      </c>
    </row>
    <row r="664" spans="11:11">
      <c r="K664" s="112">
        <f>IF(AND(年报!N$2&lt;=A664,A664&lt;=年报!N$3),1,0)</f>
        <v>0</v>
      </c>
    </row>
    <row r="665" spans="11:11">
      <c r="K665" s="112">
        <f>IF(AND(年报!N$2&lt;=A665,A665&lt;=年报!N$3),1,0)</f>
        <v>0</v>
      </c>
    </row>
    <row r="666" spans="11:11">
      <c r="K666" s="112">
        <f>IF(AND(年报!N$2&lt;=A666,A666&lt;=年报!N$3),1,0)</f>
        <v>0</v>
      </c>
    </row>
    <row r="667" spans="11:11">
      <c r="K667" s="112">
        <f>IF(AND(年报!N$2&lt;=A667,A667&lt;=年报!N$3),1,0)</f>
        <v>0</v>
      </c>
    </row>
    <row r="668" spans="11:11">
      <c r="K668" s="112">
        <f>IF(AND(年报!N$2&lt;=A668,A668&lt;=年报!N$3),1,0)</f>
        <v>0</v>
      </c>
    </row>
    <row r="669" spans="11:11">
      <c r="K669" s="112">
        <f>IF(AND(年报!N$2&lt;=A669,A669&lt;=年报!N$3),1,0)</f>
        <v>0</v>
      </c>
    </row>
    <row r="670" spans="11:11">
      <c r="K670" s="112">
        <f>IF(AND(年报!N$2&lt;=A670,A670&lt;=年报!N$3),1,0)</f>
        <v>0</v>
      </c>
    </row>
    <row r="671" spans="11:11">
      <c r="K671" s="112">
        <f>IF(AND(年报!N$2&lt;=A671,A671&lt;=年报!N$3),1,0)</f>
        <v>0</v>
      </c>
    </row>
    <row r="672" spans="11:11">
      <c r="K672" s="112">
        <f>IF(AND(年报!N$2&lt;=A672,A672&lt;=年报!N$3),1,0)</f>
        <v>0</v>
      </c>
    </row>
    <row r="673" spans="11:11">
      <c r="K673" s="112">
        <f>IF(AND(年报!N$2&lt;=A673,A673&lt;=年报!N$3),1,0)</f>
        <v>0</v>
      </c>
    </row>
    <row r="674" spans="11:11">
      <c r="K674" s="112">
        <f>IF(AND(年报!N$2&lt;=A674,A674&lt;=年报!N$3),1,0)</f>
        <v>0</v>
      </c>
    </row>
    <row r="675" spans="11:11">
      <c r="K675" s="112">
        <f>IF(AND(年报!N$2&lt;=A675,A675&lt;=年报!N$3),1,0)</f>
        <v>0</v>
      </c>
    </row>
    <row r="676" spans="11:11">
      <c r="K676" s="112">
        <f>IF(AND(年报!N$2&lt;=A676,A676&lt;=年报!N$3),1,0)</f>
        <v>0</v>
      </c>
    </row>
    <row r="677" spans="11:11">
      <c r="K677" s="112">
        <f>IF(AND(年报!N$2&lt;=A677,A677&lt;=年报!N$3),1,0)</f>
        <v>0</v>
      </c>
    </row>
    <row r="678" spans="11:11">
      <c r="K678" s="112">
        <f>IF(AND(年报!N$2&lt;=A678,A678&lt;=年报!N$3),1,0)</f>
        <v>0</v>
      </c>
    </row>
    <row r="679" spans="11:11">
      <c r="K679" s="112">
        <f>IF(AND(年报!N$2&lt;=A679,A679&lt;=年报!N$3),1,0)</f>
        <v>0</v>
      </c>
    </row>
    <row r="680" spans="11:11">
      <c r="K680" s="112">
        <f>IF(AND(年报!N$2&lt;=A680,A680&lt;=年报!N$3),1,0)</f>
        <v>0</v>
      </c>
    </row>
    <row r="681" spans="11:11">
      <c r="K681" s="112">
        <f>IF(AND(年报!N$2&lt;=A681,A681&lt;=年报!N$3),1,0)</f>
        <v>0</v>
      </c>
    </row>
    <row r="682" spans="11:11">
      <c r="K682" s="112">
        <f>IF(AND(年报!N$2&lt;=A682,A682&lt;=年报!N$3),1,0)</f>
        <v>0</v>
      </c>
    </row>
    <row r="683" spans="11:11">
      <c r="K683" s="112">
        <f>IF(AND(年报!N$2&lt;=A683,A683&lt;=年报!N$3),1,0)</f>
        <v>0</v>
      </c>
    </row>
    <row r="684" spans="11:11">
      <c r="K684" s="112">
        <f>IF(AND(年报!N$2&lt;=A684,A684&lt;=年报!N$3),1,0)</f>
        <v>0</v>
      </c>
    </row>
    <row r="685" spans="11:11">
      <c r="K685" s="112">
        <f>IF(AND(年报!N$2&lt;=A685,A685&lt;=年报!N$3),1,0)</f>
        <v>0</v>
      </c>
    </row>
    <row r="686" spans="11:11">
      <c r="K686" s="112">
        <f>IF(AND(年报!N$2&lt;=A686,A686&lt;=年报!N$3),1,0)</f>
        <v>0</v>
      </c>
    </row>
    <row r="687" spans="11:11">
      <c r="K687" s="112">
        <f>IF(AND(年报!N$2&lt;=A687,A687&lt;=年报!N$3),1,0)</f>
        <v>0</v>
      </c>
    </row>
    <row r="688" spans="11:11">
      <c r="K688" s="112">
        <f>IF(AND(年报!N$2&lt;=A688,A688&lt;=年报!N$3),1,0)</f>
        <v>0</v>
      </c>
    </row>
    <row r="689" spans="11:11">
      <c r="K689" s="112">
        <f>IF(AND(年报!N$2&lt;=A689,A689&lt;=年报!N$3),1,0)</f>
        <v>0</v>
      </c>
    </row>
    <row r="690" spans="11:11">
      <c r="K690" s="112">
        <f>IF(AND(年报!N$2&lt;=A690,A690&lt;=年报!N$3),1,0)</f>
        <v>0</v>
      </c>
    </row>
    <row r="691" spans="11:11">
      <c r="K691" s="112">
        <f>IF(AND(年报!N$2&lt;=A691,A691&lt;=年报!N$3),1,0)</f>
        <v>0</v>
      </c>
    </row>
    <row r="692" spans="11:11">
      <c r="K692" s="112">
        <f>IF(AND(年报!N$2&lt;=A692,A692&lt;=年报!N$3),1,0)</f>
        <v>0</v>
      </c>
    </row>
    <row r="693" spans="11:11">
      <c r="K693" s="112">
        <f>IF(AND(年报!N$2&lt;=A693,A693&lt;=年报!N$3),1,0)</f>
        <v>0</v>
      </c>
    </row>
    <row r="694" spans="11:11">
      <c r="K694" s="112">
        <f>IF(AND(年报!N$2&lt;=A694,A694&lt;=年报!N$3),1,0)</f>
        <v>0</v>
      </c>
    </row>
    <row r="695" spans="11:11">
      <c r="K695" s="112">
        <f>IF(AND(年报!N$2&lt;=A695,A695&lt;=年报!N$3),1,0)</f>
        <v>0</v>
      </c>
    </row>
    <row r="696" spans="11:11">
      <c r="K696" s="112">
        <f>IF(AND(年报!N$2&lt;=A696,A696&lt;=年报!N$3),1,0)</f>
        <v>0</v>
      </c>
    </row>
    <row r="697" spans="11:11">
      <c r="K697" s="112">
        <f>IF(AND(年报!N$2&lt;=A697,A697&lt;=年报!N$3),1,0)</f>
        <v>0</v>
      </c>
    </row>
    <row r="698" spans="11:11">
      <c r="K698" s="112">
        <f>IF(AND(年报!N$2&lt;=A698,A698&lt;=年报!N$3),1,0)</f>
        <v>0</v>
      </c>
    </row>
    <row r="699" spans="11:11">
      <c r="K699" s="112">
        <f>IF(AND(年报!N$2&lt;=A699,A699&lt;=年报!N$3),1,0)</f>
        <v>0</v>
      </c>
    </row>
    <row r="700" spans="11:11">
      <c r="K700" s="112">
        <f>IF(AND(年报!N$2&lt;=A700,A700&lt;=年报!N$3),1,0)</f>
        <v>0</v>
      </c>
    </row>
    <row r="701" spans="11:11">
      <c r="K701" s="112">
        <f>IF(AND(年报!N$2&lt;=A701,A701&lt;=年报!N$3),1,0)</f>
        <v>0</v>
      </c>
    </row>
    <row r="702" spans="11:11">
      <c r="K702" s="112">
        <f>IF(AND(年报!N$2&lt;=A702,A702&lt;=年报!N$3),1,0)</f>
        <v>0</v>
      </c>
    </row>
    <row r="703" spans="11:11">
      <c r="K703" s="112">
        <f>IF(AND(年报!N$2&lt;=A703,A703&lt;=年报!N$3),1,0)</f>
        <v>0</v>
      </c>
    </row>
    <row r="704" spans="11:11">
      <c r="K704" s="112">
        <f>IF(AND(年报!N$2&lt;=A704,A704&lt;=年报!N$3),1,0)</f>
        <v>0</v>
      </c>
    </row>
    <row r="705" spans="11:11">
      <c r="K705" s="112">
        <f>IF(AND(年报!N$2&lt;=A705,A705&lt;=年报!N$3),1,0)</f>
        <v>0</v>
      </c>
    </row>
    <row r="706" spans="11:11">
      <c r="K706" s="112">
        <f>IF(AND(年报!N$2&lt;=A706,A706&lt;=年报!N$3),1,0)</f>
        <v>0</v>
      </c>
    </row>
    <row r="707" spans="11:11">
      <c r="K707" s="112">
        <f>IF(AND(年报!N$2&lt;=A707,A707&lt;=年报!N$3),1,0)</f>
        <v>0</v>
      </c>
    </row>
    <row r="708" spans="11:11">
      <c r="K708" s="112">
        <f>IF(AND(年报!N$2&lt;=A708,A708&lt;=年报!N$3),1,0)</f>
        <v>0</v>
      </c>
    </row>
    <row r="709" spans="11:11">
      <c r="K709" s="112">
        <f>IF(AND(年报!N$2&lt;=A709,A709&lt;=年报!N$3),1,0)</f>
        <v>0</v>
      </c>
    </row>
    <row r="710" spans="11:11">
      <c r="K710" s="112">
        <f>IF(AND(年报!N$2&lt;=A710,A710&lt;=年报!N$3),1,0)</f>
        <v>0</v>
      </c>
    </row>
    <row r="711" spans="11:11">
      <c r="K711" s="112">
        <f>IF(AND(年报!N$2&lt;=A711,A711&lt;=年报!N$3),1,0)</f>
        <v>0</v>
      </c>
    </row>
    <row r="712" spans="11:11">
      <c r="K712" s="112">
        <f>IF(AND(年报!N$2&lt;=A712,A712&lt;=年报!N$3),1,0)</f>
        <v>0</v>
      </c>
    </row>
    <row r="713" spans="11:11">
      <c r="K713" s="112">
        <f>IF(AND(年报!N$2&lt;=A713,A713&lt;=年报!N$3),1,0)</f>
        <v>0</v>
      </c>
    </row>
    <row r="714" spans="11:11">
      <c r="K714" s="112">
        <f>IF(AND(年报!N$2&lt;=A714,A714&lt;=年报!N$3),1,0)</f>
        <v>0</v>
      </c>
    </row>
    <row r="715" spans="11:11">
      <c r="K715" s="112">
        <f>IF(AND(年报!N$2&lt;=A715,A715&lt;=年报!N$3),1,0)</f>
        <v>0</v>
      </c>
    </row>
    <row r="716" spans="11:11">
      <c r="K716" s="112">
        <f>IF(AND(年报!N$2&lt;=A716,A716&lt;=年报!N$3),1,0)</f>
        <v>0</v>
      </c>
    </row>
    <row r="717" spans="11:11">
      <c r="K717" s="112">
        <f>IF(AND(年报!N$2&lt;=A717,A717&lt;=年报!N$3),1,0)</f>
        <v>0</v>
      </c>
    </row>
    <row r="718" spans="11:11">
      <c r="K718" s="112">
        <f>IF(AND(年报!N$2&lt;=A718,A718&lt;=年报!N$3),1,0)</f>
        <v>0</v>
      </c>
    </row>
    <row r="719" spans="11:11">
      <c r="K719" s="112">
        <f>IF(AND(年报!N$2&lt;=A719,A719&lt;=年报!N$3),1,0)</f>
        <v>0</v>
      </c>
    </row>
    <row r="720" spans="11:11">
      <c r="K720" s="112">
        <f>IF(AND(年报!N$2&lt;=A720,A720&lt;=年报!N$3),1,0)</f>
        <v>0</v>
      </c>
    </row>
    <row r="721" spans="11:11">
      <c r="K721" s="112">
        <f>IF(AND(年报!N$2&lt;=A721,A721&lt;=年报!N$3),1,0)</f>
        <v>0</v>
      </c>
    </row>
    <row r="722" spans="11:11">
      <c r="K722" s="112">
        <f>IF(AND(年报!N$2&lt;=A722,A722&lt;=年报!N$3),1,0)</f>
        <v>0</v>
      </c>
    </row>
    <row r="723" spans="11:11">
      <c r="K723" s="112">
        <f>IF(AND(年报!N$2&lt;=A723,A723&lt;=年报!N$3),1,0)</f>
        <v>0</v>
      </c>
    </row>
    <row r="724" spans="11:11">
      <c r="K724" s="112">
        <f>IF(AND(年报!N$2&lt;=A724,A724&lt;=年报!N$3),1,0)</f>
        <v>0</v>
      </c>
    </row>
    <row r="725" spans="11:11">
      <c r="K725" s="112">
        <f>IF(AND(年报!N$2&lt;=A725,A725&lt;=年报!N$3),1,0)</f>
        <v>0</v>
      </c>
    </row>
    <row r="726" spans="11:11">
      <c r="K726" s="112">
        <f>IF(AND(年报!N$2&lt;=A726,A726&lt;=年报!N$3),1,0)</f>
        <v>0</v>
      </c>
    </row>
    <row r="727" spans="11:11">
      <c r="K727" s="112">
        <f>IF(AND(年报!N$2&lt;=A727,A727&lt;=年报!N$3),1,0)</f>
        <v>0</v>
      </c>
    </row>
    <row r="728" spans="11:11">
      <c r="K728" s="112">
        <f>IF(AND(年报!N$2&lt;=A728,A728&lt;=年报!N$3),1,0)</f>
        <v>0</v>
      </c>
    </row>
    <row r="729" spans="11:11">
      <c r="K729" s="112">
        <f>IF(AND(年报!N$2&lt;=A729,A729&lt;=年报!N$3),1,0)</f>
        <v>0</v>
      </c>
    </row>
    <row r="730" spans="11:11">
      <c r="K730" s="112">
        <f>IF(AND(年报!N$2&lt;=A730,A730&lt;=年报!N$3),1,0)</f>
        <v>0</v>
      </c>
    </row>
    <row r="731" spans="11:11">
      <c r="K731" s="112">
        <f>IF(AND(年报!N$2&lt;=A731,A731&lt;=年报!N$3),1,0)</f>
        <v>0</v>
      </c>
    </row>
    <row r="732" spans="11:11">
      <c r="K732" s="112">
        <f>IF(AND(年报!N$2&lt;=A732,A732&lt;=年报!N$3),1,0)</f>
        <v>0</v>
      </c>
    </row>
    <row r="733" spans="11:11">
      <c r="K733" s="112">
        <f>IF(AND(年报!N$2&lt;=A733,A733&lt;=年报!N$3),1,0)</f>
        <v>0</v>
      </c>
    </row>
    <row r="734" spans="11:11">
      <c r="K734" s="112">
        <f>IF(AND(年报!N$2&lt;=A734,A734&lt;=年报!N$3),1,0)</f>
        <v>0</v>
      </c>
    </row>
    <row r="735" spans="11:11">
      <c r="K735" s="112">
        <f>IF(AND(年报!N$2&lt;=A735,A735&lt;=年报!N$3),1,0)</f>
        <v>0</v>
      </c>
    </row>
    <row r="736" spans="11:11">
      <c r="K736" s="112">
        <f>IF(AND(年报!N$2&lt;=A736,A736&lt;=年报!N$3),1,0)</f>
        <v>0</v>
      </c>
    </row>
    <row r="737" spans="11:11">
      <c r="K737" s="112">
        <f>IF(AND(年报!N$2&lt;=A737,A737&lt;=年报!N$3),1,0)</f>
        <v>0</v>
      </c>
    </row>
    <row r="738" spans="11:11">
      <c r="K738" s="112">
        <f>IF(AND(年报!N$2&lt;=A738,A738&lt;=年报!N$3),1,0)</f>
        <v>0</v>
      </c>
    </row>
    <row r="739" spans="11:11">
      <c r="K739" s="112">
        <f>IF(AND(年报!N$2&lt;=A739,A739&lt;=年报!N$3),1,0)</f>
        <v>0</v>
      </c>
    </row>
    <row r="740" spans="11:11">
      <c r="K740" s="112">
        <f>IF(AND(年报!N$2&lt;=A740,A740&lt;=年报!N$3),1,0)</f>
        <v>0</v>
      </c>
    </row>
    <row r="741" spans="11:11">
      <c r="K741" s="112">
        <f>IF(AND(年报!N$2&lt;=A741,A741&lt;=年报!N$3),1,0)</f>
        <v>0</v>
      </c>
    </row>
    <row r="742" spans="11:11">
      <c r="K742" s="112">
        <f>IF(AND(年报!N$2&lt;=A742,A742&lt;=年报!N$3),1,0)</f>
        <v>0</v>
      </c>
    </row>
    <row r="743" spans="11:11">
      <c r="K743" s="112">
        <f>IF(AND(年报!N$2&lt;=A743,A743&lt;=年报!N$3),1,0)</f>
        <v>0</v>
      </c>
    </row>
    <row r="744" spans="11:11">
      <c r="K744" s="112">
        <f>IF(AND(年报!N$2&lt;=A744,A744&lt;=年报!N$3),1,0)</f>
        <v>0</v>
      </c>
    </row>
    <row r="745" spans="11:11">
      <c r="K745" s="112">
        <f>IF(AND(年报!N$2&lt;=A745,A745&lt;=年报!N$3),1,0)</f>
        <v>0</v>
      </c>
    </row>
    <row r="746" spans="11:11">
      <c r="K746" s="112">
        <f>IF(AND(年报!N$2&lt;=A746,A746&lt;=年报!N$3),1,0)</f>
        <v>0</v>
      </c>
    </row>
    <row r="747" spans="11:11">
      <c r="K747" s="112">
        <f>IF(AND(年报!N$2&lt;=A747,A747&lt;=年报!N$3),1,0)</f>
        <v>0</v>
      </c>
    </row>
    <row r="748" spans="11:11">
      <c r="K748" s="112">
        <f>IF(AND(年报!N$2&lt;=A748,A748&lt;=年报!N$3),1,0)</f>
        <v>0</v>
      </c>
    </row>
    <row r="749" spans="11:11">
      <c r="K749" s="112">
        <f>IF(AND(年报!N$2&lt;=A749,A749&lt;=年报!N$3),1,0)</f>
        <v>0</v>
      </c>
    </row>
    <row r="750" spans="11:11">
      <c r="K750" s="112">
        <f>IF(AND(年报!N$2&lt;=A750,A750&lt;=年报!N$3),1,0)</f>
        <v>0</v>
      </c>
    </row>
    <row r="751" spans="11:11">
      <c r="K751" s="112">
        <f>IF(AND(年报!N$2&lt;=A751,A751&lt;=年报!N$3),1,0)</f>
        <v>0</v>
      </c>
    </row>
    <row r="752" spans="11:11">
      <c r="K752" s="112">
        <f>IF(AND(年报!N$2&lt;=A752,A752&lt;=年报!N$3),1,0)</f>
        <v>0</v>
      </c>
    </row>
    <row r="753" spans="11:11">
      <c r="K753" s="112">
        <f>IF(AND(年报!N$2&lt;=A753,A753&lt;=年报!N$3),1,0)</f>
        <v>0</v>
      </c>
    </row>
    <row r="754" spans="11:11">
      <c r="K754" s="112">
        <f>IF(AND(年报!N$2&lt;=A754,A754&lt;=年报!N$3),1,0)</f>
        <v>0</v>
      </c>
    </row>
    <row r="755" spans="11:11">
      <c r="K755" s="112">
        <f>IF(AND(年报!N$2&lt;=A755,A755&lt;=年报!N$3),1,0)</f>
        <v>0</v>
      </c>
    </row>
    <row r="756" spans="11:11">
      <c r="K756" s="112">
        <f>IF(AND(年报!N$2&lt;=A756,A756&lt;=年报!N$3),1,0)</f>
        <v>0</v>
      </c>
    </row>
    <row r="757" spans="11:11">
      <c r="K757" s="112">
        <f>IF(AND(年报!N$2&lt;=A757,A757&lt;=年报!N$3),1,0)</f>
        <v>0</v>
      </c>
    </row>
    <row r="758" spans="11:11">
      <c r="K758" s="112">
        <f>IF(AND(年报!N$2&lt;=A758,A758&lt;=年报!N$3),1,0)</f>
        <v>0</v>
      </c>
    </row>
    <row r="759" spans="11:11">
      <c r="K759" s="112">
        <f>IF(AND(年报!N$2&lt;=A759,A759&lt;=年报!N$3),1,0)</f>
        <v>0</v>
      </c>
    </row>
    <row r="760" spans="11:11">
      <c r="K760" s="112">
        <f>IF(AND(年报!N$2&lt;=A760,A760&lt;=年报!N$3),1,0)</f>
        <v>0</v>
      </c>
    </row>
    <row r="761" spans="11:11">
      <c r="K761" s="112">
        <f>IF(AND(年报!N$2&lt;=A761,A761&lt;=年报!N$3),1,0)</f>
        <v>0</v>
      </c>
    </row>
    <row r="762" spans="11:11">
      <c r="K762" s="112">
        <f>IF(AND(年报!N$2&lt;=A762,A762&lt;=年报!N$3),1,0)</f>
        <v>0</v>
      </c>
    </row>
    <row r="763" spans="11:11">
      <c r="K763" s="112">
        <f>IF(AND(年报!N$2&lt;=A763,A763&lt;=年报!N$3),1,0)</f>
        <v>0</v>
      </c>
    </row>
    <row r="764" spans="11:11">
      <c r="K764" s="112">
        <f>IF(AND(年报!N$2&lt;=A764,A764&lt;=年报!N$3),1,0)</f>
        <v>0</v>
      </c>
    </row>
    <row r="765" spans="11:11">
      <c r="K765" s="112">
        <f>IF(AND(年报!N$2&lt;=A765,A765&lt;=年报!N$3),1,0)</f>
        <v>0</v>
      </c>
    </row>
    <row r="766" spans="11:11">
      <c r="K766" s="112">
        <f>IF(AND(年报!N$2&lt;=A766,A766&lt;=年报!N$3),1,0)</f>
        <v>0</v>
      </c>
    </row>
    <row r="767" spans="11:11">
      <c r="K767" s="112">
        <f>IF(AND(年报!N$2&lt;=A767,A767&lt;=年报!N$3),1,0)</f>
        <v>0</v>
      </c>
    </row>
    <row r="768" spans="11:11">
      <c r="K768" s="112">
        <f>IF(AND(年报!N$2&lt;=A768,A768&lt;=年报!N$3),1,0)</f>
        <v>0</v>
      </c>
    </row>
    <row r="769" spans="11:11">
      <c r="K769" s="112">
        <f>IF(AND(年报!N$2&lt;=A769,A769&lt;=年报!N$3),1,0)</f>
        <v>0</v>
      </c>
    </row>
    <row r="770" spans="11:11">
      <c r="K770" s="112">
        <f>IF(AND(年报!N$2&lt;=A770,A770&lt;=年报!N$3),1,0)</f>
        <v>0</v>
      </c>
    </row>
    <row r="771" spans="11:11">
      <c r="K771" s="112">
        <f>IF(AND(年报!N$2&lt;=A771,A771&lt;=年报!N$3),1,0)</f>
        <v>0</v>
      </c>
    </row>
    <row r="772" spans="11:11">
      <c r="K772" s="112">
        <f>IF(AND(年报!N$2&lt;=A772,A772&lt;=年报!N$3),1,0)</f>
        <v>0</v>
      </c>
    </row>
    <row r="773" spans="11:11">
      <c r="K773" s="112">
        <f>IF(AND(年报!N$2&lt;=A773,A773&lt;=年报!N$3),1,0)</f>
        <v>0</v>
      </c>
    </row>
    <row r="774" spans="11:11">
      <c r="K774" s="112">
        <f>IF(AND(年报!N$2&lt;=A774,A774&lt;=年报!N$3),1,0)</f>
        <v>0</v>
      </c>
    </row>
    <row r="775" spans="11:11">
      <c r="K775" s="112">
        <f>IF(AND(年报!N$2&lt;=A775,A775&lt;=年报!N$3),1,0)</f>
        <v>0</v>
      </c>
    </row>
    <row r="776" spans="11:11">
      <c r="K776" s="112">
        <f>IF(AND(年报!N$2&lt;=A776,A776&lt;=年报!N$3),1,0)</f>
        <v>0</v>
      </c>
    </row>
    <row r="777" spans="11:11">
      <c r="K777" s="112">
        <f>IF(AND(年报!N$2&lt;=A777,A777&lt;=年报!N$3),1,0)</f>
        <v>0</v>
      </c>
    </row>
    <row r="778" spans="11:11">
      <c r="K778" s="112">
        <f>IF(AND(年报!N$2&lt;=A778,A778&lt;=年报!N$3),1,0)</f>
        <v>0</v>
      </c>
    </row>
    <row r="779" spans="11:11">
      <c r="K779" s="112">
        <f>IF(AND(年报!N$2&lt;=A779,A779&lt;=年报!N$3),1,0)</f>
        <v>0</v>
      </c>
    </row>
    <row r="780" spans="11:11">
      <c r="K780" s="112">
        <f>IF(AND(年报!N$2&lt;=A780,A780&lt;=年报!N$3),1,0)</f>
        <v>0</v>
      </c>
    </row>
    <row r="781" spans="11:11">
      <c r="K781" s="112">
        <f>IF(AND(年报!N$2&lt;=A781,A781&lt;=年报!N$3),1,0)</f>
        <v>0</v>
      </c>
    </row>
    <row r="782" spans="11:11">
      <c r="K782" s="112">
        <f>IF(AND(年报!N$2&lt;=A782,A782&lt;=年报!N$3),1,0)</f>
        <v>0</v>
      </c>
    </row>
    <row r="783" spans="11:11">
      <c r="K783" s="112">
        <f>IF(AND(年报!N$2&lt;=A783,A783&lt;=年报!N$3),1,0)</f>
        <v>0</v>
      </c>
    </row>
    <row r="784" spans="11:11">
      <c r="K784" s="112">
        <f>IF(AND(年报!N$2&lt;=A784,A784&lt;=年报!N$3),1,0)</f>
        <v>0</v>
      </c>
    </row>
    <row r="785" spans="11:11">
      <c r="K785" s="112">
        <f>IF(AND(年报!N$2&lt;=A785,A785&lt;=年报!N$3),1,0)</f>
        <v>0</v>
      </c>
    </row>
    <row r="786" spans="11:11">
      <c r="K786" s="112">
        <f>IF(AND(年报!N$2&lt;=A786,A786&lt;=年报!N$3),1,0)</f>
        <v>0</v>
      </c>
    </row>
    <row r="787" spans="11:11">
      <c r="K787" s="112">
        <f>IF(AND(年报!N$2&lt;=A787,A787&lt;=年报!N$3),1,0)</f>
        <v>0</v>
      </c>
    </row>
    <row r="788" spans="11:11">
      <c r="K788" s="112">
        <f>IF(AND(年报!N$2&lt;=A788,A788&lt;=年报!N$3),1,0)</f>
        <v>0</v>
      </c>
    </row>
    <row r="789" spans="11:11">
      <c r="K789" s="112">
        <f>IF(AND(年报!N$2&lt;=A789,A789&lt;=年报!N$3),1,0)</f>
        <v>0</v>
      </c>
    </row>
    <row r="790" spans="11:11">
      <c r="K790" s="112">
        <f>IF(AND(年报!N$2&lt;=A790,A790&lt;=年报!N$3),1,0)</f>
        <v>0</v>
      </c>
    </row>
    <row r="791" spans="11:11">
      <c r="K791" s="112">
        <f>IF(AND(年报!N$2&lt;=A791,A791&lt;=年报!N$3),1,0)</f>
        <v>0</v>
      </c>
    </row>
    <row r="792" spans="11:11">
      <c r="K792" s="112">
        <f>IF(AND(年报!N$2&lt;=A792,A792&lt;=年报!N$3),1,0)</f>
        <v>0</v>
      </c>
    </row>
    <row r="793" spans="11:11">
      <c r="K793" s="112">
        <f>IF(AND(年报!N$2&lt;=A793,A793&lt;=年报!N$3),1,0)</f>
        <v>0</v>
      </c>
    </row>
    <row r="794" spans="11:11">
      <c r="K794" s="112">
        <f>IF(AND(年报!N$2&lt;=A794,A794&lt;=年报!N$3),1,0)</f>
        <v>0</v>
      </c>
    </row>
    <row r="795" spans="11:11">
      <c r="K795" s="112">
        <f>IF(AND(年报!N$2&lt;=A795,A795&lt;=年报!N$3),1,0)</f>
        <v>0</v>
      </c>
    </row>
    <row r="796" spans="11:11">
      <c r="K796" s="112">
        <f>IF(AND(年报!N$2&lt;=A796,A796&lt;=年报!N$3),1,0)</f>
        <v>0</v>
      </c>
    </row>
    <row r="797" spans="11:11">
      <c r="K797" s="112">
        <f>IF(AND(年报!N$2&lt;=A797,A797&lt;=年报!N$3),1,0)</f>
        <v>0</v>
      </c>
    </row>
    <row r="798" spans="11:11">
      <c r="K798" s="112">
        <f>IF(AND(年报!N$2&lt;=A798,A798&lt;=年报!N$3),1,0)</f>
        <v>0</v>
      </c>
    </row>
    <row r="799" spans="11:11">
      <c r="K799" s="112">
        <f>IF(AND(年报!N$2&lt;=A799,A799&lt;=年报!N$3),1,0)</f>
        <v>0</v>
      </c>
    </row>
    <row r="800" spans="11:11">
      <c r="K800" s="112">
        <f>IF(AND(年报!N$2&lt;=A800,A800&lt;=年报!N$3),1,0)</f>
        <v>0</v>
      </c>
    </row>
    <row r="801" spans="11:11">
      <c r="K801" s="112">
        <f>IF(AND(年报!N$2&lt;=A801,A801&lt;=年报!N$3),1,0)</f>
        <v>0</v>
      </c>
    </row>
    <row r="802" spans="11:11">
      <c r="K802" s="112">
        <f>IF(AND(年报!N$2&lt;=A802,A802&lt;=年报!N$3),1,0)</f>
        <v>0</v>
      </c>
    </row>
    <row r="803" spans="11:11">
      <c r="K803" s="112">
        <f>IF(AND(年报!N$2&lt;=A803,A803&lt;=年报!N$3),1,0)</f>
        <v>0</v>
      </c>
    </row>
    <row r="804" spans="11:11">
      <c r="K804" s="112">
        <f>IF(AND(年报!N$2&lt;=A804,A804&lt;=年报!N$3),1,0)</f>
        <v>0</v>
      </c>
    </row>
    <row r="805" spans="11:11">
      <c r="K805" s="112">
        <f>IF(AND(年报!N$2&lt;=A805,A805&lt;=年报!N$3),1,0)</f>
        <v>0</v>
      </c>
    </row>
    <row r="806" spans="11:11">
      <c r="K806" s="112">
        <f>IF(AND(年报!N$2&lt;=A806,A806&lt;=年报!N$3),1,0)</f>
        <v>0</v>
      </c>
    </row>
    <row r="807" spans="11:11">
      <c r="K807" s="112">
        <f>IF(AND(年报!N$2&lt;=A807,A807&lt;=年报!N$3),1,0)</f>
        <v>0</v>
      </c>
    </row>
    <row r="808" spans="11:11">
      <c r="K808" s="112">
        <f>IF(AND(年报!N$2&lt;=A808,A808&lt;=年报!N$3),1,0)</f>
        <v>0</v>
      </c>
    </row>
    <row r="809" spans="11:11">
      <c r="K809" s="112">
        <f>IF(AND(年报!N$2&lt;=A809,A809&lt;=年报!N$3),1,0)</f>
        <v>0</v>
      </c>
    </row>
    <row r="810" spans="11:11">
      <c r="K810" s="112">
        <f>IF(AND(年报!N$2&lt;=A810,A810&lt;=年报!N$3),1,0)</f>
        <v>0</v>
      </c>
    </row>
    <row r="811" spans="11:11">
      <c r="K811" s="112">
        <f>IF(AND(年报!N$2&lt;=A811,A811&lt;=年报!N$3),1,0)</f>
        <v>0</v>
      </c>
    </row>
    <row r="812" spans="11:11">
      <c r="K812" s="112">
        <f>IF(AND(年报!N$2&lt;=A812,A812&lt;=年报!N$3),1,0)</f>
        <v>0</v>
      </c>
    </row>
    <row r="813" spans="11:11">
      <c r="K813" s="112">
        <f>IF(AND(年报!N$2&lt;=A813,A813&lt;=年报!N$3),1,0)</f>
        <v>0</v>
      </c>
    </row>
    <row r="814" spans="11:11">
      <c r="K814" s="112">
        <f>IF(AND(年报!N$2&lt;=A814,A814&lt;=年报!N$3),1,0)</f>
        <v>0</v>
      </c>
    </row>
    <row r="815" spans="11:11">
      <c r="K815" s="112">
        <f>IF(AND(年报!N$2&lt;=A815,A815&lt;=年报!N$3),1,0)</f>
        <v>0</v>
      </c>
    </row>
    <row r="816" spans="11:11">
      <c r="K816" s="112">
        <f>IF(AND(年报!N$2&lt;=A816,A816&lt;=年报!N$3),1,0)</f>
        <v>0</v>
      </c>
    </row>
    <row r="817" spans="11:11">
      <c r="K817" s="112">
        <f>IF(AND(年报!N$2&lt;=A817,A817&lt;=年报!N$3),1,0)</f>
        <v>0</v>
      </c>
    </row>
    <row r="818" spans="11:11">
      <c r="K818" s="112">
        <f>IF(AND(年报!N$2&lt;=A818,A818&lt;=年报!N$3),1,0)</f>
        <v>0</v>
      </c>
    </row>
    <row r="819" spans="11:11">
      <c r="K819" s="112">
        <f>IF(AND(年报!N$2&lt;=A819,A819&lt;=年报!N$3),1,0)</f>
        <v>0</v>
      </c>
    </row>
    <row r="820" spans="11:11">
      <c r="K820" s="112">
        <f>IF(AND(年报!N$2&lt;=A820,A820&lt;=年报!N$3),1,0)</f>
        <v>0</v>
      </c>
    </row>
    <row r="821" spans="11:11">
      <c r="K821" s="112">
        <f>IF(AND(年报!N$2&lt;=A821,A821&lt;=年报!N$3),1,0)</f>
        <v>0</v>
      </c>
    </row>
    <row r="822" spans="11:11">
      <c r="K822" s="112">
        <f>IF(AND(年报!N$2&lt;=A822,A822&lt;=年报!N$3),1,0)</f>
        <v>0</v>
      </c>
    </row>
    <row r="823" spans="11:11">
      <c r="K823" s="112">
        <f>IF(AND(年报!N$2&lt;=A823,A823&lt;=年报!N$3),1,0)</f>
        <v>0</v>
      </c>
    </row>
    <row r="824" spans="11:11">
      <c r="K824" s="112">
        <f>IF(AND(年报!N$2&lt;=A824,A824&lt;=年报!N$3),1,0)</f>
        <v>0</v>
      </c>
    </row>
    <row r="825" spans="11:11">
      <c r="K825" s="112">
        <f>IF(AND(年报!N$2&lt;=A825,A825&lt;=年报!N$3),1,0)</f>
        <v>0</v>
      </c>
    </row>
    <row r="826" spans="11:11">
      <c r="K826" s="112">
        <f>IF(AND(年报!N$2&lt;=A826,A826&lt;=年报!N$3),1,0)</f>
        <v>0</v>
      </c>
    </row>
    <row r="827" spans="11:11">
      <c r="K827" s="112">
        <f>IF(AND(年报!N$2&lt;=A827,A827&lt;=年报!N$3),1,0)</f>
        <v>0</v>
      </c>
    </row>
    <row r="828" spans="11:11">
      <c r="K828" s="112">
        <f>IF(AND(年报!N$2&lt;=A828,A828&lt;=年报!N$3),1,0)</f>
        <v>0</v>
      </c>
    </row>
    <row r="829" spans="11:11">
      <c r="K829" s="112">
        <f>IF(AND(年报!N$2&lt;=A829,A829&lt;=年报!N$3),1,0)</f>
        <v>0</v>
      </c>
    </row>
    <row r="830" spans="11:11">
      <c r="K830" s="112">
        <f>IF(AND(年报!N$2&lt;=A830,A830&lt;=年报!N$3),1,0)</f>
        <v>0</v>
      </c>
    </row>
    <row r="831" spans="11:11">
      <c r="K831" s="112">
        <f>IF(AND(年报!N$2&lt;=A831,A831&lt;=年报!N$3),1,0)</f>
        <v>0</v>
      </c>
    </row>
    <row r="832" spans="11:11">
      <c r="K832" s="112">
        <f>IF(AND(年报!N$2&lt;=A832,A832&lt;=年报!N$3),1,0)</f>
        <v>0</v>
      </c>
    </row>
    <row r="833" spans="11:11">
      <c r="K833" s="112">
        <f>IF(AND(年报!N$2&lt;=A833,A833&lt;=年报!N$3),1,0)</f>
        <v>0</v>
      </c>
    </row>
    <row r="834" spans="11:11">
      <c r="K834" s="112">
        <f>IF(AND(年报!N$2&lt;=A834,A834&lt;=年报!N$3),1,0)</f>
        <v>0</v>
      </c>
    </row>
    <row r="835" spans="11:11">
      <c r="K835" s="112">
        <f>IF(AND(年报!N$2&lt;=A835,A835&lt;=年报!N$3),1,0)</f>
        <v>0</v>
      </c>
    </row>
    <row r="836" spans="11:11">
      <c r="K836" s="112">
        <f>IF(AND(年报!N$2&lt;=A836,A836&lt;=年报!N$3),1,0)</f>
        <v>0</v>
      </c>
    </row>
    <row r="837" spans="11:11">
      <c r="K837" s="112">
        <f>IF(AND(年报!N$2&lt;=A837,A837&lt;=年报!N$3),1,0)</f>
        <v>0</v>
      </c>
    </row>
    <row r="838" spans="11:11">
      <c r="K838" s="112">
        <f>IF(AND(年报!N$2&lt;=A838,A838&lt;=年报!N$3),1,0)</f>
        <v>0</v>
      </c>
    </row>
    <row r="839" spans="11:11">
      <c r="K839" s="112">
        <f>IF(AND(年报!N$2&lt;=A839,A839&lt;=年报!N$3),1,0)</f>
        <v>0</v>
      </c>
    </row>
    <row r="840" spans="11:11">
      <c r="K840" s="112">
        <f>IF(AND(年报!N$2&lt;=A840,A840&lt;=年报!N$3),1,0)</f>
        <v>0</v>
      </c>
    </row>
    <row r="841" spans="11:11">
      <c r="K841" s="112">
        <f>IF(AND(年报!N$2&lt;=A841,A841&lt;=年报!N$3),1,0)</f>
        <v>0</v>
      </c>
    </row>
    <row r="842" spans="11:11">
      <c r="K842" s="112">
        <f>IF(AND(年报!N$2&lt;=A842,A842&lt;=年报!N$3),1,0)</f>
        <v>0</v>
      </c>
    </row>
    <row r="843" spans="11:11">
      <c r="K843" s="112">
        <f>IF(AND(年报!N$2&lt;=A843,A843&lt;=年报!N$3),1,0)</f>
        <v>0</v>
      </c>
    </row>
    <row r="844" spans="11:11">
      <c r="K844" s="112">
        <f>IF(AND(年报!N$2&lt;=A844,A844&lt;=年报!N$3),1,0)</f>
        <v>0</v>
      </c>
    </row>
    <row r="845" spans="11:11">
      <c r="K845" s="112">
        <f>IF(AND(年报!N$2&lt;=A845,A845&lt;=年报!N$3),1,0)</f>
        <v>0</v>
      </c>
    </row>
    <row r="846" spans="11:11">
      <c r="K846" s="112">
        <f>IF(AND(年报!N$2&lt;=A846,A846&lt;=年报!N$3),1,0)</f>
        <v>0</v>
      </c>
    </row>
    <row r="847" spans="11:11">
      <c r="K847" s="112">
        <f>IF(AND(年报!N$2&lt;=A847,A847&lt;=年报!N$3),1,0)</f>
        <v>0</v>
      </c>
    </row>
    <row r="848" spans="11:11">
      <c r="K848" s="112">
        <f>IF(AND(年报!N$2&lt;=A848,A848&lt;=年报!N$3),1,0)</f>
        <v>0</v>
      </c>
    </row>
    <row r="849" spans="11:11">
      <c r="K849" s="112">
        <f>IF(AND(年报!N$2&lt;=A849,A849&lt;=年报!N$3),1,0)</f>
        <v>0</v>
      </c>
    </row>
    <row r="850" spans="11:11">
      <c r="K850" s="112">
        <f>IF(AND(年报!N$2&lt;=A850,A850&lt;=年报!N$3),1,0)</f>
        <v>0</v>
      </c>
    </row>
    <row r="851" spans="11:11">
      <c r="K851" s="112">
        <f>IF(AND(年报!N$2&lt;=A851,A851&lt;=年报!N$3),1,0)</f>
        <v>0</v>
      </c>
    </row>
    <row r="852" spans="11:11">
      <c r="K852" s="112">
        <f>IF(AND(年报!N$2&lt;=A852,A852&lt;=年报!N$3),1,0)</f>
        <v>0</v>
      </c>
    </row>
    <row r="853" spans="11:11">
      <c r="K853" s="112">
        <f>IF(AND(年报!N$2&lt;=A853,A853&lt;=年报!N$3),1,0)</f>
        <v>0</v>
      </c>
    </row>
    <row r="854" spans="11:11">
      <c r="K854" s="112">
        <f>IF(AND(年报!N$2&lt;=A854,A854&lt;=年报!N$3),1,0)</f>
        <v>0</v>
      </c>
    </row>
    <row r="855" spans="11:11">
      <c r="K855" s="112">
        <f>IF(AND(年报!N$2&lt;=A855,A855&lt;=年报!N$3),1,0)</f>
        <v>0</v>
      </c>
    </row>
    <row r="856" spans="11:11">
      <c r="K856" s="112">
        <f>IF(AND(年报!N$2&lt;=A856,A856&lt;=年报!N$3),1,0)</f>
        <v>0</v>
      </c>
    </row>
    <row r="857" spans="11:11">
      <c r="K857" s="112">
        <f>IF(AND(年报!N$2&lt;=A857,A857&lt;=年报!N$3),1,0)</f>
        <v>0</v>
      </c>
    </row>
    <row r="858" spans="11:11">
      <c r="K858" s="112">
        <f>IF(AND(年报!N$2&lt;=A858,A858&lt;=年报!N$3),1,0)</f>
        <v>0</v>
      </c>
    </row>
    <row r="859" spans="11:11">
      <c r="K859" s="112">
        <f>IF(AND(年报!N$2&lt;=A859,A859&lt;=年报!N$3),1,0)</f>
        <v>0</v>
      </c>
    </row>
    <row r="860" spans="11:11">
      <c r="K860" s="112">
        <f>IF(AND(年报!N$2&lt;=A860,A860&lt;=年报!N$3),1,0)</f>
        <v>0</v>
      </c>
    </row>
    <row r="861" spans="11:11">
      <c r="K861" s="112">
        <f>IF(AND(年报!N$2&lt;=A861,A861&lt;=年报!N$3),1,0)</f>
        <v>0</v>
      </c>
    </row>
    <row r="862" spans="11:11">
      <c r="K862" s="112">
        <f>IF(AND(年报!N$2&lt;=A862,A862&lt;=年报!N$3),1,0)</f>
        <v>0</v>
      </c>
    </row>
    <row r="863" spans="11:11">
      <c r="K863" s="112">
        <f>IF(AND(年报!N$2&lt;=A863,A863&lt;=年报!N$3),1,0)</f>
        <v>0</v>
      </c>
    </row>
    <row r="864" spans="11:11">
      <c r="K864" s="112">
        <f>IF(AND(年报!N$2&lt;=A864,A864&lt;=年报!N$3),1,0)</f>
        <v>0</v>
      </c>
    </row>
    <row r="865" spans="11:11">
      <c r="K865" s="112">
        <f>IF(AND(年报!N$2&lt;=A865,A865&lt;=年报!N$3),1,0)</f>
        <v>0</v>
      </c>
    </row>
    <row r="866" spans="11:11">
      <c r="K866" s="112">
        <f>IF(AND(年报!N$2&lt;=A866,A866&lt;=年报!N$3),1,0)</f>
        <v>0</v>
      </c>
    </row>
    <row r="867" spans="11:11">
      <c r="K867" s="112">
        <f>IF(AND(年报!N$2&lt;=A867,A867&lt;=年报!N$3),1,0)</f>
        <v>0</v>
      </c>
    </row>
    <row r="868" spans="11:11">
      <c r="K868" s="112">
        <f>IF(AND(年报!N$2&lt;=A868,A868&lt;=年报!N$3),1,0)</f>
        <v>0</v>
      </c>
    </row>
    <row r="869" spans="11:11">
      <c r="K869" s="112">
        <f>IF(AND(年报!N$2&lt;=A869,A869&lt;=年报!N$3),1,0)</f>
        <v>0</v>
      </c>
    </row>
    <row r="870" spans="11:11">
      <c r="K870" s="112">
        <f>IF(AND(年报!N$2&lt;=A870,A870&lt;=年报!N$3),1,0)</f>
        <v>0</v>
      </c>
    </row>
    <row r="871" spans="11:11">
      <c r="K871" s="112">
        <f>IF(AND(年报!N$2&lt;=A871,A871&lt;=年报!N$3),1,0)</f>
        <v>0</v>
      </c>
    </row>
    <row r="872" spans="11:11">
      <c r="K872" s="112">
        <f>IF(AND(年报!N$2&lt;=A872,A872&lt;=年报!N$3),1,0)</f>
        <v>0</v>
      </c>
    </row>
    <row r="873" spans="11:11">
      <c r="K873" s="112">
        <f>IF(AND(年报!N$2&lt;=A873,A873&lt;=年报!N$3),1,0)</f>
        <v>0</v>
      </c>
    </row>
    <row r="874" spans="11:11">
      <c r="K874" s="112">
        <f>IF(AND(年报!N$2&lt;=A874,A874&lt;=年报!N$3),1,0)</f>
        <v>0</v>
      </c>
    </row>
    <row r="875" spans="11:11">
      <c r="K875" s="112">
        <f>IF(AND(年报!N$2&lt;=A875,A875&lt;=年报!N$3),1,0)</f>
        <v>0</v>
      </c>
    </row>
    <row r="876" spans="11:11">
      <c r="K876" s="112">
        <f>IF(AND(年报!N$2&lt;=A876,A876&lt;=年报!N$3),1,0)</f>
        <v>0</v>
      </c>
    </row>
    <row r="877" spans="11:11">
      <c r="K877" s="112">
        <f>IF(AND(年报!N$2&lt;=A877,A877&lt;=年报!N$3),1,0)</f>
        <v>0</v>
      </c>
    </row>
    <row r="878" spans="11:11">
      <c r="K878" s="112">
        <f>IF(AND(年报!N$2&lt;=A878,A878&lt;=年报!N$3),1,0)</f>
        <v>0</v>
      </c>
    </row>
    <row r="879" spans="11:11">
      <c r="K879" s="112">
        <f>IF(AND(年报!N$2&lt;=A879,A879&lt;=年报!N$3),1,0)</f>
        <v>0</v>
      </c>
    </row>
    <row r="880" spans="11:11">
      <c r="K880" s="112">
        <f>IF(AND(年报!N$2&lt;=A880,A880&lt;=年报!N$3),1,0)</f>
        <v>0</v>
      </c>
    </row>
    <row r="881" spans="11:11">
      <c r="K881" s="11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  <ignoredErrors>
    <ignoredError sqref="E14:E21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1"/>
  <sheetViews>
    <sheetView workbookViewId="0">
      <pane xSplit="1" ySplit="3" topLeftCell="B106" activePane="bottomRight" state="frozen"/>
      <selection/>
      <selection pane="topRight"/>
      <selection pane="bottomLeft"/>
      <selection pane="bottomRight" activeCell="E127" sqref="E127"/>
    </sheetView>
  </sheetViews>
  <sheetFormatPr defaultColWidth="8.75" defaultRowHeight="14.25"/>
  <cols>
    <col min="1" max="1" width="10.375" style="65" customWidth="1"/>
    <col min="2" max="2" width="10.25" style="65" customWidth="1"/>
    <col min="3" max="3" width="9.375" style="65" customWidth="1"/>
    <col min="4" max="6" width="12.375" style="65" customWidth="1"/>
    <col min="7" max="7" width="11.5" style="65" customWidth="1"/>
    <col min="8" max="8" width="16.75" style="98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C1" s="65" t="s">
        <v>5</v>
      </c>
      <c r="D1" s="65" t="s">
        <v>6</v>
      </c>
      <c r="E1" s="65" t="s">
        <v>7</v>
      </c>
      <c r="F1" s="75" t="s">
        <v>8</v>
      </c>
      <c r="G1" s="75"/>
      <c r="K1" s="79"/>
    </row>
    <row r="2" spans="1:11">
      <c r="A2" s="65" t="s">
        <v>180</v>
      </c>
      <c r="C2" s="69">
        <v>43238</v>
      </c>
      <c r="D2" s="70" t="s">
        <v>181</v>
      </c>
      <c r="E2" s="70" t="s">
        <v>182</v>
      </c>
      <c r="F2" s="77">
        <v>2681.652</v>
      </c>
      <c r="G2" s="75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K3" s="81" t="s">
        <v>20</v>
      </c>
    </row>
    <row r="4" spans="1:11">
      <c r="A4" s="115">
        <f>'DC4-1'!A66</f>
        <v>43244</v>
      </c>
      <c r="B4" s="77">
        <f>'DC4-1'!B4</f>
        <v>2581.994</v>
      </c>
      <c r="C4" s="77">
        <f>IF(ISERROR(VLOOKUP(A4,'DC4-1'!$A$4:$Q$1997,5,TRUE)),"",VLOOKUP(A4,'DC4-1'!$A$4:$Q$1997,5,TRUE))</f>
        <v>103.4695</v>
      </c>
      <c r="D4" s="74">
        <v>3.671</v>
      </c>
      <c r="E4" s="65">
        <v>3.704</v>
      </c>
      <c r="F4" s="74">
        <f>(B4+C4)-(D4+E4)/2</f>
        <v>2681.776</v>
      </c>
      <c r="G4" s="75">
        <f>(F$4-F4)*1000</f>
        <v>0</v>
      </c>
      <c r="K4" s="82"/>
    </row>
    <row r="5" spans="1:11">
      <c r="A5" s="115">
        <f>'DC4-1'!A67</f>
        <v>43249</v>
      </c>
      <c r="B5" s="77">
        <f>'DC4-1'!B5</f>
        <v>2581.994</v>
      </c>
      <c r="C5" s="77">
        <f>IF(ISERROR(VLOOKUP(A5,'DC4-1'!$A$4:$Q$1997,5,TRUE)),"",VLOOKUP(A5,'DC4-1'!$A$4:$Q$1997,5,TRUE))</f>
        <v>103.4405</v>
      </c>
      <c r="D5" s="74">
        <v>3.673</v>
      </c>
      <c r="E5" s="65">
        <v>3.706</v>
      </c>
      <c r="F5" s="74">
        <f t="shared" ref="F5:F68" si="0">(B5+C5)-(D5+E5)/2</f>
        <v>2681.745</v>
      </c>
      <c r="G5" s="75">
        <f t="shared" ref="G5:G68" si="1">(F$4-F5)*1000</f>
        <v>30.9999999999491</v>
      </c>
      <c r="K5" s="82"/>
    </row>
    <row r="6" spans="1:11">
      <c r="A6" s="115">
        <f>'DC4-1'!A68</f>
        <v>43255</v>
      </c>
      <c r="B6" s="77">
        <f>'DC4-1'!B6</f>
        <v>2581.994</v>
      </c>
      <c r="C6" s="77">
        <f>IF(ISERROR(VLOOKUP(A6,'DC4-1'!$A$4:$Q$1997,5,TRUE)),"",VLOOKUP(A6,'DC4-1'!$A$4:$Q$1997,5,TRUE))</f>
        <v>104.0365</v>
      </c>
      <c r="D6" s="74">
        <v>4.273</v>
      </c>
      <c r="E6" s="65">
        <v>4.305</v>
      </c>
      <c r="F6" s="74">
        <f t="shared" si="0"/>
        <v>2681.7415</v>
      </c>
      <c r="G6" s="75">
        <f t="shared" si="1"/>
        <v>34.5000000002074</v>
      </c>
      <c r="K6" s="82"/>
    </row>
    <row r="7" spans="1:11">
      <c r="A7" s="115">
        <f>'DC4-1'!A69</f>
        <v>43266</v>
      </c>
      <c r="B7" s="77">
        <f>'DC4-1'!B7</f>
        <v>2581.994</v>
      </c>
      <c r="C7" s="77">
        <f>IF(ISERROR(VLOOKUP(A7,'DC4-1'!$A$4:$Q$1997,5,TRUE)),"",VLOOKUP(A7,'DC4-1'!$A$4:$Q$1997,5,TRUE))</f>
        <v>103.991</v>
      </c>
      <c r="D7" s="74">
        <v>4.27</v>
      </c>
      <c r="E7" s="65">
        <v>4.309</v>
      </c>
      <c r="F7" s="74">
        <f t="shared" si="0"/>
        <v>2681.6955</v>
      </c>
      <c r="G7" s="75">
        <f t="shared" si="1"/>
        <v>80.5000000000291</v>
      </c>
      <c r="K7" s="82"/>
    </row>
    <row r="8" spans="1:11">
      <c r="A8" s="115">
        <f>'DC4-1'!A70</f>
        <v>43271</v>
      </c>
      <c r="B8" s="77">
        <f>'DC4-1'!B8</f>
        <v>2581.994</v>
      </c>
      <c r="C8" s="77">
        <f>IF(ISERROR(VLOOKUP(A8,'DC4-1'!$A$4:$Q$1997,5,TRUE)),"",VLOOKUP(A8,'DC4-1'!$A$4:$Q$1997,5,TRUE))</f>
        <v>106.859</v>
      </c>
      <c r="D8" s="74">
        <v>7.148</v>
      </c>
      <c r="E8" s="65">
        <v>7.188</v>
      </c>
      <c r="F8" s="74">
        <f t="shared" si="0"/>
        <v>2681.685</v>
      </c>
      <c r="G8" s="75">
        <f t="shared" si="1"/>
        <v>91.0000000003492</v>
      </c>
      <c r="K8" s="82"/>
    </row>
    <row r="9" spans="1:11">
      <c r="A9" s="115">
        <f>'DC4-1'!A71</f>
        <v>43277</v>
      </c>
      <c r="B9" s="77">
        <f>'DC4-1'!B9</f>
        <v>2581.994</v>
      </c>
      <c r="C9" s="77">
        <f>IF(ISERROR(VLOOKUP(A9,'DC4-1'!$A$4:$Q$1997,5,TRUE)),"",VLOOKUP(A9,'DC4-1'!$A$4:$Q$1997,5,TRUE))</f>
        <v>106.828</v>
      </c>
      <c r="D9" s="74">
        <v>7.135</v>
      </c>
      <c r="E9" s="65">
        <v>7.175</v>
      </c>
      <c r="F9" s="74">
        <f t="shared" si="0"/>
        <v>2681.667</v>
      </c>
      <c r="G9" s="75">
        <f t="shared" si="1"/>
        <v>109.000000000378</v>
      </c>
      <c r="K9" s="82"/>
    </row>
    <row r="10" spans="1:11">
      <c r="A10" s="115">
        <f>'DC4-1'!A72</f>
        <v>43283</v>
      </c>
      <c r="B10" s="77">
        <f>'DC4-1'!B10</f>
        <v>2581.994</v>
      </c>
      <c r="C10" s="77">
        <f>IF(ISERROR(VLOOKUP(A10,'DC4-1'!$A$4:$Q$1997,5,TRUE)),"",VLOOKUP(A10,'DC4-1'!$A$4:$Q$1997,5,TRUE))</f>
        <v>106.806</v>
      </c>
      <c r="D10" s="74">
        <v>7.125</v>
      </c>
      <c r="E10" s="65">
        <v>7.162</v>
      </c>
      <c r="F10" s="74">
        <f t="shared" si="0"/>
        <v>2681.6565</v>
      </c>
      <c r="G10" s="75">
        <f t="shared" si="1"/>
        <v>119.500000000244</v>
      </c>
      <c r="K10" s="82"/>
    </row>
    <row r="11" spans="1:11">
      <c r="A11" s="115">
        <f>'DC4-1'!A73</f>
        <v>43293</v>
      </c>
      <c r="B11" s="77">
        <f>'DC4-1'!B11</f>
        <v>2581.994</v>
      </c>
      <c r="C11" s="77">
        <f>IF(ISERROR(VLOOKUP(A11,'DC4-1'!$A$4:$Q$1997,5,TRUE)),"",VLOOKUP(A11,'DC4-1'!$A$4:$Q$1997,5,TRUE))</f>
        <v>106.806</v>
      </c>
      <c r="D11" s="74">
        <v>7.129</v>
      </c>
      <c r="E11" s="65">
        <v>7.157</v>
      </c>
      <c r="F11" s="74">
        <f t="shared" si="0"/>
        <v>2681.657</v>
      </c>
      <c r="G11" s="75">
        <f t="shared" si="1"/>
        <v>119.000000000142</v>
      </c>
      <c r="K11" s="82"/>
    </row>
    <row r="12" spans="1:11">
      <c r="A12" s="115">
        <f>'DC4-1'!A74</f>
        <v>43297</v>
      </c>
      <c r="B12" s="77">
        <f>'DC4-1'!B12</f>
        <v>2581.994</v>
      </c>
      <c r="C12" s="77">
        <f>IF(ISERROR(VLOOKUP(A12,'DC4-1'!$A$4:$Q$1997,5,TRUE)),"",VLOOKUP(A12,'DC4-1'!$A$4:$Q$1997,5,TRUE))</f>
        <v>106.776</v>
      </c>
      <c r="D12" s="74">
        <v>7.12</v>
      </c>
      <c r="E12" s="65">
        <v>7.16</v>
      </c>
      <c r="F12" s="74">
        <f t="shared" si="0"/>
        <v>2681.63</v>
      </c>
      <c r="G12" s="75">
        <f t="shared" si="1"/>
        <v>146.000000000186</v>
      </c>
      <c r="K12" s="82"/>
    </row>
    <row r="13" spans="1:11">
      <c r="A13" s="115">
        <f>'DC4-1'!A75</f>
        <v>43306</v>
      </c>
      <c r="B13" s="77">
        <f>'DC4-1'!B13</f>
        <v>2581.994</v>
      </c>
      <c r="C13" s="77">
        <f>IF(ISERROR(VLOOKUP(A13,'DC4-1'!$A$4:$Q$1997,5,TRUE)),"",VLOOKUP(A13,'DC4-1'!$A$4:$Q$1997,5,TRUE))</f>
        <v>106.768</v>
      </c>
      <c r="D13" s="74">
        <v>7.115</v>
      </c>
      <c r="E13" s="65">
        <v>7.156</v>
      </c>
      <c r="F13" s="74">
        <f t="shared" si="0"/>
        <v>2681.6265</v>
      </c>
      <c r="G13" s="75">
        <f t="shared" si="1"/>
        <v>149.499999999989</v>
      </c>
      <c r="K13" s="82"/>
    </row>
    <row r="14" spans="1:11">
      <c r="A14" s="115">
        <f>'DC4-1'!A76</f>
        <v>43313</v>
      </c>
      <c r="B14" s="77">
        <f>'DC4-1'!B14</f>
        <v>2581.994</v>
      </c>
      <c r="C14" s="77">
        <f>IF(ISERROR(VLOOKUP(A14,'DC4-1'!$A$4:$Q$1997,5,TRUE)),"",VLOOKUP(A14,'DC4-1'!$A$4:$Q$1997,5,TRUE))</f>
        <v>107.389</v>
      </c>
      <c r="D14" s="74">
        <v>7.745</v>
      </c>
      <c r="E14" s="65">
        <v>7.788</v>
      </c>
      <c r="F14" s="74">
        <f t="shared" si="0"/>
        <v>2681.6165</v>
      </c>
      <c r="G14" s="75">
        <f t="shared" si="1"/>
        <v>159.500000000207</v>
      </c>
      <c r="K14" s="82"/>
    </row>
    <row r="15" spans="1:11">
      <c r="A15" s="115">
        <f>'DC4-1'!A77</f>
        <v>43318</v>
      </c>
      <c r="B15" s="77">
        <f>'DC4-1'!B15</f>
        <v>2581.994</v>
      </c>
      <c r="C15" s="77">
        <f>IF(ISERROR(VLOOKUP(A15,'DC4-1'!$A$4:$Q$1997,5,TRUE)),"",VLOOKUP(A15,'DC4-1'!$A$4:$Q$1997,5,TRUE))</f>
        <v>107.383</v>
      </c>
      <c r="D15" s="74">
        <v>7.741</v>
      </c>
      <c r="E15" s="65">
        <v>7.773</v>
      </c>
      <c r="F15" s="74">
        <f t="shared" si="0"/>
        <v>2681.62</v>
      </c>
      <c r="G15" s="75">
        <f t="shared" si="1"/>
        <v>156.000000000404</v>
      </c>
      <c r="K15" s="82"/>
    </row>
    <row r="16" spans="1:11">
      <c r="A16" s="115">
        <f>'DC4-1'!A78</f>
        <v>43325</v>
      </c>
      <c r="B16" s="77">
        <f>'DC4-1'!B16</f>
        <v>2581.994</v>
      </c>
      <c r="C16" s="77">
        <f>IF(ISERROR(VLOOKUP(A16,'DC4-1'!$A$4:$Q$1997,5,TRUE)),"",VLOOKUP(A16,'DC4-1'!$A$4:$Q$1997,5,TRUE))</f>
        <v>107.3485</v>
      </c>
      <c r="D16" s="74">
        <v>7.721</v>
      </c>
      <c r="E16" s="65">
        <v>7.761</v>
      </c>
      <c r="F16" s="74">
        <f t="shared" si="0"/>
        <v>2681.6015</v>
      </c>
      <c r="G16" s="75">
        <f t="shared" si="1"/>
        <v>174.50000000008</v>
      </c>
      <c r="K16" s="82"/>
    </row>
    <row r="17" spans="1:11">
      <c r="A17" s="115">
        <f>'DC4-1'!A79</f>
        <v>43336</v>
      </c>
      <c r="B17" s="77">
        <f>'DC4-1'!B17</f>
        <v>2581.994</v>
      </c>
      <c r="C17" s="77">
        <f>IF(ISERROR(VLOOKUP(A17,'DC4-1'!$A$4:$Q$1997,5,TRUE)),"",VLOOKUP(A17,'DC4-1'!$A$4:$Q$1997,5,TRUE))</f>
        <v>110.2335</v>
      </c>
      <c r="D17" s="74">
        <v>10.627</v>
      </c>
      <c r="E17" s="65">
        <v>10.665</v>
      </c>
      <c r="F17" s="74">
        <f t="shared" si="0"/>
        <v>2681.5815</v>
      </c>
      <c r="G17" s="75">
        <f t="shared" si="1"/>
        <v>194.500000000517</v>
      </c>
      <c r="K17" s="82"/>
    </row>
    <row r="18" spans="1:11">
      <c r="A18" s="115">
        <f>'DC4-1'!A80</f>
        <v>43340</v>
      </c>
      <c r="B18" s="77">
        <f>'DC4-1'!B18</f>
        <v>2581.994</v>
      </c>
      <c r="C18" s="77">
        <f>IF(ISERROR(VLOOKUP(A18,'DC4-1'!$A$4:$Q$1997,5,TRUE)),"",VLOOKUP(A18,'DC4-1'!$A$4:$Q$1997,5,TRUE))</f>
        <v>110.2355</v>
      </c>
      <c r="D18" s="74">
        <v>10.637</v>
      </c>
      <c r="E18" s="65">
        <v>10.676</v>
      </c>
      <c r="F18" s="74">
        <f t="shared" si="0"/>
        <v>2681.573</v>
      </c>
      <c r="G18" s="75">
        <f t="shared" si="1"/>
        <v>202.999999999975</v>
      </c>
      <c r="K18" s="82"/>
    </row>
    <row r="19" spans="1:11">
      <c r="A19" s="115">
        <f>'DC4-1'!A81</f>
        <v>43346</v>
      </c>
      <c r="B19" s="77">
        <f>'DC4-1'!B19</f>
        <v>2581.994</v>
      </c>
      <c r="C19" s="77">
        <f>IF(ISERROR(VLOOKUP(A19,'DC4-1'!$A$4:$Q$1997,5,TRUE)),"",VLOOKUP(A19,'DC4-1'!$A$4:$Q$1997,5,TRUE))</f>
        <v>110.235</v>
      </c>
      <c r="D19" s="74">
        <v>10.62</v>
      </c>
      <c r="E19" s="65">
        <v>10.655</v>
      </c>
      <c r="F19" s="74">
        <f t="shared" si="0"/>
        <v>2681.5915</v>
      </c>
      <c r="G19" s="75">
        <f t="shared" si="1"/>
        <v>184.499999999844</v>
      </c>
      <c r="K19" s="82"/>
    </row>
    <row r="20" spans="1:11">
      <c r="A20" s="115">
        <f>'DC4-1'!A82</f>
        <v>43365</v>
      </c>
      <c r="B20" s="77">
        <f>'DC4-1'!B20</f>
        <v>2581.994</v>
      </c>
      <c r="C20" s="77">
        <f>IF(ISERROR(VLOOKUP(A20,'DC4-1'!$A$4:$Q$1997,5,TRUE)),"",VLOOKUP(A20,'DC4-1'!$A$4:$Q$1997,5,TRUE))</f>
        <v>113.665</v>
      </c>
      <c r="D20" s="74">
        <v>14.139</v>
      </c>
      <c r="E20" s="65">
        <v>14.178</v>
      </c>
      <c r="F20" s="74">
        <f t="shared" si="0"/>
        <v>2681.5005</v>
      </c>
      <c r="G20" s="75">
        <f t="shared" si="1"/>
        <v>275.500000000193</v>
      </c>
      <c r="K20" s="82"/>
    </row>
    <row r="21" spans="1:11">
      <c r="A21" s="115">
        <v>43370</v>
      </c>
      <c r="B21" s="77">
        <f>'DC4-1'!B21</f>
        <v>2581.994</v>
      </c>
      <c r="C21" s="77">
        <f>IF(ISERROR(VLOOKUP(A21,'DC4-1'!$A$4:$Q$1997,5,TRUE)),"",VLOOKUP(A21,'DC4-1'!$A$4:$Q$1997,5,TRUE))</f>
        <v>113.648</v>
      </c>
      <c r="D21" s="74">
        <v>14.139</v>
      </c>
      <c r="E21" s="65">
        <v>14.181</v>
      </c>
      <c r="F21" s="74">
        <f t="shared" si="0"/>
        <v>2681.482</v>
      </c>
      <c r="G21" s="75">
        <f t="shared" si="1"/>
        <v>293.999999999869</v>
      </c>
      <c r="K21" s="82"/>
    </row>
    <row r="22" spans="1:11">
      <c r="A22" s="115">
        <f>实测管口高程!A2</f>
        <v>43375</v>
      </c>
      <c r="B22" s="77">
        <f>'DC4-1'!B22</f>
        <v>2581.994</v>
      </c>
      <c r="C22" s="77">
        <f>IF(ISERROR(VLOOKUP(A22,'DC4-1'!$A$4:$Q$1997,5,TRUE)),"",VLOOKUP(A22,'DC4-1'!$A$4:$Q$1997,5,TRUE))</f>
        <v>113.643</v>
      </c>
      <c r="D22" s="65">
        <v>14.14</v>
      </c>
      <c r="E22" s="65">
        <v>14.18</v>
      </c>
      <c r="F22" s="74">
        <f t="shared" si="0"/>
        <v>2681.477</v>
      </c>
      <c r="G22" s="75">
        <f t="shared" si="1"/>
        <v>298.999999999978</v>
      </c>
      <c r="H22" s="78"/>
      <c r="K22" s="82"/>
    </row>
    <row r="23" spans="1:11">
      <c r="A23" s="115">
        <f>实测管口高程!A3</f>
        <v>43381</v>
      </c>
      <c r="B23" s="77">
        <f>'DC4-1'!B23</f>
        <v>2581.994</v>
      </c>
      <c r="C23" s="77">
        <f>IF(ISERROR(VLOOKUP(A23,'DC4-1'!$A$4:$Q$1997,5,TRUE)),"",VLOOKUP(A23,'DC4-1'!$A$4:$Q$1997,5,TRUE))</f>
        <v>113.635</v>
      </c>
      <c r="D23" s="65">
        <v>14.138</v>
      </c>
      <c r="E23" s="65">
        <v>14.179</v>
      </c>
      <c r="F23" s="74">
        <f t="shared" si="0"/>
        <v>2681.4705</v>
      </c>
      <c r="G23" s="75">
        <f t="shared" si="1"/>
        <v>305.500000000393</v>
      </c>
      <c r="K23" s="82"/>
    </row>
    <row r="24" spans="1:11">
      <c r="A24" s="115">
        <f>实测管口高程!A4</f>
        <v>43390</v>
      </c>
      <c r="B24" s="77">
        <f>'DC4-1'!B24</f>
        <v>2581.994</v>
      </c>
      <c r="C24" s="77">
        <f>IF(ISERROR(VLOOKUP(A24,'DC4-1'!$A$4:$Q$1997,5,TRUE)),"",VLOOKUP(A24,'DC4-1'!$A$4:$Q$1997,5,TRUE))</f>
        <v>113.6035</v>
      </c>
      <c r="D24" s="65">
        <v>14.117</v>
      </c>
      <c r="E24" s="65">
        <v>14.155</v>
      </c>
      <c r="F24" s="74">
        <f t="shared" si="0"/>
        <v>2681.4615</v>
      </c>
      <c r="G24" s="75">
        <f t="shared" si="1"/>
        <v>314.499999999953</v>
      </c>
      <c r="K24" s="82"/>
    </row>
    <row r="25" spans="1:11">
      <c r="A25" s="115">
        <f>实测管口高程!A5</f>
        <v>43396</v>
      </c>
      <c r="B25" s="77">
        <f>'DC4-1'!B25</f>
        <v>2581.994</v>
      </c>
      <c r="C25" s="77">
        <f>IF(ISERROR(VLOOKUP(A25,'DC4-1'!$A$4:$Q$1997,5,TRUE)),"",VLOOKUP(A25,'DC4-1'!$A$4:$Q$1997,5,TRUE))</f>
        <v>116.939</v>
      </c>
      <c r="D25" s="65">
        <v>17.491</v>
      </c>
      <c r="E25" s="65">
        <v>17.527</v>
      </c>
      <c r="F25" s="74">
        <f t="shared" si="0"/>
        <v>2681.424</v>
      </c>
      <c r="G25" s="75">
        <f t="shared" si="1"/>
        <v>352.000000000317</v>
      </c>
      <c r="K25" s="82"/>
    </row>
    <row r="26" spans="1:11">
      <c r="A26" s="115">
        <f>实测管口高程!A6</f>
        <v>43403</v>
      </c>
      <c r="B26" s="77">
        <f>'DC4-1'!B26</f>
        <v>2581.994</v>
      </c>
      <c r="C26" s="77">
        <f>IF(ISERROR(VLOOKUP(A26,'DC4-1'!$A$4:$Q$1997,5,TRUE)),"",VLOOKUP(A26,'DC4-1'!$A$4:$Q$1997,5,TRUE))</f>
        <v>120.1085</v>
      </c>
      <c r="D26" s="65">
        <v>20.699</v>
      </c>
      <c r="E26" s="65">
        <v>20.737</v>
      </c>
      <c r="F26" s="74">
        <f t="shared" si="0"/>
        <v>2681.3845</v>
      </c>
      <c r="G26" s="75">
        <f t="shared" si="1"/>
        <v>391.500000000178</v>
      </c>
      <c r="K26" s="82"/>
    </row>
    <row r="27" spans="1:11">
      <c r="A27" s="115">
        <f>实测管口高程!A7</f>
        <v>43411</v>
      </c>
      <c r="B27" s="77">
        <f>'DC4-1'!B27</f>
        <v>2581.994</v>
      </c>
      <c r="C27" s="77">
        <f>IF(ISERROR(VLOOKUP(A27,'DC4-1'!$A$4:$Q$1997,5,TRUE)),"",VLOOKUP(A27,'DC4-1'!$A$4:$Q$1997,5,TRUE))</f>
        <v>123.1</v>
      </c>
      <c r="D27" s="65">
        <v>23.754</v>
      </c>
      <c r="E27" s="65">
        <v>23.791</v>
      </c>
      <c r="F27" s="74">
        <f t="shared" si="0"/>
        <v>2681.3215</v>
      </c>
      <c r="G27" s="75">
        <f t="shared" si="1"/>
        <v>454.50000000028</v>
      </c>
      <c r="K27" s="82"/>
    </row>
    <row r="28" spans="1:11">
      <c r="A28" s="115">
        <f>实测管口高程!A8</f>
        <v>43419</v>
      </c>
      <c r="B28" s="77">
        <f>'DC4-1'!B28</f>
        <v>2581.994</v>
      </c>
      <c r="C28" s="77">
        <f>IF(ISERROR(VLOOKUP(A28,'DC4-1'!$A$4:$Q$1997,5,TRUE)),"",VLOOKUP(A28,'DC4-1'!$A$4:$Q$1997,5,TRUE))</f>
        <v>123.6075</v>
      </c>
      <c r="D28" s="65">
        <v>24.331</v>
      </c>
      <c r="E28" s="65">
        <v>24.372</v>
      </c>
      <c r="F28" s="74">
        <f t="shared" si="0"/>
        <v>2681.25</v>
      </c>
      <c r="G28" s="75">
        <f t="shared" si="1"/>
        <v>526.000000000295</v>
      </c>
      <c r="K28" s="82"/>
    </row>
    <row r="29" spans="1:11">
      <c r="A29" s="115">
        <f>实测管口高程!A9</f>
        <v>43425</v>
      </c>
      <c r="B29" s="77">
        <f>'DC4-1'!B29</f>
        <v>2581.994</v>
      </c>
      <c r="C29" s="77">
        <f>IF(ISERROR(VLOOKUP(A29,'DC4-1'!$A$4:$Q$1997,5,TRUE)),"",VLOOKUP(A29,'DC4-1'!$A$4:$Q$1997,5,TRUE))</f>
        <v>126.413</v>
      </c>
      <c r="D29" s="65">
        <v>27.166</v>
      </c>
      <c r="E29" s="65">
        <v>27.203</v>
      </c>
      <c r="F29" s="74">
        <f t="shared" si="0"/>
        <v>2681.2225</v>
      </c>
      <c r="G29" s="75">
        <f t="shared" si="1"/>
        <v>553.499999999985</v>
      </c>
      <c r="K29" s="82"/>
    </row>
    <row r="30" spans="1:11">
      <c r="A30" s="115">
        <f>实测管口高程!A10</f>
        <v>43431</v>
      </c>
      <c r="B30" s="77">
        <f>'DC4-1'!B30</f>
        <v>2581.994</v>
      </c>
      <c r="C30" s="77">
        <f>IF(ISERROR(VLOOKUP(A30,'DC4-1'!$A$4:$Q$1997,5,TRUE)),"",VLOOKUP(A30,'DC4-1'!$A$4:$Q$1997,5,TRUE))</f>
        <v>126.9635</v>
      </c>
      <c r="D30" s="65">
        <v>27.743</v>
      </c>
      <c r="E30" s="65">
        <v>27.781</v>
      </c>
      <c r="F30" s="74">
        <f t="shared" si="0"/>
        <v>2681.1955</v>
      </c>
      <c r="G30" s="75">
        <f t="shared" si="1"/>
        <v>580.500000000484</v>
      </c>
      <c r="K30" s="82"/>
    </row>
    <row r="31" spans="1:11">
      <c r="A31" s="115">
        <f>实测管口高程!A11</f>
        <v>43441</v>
      </c>
      <c r="B31" s="77">
        <f>'DC4-1'!B31</f>
        <v>2581.994</v>
      </c>
      <c r="C31" s="77">
        <f>IF(ISERROR(VLOOKUP(A31,'DC4-1'!$A$4:$Q$1997,5,TRUE)),"",VLOOKUP(A31,'DC4-1'!$A$4:$Q$1997,5,TRUE))</f>
        <v>129.7375</v>
      </c>
      <c r="D31" s="65">
        <v>30.56</v>
      </c>
      <c r="E31" s="65">
        <v>30.594</v>
      </c>
      <c r="F31" s="74">
        <f t="shared" si="0"/>
        <v>2681.1545</v>
      </c>
      <c r="G31" s="75">
        <f t="shared" si="1"/>
        <v>621.499999999742</v>
      </c>
      <c r="K31" s="82"/>
    </row>
    <row r="32" spans="1:11">
      <c r="A32" s="115">
        <f>实测管口高程!A12</f>
        <v>43445</v>
      </c>
      <c r="B32" s="77">
        <f>'DC4-1'!B32</f>
        <v>2581.994</v>
      </c>
      <c r="C32" s="77">
        <f>IF(ISERROR(VLOOKUP(A32,'DC4-1'!$A$4:$Q$1997,5,TRUE)),"",VLOOKUP(A32,'DC4-1'!$A$4:$Q$1997,5,TRUE))</f>
        <v>129.7125</v>
      </c>
      <c r="D32" s="65">
        <v>30.548</v>
      </c>
      <c r="E32" s="65">
        <v>30.584</v>
      </c>
      <c r="F32" s="74">
        <f t="shared" si="0"/>
        <v>2681.1405</v>
      </c>
      <c r="G32" s="75">
        <f t="shared" si="1"/>
        <v>635.499999999865</v>
      </c>
      <c r="K32" s="82"/>
    </row>
    <row r="33" spans="1:11">
      <c r="A33" s="115">
        <f>实测管口高程!A13</f>
        <v>43455</v>
      </c>
      <c r="B33" s="77">
        <f>'DC4-1'!B33</f>
        <v>2581.994</v>
      </c>
      <c r="C33" s="77">
        <f>IF(ISERROR(VLOOKUP(A33,'DC4-1'!$A$4:$Q$1997,5,TRUE)),"",VLOOKUP(A33,'DC4-1'!$A$4:$Q$1997,5,TRUE))</f>
        <v>133.1545</v>
      </c>
      <c r="D33" s="65">
        <v>34.03</v>
      </c>
      <c r="E33" s="65">
        <v>34.073</v>
      </c>
      <c r="F33" s="74">
        <f t="shared" si="0"/>
        <v>2681.097</v>
      </c>
      <c r="G33" s="75">
        <f t="shared" si="1"/>
        <v>679.000000000087</v>
      </c>
      <c r="K33" s="82"/>
    </row>
    <row r="34" spans="1:11">
      <c r="A34" s="21">
        <f>实测管口高程!A14</f>
        <v>43461</v>
      </c>
      <c r="B34" s="77">
        <f>'DC4-1'!B34</f>
        <v>2581.994</v>
      </c>
      <c r="C34" s="77">
        <f>IF(ISERROR(VLOOKUP(A34,'DC4-1'!$A$4:$Q$1997,5,TRUE)),"",VLOOKUP(A34,'DC4-1'!$A$4:$Q$1997,5,TRUE))</f>
        <v>133.1115</v>
      </c>
      <c r="D34" s="65">
        <v>33.996</v>
      </c>
      <c r="E34" s="65">
        <v>34.036</v>
      </c>
      <c r="F34" s="74">
        <f t="shared" si="0"/>
        <v>2681.0895</v>
      </c>
      <c r="G34" s="75">
        <f t="shared" si="1"/>
        <v>686.500000000251</v>
      </c>
      <c r="K34" s="82"/>
    </row>
    <row r="35" spans="1:11">
      <c r="A35" s="21">
        <f>实测管口高程!A15</f>
        <v>43467</v>
      </c>
      <c r="B35" s="77">
        <f>'DC4-1'!B35</f>
        <v>2581.994</v>
      </c>
      <c r="C35" s="77">
        <f>IF(ISERROR(VLOOKUP(A35,'DC4-1'!$A$4:$Q$1997,5,TRUE)),"",VLOOKUP(A35,'DC4-1'!$A$4:$Q$1997,5,TRUE))</f>
        <v>133.082</v>
      </c>
      <c r="D35" s="65">
        <v>33.983</v>
      </c>
      <c r="E35" s="65">
        <v>34.025</v>
      </c>
      <c r="F35" s="74">
        <f t="shared" si="0"/>
        <v>2681.072</v>
      </c>
      <c r="G35" s="75">
        <f t="shared" si="1"/>
        <v>704.000000000178</v>
      </c>
      <c r="K35" s="82"/>
    </row>
    <row r="36" spans="1:11">
      <c r="A36" s="21">
        <f>实测管口高程!A16</f>
        <v>43474</v>
      </c>
      <c r="B36" s="77">
        <f>'DC4-1'!B36</f>
        <v>2581.994</v>
      </c>
      <c r="C36" s="77">
        <f>IF(ISERROR(VLOOKUP(A36,'DC4-1'!$A$4:$Q$1997,5,TRUE)),"",VLOOKUP(A36,'DC4-1'!$A$4:$Q$1997,5,TRUE))</f>
        <v>133.648</v>
      </c>
      <c r="D36" s="65">
        <v>34.575</v>
      </c>
      <c r="E36" s="65">
        <v>34.614</v>
      </c>
      <c r="F36" s="74">
        <f t="shared" si="0"/>
        <v>2681.0475</v>
      </c>
      <c r="G36" s="75">
        <f t="shared" si="1"/>
        <v>728.500000000167</v>
      </c>
      <c r="K36" s="82"/>
    </row>
    <row r="37" spans="1:11">
      <c r="A37" s="21">
        <f>实测管口高程!A17</f>
        <v>43481</v>
      </c>
      <c r="B37" s="77">
        <f>'DC4-1'!B37</f>
        <v>2581.994</v>
      </c>
      <c r="C37" s="77">
        <f>IF(ISERROR(VLOOKUP(A37,'DC4-1'!$A$4:$Q$1997,5,TRUE)),"",VLOOKUP(A37,'DC4-1'!$A$4:$Q$1997,5,TRUE))</f>
        <v>136.348</v>
      </c>
      <c r="D37" s="65">
        <v>37.292</v>
      </c>
      <c r="E37" s="65">
        <v>37.333</v>
      </c>
      <c r="F37" s="74">
        <f t="shared" si="0"/>
        <v>2681.0295</v>
      </c>
      <c r="G37" s="75">
        <f t="shared" si="1"/>
        <v>746.500000000196</v>
      </c>
      <c r="K37" s="82"/>
    </row>
    <row r="38" spans="1:11">
      <c r="A38" s="21">
        <f>实测管口高程!A18</f>
        <v>43486</v>
      </c>
      <c r="B38" s="77">
        <f>'DC4-1'!B38</f>
        <v>2581.994</v>
      </c>
      <c r="C38" s="77">
        <f>IF(ISERROR(VLOOKUP(A38,'DC4-1'!$A$4:$Q$1997,5,TRUE)),"",VLOOKUP(A38,'DC4-1'!$A$4:$Q$1997,5,TRUE))</f>
        <v>136.3355</v>
      </c>
      <c r="D38" s="65">
        <v>37.277</v>
      </c>
      <c r="E38" s="65">
        <v>37.312</v>
      </c>
      <c r="F38" s="74">
        <f t="shared" si="0"/>
        <v>2681.035</v>
      </c>
      <c r="G38" s="75">
        <f t="shared" si="1"/>
        <v>740.999999999985</v>
      </c>
      <c r="K38" s="82"/>
    </row>
    <row r="39" spans="1:11">
      <c r="A39" s="21">
        <f>实测管口高程!A19</f>
        <v>43511</v>
      </c>
      <c r="B39" s="77">
        <f>'DC4-1'!B39</f>
        <v>2581.994</v>
      </c>
      <c r="C39" s="77">
        <f>IF(ISERROR(VLOOKUP(A39,'DC4-1'!$A$4:$Q$1997,5,TRUE)),"",VLOOKUP(A39,'DC4-1'!$A$4:$Q$1997,5,TRUE))</f>
        <v>136.2745</v>
      </c>
      <c r="D39" s="65">
        <v>37.254</v>
      </c>
      <c r="E39" s="65">
        <v>37.295</v>
      </c>
      <c r="F39" s="74">
        <f t="shared" si="0"/>
        <v>2680.994</v>
      </c>
      <c r="G39" s="75">
        <f t="shared" si="1"/>
        <v>782.000000000153</v>
      </c>
      <c r="K39" s="82"/>
    </row>
    <row r="40" spans="1:11">
      <c r="A40" s="21">
        <v>43515</v>
      </c>
      <c r="B40" s="77">
        <f>'DC4-1'!B40</f>
        <v>2581.994</v>
      </c>
      <c r="C40" s="77">
        <f>IF(ISERROR(VLOOKUP(A40,'DC4-1'!$A$4:$Q$1997,5,TRUE)),"",VLOOKUP(A40,'DC4-1'!$A$4:$Q$1997,5,TRUE))</f>
        <v>136.2615</v>
      </c>
      <c r="D40" s="65">
        <v>37.244</v>
      </c>
      <c r="E40" s="65">
        <v>37.289</v>
      </c>
      <c r="F40" s="74">
        <f t="shared" si="0"/>
        <v>2680.989</v>
      </c>
      <c r="G40" s="75">
        <f t="shared" si="1"/>
        <v>787.000000000262</v>
      </c>
      <c r="K40" s="82">
        <f>IF(AND(年报!N$2&lt;=A40,A40&lt;=年报!N$3),1,0)</f>
        <v>0</v>
      </c>
    </row>
    <row r="41" spans="1:11">
      <c r="A41" s="21">
        <v>43524</v>
      </c>
      <c r="B41" s="77">
        <f>'DC4-1'!B41</f>
        <v>2581.994</v>
      </c>
      <c r="C41" s="77">
        <f>IF(ISERROR(VLOOKUP(A41,'DC4-1'!$A$4:$Q$1997,5,TRUE)),"",VLOOKUP(A41,'DC4-1'!$A$4:$Q$1997,5,TRUE))</f>
        <v>138.9745</v>
      </c>
      <c r="D41" s="65">
        <v>39.973</v>
      </c>
      <c r="E41" s="65">
        <v>40.006</v>
      </c>
      <c r="F41" s="74">
        <f t="shared" si="0"/>
        <v>2680.979</v>
      </c>
      <c r="G41" s="75">
        <f t="shared" si="1"/>
        <v>797.00000000048</v>
      </c>
      <c r="K41" s="82">
        <f>IF(AND(年报!N$2&lt;=A41,A41&lt;=年报!N$3),1,0)</f>
        <v>0</v>
      </c>
    </row>
    <row r="42" spans="1:11">
      <c r="A42" s="21">
        <v>43530</v>
      </c>
      <c r="B42" s="77">
        <f>'DC4-1'!B42</f>
        <v>2581.994</v>
      </c>
      <c r="C42" s="77">
        <f>IF(ISERROR(VLOOKUP(A42,'DC4-1'!$A$4:$Q$1997,5,TRUE)),"",VLOOKUP(A42,'DC4-1'!$A$4:$Q$1997,5,TRUE))</f>
        <v>139.525</v>
      </c>
      <c r="D42" s="65">
        <v>40.542</v>
      </c>
      <c r="E42" s="65">
        <v>40.58</v>
      </c>
      <c r="F42" s="74">
        <f t="shared" si="0"/>
        <v>2680.958</v>
      </c>
      <c r="G42" s="75">
        <f t="shared" si="1"/>
        <v>818.000000000211</v>
      </c>
      <c r="K42" s="82">
        <f>IF(AND(年报!N$2&lt;=A42,A42&lt;=年报!N$3),1,0)</f>
        <v>0</v>
      </c>
    </row>
    <row r="43" spans="1:11">
      <c r="A43" s="21">
        <v>43535</v>
      </c>
      <c r="B43" s="77">
        <f>'DC4-1'!B43</f>
        <v>2581.994</v>
      </c>
      <c r="C43" s="77">
        <f>IF(ISERROR(VLOOKUP(A43,'DC4-1'!$A$4:$Q$1997,5,TRUE)),"",VLOOKUP(A43,'DC4-1'!$A$4:$Q$1997,5,TRUE))</f>
        <v>142.223</v>
      </c>
      <c r="D43" s="65">
        <v>43.259</v>
      </c>
      <c r="E43" s="65">
        <v>43.297</v>
      </c>
      <c r="F43" s="74">
        <f t="shared" si="0"/>
        <v>2680.939</v>
      </c>
      <c r="G43" s="75">
        <f t="shared" si="1"/>
        <v>836.999999999989</v>
      </c>
      <c r="K43" s="82">
        <f>IF(AND(年报!N$2&lt;=A43,A43&lt;=年报!N$3),1,0)</f>
        <v>0</v>
      </c>
    </row>
    <row r="44" spans="1:11">
      <c r="A44" s="21">
        <v>43543</v>
      </c>
      <c r="B44" s="77">
        <f>'DC4-1'!B44</f>
        <v>2581.994</v>
      </c>
      <c r="C44" s="77">
        <f>IF(ISERROR(VLOOKUP(A44,'DC4-1'!$A$4:$Q$1997,5,TRUE)),"",VLOOKUP(A44,'DC4-1'!$A$4:$Q$1997,5,TRUE))</f>
        <v>145.219</v>
      </c>
      <c r="D44" s="65">
        <v>46.3</v>
      </c>
      <c r="E44" s="65">
        <v>46.343</v>
      </c>
      <c r="F44" s="74">
        <f t="shared" si="0"/>
        <v>2680.8915</v>
      </c>
      <c r="G44" s="75">
        <f t="shared" si="1"/>
        <v>884.500000000116</v>
      </c>
      <c r="K44" s="82">
        <f>IF(AND(年报!N$2&lt;=A44,A44&lt;=年报!N$3),1,0)</f>
        <v>0</v>
      </c>
    </row>
    <row r="45" spans="1:11">
      <c r="A45" s="21">
        <v>43561</v>
      </c>
      <c r="B45" s="77">
        <f>'DC4-1'!B45</f>
        <v>2581.994</v>
      </c>
      <c r="C45" s="77">
        <f>IF(ISERROR(VLOOKUP(A45,'DC4-1'!$A$4:$Q$1997,5,TRUE)),"",VLOOKUP(A45,'DC4-1'!$A$4:$Q$1997,5,TRUE))</f>
        <v>148.5795</v>
      </c>
      <c r="D45" s="65">
        <v>49.734</v>
      </c>
      <c r="E45" s="65">
        <v>49.771</v>
      </c>
      <c r="F45" s="74">
        <f t="shared" si="0"/>
        <v>2680.821</v>
      </c>
      <c r="G45" s="75">
        <f t="shared" si="1"/>
        <v>955.000000000382</v>
      </c>
      <c r="K45" s="82">
        <f>IF(AND(年报!N$2&lt;=A45,A45&lt;=年报!N$3),1,0)</f>
        <v>0</v>
      </c>
    </row>
    <row r="46" spans="1:11">
      <c r="A46" s="21">
        <v>43573</v>
      </c>
      <c r="B46" s="77">
        <f>'DC4-1'!B46</f>
        <v>2581.994</v>
      </c>
      <c r="C46" s="77">
        <f>IF(ISERROR(VLOOKUP(A46,'DC4-1'!$A$4:$Q$1997,5,TRUE)),"",VLOOKUP(A46,'DC4-1'!$A$4:$Q$1997,5,TRUE))</f>
        <v>151.9105</v>
      </c>
      <c r="D46" s="65">
        <v>53.103</v>
      </c>
      <c r="E46" s="65">
        <v>53.145</v>
      </c>
      <c r="F46" s="74">
        <f t="shared" si="0"/>
        <v>2680.7805</v>
      </c>
      <c r="G46" s="75">
        <f t="shared" si="1"/>
        <v>995.499999999993</v>
      </c>
      <c r="K46" s="82">
        <f>IF(AND(年报!N$2&lt;=A46,A46&lt;=年报!N$3),1,0)</f>
        <v>0</v>
      </c>
    </row>
    <row r="47" spans="1:11">
      <c r="A47" s="21">
        <v>43581</v>
      </c>
      <c r="B47" s="77">
        <f>'DC4-1'!B47</f>
        <v>2581.994</v>
      </c>
      <c r="C47" s="77">
        <f>IF(ISERROR(VLOOKUP(A47,'DC4-1'!$A$4:$Q$1997,5,TRUE)),"",VLOOKUP(A47,'DC4-1'!$A$4:$Q$1997,5,TRUE))</f>
        <v>152.473</v>
      </c>
      <c r="D47" s="65">
        <v>53.685</v>
      </c>
      <c r="E47" s="65">
        <v>53.725</v>
      </c>
      <c r="F47" s="74">
        <f t="shared" si="0"/>
        <v>2680.762</v>
      </c>
      <c r="G47" s="75">
        <f t="shared" si="1"/>
        <v>1014.00000000012</v>
      </c>
      <c r="K47" s="82">
        <f>IF(AND(年报!N$2&lt;=A47,A47&lt;=年报!N$3),1,0)</f>
        <v>0</v>
      </c>
    </row>
    <row r="48" spans="1:11">
      <c r="A48" s="21">
        <v>43595</v>
      </c>
      <c r="B48" s="77">
        <f>'DC4-1'!B48</f>
        <v>2581.994</v>
      </c>
      <c r="C48" s="77">
        <f>IF(ISERROR(VLOOKUP(A48,'DC4-1'!$A$4:$Q$1997,5,TRUE)),"",VLOOKUP(A48,'DC4-1'!$A$4:$Q$1997,5,TRUE))</f>
        <v>155.1285</v>
      </c>
      <c r="D48" s="65">
        <v>56.385</v>
      </c>
      <c r="E48" s="65">
        <v>56.425</v>
      </c>
      <c r="F48" s="74">
        <f t="shared" si="0"/>
        <v>2680.7175</v>
      </c>
      <c r="G48" s="75">
        <f t="shared" si="1"/>
        <v>1058.50000000055</v>
      </c>
      <c r="K48" s="82">
        <f>IF(AND(年报!N$2&lt;=A48,A48&lt;=年报!N$3),1,0)</f>
        <v>0</v>
      </c>
    </row>
    <row r="49" spans="1:11">
      <c r="A49" s="21">
        <v>43601</v>
      </c>
      <c r="B49" s="77">
        <f>'DC4-1'!B49</f>
        <v>2581.994</v>
      </c>
      <c r="C49" s="77">
        <f>IF(ISERROR(VLOOKUP(A49,'DC4-1'!$A$4:$Q$1997,5,TRUE)),"",VLOOKUP(A49,'DC4-1'!$A$4:$Q$1997,5,TRUE))</f>
        <v>155.714</v>
      </c>
      <c r="D49" s="65">
        <v>56.978</v>
      </c>
      <c r="E49" s="65">
        <v>57.014</v>
      </c>
      <c r="F49" s="74">
        <f t="shared" si="0"/>
        <v>2680.712</v>
      </c>
      <c r="G49" s="75">
        <f t="shared" si="1"/>
        <v>1064.00000000031</v>
      </c>
      <c r="K49" s="82">
        <f>IF(AND(年报!N$2&lt;=A49,A49&lt;=年报!N$3),1,0)</f>
        <v>0</v>
      </c>
    </row>
    <row r="50" spans="1:11">
      <c r="A50" s="21">
        <v>43608</v>
      </c>
      <c r="B50" s="77">
        <f>'DC4-1'!B50</f>
        <v>2581.994</v>
      </c>
      <c r="C50" s="77">
        <f>IF(ISERROR(VLOOKUP(A50,'DC4-1'!$A$4:$Q$1997,5,TRUE)),"",VLOOKUP(A50,'DC4-1'!$A$4:$Q$1997,5,TRUE))</f>
        <v>158.4695</v>
      </c>
      <c r="D50" s="65">
        <v>59.752</v>
      </c>
      <c r="E50" s="65">
        <v>59.787</v>
      </c>
      <c r="F50" s="74">
        <f t="shared" si="0"/>
        <v>2680.694</v>
      </c>
      <c r="G50" s="75">
        <f t="shared" si="1"/>
        <v>1081.99999999988</v>
      </c>
      <c r="K50" s="82">
        <f>IF(AND(年报!N$2&lt;=A50,A50&lt;=年报!N$3),1,0)</f>
        <v>0</v>
      </c>
    </row>
    <row r="51" spans="1:11">
      <c r="A51" s="21">
        <v>43623</v>
      </c>
      <c r="B51" s="77">
        <f>'DC4-1'!B51</f>
        <v>2581.994</v>
      </c>
      <c r="C51" s="77">
        <f>IF(ISERROR(VLOOKUP(A51,'DC4-1'!$A$4:$Q$1997,5,TRUE)),"",VLOOKUP(A51,'DC4-1'!$A$4:$Q$1997,5,TRUE))</f>
        <v>161.5275</v>
      </c>
      <c r="D51" s="65">
        <v>62.851</v>
      </c>
      <c r="E51" s="65">
        <v>62.888</v>
      </c>
      <c r="F51" s="74">
        <f t="shared" si="0"/>
        <v>2680.652</v>
      </c>
      <c r="G51" s="75">
        <f t="shared" si="1"/>
        <v>1123.9999999998</v>
      </c>
      <c r="K51" s="82">
        <f>IF(AND(年报!N$2&lt;=A51,A51&lt;=年报!N$3),1,0)</f>
        <v>0</v>
      </c>
    </row>
    <row r="52" spans="1:11">
      <c r="A52" s="21">
        <v>43630</v>
      </c>
      <c r="B52" s="77">
        <f>'DC4-1'!B52</f>
        <v>2581.994</v>
      </c>
      <c r="C52" s="77">
        <f>IF(ISERROR(VLOOKUP(A52,'DC4-1'!$A$4:$Q$1997,5,TRUE)),"",VLOOKUP(A52,'DC4-1'!$A$4:$Q$1997,5,TRUE))</f>
        <v>162.0845</v>
      </c>
      <c r="D52" s="65">
        <v>63.424</v>
      </c>
      <c r="E52" s="65">
        <v>63.474</v>
      </c>
      <c r="F52" s="74">
        <f t="shared" si="0"/>
        <v>2680.6295</v>
      </c>
      <c r="G52" s="75">
        <f t="shared" si="1"/>
        <v>1146.50000000029</v>
      </c>
      <c r="K52" s="82">
        <f>IF(AND(年报!N$2&lt;=A52,A52&lt;=年报!N$3),1,0)</f>
        <v>0</v>
      </c>
    </row>
    <row r="53" spans="1:11">
      <c r="A53" s="21">
        <v>43637</v>
      </c>
      <c r="B53" s="77">
        <f>'DC4-1'!B53</f>
        <v>2581.994</v>
      </c>
      <c r="C53" s="77">
        <f>IF(ISERROR(VLOOKUP(A53,'DC4-1'!$A$4:$Q$1997,5,TRUE)),"",VLOOKUP(A53,'DC4-1'!$A$4:$Q$1997,5,TRUE))</f>
        <v>164.839</v>
      </c>
      <c r="D53" s="65">
        <v>66.195</v>
      </c>
      <c r="E53" s="65">
        <v>66.236</v>
      </c>
      <c r="F53" s="74">
        <f t="shared" si="0"/>
        <v>2680.6175</v>
      </c>
      <c r="G53" s="75">
        <f t="shared" si="1"/>
        <v>1158.5</v>
      </c>
      <c r="K53" s="82">
        <f>IF(AND(年报!N$2&lt;=A53,A53&lt;=年报!N$3),1,0)</f>
        <v>0</v>
      </c>
    </row>
    <row r="54" spans="1:11">
      <c r="A54" s="21">
        <v>43645</v>
      </c>
      <c r="B54" s="77">
        <f>'DC4-1'!B54</f>
        <v>2581.994</v>
      </c>
      <c r="C54" s="77">
        <f>IF(ISERROR(VLOOKUP(A54,'DC4-1'!$A$4:$Q$1997,5,TRUE)),"",VLOOKUP(A54,'DC4-1'!$A$4:$Q$1997,5,TRUE))</f>
        <v>164.7725</v>
      </c>
      <c r="D54" s="65">
        <v>66.156</v>
      </c>
      <c r="E54" s="65">
        <v>66.191</v>
      </c>
      <c r="F54" s="74">
        <f t="shared" si="0"/>
        <v>2680.593</v>
      </c>
      <c r="G54" s="75">
        <f t="shared" si="1"/>
        <v>1182.99999999999</v>
      </c>
      <c r="K54" s="82">
        <f>IF(AND(年报!N$2&lt;=A54,A54&lt;=年报!N$3),1,0)</f>
        <v>0</v>
      </c>
    </row>
    <row r="55" spans="1:11">
      <c r="A55" s="21">
        <v>43651</v>
      </c>
      <c r="B55" s="77">
        <f>'DC4-1'!B55</f>
        <v>2581.994</v>
      </c>
      <c r="C55" s="77">
        <f>IF(ISERROR(VLOOKUP(A55,'DC4-1'!$A$4:$Q$1997,5,TRUE)),"",VLOOKUP(A55,'DC4-1'!$A$4:$Q$1997,5,TRUE))</f>
        <v>164.7385</v>
      </c>
      <c r="D55" s="65">
        <v>66.14</v>
      </c>
      <c r="E55" s="65">
        <v>66.18</v>
      </c>
      <c r="F55" s="74">
        <f t="shared" si="0"/>
        <v>2680.5725</v>
      </c>
      <c r="G55" s="75">
        <f t="shared" si="1"/>
        <v>1203.50000000008</v>
      </c>
      <c r="K55" s="82">
        <f>IF(AND(年报!N$2&lt;=A55,A55&lt;=年报!N$3),1,0)</f>
        <v>0</v>
      </c>
    </row>
    <row r="56" spans="1:11">
      <c r="A56" s="21">
        <v>43660</v>
      </c>
      <c r="B56" s="77">
        <f>'DC4-1'!B56</f>
        <v>2581.994</v>
      </c>
      <c r="C56" s="77">
        <f>IF(ISERROR(VLOOKUP(A56,'DC4-1'!$A$4:$Q$1997,5,TRUE)),"",VLOOKUP(A56,'DC4-1'!$A$4:$Q$1997,5,TRUE))</f>
        <v>164.708</v>
      </c>
      <c r="D56" s="65">
        <v>66.121</v>
      </c>
      <c r="E56" s="65">
        <v>66.158</v>
      </c>
      <c r="F56" s="74">
        <f t="shared" si="0"/>
        <v>2680.5625</v>
      </c>
      <c r="G56" s="75">
        <f t="shared" si="1"/>
        <v>1213.50000000029</v>
      </c>
      <c r="K56" s="82">
        <f>IF(AND(年报!N$2&lt;=A56,A56&lt;=年报!N$3),1,0)</f>
        <v>0</v>
      </c>
    </row>
    <row r="57" spans="1:11">
      <c r="A57" s="21">
        <v>43665</v>
      </c>
      <c r="B57" s="77">
        <f>'DC4-1'!B57</f>
        <v>2581.994</v>
      </c>
      <c r="C57" s="77">
        <f>IF(ISERROR(VLOOKUP(A57,'DC4-1'!$A$4:$Q$1997,5,TRUE)),"",VLOOKUP(A57,'DC4-1'!$A$4:$Q$1997,5,TRUE))</f>
        <v>164.6945</v>
      </c>
      <c r="D57" s="65">
        <v>66.108</v>
      </c>
      <c r="E57" s="65">
        <v>66.142</v>
      </c>
      <c r="F57" s="74">
        <f t="shared" si="0"/>
        <v>2680.5635</v>
      </c>
      <c r="G57" s="75">
        <f t="shared" si="1"/>
        <v>1212.50000000009</v>
      </c>
      <c r="K57" s="82">
        <f>IF(AND(年报!N$2&lt;=A57,A57&lt;=年报!N$3),1,0)</f>
        <v>0</v>
      </c>
    </row>
    <row r="58" spans="1:11">
      <c r="A58" s="21">
        <v>43671</v>
      </c>
      <c r="B58" s="77">
        <f>'DC4-1'!B58</f>
        <v>2581.994</v>
      </c>
      <c r="C58" s="77">
        <f>IF(ISERROR(VLOOKUP(A58,'DC4-1'!$A$4:$Q$1997,5,TRUE)),"",VLOOKUP(A58,'DC4-1'!$A$4:$Q$1997,5,TRUE))</f>
        <v>164.674</v>
      </c>
      <c r="D58" s="65">
        <v>66.097</v>
      </c>
      <c r="E58" s="65">
        <v>66.135</v>
      </c>
      <c r="F58" s="74">
        <f t="shared" si="0"/>
        <v>2680.552</v>
      </c>
      <c r="G58" s="75">
        <f t="shared" si="1"/>
        <v>1224.00000000016</v>
      </c>
      <c r="K58" s="82">
        <f>IF(AND(年报!N$2&lt;=A58,A58&lt;=年报!N$3),1,0)</f>
        <v>0</v>
      </c>
    </row>
    <row r="59" spans="1:11">
      <c r="A59" s="21">
        <v>43678</v>
      </c>
      <c r="B59" s="77">
        <f>'DC4-1'!B59</f>
        <v>2581.994</v>
      </c>
      <c r="C59" s="77">
        <f>IF(ISERROR(VLOOKUP(A59,'DC4-1'!$A$4:$Q$1997,5,TRUE)),"",VLOOKUP(A59,'DC4-1'!$A$4:$Q$1997,5,TRUE))</f>
        <v>164.659</v>
      </c>
      <c r="D59" s="65">
        <v>66.086</v>
      </c>
      <c r="E59" s="65">
        <v>66.131</v>
      </c>
      <c r="F59" s="74">
        <f t="shared" si="0"/>
        <v>2680.5445</v>
      </c>
      <c r="G59" s="75">
        <f t="shared" si="1"/>
        <v>1231.49999999987</v>
      </c>
      <c r="K59" s="82">
        <f>IF(AND(年报!N$2&lt;=A59,A59&lt;=年报!N$3),1,0)</f>
        <v>0</v>
      </c>
    </row>
    <row r="60" spans="1:11">
      <c r="A60" s="21">
        <v>43686</v>
      </c>
      <c r="B60" s="77">
        <f>'DC4-1'!B60</f>
        <v>2581.994</v>
      </c>
      <c r="C60" s="77">
        <f>IF(ISERROR(VLOOKUP(A60,'DC4-1'!$A$4:$Q$1997,5,TRUE)),"",VLOOKUP(A60,'DC4-1'!$A$4:$Q$1997,5,TRUE))</f>
        <v>164.641</v>
      </c>
      <c r="D60" s="65">
        <v>66.076</v>
      </c>
      <c r="E60" s="65">
        <v>66.117</v>
      </c>
      <c r="F60" s="74">
        <f t="shared" si="0"/>
        <v>2680.5385</v>
      </c>
      <c r="G60" s="75">
        <f t="shared" si="1"/>
        <v>1237.50000000018</v>
      </c>
      <c r="K60" s="82">
        <f>IF(AND(年报!N$2&lt;=A60,A60&lt;=年报!N$3),1,0)</f>
        <v>0</v>
      </c>
    </row>
    <row r="61" spans="1:11">
      <c r="A61" s="21">
        <v>43693</v>
      </c>
      <c r="B61" s="77">
        <f>'DC4-1'!B61</f>
        <v>2581.994</v>
      </c>
      <c r="C61" s="77">
        <f>IF(ISERROR(VLOOKUP(A61,'DC4-1'!$A$4:$Q$1997,5,TRUE)),"",VLOOKUP(A61,'DC4-1'!$A$4:$Q$1997,5,TRUE))</f>
        <v>165.2045</v>
      </c>
      <c r="D61" s="65">
        <v>66.645</v>
      </c>
      <c r="E61" s="65">
        <v>66.694</v>
      </c>
      <c r="F61" s="74">
        <f t="shared" si="0"/>
        <v>2680.529</v>
      </c>
      <c r="G61" s="75">
        <f t="shared" si="1"/>
        <v>1247.0000000003</v>
      </c>
      <c r="K61" s="82">
        <f>IF(AND(年报!N$2&lt;=A61,A61&lt;=年报!N$3),1,0)</f>
        <v>0</v>
      </c>
    </row>
    <row r="62" spans="1:11">
      <c r="A62" s="21">
        <v>43708</v>
      </c>
      <c r="B62" s="77">
        <f>'DC4-1'!B62</f>
        <v>2581.994</v>
      </c>
      <c r="C62" s="77">
        <f>IF(ISERROR(VLOOKUP(A62,'DC4-1'!$A$4:$Q$1997,5,TRUE)),"",VLOOKUP(A62,'DC4-1'!$A$4:$Q$1997,5,TRUE))</f>
        <v>167.871</v>
      </c>
      <c r="D62" s="65">
        <v>69.315</v>
      </c>
      <c r="E62" s="65">
        <v>69.355</v>
      </c>
      <c r="F62" s="74">
        <f t="shared" si="0"/>
        <v>2680.53</v>
      </c>
      <c r="G62" s="75">
        <f t="shared" si="1"/>
        <v>1246.00000000009</v>
      </c>
      <c r="K62" s="82">
        <f>IF(AND(年报!N$2&lt;=A62,A62&lt;=年报!N$3),1,0)</f>
        <v>0</v>
      </c>
    </row>
    <row r="63" spans="1:11">
      <c r="A63" s="21">
        <v>43713</v>
      </c>
      <c r="B63" s="77">
        <f>'DC4-1'!B63</f>
        <v>2581.994</v>
      </c>
      <c r="C63" s="77">
        <f>IF(ISERROR(VLOOKUP(A63,'DC4-1'!$A$4:$Q$1997,5,TRUE)),"",VLOOKUP(A63,'DC4-1'!$A$4:$Q$1997,5,TRUE))</f>
        <v>167.8675</v>
      </c>
      <c r="D63" s="65">
        <v>69.309</v>
      </c>
      <c r="E63" s="65">
        <v>69.34</v>
      </c>
      <c r="F63" s="74">
        <f t="shared" si="0"/>
        <v>2680.537</v>
      </c>
      <c r="G63" s="75">
        <f t="shared" si="1"/>
        <v>1239.00000000049</v>
      </c>
      <c r="K63" s="82">
        <f>IF(AND(年报!N$2&lt;=A63,A63&lt;=年报!N$3),1,0)</f>
        <v>0</v>
      </c>
    </row>
    <row r="64" spans="1:11">
      <c r="A64" s="21">
        <v>43722</v>
      </c>
      <c r="B64" s="77">
        <f>'DC4-1'!B64</f>
        <v>2581.994</v>
      </c>
      <c r="C64" s="77">
        <f>IF(ISERROR(VLOOKUP(A64,'DC4-1'!$A$4:$Q$1997,5,TRUE)),"",VLOOKUP(A64,'DC4-1'!$A$4:$Q$1997,5,TRUE))</f>
        <v>168.4295</v>
      </c>
      <c r="D64" s="65">
        <v>69.877</v>
      </c>
      <c r="E64" s="65">
        <v>69.908</v>
      </c>
      <c r="F64" s="74">
        <f t="shared" si="0"/>
        <v>2680.531</v>
      </c>
      <c r="G64" s="75">
        <f t="shared" si="1"/>
        <v>1244.99999999989</v>
      </c>
      <c r="K64" s="82">
        <f>IF(AND(年报!N$2&lt;=A64,A64&lt;=年报!N$3),1,0)</f>
        <v>0</v>
      </c>
    </row>
    <row r="65" spans="1:11">
      <c r="A65" s="21">
        <v>43728</v>
      </c>
      <c r="B65" s="77">
        <f>'DC4-1'!B65</f>
        <v>2581.994</v>
      </c>
      <c r="C65" s="77">
        <f>IF(ISERROR(VLOOKUP(A65,'DC4-1'!$A$4:$Q$1997,5,TRUE)),"",VLOOKUP(A65,'DC4-1'!$A$4:$Q$1997,5,TRUE))</f>
        <v>168.4115</v>
      </c>
      <c r="D65" s="65">
        <v>69.869</v>
      </c>
      <c r="E65" s="65">
        <v>69.903</v>
      </c>
      <c r="F65" s="74">
        <f t="shared" si="0"/>
        <v>2680.5195</v>
      </c>
      <c r="G65" s="75">
        <f t="shared" si="1"/>
        <v>1256.49999999996</v>
      </c>
      <c r="K65" s="82">
        <f>IF(AND(年报!N$2&lt;=A65,A65&lt;=年报!N$3),1,0)</f>
        <v>0</v>
      </c>
    </row>
    <row r="66" spans="1:11">
      <c r="A66" s="21">
        <v>43742</v>
      </c>
      <c r="B66" s="77">
        <f>'DC4-1'!B66</f>
        <v>2581.994</v>
      </c>
      <c r="C66" s="77">
        <f>IF(ISERROR(VLOOKUP(A66,'DC4-1'!$A$4:$Q$1997,5,TRUE)),"",VLOOKUP(A66,'DC4-1'!$A$4:$Q$1997,5,TRUE))</f>
        <v>171.1225</v>
      </c>
      <c r="D66" s="65">
        <v>72.588</v>
      </c>
      <c r="E66" s="65">
        <v>72.618</v>
      </c>
      <c r="F66" s="74">
        <f t="shared" si="0"/>
        <v>2680.5135</v>
      </c>
      <c r="G66" s="75">
        <f t="shared" si="1"/>
        <v>1262.50000000027</v>
      </c>
      <c r="K66" s="82">
        <f>IF(AND(年报!N$2&lt;=A66,A66&lt;=年报!N$3),1,0)</f>
        <v>0</v>
      </c>
    </row>
    <row r="67" spans="1:11">
      <c r="A67" s="21">
        <v>43749</v>
      </c>
      <c r="B67" s="77">
        <f>'DC4-1'!B67</f>
        <v>2581.994</v>
      </c>
      <c r="C67" s="77">
        <f>IF(ISERROR(VLOOKUP(A67,'DC4-1'!$A$4:$Q$1997,5,TRUE)),"",VLOOKUP(A67,'DC4-1'!$A$4:$Q$1997,5,TRUE))</f>
        <v>171.085</v>
      </c>
      <c r="D67" s="65">
        <v>72.556</v>
      </c>
      <c r="E67" s="65">
        <v>72.582</v>
      </c>
      <c r="F67" s="74">
        <f t="shared" si="0"/>
        <v>2680.51</v>
      </c>
      <c r="G67" s="75">
        <f t="shared" si="1"/>
        <v>1266.00000000008</v>
      </c>
      <c r="K67" s="82">
        <f>IF(AND(年报!N$2&lt;=A67,A67&lt;=年报!N$3),1,0)</f>
        <v>0</v>
      </c>
    </row>
    <row r="68" spans="1:11">
      <c r="A68" s="21">
        <v>43762</v>
      </c>
      <c r="B68" s="77">
        <f>'DC4-1'!B68</f>
        <v>2581.994</v>
      </c>
      <c r="C68" s="77">
        <f>IF(ISERROR(VLOOKUP(A68,'DC4-1'!$A$4:$Q$1997,5,TRUE)),"",VLOOKUP(A68,'DC4-1'!$A$4:$Q$1997,5,TRUE))</f>
        <v>174.3905</v>
      </c>
      <c r="D68" s="65">
        <v>75.892</v>
      </c>
      <c r="E68" s="65">
        <v>75.92</v>
      </c>
      <c r="F68" s="74">
        <f t="shared" si="0"/>
        <v>2680.4785</v>
      </c>
      <c r="G68" s="75">
        <f t="shared" si="1"/>
        <v>1297.50000000013</v>
      </c>
      <c r="K68" s="82">
        <f>IF(AND(年报!N$2&lt;=A68,A68&lt;=年报!N$3),1,0)</f>
        <v>0</v>
      </c>
    </row>
    <row r="69" spans="1:11">
      <c r="A69" s="21">
        <v>43770</v>
      </c>
      <c r="B69" s="77">
        <f>'DC4-1'!B69</f>
        <v>2581.994</v>
      </c>
      <c r="C69" s="77">
        <f>IF(ISERROR(VLOOKUP(A69,'DC4-1'!$A$4:$Q$1997,5,TRUE)),"",VLOOKUP(A69,'DC4-1'!$A$4:$Q$1997,5,TRUE))</f>
        <v>177.4835</v>
      </c>
      <c r="D69" s="65">
        <v>78.998</v>
      </c>
      <c r="E69" s="65">
        <v>79.03</v>
      </c>
      <c r="F69" s="74">
        <f t="shared" ref="F69:F126" si="2">(B69+C69)-(D69+E69)/2</f>
        <v>2680.4635</v>
      </c>
      <c r="G69" s="75">
        <f t="shared" ref="G69:G126" si="3">(F$4-F69)*1000</f>
        <v>1312.50000000045</v>
      </c>
      <c r="K69" s="82">
        <f>IF(AND(年报!N$2&lt;=A69,A69&lt;=年报!N$3),1,0)</f>
        <v>0</v>
      </c>
    </row>
    <row r="70" spans="1:11">
      <c r="A70" s="21">
        <v>43778</v>
      </c>
      <c r="B70" s="77">
        <f>'DC4-1'!B70</f>
        <v>2581.994</v>
      </c>
      <c r="C70" s="77">
        <f>IF(ISERROR(VLOOKUP(A70,'DC4-1'!$A$4:$Q$1997,5,TRUE)),"",VLOOKUP(A70,'DC4-1'!$A$4:$Q$1997,5,TRUE))</f>
        <v>180.6385</v>
      </c>
      <c r="D70" s="65">
        <v>82.169</v>
      </c>
      <c r="E70" s="65">
        <v>82.2</v>
      </c>
      <c r="F70" s="74">
        <f t="shared" si="2"/>
        <v>2680.448</v>
      </c>
      <c r="G70" s="75">
        <f t="shared" si="3"/>
        <v>1327.99999999997</v>
      </c>
      <c r="K70" s="82">
        <f>IF(AND(年报!N$2&lt;=A70,A70&lt;=年报!N$3),1,0)</f>
        <v>0</v>
      </c>
    </row>
    <row r="71" spans="1:11">
      <c r="A71" s="21">
        <v>43791</v>
      </c>
      <c r="B71" s="77">
        <f>'DC4-1'!B71</f>
        <v>2581.994</v>
      </c>
      <c r="C71" s="77">
        <f>IF(ISERROR(VLOOKUP(A71,'DC4-1'!$A$4:$Q$1997,5,TRUE)),"",VLOOKUP(A71,'DC4-1'!$A$4:$Q$1997,5,TRUE))</f>
        <v>184.322</v>
      </c>
      <c r="D71" s="65">
        <v>85.898</v>
      </c>
      <c r="E71" s="65">
        <v>85.934</v>
      </c>
      <c r="F71" s="74">
        <f t="shared" si="2"/>
        <v>2680.4</v>
      </c>
      <c r="G71" s="75">
        <f t="shared" si="3"/>
        <v>1376.0000000002</v>
      </c>
      <c r="K71" s="82">
        <f>IF(AND(年报!N$2&lt;=A71,A71&lt;=年报!N$3),1,0)</f>
        <v>0</v>
      </c>
    </row>
    <row r="72" spans="1:11">
      <c r="A72" s="21">
        <v>43802</v>
      </c>
      <c r="B72" s="77">
        <f>'DC4-1'!B72</f>
        <v>2581.994</v>
      </c>
      <c r="C72" s="77">
        <f>IF(ISERROR(VLOOKUP(A72,'DC4-1'!$A$4:$Q$1997,5,TRUE)),"",VLOOKUP(A72,'DC4-1'!$A$4:$Q$1997,5,TRUE))</f>
        <v>187.01</v>
      </c>
      <c r="D72" s="65">
        <v>88.616</v>
      </c>
      <c r="E72" s="65">
        <v>88.647</v>
      </c>
      <c r="F72" s="74">
        <f t="shared" si="2"/>
        <v>2680.3725</v>
      </c>
      <c r="G72" s="75">
        <f t="shared" si="3"/>
        <v>1403.50000000035</v>
      </c>
      <c r="K72" s="82">
        <f>IF(AND(年报!N$2&lt;=A72,A72&lt;=年报!N$3),1,0)</f>
        <v>0</v>
      </c>
    </row>
    <row r="73" spans="1:11">
      <c r="A73" s="21">
        <v>43824</v>
      </c>
      <c r="B73" s="77">
        <f>'DC4-1'!B73</f>
        <v>2581.994</v>
      </c>
      <c r="C73" s="77">
        <f>IF(ISERROR(VLOOKUP(A73,'DC4-1'!$A$4:$Q$1997,5,TRUE)),"",VLOOKUP(A73,'DC4-1'!$A$4:$Q$1997,5,TRUE))</f>
        <v>190.2285</v>
      </c>
      <c r="D73" s="65">
        <v>91.895</v>
      </c>
      <c r="E73" s="65">
        <v>91.926</v>
      </c>
      <c r="F73" s="74">
        <f t="shared" si="2"/>
        <v>2680.312</v>
      </c>
      <c r="G73" s="75">
        <f t="shared" si="3"/>
        <v>1463.99999999994</v>
      </c>
      <c r="K73" s="82">
        <f>IF(AND(年报!N$2&lt;=A73,A73&lt;=年报!N$3),1,0)</f>
        <v>1</v>
      </c>
    </row>
    <row r="74" spans="1:11">
      <c r="A74" s="21">
        <v>43834</v>
      </c>
      <c r="B74" s="77">
        <f>'DC4-1'!B74</f>
        <v>2581.994</v>
      </c>
      <c r="C74" s="77">
        <f>IF(ISERROR(VLOOKUP(A74,'DC4-1'!$A$4:$Q$1997,5,TRUE)),"",VLOOKUP(A74,'DC4-1'!$A$4:$Q$1997,5,TRUE))</f>
        <v>190.2345</v>
      </c>
      <c r="D74" s="65">
        <v>91.91</v>
      </c>
      <c r="E74" s="65">
        <v>91.935</v>
      </c>
      <c r="F74" s="74">
        <f t="shared" si="2"/>
        <v>2680.306</v>
      </c>
      <c r="G74" s="75">
        <f t="shared" si="3"/>
        <v>1470.00000000025</v>
      </c>
      <c r="K74" s="82">
        <f>IF(AND(年报!N$2&lt;=A74,A74&lt;=年报!N$3),1,0)</f>
        <v>1</v>
      </c>
    </row>
    <row r="75" spans="1:11">
      <c r="A75" s="21">
        <v>43839</v>
      </c>
      <c r="B75" s="77">
        <f>'DC4-1'!B75</f>
        <v>2581.994</v>
      </c>
      <c r="C75" s="77">
        <f>IF(ISERROR(VLOOKUP(A75,'DC4-1'!$A$4:$Q$1997,5,TRUE)),"",VLOOKUP(A75,'DC4-1'!$A$4:$Q$1997,5,TRUE))</f>
        <v>193.5085</v>
      </c>
      <c r="D75" s="65">
        <v>95.2</v>
      </c>
      <c r="E75" s="65">
        <v>95.232</v>
      </c>
      <c r="F75" s="74">
        <f t="shared" si="2"/>
        <v>2680.2865</v>
      </c>
      <c r="G75" s="75">
        <f t="shared" si="3"/>
        <v>1489.50000000013</v>
      </c>
      <c r="K75" s="82">
        <f>IF(AND(年报!N$2&lt;=A75,A75&lt;=年报!N$3),1,0)</f>
        <v>1</v>
      </c>
    </row>
    <row r="76" spans="1:11">
      <c r="A76" s="21">
        <v>43845</v>
      </c>
      <c r="B76" s="77">
        <f>'DC4-1'!B76</f>
        <v>2581.994</v>
      </c>
      <c r="C76" s="77">
        <f>IF(ISERROR(VLOOKUP(A76,'DC4-1'!$A$4:$Q$1997,5,TRUE)),"",VLOOKUP(A76,'DC4-1'!$A$4:$Q$1997,5,TRUE))</f>
        <v>193.499</v>
      </c>
      <c r="D76" s="65">
        <v>95.235</v>
      </c>
      <c r="E76" s="65">
        <v>95.271</v>
      </c>
      <c r="F76" s="74">
        <f t="shared" si="2"/>
        <v>2680.24</v>
      </c>
      <c r="G76" s="75">
        <f t="shared" si="3"/>
        <v>1536.00000000051</v>
      </c>
      <c r="K76" s="82">
        <f>IF(AND(年报!N$2&lt;=A76,A76&lt;=年报!N$3),1,0)</f>
        <v>1</v>
      </c>
    </row>
    <row r="77" spans="1:11">
      <c r="A77" s="21">
        <v>43908</v>
      </c>
      <c r="B77" s="77">
        <f>'DC4-1'!B77</f>
        <v>2581.994</v>
      </c>
      <c r="C77" s="77">
        <f>IF(ISERROR(VLOOKUP(A77,'DC4-1'!$A$4:$Q$1997,5,TRUE)),"",VLOOKUP(A77,'DC4-1'!$A$4:$Q$1997,5,TRUE))</f>
        <v>193.3015</v>
      </c>
      <c r="D77" s="65">
        <v>95.065</v>
      </c>
      <c r="E77" s="65">
        <v>95.103</v>
      </c>
      <c r="F77" s="74">
        <f t="shared" si="2"/>
        <v>2680.2115</v>
      </c>
      <c r="G77" s="75">
        <f t="shared" si="3"/>
        <v>1564.49999999995</v>
      </c>
      <c r="K77" s="82">
        <f>IF(AND(年报!N$2&lt;=A77,A77&lt;=年报!N$3),1,0)</f>
        <v>1</v>
      </c>
    </row>
    <row r="78" spans="1:11">
      <c r="A78" s="21">
        <v>43930</v>
      </c>
      <c r="B78" s="77">
        <f>'DC4-1'!B78</f>
        <v>2581.994</v>
      </c>
      <c r="C78" s="77">
        <f>IF(ISERROR(VLOOKUP(A78,'DC4-1'!$A$4:$Q$1997,5,TRUE)),"",VLOOKUP(A78,'DC4-1'!$A$4:$Q$1997,5,TRUE))</f>
        <v>200.2455</v>
      </c>
      <c r="D78" s="65">
        <v>102.02</v>
      </c>
      <c r="E78" s="65">
        <v>102.054</v>
      </c>
      <c r="F78" s="74">
        <f t="shared" si="2"/>
        <v>2680.2025</v>
      </c>
      <c r="G78" s="75">
        <f t="shared" si="3"/>
        <v>1573.49999999997</v>
      </c>
      <c r="K78" s="82">
        <f>IF(AND(年报!N$2&lt;=A78,A78&lt;=年报!N$3),1,0)</f>
        <v>1</v>
      </c>
    </row>
    <row r="79" spans="1:11">
      <c r="A79" s="21">
        <v>43938</v>
      </c>
      <c r="B79" s="77">
        <f>'DC4-1'!B79</f>
        <v>2581.994</v>
      </c>
      <c r="C79" s="77">
        <f>IF(ISERROR(VLOOKUP(A79,'DC4-1'!$A$4:$Q$1997,5,TRUE)),"",VLOOKUP(A79,'DC4-1'!$A$4:$Q$1997,5,TRUE))</f>
        <v>203.081</v>
      </c>
      <c r="D79" s="65">
        <v>104.833</v>
      </c>
      <c r="E79" s="65">
        <v>104.865</v>
      </c>
      <c r="F79" s="74">
        <f t="shared" si="2"/>
        <v>2680.226</v>
      </c>
      <c r="G79" s="75">
        <f t="shared" si="3"/>
        <v>1550.00000000018</v>
      </c>
      <c r="K79" s="82">
        <f>IF(AND(年报!N$2&lt;=A79,A79&lt;=年报!N$3),1,0)</f>
        <v>1</v>
      </c>
    </row>
    <row r="80" spans="1:11">
      <c r="A80" s="21">
        <v>43942</v>
      </c>
      <c r="B80" s="77">
        <f>'DC4-1'!B80</f>
        <v>2581.994</v>
      </c>
      <c r="C80" s="77">
        <f>IF(ISERROR(VLOOKUP(A80,'DC4-1'!$A$4:$Q$1997,5,TRUE)),"",VLOOKUP(A80,'DC4-1'!$A$4:$Q$1997,5,TRUE))</f>
        <v>203.493</v>
      </c>
      <c r="D80" s="65">
        <v>105.301</v>
      </c>
      <c r="E80" s="65">
        <v>105.333</v>
      </c>
      <c r="F80" s="74">
        <f t="shared" si="2"/>
        <v>2680.17</v>
      </c>
      <c r="G80" s="75">
        <f t="shared" si="3"/>
        <v>1606.00000000022</v>
      </c>
      <c r="K80" s="82">
        <f>IF(AND(年报!N$2&lt;=A80,A80&lt;=年报!N$3),1,0)</f>
        <v>1</v>
      </c>
    </row>
    <row r="81" spans="1:11">
      <c r="A81" s="21">
        <v>43951</v>
      </c>
      <c r="B81" s="77">
        <f>'DC4-1'!B81</f>
        <v>2581.994</v>
      </c>
      <c r="C81" s="77">
        <f>IF(ISERROR(VLOOKUP(A81,'DC4-1'!$A$4:$Q$1997,5,TRUE)),"",VLOOKUP(A81,'DC4-1'!$A$4:$Q$1997,5,TRUE))</f>
        <v>206.1375</v>
      </c>
      <c r="D81" s="65">
        <v>107.975</v>
      </c>
      <c r="E81" s="65">
        <v>108.006</v>
      </c>
      <c r="F81" s="74">
        <f t="shared" si="2"/>
        <v>2680.141</v>
      </c>
      <c r="G81" s="75">
        <f t="shared" si="3"/>
        <v>1635.00000000022</v>
      </c>
      <c r="K81" s="82">
        <f>IF(AND(年报!N$2&lt;=A81,A81&lt;=年报!N$3),1,0)</f>
        <v>1</v>
      </c>
    </row>
    <row r="82" spans="1:11">
      <c r="A82" s="21">
        <v>43956</v>
      </c>
      <c r="B82" s="77">
        <f>'DC4-1'!B82</f>
        <v>2581.994</v>
      </c>
      <c r="C82" s="77">
        <f>IF(ISERROR(VLOOKUP(A82,'DC4-1'!$A$4:$Q$1997,5,TRUE)),"",VLOOKUP(A82,'DC4-1'!$A$4:$Q$1997,5,TRUE))</f>
        <v>206.577</v>
      </c>
      <c r="D82" s="65">
        <v>108.413</v>
      </c>
      <c r="E82" s="65">
        <v>108.444</v>
      </c>
      <c r="F82" s="74">
        <f t="shared" si="2"/>
        <v>2680.1425</v>
      </c>
      <c r="G82" s="75">
        <f t="shared" si="3"/>
        <v>1633.50000000037</v>
      </c>
      <c r="K82" s="82">
        <f>IF(AND(年报!N$2&lt;=A82,A82&lt;=年报!N$3),1,0)</f>
        <v>1</v>
      </c>
    </row>
    <row r="83" spans="1:11">
      <c r="A83" s="21">
        <v>43964</v>
      </c>
      <c r="B83" s="77">
        <f>'DC4-1'!B83</f>
        <v>2581.994</v>
      </c>
      <c r="C83" s="77">
        <f>IF(ISERROR(VLOOKUP(A83,'DC4-1'!$A$4:$Q$1997,5,TRUE)),"",VLOOKUP(A83,'DC4-1'!$A$4:$Q$1997,5,TRUE))</f>
        <v>209.16</v>
      </c>
      <c r="D83" s="65">
        <v>111.03</v>
      </c>
      <c r="E83" s="65">
        <v>111.058</v>
      </c>
      <c r="F83" s="74">
        <f t="shared" si="2"/>
        <v>2680.11</v>
      </c>
      <c r="G83" s="75">
        <f t="shared" si="3"/>
        <v>1666.00000000017</v>
      </c>
      <c r="K83" s="82">
        <f>IF(AND(年报!N$2&lt;=A83,A83&lt;=年报!N$3),1,0)</f>
        <v>1</v>
      </c>
    </row>
    <row r="84" spans="1:11">
      <c r="A84" s="21">
        <v>43972</v>
      </c>
      <c r="B84" s="77">
        <f>'DC4-1'!B84</f>
        <v>2581.994</v>
      </c>
      <c r="C84" s="77">
        <f>IF(ISERROR(VLOOKUP(A84,'DC4-1'!$A$4:$Q$1997,5,TRUE)),"",VLOOKUP(A84,'DC4-1'!$A$4:$Q$1997,5,TRUE))</f>
        <v>212.1685</v>
      </c>
      <c r="D84" s="65">
        <v>114.068</v>
      </c>
      <c r="E84" s="65">
        <v>114.099</v>
      </c>
      <c r="F84" s="74">
        <f t="shared" si="2"/>
        <v>2680.079</v>
      </c>
      <c r="G84" s="75">
        <f t="shared" si="3"/>
        <v>1697.00000000012</v>
      </c>
      <c r="K84" s="82">
        <f>IF(AND(年报!N$2&lt;=A84,A84&lt;=年报!N$3),1,0)</f>
        <v>1</v>
      </c>
    </row>
    <row r="85" spans="1:11">
      <c r="A85" s="21">
        <v>43980</v>
      </c>
      <c r="B85" s="77">
        <f>'DC4-1'!B85</f>
        <v>2581.994</v>
      </c>
      <c r="C85" s="77">
        <f>IF(ISERROR(VLOOKUP(A85,'DC4-1'!$A$4:$Q$1997,5,TRUE)),"",VLOOKUP(A85,'DC4-1'!$A$4:$Q$1997,5,TRUE))</f>
        <v>212.1675</v>
      </c>
      <c r="D85" s="65">
        <v>114.042</v>
      </c>
      <c r="E85" s="65">
        <v>114.074</v>
      </c>
      <c r="F85" s="74">
        <f t="shared" si="2"/>
        <v>2680.1035</v>
      </c>
      <c r="G85" s="75">
        <f t="shared" si="3"/>
        <v>1672.50000000013</v>
      </c>
      <c r="K85" s="82">
        <f>IF(AND(年报!N$2&lt;=A85,A85&lt;=年报!N$3),1,0)</f>
        <v>1</v>
      </c>
    </row>
    <row r="86" spans="1:11">
      <c r="A86" s="21">
        <v>43999</v>
      </c>
      <c r="B86" s="77">
        <f>'DC4-1'!B86</f>
        <v>2581.994</v>
      </c>
      <c r="C86" s="77">
        <f>IF(ISERROR(VLOOKUP(A86,'DC4-1'!$A$4:$Q$1997,5,TRUE)),"",VLOOKUP(A86,'DC4-1'!$A$4:$Q$1997,5,TRUE))</f>
        <v>215.368</v>
      </c>
      <c r="D86" s="65">
        <v>117.345</v>
      </c>
      <c r="E86" s="65">
        <v>117.378</v>
      </c>
      <c r="F86" s="74">
        <f t="shared" si="2"/>
        <v>2680.0005</v>
      </c>
      <c r="G86" s="75">
        <f t="shared" si="3"/>
        <v>1775.50000000019</v>
      </c>
      <c r="K86" s="82">
        <f>IF(AND(年报!N$2&lt;=A86,A86&lt;=年报!N$3),1,0)</f>
        <v>1</v>
      </c>
    </row>
    <row r="87" spans="1:11">
      <c r="A87" s="21">
        <v>44008</v>
      </c>
      <c r="B87" s="77">
        <f>'DC4-1'!B87</f>
        <v>2581.994</v>
      </c>
      <c r="C87" s="77">
        <f>IF(ISERROR(VLOOKUP(A87,'DC4-1'!$A$4:$Q$1997,5,TRUE)),"",VLOOKUP(A87,'DC4-1'!$A$4:$Q$1997,5,TRUE))</f>
        <v>215.364</v>
      </c>
      <c r="D87" s="65">
        <v>117.342</v>
      </c>
      <c r="E87" s="65">
        <v>117.375</v>
      </c>
      <c r="F87" s="74">
        <f t="shared" si="2"/>
        <v>2679.9995</v>
      </c>
      <c r="G87" s="75">
        <f t="shared" si="3"/>
        <v>1776.49999999994</v>
      </c>
      <c r="K87" s="82">
        <f>IF(AND(年报!N$2&lt;=A87,A87&lt;=年报!N$3),1,0)</f>
        <v>1</v>
      </c>
    </row>
    <row r="88" spans="1:11">
      <c r="A88" s="21">
        <v>44056</v>
      </c>
      <c r="B88" s="77">
        <f>'DC4-1'!B88</f>
        <v>2581.994</v>
      </c>
      <c r="C88" s="77">
        <f>IF(ISERROR(VLOOKUP(A88,'DC4-1'!$A$4:$Q$1997,5,TRUE)),"",VLOOKUP(A88,'DC4-1'!$A$4:$Q$1997,5,TRUE))</f>
        <v>219.0455</v>
      </c>
      <c r="D88" s="65">
        <v>121.146</v>
      </c>
      <c r="E88" s="65">
        <v>121.175</v>
      </c>
      <c r="F88" s="74">
        <f t="shared" si="2"/>
        <v>2679.879</v>
      </c>
      <c r="G88" s="75">
        <f t="shared" si="3"/>
        <v>1896.99999999993</v>
      </c>
      <c r="K88" s="82">
        <f>IF(AND(年报!N$2&lt;=A88,A88&lt;=年报!N$3),1,0)</f>
        <v>1</v>
      </c>
    </row>
    <row r="89" spans="1:11">
      <c r="A89" s="21">
        <v>44062</v>
      </c>
      <c r="B89" s="77">
        <f>'DC4-1'!B89</f>
        <v>2581.994</v>
      </c>
      <c r="C89" s="77">
        <f>IF(ISERROR(VLOOKUP(A89,'DC4-1'!$A$4:$Q$1997,5,TRUE)),"",VLOOKUP(A89,'DC4-1'!$A$4:$Q$1997,5,TRUE))</f>
        <v>218.996</v>
      </c>
      <c r="D89" s="65">
        <v>121.111</v>
      </c>
      <c r="E89" s="65">
        <v>121.145</v>
      </c>
      <c r="F89" s="74">
        <f t="shared" si="2"/>
        <v>2679.862</v>
      </c>
      <c r="G89" s="75">
        <f t="shared" si="3"/>
        <v>1914.00000000021</v>
      </c>
      <c r="K89" s="82">
        <f>IF(AND(年报!N$2&lt;=A89,A89&lt;=年报!N$3),1,0)</f>
        <v>1</v>
      </c>
    </row>
    <row r="90" spans="1:11">
      <c r="A90" s="21">
        <v>44070</v>
      </c>
      <c r="B90" s="77">
        <f>'DC4-1'!B90</f>
        <v>2581.994</v>
      </c>
      <c r="C90" s="77">
        <f>IF(ISERROR(VLOOKUP(A90,'DC4-1'!$A$4:$Q$1997,5,TRUE)),"",VLOOKUP(A90,'DC4-1'!$A$4:$Q$1997,5,TRUE))</f>
        <v>222.3115</v>
      </c>
      <c r="D90" s="65">
        <v>124.441</v>
      </c>
      <c r="E90" s="65">
        <v>124.474</v>
      </c>
      <c r="F90" s="74">
        <f t="shared" si="2"/>
        <v>2679.848</v>
      </c>
      <c r="G90" s="75">
        <f t="shared" si="3"/>
        <v>1928.00000000034</v>
      </c>
      <c r="K90" s="82">
        <f>IF(AND(年报!N$2&lt;=A90,A90&lt;=年报!N$3),1,0)</f>
        <v>1</v>
      </c>
    </row>
    <row r="91" spans="1:11">
      <c r="A91" s="21">
        <v>44084</v>
      </c>
      <c r="B91" s="77">
        <f>'DC4-1'!B91</f>
        <v>2581.994</v>
      </c>
      <c r="C91" s="77">
        <f>IF(ISERROR(VLOOKUP(A91,'DC4-1'!$A$4:$Q$1997,5,TRUE)),"",VLOOKUP(A91,'DC4-1'!$A$4:$Q$1997,5,TRUE))</f>
        <v>224.9835</v>
      </c>
      <c r="D91" s="65">
        <v>127.139</v>
      </c>
      <c r="E91" s="65">
        <v>127.172</v>
      </c>
      <c r="F91" s="74">
        <f t="shared" si="2"/>
        <v>2679.822</v>
      </c>
      <c r="G91" s="75">
        <f t="shared" si="3"/>
        <v>1954.00000000018</v>
      </c>
      <c r="K91" s="82">
        <f>IF(AND(年报!N$2&lt;=A91,A91&lt;=年报!N$3),1,0)</f>
        <v>1</v>
      </c>
    </row>
    <row r="92" spans="1:11">
      <c r="A92" s="21">
        <v>44092</v>
      </c>
      <c r="B92" s="77">
        <f>'DC4-1'!B92</f>
        <v>2581.994</v>
      </c>
      <c r="C92" s="77">
        <f>IF(ISERROR(VLOOKUP(A92,'DC4-1'!$A$4:$Q$1997,5,TRUE)),"",VLOOKUP(A92,'DC4-1'!$A$4:$Q$1997,5,TRUE))</f>
        <v>224.9535</v>
      </c>
      <c r="D92" s="65">
        <v>127.118</v>
      </c>
      <c r="E92" s="65">
        <v>127.078</v>
      </c>
      <c r="F92" s="74">
        <f t="shared" si="2"/>
        <v>2679.8495</v>
      </c>
      <c r="G92" s="75">
        <f t="shared" si="3"/>
        <v>1926.50000000003</v>
      </c>
      <c r="K92" s="82">
        <f>IF(AND(年报!N$2&lt;=A92,A92&lt;=年报!N$3),1,0)</f>
        <v>1</v>
      </c>
    </row>
    <row r="93" spans="1:11">
      <c r="A93" s="21">
        <v>44100</v>
      </c>
      <c r="B93" s="77">
        <f>'DC4-1'!B93</f>
        <v>2581.994</v>
      </c>
      <c r="C93" s="77">
        <f>IF(ISERROR(VLOOKUP(A93,'DC4-1'!$A$4:$Q$1997,5,TRUE)),"",VLOOKUP(A93,'DC4-1'!$A$4:$Q$1997,5,TRUE))</f>
        <v>225.3425</v>
      </c>
      <c r="D93" s="65">
        <v>127.525</v>
      </c>
      <c r="E93" s="65">
        <v>127.559</v>
      </c>
      <c r="F93" s="74">
        <f t="shared" si="2"/>
        <v>2679.7945</v>
      </c>
      <c r="G93" s="75">
        <f t="shared" si="3"/>
        <v>1981.49999999987</v>
      </c>
      <c r="K93" s="82">
        <f>IF(AND(年报!N$2&lt;=A93,A93&lt;=年报!N$3),1,0)</f>
        <v>1</v>
      </c>
    </row>
    <row r="94" spans="1:11">
      <c r="A94" s="21">
        <v>44114</v>
      </c>
      <c r="B94" s="77">
        <f>'DC4-1'!B94</f>
        <v>2581.994</v>
      </c>
      <c r="C94" s="77">
        <f>IF(ISERROR(VLOOKUP(A94,'DC4-1'!$A$4:$Q$1997,5,TRUE)),"",VLOOKUP(A94,'DC4-1'!$A$4:$Q$1997,5,TRUE))</f>
        <v>228.4075</v>
      </c>
      <c r="D94" s="65">
        <v>130.61</v>
      </c>
      <c r="E94" s="65">
        <v>130.642</v>
      </c>
      <c r="F94" s="74">
        <f t="shared" si="2"/>
        <v>2679.7755</v>
      </c>
      <c r="G94" s="75">
        <f t="shared" si="3"/>
        <v>2000.50000000056</v>
      </c>
      <c r="K94" s="82">
        <f>IF(AND(年报!N$2&lt;=A94,A94&lt;=年报!N$3),1,0)</f>
        <v>1</v>
      </c>
    </row>
    <row r="95" spans="1:11">
      <c r="A95" s="21">
        <v>44228</v>
      </c>
      <c r="B95" s="77">
        <f>'DC4-1'!B95</f>
        <v>2581.994</v>
      </c>
      <c r="C95" s="77">
        <f>IF(ISERROR(VLOOKUP(A95,'DC4-1'!$A$4:$Q$1997,5,TRUE)),"",VLOOKUP(A95,'DC4-1'!$A$4:$Q$1997,5,TRUE))</f>
        <v>249.8045</v>
      </c>
      <c r="D95" s="65">
        <v>152.202</v>
      </c>
      <c r="E95" s="65">
        <v>152.583</v>
      </c>
      <c r="F95" s="65">
        <f t="shared" si="2"/>
        <v>2679.406</v>
      </c>
      <c r="G95" s="75">
        <f t="shared" si="3"/>
        <v>2369.99999999989</v>
      </c>
      <c r="K95" s="82">
        <f>IF(AND(年报!N$2&lt;=A95,A95&lt;=年报!N$3),1,0)</f>
        <v>0</v>
      </c>
    </row>
    <row r="96" spans="1:11">
      <c r="A96" s="21">
        <v>44256</v>
      </c>
      <c r="B96" s="77">
        <f>'DC4-1'!B96</f>
        <v>2581.994</v>
      </c>
      <c r="C96" s="77">
        <f>IF(ISERROR(VLOOKUP(A96,'DC4-1'!$A$4:$Q$1997,5,TRUE)),"",VLOOKUP(A96,'DC4-1'!$A$4:$Q$1997,5,TRUE))</f>
        <v>249.7185</v>
      </c>
      <c r="D96" s="65">
        <v>152.142</v>
      </c>
      <c r="E96" s="65">
        <v>152.175</v>
      </c>
      <c r="F96" s="65">
        <f t="shared" si="2"/>
        <v>2679.554</v>
      </c>
      <c r="G96" s="75">
        <f t="shared" si="3"/>
        <v>2222.00000000021</v>
      </c>
      <c r="K96" s="82">
        <f>IF(AND(年报!N$2&lt;=A96,A96&lt;=年报!N$3),1,0)</f>
        <v>0</v>
      </c>
    </row>
    <row r="97" spans="1:11">
      <c r="A97" s="21">
        <v>44273</v>
      </c>
      <c r="B97" s="77">
        <f>'DC4-1'!B97</f>
        <v>2581.994</v>
      </c>
      <c r="C97" s="77">
        <f>IF(ISERROR(VLOOKUP(A97,'DC4-1'!$A$4:$Q$1997,5,TRUE)),"",VLOOKUP(A97,'DC4-1'!$A$4:$Q$1997,5,TRUE))</f>
        <v>253.0285</v>
      </c>
      <c r="D97" s="65">
        <v>155.461</v>
      </c>
      <c r="E97" s="65">
        <v>155.498</v>
      </c>
      <c r="F97" s="65">
        <f t="shared" si="2"/>
        <v>2679.543</v>
      </c>
      <c r="G97" s="65">
        <f t="shared" si="3"/>
        <v>2233.00000000017</v>
      </c>
      <c r="K97" s="82">
        <f>IF(AND(年报!N$2&lt;=A97,A97&lt;=年报!N$3),1,0)</f>
        <v>0</v>
      </c>
    </row>
    <row r="98" spans="1:11">
      <c r="A98" s="21">
        <v>44287</v>
      </c>
      <c r="B98" s="77">
        <f>'DC4-1'!B98</f>
        <v>2581.994</v>
      </c>
      <c r="C98" s="77">
        <f>IF(ISERROR(VLOOKUP(A98,'DC4-1'!$A$4:$Q$1997,5,TRUE)),"",VLOOKUP(A98,'DC4-1'!$A$4:$Q$1997,5,TRUE))</f>
        <v>256.094</v>
      </c>
      <c r="D98" s="65">
        <v>158.544</v>
      </c>
      <c r="E98" s="65">
        <v>158.576</v>
      </c>
      <c r="F98" s="65">
        <f t="shared" si="2"/>
        <v>2679.528</v>
      </c>
      <c r="G98" s="65">
        <f t="shared" si="3"/>
        <v>2248.00000000005</v>
      </c>
      <c r="K98" s="82">
        <f>IF(AND(年报!N$2&lt;=A98,A98&lt;=年报!N$3),1,0)</f>
        <v>0</v>
      </c>
    </row>
    <row r="99" spans="1:11">
      <c r="A99" s="21">
        <v>44295</v>
      </c>
      <c r="B99" s="77">
        <f>'DC4-1'!B99</f>
        <v>2581.994</v>
      </c>
      <c r="C99" s="77">
        <f>IF(ISERROR(VLOOKUP(A99,'DC4-1'!$A$4:$Q$1997,5,TRUE)),"",VLOOKUP(A99,'DC4-1'!$A$4:$Q$1997,5,TRUE))</f>
        <v>256.6705</v>
      </c>
      <c r="D99" s="65">
        <v>159.023</v>
      </c>
      <c r="E99" s="65">
        <v>159.154</v>
      </c>
      <c r="F99" s="65">
        <f t="shared" si="2"/>
        <v>2679.576</v>
      </c>
      <c r="G99" s="65">
        <f t="shared" si="3"/>
        <v>2199.99999999982</v>
      </c>
      <c r="K99" s="82">
        <f>IF(AND(年报!N$2&lt;=A99,A99&lt;=年报!N$3),1,0)</f>
        <v>0</v>
      </c>
    </row>
    <row r="100" spans="1:11">
      <c r="A100" s="21">
        <v>44318</v>
      </c>
      <c r="B100" s="77">
        <f>'DC4-1'!B100</f>
        <v>2581.994</v>
      </c>
      <c r="C100" s="77">
        <f>IF(ISERROR(VLOOKUP(A100,'DC4-1'!$A$4:$Q$1997,5,TRUE)),"",VLOOKUP(A100,'DC4-1'!$A$4:$Q$1997,5,TRUE))</f>
        <v>259.476</v>
      </c>
      <c r="D100" s="65">
        <v>161.948</v>
      </c>
      <c r="E100" s="65">
        <v>161.981</v>
      </c>
      <c r="F100" s="65">
        <f t="shared" si="2"/>
        <v>2679.5055</v>
      </c>
      <c r="G100" s="65">
        <f t="shared" si="3"/>
        <v>2270.50000000008</v>
      </c>
      <c r="K100" s="82">
        <f>IF(AND(年报!N$2&lt;=A100,A100&lt;=年报!N$3),1,0)</f>
        <v>0</v>
      </c>
    </row>
    <row r="101" spans="1:11">
      <c r="A101" s="21">
        <v>44325</v>
      </c>
      <c r="B101" s="77">
        <f>'DC4-1'!B101</f>
        <v>2581.994</v>
      </c>
      <c r="C101" s="77">
        <f>IF(ISERROR(VLOOKUP(A101,'DC4-1'!$A$4:$Q$1997,5,TRUE)),"",VLOOKUP(A101,'DC4-1'!$A$4:$Q$1997,5,TRUE))</f>
        <v>259.4725</v>
      </c>
      <c r="D101" s="65">
        <v>161.941</v>
      </c>
      <c r="E101" s="65">
        <v>161.974</v>
      </c>
      <c r="F101" s="65">
        <f t="shared" si="2"/>
        <v>2679.509</v>
      </c>
      <c r="G101" s="65">
        <f t="shared" si="3"/>
        <v>2267.00000000028</v>
      </c>
      <c r="K101" s="82">
        <f>IF(AND(年报!N$2&lt;=A101,A101&lt;=年报!N$3),1,0)</f>
        <v>0</v>
      </c>
    </row>
    <row r="102" spans="1:11">
      <c r="A102" s="21">
        <v>44333</v>
      </c>
      <c r="B102" s="77">
        <f>'DC4-1'!B102</f>
        <v>2581.994</v>
      </c>
      <c r="C102" s="77">
        <f>IF(ISERROR(VLOOKUP(A102,'DC4-1'!$A$4:$Q$1997,5,TRUE)),"",VLOOKUP(A102,'DC4-1'!$A$4:$Q$1997,5,TRUE))</f>
        <v>259.415</v>
      </c>
      <c r="D102" s="65">
        <v>161.905</v>
      </c>
      <c r="E102" s="65">
        <v>161.937</v>
      </c>
      <c r="F102" s="65">
        <f t="shared" si="2"/>
        <v>2679.488</v>
      </c>
      <c r="G102" s="65">
        <f t="shared" si="3"/>
        <v>2288.00000000001</v>
      </c>
      <c r="K102" s="82">
        <f>IF(AND(年报!N$2&lt;=A102,A102&lt;=年报!N$3),1,0)</f>
        <v>0</v>
      </c>
    </row>
    <row r="103" spans="1:11">
      <c r="A103" s="21">
        <v>44345</v>
      </c>
      <c r="B103" s="77">
        <f>'DC4-1'!B103</f>
        <v>2581.994</v>
      </c>
      <c r="C103" s="77">
        <f>IF(ISERROR(VLOOKUP(A103,'DC4-1'!$A$4:$Q$1997,5,TRUE)),"",VLOOKUP(A103,'DC4-1'!$A$4:$Q$1997,5,TRUE))</f>
        <v>259.8015</v>
      </c>
      <c r="D103" s="65">
        <v>162.299</v>
      </c>
      <c r="E103" s="65">
        <v>162.33</v>
      </c>
      <c r="F103" s="65">
        <f t="shared" si="2"/>
        <v>2679.481</v>
      </c>
      <c r="G103" s="65">
        <f t="shared" si="3"/>
        <v>2295.00000000007</v>
      </c>
      <c r="K103" s="82">
        <f>IF(AND(年报!N$2&lt;=A103,A103&lt;=年报!N$3),1,0)</f>
        <v>0</v>
      </c>
    </row>
    <row r="104" spans="1:11">
      <c r="A104" s="21">
        <v>44352</v>
      </c>
      <c r="B104" s="77">
        <f>'DC4-1'!B104</f>
        <v>2581.994</v>
      </c>
      <c r="C104" s="77">
        <f>IF(ISERROR(VLOOKUP(A104,'DC4-1'!$A$4:$Q$1997,5,TRUE)),"",VLOOKUP(A104,'DC4-1'!$A$4:$Q$1997,5,TRUE))</f>
        <v>259.7625</v>
      </c>
      <c r="D104" s="65">
        <v>162.266</v>
      </c>
      <c r="E104" s="65">
        <v>162.298</v>
      </c>
      <c r="F104" s="65">
        <f t="shared" si="2"/>
        <v>2679.4745</v>
      </c>
      <c r="G104" s="65">
        <f t="shared" si="3"/>
        <v>2301.50000000049</v>
      </c>
      <c r="K104" s="82">
        <f>IF(AND(年报!N$2&lt;=A104,A104&lt;=年报!N$3),1,0)</f>
        <v>0</v>
      </c>
    </row>
    <row r="105" s="83" customFormat="1" spans="1:13">
      <c r="A105" s="84">
        <v>44356</v>
      </c>
      <c r="B105" s="85">
        <f>AVERAGE(B106:B108)</f>
        <v>2581.994</v>
      </c>
      <c r="C105" s="86">
        <f t="shared" ref="C105:G105" si="4">AVERAGE(C106:C108)</f>
        <v>259.74</v>
      </c>
      <c r="D105" s="86">
        <f t="shared" si="4"/>
        <v>162.247666666667</v>
      </c>
      <c r="E105" s="86">
        <f t="shared" si="4"/>
        <v>162.279333333333</v>
      </c>
      <c r="F105" s="86">
        <f t="shared" si="4"/>
        <v>2679.4705</v>
      </c>
      <c r="G105" s="87">
        <f t="shared" si="4"/>
        <v>2305.49999999994</v>
      </c>
      <c r="H105" s="88" t="s">
        <v>23</v>
      </c>
      <c r="I105" s="88"/>
      <c r="K105" s="89"/>
      <c r="M105" s="90"/>
    </row>
    <row r="106" spans="1:11">
      <c r="A106" s="21">
        <v>44356</v>
      </c>
      <c r="B106" s="77">
        <f>'DC4-1'!B105</f>
        <v>2581.994</v>
      </c>
      <c r="C106" s="77">
        <f>IF(ISERROR(VLOOKUP(A106,'DC4-1'!$A$4:$Q$1997,5,TRUE)),"",VLOOKUP(A106,'DC4-1'!$A$4:$Q$1997,5,TRUE))</f>
        <v>259.74</v>
      </c>
      <c r="D106" s="65">
        <v>162.247</v>
      </c>
      <c r="E106" s="65">
        <v>162.279</v>
      </c>
      <c r="F106" s="65">
        <f t="shared" si="2"/>
        <v>2679.471</v>
      </c>
      <c r="G106" s="65">
        <f t="shared" si="3"/>
        <v>2304.99999999984</v>
      </c>
      <c r="K106" s="82">
        <f>IF(AND(年报!N$2&lt;=A106,A106&lt;=年报!N$3),1,0)</f>
        <v>0</v>
      </c>
    </row>
    <row r="107" spans="1:11">
      <c r="A107" s="21">
        <v>44356</v>
      </c>
      <c r="B107" s="77">
        <f>'DC4-1'!B106</f>
        <v>2581.994</v>
      </c>
      <c r="C107" s="77">
        <f>IF(ISERROR(VLOOKUP(A107,'DC4-1'!$A$4:$Q$1997,5,TRUE)),"",VLOOKUP(A107,'DC4-1'!$A$4:$Q$1997,5,TRUE))</f>
        <v>259.74</v>
      </c>
      <c r="D107" s="65">
        <v>162.248</v>
      </c>
      <c r="E107" s="65">
        <v>162.28</v>
      </c>
      <c r="F107" s="65">
        <f t="shared" si="2"/>
        <v>2679.47</v>
      </c>
      <c r="G107" s="65">
        <f t="shared" si="3"/>
        <v>2306.00000000004</v>
      </c>
      <c r="K107" s="82">
        <f>IF(AND(年报!N$2&lt;=A107,A107&lt;=年报!N$3),1,0)</f>
        <v>0</v>
      </c>
    </row>
    <row r="108" spans="1:11">
      <c r="A108" s="21">
        <v>44356</v>
      </c>
      <c r="B108" s="77">
        <f>'DC4-1'!B107</f>
        <v>2581.994</v>
      </c>
      <c r="C108" s="77">
        <f>IF(ISERROR(VLOOKUP(A108,'DC4-1'!$A$4:$Q$1997,5,TRUE)),"",VLOOKUP(A108,'DC4-1'!$A$4:$Q$1997,5,TRUE))</f>
        <v>259.74</v>
      </c>
      <c r="D108" s="65">
        <v>162.248</v>
      </c>
      <c r="E108" s="65">
        <v>162.279</v>
      </c>
      <c r="F108" s="65">
        <f t="shared" si="2"/>
        <v>2679.4705</v>
      </c>
      <c r="G108" s="65">
        <f t="shared" si="3"/>
        <v>2305.49999999994</v>
      </c>
      <c r="K108" s="82">
        <f>IF(AND(年报!N$2&lt;=A108,A108&lt;=年报!N$3),1,0)</f>
        <v>0</v>
      </c>
    </row>
    <row r="109" spans="1:11">
      <c r="A109" s="21">
        <v>44361</v>
      </c>
      <c r="B109" s="77">
        <f>'DC4-1'!B108</f>
        <v>2581.994</v>
      </c>
      <c r="C109" s="77">
        <f>IF(ISERROR(VLOOKUP(A109,'DC4-1'!$A$4:$Q$1997,5,TRUE)),"",VLOOKUP(A109,'DC4-1'!$A$4:$Q$1997,5,TRUE))</f>
        <v>260.884</v>
      </c>
      <c r="D109" s="65">
        <v>163.389</v>
      </c>
      <c r="E109" s="65">
        <v>163.422</v>
      </c>
      <c r="F109" s="65">
        <f t="shared" si="2"/>
        <v>2679.4725</v>
      </c>
      <c r="G109" s="65">
        <f t="shared" si="3"/>
        <v>2303.49999999999</v>
      </c>
      <c r="K109" s="82">
        <f>IF(AND(年报!N$2&lt;=A109,A109&lt;=年报!N$3),1,0)</f>
        <v>0</v>
      </c>
    </row>
    <row r="110" spans="1:11">
      <c r="A110" s="21">
        <v>44363</v>
      </c>
      <c r="B110" s="77">
        <f>'DC4-1'!B109</f>
        <v>2581.994</v>
      </c>
      <c r="C110" s="77">
        <f>IF(ISERROR(VLOOKUP(A110,'DC4-1'!$A$4:$Q$1997,5,TRUE)),"",VLOOKUP(A110,'DC4-1'!$A$4:$Q$1997,5,TRUE))</f>
        <v>260.87</v>
      </c>
      <c r="D110" s="65">
        <v>163.387</v>
      </c>
      <c r="E110" s="65">
        <v>163.42</v>
      </c>
      <c r="F110" s="65">
        <f t="shared" si="2"/>
        <v>2679.4605</v>
      </c>
      <c r="G110" s="65">
        <f t="shared" si="3"/>
        <v>2315.50000000016</v>
      </c>
      <c r="K110" s="82">
        <f>IF(AND(年报!N$2&lt;=A110,A110&lt;=年报!N$3),1,0)</f>
        <v>0</v>
      </c>
    </row>
    <row r="111" spans="1:11">
      <c r="A111" s="21">
        <v>44366</v>
      </c>
      <c r="B111" s="77">
        <f>'DC4-1'!B110</f>
        <v>2581.994</v>
      </c>
      <c r="C111" s="77">
        <f>IF(ISERROR(VLOOKUP(A111,'DC4-1'!$A$4:$Q$1997,5,TRUE)),"",VLOOKUP(A111,'DC4-1'!$A$4:$Q$1997,5,TRUE))</f>
        <v>260.858</v>
      </c>
      <c r="D111" s="65">
        <v>163.368</v>
      </c>
      <c r="E111" s="65">
        <v>163.403</v>
      </c>
      <c r="F111" s="65">
        <f t="shared" si="2"/>
        <v>2679.4665</v>
      </c>
      <c r="G111" s="65">
        <f t="shared" si="3"/>
        <v>2309.49999999984</v>
      </c>
      <c r="K111" s="82">
        <f>IF(AND(年报!N$2&lt;=A111,A111&lt;=年报!N$3),1,0)</f>
        <v>0</v>
      </c>
    </row>
    <row r="112" spans="1:11">
      <c r="A112" s="21">
        <v>44367</v>
      </c>
      <c r="B112" s="77">
        <f>'DC4-1'!B111</f>
        <v>2581.994</v>
      </c>
      <c r="C112" s="77">
        <f>IF(ISERROR(VLOOKUP(A112,'DC4-1'!$A$4:$Q$1997,5,TRUE)),"",VLOOKUP(A112,'DC4-1'!$A$4:$Q$1997,5,TRUE))</f>
        <v>260.8105</v>
      </c>
      <c r="D112" s="65">
        <v>163.322</v>
      </c>
      <c r="E112" s="65">
        <v>163.351</v>
      </c>
      <c r="F112" s="65">
        <f t="shared" si="2"/>
        <v>2679.468</v>
      </c>
      <c r="G112" s="65">
        <f t="shared" si="3"/>
        <v>2307.99999999999</v>
      </c>
      <c r="K112" s="82">
        <f>IF(AND(年报!N$2&lt;=A112,A112&lt;=年报!N$3),1,0)</f>
        <v>0</v>
      </c>
    </row>
    <row r="113" spans="1:11">
      <c r="A113" s="21">
        <v>44372</v>
      </c>
      <c r="B113" s="77">
        <f>'DC4-1'!B112</f>
        <v>2581.994</v>
      </c>
      <c r="C113" s="77">
        <f>IF(ISERROR(VLOOKUP(A113,'DC4-1'!$A$4:$Q$1997,5,TRUE)),"",VLOOKUP(A113,'DC4-1'!$A$4:$Q$1997,5,TRUE))</f>
        <v>260.8405</v>
      </c>
      <c r="D113" s="65">
        <v>163.345</v>
      </c>
      <c r="E113" s="65">
        <v>163.376</v>
      </c>
      <c r="F113" s="65">
        <f t="shared" si="2"/>
        <v>2679.474</v>
      </c>
      <c r="G113" s="65">
        <f t="shared" si="3"/>
        <v>2302.00000000013</v>
      </c>
      <c r="K113" s="82">
        <f>IF(AND(年报!N$2&lt;=A113,A113&lt;=年报!N$3),1,0)</f>
        <v>0</v>
      </c>
    </row>
    <row r="114" spans="1:11">
      <c r="A114" s="21">
        <v>44373</v>
      </c>
      <c r="B114" s="77">
        <f>'DC4-1'!B113</f>
        <v>2581.994</v>
      </c>
      <c r="C114" s="77">
        <f>IF(ISERROR(VLOOKUP(A114,'DC4-1'!$A$4:$Q$1997,5,TRUE)),"",VLOOKUP(A114,'DC4-1'!$A$4:$Q$1997,5,TRUE))</f>
        <v>260.83</v>
      </c>
      <c r="D114" s="65">
        <v>163.335</v>
      </c>
      <c r="E114" s="65">
        <v>163.367</v>
      </c>
      <c r="F114" s="65">
        <f t="shared" si="2"/>
        <v>2679.473</v>
      </c>
      <c r="G114" s="65">
        <f t="shared" si="3"/>
        <v>2303.00000000034</v>
      </c>
      <c r="K114" s="82">
        <f>IF(AND(年报!N$2&lt;=A114,A114&lt;=年报!N$3),1,0)</f>
        <v>0</v>
      </c>
    </row>
    <row r="115" spans="1:11">
      <c r="A115" s="21">
        <v>44375</v>
      </c>
      <c r="B115" s="77">
        <f>'DC4-1'!B114</f>
        <v>2581.994</v>
      </c>
      <c r="C115" s="77">
        <f>IF(ISERROR(VLOOKUP(A115,'DC4-1'!$A$4:$Q$1997,5,TRUE)),"",VLOOKUP(A115,'DC4-1'!$A$4:$Q$1997,5,TRUE))</f>
        <v>260.8225</v>
      </c>
      <c r="D115" s="65">
        <v>163.33</v>
      </c>
      <c r="E115" s="65">
        <v>163.365</v>
      </c>
      <c r="F115" s="65">
        <f t="shared" si="2"/>
        <v>2679.469</v>
      </c>
      <c r="G115" s="65">
        <f t="shared" si="3"/>
        <v>2307.00000000024</v>
      </c>
      <c r="K115" s="82">
        <f>IF(AND(年报!N$2&lt;=A115,A115&lt;=年报!N$3),1,0)</f>
        <v>0</v>
      </c>
    </row>
    <row r="116" spans="1:11">
      <c r="A116" s="21">
        <v>44377</v>
      </c>
      <c r="B116" s="77">
        <f>'DC4-1'!B115</f>
        <v>2581.994</v>
      </c>
      <c r="C116" s="77">
        <f>IF(ISERROR(VLOOKUP(A116,'DC4-1'!$A$4:$Q$1997,5,TRUE)),"",VLOOKUP(A116,'DC4-1'!$A$4:$Q$1997,5,TRUE))</f>
        <v>260.8085</v>
      </c>
      <c r="D116" s="65">
        <v>163.32</v>
      </c>
      <c r="E116" s="65">
        <v>163.353</v>
      </c>
      <c r="F116" s="65">
        <f t="shared" si="2"/>
        <v>2679.466</v>
      </c>
      <c r="G116" s="65">
        <f t="shared" si="3"/>
        <v>2309.99999999995</v>
      </c>
      <c r="K116" s="82">
        <f>IF(AND(年报!N$2&lt;=A116,A116&lt;=年报!N$3),1,0)</f>
        <v>0</v>
      </c>
    </row>
    <row r="117" spans="1:11">
      <c r="A117" s="21">
        <v>44380</v>
      </c>
      <c r="B117" s="77">
        <f>'DC4-1'!B116</f>
        <v>2581.994</v>
      </c>
      <c r="C117" s="77">
        <f>IF(ISERROR(VLOOKUP(A117,'DC4-1'!$A$4:$Q$1997,5,TRUE)),"",VLOOKUP(A117,'DC4-1'!$A$4:$Q$1997,5,TRUE))</f>
        <v>260.789</v>
      </c>
      <c r="D117" s="65">
        <v>163.307</v>
      </c>
      <c r="E117" s="65">
        <v>163.339</v>
      </c>
      <c r="F117" s="65">
        <f t="shared" si="2"/>
        <v>2679.46</v>
      </c>
      <c r="G117" s="65">
        <f t="shared" si="3"/>
        <v>2315.9999999998</v>
      </c>
      <c r="K117" s="82">
        <f>IF(AND(年报!N$2&lt;=A117,A117&lt;=年报!N$3),1,0)</f>
        <v>0</v>
      </c>
    </row>
    <row r="118" spans="1:11">
      <c r="A118" s="21">
        <v>44383</v>
      </c>
      <c r="B118" s="77">
        <f>'DC4-1'!B117</f>
        <v>2581.994</v>
      </c>
      <c r="C118" s="77">
        <f>IF(ISERROR(VLOOKUP(A118,'DC4-1'!$A$4:$Q$1997,5,TRUE)),"",VLOOKUP(A118,'DC4-1'!$A$4:$Q$1997,5,TRUE))</f>
        <v>260.794</v>
      </c>
      <c r="D118" s="65">
        <v>163.312</v>
      </c>
      <c r="E118" s="65">
        <v>163.345</v>
      </c>
      <c r="F118" s="65">
        <f t="shared" si="2"/>
        <v>2679.4595</v>
      </c>
      <c r="G118" s="65">
        <f t="shared" si="3"/>
        <v>2316.50000000036</v>
      </c>
      <c r="K118" s="82">
        <f>IF(AND(年报!N$2&lt;=A118,A118&lt;=年报!N$3),1,0)</f>
        <v>0</v>
      </c>
    </row>
    <row r="119" spans="1:11">
      <c r="A119" s="21">
        <v>44385</v>
      </c>
      <c r="B119" s="77">
        <f>'DC4-1'!B118</f>
        <v>2581.994</v>
      </c>
      <c r="C119" s="77">
        <f>IF(ISERROR(VLOOKUP(A119,'DC4-1'!$A$4:$Q$1997,5,TRUE)),"",VLOOKUP(A119,'DC4-1'!$A$4:$Q$1997,5,TRUE))</f>
        <v>260.7795</v>
      </c>
      <c r="D119" s="65">
        <v>163.299</v>
      </c>
      <c r="E119" s="65">
        <v>163.331</v>
      </c>
      <c r="F119" s="65">
        <f t="shared" si="2"/>
        <v>2679.4585</v>
      </c>
      <c r="G119" s="65">
        <f t="shared" si="3"/>
        <v>2317.50000000011</v>
      </c>
      <c r="K119" s="82">
        <f>IF(AND(年报!N$2&lt;=A119,A119&lt;=年报!N$3),1,0)</f>
        <v>0</v>
      </c>
    </row>
    <row r="120" spans="1:11">
      <c r="A120" s="21">
        <v>44387</v>
      </c>
      <c r="B120" s="77">
        <f>'DC4-1'!B119</f>
        <v>2581.994</v>
      </c>
      <c r="C120" s="77">
        <f>IF(ISERROR(VLOOKUP(A120,'DC4-1'!$A$4:$Q$1997,5,TRUE)),"",VLOOKUP(A120,'DC4-1'!$A$4:$Q$1997,5,TRUE))</f>
        <v>260.775</v>
      </c>
      <c r="D120" s="65">
        <v>163.295</v>
      </c>
      <c r="E120" s="65">
        <v>163.329</v>
      </c>
      <c r="F120" s="65">
        <f t="shared" si="2"/>
        <v>2679.457</v>
      </c>
      <c r="G120" s="65">
        <f t="shared" si="3"/>
        <v>2318.99999999996</v>
      </c>
      <c r="K120" s="82">
        <f>IF(AND(年报!N$2&lt;=A120,A120&lt;=年报!N$3),1,0)</f>
        <v>0</v>
      </c>
    </row>
    <row r="121" spans="1:11">
      <c r="A121" s="21">
        <v>44390</v>
      </c>
      <c r="B121" s="77">
        <f>'DC4-1'!B120</f>
        <v>2581.994</v>
      </c>
      <c r="C121" s="77">
        <f>IF(ISERROR(VLOOKUP(A121,'DC4-1'!$A$4:$Q$1997,5,TRUE)),"",VLOOKUP(A121,'DC4-1'!$A$4:$Q$1997,5,TRUE))</f>
        <v>260.771</v>
      </c>
      <c r="D121" s="65">
        <v>163.286</v>
      </c>
      <c r="E121" s="65">
        <v>163.323</v>
      </c>
      <c r="F121" s="65">
        <f t="shared" si="2"/>
        <v>2679.4605</v>
      </c>
      <c r="G121" s="65">
        <f t="shared" si="3"/>
        <v>2315.50000000016</v>
      </c>
      <c r="K121" s="82">
        <f>IF(AND(年报!N$2&lt;=A121,A121&lt;=年报!N$3),1,0)</f>
        <v>0</v>
      </c>
    </row>
    <row r="122" spans="1:11">
      <c r="A122" s="21">
        <v>44397</v>
      </c>
      <c r="B122" s="77">
        <f>'DC4-1'!B121</f>
        <v>2581.994</v>
      </c>
      <c r="C122" s="77">
        <f>IF(ISERROR(VLOOKUP(A122,'DC4-1'!$A$4:$Q$1997,5,TRUE)),"",VLOOKUP(A122,'DC4-1'!$A$4:$Q$1997,5,TRUE))</f>
        <v>262.638</v>
      </c>
      <c r="D122" s="65">
        <v>165.179</v>
      </c>
      <c r="E122" s="65">
        <v>165.208</v>
      </c>
      <c r="F122" s="65">
        <f t="shared" si="2"/>
        <v>2679.4385</v>
      </c>
      <c r="G122" s="65">
        <f t="shared" si="3"/>
        <v>2337.50000000009</v>
      </c>
      <c r="K122" s="82">
        <f>IF(AND(年报!N$2&lt;=A122,A122&lt;=年报!N$3),1,0)</f>
        <v>0</v>
      </c>
    </row>
    <row r="123" spans="1:11">
      <c r="A123" s="21">
        <v>44401</v>
      </c>
      <c r="B123" s="77">
        <f>'DC4-1'!B122</f>
        <v>2581.994</v>
      </c>
      <c r="C123" s="77">
        <f>IF(ISERROR(VLOOKUP(A123,'DC4-1'!$A$4:$Q$1997,5,TRUE)),"",VLOOKUP(A123,'DC4-1'!$A$4:$Q$1997,5,TRUE))</f>
        <v>262.635</v>
      </c>
      <c r="D123" s="65">
        <v>165.171</v>
      </c>
      <c r="E123" s="65">
        <v>165.199</v>
      </c>
      <c r="F123" s="65">
        <f t="shared" si="2"/>
        <v>2679.444</v>
      </c>
      <c r="G123" s="65">
        <f t="shared" si="3"/>
        <v>2332.00000000033</v>
      </c>
      <c r="K123" s="82">
        <f>IF(AND(年报!N$2&lt;=A123,A123&lt;=年报!N$3),1,0)</f>
        <v>0</v>
      </c>
    </row>
    <row r="124" spans="1:11">
      <c r="A124" s="21">
        <v>44437</v>
      </c>
      <c r="B124" s="77">
        <f>'DC4-1'!B123</f>
        <v>2581.994</v>
      </c>
      <c r="C124" s="77">
        <f>IF(ISERROR(VLOOKUP(A124,'DC4-1'!$A$4:$Q$1997,5,TRUE)),"",VLOOKUP(A124,'DC4-1'!$A$4:$Q$1997,5,TRUE))</f>
        <v>269.265</v>
      </c>
      <c r="D124" s="65">
        <v>171.819</v>
      </c>
      <c r="E124" s="65">
        <v>171.849</v>
      </c>
      <c r="F124" s="65">
        <f t="shared" si="2"/>
        <v>2679.425</v>
      </c>
      <c r="G124" s="65">
        <f t="shared" si="3"/>
        <v>2351.00000000011</v>
      </c>
      <c r="K124" s="82">
        <f>IF(AND(年报!N$2&lt;=A124,A124&lt;=年报!N$3),1,0)</f>
        <v>0</v>
      </c>
    </row>
    <row r="125" spans="1:11">
      <c r="A125" s="21">
        <v>44445</v>
      </c>
      <c r="B125" s="77">
        <f>'DC4-1'!B124</f>
        <v>2581.994</v>
      </c>
      <c r="C125" s="77">
        <f>IF(ISERROR(VLOOKUP(A125,'DC4-1'!$A$4:$Q$1997,5,TRUE)),"",VLOOKUP(A125,'DC4-1'!$A$4:$Q$1997,5,TRUE))</f>
        <v>269.7915</v>
      </c>
      <c r="D125" s="65">
        <v>172.355</v>
      </c>
      <c r="E125" s="65">
        <v>172.385</v>
      </c>
      <c r="F125" s="65">
        <f t="shared" si="2"/>
        <v>2679.4155</v>
      </c>
      <c r="G125" s="65">
        <f t="shared" si="3"/>
        <v>2360.50000000023</v>
      </c>
      <c r="K125" s="82">
        <f>IF(AND(年报!N$2&lt;=A125,A125&lt;=年报!N$3),1,0)</f>
        <v>0</v>
      </c>
    </row>
    <row r="126" spans="1:11">
      <c r="A126" s="21">
        <v>44448</v>
      </c>
      <c r="B126" s="77">
        <f>'DC4-1'!B125</f>
        <v>2581.994</v>
      </c>
      <c r="C126" s="77">
        <f>IF(ISERROR(VLOOKUP(A126,'DC4-1'!$A$4:$Q$1997,5,TRUE)),"",VLOOKUP(A126,'DC4-1'!$A$4:$Q$1997,5,TRUE))</f>
        <v>269.7105</v>
      </c>
      <c r="D126" s="65">
        <v>172.23</v>
      </c>
      <c r="E126" s="65">
        <v>172.351</v>
      </c>
      <c r="F126" s="65">
        <f t="shared" si="2"/>
        <v>2679.414</v>
      </c>
      <c r="G126" s="65">
        <f t="shared" si="3"/>
        <v>2362.00000000008</v>
      </c>
      <c r="K126" s="82">
        <f>IF(AND(年报!N$2&lt;=A126,A126&lt;=年报!N$3),1,0)</f>
        <v>0</v>
      </c>
    </row>
    <row r="127" spans="1:11">
      <c r="A127" s="21"/>
      <c r="B127" s="77"/>
      <c r="C127" s="77"/>
      <c r="K127" s="82">
        <f>IF(AND(年报!N$2&lt;=A127,A127&lt;=年报!N$3),1,0)</f>
        <v>0</v>
      </c>
    </row>
    <row r="128" spans="1:11">
      <c r="A128" s="21"/>
      <c r="B128" s="77"/>
      <c r="C128" s="77"/>
      <c r="K128" s="82">
        <f>IF(AND(年报!N$2&lt;=A128,A128&lt;=年报!N$3),1,0)</f>
        <v>0</v>
      </c>
    </row>
    <row r="129" spans="1:11">
      <c r="A129" s="21"/>
      <c r="B129" s="77"/>
      <c r="C129" s="77"/>
      <c r="K129" s="82">
        <f>IF(AND(年报!N$2&lt;=A129,A129&lt;=年报!N$3),1,0)</f>
        <v>0</v>
      </c>
    </row>
    <row r="130" spans="1:11">
      <c r="A130" s="21"/>
      <c r="B130" s="77"/>
      <c r="C130" s="77"/>
      <c r="K130" s="82">
        <f>IF(AND(年报!N$2&lt;=A130,A130&lt;=年报!N$3),1,0)</f>
        <v>0</v>
      </c>
    </row>
    <row r="131" spans="1:11">
      <c r="A131" s="21"/>
      <c r="B131" s="77"/>
      <c r="C131" s="77"/>
      <c r="K131" s="82">
        <f>IF(AND(年报!N$2&lt;=A131,A131&lt;=年报!N$3),1,0)</f>
        <v>0</v>
      </c>
    </row>
    <row r="132" spans="1:11">
      <c r="A132" s="21"/>
      <c r="B132" s="77"/>
      <c r="C132" s="77"/>
      <c r="K132" s="82">
        <f>IF(AND(年报!N$2&lt;=A132,A132&lt;=年报!N$3),1,0)</f>
        <v>0</v>
      </c>
    </row>
    <row r="133" spans="1:11">
      <c r="A133" s="21"/>
      <c r="B133" s="77"/>
      <c r="C133" s="77"/>
      <c r="K133" s="82">
        <f>IF(AND(年报!N$2&lt;=A133,A133&lt;=年报!N$3),1,0)</f>
        <v>0</v>
      </c>
    </row>
    <row r="134" spans="1:11">
      <c r="A134" s="21"/>
      <c r="B134" s="77"/>
      <c r="C134" s="77"/>
      <c r="K134" s="82">
        <f>IF(AND(年报!N$2&lt;=A134,A134&lt;=年报!N$3),1,0)</f>
        <v>0</v>
      </c>
    </row>
    <row r="135" spans="1:11">
      <c r="A135" s="21"/>
      <c r="B135" s="77"/>
      <c r="C135" s="77"/>
      <c r="K135" s="82">
        <f>IF(AND(年报!N$2&lt;=A135,A135&lt;=年报!N$3),1,0)</f>
        <v>0</v>
      </c>
    </row>
    <row r="136" spans="1:11">
      <c r="A136" s="21"/>
      <c r="B136" s="77"/>
      <c r="C136" s="77"/>
      <c r="K136" s="82">
        <f>IF(AND(年报!N$2&lt;=A136,A136&lt;=年报!N$3),1,0)</f>
        <v>0</v>
      </c>
    </row>
    <row r="137" spans="1:11">
      <c r="A137" s="21"/>
      <c r="B137" s="77"/>
      <c r="C137" s="77"/>
      <c r="K137" s="82">
        <f>IF(AND(年报!N$2&lt;=A137,A137&lt;=年报!N$3),1,0)</f>
        <v>0</v>
      </c>
    </row>
    <row r="138" spans="1:11">
      <c r="A138" s="21"/>
      <c r="B138" s="77"/>
      <c r="C138" s="77"/>
      <c r="K138" s="82">
        <f>IF(AND(年报!N$2&lt;=A138,A138&lt;=年报!N$3),1,0)</f>
        <v>0</v>
      </c>
    </row>
    <row r="139" spans="1:11">
      <c r="A139" s="21"/>
      <c r="B139" s="77"/>
      <c r="C139" s="77"/>
      <c r="K139" s="82">
        <f>IF(AND(年报!N$2&lt;=A139,A139&lt;=年报!N$3),1,0)</f>
        <v>0</v>
      </c>
    </row>
    <row r="140" spans="1:11">
      <c r="A140" s="21"/>
      <c r="B140" s="77"/>
      <c r="C140" s="77"/>
      <c r="K140" s="82">
        <f>IF(AND(年报!N$2&lt;=A140,A140&lt;=年报!N$3),1,0)</f>
        <v>0</v>
      </c>
    </row>
    <row r="141" spans="1:11">
      <c r="A141" s="21"/>
      <c r="B141" s="77"/>
      <c r="C141" s="77"/>
      <c r="K141" s="82">
        <f>IF(AND(年报!N$2&lt;=A141,A141&lt;=年报!N$3),1,0)</f>
        <v>0</v>
      </c>
    </row>
    <row r="142" spans="1:11">
      <c r="A142" s="21"/>
      <c r="B142" s="77"/>
      <c r="C142" s="77"/>
      <c r="K142" s="82">
        <f>IF(AND(年报!N$2&lt;=A142,A142&lt;=年报!N$3),1,0)</f>
        <v>0</v>
      </c>
    </row>
    <row r="143" spans="1:11">
      <c r="A143" s="21"/>
      <c r="B143" s="77"/>
      <c r="C143" s="77"/>
      <c r="K143" s="82">
        <f>IF(AND(年报!N$2&lt;=A143,A143&lt;=年报!N$3),1,0)</f>
        <v>0</v>
      </c>
    </row>
    <row r="144" spans="1:11">
      <c r="A144" s="21"/>
      <c r="B144" s="77"/>
      <c r="C144" s="77"/>
      <c r="K144" s="82">
        <f>IF(AND(年报!N$2&lt;=A144,A144&lt;=年报!N$3),1,0)</f>
        <v>0</v>
      </c>
    </row>
    <row r="145" spans="1:11">
      <c r="A145" s="21"/>
      <c r="B145" s="77"/>
      <c r="C145" s="77"/>
      <c r="K145" s="82">
        <f>IF(AND(年报!N$2&lt;=A145,A145&lt;=年报!N$3),1,0)</f>
        <v>0</v>
      </c>
    </row>
    <row r="146" spans="1:11">
      <c r="A146" s="21"/>
      <c r="B146" s="77"/>
      <c r="C146" s="77"/>
      <c r="K146" s="82">
        <f>IF(AND(年报!N$2&lt;=A146,A146&lt;=年报!N$3),1,0)</f>
        <v>0</v>
      </c>
    </row>
    <row r="147" spans="1:11">
      <c r="A147" s="21"/>
      <c r="B147" s="77"/>
      <c r="C147" s="77"/>
      <c r="K147" s="82">
        <f>IF(AND(年报!N$2&lt;=A147,A147&lt;=年报!N$3),1,0)</f>
        <v>0</v>
      </c>
    </row>
    <row r="148" spans="1:11">
      <c r="A148" s="21"/>
      <c r="B148" s="77"/>
      <c r="C148" s="77"/>
      <c r="K148" s="82">
        <f>IF(AND(年报!N$2&lt;=A148,A148&lt;=年报!N$3),1,0)</f>
        <v>0</v>
      </c>
    </row>
    <row r="149" spans="1:11">
      <c r="A149" s="21"/>
      <c r="B149" s="77"/>
      <c r="C149" s="77"/>
      <c r="K149" s="82">
        <f>IF(AND(年报!N$2&lt;=A149,A149&lt;=年报!N$3),1,0)</f>
        <v>0</v>
      </c>
    </row>
    <row r="150" spans="1:11">
      <c r="A150" s="21"/>
      <c r="B150" s="77"/>
      <c r="C150" s="77"/>
      <c r="K150" s="82">
        <f>IF(AND(年报!N$2&lt;=A150,A150&lt;=年报!N$3),1,0)</f>
        <v>0</v>
      </c>
    </row>
    <row r="151" spans="1:11">
      <c r="A151" s="21"/>
      <c r="B151" s="77"/>
      <c r="C151" s="77"/>
      <c r="K151" s="82">
        <f>IF(AND(年报!N$2&lt;=A151,A151&lt;=年报!N$3),1,0)</f>
        <v>0</v>
      </c>
    </row>
    <row r="152" spans="1:11">
      <c r="A152" s="21"/>
      <c r="B152" s="77"/>
      <c r="C152" s="77"/>
      <c r="K152" s="82">
        <f>IF(AND(年报!N$2&lt;=A152,A152&lt;=年报!N$3),1,0)</f>
        <v>0</v>
      </c>
    </row>
    <row r="153" spans="1:11">
      <c r="A153" s="21"/>
      <c r="B153" s="77"/>
      <c r="C153" s="77"/>
      <c r="K153" s="82">
        <f>IF(AND(年报!N$2&lt;=A153,A153&lt;=年报!N$3),1,0)</f>
        <v>0</v>
      </c>
    </row>
    <row r="154" spans="1:11">
      <c r="A154" s="21"/>
      <c r="B154" s="77"/>
      <c r="C154" s="77"/>
      <c r="K154" s="82">
        <f>IF(AND(年报!N$2&lt;=A154,A154&lt;=年报!N$3),1,0)</f>
        <v>0</v>
      </c>
    </row>
    <row r="155" spans="1:11">
      <c r="A155" s="21"/>
      <c r="B155" s="77"/>
      <c r="C155" s="77"/>
      <c r="K155" s="82">
        <f>IF(AND(年报!N$2&lt;=A155,A155&lt;=年报!N$3),1,0)</f>
        <v>0</v>
      </c>
    </row>
    <row r="156" spans="1:11">
      <c r="A156" s="21"/>
      <c r="B156" s="77"/>
      <c r="C156" s="77"/>
      <c r="K156" s="82">
        <f>IF(AND(年报!N$2&lt;=A156,A156&lt;=年报!N$3),1,0)</f>
        <v>0</v>
      </c>
    </row>
    <row r="157" spans="1:11">
      <c r="A157" s="21"/>
      <c r="B157" s="77"/>
      <c r="C157" s="77"/>
      <c r="K157" s="82">
        <f>IF(AND(年报!N$2&lt;=A157,A157&lt;=年报!N$3),1,0)</f>
        <v>0</v>
      </c>
    </row>
    <row r="158" spans="1:11">
      <c r="A158" s="21"/>
      <c r="B158" s="77"/>
      <c r="C158" s="77"/>
      <c r="K158" s="82">
        <f>IF(AND(年报!N$2&lt;=A158,A158&lt;=年报!N$3),1,0)</f>
        <v>0</v>
      </c>
    </row>
    <row r="159" spans="1:11">
      <c r="A159" s="21"/>
      <c r="B159" s="77"/>
      <c r="C159" s="77"/>
      <c r="K159" s="82">
        <f>IF(AND(年报!N$2&lt;=A159,A159&lt;=年报!N$3),1,0)</f>
        <v>0</v>
      </c>
    </row>
    <row r="160" spans="1:11">
      <c r="A160" s="21"/>
      <c r="B160" s="77"/>
      <c r="C160" s="77"/>
      <c r="K160" s="82">
        <f>IF(AND(年报!N$2&lt;=A160,A160&lt;=年报!N$3),1,0)</f>
        <v>0</v>
      </c>
    </row>
    <row r="161" spans="1:11">
      <c r="A161" s="21"/>
      <c r="B161" s="77"/>
      <c r="C161" s="77"/>
      <c r="K161" s="82">
        <f>IF(AND(年报!N$2&lt;=A161,A161&lt;=年报!N$3),1,0)</f>
        <v>0</v>
      </c>
    </row>
    <row r="162" spans="1:11">
      <c r="A162" s="21"/>
      <c r="B162" s="77"/>
      <c r="C162" s="77"/>
      <c r="K162" s="82">
        <f>IF(AND(年报!N$2&lt;=A162,A162&lt;=年报!N$3),1,0)</f>
        <v>0</v>
      </c>
    </row>
    <row r="163" spans="1:11">
      <c r="A163" s="21"/>
      <c r="B163" s="77"/>
      <c r="C163" s="77"/>
      <c r="K163" s="82">
        <f>IF(AND(年报!N$2&lt;=A163,A163&lt;=年报!N$3),1,0)</f>
        <v>0</v>
      </c>
    </row>
    <row r="164" spans="1:11">
      <c r="A164" s="21"/>
      <c r="B164" s="77"/>
      <c r="C164" s="77"/>
      <c r="K164" s="82">
        <f>IF(AND(年报!N$2&lt;=A164,A164&lt;=年报!N$3),1,0)</f>
        <v>0</v>
      </c>
    </row>
    <row r="165" spans="1:11">
      <c r="A165" s="21"/>
      <c r="B165" s="77"/>
      <c r="C165" s="77"/>
      <c r="K165" s="82">
        <f>IF(AND(年报!N$2&lt;=A165,A165&lt;=年报!N$3),1,0)</f>
        <v>0</v>
      </c>
    </row>
    <row r="166" spans="1:11">
      <c r="A166" s="21"/>
      <c r="B166" s="77"/>
      <c r="C166" s="77"/>
      <c r="K166" s="82">
        <f>IF(AND(年报!N$2&lt;=A166,A166&lt;=年报!N$3),1,0)</f>
        <v>0</v>
      </c>
    </row>
    <row r="167" spans="1:11">
      <c r="A167" s="21"/>
      <c r="B167" s="77"/>
      <c r="C167" s="77"/>
      <c r="K167" s="82">
        <f>IF(AND(年报!N$2&lt;=A167,A167&lt;=年报!N$3),1,0)</f>
        <v>0</v>
      </c>
    </row>
    <row r="168" spans="1:11">
      <c r="A168" s="21"/>
      <c r="B168" s="77"/>
      <c r="C168" s="77"/>
      <c r="K168" s="82">
        <f>IF(AND(年报!N$2&lt;=A168,A168&lt;=年报!N$3),1,0)</f>
        <v>0</v>
      </c>
    </row>
    <row r="169" spans="1:11">
      <c r="A169" s="21"/>
      <c r="B169" s="77"/>
      <c r="C169" s="77"/>
      <c r="K169" s="82">
        <f>IF(AND(年报!N$2&lt;=A169,A169&lt;=年报!N$3),1,0)</f>
        <v>0</v>
      </c>
    </row>
    <row r="170" spans="1:11">
      <c r="A170" s="21"/>
      <c r="B170" s="77"/>
      <c r="C170" s="77"/>
      <c r="K170" s="82">
        <f>IF(AND(年报!N$2&lt;=A170,A170&lt;=年报!N$3),1,0)</f>
        <v>0</v>
      </c>
    </row>
    <row r="171" spans="1:11">
      <c r="A171" s="21"/>
      <c r="B171" s="77"/>
      <c r="C171" s="77"/>
      <c r="K171" s="82">
        <f>IF(AND(年报!N$2&lt;=A171,A171&lt;=年报!N$3),1,0)</f>
        <v>0</v>
      </c>
    </row>
    <row r="172" spans="1:11">
      <c r="A172" s="21"/>
      <c r="B172" s="77"/>
      <c r="C172" s="77"/>
      <c r="K172" s="82">
        <f>IF(AND(年报!N$2&lt;=A172,A172&lt;=年报!N$3),1,0)</f>
        <v>0</v>
      </c>
    </row>
    <row r="173" spans="1:11">
      <c r="A173" s="21"/>
      <c r="B173" s="77"/>
      <c r="C173" s="77"/>
      <c r="K173" s="82">
        <f>IF(AND(年报!N$2&lt;=A173,A173&lt;=年报!N$3),1,0)</f>
        <v>0</v>
      </c>
    </row>
    <row r="174" spans="1:11">
      <c r="A174" s="21"/>
      <c r="B174" s="77"/>
      <c r="C174" s="77"/>
      <c r="K174" s="82">
        <f>IF(AND(年报!N$2&lt;=A174,A174&lt;=年报!N$3),1,0)</f>
        <v>0</v>
      </c>
    </row>
    <row r="175" spans="1:11">
      <c r="A175" s="21"/>
      <c r="B175" s="77"/>
      <c r="C175" s="77"/>
      <c r="K175" s="82">
        <f>IF(AND(年报!N$2&lt;=A175,A175&lt;=年报!N$3),1,0)</f>
        <v>0</v>
      </c>
    </row>
    <row r="176" spans="1:11">
      <c r="A176" s="21"/>
      <c r="B176" s="77"/>
      <c r="C176" s="77"/>
      <c r="K176" s="82">
        <f>IF(AND(年报!N$2&lt;=A176,A176&lt;=年报!N$3),1,0)</f>
        <v>0</v>
      </c>
    </row>
    <row r="177" spans="1:11">
      <c r="A177" s="21"/>
      <c r="B177" s="77"/>
      <c r="C177" s="77"/>
      <c r="K177" s="82">
        <f>IF(AND(年报!N$2&lt;=A177,A177&lt;=年报!N$3),1,0)</f>
        <v>0</v>
      </c>
    </row>
    <row r="178" spans="1:11">
      <c r="A178" s="21"/>
      <c r="B178" s="77"/>
      <c r="C178" s="77"/>
      <c r="K178" s="82">
        <f>IF(AND(年报!N$2&lt;=A178,A178&lt;=年报!N$3),1,0)</f>
        <v>0</v>
      </c>
    </row>
    <row r="179" spans="1:11">
      <c r="A179" s="21"/>
      <c r="B179" s="77"/>
      <c r="C179" s="77"/>
      <c r="K179" s="82">
        <f>IF(AND(年报!N$2&lt;=A179,A179&lt;=年报!N$3),1,0)</f>
        <v>0</v>
      </c>
    </row>
    <row r="180" spans="1:11">
      <c r="A180" s="21"/>
      <c r="B180" s="77"/>
      <c r="C180" s="77"/>
      <c r="K180" s="82">
        <f>IF(AND(年报!N$2&lt;=A180,A180&lt;=年报!N$3),1,0)</f>
        <v>0</v>
      </c>
    </row>
    <row r="181" spans="1:11">
      <c r="A181" s="21"/>
      <c r="B181" s="77"/>
      <c r="C181" s="77"/>
      <c r="K181" s="82">
        <f>IF(AND(年报!N$2&lt;=A181,A181&lt;=年报!N$3),1,0)</f>
        <v>0</v>
      </c>
    </row>
    <row r="182" spans="1:11">
      <c r="A182" s="21"/>
      <c r="B182" s="77"/>
      <c r="C182" s="77"/>
      <c r="K182" s="82">
        <f>IF(AND(年报!N$2&lt;=A182,A182&lt;=年报!N$3),1,0)</f>
        <v>0</v>
      </c>
    </row>
    <row r="183" spans="1:11">
      <c r="A183" s="21"/>
      <c r="B183" s="77"/>
      <c r="C183" s="77"/>
      <c r="K183" s="82">
        <f>IF(AND(年报!N$2&lt;=A183,A183&lt;=年报!N$3),1,0)</f>
        <v>0</v>
      </c>
    </row>
    <row r="184" spans="1:11">
      <c r="A184" s="21"/>
      <c r="B184" s="77"/>
      <c r="C184" s="77"/>
      <c r="K184" s="82">
        <f>IF(AND(年报!N$2&lt;=A184,A184&lt;=年报!N$3),1,0)</f>
        <v>0</v>
      </c>
    </row>
    <row r="185" spans="1:11">
      <c r="A185" s="21"/>
      <c r="B185" s="77"/>
      <c r="C185" s="77"/>
      <c r="K185" s="82">
        <f>IF(AND(年报!N$2&lt;=A185,A185&lt;=年报!N$3),1,0)</f>
        <v>0</v>
      </c>
    </row>
    <row r="186" spans="1:11">
      <c r="A186" s="21"/>
      <c r="B186" s="77"/>
      <c r="C186" s="77"/>
      <c r="K186" s="82">
        <f>IF(AND(年报!N$2&lt;=A186,A186&lt;=年报!N$3),1,0)</f>
        <v>0</v>
      </c>
    </row>
    <row r="187" spans="1:11">
      <c r="A187" s="21"/>
      <c r="B187" s="77"/>
      <c r="C187" s="77"/>
      <c r="K187" s="82">
        <f>IF(AND(年报!N$2&lt;=A187,A187&lt;=年报!N$3),1,0)</f>
        <v>0</v>
      </c>
    </row>
    <row r="188" spans="1:11">
      <c r="A188" s="21"/>
      <c r="B188" s="77"/>
      <c r="C188" s="77"/>
      <c r="K188" s="82">
        <f>IF(AND(年报!N$2&lt;=A188,A188&lt;=年报!N$3),1,0)</f>
        <v>0</v>
      </c>
    </row>
    <row r="189" spans="1:11">
      <c r="A189" s="21"/>
      <c r="B189" s="77"/>
      <c r="C189" s="77"/>
      <c r="K189" s="82">
        <f>IF(AND(年报!N$2&lt;=A189,A189&lt;=年报!N$3),1,0)</f>
        <v>0</v>
      </c>
    </row>
    <row r="190" spans="1:11">
      <c r="A190" s="21"/>
      <c r="B190" s="77"/>
      <c r="C190" s="77"/>
      <c r="K190" s="82">
        <f>IF(AND(年报!N$2&lt;=A190,A190&lt;=年报!N$3),1,0)</f>
        <v>0</v>
      </c>
    </row>
    <row r="191" spans="1:11">
      <c r="A191" s="21"/>
      <c r="B191" s="77"/>
      <c r="C191" s="77"/>
      <c r="K191" s="82">
        <f>IF(AND(年报!N$2&lt;=A191,A191&lt;=年报!N$3),1,0)</f>
        <v>0</v>
      </c>
    </row>
    <row r="192" spans="1:11">
      <c r="A192" s="21"/>
      <c r="B192" s="77"/>
      <c r="C192" s="77"/>
      <c r="K192" s="82">
        <f>IF(AND(年报!N$2&lt;=A192,A192&lt;=年报!N$3),1,0)</f>
        <v>0</v>
      </c>
    </row>
    <row r="193" spans="1:11">
      <c r="A193" s="21"/>
      <c r="B193" s="77"/>
      <c r="C193" s="77"/>
      <c r="K193" s="82">
        <f>IF(AND(年报!N$2&lt;=A193,A193&lt;=年报!N$3),1,0)</f>
        <v>0</v>
      </c>
    </row>
    <row r="194" spans="1:11">
      <c r="A194" s="21"/>
      <c r="B194" s="77"/>
      <c r="C194" s="77"/>
      <c r="K194" s="82">
        <f>IF(AND(年报!N$2&lt;=A194,A194&lt;=年报!N$3),1,0)</f>
        <v>0</v>
      </c>
    </row>
    <row r="195" spans="1:11">
      <c r="A195" s="21"/>
      <c r="B195" s="77"/>
      <c r="C195" s="77"/>
      <c r="K195" s="82">
        <f>IF(AND(年报!N$2&lt;=A195,A195&lt;=年报!N$3),1,0)</f>
        <v>0</v>
      </c>
    </row>
    <row r="196" spans="1:11">
      <c r="A196" s="21"/>
      <c r="B196" s="77"/>
      <c r="C196" s="77"/>
      <c r="K196" s="82">
        <f>IF(AND(年报!N$2&lt;=A196,A196&lt;=年报!N$3),1,0)</f>
        <v>0</v>
      </c>
    </row>
    <row r="197" spans="1:11">
      <c r="A197" s="21"/>
      <c r="B197" s="77"/>
      <c r="C197" s="77"/>
      <c r="K197" s="82">
        <f>IF(AND(年报!N$2&lt;=A197,A197&lt;=年报!N$3),1,0)</f>
        <v>0</v>
      </c>
    </row>
    <row r="198" spans="1:11">
      <c r="A198" s="21"/>
      <c r="B198" s="77"/>
      <c r="C198" s="77"/>
      <c r="K198" s="82">
        <f>IF(AND(年报!N$2&lt;=A198,A198&lt;=年报!N$3),1,0)</f>
        <v>0</v>
      </c>
    </row>
    <row r="199" spans="1:11">
      <c r="A199" s="21"/>
      <c r="B199" s="77"/>
      <c r="C199" s="77"/>
      <c r="K199" s="82">
        <f>IF(AND(年报!N$2&lt;=A199,A199&lt;=年报!N$3),1,0)</f>
        <v>0</v>
      </c>
    </row>
    <row r="200" spans="1:11">
      <c r="A200" s="21"/>
      <c r="B200" s="77"/>
      <c r="C200" s="77"/>
      <c r="K200" s="82">
        <f>IF(AND(年报!N$2&lt;=A200,A200&lt;=年报!N$3),1,0)</f>
        <v>0</v>
      </c>
    </row>
    <row r="201" spans="1:11">
      <c r="A201" s="21"/>
      <c r="B201" s="77"/>
      <c r="C201" s="77"/>
      <c r="K201" s="82">
        <f>IF(AND(年报!N$2&lt;=A201,A201&lt;=年报!N$3),1,0)</f>
        <v>0</v>
      </c>
    </row>
    <row r="202" spans="1:11">
      <c r="A202" s="21"/>
      <c r="B202" s="77"/>
      <c r="C202" s="77"/>
      <c r="K202" s="82">
        <f>IF(AND(年报!N$2&lt;=A202,A202&lt;=年报!N$3),1,0)</f>
        <v>0</v>
      </c>
    </row>
    <row r="203" spans="1:11">
      <c r="A203" s="21"/>
      <c r="B203" s="77"/>
      <c r="C203" s="77"/>
      <c r="K203" s="82">
        <f>IF(AND(年报!N$2&lt;=A203,A203&lt;=年报!N$3),1,0)</f>
        <v>0</v>
      </c>
    </row>
    <row r="204" spans="1:11">
      <c r="A204" s="21"/>
      <c r="B204" s="77"/>
      <c r="C204" s="77"/>
      <c r="K204" s="82">
        <f>IF(AND(年报!N$2&lt;=A204,A204&lt;=年报!N$3),1,0)</f>
        <v>0</v>
      </c>
    </row>
    <row r="205" spans="1:11">
      <c r="A205" s="21"/>
      <c r="B205" s="77"/>
      <c r="C205" s="77"/>
      <c r="K205" s="82">
        <f>IF(AND(年报!N$2&lt;=A205,A205&lt;=年报!N$3),1,0)</f>
        <v>0</v>
      </c>
    </row>
    <row r="206" spans="1:11">
      <c r="A206" s="21"/>
      <c r="B206" s="77"/>
      <c r="C206" s="77"/>
      <c r="K206" s="82">
        <f>IF(AND(年报!N$2&lt;=A206,A206&lt;=年报!N$3),1,0)</f>
        <v>0</v>
      </c>
    </row>
    <row r="207" spans="1:11">
      <c r="A207" s="21"/>
      <c r="B207" s="77"/>
      <c r="C207" s="77"/>
      <c r="K207" s="82">
        <f>IF(AND(年报!N$2&lt;=A207,A207&lt;=年报!N$3),1,0)</f>
        <v>0</v>
      </c>
    </row>
    <row r="208" spans="1:11">
      <c r="A208" s="21"/>
      <c r="B208" s="77"/>
      <c r="C208" s="77"/>
      <c r="K208" s="82">
        <f>IF(AND(年报!N$2&lt;=A208,A208&lt;=年报!N$3),1,0)</f>
        <v>0</v>
      </c>
    </row>
    <row r="209" spans="1:11">
      <c r="A209" s="21"/>
      <c r="B209" s="77"/>
      <c r="C209" s="77"/>
      <c r="K209" s="82">
        <f>IF(AND(年报!N$2&lt;=A209,A209&lt;=年报!N$3),1,0)</f>
        <v>0</v>
      </c>
    </row>
    <row r="210" spans="1:11">
      <c r="A210" s="21"/>
      <c r="B210" s="77"/>
      <c r="C210" s="77"/>
      <c r="K210" s="82">
        <f>IF(AND(年报!N$2&lt;=A210,A210&lt;=年报!N$3),1,0)</f>
        <v>0</v>
      </c>
    </row>
    <row r="211" spans="1:11">
      <c r="A211" s="21"/>
      <c r="B211" s="77"/>
      <c r="C211" s="77"/>
      <c r="K211" s="82">
        <f>IF(AND(年报!N$2&lt;=A211,A211&lt;=年报!N$3),1,0)</f>
        <v>0</v>
      </c>
    </row>
    <row r="212" spans="11:11">
      <c r="K212" s="82">
        <f>IF(AND(年报!N$2&lt;=A212,A212&lt;=年报!N$3),1,0)</f>
        <v>0</v>
      </c>
    </row>
    <row r="213" spans="11:11">
      <c r="K213" s="82">
        <f>IF(AND(年报!N$2&lt;=A213,A213&lt;=年报!N$3),1,0)</f>
        <v>0</v>
      </c>
    </row>
    <row r="214" spans="11:11">
      <c r="K214" s="82">
        <f>IF(AND(年报!N$2&lt;=A214,A214&lt;=年报!N$3),1,0)</f>
        <v>0</v>
      </c>
    </row>
    <row r="215" spans="11:11">
      <c r="K215" s="82">
        <f>IF(AND(年报!N$2&lt;=A215,A215&lt;=年报!N$3),1,0)</f>
        <v>0</v>
      </c>
    </row>
    <row r="216" spans="11:11">
      <c r="K216" s="82">
        <f>IF(AND(年报!N$2&lt;=A216,A216&lt;=年报!N$3),1,0)</f>
        <v>0</v>
      </c>
    </row>
    <row r="217" spans="11:11">
      <c r="K217" s="82">
        <f>IF(AND(年报!N$2&lt;=A217,A217&lt;=年报!N$3),1,0)</f>
        <v>0</v>
      </c>
    </row>
    <row r="218" spans="11:11">
      <c r="K218" s="82">
        <f>IF(AND(年报!N$2&lt;=A218,A218&lt;=年报!N$3),1,0)</f>
        <v>0</v>
      </c>
    </row>
    <row r="219" spans="11:11">
      <c r="K219" s="82">
        <f>IF(AND(年报!N$2&lt;=A219,A219&lt;=年报!N$3),1,0)</f>
        <v>0</v>
      </c>
    </row>
    <row r="220" spans="11:11">
      <c r="K220" s="82">
        <f>IF(AND(年报!N$2&lt;=A220,A220&lt;=年报!N$3),1,0)</f>
        <v>0</v>
      </c>
    </row>
    <row r="221" spans="11:11">
      <c r="K221" s="82">
        <f>IF(AND(年报!N$2&lt;=A221,A221&lt;=年报!N$3),1,0)</f>
        <v>0</v>
      </c>
    </row>
    <row r="222" spans="11:11">
      <c r="K222" s="82">
        <f>IF(AND(年报!N$2&lt;=A222,A222&lt;=年报!N$3),1,0)</f>
        <v>0</v>
      </c>
    </row>
    <row r="223" spans="11:11">
      <c r="K223" s="82">
        <f>IF(AND(年报!N$2&lt;=A223,A223&lt;=年报!N$3),1,0)</f>
        <v>0</v>
      </c>
    </row>
    <row r="224" spans="11:11">
      <c r="K224" s="82">
        <f>IF(AND(年报!N$2&lt;=A224,A224&lt;=年报!N$3),1,0)</f>
        <v>0</v>
      </c>
    </row>
    <row r="225" spans="11:11">
      <c r="K225" s="82">
        <f>IF(AND(年报!N$2&lt;=A225,A225&lt;=年报!N$3),1,0)</f>
        <v>0</v>
      </c>
    </row>
    <row r="226" spans="11:11">
      <c r="K226" s="82">
        <f>IF(AND(年报!N$2&lt;=A226,A226&lt;=年报!N$3),1,0)</f>
        <v>0</v>
      </c>
    </row>
    <row r="227" spans="11:11">
      <c r="K227" s="82">
        <f>IF(AND(年报!N$2&lt;=A227,A227&lt;=年报!N$3),1,0)</f>
        <v>0</v>
      </c>
    </row>
    <row r="228" spans="11:11">
      <c r="K228" s="82">
        <f>IF(AND(年报!N$2&lt;=A228,A228&lt;=年报!N$3),1,0)</f>
        <v>0</v>
      </c>
    </row>
    <row r="229" spans="11:11">
      <c r="K229" s="82">
        <f>IF(AND(年报!N$2&lt;=A229,A229&lt;=年报!N$3),1,0)</f>
        <v>0</v>
      </c>
    </row>
    <row r="230" spans="11:11">
      <c r="K230" s="82">
        <f>IF(AND(年报!N$2&lt;=A230,A230&lt;=年报!N$3),1,0)</f>
        <v>0</v>
      </c>
    </row>
    <row r="231" spans="11:11">
      <c r="K231" s="82">
        <f>IF(AND(年报!N$2&lt;=A231,A231&lt;=年报!N$3),1,0)</f>
        <v>0</v>
      </c>
    </row>
    <row r="232" spans="11:11">
      <c r="K232" s="82">
        <f>IF(AND(年报!N$2&lt;=A232,A232&lt;=年报!N$3),1,0)</f>
        <v>0</v>
      </c>
    </row>
    <row r="233" spans="11:11">
      <c r="K233" s="82">
        <f>IF(AND(年报!N$2&lt;=A233,A233&lt;=年报!N$3),1,0)</f>
        <v>0</v>
      </c>
    </row>
    <row r="234" spans="11:11">
      <c r="K234" s="82">
        <f>IF(AND(年报!N$2&lt;=A234,A234&lt;=年报!N$3),1,0)</f>
        <v>0</v>
      </c>
    </row>
    <row r="235" spans="11:11">
      <c r="K235" s="82">
        <f>IF(AND(年报!N$2&lt;=A235,A235&lt;=年报!N$3),1,0)</f>
        <v>0</v>
      </c>
    </row>
    <row r="236" spans="11:11">
      <c r="K236" s="82">
        <f>IF(AND(年报!N$2&lt;=A236,A236&lt;=年报!N$3),1,0)</f>
        <v>0</v>
      </c>
    </row>
    <row r="237" spans="11:11">
      <c r="K237" s="82">
        <f>IF(AND(年报!N$2&lt;=A237,A237&lt;=年报!N$3),1,0)</f>
        <v>0</v>
      </c>
    </row>
    <row r="238" spans="11:11"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:11">
      <c r="A869" s="116"/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  <row r="881" spans="11:11">
      <c r="K881" s="82">
        <f>IF(AND(年报!N$2&lt;=A881,A881&lt;=年报!N$3),1,0)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0"/>
  <sheetViews>
    <sheetView workbookViewId="0">
      <pane xSplit="1" ySplit="3" topLeftCell="B106" activePane="bottomRight" state="frozen"/>
      <selection/>
      <selection pane="topRight"/>
      <selection pane="bottomLeft"/>
      <selection pane="bottomRight" activeCell="E121" sqref="E121"/>
    </sheetView>
  </sheetViews>
  <sheetFormatPr defaultColWidth="8.75" defaultRowHeight="14.25"/>
  <cols>
    <col min="1" max="1" width="10.375" style="60" customWidth="1"/>
    <col min="2" max="2" width="10.25" style="60" customWidth="1"/>
    <col min="3" max="3" width="9.375" style="60" customWidth="1"/>
    <col min="4" max="6" width="12.375" style="60" customWidth="1"/>
    <col min="7" max="7" width="11.5" style="60" customWidth="1"/>
    <col min="8" max="8" width="16.75" style="30" customWidth="1"/>
    <col min="10" max="10" width="10.5" customWidth="1"/>
    <col min="11" max="11" width="10.625" style="100" customWidth="1"/>
  </cols>
  <sheetData>
    <row r="1" spans="1:11">
      <c r="A1" s="60" t="s">
        <v>4</v>
      </c>
      <c r="C1" s="60" t="s">
        <v>5</v>
      </c>
      <c r="D1" s="60" t="s">
        <v>6</v>
      </c>
      <c r="E1" s="60" t="s">
        <v>7</v>
      </c>
      <c r="F1" s="101" t="s">
        <v>8</v>
      </c>
      <c r="G1" s="101"/>
      <c r="K1" s="109"/>
    </row>
    <row r="2" spans="1:11">
      <c r="A2" s="60" t="s">
        <v>183</v>
      </c>
      <c r="C2" s="20">
        <v>43272</v>
      </c>
      <c r="D2" s="102" t="s">
        <v>184</v>
      </c>
      <c r="E2" s="102" t="s">
        <v>185</v>
      </c>
      <c r="F2" s="77">
        <v>2686.429</v>
      </c>
      <c r="G2" s="101"/>
      <c r="K2" s="110"/>
    </row>
    <row r="3" spans="1:11">
      <c r="A3" s="60" t="s">
        <v>0</v>
      </c>
      <c r="B3" s="103" t="s">
        <v>14</v>
      </c>
      <c r="C3" s="103" t="s">
        <v>17</v>
      </c>
      <c r="D3" s="103" t="s">
        <v>31</v>
      </c>
      <c r="E3" s="103" t="s">
        <v>32</v>
      </c>
      <c r="F3" s="74" t="s">
        <v>28</v>
      </c>
      <c r="G3" s="101" t="s">
        <v>29</v>
      </c>
      <c r="K3" s="111" t="s">
        <v>20</v>
      </c>
    </row>
    <row r="4" spans="1:11">
      <c r="A4" s="104">
        <f>'DC4-1'!A71</f>
        <v>43277</v>
      </c>
      <c r="B4" s="77">
        <f>'DC4-1'!B4</f>
        <v>2581.994</v>
      </c>
      <c r="C4" s="77">
        <f>IF(ISERROR(VLOOKUP(A4,'DC4-1'!$A$4:$Q$1997,5,TRUE)),"",VLOOKUP(A4,'DC4-1'!$A$4:$Q$1997,5,TRUE))</f>
        <v>106.828</v>
      </c>
      <c r="D4" s="74">
        <v>2.251</v>
      </c>
      <c r="E4" s="65">
        <v>2.288</v>
      </c>
      <c r="F4" s="105">
        <f>(B4+C4)-(D4+E4)/2</f>
        <v>2686.5525</v>
      </c>
      <c r="G4" s="75">
        <f>(F$4-F4)*1000</f>
        <v>0</v>
      </c>
      <c r="K4" s="112"/>
    </row>
    <row r="5" spans="1:11">
      <c r="A5" s="104">
        <f>'DC4-1'!A72</f>
        <v>43283</v>
      </c>
      <c r="B5" s="77">
        <f>'DC4-1'!B5</f>
        <v>2581.994</v>
      </c>
      <c r="C5" s="77">
        <f>IF(ISERROR(VLOOKUP(A5,'DC4-1'!$A$4:$Q$1997,5,TRUE)),"",VLOOKUP(A5,'DC4-1'!$A$4:$Q$1997,5,TRUE))</f>
        <v>106.806</v>
      </c>
      <c r="D5" s="60">
        <v>2.252</v>
      </c>
      <c r="E5" s="60">
        <v>2.289</v>
      </c>
      <c r="F5" s="105">
        <f t="shared" ref="F5:F67" si="0">(B5+C5)-(D5+E5)/2</f>
        <v>2686.5295</v>
      </c>
      <c r="G5" s="75">
        <f t="shared" ref="G5:G67" si="1">(F$4-F5)*1000</f>
        <v>23.0000000001382</v>
      </c>
      <c r="K5" s="112"/>
    </row>
    <row r="6" spans="1:11">
      <c r="A6" s="104">
        <f>'DC4-1'!A73</f>
        <v>43293</v>
      </c>
      <c r="B6" s="77">
        <f>'DC4-1'!B6</f>
        <v>2581.994</v>
      </c>
      <c r="C6" s="77">
        <f>IF(ISERROR(VLOOKUP(A6,'DC4-1'!$A$4:$Q$1997,5,TRUE)),"",VLOOKUP(A6,'DC4-1'!$A$4:$Q$1997,5,TRUE))</f>
        <v>106.806</v>
      </c>
      <c r="D6" s="60">
        <v>2.252</v>
      </c>
      <c r="E6" s="60">
        <v>2.289</v>
      </c>
      <c r="F6" s="105">
        <f t="shared" si="0"/>
        <v>2686.5295</v>
      </c>
      <c r="G6" s="75">
        <f t="shared" si="1"/>
        <v>23.0000000001382</v>
      </c>
      <c r="K6" s="112"/>
    </row>
    <row r="7" spans="1:11">
      <c r="A7" s="104">
        <f>'DC4-1'!A74</f>
        <v>43297</v>
      </c>
      <c r="B7" s="77">
        <f>'DC4-1'!B7</f>
        <v>2581.994</v>
      </c>
      <c r="C7" s="77">
        <f>IF(ISERROR(VLOOKUP(A7,'DC4-1'!$A$4:$Q$1997,5,TRUE)),"",VLOOKUP(A7,'DC4-1'!$A$4:$Q$1997,5,TRUE))</f>
        <v>106.776</v>
      </c>
      <c r="D7" s="60">
        <v>2.251</v>
      </c>
      <c r="E7" s="60">
        <v>2.29</v>
      </c>
      <c r="F7" s="105">
        <f t="shared" si="0"/>
        <v>2686.4995</v>
      </c>
      <c r="G7" s="75">
        <f t="shared" si="1"/>
        <v>53.0000000003383</v>
      </c>
      <c r="K7" s="112"/>
    </row>
    <row r="8" spans="1:11">
      <c r="A8" s="104">
        <f>'DC4-1'!A75</f>
        <v>43306</v>
      </c>
      <c r="B8" s="77">
        <f>'DC4-1'!B8</f>
        <v>2581.994</v>
      </c>
      <c r="C8" s="77">
        <f>IF(ISERROR(VLOOKUP(A8,'DC4-1'!$A$4:$Q$1997,5,TRUE)),"",VLOOKUP(A8,'DC4-1'!$A$4:$Q$1997,5,TRUE))</f>
        <v>106.768</v>
      </c>
      <c r="D8" s="60">
        <v>2.253</v>
      </c>
      <c r="E8" s="60">
        <v>2.291</v>
      </c>
      <c r="F8" s="105">
        <f t="shared" si="0"/>
        <v>2686.49</v>
      </c>
      <c r="G8" s="75">
        <f t="shared" si="1"/>
        <v>62.5</v>
      </c>
      <c r="K8" s="112"/>
    </row>
    <row r="9" spans="1:11">
      <c r="A9" s="104">
        <f>'DC4-1'!A76</f>
        <v>43313</v>
      </c>
      <c r="B9" s="77">
        <f>'DC4-1'!B9</f>
        <v>2581.994</v>
      </c>
      <c r="C9" s="77">
        <f>IF(ISERROR(VLOOKUP(A9,'DC4-1'!$A$4:$Q$1997,5,TRUE)),"",VLOOKUP(A9,'DC4-1'!$A$4:$Q$1997,5,TRUE))</f>
        <v>107.389</v>
      </c>
      <c r="D9" s="60">
        <v>2.88</v>
      </c>
      <c r="E9" s="60">
        <v>2.912</v>
      </c>
      <c r="F9" s="105">
        <f t="shared" si="0"/>
        <v>2686.487</v>
      </c>
      <c r="G9" s="75">
        <f t="shared" si="1"/>
        <v>65.5000000001564</v>
      </c>
      <c r="K9" s="112"/>
    </row>
    <row r="10" spans="1:11">
      <c r="A10" s="104">
        <f>'DC4-1'!A77</f>
        <v>43318</v>
      </c>
      <c r="B10" s="77">
        <f>'DC4-1'!B10</f>
        <v>2581.994</v>
      </c>
      <c r="C10" s="77">
        <f>IF(ISERROR(VLOOKUP(A10,'DC4-1'!$A$4:$Q$1997,5,TRUE)),"",VLOOKUP(A10,'DC4-1'!$A$4:$Q$1997,5,TRUE))</f>
        <v>107.383</v>
      </c>
      <c r="D10" s="60">
        <v>2.882</v>
      </c>
      <c r="E10" s="60">
        <v>2.916</v>
      </c>
      <c r="F10" s="105">
        <f t="shared" si="0"/>
        <v>2686.478</v>
      </c>
      <c r="G10" s="75">
        <f t="shared" si="1"/>
        <v>74.500000000171</v>
      </c>
      <c r="K10" s="112"/>
    </row>
    <row r="11" spans="1:11">
      <c r="A11" s="104">
        <f>'DC4-1'!A78</f>
        <v>43325</v>
      </c>
      <c r="B11" s="77">
        <f>'DC4-1'!B11</f>
        <v>2581.994</v>
      </c>
      <c r="C11" s="77">
        <f>IF(ISERROR(VLOOKUP(A11,'DC4-1'!$A$4:$Q$1997,5,TRUE)),"",VLOOKUP(A11,'DC4-1'!$A$4:$Q$1997,5,TRUE))</f>
        <v>107.3485</v>
      </c>
      <c r="D11" s="60">
        <v>2.867</v>
      </c>
      <c r="E11" s="60">
        <v>2.906</v>
      </c>
      <c r="F11" s="105">
        <f t="shared" si="0"/>
        <v>2686.456</v>
      </c>
      <c r="G11" s="75">
        <f t="shared" si="1"/>
        <v>96.5000000001055</v>
      </c>
      <c r="K11" s="112"/>
    </row>
    <row r="12" spans="1:11">
      <c r="A12" s="104">
        <f>'DC4-1'!A79</f>
        <v>43336</v>
      </c>
      <c r="B12" s="77">
        <f>'DC4-1'!B12</f>
        <v>2581.994</v>
      </c>
      <c r="C12" s="77">
        <f>IF(ISERROR(VLOOKUP(A12,'DC4-1'!$A$4:$Q$1997,5,TRUE)),"",VLOOKUP(A12,'DC4-1'!$A$4:$Q$1997,5,TRUE))</f>
        <v>110.2335</v>
      </c>
      <c r="D12" s="60">
        <v>5.78</v>
      </c>
      <c r="E12" s="60">
        <v>5.812</v>
      </c>
      <c r="F12" s="105">
        <f t="shared" si="0"/>
        <v>2686.4315</v>
      </c>
      <c r="G12" s="75">
        <f t="shared" si="1"/>
        <v>121.000000000095</v>
      </c>
      <c r="K12" s="112"/>
    </row>
    <row r="13" spans="1:11">
      <c r="A13" s="104">
        <f>'DC4-1'!A80</f>
        <v>43340</v>
      </c>
      <c r="B13" s="77">
        <f>'DC4-1'!B13</f>
        <v>2581.994</v>
      </c>
      <c r="C13" s="77">
        <f>IF(ISERROR(VLOOKUP(A13,'DC4-1'!$A$4:$Q$1997,5,TRUE)),"",VLOOKUP(A13,'DC4-1'!$A$4:$Q$1997,5,TRUE))</f>
        <v>110.2355</v>
      </c>
      <c r="D13" s="60">
        <v>5.798</v>
      </c>
      <c r="E13" s="60">
        <v>5.836</v>
      </c>
      <c r="F13" s="105">
        <f t="shared" si="0"/>
        <v>2686.4125</v>
      </c>
      <c r="G13" s="75">
        <f t="shared" si="1"/>
        <v>139.999999999873</v>
      </c>
      <c r="J13" s="61"/>
      <c r="K13" s="112"/>
    </row>
    <row r="14" spans="1:11">
      <c r="A14" s="104">
        <f>'DC4-1'!A81</f>
        <v>43346</v>
      </c>
      <c r="B14" s="77">
        <f>'DC4-1'!B14</f>
        <v>2581.994</v>
      </c>
      <c r="C14" s="77">
        <f>IF(ISERROR(VLOOKUP(A14,'DC4-1'!$A$4:$Q$1997,5,TRUE)),"",VLOOKUP(A14,'DC4-1'!$A$4:$Q$1997,5,TRUE))</f>
        <v>110.235</v>
      </c>
      <c r="D14" s="60">
        <v>5.791</v>
      </c>
      <c r="E14" s="60">
        <v>5.822</v>
      </c>
      <c r="F14" s="105">
        <f t="shared" si="0"/>
        <v>2686.4225</v>
      </c>
      <c r="G14" s="75">
        <f t="shared" si="1"/>
        <v>130.000000000109</v>
      </c>
      <c r="K14" s="112"/>
    </row>
    <row r="15" spans="1:11">
      <c r="A15" s="104">
        <f>'DC4-1'!A82</f>
        <v>43365</v>
      </c>
      <c r="B15" s="77">
        <f>'DC4-1'!B15</f>
        <v>2581.994</v>
      </c>
      <c r="C15" s="77">
        <f>IF(ISERROR(VLOOKUP(A15,'DC4-1'!$A$4:$Q$1997,5,TRUE)),"",VLOOKUP(A15,'DC4-1'!$A$4:$Q$1997,5,TRUE))</f>
        <v>113.665</v>
      </c>
      <c r="D15" s="60">
        <v>9.323</v>
      </c>
      <c r="E15" s="60">
        <v>9.354</v>
      </c>
      <c r="F15" s="105">
        <f t="shared" si="0"/>
        <v>2686.3205</v>
      </c>
      <c r="G15" s="75">
        <f t="shared" si="1"/>
        <v>231.999999999971</v>
      </c>
      <c r="K15" s="112"/>
    </row>
    <row r="16" spans="1:11">
      <c r="A16" s="104">
        <v>43370</v>
      </c>
      <c r="B16" s="77">
        <f>'DC4-1'!B16</f>
        <v>2581.994</v>
      </c>
      <c r="C16" s="77">
        <f>IF(ISERROR(VLOOKUP(A16,'DC4-1'!$A$4:$Q$1997,5,TRUE)),"",VLOOKUP(A16,'DC4-1'!$A$4:$Q$1997,5,TRUE))</f>
        <v>113.648</v>
      </c>
      <c r="D16" s="60">
        <v>9.315</v>
      </c>
      <c r="E16" s="60">
        <v>9.355</v>
      </c>
      <c r="F16" s="105">
        <f t="shared" si="0"/>
        <v>2686.307</v>
      </c>
      <c r="G16" s="75">
        <f t="shared" si="1"/>
        <v>245.499999999993</v>
      </c>
      <c r="K16" s="112"/>
    </row>
    <row r="17" s="63" customFormat="1" spans="1:11">
      <c r="A17" s="21">
        <f>实测管口高程!A2</f>
        <v>43375</v>
      </c>
      <c r="B17" s="77">
        <f>'DC4-1'!B17</f>
        <v>2581.994</v>
      </c>
      <c r="C17" s="77">
        <f>IF(ISERROR(VLOOKUP(A17,'DC4-1'!$A$4:$Q$1997,5,TRUE)),"",VLOOKUP(A17,'DC4-1'!$A$4:$Q$1997,5,TRUE))</f>
        <v>113.643</v>
      </c>
      <c r="D17" s="65">
        <v>9.321</v>
      </c>
      <c r="E17" s="65">
        <v>9.361</v>
      </c>
      <c r="F17" s="105">
        <f t="shared" si="0"/>
        <v>2686.296</v>
      </c>
      <c r="G17" s="75">
        <f t="shared" si="1"/>
        <v>256.49999999996</v>
      </c>
      <c r="H17" s="78"/>
      <c r="K17" s="82"/>
    </row>
    <row r="18" spans="1:11">
      <c r="A18" s="106">
        <f>实测管口高程!A3</f>
        <v>43381</v>
      </c>
      <c r="B18" s="77">
        <f>'DC4-1'!B18</f>
        <v>2581.994</v>
      </c>
      <c r="C18" s="77">
        <f>IF(ISERROR(VLOOKUP(A18,'DC4-1'!$A$4:$Q$1997,5,TRUE)),"",VLOOKUP(A18,'DC4-1'!$A$4:$Q$1997,5,TRUE))</f>
        <v>113.635</v>
      </c>
      <c r="D18" s="107">
        <v>9.317</v>
      </c>
      <c r="E18" s="107">
        <v>9.351</v>
      </c>
      <c r="F18" s="105">
        <f t="shared" si="0"/>
        <v>2686.295</v>
      </c>
      <c r="G18" s="75">
        <f t="shared" si="1"/>
        <v>257.500000000164</v>
      </c>
      <c r="H18" s="108"/>
      <c r="I18" s="113"/>
      <c r="J18" s="113"/>
      <c r="K18" s="112"/>
    </row>
    <row r="19" spans="1:11">
      <c r="A19" s="106">
        <f>实测管口高程!A4</f>
        <v>43390</v>
      </c>
      <c r="B19" s="77">
        <f>'DC4-1'!B19</f>
        <v>2581.994</v>
      </c>
      <c r="C19" s="77">
        <f>IF(ISERROR(VLOOKUP(A19,'DC4-1'!$A$4:$Q$1997,5,TRUE)),"",VLOOKUP(A19,'DC4-1'!$A$4:$Q$1997,5,TRUE))</f>
        <v>113.6035</v>
      </c>
      <c r="D19" s="107">
        <v>9.305</v>
      </c>
      <c r="E19" s="107">
        <v>9.339</v>
      </c>
      <c r="F19" s="105">
        <f t="shared" si="0"/>
        <v>2686.2755</v>
      </c>
      <c r="G19" s="75">
        <f t="shared" si="1"/>
        <v>277.000000000044</v>
      </c>
      <c r="H19" s="108"/>
      <c r="I19" s="113"/>
      <c r="J19" s="113"/>
      <c r="K19" s="112"/>
    </row>
    <row r="20" spans="1:11">
      <c r="A20" s="106">
        <f>实测管口高程!A5</f>
        <v>43396</v>
      </c>
      <c r="B20" s="77">
        <f>'DC4-1'!B20</f>
        <v>2581.994</v>
      </c>
      <c r="C20" s="77">
        <f>IF(ISERROR(VLOOKUP(A20,'DC4-1'!$A$4:$Q$1997,5,TRUE)),"",VLOOKUP(A20,'DC4-1'!$A$4:$Q$1997,5,TRUE))</f>
        <v>116.939</v>
      </c>
      <c r="D20" s="107">
        <v>12.683</v>
      </c>
      <c r="E20" s="107">
        <v>12.716</v>
      </c>
      <c r="F20" s="105">
        <f t="shared" si="0"/>
        <v>2686.2335</v>
      </c>
      <c r="G20" s="75">
        <f t="shared" si="1"/>
        <v>319.000000000415</v>
      </c>
      <c r="H20" s="108"/>
      <c r="I20" s="113"/>
      <c r="J20" s="113"/>
      <c r="K20" s="112"/>
    </row>
    <row r="21" spans="1:11">
      <c r="A21" s="106">
        <f>实测管口高程!A6</f>
        <v>43403</v>
      </c>
      <c r="B21" s="77">
        <f>'DC4-1'!B21</f>
        <v>2581.994</v>
      </c>
      <c r="C21" s="77">
        <f>IF(ISERROR(VLOOKUP(A21,'DC4-1'!$A$4:$Q$1997,5,TRUE)),"",VLOOKUP(A21,'DC4-1'!$A$4:$Q$1997,5,TRUE))</f>
        <v>120.1085</v>
      </c>
      <c r="D21" s="107">
        <v>15.896</v>
      </c>
      <c r="E21" s="107">
        <v>15.935</v>
      </c>
      <c r="F21" s="105">
        <f t="shared" si="0"/>
        <v>2686.187</v>
      </c>
      <c r="G21" s="75">
        <f t="shared" si="1"/>
        <v>365.500000000338</v>
      </c>
      <c r="H21" s="108"/>
      <c r="I21" s="113"/>
      <c r="J21" s="113"/>
      <c r="K21" s="112"/>
    </row>
    <row r="22" spans="1:11">
      <c r="A22" s="106">
        <f>实测管口高程!A7</f>
        <v>43411</v>
      </c>
      <c r="B22" s="77">
        <f>'DC4-1'!B22</f>
        <v>2581.994</v>
      </c>
      <c r="C22" s="77">
        <f>IF(ISERROR(VLOOKUP(A22,'DC4-1'!$A$4:$Q$1997,5,TRUE)),"",VLOOKUP(A22,'DC4-1'!$A$4:$Q$1997,5,TRUE))</f>
        <v>123.1</v>
      </c>
      <c r="D22" s="107">
        <v>18.967</v>
      </c>
      <c r="E22" s="107">
        <v>19.005</v>
      </c>
      <c r="F22" s="105">
        <f t="shared" si="0"/>
        <v>2686.108</v>
      </c>
      <c r="G22" s="75">
        <f t="shared" si="1"/>
        <v>444.500000000062</v>
      </c>
      <c r="H22" s="108"/>
      <c r="I22" s="113"/>
      <c r="J22" s="113"/>
      <c r="K22" s="112"/>
    </row>
    <row r="23" spans="1:11">
      <c r="A23" s="106">
        <f>实测管口高程!A8</f>
        <v>43419</v>
      </c>
      <c r="B23" s="77">
        <f>'DC4-1'!B23</f>
        <v>2581.994</v>
      </c>
      <c r="C23" s="77">
        <f>IF(ISERROR(VLOOKUP(A23,'DC4-1'!$A$4:$Q$1997,5,TRUE)),"",VLOOKUP(A23,'DC4-1'!$A$4:$Q$1997,5,TRUE))</f>
        <v>123.6075</v>
      </c>
      <c r="D23" s="107">
        <v>19.551</v>
      </c>
      <c r="E23" s="107">
        <v>19.591</v>
      </c>
      <c r="F23" s="105">
        <f t="shared" si="0"/>
        <v>2686.0305</v>
      </c>
      <c r="G23" s="75">
        <f t="shared" si="1"/>
        <v>521.999999999935</v>
      </c>
      <c r="H23" s="108"/>
      <c r="I23" s="113"/>
      <c r="J23" s="113"/>
      <c r="K23" s="112"/>
    </row>
    <row r="24" spans="1:11">
      <c r="A24" s="106">
        <f>实测管口高程!A9</f>
        <v>43425</v>
      </c>
      <c r="B24" s="77">
        <f>'DC4-1'!B24</f>
        <v>2581.994</v>
      </c>
      <c r="C24" s="77">
        <f>IF(ISERROR(VLOOKUP(A24,'DC4-1'!$A$4:$Q$1997,5,TRUE)),"",VLOOKUP(A24,'DC4-1'!$A$4:$Q$1997,5,TRUE))</f>
        <v>126.413</v>
      </c>
      <c r="D24" s="107">
        <v>22.391</v>
      </c>
      <c r="E24" s="107">
        <v>22.426</v>
      </c>
      <c r="F24" s="105">
        <f t="shared" si="0"/>
        <v>2685.9985</v>
      </c>
      <c r="G24" s="75">
        <f t="shared" si="1"/>
        <v>554.000000000087</v>
      </c>
      <c r="H24" s="108"/>
      <c r="I24" s="113"/>
      <c r="J24" s="113"/>
      <c r="K24" s="112"/>
    </row>
    <row r="25" spans="1:11">
      <c r="A25" s="106">
        <f>实测管口高程!A10</f>
        <v>43431</v>
      </c>
      <c r="B25" s="77">
        <f>'DC4-1'!B25</f>
        <v>2581.994</v>
      </c>
      <c r="C25" s="77">
        <f>IF(ISERROR(VLOOKUP(A25,'DC4-1'!$A$4:$Q$1997,5,TRUE)),"",VLOOKUP(A25,'DC4-1'!$A$4:$Q$1997,5,TRUE))</f>
        <v>126.9635</v>
      </c>
      <c r="D25" s="107">
        <v>22.971</v>
      </c>
      <c r="E25" s="107">
        <v>23.005</v>
      </c>
      <c r="F25" s="105">
        <f t="shared" si="0"/>
        <v>2685.9695</v>
      </c>
      <c r="G25" s="75">
        <f t="shared" si="1"/>
        <v>583.000000000084</v>
      </c>
      <c r="H25" s="108"/>
      <c r="I25" s="113"/>
      <c r="J25" s="113"/>
      <c r="K25" s="112"/>
    </row>
    <row r="26" spans="1:11">
      <c r="A26" s="106">
        <f>实测管口高程!A11</f>
        <v>43441</v>
      </c>
      <c r="B26" s="77">
        <f>'DC4-1'!B26</f>
        <v>2581.994</v>
      </c>
      <c r="C26" s="77">
        <f>IF(ISERROR(VLOOKUP(A26,'DC4-1'!$A$4:$Q$1997,5,TRUE)),"",VLOOKUP(A26,'DC4-1'!$A$4:$Q$1997,5,TRUE))</f>
        <v>129.7375</v>
      </c>
      <c r="D26" s="107">
        <v>25.794</v>
      </c>
      <c r="E26" s="107">
        <v>25.829</v>
      </c>
      <c r="F26" s="105">
        <f t="shared" si="0"/>
        <v>2685.92</v>
      </c>
      <c r="G26" s="75">
        <f t="shared" si="1"/>
        <v>632.499999999709</v>
      </c>
      <c r="H26" s="108"/>
      <c r="I26" s="113"/>
      <c r="J26" s="113"/>
      <c r="K26" s="112"/>
    </row>
    <row r="27" spans="1:11">
      <c r="A27" s="106">
        <f>实测管口高程!A12</f>
        <v>43445</v>
      </c>
      <c r="B27" s="77">
        <f>'DC4-1'!B27</f>
        <v>2581.994</v>
      </c>
      <c r="C27" s="77">
        <f>IF(ISERROR(VLOOKUP(A27,'DC4-1'!$A$4:$Q$1997,5,TRUE)),"",VLOOKUP(A27,'DC4-1'!$A$4:$Q$1997,5,TRUE))</f>
        <v>129.7125</v>
      </c>
      <c r="D27" s="107">
        <v>25.786</v>
      </c>
      <c r="E27" s="107">
        <v>25.821</v>
      </c>
      <c r="F27" s="105">
        <f t="shared" si="0"/>
        <v>2685.903</v>
      </c>
      <c r="G27" s="75">
        <f t="shared" si="1"/>
        <v>649.499999999989</v>
      </c>
      <c r="H27" s="108"/>
      <c r="I27" s="113"/>
      <c r="J27" s="113"/>
      <c r="K27" s="112"/>
    </row>
    <row r="28" spans="1:11">
      <c r="A28" s="106">
        <f>实测管口高程!A13</f>
        <v>43455</v>
      </c>
      <c r="B28" s="77">
        <f>'DC4-1'!B28</f>
        <v>2581.994</v>
      </c>
      <c r="C28" s="77">
        <f>IF(ISERROR(VLOOKUP(A28,'DC4-1'!$A$4:$Q$1997,5,TRUE)),"",VLOOKUP(A28,'DC4-1'!$A$4:$Q$1997,5,TRUE))</f>
        <v>133.1545</v>
      </c>
      <c r="D28" s="107">
        <v>29.271</v>
      </c>
      <c r="E28" s="107">
        <v>29.311</v>
      </c>
      <c r="F28" s="105">
        <f t="shared" si="0"/>
        <v>2685.8575</v>
      </c>
      <c r="G28" s="75">
        <f t="shared" si="1"/>
        <v>695.000000000164</v>
      </c>
      <c r="H28" s="108"/>
      <c r="I28" s="113"/>
      <c r="J28" s="113"/>
      <c r="K28" s="112"/>
    </row>
    <row r="29" spans="1:11">
      <c r="A29" s="106">
        <f>实测管口高程!A14</f>
        <v>43461</v>
      </c>
      <c r="B29" s="77">
        <f>'DC4-1'!B29</f>
        <v>2581.994</v>
      </c>
      <c r="C29" s="77">
        <f>IF(ISERROR(VLOOKUP(A29,'DC4-1'!$A$4:$Q$1997,5,TRUE)),"",VLOOKUP(A29,'DC4-1'!$A$4:$Q$1997,5,TRUE))</f>
        <v>133.1115</v>
      </c>
      <c r="D29" s="107">
        <v>29.24</v>
      </c>
      <c r="E29" s="107">
        <v>29.272</v>
      </c>
      <c r="F29" s="105">
        <f t="shared" si="0"/>
        <v>2685.8495</v>
      </c>
      <c r="G29" s="75">
        <f t="shared" si="1"/>
        <v>702.999999999975</v>
      </c>
      <c r="H29" s="108"/>
      <c r="I29" s="113"/>
      <c r="J29" s="113"/>
      <c r="K29" s="112"/>
    </row>
    <row r="30" spans="1:11">
      <c r="A30" s="106">
        <f>实测管口高程!A15</f>
        <v>43467</v>
      </c>
      <c r="B30" s="77">
        <f>'DC4-1'!B30</f>
        <v>2581.994</v>
      </c>
      <c r="C30" s="77">
        <f>IF(ISERROR(VLOOKUP(A30,'DC4-1'!$A$4:$Q$1997,5,TRUE)),"",VLOOKUP(A30,'DC4-1'!$A$4:$Q$1997,5,TRUE))</f>
        <v>133.082</v>
      </c>
      <c r="D30" s="107">
        <v>29.229</v>
      </c>
      <c r="E30" s="107">
        <v>29.261</v>
      </c>
      <c r="F30" s="105">
        <f t="shared" si="0"/>
        <v>2685.831</v>
      </c>
      <c r="G30" s="75">
        <f t="shared" si="1"/>
        <v>721.500000000106</v>
      </c>
      <c r="H30" s="108"/>
      <c r="I30" s="113"/>
      <c r="J30" s="113"/>
      <c r="K30" s="112"/>
    </row>
    <row r="31" spans="1:11">
      <c r="A31" s="106">
        <f>实测管口高程!A16</f>
        <v>43474</v>
      </c>
      <c r="B31" s="77">
        <f>'DC4-1'!B31</f>
        <v>2581.994</v>
      </c>
      <c r="C31" s="77">
        <f>IF(ISERROR(VLOOKUP(A31,'DC4-1'!$A$4:$Q$1997,5,TRUE)),"",VLOOKUP(A31,'DC4-1'!$A$4:$Q$1997,5,TRUE))</f>
        <v>133.648</v>
      </c>
      <c r="D31" s="107">
        <v>29.823</v>
      </c>
      <c r="E31" s="107">
        <v>29.862</v>
      </c>
      <c r="F31" s="105">
        <f t="shared" si="0"/>
        <v>2685.7995</v>
      </c>
      <c r="G31" s="75">
        <f t="shared" si="1"/>
        <v>753.000000000156</v>
      </c>
      <c r="H31" s="108"/>
      <c r="I31" s="113"/>
      <c r="J31" s="113"/>
      <c r="K31" s="112"/>
    </row>
    <row r="32" spans="1:11">
      <c r="A32" s="106">
        <f>实测管口高程!A17</f>
        <v>43481</v>
      </c>
      <c r="B32" s="77">
        <f>'DC4-1'!B32</f>
        <v>2581.994</v>
      </c>
      <c r="C32" s="77">
        <f>IF(ISERROR(VLOOKUP(A32,'DC4-1'!$A$4:$Q$1997,5,TRUE)),"",VLOOKUP(A32,'DC4-1'!$A$4:$Q$1997,5,TRUE))</f>
        <v>136.348</v>
      </c>
      <c r="D32" s="107">
        <v>32.541</v>
      </c>
      <c r="E32" s="107">
        <v>32.572</v>
      </c>
      <c r="F32" s="105">
        <f t="shared" si="0"/>
        <v>2685.7855</v>
      </c>
      <c r="G32" s="75">
        <f t="shared" si="1"/>
        <v>767.00000000028</v>
      </c>
      <c r="H32" s="108"/>
      <c r="I32" s="113"/>
      <c r="J32" s="113"/>
      <c r="K32" s="112"/>
    </row>
    <row r="33" spans="1:11">
      <c r="A33" s="106">
        <f>实测管口高程!A18</f>
        <v>43486</v>
      </c>
      <c r="B33" s="77">
        <f>'DC4-1'!B33</f>
        <v>2581.994</v>
      </c>
      <c r="C33" s="77">
        <f>IF(ISERROR(VLOOKUP(A33,'DC4-1'!$A$4:$Q$1997,5,TRUE)),"",VLOOKUP(A33,'DC4-1'!$A$4:$Q$1997,5,TRUE))</f>
        <v>136.3355</v>
      </c>
      <c r="D33" s="107">
        <v>32.529</v>
      </c>
      <c r="E33" s="107">
        <v>32.564</v>
      </c>
      <c r="F33" s="105">
        <f t="shared" si="0"/>
        <v>2685.783</v>
      </c>
      <c r="G33" s="75">
        <f t="shared" si="1"/>
        <v>769.49999999988</v>
      </c>
      <c r="H33" s="108"/>
      <c r="I33" s="113"/>
      <c r="J33" s="113"/>
      <c r="K33" s="112"/>
    </row>
    <row r="34" spans="1:11">
      <c r="A34" s="106">
        <f>实测管口高程!A19</f>
        <v>43511</v>
      </c>
      <c r="B34" s="77">
        <f>'DC4-1'!B34</f>
        <v>2581.994</v>
      </c>
      <c r="C34" s="77">
        <f>IF(ISERROR(VLOOKUP(A34,'DC4-1'!$A$4:$Q$1997,5,TRUE)),"",VLOOKUP(A34,'DC4-1'!$A$4:$Q$1997,5,TRUE))</f>
        <v>136.2745</v>
      </c>
      <c r="D34" s="107">
        <v>32.511</v>
      </c>
      <c r="E34" s="107">
        <v>32.545</v>
      </c>
      <c r="F34" s="105">
        <f t="shared" si="0"/>
        <v>2685.7405</v>
      </c>
      <c r="G34" s="75">
        <f t="shared" si="1"/>
        <v>811.999999999898</v>
      </c>
      <c r="H34" s="108"/>
      <c r="I34" s="113"/>
      <c r="J34" s="113"/>
      <c r="K34" s="112"/>
    </row>
    <row r="35" spans="1:11">
      <c r="A35" s="106">
        <v>43515</v>
      </c>
      <c r="B35" s="77">
        <f>'DC4-1'!B35</f>
        <v>2581.994</v>
      </c>
      <c r="C35" s="77">
        <f>IF(ISERROR(VLOOKUP(A35,'DC4-1'!$A$4:$Q$1997,5,TRUE)),"",VLOOKUP(A35,'DC4-1'!$A$4:$Q$1997,5,TRUE))</f>
        <v>136.2615</v>
      </c>
      <c r="D35" s="60">
        <v>32.504</v>
      </c>
      <c r="E35" s="60">
        <v>32.539</v>
      </c>
      <c r="F35" s="105">
        <f t="shared" si="0"/>
        <v>2685.734</v>
      </c>
      <c r="G35" s="75">
        <f t="shared" si="1"/>
        <v>818.499999999858</v>
      </c>
      <c r="K35" s="112"/>
    </row>
    <row r="36" spans="1:11">
      <c r="A36" s="106">
        <v>43524</v>
      </c>
      <c r="B36" s="77">
        <f>'DC4-1'!B36</f>
        <v>2581.994</v>
      </c>
      <c r="C36" s="77">
        <f>IF(ISERROR(VLOOKUP(A36,'DC4-1'!$A$4:$Q$1997,5,TRUE)),"",VLOOKUP(A36,'DC4-1'!$A$4:$Q$1997,5,TRUE))</f>
        <v>138.9745</v>
      </c>
      <c r="D36" s="60">
        <v>35.239</v>
      </c>
      <c r="E36" s="60">
        <v>35.277</v>
      </c>
      <c r="F36" s="105">
        <f t="shared" si="0"/>
        <v>2685.7105</v>
      </c>
      <c r="G36" s="75">
        <f t="shared" si="1"/>
        <v>842.000000000098</v>
      </c>
      <c r="K36" s="112"/>
    </row>
    <row r="37" spans="1:11">
      <c r="A37" s="106">
        <v>43530</v>
      </c>
      <c r="B37" s="77">
        <f>'DC4-1'!B37</f>
        <v>2581.994</v>
      </c>
      <c r="C37" s="77">
        <f>IF(ISERROR(VLOOKUP(A37,'DC4-1'!$A$4:$Q$1997,5,TRUE)),"",VLOOKUP(A37,'DC4-1'!$A$4:$Q$1997,5,TRUE))</f>
        <v>139.525</v>
      </c>
      <c r="D37" s="60">
        <v>35.811</v>
      </c>
      <c r="E37" s="60">
        <v>35.846</v>
      </c>
      <c r="F37" s="105">
        <f t="shared" si="0"/>
        <v>2685.6905</v>
      </c>
      <c r="G37" s="75">
        <f t="shared" si="1"/>
        <v>862.00000000008</v>
      </c>
      <c r="K37" s="112"/>
    </row>
    <row r="38" spans="1:11">
      <c r="A38" s="106">
        <v>43535</v>
      </c>
      <c r="B38" s="77">
        <f>'DC4-1'!B38</f>
        <v>2581.994</v>
      </c>
      <c r="C38" s="77">
        <f>IF(ISERROR(VLOOKUP(A38,'DC4-1'!$A$4:$Q$1997,5,TRUE)),"",VLOOKUP(A38,'DC4-1'!$A$4:$Q$1997,5,TRUE))</f>
        <v>142.223</v>
      </c>
      <c r="D38" s="60">
        <v>38.53</v>
      </c>
      <c r="E38" s="60">
        <v>38.565</v>
      </c>
      <c r="F38" s="105">
        <f t="shared" si="0"/>
        <v>2685.6695</v>
      </c>
      <c r="G38" s="75">
        <f t="shared" si="1"/>
        <v>883.000000000266</v>
      </c>
      <c r="K38" s="112"/>
    </row>
    <row r="39" spans="1:11">
      <c r="A39" s="106">
        <v>43543</v>
      </c>
      <c r="B39" s="77">
        <f>'DC4-1'!B39</f>
        <v>2581.994</v>
      </c>
      <c r="C39" s="77">
        <f>IF(ISERROR(VLOOKUP(A39,'DC4-1'!$A$4:$Q$1997,5,TRUE)),"",VLOOKUP(A39,'DC4-1'!$A$4:$Q$1997,5,TRUE))</f>
        <v>145.219</v>
      </c>
      <c r="D39" s="60">
        <v>41.582</v>
      </c>
      <c r="E39" s="60">
        <v>41.622</v>
      </c>
      <c r="F39" s="105">
        <f t="shared" si="0"/>
        <v>2685.611</v>
      </c>
      <c r="G39" s="75">
        <f t="shared" si="1"/>
        <v>941.499999999905</v>
      </c>
      <c r="K39" s="112"/>
    </row>
    <row r="40" spans="1:11">
      <c r="A40" s="106">
        <v>43561</v>
      </c>
      <c r="B40" s="77">
        <f>'DC4-1'!B40</f>
        <v>2581.994</v>
      </c>
      <c r="C40" s="77">
        <f>IF(ISERROR(VLOOKUP(A40,'DC4-1'!$A$4:$Q$1997,5,TRUE)),"",VLOOKUP(A40,'DC4-1'!$A$4:$Q$1997,5,TRUE))</f>
        <v>148.5795</v>
      </c>
      <c r="D40" s="60">
        <v>45.027</v>
      </c>
      <c r="E40" s="60">
        <v>45.066</v>
      </c>
      <c r="F40" s="105">
        <f t="shared" si="0"/>
        <v>2685.527</v>
      </c>
      <c r="G40" s="75">
        <f t="shared" si="1"/>
        <v>1025.50000000019</v>
      </c>
      <c r="K40" s="112">
        <f>IF(AND(年报!N$2&lt;=A40,A40&lt;=年报!N$3),1,0)</f>
        <v>0</v>
      </c>
    </row>
    <row r="41" spans="1:11">
      <c r="A41" s="106">
        <v>43573</v>
      </c>
      <c r="B41" s="77">
        <f>'DC4-1'!B41</f>
        <v>2581.994</v>
      </c>
      <c r="C41" s="77">
        <f>IF(ISERROR(VLOOKUP(A41,'DC4-1'!$A$4:$Q$1997,5,TRUE)),"",VLOOKUP(A41,'DC4-1'!$A$4:$Q$1997,5,TRUE))</f>
        <v>151.9105</v>
      </c>
      <c r="D41" s="60">
        <v>48.402</v>
      </c>
      <c r="E41" s="60">
        <v>48.438</v>
      </c>
      <c r="F41" s="105">
        <f t="shared" si="0"/>
        <v>2685.4845</v>
      </c>
      <c r="G41" s="75">
        <f t="shared" si="1"/>
        <v>1068.00000000021</v>
      </c>
      <c r="K41" s="112">
        <f>IF(AND(年报!N$2&lt;=A41,A41&lt;=年报!N$3),1,0)</f>
        <v>0</v>
      </c>
    </row>
    <row r="42" spans="1:11">
      <c r="A42" s="106">
        <v>43581</v>
      </c>
      <c r="B42" s="77">
        <f>'DC4-1'!B42</f>
        <v>2581.994</v>
      </c>
      <c r="C42" s="77">
        <f>IF(ISERROR(VLOOKUP(A42,'DC4-1'!$A$4:$Q$1997,5,TRUE)),"",VLOOKUP(A42,'DC4-1'!$A$4:$Q$1997,5,TRUE))</f>
        <v>152.473</v>
      </c>
      <c r="D42" s="60">
        <v>48.986</v>
      </c>
      <c r="E42" s="60">
        <v>49.024</v>
      </c>
      <c r="F42" s="105">
        <f t="shared" si="0"/>
        <v>2685.462</v>
      </c>
      <c r="G42" s="75">
        <f t="shared" si="1"/>
        <v>1090.50000000025</v>
      </c>
      <c r="K42" s="112">
        <f>IF(AND(年报!N$2&lt;=A42,A42&lt;=年报!N$3),1,0)</f>
        <v>0</v>
      </c>
    </row>
    <row r="43" spans="1:11">
      <c r="A43" s="106">
        <v>43595</v>
      </c>
      <c r="B43" s="77">
        <f>'DC4-1'!B43</f>
        <v>2581.994</v>
      </c>
      <c r="C43" s="77">
        <f>IF(ISERROR(VLOOKUP(A43,'DC4-1'!$A$4:$Q$1997,5,TRUE)),"",VLOOKUP(A43,'DC4-1'!$A$4:$Q$1997,5,TRUE))</f>
        <v>155.1285</v>
      </c>
      <c r="D43" s="60">
        <v>51.689</v>
      </c>
      <c r="E43" s="60">
        <v>51.725</v>
      </c>
      <c r="F43" s="105">
        <f t="shared" si="0"/>
        <v>2685.4155</v>
      </c>
      <c r="G43" s="75">
        <f t="shared" si="1"/>
        <v>1137.00000000017</v>
      </c>
      <c r="K43" s="112">
        <f>IF(AND(年报!N$2&lt;=A43,A43&lt;=年报!N$3),1,0)</f>
        <v>0</v>
      </c>
    </row>
    <row r="44" spans="1:11">
      <c r="A44" s="106">
        <v>43601</v>
      </c>
      <c r="B44" s="77">
        <f>'DC4-1'!B44</f>
        <v>2581.994</v>
      </c>
      <c r="C44" s="77">
        <f>IF(ISERROR(VLOOKUP(A44,'DC4-1'!$A$4:$Q$1997,5,TRUE)),"",VLOOKUP(A44,'DC4-1'!$A$4:$Q$1997,5,TRUE))</f>
        <v>155.714</v>
      </c>
      <c r="D44" s="60">
        <v>52.289</v>
      </c>
      <c r="E44" s="60">
        <v>52.323</v>
      </c>
      <c r="F44" s="105">
        <f t="shared" si="0"/>
        <v>2685.402</v>
      </c>
      <c r="G44" s="75">
        <f t="shared" si="1"/>
        <v>1150.50000000019</v>
      </c>
      <c r="K44" s="112">
        <f>IF(AND(年报!N$2&lt;=A44,A44&lt;=年报!N$3),1,0)</f>
        <v>0</v>
      </c>
    </row>
    <row r="45" spans="1:11">
      <c r="A45" s="106">
        <v>43608</v>
      </c>
      <c r="B45" s="77">
        <f>'DC4-1'!B45</f>
        <v>2581.994</v>
      </c>
      <c r="C45" s="77">
        <f>IF(ISERROR(VLOOKUP(A45,'DC4-1'!$A$4:$Q$1997,5,TRUE)),"",VLOOKUP(A45,'DC4-1'!$A$4:$Q$1997,5,TRUE))</f>
        <v>158.4695</v>
      </c>
      <c r="D45" s="60">
        <v>55.066</v>
      </c>
      <c r="E45" s="60">
        <v>55.102</v>
      </c>
      <c r="F45" s="105">
        <f t="shared" si="0"/>
        <v>2685.3795</v>
      </c>
      <c r="G45" s="75">
        <f t="shared" si="1"/>
        <v>1172.99999999977</v>
      </c>
      <c r="K45" s="112">
        <f>IF(AND(年报!N$2&lt;=A45,A45&lt;=年报!N$3),1,0)</f>
        <v>0</v>
      </c>
    </row>
    <row r="46" spans="1:11">
      <c r="A46" s="106">
        <v>43623</v>
      </c>
      <c r="B46" s="77">
        <f>'DC4-1'!B46</f>
        <v>2581.994</v>
      </c>
      <c r="C46" s="77">
        <f>IF(ISERROR(VLOOKUP(A46,'DC4-1'!$A$4:$Q$1997,5,TRUE)),"",VLOOKUP(A46,'DC4-1'!$A$4:$Q$1997,5,TRUE))</f>
        <v>161.5275</v>
      </c>
      <c r="D46" s="60">
        <v>58.171</v>
      </c>
      <c r="E46" s="60">
        <v>58.203</v>
      </c>
      <c r="F46" s="105">
        <f t="shared" si="0"/>
        <v>2685.3345</v>
      </c>
      <c r="G46" s="75">
        <f t="shared" si="1"/>
        <v>1217.99999999985</v>
      </c>
      <c r="K46" s="112">
        <f>IF(AND(年报!N$2&lt;=A46,A46&lt;=年报!N$3),1,0)</f>
        <v>0</v>
      </c>
    </row>
    <row r="47" spans="1:11">
      <c r="A47" s="106">
        <v>43630</v>
      </c>
      <c r="B47" s="77">
        <f>'DC4-1'!B47</f>
        <v>2581.994</v>
      </c>
      <c r="C47" s="77">
        <f>IF(ISERROR(VLOOKUP(A47,'DC4-1'!$A$4:$Q$1997,5,TRUE)),"",VLOOKUP(A47,'DC4-1'!$A$4:$Q$1997,5,TRUE))</f>
        <v>162.0845</v>
      </c>
      <c r="D47" s="60">
        <v>58.758</v>
      </c>
      <c r="E47" s="60">
        <v>58.795</v>
      </c>
      <c r="F47" s="105">
        <f t="shared" si="0"/>
        <v>2685.302</v>
      </c>
      <c r="G47" s="75">
        <f t="shared" si="1"/>
        <v>1250.5000000001</v>
      </c>
      <c r="K47" s="112">
        <f>IF(AND(年报!N$2&lt;=A47,A47&lt;=年报!N$3),1,0)</f>
        <v>0</v>
      </c>
    </row>
    <row r="48" spans="1:11">
      <c r="A48" s="106">
        <v>43645</v>
      </c>
      <c r="B48" s="77">
        <f>'DC4-1'!B49</f>
        <v>2581.994</v>
      </c>
      <c r="C48" s="77">
        <f>IF(ISERROR(VLOOKUP(A48,'DC4-1'!$A$4:$Q$1997,5,TRUE)),"",VLOOKUP(A48,'DC4-1'!$A$4:$Q$1997,5,TRUE))</f>
        <v>164.7725</v>
      </c>
      <c r="D48" s="60">
        <v>61.488</v>
      </c>
      <c r="E48" s="60">
        <v>61.527</v>
      </c>
      <c r="F48" s="105">
        <f t="shared" si="0"/>
        <v>2685.259</v>
      </c>
      <c r="G48" s="75">
        <f t="shared" si="1"/>
        <v>1293.50000000022</v>
      </c>
      <c r="K48" s="112">
        <f>IF(AND(年报!N$2&lt;=A48,A48&lt;=年报!N$3),1,0)</f>
        <v>0</v>
      </c>
    </row>
    <row r="49" spans="1:11">
      <c r="A49" s="106">
        <v>43651</v>
      </c>
      <c r="B49" s="77">
        <f>'DC4-1'!B50</f>
        <v>2581.994</v>
      </c>
      <c r="C49" s="77">
        <f>IF(ISERROR(VLOOKUP(A49,'DC4-1'!$A$4:$Q$1997,5,TRUE)),"",VLOOKUP(A49,'DC4-1'!$A$4:$Q$1997,5,TRUE))</f>
        <v>164.7385</v>
      </c>
      <c r="D49" s="60">
        <v>61.47</v>
      </c>
      <c r="E49" s="60">
        <v>61.51</v>
      </c>
      <c r="F49" s="105">
        <f t="shared" si="0"/>
        <v>2685.2425</v>
      </c>
      <c r="G49" s="75">
        <f t="shared" si="1"/>
        <v>1309.99999999995</v>
      </c>
      <c r="K49" s="112">
        <f>IF(AND(年报!N$2&lt;=A49,A49&lt;=年报!N$3),1,0)</f>
        <v>0</v>
      </c>
    </row>
    <row r="50" spans="1:11">
      <c r="A50" s="106">
        <v>43660</v>
      </c>
      <c r="B50" s="77">
        <f>'DC4-1'!B51</f>
        <v>2581.994</v>
      </c>
      <c r="C50" s="77">
        <f>IF(ISERROR(VLOOKUP(A50,'DC4-1'!$A$4:$Q$1997,5,TRUE)),"",VLOOKUP(A50,'DC4-1'!$A$4:$Q$1997,5,TRUE))</f>
        <v>164.708</v>
      </c>
      <c r="D50" s="60">
        <v>61.454</v>
      </c>
      <c r="E50" s="60">
        <v>61.493</v>
      </c>
      <c r="F50" s="105">
        <f t="shared" si="0"/>
        <v>2685.2285</v>
      </c>
      <c r="G50" s="75">
        <f t="shared" si="1"/>
        <v>1324.00000000007</v>
      </c>
      <c r="K50" s="112">
        <f>IF(AND(年报!N$2&lt;=A50,A50&lt;=年报!N$3),1,0)</f>
        <v>0</v>
      </c>
    </row>
    <row r="51" spans="1:11">
      <c r="A51" s="106">
        <v>43665</v>
      </c>
      <c r="B51" s="77">
        <f>'DC4-1'!B52</f>
        <v>2581.994</v>
      </c>
      <c r="C51" s="77">
        <f>IF(ISERROR(VLOOKUP(A51,'DC4-1'!$A$4:$Q$1997,5,TRUE)),"",VLOOKUP(A51,'DC4-1'!$A$4:$Q$1997,5,TRUE))</f>
        <v>164.6945</v>
      </c>
      <c r="D51" s="60">
        <v>61.439</v>
      </c>
      <c r="E51" s="60">
        <v>61.474</v>
      </c>
      <c r="F51" s="105">
        <f t="shared" si="0"/>
        <v>2685.232</v>
      </c>
      <c r="G51" s="75">
        <f t="shared" si="1"/>
        <v>1320.49999999981</v>
      </c>
      <c r="K51" s="112">
        <f>IF(AND(年报!N$2&lt;=A51,A51&lt;=年报!N$3),1,0)</f>
        <v>0</v>
      </c>
    </row>
    <row r="52" spans="1:11">
      <c r="A52" s="106">
        <v>43671</v>
      </c>
      <c r="B52" s="77">
        <f>'DC4-1'!B53</f>
        <v>2581.994</v>
      </c>
      <c r="C52" s="77">
        <f>IF(ISERROR(VLOOKUP(A52,'DC4-1'!$A$4:$Q$1997,5,TRUE)),"",VLOOKUP(A52,'DC4-1'!$A$4:$Q$1997,5,TRUE))</f>
        <v>164.674</v>
      </c>
      <c r="D52" s="60">
        <v>61.43</v>
      </c>
      <c r="E52" s="60">
        <v>61.468</v>
      </c>
      <c r="F52" s="105">
        <f t="shared" si="0"/>
        <v>2685.219</v>
      </c>
      <c r="G52" s="75">
        <f t="shared" si="1"/>
        <v>1333.50000000019</v>
      </c>
      <c r="K52" s="112">
        <f>IF(AND(年报!N$2&lt;=A52,A52&lt;=年报!N$3),1,0)</f>
        <v>0</v>
      </c>
    </row>
    <row r="53" spans="1:11">
      <c r="A53" s="106">
        <v>43678</v>
      </c>
      <c r="B53" s="77">
        <f>'DC4-1'!B54</f>
        <v>2581.994</v>
      </c>
      <c r="C53" s="77">
        <f>IF(ISERROR(VLOOKUP(A53,'DC4-1'!$A$4:$Q$1997,5,TRUE)),"",VLOOKUP(A53,'DC4-1'!$A$4:$Q$1997,5,TRUE))</f>
        <v>164.659</v>
      </c>
      <c r="D53" s="60">
        <v>61.419</v>
      </c>
      <c r="E53" s="60">
        <v>61.462</v>
      </c>
      <c r="F53" s="105">
        <f t="shared" si="0"/>
        <v>2685.2125</v>
      </c>
      <c r="G53" s="75">
        <f t="shared" si="1"/>
        <v>1340.00000000015</v>
      </c>
      <c r="K53" s="112">
        <f>IF(AND(年报!N$2&lt;=A53,A53&lt;=年报!N$3),1,0)</f>
        <v>0</v>
      </c>
    </row>
    <row r="54" spans="1:11">
      <c r="A54" s="106">
        <v>43686</v>
      </c>
      <c r="B54" s="77">
        <f>'DC4-1'!B55</f>
        <v>2581.994</v>
      </c>
      <c r="C54" s="77">
        <f>IF(ISERROR(VLOOKUP(A54,'DC4-1'!$A$4:$Q$1997,5,TRUE)),"",VLOOKUP(A54,'DC4-1'!$A$4:$Q$1997,5,TRUE))</f>
        <v>164.641</v>
      </c>
      <c r="D54" s="60">
        <v>61.409</v>
      </c>
      <c r="E54" s="60">
        <v>61.449</v>
      </c>
      <c r="F54" s="105">
        <f t="shared" si="0"/>
        <v>2685.206</v>
      </c>
      <c r="G54" s="75">
        <f t="shared" si="1"/>
        <v>1346.50000000011</v>
      </c>
      <c r="K54" s="112">
        <f>IF(AND(年报!N$2&lt;=A54,A54&lt;=年报!N$3),1,0)</f>
        <v>0</v>
      </c>
    </row>
    <row r="55" spans="1:11">
      <c r="A55" s="106">
        <v>43693</v>
      </c>
      <c r="B55" s="77">
        <f>'DC4-1'!B56</f>
        <v>2581.994</v>
      </c>
      <c r="C55" s="77">
        <f>IF(ISERROR(VLOOKUP(A55,'DC4-1'!$A$4:$Q$1997,5,TRUE)),"",VLOOKUP(A55,'DC4-1'!$A$4:$Q$1997,5,TRUE))</f>
        <v>165.2045</v>
      </c>
      <c r="D55" s="60">
        <v>61.976</v>
      </c>
      <c r="E55" s="60">
        <v>62.016</v>
      </c>
      <c r="F55" s="105">
        <f t="shared" si="0"/>
        <v>2685.2025</v>
      </c>
      <c r="G55" s="75">
        <f t="shared" si="1"/>
        <v>1350.00000000036</v>
      </c>
      <c r="K55" s="112">
        <f>IF(AND(年报!N$2&lt;=A55,A55&lt;=年报!N$3),1,0)</f>
        <v>0</v>
      </c>
    </row>
    <row r="56" spans="1:11">
      <c r="A56" s="106">
        <v>43708</v>
      </c>
      <c r="B56" s="77">
        <f>'DC4-1'!B57</f>
        <v>2581.994</v>
      </c>
      <c r="C56" s="77">
        <f>IF(ISERROR(VLOOKUP(A56,'DC4-1'!$A$4:$Q$1997,5,TRUE)),"",VLOOKUP(A56,'DC4-1'!$A$4:$Q$1997,5,TRUE))</f>
        <v>167.871</v>
      </c>
      <c r="D56" s="60">
        <v>64.657</v>
      </c>
      <c r="E56" s="60">
        <v>64.684</v>
      </c>
      <c r="F56" s="105">
        <f t="shared" si="0"/>
        <v>2685.1945</v>
      </c>
      <c r="G56" s="75">
        <f t="shared" si="1"/>
        <v>1358.00000000017</v>
      </c>
      <c r="K56" s="112">
        <f>IF(AND(年报!N$2&lt;=A56,A56&lt;=年报!N$3),1,0)</f>
        <v>0</v>
      </c>
    </row>
    <row r="57" spans="1:11">
      <c r="A57" s="106">
        <v>43713</v>
      </c>
      <c r="B57" s="77">
        <f>'DC4-1'!B58</f>
        <v>2581.994</v>
      </c>
      <c r="C57" s="77">
        <f>IF(ISERROR(VLOOKUP(A57,'DC4-1'!$A$4:$Q$1997,5,TRUE)),"",VLOOKUP(A57,'DC4-1'!$A$4:$Q$1997,5,TRUE))</f>
        <v>167.8675</v>
      </c>
      <c r="D57" s="60">
        <v>64.638</v>
      </c>
      <c r="E57" s="60">
        <v>64.668</v>
      </c>
      <c r="F57" s="105">
        <f t="shared" si="0"/>
        <v>2685.2085</v>
      </c>
      <c r="G57" s="75">
        <f t="shared" si="1"/>
        <v>1344.00000000005</v>
      </c>
      <c r="K57" s="112">
        <f>IF(AND(年报!N$2&lt;=A57,A57&lt;=年报!N$3),1,0)</f>
        <v>0</v>
      </c>
    </row>
    <row r="58" spans="1:11">
      <c r="A58" s="106">
        <v>43724</v>
      </c>
      <c r="B58" s="77">
        <f>'DC4-1'!B59</f>
        <v>2581.994</v>
      </c>
      <c r="C58" s="77">
        <f>IF(ISERROR(VLOOKUP(A58,'DC4-1'!$A$4:$Q$1997,5,TRUE)),"",VLOOKUP(A58,'DC4-1'!$A$4:$Q$1997,5,TRUE))</f>
        <v>168.4295</v>
      </c>
      <c r="D58" s="60">
        <v>65.214</v>
      </c>
      <c r="E58" s="60">
        <v>65.246</v>
      </c>
      <c r="F58" s="105">
        <f t="shared" si="0"/>
        <v>2685.1935</v>
      </c>
      <c r="G58" s="75">
        <f t="shared" si="1"/>
        <v>1358.99999999992</v>
      </c>
      <c r="K58" s="112">
        <f>IF(AND(年报!N$2&lt;=A58,A58&lt;=年报!N$3),1,0)</f>
        <v>0</v>
      </c>
    </row>
    <row r="59" spans="1:11">
      <c r="A59" s="106">
        <v>43728</v>
      </c>
      <c r="B59" s="77">
        <f>'DC4-1'!B60</f>
        <v>2581.994</v>
      </c>
      <c r="C59" s="77">
        <f>IF(ISERROR(VLOOKUP(A59,'DC4-1'!$A$4:$Q$1997,5,TRUE)),"",VLOOKUP(A59,'DC4-1'!$A$4:$Q$1997,5,TRUE))</f>
        <v>168.4115</v>
      </c>
      <c r="D59" s="60">
        <v>65.206</v>
      </c>
      <c r="E59" s="60">
        <v>65.309</v>
      </c>
      <c r="F59" s="105">
        <f t="shared" si="0"/>
        <v>2685.148</v>
      </c>
      <c r="G59" s="75">
        <f t="shared" si="1"/>
        <v>1404.5000000001</v>
      </c>
      <c r="K59" s="112">
        <f>IF(AND(年报!N$2&lt;=A59,A59&lt;=年报!N$3),1,0)</f>
        <v>0</v>
      </c>
    </row>
    <row r="60" spans="1:11">
      <c r="A60" s="106">
        <v>43742</v>
      </c>
      <c r="B60" s="77">
        <f>'DC4-1'!B61</f>
        <v>2581.994</v>
      </c>
      <c r="C60" s="77">
        <f>IF(ISERROR(VLOOKUP(A60,'DC4-1'!$A$4:$Q$1997,5,TRUE)),"",VLOOKUP(A60,'DC4-1'!$A$4:$Q$1997,5,TRUE))</f>
        <v>171.1225</v>
      </c>
      <c r="D60" s="60">
        <v>67.927</v>
      </c>
      <c r="E60" s="60">
        <v>67.956</v>
      </c>
      <c r="F60" s="105">
        <f t="shared" si="0"/>
        <v>2685.175</v>
      </c>
      <c r="G60" s="75">
        <f t="shared" si="1"/>
        <v>1377.50000000005</v>
      </c>
      <c r="K60" s="112">
        <f>IF(AND(年报!N$2&lt;=A60,A60&lt;=年报!N$3),1,0)</f>
        <v>0</v>
      </c>
    </row>
    <row r="61" spans="1:11">
      <c r="A61" s="106">
        <v>43749</v>
      </c>
      <c r="B61" s="77">
        <f>'DC4-1'!B62</f>
        <v>2581.994</v>
      </c>
      <c r="C61" s="77">
        <f>IF(ISERROR(VLOOKUP(A61,'DC4-1'!$A$4:$Q$1997,5,TRUE)),"",VLOOKUP(A61,'DC4-1'!$A$4:$Q$1997,5,TRUE))</f>
        <v>171.085</v>
      </c>
      <c r="D61" s="60">
        <v>67.895</v>
      </c>
      <c r="E61" s="60">
        <v>67.923</v>
      </c>
      <c r="F61" s="105">
        <f t="shared" si="0"/>
        <v>2685.17</v>
      </c>
      <c r="G61" s="75">
        <f t="shared" si="1"/>
        <v>1382.50000000016</v>
      </c>
      <c r="K61" s="112">
        <f>IF(AND(年报!N$2&lt;=A61,A61&lt;=年报!N$3),1,0)</f>
        <v>0</v>
      </c>
    </row>
    <row r="62" spans="1:11">
      <c r="A62" s="106">
        <v>43762</v>
      </c>
      <c r="B62" s="77">
        <f>'DC4-1'!B63</f>
        <v>2581.994</v>
      </c>
      <c r="C62" s="77">
        <f>IF(ISERROR(VLOOKUP(A62,'DC4-1'!$A$4:$Q$1997,5,TRUE)),"",VLOOKUP(A62,'DC4-1'!$A$4:$Q$1997,5,TRUE))</f>
        <v>174.3905</v>
      </c>
      <c r="D62" s="60">
        <v>71.233</v>
      </c>
      <c r="E62" s="60">
        <v>71.265</v>
      </c>
      <c r="F62" s="105">
        <f t="shared" si="0"/>
        <v>2685.1355</v>
      </c>
      <c r="G62" s="75">
        <f t="shared" si="1"/>
        <v>1416.99999999992</v>
      </c>
      <c r="K62" s="112">
        <f>IF(AND(年报!N$2&lt;=A62,A62&lt;=年报!N$3),1,0)</f>
        <v>0</v>
      </c>
    </row>
    <row r="63" spans="1:11">
      <c r="A63" s="106">
        <v>43770</v>
      </c>
      <c r="B63" s="77">
        <f>'DC4-1'!B64</f>
        <v>2581.994</v>
      </c>
      <c r="C63" s="77">
        <f>IF(ISERROR(VLOOKUP(A63,'DC4-1'!$A$4:$Q$1997,5,TRUE)),"",VLOOKUP(A63,'DC4-1'!$A$4:$Q$1997,5,TRUE))</f>
        <v>177.4835</v>
      </c>
      <c r="D63" s="60">
        <v>74.337</v>
      </c>
      <c r="E63" s="60">
        <v>74.365</v>
      </c>
      <c r="F63" s="105">
        <f t="shared" si="0"/>
        <v>2685.1265</v>
      </c>
      <c r="G63" s="75">
        <f t="shared" si="1"/>
        <v>1426.00000000039</v>
      </c>
      <c r="K63" s="112">
        <f>IF(AND(年报!N$2&lt;=A63,A63&lt;=年报!N$3),1,0)</f>
        <v>0</v>
      </c>
    </row>
    <row r="64" spans="1:11">
      <c r="A64" s="106">
        <v>43778</v>
      </c>
      <c r="B64" s="77">
        <f>'DC4-1'!B65</f>
        <v>2581.994</v>
      </c>
      <c r="C64" s="77">
        <f>IF(ISERROR(VLOOKUP(A64,'DC4-1'!$A$4:$Q$1997,5,TRUE)),"",VLOOKUP(A64,'DC4-1'!$A$4:$Q$1997,5,TRUE))</f>
        <v>180.6385</v>
      </c>
      <c r="D64" s="60">
        <v>77.515</v>
      </c>
      <c r="E64" s="60">
        <v>77.545</v>
      </c>
      <c r="F64" s="105">
        <f t="shared" si="0"/>
        <v>2685.1025</v>
      </c>
      <c r="G64" s="75">
        <f t="shared" si="1"/>
        <v>1450.00000000027</v>
      </c>
      <c r="K64" s="112">
        <f>IF(AND(年报!N$2&lt;=A64,A64&lt;=年报!N$3),1,0)</f>
        <v>0</v>
      </c>
    </row>
    <row r="65" spans="1:11">
      <c r="A65" s="106">
        <v>43791</v>
      </c>
      <c r="B65" s="77">
        <f>'DC4-1'!B66</f>
        <v>2581.994</v>
      </c>
      <c r="C65" s="77">
        <f>IF(ISERROR(VLOOKUP(A65,'DC4-1'!$A$4:$Q$1997,5,TRUE)),"",VLOOKUP(A65,'DC4-1'!$A$4:$Q$1997,5,TRUE))</f>
        <v>184.322</v>
      </c>
      <c r="D65" s="60">
        <v>81.246</v>
      </c>
      <c r="E65" s="60">
        <v>81.276</v>
      </c>
      <c r="F65" s="105">
        <f t="shared" si="0"/>
        <v>2685.055</v>
      </c>
      <c r="G65" s="75">
        <f t="shared" si="1"/>
        <v>1497.49999999995</v>
      </c>
      <c r="K65" s="112">
        <f>IF(AND(年报!N$2&lt;=A65,A65&lt;=年报!N$3),1,0)</f>
        <v>0</v>
      </c>
    </row>
    <row r="66" spans="1:11">
      <c r="A66" s="106">
        <v>43802</v>
      </c>
      <c r="B66" s="77">
        <f>'DC4-1'!B67</f>
        <v>2581.994</v>
      </c>
      <c r="C66" s="77">
        <f>IF(ISERROR(VLOOKUP(A66,'DC4-1'!$A$4:$Q$1997,5,TRUE)),"",VLOOKUP(A66,'DC4-1'!$A$4:$Q$1997,5,TRUE))</f>
        <v>187.01</v>
      </c>
      <c r="D66" s="60">
        <v>83.969</v>
      </c>
      <c r="E66" s="60">
        <v>83.999</v>
      </c>
      <c r="F66" s="105">
        <f t="shared" si="0"/>
        <v>2685.02</v>
      </c>
      <c r="G66" s="75">
        <f t="shared" si="1"/>
        <v>1532.50000000025</v>
      </c>
      <c r="K66" s="112">
        <f>IF(AND(年报!N$2&lt;=A66,A66&lt;=年报!N$3),1,0)</f>
        <v>0</v>
      </c>
    </row>
    <row r="67" spans="1:11">
      <c r="A67" s="106">
        <v>43824</v>
      </c>
      <c r="B67" s="77">
        <f>'DC4-1'!B68</f>
        <v>2581.994</v>
      </c>
      <c r="C67" s="77">
        <f>IF(ISERROR(VLOOKUP(A67,'DC4-1'!$A$4:$Q$1997,5,TRUE)),"",VLOOKUP(A67,'DC4-1'!$A$4:$Q$1997,5,TRUE))</f>
        <v>190.2285</v>
      </c>
      <c r="D67" s="60">
        <v>87.253</v>
      </c>
      <c r="E67" s="60">
        <v>87.287</v>
      </c>
      <c r="F67" s="105">
        <f t="shared" si="0"/>
        <v>2684.9525</v>
      </c>
      <c r="G67" s="75">
        <f t="shared" si="1"/>
        <v>1599.99999999991</v>
      </c>
      <c r="K67" s="112">
        <f>IF(AND(年报!N$2&lt;=A67,A67&lt;=年报!N$3),1,0)</f>
        <v>1</v>
      </c>
    </row>
    <row r="68" spans="1:11">
      <c r="A68" s="106">
        <v>43834</v>
      </c>
      <c r="B68" s="77">
        <f>'DC4-1'!B69</f>
        <v>2581.994</v>
      </c>
      <c r="C68" s="77">
        <f>IF(ISERROR(VLOOKUP(A68,'DC4-1'!$A$4:$Q$1997,5,TRUE)),"",VLOOKUP(A68,'DC4-1'!$A$4:$Q$1997,5,TRUE))</f>
        <v>190.2345</v>
      </c>
      <c r="D68" s="60">
        <v>87.266</v>
      </c>
      <c r="E68" s="60">
        <v>87.3</v>
      </c>
      <c r="F68" s="105">
        <f t="shared" ref="F68:F120" si="2">(B68+C68)-(D68+E68)/2</f>
        <v>2684.9455</v>
      </c>
      <c r="G68" s="75">
        <f t="shared" ref="G68:G120" si="3">(F$4-F68)*1000</f>
        <v>1606.99999999997</v>
      </c>
      <c r="K68" s="112">
        <f>IF(AND(年报!N$2&lt;=A68,A68&lt;=年报!N$3),1,0)</f>
        <v>1</v>
      </c>
    </row>
    <row r="69" spans="1:11">
      <c r="A69" s="106">
        <v>43839</v>
      </c>
      <c r="B69" s="77">
        <f>'DC4-1'!B70</f>
        <v>2581.994</v>
      </c>
      <c r="C69" s="77">
        <f>IF(ISERROR(VLOOKUP(A69,'DC4-1'!$A$4:$Q$1997,5,TRUE)),"",VLOOKUP(A69,'DC4-1'!$A$4:$Q$1997,5,TRUE))</f>
        <v>193.5085</v>
      </c>
      <c r="D69" s="60">
        <v>90.561</v>
      </c>
      <c r="E69" s="60">
        <v>90.594</v>
      </c>
      <c r="F69" s="105">
        <f t="shared" si="2"/>
        <v>2684.925</v>
      </c>
      <c r="G69" s="75">
        <f t="shared" si="3"/>
        <v>1627.50000000005</v>
      </c>
      <c r="K69" s="112">
        <f>IF(AND(年报!N$2&lt;=A69,A69&lt;=年报!N$3),1,0)</f>
        <v>1</v>
      </c>
    </row>
    <row r="70" spans="1:11">
      <c r="A70" s="106">
        <v>43845</v>
      </c>
      <c r="B70" s="77">
        <f>'DC4-1'!B71</f>
        <v>2581.994</v>
      </c>
      <c r="C70" s="77">
        <f>IF(ISERROR(VLOOKUP(A70,'DC4-1'!$A$4:$Q$1997,5,TRUE)),"",VLOOKUP(A70,'DC4-1'!$A$4:$Q$1997,5,TRUE))</f>
        <v>193.499</v>
      </c>
      <c r="D70" s="60">
        <v>90.582</v>
      </c>
      <c r="E70" s="60">
        <v>90.611</v>
      </c>
      <c r="F70" s="105">
        <f t="shared" si="2"/>
        <v>2684.8965</v>
      </c>
      <c r="G70" s="75">
        <f t="shared" si="3"/>
        <v>1656.0000000004</v>
      </c>
      <c r="K70" s="112">
        <f>IF(AND(年报!N$2&lt;=A70,A70&lt;=年报!N$3),1,0)</f>
        <v>1</v>
      </c>
    </row>
    <row r="71" spans="1:11">
      <c r="A71" s="106">
        <v>43908</v>
      </c>
      <c r="B71" s="77">
        <f>'DC4-1'!B72</f>
        <v>2581.994</v>
      </c>
      <c r="C71" s="77">
        <f>IF(ISERROR(VLOOKUP(A71,'DC4-1'!$A$4:$Q$1997,5,TRUE)),"",VLOOKUP(A71,'DC4-1'!$A$4:$Q$1997,5,TRUE))</f>
        <v>193.3015</v>
      </c>
      <c r="D71" s="60">
        <v>90.43</v>
      </c>
      <c r="E71" s="60">
        <v>90.465</v>
      </c>
      <c r="F71" s="105">
        <f t="shared" si="2"/>
        <v>2684.848</v>
      </c>
      <c r="G71" s="75">
        <f t="shared" si="3"/>
        <v>1704.50000000028</v>
      </c>
      <c r="K71" s="112">
        <f>IF(AND(年报!N$2&lt;=A71,A71&lt;=年报!N$3),1,0)</f>
        <v>1</v>
      </c>
    </row>
    <row r="72" spans="1:11">
      <c r="A72" s="106">
        <v>43930</v>
      </c>
      <c r="B72" s="77">
        <f>'DC4-1'!B73</f>
        <v>2581.994</v>
      </c>
      <c r="C72" s="77">
        <f>IF(ISERROR(VLOOKUP(A72,'DC4-1'!$A$4:$Q$1997,5,TRUE)),"",VLOOKUP(A72,'DC4-1'!$A$4:$Q$1997,5,TRUE))</f>
        <v>200.2455</v>
      </c>
      <c r="D72" s="60">
        <v>97.384</v>
      </c>
      <c r="E72" s="60">
        <v>97.412</v>
      </c>
      <c r="F72" s="105">
        <f t="shared" si="2"/>
        <v>2684.8415</v>
      </c>
      <c r="G72" s="75">
        <f t="shared" si="3"/>
        <v>1711.00000000024</v>
      </c>
      <c r="K72" s="112">
        <f>IF(AND(年报!N$2&lt;=A72,A72&lt;=年报!N$3),1,0)</f>
        <v>1</v>
      </c>
    </row>
    <row r="73" spans="1:11">
      <c r="A73" s="106">
        <v>43938</v>
      </c>
      <c r="B73" s="77">
        <f>'DC4-1'!B74</f>
        <v>2581.994</v>
      </c>
      <c r="C73" s="77">
        <f>IF(ISERROR(VLOOKUP(A73,'DC4-1'!$A$4:$Q$1997,5,TRUE)),"",VLOOKUP(A73,'DC4-1'!$A$4:$Q$1997,5,TRUE))</f>
        <v>203.081</v>
      </c>
      <c r="D73" s="60">
        <v>100.195</v>
      </c>
      <c r="E73" s="60">
        <v>100.224</v>
      </c>
      <c r="F73" s="105">
        <f t="shared" si="2"/>
        <v>2684.8655</v>
      </c>
      <c r="G73" s="75">
        <f t="shared" si="3"/>
        <v>1686.9999999999</v>
      </c>
      <c r="K73" s="112">
        <f>IF(AND(年报!N$2&lt;=A73,A73&lt;=年报!N$3),1,0)</f>
        <v>1</v>
      </c>
    </row>
    <row r="74" spans="1:11">
      <c r="A74" s="106">
        <v>43942</v>
      </c>
      <c r="B74" s="77">
        <f>'DC4-1'!B75</f>
        <v>2581.994</v>
      </c>
      <c r="C74" s="77">
        <f>IF(ISERROR(VLOOKUP(A74,'DC4-1'!$A$4:$Q$1997,5,TRUE)),"",VLOOKUP(A74,'DC4-1'!$A$4:$Q$1997,5,TRUE))</f>
        <v>203.493</v>
      </c>
      <c r="D74" s="60">
        <v>100.664</v>
      </c>
      <c r="E74" s="60">
        <v>100.695</v>
      </c>
      <c r="F74" s="105">
        <f t="shared" si="2"/>
        <v>2684.8075</v>
      </c>
      <c r="G74" s="75">
        <f t="shared" si="3"/>
        <v>1745.00000000035</v>
      </c>
      <c r="K74" s="112">
        <f>IF(AND(年报!N$2&lt;=A74,A74&lt;=年报!N$3),1,0)</f>
        <v>1</v>
      </c>
    </row>
    <row r="75" spans="1:11">
      <c r="A75" s="106">
        <v>43951</v>
      </c>
      <c r="B75" s="77">
        <f>'DC4-1'!B76</f>
        <v>2581.994</v>
      </c>
      <c r="C75" s="77">
        <f>IF(ISERROR(VLOOKUP(A75,'DC4-1'!$A$4:$Q$1997,5,TRUE)),"",VLOOKUP(A75,'DC4-1'!$A$4:$Q$1997,5,TRUE))</f>
        <v>206.1375</v>
      </c>
      <c r="D75" s="60">
        <v>103.342</v>
      </c>
      <c r="E75" s="60">
        <v>103.369</v>
      </c>
      <c r="F75" s="105">
        <f t="shared" si="2"/>
        <v>2684.776</v>
      </c>
      <c r="G75" s="75">
        <f t="shared" si="3"/>
        <v>1776.5000000004</v>
      </c>
      <c r="K75" s="112">
        <f>IF(AND(年报!N$2&lt;=A75,A75&lt;=年报!N$3),1,0)</f>
        <v>1</v>
      </c>
    </row>
    <row r="76" spans="1:11">
      <c r="A76" s="106">
        <v>43956</v>
      </c>
      <c r="B76" s="77">
        <f>'DC4-1'!B77</f>
        <v>2581.994</v>
      </c>
      <c r="C76" s="77">
        <f>IF(ISERROR(VLOOKUP(A76,'DC4-1'!$A$4:$Q$1997,5,TRUE)),"",VLOOKUP(A76,'DC4-1'!$A$4:$Q$1997,5,TRUE))</f>
        <v>206.577</v>
      </c>
      <c r="D76" s="60">
        <v>103.781</v>
      </c>
      <c r="E76" s="60">
        <v>103.814</v>
      </c>
      <c r="F76" s="105">
        <f t="shared" si="2"/>
        <v>2684.7735</v>
      </c>
      <c r="G76" s="75">
        <f t="shared" si="3"/>
        <v>1779.00000000045</v>
      </c>
      <c r="K76" s="112">
        <f>IF(AND(年报!N$2&lt;=A76,A76&lt;=年报!N$3),1,0)</f>
        <v>1</v>
      </c>
    </row>
    <row r="77" spans="1:11">
      <c r="A77" s="106">
        <v>43964</v>
      </c>
      <c r="B77" s="77">
        <f>'DC4-1'!B78</f>
        <v>2581.994</v>
      </c>
      <c r="C77" s="77">
        <f>IF(ISERROR(VLOOKUP(A77,'DC4-1'!$A$4:$Q$1997,5,TRUE)),"",VLOOKUP(A77,'DC4-1'!$A$4:$Q$1997,5,TRUE))</f>
        <v>209.16</v>
      </c>
      <c r="D77" s="60">
        <v>106.398</v>
      </c>
      <c r="E77" s="60">
        <v>106.428</v>
      </c>
      <c r="F77" s="105">
        <f t="shared" si="2"/>
        <v>2684.741</v>
      </c>
      <c r="G77" s="75">
        <f t="shared" si="3"/>
        <v>1811.50000000025</v>
      </c>
      <c r="K77" s="112">
        <f>IF(AND(年报!N$2&lt;=A77,A77&lt;=年报!N$3),1,0)</f>
        <v>1</v>
      </c>
    </row>
    <row r="78" spans="1:11">
      <c r="A78" s="106">
        <v>43972</v>
      </c>
      <c r="B78" s="77">
        <f>'DC4-1'!B79</f>
        <v>2581.994</v>
      </c>
      <c r="C78" s="77">
        <f>IF(ISERROR(VLOOKUP(A78,'DC4-1'!$A$4:$Q$1997,5,TRUE)),"",VLOOKUP(A78,'DC4-1'!$A$4:$Q$1997,5,TRUE))</f>
        <v>212.1685</v>
      </c>
      <c r="D78" s="60">
        <v>109.439</v>
      </c>
      <c r="E78" s="60">
        <v>109.476</v>
      </c>
      <c r="F78" s="105">
        <f t="shared" si="2"/>
        <v>2684.705</v>
      </c>
      <c r="G78" s="75">
        <f t="shared" si="3"/>
        <v>1847.49999999985</v>
      </c>
      <c r="K78" s="112">
        <f>IF(AND(年报!N$2&lt;=A78,A78&lt;=年报!N$3),1,0)</f>
        <v>1</v>
      </c>
    </row>
    <row r="79" spans="1:11">
      <c r="A79" s="106">
        <v>43980</v>
      </c>
      <c r="B79" s="77">
        <f>'DC4-1'!B80</f>
        <v>2581.994</v>
      </c>
      <c r="C79" s="77">
        <f>IF(ISERROR(VLOOKUP(A79,'DC4-1'!$A$4:$Q$1997,5,TRUE)),"",VLOOKUP(A79,'DC4-1'!$A$4:$Q$1997,5,TRUE))</f>
        <v>212.1675</v>
      </c>
      <c r="D79" s="60">
        <v>109.399</v>
      </c>
      <c r="E79" s="60">
        <v>109.431</v>
      </c>
      <c r="F79" s="105">
        <f t="shared" si="2"/>
        <v>2684.7465</v>
      </c>
      <c r="G79" s="75">
        <f t="shared" si="3"/>
        <v>1806.00000000004</v>
      </c>
      <c r="K79" s="112">
        <f>IF(AND(年报!N$2&lt;=A79,A79&lt;=年报!N$3),1,0)</f>
        <v>1</v>
      </c>
    </row>
    <row r="80" spans="1:11">
      <c r="A80" s="106">
        <v>43999</v>
      </c>
      <c r="B80" s="77">
        <f>'DC4-1'!B81</f>
        <v>2581.994</v>
      </c>
      <c r="C80" s="77">
        <f>IF(ISERROR(VLOOKUP(A80,'DC4-1'!$A$4:$Q$1997,5,TRUE)),"",VLOOKUP(A80,'DC4-1'!$A$4:$Q$1997,5,TRUE))</f>
        <v>215.368</v>
      </c>
      <c r="D80" s="60">
        <v>112.713</v>
      </c>
      <c r="E80" s="60">
        <v>112.746</v>
      </c>
      <c r="F80" s="105">
        <f t="shared" si="2"/>
        <v>2684.6325</v>
      </c>
      <c r="G80" s="75">
        <f t="shared" si="3"/>
        <v>1920.00000000007</v>
      </c>
      <c r="K80" s="112">
        <f>IF(AND(年报!N$2&lt;=A80,A80&lt;=年报!N$3),1,0)</f>
        <v>1</v>
      </c>
    </row>
    <row r="81" spans="1:11">
      <c r="A81" s="106">
        <v>44008</v>
      </c>
      <c r="B81" s="77">
        <f>'DC4-1'!B82</f>
        <v>2581.994</v>
      </c>
      <c r="C81" s="77">
        <f>IF(ISERROR(VLOOKUP(A81,'DC4-1'!$A$4:$Q$1997,5,TRUE)),"",VLOOKUP(A81,'DC4-1'!$A$4:$Q$1997,5,TRUE))</f>
        <v>215.364</v>
      </c>
      <c r="D81" s="60">
        <v>112.71</v>
      </c>
      <c r="E81" s="60">
        <v>112.743</v>
      </c>
      <c r="F81" s="105">
        <f t="shared" si="2"/>
        <v>2684.6315</v>
      </c>
      <c r="G81" s="75">
        <f t="shared" si="3"/>
        <v>1920.99999999982</v>
      </c>
      <c r="K81" s="112">
        <f>IF(AND(年报!N$2&lt;=A81,A81&lt;=年报!N$3),1,0)</f>
        <v>1</v>
      </c>
    </row>
    <row r="82" spans="1:11">
      <c r="A82" s="106">
        <v>44056</v>
      </c>
      <c r="B82" s="77">
        <f>'DC4-1'!B83</f>
        <v>2581.994</v>
      </c>
      <c r="C82" s="77">
        <f>IF(ISERROR(VLOOKUP(A82,'DC4-1'!$A$4:$Q$1997,5,TRUE)),"",VLOOKUP(A82,'DC4-1'!$A$4:$Q$1997,5,TRUE))</f>
        <v>219.0455</v>
      </c>
      <c r="D82" s="60">
        <v>116.515</v>
      </c>
      <c r="E82" s="60">
        <v>116.546</v>
      </c>
      <c r="F82" s="105">
        <f t="shared" si="2"/>
        <v>2684.509</v>
      </c>
      <c r="G82" s="75">
        <f t="shared" si="3"/>
        <v>2043.49999999977</v>
      </c>
      <c r="K82" s="112">
        <f>IF(AND(年报!N$2&lt;=A82,A82&lt;=年报!N$3),1,0)</f>
        <v>1</v>
      </c>
    </row>
    <row r="83" spans="1:11">
      <c r="A83" s="106">
        <v>44062</v>
      </c>
      <c r="B83" s="77">
        <f>'DC4-1'!B84</f>
        <v>2581.994</v>
      </c>
      <c r="C83" s="77">
        <f>IF(ISERROR(VLOOKUP(A83,'DC4-1'!$A$4:$Q$1997,5,TRUE)),"",VLOOKUP(A83,'DC4-1'!$A$4:$Q$1997,5,TRUE))</f>
        <v>218.996</v>
      </c>
      <c r="D83" s="60">
        <v>116.49</v>
      </c>
      <c r="E83" s="60">
        <v>116.52</v>
      </c>
      <c r="F83" s="105">
        <f t="shared" si="2"/>
        <v>2684.485</v>
      </c>
      <c r="G83" s="75">
        <f t="shared" si="3"/>
        <v>2067.50000000011</v>
      </c>
      <c r="K83" s="112">
        <f>IF(AND(年报!N$2&lt;=A83,A83&lt;=年报!N$3),1,0)</f>
        <v>1</v>
      </c>
    </row>
    <row r="84" spans="1:11">
      <c r="A84" s="106">
        <v>44070</v>
      </c>
      <c r="B84" s="77">
        <f>'DC4-1'!B85</f>
        <v>2581.994</v>
      </c>
      <c r="C84" s="77">
        <f>IF(ISERROR(VLOOKUP(A84,'DC4-1'!$A$4:$Q$1997,5,TRUE)),"",VLOOKUP(A84,'DC4-1'!$A$4:$Q$1997,5,TRUE))</f>
        <v>222.3115</v>
      </c>
      <c r="D84" s="60">
        <v>119.817</v>
      </c>
      <c r="E84" s="60">
        <v>119.85</v>
      </c>
      <c r="F84" s="105">
        <f t="shared" si="2"/>
        <v>2684.472</v>
      </c>
      <c r="G84" s="75">
        <f t="shared" si="3"/>
        <v>2080.50000000048</v>
      </c>
      <c r="K84" s="112">
        <f>IF(AND(年报!N$2&lt;=A84,A84&lt;=年报!N$3),1,0)</f>
        <v>1</v>
      </c>
    </row>
    <row r="85" spans="1:11">
      <c r="A85" s="106">
        <v>44084</v>
      </c>
      <c r="B85" s="77">
        <f>'DC4-1'!B86</f>
        <v>2581.994</v>
      </c>
      <c r="C85" s="77">
        <f>IF(ISERROR(VLOOKUP(A85,'DC4-1'!$A$4:$Q$1997,5,TRUE)),"",VLOOKUP(A85,'DC4-1'!$A$4:$Q$1997,5,TRUE))</f>
        <v>224.9835</v>
      </c>
      <c r="D85" s="60">
        <v>122.518</v>
      </c>
      <c r="E85" s="60">
        <v>122.55</v>
      </c>
      <c r="F85" s="105">
        <f t="shared" si="2"/>
        <v>2684.4435</v>
      </c>
      <c r="G85" s="75">
        <f t="shared" si="3"/>
        <v>2109.00000000038</v>
      </c>
      <c r="K85" s="112">
        <f>IF(AND(年报!N$2&lt;=A85,A85&lt;=年报!N$3),1,0)</f>
        <v>1</v>
      </c>
    </row>
    <row r="86" spans="1:11">
      <c r="A86" s="106">
        <v>44092</v>
      </c>
      <c r="B86" s="77">
        <f>'DC4-1'!B87</f>
        <v>2581.994</v>
      </c>
      <c r="C86" s="77">
        <f>IF(ISERROR(VLOOKUP(A86,'DC4-1'!$A$4:$Q$1997,5,TRUE)),"",VLOOKUP(A86,'DC4-1'!$A$4:$Q$1997,5,TRUE))</f>
        <v>224.9535</v>
      </c>
      <c r="D86" s="60">
        <v>122.5</v>
      </c>
      <c r="E86" s="60">
        <v>122.533</v>
      </c>
      <c r="F86" s="105">
        <f t="shared" si="2"/>
        <v>2684.431</v>
      </c>
      <c r="G86" s="75">
        <f t="shared" si="3"/>
        <v>2121.5000000002</v>
      </c>
      <c r="K86" s="112">
        <f>IF(AND(年报!N$2&lt;=A86,A86&lt;=年报!N$3),1,0)</f>
        <v>1</v>
      </c>
    </row>
    <row r="87" spans="1:11">
      <c r="A87" s="106">
        <v>44100</v>
      </c>
      <c r="B87" s="77">
        <f>'DC4-1'!B88</f>
        <v>2581.994</v>
      </c>
      <c r="C87" s="77">
        <f>IF(ISERROR(VLOOKUP(A87,'DC4-1'!$A$4:$Q$1997,5,TRUE)),"",VLOOKUP(A87,'DC4-1'!$A$4:$Q$1997,5,TRUE))</f>
        <v>225.3425</v>
      </c>
      <c r="D87" s="60">
        <v>122.903</v>
      </c>
      <c r="E87" s="60">
        <v>122.934</v>
      </c>
      <c r="F87" s="105">
        <f t="shared" si="2"/>
        <v>2684.418</v>
      </c>
      <c r="G87" s="75">
        <f t="shared" si="3"/>
        <v>2134.49999999966</v>
      </c>
      <c r="K87" s="112">
        <f>IF(AND(年报!N$2&lt;=A87,A87&lt;=年报!N$3),1,0)</f>
        <v>1</v>
      </c>
    </row>
    <row r="88" spans="1:11">
      <c r="A88" s="106">
        <v>44114</v>
      </c>
      <c r="B88" s="77">
        <f>'DC4-1'!B89</f>
        <v>2581.994</v>
      </c>
      <c r="C88" s="77">
        <f>IF(ISERROR(VLOOKUP(A88,'DC4-1'!$A$4:$Q$1997,5,TRUE)),"",VLOOKUP(A88,'DC4-1'!$A$4:$Q$1997,5,TRUE))</f>
        <v>228.4075</v>
      </c>
      <c r="D88" s="60">
        <v>125.985</v>
      </c>
      <c r="E88" s="60">
        <v>126.019</v>
      </c>
      <c r="F88" s="105">
        <f t="shared" si="2"/>
        <v>2684.3995</v>
      </c>
      <c r="G88" s="75">
        <f t="shared" si="3"/>
        <v>2153.00000000025</v>
      </c>
      <c r="K88" s="112">
        <f>IF(AND(年报!N$2&lt;=A88,A88&lt;=年报!N$3),1,0)</f>
        <v>1</v>
      </c>
    </row>
    <row r="89" spans="1:11">
      <c r="A89" s="106">
        <v>44228</v>
      </c>
      <c r="B89" s="77">
        <f>'DC4-1'!B90</f>
        <v>2581.994</v>
      </c>
      <c r="C89" s="77">
        <f>IF(ISERROR(VLOOKUP(A89,'DC4-1'!$A$4:$Q$1997,5,TRUE)),"",VLOOKUP(A89,'DC4-1'!$A$4:$Q$1997,5,TRUE))</f>
        <v>249.8045</v>
      </c>
      <c r="D89" s="60">
        <v>147.583</v>
      </c>
      <c r="E89" s="60">
        <v>147.615</v>
      </c>
      <c r="F89" s="105">
        <f t="shared" si="2"/>
        <v>2684.1995</v>
      </c>
      <c r="G89" s="75">
        <f t="shared" si="3"/>
        <v>2353.00000000007</v>
      </c>
      <c r="K89" s="112">
        <f>IF(AND(年报!N$2&lt;=A89,A89&lt;=年报!N$3),1,0)</f>
        <v>0</v>
      </c>
    </row>
    <row r="90" spans="1:11">
      <c r="A90" s="106">
        <v>44256</v>
      </c>
      <c r="B90" s="77">
        <f>'DC4-1'!B91</f>
        <v>2581.994</v>
      </c>
      <c r="C90" s="77">
        <f>IF(ISERROR(VLOOKUP(A90,'DC4-1'!$A$4:$Q$1997,5,TRUE)),"",VLOOKUP(A90,'DC4-1'!$A$4:$Q$1997,5,TRUE))</f>
        <v>249.7185</v>
      </c>
      <c r="D90" s="60">
        <v>147.529</v>
      </c>
      <c r="E90" s="60">
        <v>147.561</v>
      </c>
      <c r="F90" s="105">
        <f t="shared" si="2"/>
        <v>2684.1675</v>
      </c>
      <c r="G90" s="75">
        <f t="shared" si="3"/>
        <v>2385.00000000022</v>
      </c>
      <c r="K90" s="112">
        <f>IF(AND(年报!N$2&lt;=A90,A90&lt;=年报!N$3),1,0)</f>
        <v>0</v>
      </c>
    </row>
    <row r="91" spans="1:11">
      <c r="A91" s="114">
        <v>44273</v>
      </c>
      <c r="B91" s="77">
        <f>'DC4-1'!B92</f>
        <v>2581.994</v>
      </c>
      <c r="C91" s="77">
        <f>IF(ISERROR(VLOOKUP(A91,'DC4-1'!$A$4:$Q$1997,5,TRUE)),"",VLOOKUP(A91,'DC4-1'!$A$4:$Q$1997,5,TRUE))</f>
        <v>253.0285</v>
      </c>
      <c r="D91" s="60">
        <v>150.854</v>
      </c>
      <c r="E91" s="60">
        <v>150.883</v>
      </c>
      <c r="F91" s="60">
        <f t="shared" si="2"/>
        <v>2684.154</v>
      </c>
      <c r="G91" s="60">
        <f t="shared" si="3"/>
        <v>2398.50000000024</v>
      </c>
      <c r="K91" s="112">
        <f>IF(AND(年报!N$2&lt;=A91,A91&lt;=年报!N$3),1,0)</f>
        <v>0</v>
      </c>
    </row>
    <row r="92" spans="1:11">
      <c r="A92" s="114">
        <v>44287</v>
      </c>
      <c r="B92" s="77">
        <f>'DC4-1'!B93</f>
        <v>2581.994</v>
      </c>
      <c r="C92" s="77">
        <f>IF(ISERROR(VLOOKUP(A92,'DC4-1'!$A$4:$Q$1997,5,TRUE)),"",VLOOKUP(A92,'DC4-1'!$A$4:$Q$1997,5,TRUE))</f>
        <v>256.094</v>
      </c>
      <c r="D92" s="60">
        <v>153.93</v>
      </c>
      <c r="E92" s="60">
        <v>153.96</v>
      </c>
      <c r="F92" s="60">
        <f t="shared" si="2"/>
        <v>2684.143</v>
      </c>
      <c r="G92" s="60">
        <f t="shared" si="3"/>
        <v>2409.50000000021</v>
      </c>
      <c r="K92" s="112">
        <f>IF(AND(年报!N$2&lt;=A92,A92&lt;=年报!N$3),1,0)</f>
        <v>0</v>
      </c>
    </row>
    <row r="93" spans="1:11">
      <c r="A93" s="114">
        <v>44295</v>
      </c>
      <c r="B93" s="77">
        <f>'DC4-1'!B94</f>
        <v>2581.994</v>
      </c>
      <c r="C93" s="77">
        <f>IF(ISERROR(VLOOKUP(A93,'DC4-1'!$A$4:$Q$1997,5,TRUE)),"",VLOOKUP(A93,'DC4-1'!$A$4:$Q$1997,5,TRUE))</f>
        <v>256.6705</v>
      </c>
      <c r="D93" s="60">
        <v>154.507</v>
      </c>
      <c r="E93" s="60">
        <v>154.535</v>
      </c>
      <c r="F93" s="60">
        <f t="shared" si="2"/>
        <v>2684.1435</v>
      </c>
      <c r="G93" s="60">
        <f t="shared" si="3"/>
        <v>2409.00000000011</v>
      </c>
      <c r="K93" s="112">
        <f>IF(AND(年报!N$2&lt;=A93,A93&lt;=年报!N$3),1,0)</f>
        <v>0</v>
      </c>
    </row>
    <row r="94" spans="1:11">
      <c r="A94" s="114">
        <v>44318</v>
      </c>
      <c r="B94" s="77">
        <f>'DC4-1'!B95</f>
        <v>2581.994</v>
      </c>
      <c r="C94" s="77">
        <f>IF(ISERROR(VLOOKUP(A94,'DC4-1'!$A$4:$Q$1997,5,TRUE)),"",VLOOKUP(A94,'DC4-1'!$A$4:$Q$1997,5,TRUE))</f>
        <v>259.476</v>
      </c>
      <c r="D94" s="60">
        <v>157.334</v>
      </c>
      <c r="E94" s="60">
        <v>157.369</v>
      </c>
      <c r="F94" s="60">
        <f t="shared" si="2"/>
        <v>2684.1185</v>
      </c>
      <c r="G94" s="60">
        <f t="shared" si="3"/>
        <v>2433.99999999974</v>
      </c>
      <c r="K94" s="112">
        <f>IF(AND(年报!N$2&lt;=A94,A94&lt;=年报!N$3),1,0)</f>
        <v>0</v>
      </c>
    </row>
    <row r="95" spans="1:11">
      <c r="A95" s="114">
        <v>44325</v>
      </c>
      <c r="B95" s="77">
        <f>'DC4-1'!B96</f>
        <v>2581.994</v>
      </c>
      <c r="C95" s="77">
        <f>IF(ISERROR(VLOOKUP(A95,'DC4-1'!$A$4:$Q$1997,5,TRUE)),"",VLOOKUP(A95,'DC4-1'!$A$4:$Q$1997,5,TRUE))</f>
        <v>259.4725</v>
      </c>
      <c r="D95" s="60">
        <v>157.322</v>
      </c>
      <c r="E95" s="60">
        <v>157.356</v>
      </c>
      <c r="F95" s="60">
        <f t="shared" si="2"/>
        <v>2684.1275</v>
      </c>
      <c r="G95" s="60">
        <f t="shared" si="3"/>
        <v>2425.00000000018</v>
      </c>
      <c r="K95" s="112">
        <f>IF(AND(年报!N$2&lt;=A95,A95&lt;=年报!N$3),1,0)</f>
        <v>0</v>
      </c>
    </row>
    <row r="96" spans="1:11">
      <c r="A96" s="114">
        <v>44333</v>
      </c>
      <c r="B96" s="77">
        <f>'DC4-1'!B97</f>
        <v>2581.994</v>
      </c>
      <c r="C96" s="77">
        <f>IF(ISERROR(VLOOKUP(A96,'DC4-1'!$A$4:$Q$1997,5,TRUE)),"",VLOOKUP(A96,'DC4-1'!$A$4:$Q$1997,5,TRUE))</f>
        <v>259.415</v>
      </c>
      <c r="D96" s="60">
        <v>157.29</v>
      </c>
      <c r="E96" s="60">
        <v>157.323</v>
      </c>
      <c r="F96" s="60">
        <f t="shared" si="2"/>
        <v>2684.1025</v>
      </c>
      <c r="G96" s="60">
        <f t="shared" si="3"/>
        <v>2450.00000000027</v>
      </c>
      <c r="K96" s="112">
        <f>IF(AND(年报!N$2&lt;=A96,A96&lt;=年报!N$3),1,0)</f>
        <v>0</v>
      </c>
    </row>
    <row r="97" spans="1:11">
      <c r="A97" s="114">
        <v>44345</v>
      </c>
      <c r="B97" s="77">
        <f>'DC4-1'!B98</f>
        <v>2581.994</v>
      </c>
      <c r="C97" s="77">
        <f>IF(ISERROR(VLOOKUP(A97,'DC4-1'!$A$4:$Q$1997,5,TRUE)),"",VLOOKUP(A97,'DC4-1'!$A$4:$Q$1997,5,TRUE))</f>
        <v>259.8015</v>
      </c>
      <c r="D97" s="60">
        <v>157.682</v>
      </c>
      <c r="E97" s="60">
        <v>157.715</v>
      </c>
      <c r="F97" s="60">
        <f t="shared" si="2"/>
        <v>2684.097</v>
      </c>
      <c r="G97" s="60">
        <f t="shared" si="3"/>
        <v>2455.50000000003</v>
      </c>
      <c r="K97" s="112">
        <f>IF(AND(年报!N$2&lt;=A97,A97&lt;=年报!N$3),1,0)</f>
        <v>0</v>
      </c>
    </row>
    <row r="98" spans="1:11">
      <c r="A98" s="114">
        <v>44352</v>
      </c>
      <c r="B98" s="77">
        <f>'DC4-1'!B99</f>
        <v>2581.994</v>
      </c>
      <c r="C98" s="77">
        <f>IF(ISERROR(VLOOKUP(A98,'DC4-1'!$A$4:$Q$1997,5,TRUE)),"",VLOOKUP(A98,'DC4-1'!$A$4:$Q$1997,5,TRUE))</f>
        <v>259.7625</v>
      </c>
      <c r="D98" s="60">
        <v>157.648</v>
      </c>
      <c r="E98" s="60">
        <v>157.681</v>
      </c>
      <c r="F98" s="60">
        <f t="shared" si="2"/>
        <v>2684.092</v>
      </c>
      <c r="G98" s="60">
        <f t="shared" si="3"/>
        <v>2460.50000000014</v>
      </c>
      <c r="K98" s="112">
        <f>IF(AND(年报!N$2&lt;=A98,A98&lt;=年报!N$3),1,0)</f>
        <v>0</v>
      </c>
    </row>
    <row r="99" s="83" customFormat="1" spans="1:13">
      <c r="A99" s="84">
        <v>44356</v>
      </c>
      <c r="B99" s="85">
        <f>AVERAGE(B100:B102)</f>
        <v>2581.994</v>
      </c>
      <c r="C99" s="86">
        <f t="shared" ref="C99:G99" si="4">AVERAGE(C100:C102)</f>
        <v>259.74</v>
      </c>
      <c r="D99" s="86">
        <f t="shared" si="4"/>
        <v>157.630666666667</v>
      </c>
      <c r="E99" s="86">
        <f t="shared" si="4"/>
        <v>157.664666666667</v>
      </c>
      <c r="F99" s="86">
        <f t="shared" si="4"/>
        <v>2684.08633333333</v>
      </c>
      <c r="G99" s="87">
        <f t="shared" si="4"/>
        <v>2466.1666666666</v>
      </c>
      <c r="H99" s="88" t="s">
        <v>23</v>
      </c>
      <c r="I99" s="88"/>
      <c r="K99" s="89"/>
      <c r="M99" s="90"/>
    </row>
    <row r="100" spans="1:11">
      <c r="A100" s="106">
        <v>44356</v>
      </c>
      <c r="B100" s="77">
        <f>'DC4-1'!B100</f>
        <v>2581.994</v>
      </c>
      <c r="C100" s="77">
        <f>IF(ISERROR(VLOOKUP(A100,'DC4-1'!$A$4:$Q$1997,5,TRUE)),"",VLOOKUP(A100,'DC4-1'!$A$4:$Q$1997,5,TRUE))</f>
        <v>259.74</v>
      </c>
      <c r="D100" s="60">
        <v>157.631</v>
      </c>
      <c r="E100" s="60">
        <v>157.664</v>
      </c>
      <c r="F100" s="105">
        <f t="shared" si="2"/>
        <v>2684.0865</v>
      </c>
      <c r="G100" s="75">
        <f t="shared" si="3"/>
        <v>2465.99999999989</v>
      </c>
      <c r="K100" s="112">
        <f>IF(AND(年报!N$2&lt;=A100,A100&lt;=年报!N$3),1,0)</f>
        <v>0</v>
      </c>
    </row>
    <row r="101" spans="1:11">
      <c r="A101" s="106">
        <v>44356</v>
      </c>
      <c r="B101" s="77">
        <f>'DC4-1'!B101</f>
        <v>2581.994</v>
      </c>
      <c r="C101" s="77">
        <f>IF(ISERROR(VLOOKUP(A101,'DC4-1'!$A$4:$Q$1997,5,TRUE)),"",VLOOKUP(A101,'DC4-1'!$A$4:$Q$1997,5,TRUE))</f>
        <v>259.74</v>
      </c>
      <c r="D101" s="60">
        <v>157.63</v>
      </c>
      <c r="E101" s="60">
        <v>157.665</v>
      </c>
      <c r="F101" s="105">
        <f t="shared" si="2"/>
        <v>2684.0865</v>
      </c>
      <c r="G101" s="75">
        <f t="shared" si="3"/>
        <v>2465.99999999989</v>
      </c>
      <c r="K101" s="112">
        <f>IF(AND(年报!N$2&lt;=A101,A101&lt;=年报!N$3),1,0)</f>
        <v>0</v>
      </c>
    </row>
    <row r="102" spans="1:11">
      <c r="A102" s="106">
        <v>44356</v>
      </c>
      <c r="B102" s="77">
        <f>'DC4-1'!B102</f>
        <v>2581.994</v>
      </c>
      <c r="C102" s="77">
        <f>IF(ISERROR(VLOOKUP(A102,'DC4-1'!$A$4:$Q$1997,5,TRUE)),"",VLOOKUP(A102,'DC4-1'!$A$4:$Q$1997,5,TRUE))</f>
        <v>259.74</v>
      </c>
      <c r="D102" s="60">
        <v>157.631</v>
      </c>
      <c r="E102" s="60">
        <v>157.665</v>
      </c>
      <c r="F102" s="105">
        <f t="shared" si="2"/>
        <v>2684.086</v>
      </c>
      <c r="G102" s="75">
        <f t="shared" si="3"/>
        <v>2466.5</v>
      </c>
      <c r="K102" s="112">
        <f>IF(AND(年报!N$2&lt;=A102,A102&lt;=年报!N$3),1,0)</f>
        <v>0</v>
      </c>
    </row>
    <row r="103" spans="1:11">
      <c r="A103" s="106">
        <v>44361</v>
      </c>
      <c r="B103" s="77">
        <f>'DC4-1'!B103</f>
        <v>2581.994</v>
      </c>
      <c r="C103" s="77">
        <f>IF(ISERROR(VLOOKUP(A103,'DC4-1'!$A$4:$Q$1997,5,TRUE)),"",VLOOKUP(A103,'DC4-1'!$A$4:$Q$1997,5,TRUE))</f>
        <v>260.884</v>
      </c>
      <c r="D103" s="60">
        <v>158.774</v>
      </c>
      <c r="E103" s="60">
        <v>158.805</v>
      </c>
      <c r="F103" s="105">
        <f t="shared" si="2"/>
        <v>2684.0885</v>
      </c>
      <c r="G103" s="75">
        <f t="shared" si="3"/>
        <v>2463.99999999994</v>
      </c>
      <c r="K103" s="112">
        <f>IF(AND(年报!N$2&lt;=A103,A103&lt;=年报!N$3),1,0)</f>
        <v>0</v>
      </c>
    </row>
    <row r="104" spans="1:11">
      <c r="A104" s="106">
        <v>44363</v>
      </c>
      <c r="B104" s="77">
        <f>'DC4-1'!B104</f>
        <v>2581.994</v>
      </c>
      <c r="C104" s="77">
        <f>IF(ISERROR(VLOOKUP(A104,'DC4-1'!$A$4:$Q$1997,5,TRUE)),"",VLOOKUP(A104,'DC4-1'!$A$4:$Q$1997,5,TRUE))</f>
        <v>260.87</v>
      </c>
      <c r="D104" s="60">
        <v>158.771</v>
      </c>
      <c r="E104" s="60">
        <v>158.804</v>
      </c>
      <c r="F104" s="105">
        <f t="shared" si="2"/>
        <v>2684.0765</v>
      </c>
      <c r="G104" s="75">
        <f t="shared" si="3"/>
        <v>2476.00000000011</v>
      </c>
      <c r="K104" s="112">
        <f>IF(AND(年报!N$2&lt;=A104,A104&lt;=年报!N$3),1,0)</f>
        <v>0</v>
      </c>
    </row>
    <row r="105" spans="1:11">
      <c r="A105" s="106">
        <v>44366</v>
      </c>
      <c r="B105" s="77">
        <f>'DC4-1'!B105</f>
        <v>2581.994</v>
      </c>
      <c r="C105" s="77">
        <f>IF(ISERROR(VLOOKUP(A105,'DC4-1'!$A$4:$Q$1997,5,TRUE)),"",VLOOKUP(A105,'DC4-1'!$A$4:$Q$1997,5,TRUE))</f>
        <v>260.858</v>
      </c>
      <c r="D105" s="60">
        <v>158.759</v>
      </c>
      <c r="E105" s="60">
        <v>158.79</v>
      </c>
      <c r="F105" s="105">
        <f t="shared" si="2"/>
        <v>2684.0775</v>
      </c>
      <c r="G105" s="75">
        <f t="shared" si="3"/>
        <v>2474.99999999991</v>
      </c>
      <c r="K105" s="112">
        <f>IF(AND(年报!N$2&lt;=A105,A105&lt;=年报!N$3),1,0)</f>
        <v>0</v>
      </c>
    </row>
    <row r="106" spans="1:11">
      <c r="A106" s="106">
        <v>44367</v>
      </c>
      <c r="B106" s="77">
        <f>'DC4-1'!B106</f>
        <v>2581.994</v>
      </c>
      <c r="C106" s="77">
        <f>IF(ISERROR(VLOOKUP(A106,'DC4-1'!$A$4:$Q$1997,5,TRUE)),"",VLOOKUP(A106,'DC4-1'!$A$4:$Q$1997,5,TRUE))</f>
        <v>260.8105</v>
      </c>
      <c r="D106" s="60">
        <v>158.71</v>
      </c>
      <c r="E106" s="60">
        <v>158.738</v>
      </c>
      <c r="F106" s="105">
        <f t="shared" si="2"/>
        <v>2684.0805</v>
      </c>
      <c r="G106" s="75">
        <f t="shared" si="3"/>
        <v>2472.00000000021</v>
      </c>
      <c r="K106" s="112">
        <f>IF(AND(年报!N$2&lt;=A106,A106&lt;=年报!N$3),1,0)</f>
        <v>0</v>
      </c>
    </row>
    <row r="107" spans="1:11">
      <c r="A107" s="106">
        <v>44372</v>
      </c>
      <c r="B107" s="77">
        <f>'DC4-1'!B107</f>
        <v>2581.994</v>
      </c>
      <c r="C107" s="77">
        <f>IF(ISERROR(VLOOKUP(A107,'DC4-1'!$A$4:$Q$1997,5,TRUE)),"",VLOOKUP(A107,'DC4-1'!$A$4:$Q$1997,5,TRUE))</f>
        <v>260.8405</v>
      </c>
      <c r="D107" s="60">
        <v>158.733</v>
      </c>
      <c r="E107" s="60">
        <v>158.767</v>
      </c>
      <c r="F107" s="105">
        <f t="shared" si="2"/>
        <v>2684.0845</v>
      </c>
      <c r="G107" s="75">
        <f t="shared" si="3"/>
        <v>2468.0000000003</v>
      </c>
      <c r="K107" s="112">
        <f>IF(AND(年报!N$2&lt;=A107,A107&lt;=年报!N$3),1,0)</f>
        <v>0</v>
      </c>
    </row>
    <row r="108" spans="1:11">
      <c r="A108" s="106">
        <v>44373</v>
      </c>
      <c r="B108" s="77">
        <f>'DC4-1'!B108</f>
        <v>2581.994</v>
      </c>
      <c r="C108" s="77">
        <f>IF(ISERROR(VLOOKUP(A108,'DC4-1'!$A$4:$Q$1997,5,TRUE)),"",VLOOKUP(A108,'DC4-1'!$A$4:$Q$1997,5,TRUE))</f>
        <v>260.83</v>
      </c>
      <c r="D108" s="60">
        <v>158.724</v>
      </c>
      <c r="E108" s="60">
        <v>158.758</v>
      </c>
      <c r="F108" s="105">
        <f t="shared" si="2"/>
        <v>2684.083</v>
      </c>
      <c r="G108" s="75">
        <f t="shared" si="3"/>
        <v>2469.50000000015</v>
      </c>
      <c r="K108" s="112">
        <f>IF(AND(年报!N$2&lt;=A108,A108&lt;=年报!N$3),1,0)</f>
        <v>0</v>
      </c>
    </row>
    <row r="109" spans="1:11">
      <c r="A109" s="106">
        <v>44375</v>
      </c>
      <c r="B109" s="77">
        <f>'DC4-1'!B109</f>
        <v>2581.994</v>
      </c>
      <c r="C109" s="77">
        <f>IF(ISERROR(VLOOKUP(A109,'DC4-1'!$A$4:$Q$1997,5,TRUE)),"",VLOOKUP(A109,'DC4-1'!$A$4:$Q$1997,5,TRUE))</f>
        <v>260.8225</v>
      </c>
      <c r="D109" s="60">
        <v>158.716</v>
      </c>
      <c r="E109" s="60">
        <v>158.746</v>
      </c>
      <c r="F109" s="105">
        <f t="shared" si="2"/>
        <v>2684.0855</v>
      </c>
      <c r="G109" s="75">
        <f t="shared" si="3"/>
        <v>2467.0000000001</v>
      </c>
      <c r="K109" s="112">
        <f>IF(AND(年报!N$2&lt;=A109,A109&lt;=年报!N$3),1,0)</f>
        <v>0</v>
      </c>
    </row>
    <row r="110" spans="1:11">
      <c r="A110" s="106">
        <v>44377</v>
      </c>
      <c r="B110" s="77">
        <f>'DC4-1'!B110</f>
        <v>2581.994</v>
      </c>
      <c r="C110" s="77">
        <f>IF(ISERROR(VLOOKUP(A110,'DC4-1'!$A$4:$Q$1997,5,TRUE)),"",VLOOKUP(A110,'DC4-1'!$A$4:$Q$1997,5,TRUE))</f>
        <v>260.8085</v>
      </c>
      <c r="D110" s="60">
        <v>158.707</v>
      </c>
      <c r="E110" s="60">
        <v>158.737</v>
      </c>
      <c r="F110" s="105">
        <f t="shared" si="2"/>
        <v>2684.0805</v>
      </c>
      <c r="G110" s="75">
        <f t="shared" si="3"/>
        <v>2472.00000000021</v>
      </c>
      <c r="K110" s="112">
        <f>IF(AND(年报!N$2&lt;=A110,A110&lt;=年报!N$3),1,0)</f>
        <v>0</v>
      </c>
    </row>
    <row r="111" spans="1:11">
      <c r="A111" s="106">
        <v>44380</v>
      </c>
      <c r="B111" s="77">
        <f>'DC4-1'!B111</f>
        <v>2581.994</v>
      </c>
      <c r="C111" s="77">
        <f>IF(ISERROR(VLOOKUP(A111,'DC4-1'!$A$4:$Q$1997,5,TRUE)),"",VLOOKUP(A111,'DC4-1'!$A$4:$Q$1997,5,TRUE))</f>
        <v>260.789</v>
      </c>
      <c r="D111" s="60">
        <v>158.694</v>
      </c>
      <c r="E111" s="60">
        <v>158.721</v>
      </c>
      <c r="F111" s="105">
        <f t="shared" si="2"/>
        <v>2684.0755</v>
      </c>
      <c r="G111" s="75">
        <f t="shared" si="3"/>
        <v>2476.99999999986</v>
      </c>
      <c r="K111" s="112">
        <f>IF(AND(年报!N$2&lt;=A111,A111&lt;=年报!N$3),1,0)</f>
        <v>0</v>
      </c>
    </row>
    <row r="112" spans="1:11">
      <c r="A112" s="106">
        <v>44383</v>
      </c>
      <c r="B112" s="77">
        <f>'DC4-1'!B112</f>
        <v>2581.994</v>
      </c>
      <c r="C112" s="77">
        <f>IF(ISERROR(VLOOKUP(A112,'DC4-1'!$A$4:$Q$1997,5,TRUE)),"",VLOOKUP(A112,'DC4-1'!$A$4:$Q$1997,5,TRUE))</f>
        <v>260.794</v>
      </c>
      <c r="D112" s="60">
        <v>158.698</v>
      </c>
      <c r="E112" s="60">
        <v>158.729</v>
      </c>
      <c r="F112" s="105">
        <f t="shared" si="2"/>
        <v>2684.0745</v>
      </c>
      <c r="G112" s="75">
        <f t="shared" si="3"/>
        <v>2478.00000000007</v>
      </c>
      <c r="K112" s="112">
        <f>IF(AND(年报!N$2&lt;=A112,A112&lt;=年报!N$3),1,0)</f>
        <v>0</v>
      </c>
    </row>
    <row r="113" spans="1:11">
      <c r="A113" s="106">
        <v>44385</v>
      </c>
      <c r="B113" s="77">
        <f>'DC4-1'!B113</f>
        <v>2581.994</v>
      </c>
      <c r="C113" s="77">
        <f>IF(ISERROR(VLOOKUP(A113,'DC4-1'!$A$4:$Q$1997,5,TRUE)),"",VLOOKUP(A113,'DC4-1'!$A$4:$Q$1997,5,TRUE))</f>
        <v>260.7795</v>
      </c>
      <c r="D113" s="60">
        <v>158.686</v>
      </c>
      <c r="E113" s="60">
        <v>158.714</v>
      </c>
      <c r="F113" s="105">
        <f t="shared" si="2"/>
        <v>2684.0735</v>
      </c>
      <c r="G113" s="75">
        <f t="shared" si="3"/>
        <v>2478.99999999981</v>
      </c>
      <c r="K113" s="112">
        <f>IF(AND(年报!N$2&lt;=A113,A113&lt;=年报!N$3),1,0)</f>
        <v>0</v>
      </c>
    </row>
    <row r="114" spans="1:11">
      <c r="A114" s="106">
        <v>44387</v>
      </c>
      <c r="B114" s="77">
        <f>'DC4-1'!B114</f>
        <v>2581.994</v>
      </c>
      <c r="C114" s="77">
        <f>IF(ISERROR(VLOOKUP(A114,'DC4-1'!$A$4:$Q$1997,5,TRUE)),"",VLOOKUP(A114,'DC4-1'!$A$4:$Q$1997,5,TRUE))</f>
        <v>260.775</v>
      </c>
      <c r="D114" s="60">
        <v>158.681</v>
      </c>
      <c r="E114" s="60">
        <v>158.715</v>
      </c>
      <c r="F114" s="105">
        <f t="shared" si="2"/>
        <v>2684.071</v>
      </c>
      <c r="G114" s="75">
        <f t="shared" si="3"/>
        <v>2481.49999999987</v>
      </c>
      <c r="K114" s="112">
        <f>IF(AND(年报!N$2&lt;=A114,A114&lt;=年报!N$3),1,0)</f>
        <v>0</v>
      </c>
    </row>
    <row r="115" spans="1:11">
      <c r="A115" s="106">
        <v>44390</v>
      </c>
      <c r="B115" s="77">
        <f>'DC4-1'!B115</f>
        <v>2581.994</v>
      </c>
      <c r="C115" s="77">
        <f>IF(ISERROR(VLOOKUP(A115,'DC4-1'!$A$4:$Q$1997,5,TRUE)),"",VLOOKUP(A115,'DC4-1'!$A$4:$Q$1997,5,TRUE))</f>
        <v>260.771</v>
      </c>
      <c r="D115" s="60">
        <v>158.671</v>
      </c>
      <c r="E115" s="60">
        <v>158.703</v>
      </c>
      <c r="F115" s="105">
        <f t="shared" si="2"/>
        <v>2684.078</v>
      </c>
      <c r="G115" s="75">
        <f t="shared" si="3"/>
        <v>2474.49999999981</v>
      </c>
      <c r="K115" s="112">
        <f>IF(AND(年报!N$2&lt;=A115,A115&lt;=年报!N$3),1,0)</f>
        <v>0</v>
      </c>
    </row>
    <row r="116" spans="1:11">
      <c r="A116" s="106">
        <v>44397</v>
      </c>
      <c r="B116" s="77">
        <f>'DC4-1'!B116</f>
        <v>2581.994</v>
      </c>
      <c r="C116" s="77">
        <f>IF(ISERROR(VLOOKUP(A116,'DC4-1'!$A$4:$Q$1997,5,TRUE)),"",VLOOKUP(A116,'DC4-1'!$A$4:$Q$1997,5,TRUE))</f>
        <v>262.638</v>
      </c>
      <c r="D116" s="60">
        <v>160.559</v>
      </c>
      <c r="E116" s="60">
        <v>160.593</v>
      </c>
      <c r="F116" s="105">
        <f t="shared" si="2"/>
        <v>2684.056</v>
      </c>
      <c r="G116" s="75">
        <f t="shared" si="3"/>
        <v>2496.5000000002</v>
      </c>
      <c r="K116" s="112">
        <f>IF(AND(年报!N$2&lt;=A116,A116&lt;=年报!N$3),1,0)</f>
        <v>0</v>
      </c>
    </row>
    <row r="117" spans="1:11">
      <c r="A117" s="106">
        <v>44401</v>
      </c>
      <c r="B117" s="77">
        <f>'DC4-1'!B117</f>
        <v>2581.994</v>
      </c>
      <c r="C117" s="77">
        <f>IF(ISERROR(VLOOKUP(A117,'DC4-1'!$A$4:$Q$1997,5,TRUE)),"",VLOOKUP(A117,'DC4-1'!$A$4:$Q$1997,5,TRUE))</f>
        <v>262.635</v>
      </c>
      <c r="D117" s="60">
        <v>160.554</v>
      </c>
      <c r="E117" s="60">
        <v>160.589</v>
      </c>
      <c r="F117" s="105">
        <f t="shared" si="2"/>
        <v>2684.0575</v>
      </c>
      <c r="G117" s="75">
        <f t="shared" si="3"/>
        <v>2495.00000000035</v>
      </c>
      <c r="K117" s="112">
        <f>IF(AND(年报!N$2&lt;=A117,A117&lt;=年报!N$3),1,0)</f>
        <v>0</v>
      </c>
    </row>
    <row r="118" spans="1:11">
      <c r="A118" s="106">
        <v>44437</v>
      </c>
      <c r="B118" s="77">
        <f>'DC4-1'!B118</f>
        <v>2581.994</v>
      </c>
      <c r="C118" s="77">
        <f>IF(ISERROR(VLOOKUP(A118,'DC4-1'!$A$4:$Q$1997,5,TRUE)),"",VLOOKUP(A118,'DC4-1'!$A$4:$Q$1997,5,TRUE))</f>
        <v>269.265</v>
      </c>
      <c r="D118" s="60">
        <v>167.205</v>
      </c>
      <c r="E118" s="60">
        <v>167.238</v>
      </c>
      <c r="F118" s="105">
        <f t="shared" si="2"/>
        <v>2684.0375</v>
      </c>
      <c r="G118" s="75">
        <f t="shared" si="3"/>
        <v>2515.00000000033</v>
      </c>
      <c r="K118" s="112">
        <f>IF(AND(年报!N$2&lt;=A118,A118&lt;=年报!N$3),1,0)</f>
        <v>0</v>
      </c>
    </row>
    <row r="119" spans="1:11">
      <c r="A119" s="106">
        <v>44445</v>
      </c>
      <c r="B119" s="77">
        <f>'DC4-1'!B119</f>
        <v>2581.994</v>
      </c>
      <c r="C119" s="77">
        <f>IF(ISERROR(VLOOKUP(A119,'DC4-1'!$A$4:$Q$1997,5,TRUE)),"",VLOOKUP(A119,'DC4-1'!$A$4:$Q$1997,5,TRUE))</f>
        <v>269.7915</v>
      </c>
      <c r="D119" s="60">
        <v>167.74</v>
      </c>
      <c r="E119" s="60">
        <v>167.773</v>
      </c>
      <c r="F119" s="105">
        <f t="shared" si="2"/>
        <v>2684.029</v>
      </c>
      <c r="G119" s="75">
        <f t="shared" si="3"/>
        <v>2523.50000000024</v>
      </c>
      <c r="K119" s="112">
        <f>IF(AND(年报!N$2&lt;=A119,A119&lt;=年报!N$3),1,0)</f>
        <v>0</v>
      </c>
    </row>
    <row r="120" spans="1:11">
      <c r="A120" s="106">
        <v>44448</v>
      </c>
      <c r="B120" s="77">
        <f>'DC4-1'!B120</f>
        <v>2581.994</v>
      </c>
      <c r="C120" s="77">
        <f>IF(ISERROR(VLOOKUP(A120,'DC4-1'!$A$4:$Q$1997,5,TRUE)),"",VLOOKUP(A120,'DC4-1'!$A$4:$Q$1997,5,TRUE))</f>
        <v>269.7105</v>
      </c>
      <c r="D120" s="60">
        <v>167.619</v>
      </c>
      <c r="E120" s="60">
        <v>167.735</v>
      </c>
      <c r="F120" s="105">
        <f t="shared" si="2"/>
        <v>2684.0275</v>
      </c>
      <c r="G120" s="75">
        <f t="shared" si="3"/>
        <v>2525.00000000009</v>
      </c>
      <c r="K120" s="112">
        <f>IF(AND(年报!N$2&lt;=A120,A120&lt;=年报!N$3),1,0)</f>
        <v>0</v>
      </c>
    </row>
    <row r="121" spans="11:11">
      <c r="K121" s="112">
        <f>IF(AND(年报!N$2&lt;=A121,A121&lt;=年报!N$3),1,0)</f>
        <v>0</v>
      </c>
    </row>
    <row r="122" spans="11:11">
      <c r="K122" s="112">
        <f>IF(AND(年报!N$2&lt;=A122,A122&lt;=年报!N$3),1,0)</f>
        <v>0</v>
      </c>
    </row>
    <row r="123" spans="11:11">
      <c r="K123" s="112">
        <f>IF(AND(年报!N$2&lt;=A123,A123&lt;=年报!N$3),1,0)</f>
        <v>0</v>
      </c>
    </row>
    <row r="124" spans="11:11">
      <c r="K124" s="112">
        <f>IF(AND(年报!N$2&lt;=A124,A124&lt;=年报!N$3),1,0)</f>
        <v>0</v>
      </c>
    </row>
    <row r="125" spans="11:11">
      <c r="K125" s="112">
        <f>IF(AND(年报!N$2&lt;=A125,A125&lt;=年报!N$3),1,0)</f>
        <v>0</v>
      </c>
    </row>
    <row r="126" spans="11:11">
      <c r="K126" s="112">
        <f>IF(AND(年报!N$2&lt;=A126,A126&lt;=年报!N$3),1,0)</f>
        <v>0</v>
      </c>
    </row>
    <row r="127" spans="11:11">
      <c r="K127" s="112">
        <f>IF(AND(年报!N$2&lt;=A127,A127&lt;=年报!N$3),1,0)</f>
        <v>0</v>
      </c>
    </row>
    <row r="128" spans="11:11">
      <c r="K128" s="112">
        <f>IF(AND(年报!N$2&lt;=A128,A128&lt;=年报!N$3),1,0)</f>
        <v>0</v>
      </c>
    </row>
    <row r="129" spans="11:11">
      <c r="K129" s="112">
        <f>IF(AND(年报!N$2&lt;=A129,A129&lt;=年报!N$3),1,0)</f>
        <v>0</v>
      </c>
    </row>
    <row r="130" spans="11:11">
      <c r="K130" s="112">
        <f>IF(AND(年报!N$2&lt;=A130,A130&lt;=年报!N$3),1,0)</f>
        <v>0</v>
      </c>
    </row>
    <row r="131" spans="11:11">
      <c r="K131" s="112">
        <f>IF(AND(年报!N$2&lt;=A131,A131&lt;=年报!N$3),1,0)</f>
        <v>0</v>
      </c>
    </row>
    <row r="132" spans="11:11">
      <c r="K132" s="112">
        <f>IF(AND(年报!N$2&lt;=A132,A132&lt;=年报!N$3),1,0)</f>
        <v>0</v>
      </c>
    </row>
    <row r="133" spans="11:11">
      <c r="K133" s="112">
        <f>IF(AND(年报!N$2&lt;=A133,A133&lt;=年报!N$3),1,0)</f>
        <v>0</v>
      </c>
    </row>
    <row r="134" spans="11:11">
      <c r="K134" s="112">
        <f>IF(AND(年报!N$2&lt;=A134,A134&lt;=年报!N$3),1,0)</f>
        <v>0</v>
      </c>
    </row>
    <row r="135" spans="11:11">
      <c r="K135" s="112">
        <f>IF(AND(年报!N$2&lt;=A135,A135&lt;=年报!N$3),1,0)</f>
        <v>0</v>
      </c>
    </row>
    <row r="136" spans="11:11">
      <c r="K136" s="112">
        <f>IF(AND(年报!N$2&lt;=A136,A136&lt;=年报!N$3),1,0)</f>
        <v>0</v>
      </c>
    </row>
    <row r="137" spans="11:11">
      <c r="K137" s="112">
        <f>IF(AND(年报!N$2&lt;=A137,A137&lt;=年报!N$3),1,0)</f>
        <v>0</v>
      </c>
    </row>
    <row r="138" spans="11:11">
      <c r="K138" s="112">
        <f>IF(AND(年报!N$2&lt;=A138,A138&lt;=年报!N$3),1,0)</f>
        <v>0</v>
      </c>
    </row>
    <row r="139" spans="11:11">
      <c r="K139" s="112">
        <f>IF(AND(年报!N$2&lt;=A139,A139&lt;=年报!N$3),1,0)</f>
        <v>0</v>
      </c>
    </row>
    <row r="140" spans="11:11">
      <c r="K140" s="112">
        <f>IF(AND(年报!N$2&lt;=A140,A140&lt;=年报!N$3),1,0)</f>
        <v>0</v>
      </c>
    </row>
    <row r="141" spans="11:11">
      <c r="K141" s="112">
        <f>IF(AND(年报!N$2&lt;=A141,A141&lt;=年报!N$3),1,0)</f>
        <v>0</v>
      </c>
    </row>
    <row r="142" spans="11:11">
      <c r="K142" s="112">
        <f>IF(AND(年报!N$2&lt;=A142,A142&lt;=年报!N$3),1,0)</f>
        <v>0</v>
      </c>
    </row>
    <row r="143" spans="11:11">
      <c r="K143" s="112">
        <f>IF(AND(年报!N$2&lt;=A143,A143&lt;=年报!N$3),1,0)</f>
        <v>0</v>
      </c>
    </row>
    <row r="144" spans="11:11">
      <c r="K144" s="112">
        <f>IF(AND(年报!N$2&lt;=A144,A144&lt;=年报!N$3),1,0)</f>
        <v>0</v>
      </c>
    </row>
    <row r="145" spans="11:11">
      <c r="K145" s="112">
        <f>IF(AND(年报!N$2&lt;=A145,A145&lt;=年报!N$3),1,0)</f>
        <v>0</v>
      </c>
    </row>
    <row r="146" spans="11:11">
      <c r="K146" s="112">
        <f>IF(AND(年报!N$2&lt;=A146,A146&lt;=年报!N$3),1,0)</f>
        <v>0</v>
      </c>
    </row>
    <row r="147" spans="11:11">
      <c r="K147" s="112">
        <f>IF(AND(年报!N$2&lt;=A147,A147&lt;=年报!N$3),1,0)</f>
        <v>0</v>
      </c>
    </row>
    <row r="148" spans="11:11">
      <c r="K148" s="112">
        <f>IF(AND(年报!N$2&lt;=A148,A148&lt;=年报!N$3),1,0)</f>
        <v>0</v>
      </c>
    </row>
    <row r="149" spans="11:11">
      <c r="K149" s="112">
        <f>IF(AND(年报!N$2&lt;=A149,A149&lt;=年报!N$3),1,0)</f>
        <v>0</v>
      </c>
    </row>
    <row r="150" spans="11:11">
      <c r="K150" s="112">
        <f>IF(AND(年报!N$2&lt;=A150,A150&lt;=年报!N$3),1,0)</f>
        <v>0</v>
      </c>
    </row>
    <row r="151" spans="11:11">
      <c r="K151" s="112">
        <f>IF(AND(年报!N$2&lt;=A151,A151&lt;=年报!N$3),1,0)</f>
        <v>0</v>
      </c>
    </row>
    <row r="152" spans="11:11">
      <c r="K152" s="112">
        <f>IF(AND(年报!N$2&lt;=A152,A152&lt;=年报!N$3),1,0)</f>
        <v>0</v>
      </c>
    </row>
    <row r="153" spans="11:11">
      <c r="K153" s="112">
        <f>IF(AND(年报!N$2&lt;=A153,A153&lt;=年报!N$3),1,0)</f>
        <v>0</v>
      </c>
    </row>
    <row r="154" spans="11:11">
      <c r="K154" s="112">
        <f>IF(AND(年报!N$2&lt;=A154,A154&lt;=年报!N$3),1,0)</f>
        <v>0</v>
      </c>
    </row>
    <row r="155" spans="11:11">
      <c r="K155" s="112">
        <f>IF(AND(年报!N$2&lt;=A155,A155&lt;=年报!N$3),1,0)</f>
        <v>0</v>
      </c>
    </row>
    <row r="156" spans="11:11">
      <c r="K156" s="112">
        <f>IF(AND(年报!N$2&lt;=A156,A156&lt;=年报!N$3),1,0)</f>
        <v>0</v>
      </c>
    </row>
    <row r="157" spans="11:11">
      <c r="K157" s="112">
        <f>IF(AND(年报!N$2&lt;=A157,A157&lt;=年报!N$3),1,0)</f>
        <v>0</v>
      </c>
    </row>
    <row r="158" spans="11:11">
      <c r="K158" s="112">
        <f>IF(AND(年报!N$2&lt;=A158,A158&lt;=年报!N$3),1,0)</f>
        <v>0</v>
      </c>
    </row>
    <row r="159" spans="11:11">
      <c r="K159" s="112">
        <f>IF(AND(年报!N$2&lt;=A159,A159&lt;=年报!N$3),1,0)</f>
        <v>0</v>
      </c>
    </row>
    <row r="160" spans="11:11">
      <c r="K160" s="112">
        <f>IF(AND(年报!N$2&lt;=A160,A160&lt;=年报!N$3),1,0)</f>
        <v>0</v>
      </c>
    </row>
    <row r="161" spans="11:11">
      <c r="K161" s="112">
        <f>IF(AND(年报!N$2&lt;=A161,A161&lt;=年报!N$3),1,0)</f>
        <v>0</v>
      </c>
    </row>
    <row r="162" spans="11:11">
      <c r="K162" s="112">
        <f>IF(AND(年报!N$2&lt;=A162,A162&lt;=年报!N$3),1,0)</f>
        <v>0</v>
      </c>
    </row>
    <row r="163" spans="11:11">
      <c r="K163" s="112">
        <f>IF(AND(年报!N$2&lt;=A163,A163&lt;=年报!N$3),1,0)</f>
        <v>0</v>
      </c>
    </row>
    <row r="164" spans="11:11">
      <c r="K164" s="112">
        <f>IF(AND(年报!N$2&lt;=A164,A164&lt;=年报!N$3),1,0)</f>
        <v>0</v>
      </c>
    </row>
    <row r="165" spans="11:11">
      <c r="K165" s="112">
        <f>IF(AND(年报!N$2&lt;=A165,A165&lt;=年报!N$3),1,0)</f>
        <v>0</v>
      </c>
    </row>
    <row r="166" spans="11:11">
      <c r="K166" s="112">
        <f>IF(AND(年报!N$2&lt;=A166,A166&lt;=年报!N$3),1,0)</f>
        <v>0</v>
      </c>
    </row>
    <row r="167" spans="11:11">
      <c r="K167" s="112">
        <f>IF(AND(年报!N$2&lt;=A167,A167&lt;=年报!N$3),1,0)</f>
        <v>0</v>
      </c>
    </row>
    <row r="168" spans="11:11">
      <c r="K168" s="112">
        <f>IF(AND(年报!N$2&lt;=A168,A168&lt;=年报!N$3),1,0)</f>
        <v>0</v>
      </c>
    </row>
    <row r="169" spans="11:11">
      <c r="K169" s="112">
        <f>IF(AND(年报!N$2&lt;=A169,A169&lt;=年报!N$3),1,0)</f>
        <v>0</v>
      </c>
    </row>
    <row r="170" spans="11:11">
      <c r="K170" s="112">
        <f>IF(AND(年报!N$2&lt;=A170,A170&lt;=年报!N$3),1,0)</f>
        <v>0</v>
      </c>
    </row>
    <row r="171" spans="11:11">
      <c r="K171" s="112">
        <f>IF(AND(年报!N$2&lt;=A171,A171&lt;=年报!N$3),1,0)</f>
        <v>0</v>
      </c>
    </row>
    <row r="172" spans="11:11">
      <c r="K172" s="112">
        <f>IF(AND(年报!N$2&lt;=A172,A172&lt;=年报!N$3),1,0)</f>
        <v>0</v>
      </c>
    </row>
    <row r="173" spans="11:11">
      <c r="K173" s="112">
        <f>IF(AND(年报!N$2&lt;=A173,A173&lt;=年报!N$3),1,0)</f>
        <v>0</v>
      </c>
    </row>
    <row r="174" spans="11:11">
      <c r="K174" s="112">
        <f>IF(AND(年报!N$2&lt;=A174,A174&lt;=年报!N$3),1,0)</f>
        <v>0</v>
      </c>
    </row>
    <row r="175" spans="11:11">
      <c r="K175" s="112">
        <f>IF(AND(年报!N$2&lt;=A175,A175&lt;=年报!N$3),1,0)</f>
        <v>0</v>
      </c>
    </row>
    <row r="176" spans="11:11">
      <c r="K176" s="112">
        <f>IF(AND(年报!N$2&lt;=A176,A176&lt;=年报!N$3),1,0)</f>
        <v>0</v>
      </c>
    </row>
    <row r="177" spans="11:11">
      <c r="K177" s="112">
        <f>IF(AND(年报!N$2&lt;=A177,A177&lt;=年报!N$3),1,0)</f>
        <v>0</v>
      </c>
    </row>
    <row r="178" spans="11:11">
      <c r="K178" s="112">
        <f>IF(AND(年报!N$2&lt;=A178,A178&lt;=年报!N$3),1,0)</f>
        <v>0</v>
      </c>
    </row>
    <row r="179" spans="11:11">
      <c r="K179" s="112">
        <f>IF(AND(年报!N$2&lt;=A179,A179&lt;=年报!N$3),1,0)</f>
        <v>0</v>
      </c>
    </row>
    <row r="180" spans="11:11">
      <c r="K180" s="112">
        <f>IF(AND(年报!N$2&lt;=A180,A180&lt;=年报!N$3),1,0)</f>
        <v>0</v>
      </c>
    </row>
    <row r="181" spans="11:11">
      <c r="K181" s="112">
        <f>IF(AND(年报!N$2&lt;=A181,A181&lt;=年报!N$3),1,0)</f>
        <v>0</v>
      </c>
    </row>
    <row r="182" spans="11:11">
      <c r="K182" s="112">
        <f>IF(AND(年报!N$2&lt;=A182,A182&lt;=年报!N$3),1,0)</f>
        <v>0</v>
      </c>
    </row>
    <row r="183" spans="11:11">
      <c r="K183" s="112">
        <f>IF(AND(年报!N$2&lt;=A183,A183&lt;=年报!N$3),1,0)</f>
        <v>0</v>
      </c>
    </row>
    <row r="184" spans="11:11">
      <c r="K184" s="112">
        <f>IF(AND(年报!N$2&lt;=A184,A184&lt;=年报!N$3),1,0)</f>
        <v>0</v>
      </c>
    </row>
    <row r="185" spans="11:11">
      <c r="K185" s="112">
        <f>IF(AND(年报!N$2&lt;=A185,A185&lt;=年报!N$3),1,0)</f>
        <v>0</v>
      </c>
    </row>
    <row r="186" spans="11:11">
      <c r="K186" s="112">
        <f>IF(AND(年报!N$2&lt;=A186,A186&lt;=年报!N$3),1,0)</f>
        <v>0</v>
      </c>
    </row>
    <row r="187" spans="11:11">
      <c r="K187" s="112">
        <f>IF(AND(年报!N$2&lt;=A187,A187&lt;=年报!N$3),1,0)</f>
        <v>0</v>
      </c>
    </row>
    <row r="188" spans="11:11">
      <c r="K188" s="112">
        <f>IF(AND(年报!N$2&lt;=A188,A188&lt;=年报!N$3),1,0)</f>
        <v>0</v>
      </c>
    </row>
    <row r="189" spans="11:11">
      <c r="K189" s="112">
        <f>IF(AND(年报!N$2&lt;=A189,A189&lt;=年报!N$3),1,0)</f>
        <v>0</v>
      </c>
    </row>
    <row r="190" spans="11:11">
      <c r="K190" s="112">
        <f>IF(AND(年报!N$2&lt;=A190,A190&lt;=年报!N$3),1,0)</f>
        <v>0</v>
      </c>
    </row>
    <row r="191" spans="11:11">
      <c r="K191" s="112">
        <f>IF(AND(年报!N$2&lt;=A191,A191&lt;=年报!N$3),1,0)</f>
        <v>0</v>
      </c>
    </row>
    <row r="192" spans="11:11">
      <c r="K192" s="112">
        <f>IF(AND(年报!N$2&lt;=A192,A192&lt;=年报!N$3),1,0)</f>
        <v>0</v>
      </c>
    </row>
    <row r="193" spans="11:11">
      <c r="K193" s="112">
        <f>IF(AND(年报!N$2&lt;=A193,A193&lt;=年报!N$3),1,0)</f>
        <v>0</v>
      </c>
    </row>
    <row r="194" spans="11:11">
      <c r="K194" s="112">
        <f>IF(AND(年报!N$2&lt;=A194,A194&lt;=年报!N$3),1,0)</f>
        <v>0</v>
      </c>
    </row>
    <row r="195" spans="11:11">
      <c r="K195" s="112">
        <f>IF(AND(年报!N$2&lt;=A195,A195&lt;=年报!N$3),1,0)</f>
        <v>0</v>
      </c>
    </row>
    <row r="196" spans="11:11">
      <c r="K196" s="112">
        <f>IF(AND(年报!N$2&lt;=A196,A196&lt;=年报!N$3),1,0)</f>
        <v>0</v>
      </c>
    </row>
    <row r="197" spans="11:11">
      <c r="K197" s="112">
        <f>IF(AND(年报!N$2&lt;=A197,A197&lt;=年报!N$3),1,0)</f>
        <v>0</v>
      </c>
    </row>
    <row r="198" spans="11:11">
      <c r="K198" s="112">
        <f>IF(AND(年报!N$2&lt;=A198,A198&lt;=年报!N$3),1,0)</f>
        <v>0</v>
      </c>
    </row>
    <row r="199" spans="11:11">
      <c r="K199" s="112">
        <f>IF(AND(年报!N$2&lt;=A199,A199&lt;=年报!N$3),1,0)</f>
        <v>0</v>
      </c>
    </row>
    <row r="200" spans="11:11">
      <c r="K200" s="112">
        <f>IF(AND(年报!N$2&lt;=A200,A200&lt;=年报!N$3),1,0)</f>
        <v>0</v>
      </c>
    </row>
    <row r="201" spans="11:11">
      <c r="K201" s="112">
        <f>IF(AND(年报!N$2&lt;=A201,A201&lt;=年报!N$3),1,0)</f>
        <v>0</v>
      </c>
    </row>
    <row r="202" spans="11:11">
      <c r="K202" s="112">
        <f>IF(AND(年报!N$2&lt;=A202,A202&lt;=年报!N$3),1,0)</f>
        <v>0</v>
      </c>
    </row>
    <row r="203" spans="11:11">
      <c r="K203" s="112">
        <f>IF(AND(年报!N$2&lt;=A203,A203&lt;=年报!N$3),1,0)</f>
        <v>0</v>
      </c>
    </row>
    <row r="204" spans="11:11">
      <c r="K204" s="112">
        <f>IF(AND(年报!N$2&lt;=A204,A204&lt;=年报!N$3),1,0)</f>
        <v>0</v>
      </c>
    </row>
    <row r="205" spans="11:11">
      <c r="K205" s="112">
        <f>IF(AND(年报!N$2&lt;=A205,A205&lt;=年报!N$3),1,0)</f>
        <v>0</v>
      </c>
    </row>
    <row r="206" spans="11:11">
      <c r="K206" s="112">
        <f>IF(AND(年报!N$2&lt;=A206,A206&lt;=年报!N$3),1,0)</f>
        <v>0</v>
      </c>
    </row>
    <row r="207" spans="11:11">
      <c r="K207" s="112">
        <f>IF(AND(年报!N$2&lt;=A207,A207&lt;=年报!N$3),1,0)</f>
        <v>0</v>
      </c>
    </row>
    <row r="208" spans="11:11">
      <c r="K208" s="112">
        <f>IF(AND(年报!N$2&lt;=A208,A208&lt;=年报!N$3),1,0)</f>
        <v>0</v>
      </c>
    </row>
    <row r="209" spans="11:11">
      <c r="K209" s="112">
        <f>IF(AND(年报!N$2&lt;=A209,A209&lt;=年报!N$3),1,0)</f>
        <v>0</v>
      </c>
    </row>
    <row r="210" spans="11:11">
      <c r="K210" s="112">
        <f>IF(AND(年报!N$2&lt;=A210,A210&lt;=年报!N$3),1,0)</f>
        <v>0</v>
      </c>
    </row>
    <row r="211" spans="11:11">
      <c r="K211" s="112">
        <f>IF(AND(年报!N$2&lt;=A211,A211&lt;=年报!N$3),1,0)</f>
        <v>0</v>
      </c>
    </row>
    <row r="212" spans="11:11">
      <c r="K212" s="112">
        <f>IF(AND(年报!N$2&lt;=A212,A212&lt;=年报!N$3),1,0)</f>
        <v>0</v>
      </c>
    </row>
    <row r="213" spans="11:11">
      <c r="K213" s="112">
        <f>IF(AND(年报!N$2&lt;=A213,A213&lt;=年报!N$3),1,0)</f>
        <v>0</v>
      </c>
    </row>
    <row r="214" spans="11:11">
      <c r="K214" s="112">
        <f>IF(AND(年报!N$2&lt;=A214,A214&lt;=年报!N$3),1,0)</f>
        <v>0</v>
      </c>
    </row>
    <row r="215" spans="11:11">
      <c r="K215" s="112">
        <f>IF(AND(年报!N$2&lt;=A215,A215&lt;=年报!N$3),1,0)</f>
        <v>0</v>
      </c>
    </row>
    <row r="216" spans="11:11">
      <c r="K216" s="112">
        <f>IF(AND(年报!N$2&lt;=A216,A216&lt;=年报!N$3),1,0)</f>
        <v>0</v>
      </c>
    </row>
    <row r="217" spans="11:11">
      <c r="K217" s="112">
        <f>IF(AND(年报!N$2&lt;=A217,A217&lt;=年报!N$3),1,0)</f>
        <v>0</v>
      </c>
    </row>
    <row r="218" spans="11:11">
      <c r="K218" s="112">
        <f>IF(AND(年报!N$2&lt;=A218,A218&lt;=年报!N$3),1,0)</f>
        <v>0</v>
      </c>
    </row>
    <row r="219" spans="11:11">
      <c r="K219" s="112">
        <f>IF(AND(年报!N$2&lt;=A219,A219&lt;=年报!N$3),1,0)</f>
        <v>0</v>
      </c>
    </row>
    <row r="220" spans="11:11">
      <c r="K220" s="112">
        <f>IF(AND(年报!N$2&lt;=A220,A220&lt;=年报!N$3),1,0)</f>
        <v>0</v>
      </c>
    </row>
    <row r="221" spans="11:11">
      <c r="K221" s="112">
        <f>IF(AND(年报!N$2&lt;=A221,A221&lt;=年报!N$3),1,0)</f>
        <v>0</v>
      </c>
    </row>
    <row r="222" spans="11:11">
      <c r="K222" s="112">
        <f>IF(AND(年报!N$2&lt;=A222,A222&lt;=年报!N$3),1,0)</f>
        <v>0</v>
      </c>
    </row>
    <row r="223" spans="11:11">
      <c r="K223" s="112">
        <f>IF(AND(年报!N$2&lt;=A223,A223&lt;=年报!N$3),1,0)</f>
        <v>0</v>
      </c>
    </row>
    <row r="224" spans="11:11">
      <c r="K224" s="112">
        <f>IF(AND(年报!N$2&lt;=A224,A224&lt;=年报!N$3),1,0)</f>
        <v>0</v>
      </c>
    </row>
    <row r="225" spans="11:11">
      <c r="K225" s="112">
        <f>IF(AND(年报!N$2&lt;=A225,A225&lt;=年报!N$3),1,0)</f>
        <v>0</v>
      </c>
    </row>
    <row r="226" spans="11:11">
      <c r="K226" s="112">
        <f>IF(AND(年报!N$2&lt;=A226,A226&lt;=年报!N$3),1,0)</f>
        <v>0</v>
      </c>
    </row>
    <row r="227" spans="11:11">
      <c r="K227" s="112">
        <f>IF(AND(年报!N$2&lt;=A227,A227&lt;=年报!N$3),1,0)</f>
        <v>0</v>
      </c>
    </row>
    <row r="228" spans="11:11">
      <c r="K228" s="112">
        <f>IF(AND(年报!N$2&lt;=A228,A228&lt;=年报!N$3),1,0)</f>
        <v>0</v>
      </c>
    </row>
    <row r="229" spans="11:11">
      <c r="K229" s="112">
        <f>IF(AND(年报!N$2&lt;=A229,A229&lt;=年报!N$3),1,0)</f>
        <v>0</v>
      </c>
    </row>
    <row r="230" spans="11:11">
      <c r="K230" s="112">
        <f>IF(AND(年报!N$2&lt;=A230,A230&lt;=年报!N$3),1,0)</f>
        <v>0</v>
      </c>
    </row>
    <row r="231" spans="11:11">
      <c r="K231" s="112">
        <f>IF(AND(年报!N$2&lt;=A231,A231&lt;=年报!N$3),1,0)</f>
        <v>0</v>
      </c>
    </row>
    <row r="232" spans="11:11">
      <c r="K232" s="112">
        <f>IF(AND(年报!N$2&lt;=A232,A232&lt;=年报!N$3),1,0)</f>
        <v>0</v>
      </c>
    </row>
    <row r="233" spans="11:11">
      <c r="K233" s="112">
        <f>IF(AND(年报!N$2&lt;=A233,A233&lt;=年报!N$3),1,0)</f>
        <v>0</v>
      </c>
    </row>
    <row r="234" spans="11:11">
      <c r="K234" s="112">
        <f>IF(AND(年报!N$2&lt;=A234,A234&lt;=年报!N$3),1,0)</f>
        <v>0</v>
      </c>
    </row>
    <row r="235" spans="11:11">
      <c r="K235" s="112">
        <f>IF(AND(年报!N$2&lt;=A235,A235&lt;=年报!N$3),1,0)</f>
        <v>0</v>
      </c>
    </row>
    <row r="236" spans="11:11">
      <c r="K236" s="112">
        <f>IF(AND(年报!N$2&lt;=A236,A236&lt;=年报!N$3),1,0)</f>
        <v>0</v>
      </c>
    </row>
    <row r="237" spans="11:11">
      <c r="K237" s="112">
        <f>IF(AND(年报!N$2&lt;=A237,A237&lt;=年报!N$3),1,0)</f>
        <v>0</v>
      </c>
    </row>
    <row r="238" spans="11:11">
      <c r="K238" s="112">
        <f>IF(AND(年报!N$2&lt;=A238,A238&lt;=年报!N$3),1,0)</f>
        <v>0</v>
      </c>
    </row>
    <row r="239" spans="11:11">
      <c r="K239" s="112">
        <f>IF(AND(年报!N$2&lt;=A239,A239&lt;=年报!N$3),1,0)</f>
        <v>0</v>
      </c>
    </row>
    <row r="240" spans="11:11">
      <c r="K240" s="112">
        <f>IF(AND(年报!N$2&lt;=A240,A240&lt;=年报!N$3),1,0)</f>
        <v>0</v>
      </c>
    </row>
    <row r="241" spans="11:11">
      <c r="K241" s="112">
        <f>IF(AND(年报!N$2&lt;=A241,A241&lt;=年报!N$3),1,0)</f>
        <v>0</v>
      </c>
    </row>
    <row r="242" spans="11:11">
      <c r="K242" s="112">
        <f>IF(AND(年报!N$2&lt;=A242,A242&lt;=年报!N$3),1,0)</f>
        <v>0</v>
      </c>
    </row>
    <row r="243" spans="11:11">
      <c r="K243" s="112">
        <f>IF(AND(年报!N$2&lt;=A243,A243&lt;=年报!N$3),1,0)</f>
        <v>0</v>
      </c>
    </row>
    <row r="244" spans="11:11">
      <c r="K244" s="112">
        <f>IF(AND(年报!N$2&lt;=A244,A244&lt;=年报!N$3),1,0)</f>
        <v>0</v>
      </c>
    </row>
    <row r="245" spans="11:11">
      <c r="K245" s="112">
        <f>IF(AND(年报!N$2&lt;=A245,A245&lt;=年报!N$3),1,0)</f>
        <v>0</v>
      </c>
    </row>
    <row r="246" spans="11:11">
      <c r="K246" s="112">
        <f>IF(AND(年报!N$2&lt;=A246,A246&lt;=年报!N$3),1,0)</f>
        <v>0</v>
      </c>
    </row>
    <row r="247" spans="11:11">
      <c r="K247" s="112">
        <f>IF(AND(年报!N$2&lt;=A247,A247&lt;=年报!N$3),1,0)</f>
        <v>0</v>
      </c>
    </row>
    <row r="248" spans="11:11">
      <c r="K248" s="112">
        <f>IF(AND(年报!N$2&lt;=A248,A248&lt;=年报!N$3),1,0)</f>
        <v>0</v>
      </c>
    </row>
    <row r="249" spans="11:11">
      <c r="K249" s="112">
        <f>IF(AND(年报!N$2&lt;=A249,A249&lt;=年报!N$3),1,0)</f>
        <v>0</v>
      </c>
    </row>
    <row r="250" spans="11:11">
      <c r="K250" s="112">
        <f>IF(AND(年报!N$2&lt;=A250,A250&lt;=年报!N$3),1,0)</f>
        <v>0</v>
      </c>
    </row>
    <row r="251" spans="11:11">
      <c r="K251" s="112">
        <f>IF(AND(年报!N$2&lt;=A251,A251&lt;=年报!N$3),1,0)</f>
        <v>0</v>
      </c>
    </row>
    <row r="252" spans="11:11">
      <c r="K252" s="112">
        <f>IF(AND(年报!N$2&lt;=A252,A252&lt;=年报!N$3),1,0)</f>
        <v>0</v>
      </c>
    </row>
    <row r="253" spans="11:11">
      <c r="K253" s="112">
        <f>IF(AND(年报!N$2&lt;=A253,A253&lt;=年报!N$3),1,0)</f>
        <v>0</v>
      </c>
    </row>
    <row r="254" spans="11:11">
      <c r="K254" s="112">
        <f>IF(AND(年报!N$2&lt;=A254,A254&lt;=年报!N$3),1,0)</f>
        <v>0</v>
      </c>
    </row>
    <row r="255" spans="11:11">
      <c r="K255" s="112">
        <f>IF(AND(年报!N$2&lt;=A255,A255&lt;=年报!N$3),1,0)</f>
        <v>0</v>
      </c>
    </row>
    <row r="256" spans="11:11">
      <c r="K256" s="112">
        <f>IF(AND(年报!N$2&lt;=A256,A256&lt;=年报!N$3),1,0)</f>
        <v>0</v>
      </c>
    </row>
    <row r="257" spans="11:11">
      <c r="K257" s="112">
        <f>IF(AND(年报!N$2&lt;=A257,A257&lt;=年报!N$3),1,0)</f>
        <v>0</v>
      </c>
    </row>
    <row r="258" spans="11:11">
      <c r="K258" s="112">
        <f>IF(AND(年报!N$2&lt;=A258,A258&lt;=年报!N$3),1,0)</f>
        <v>0</v>
      </c>
    </row>
    <row r="259" spans="11:11">
      <c r="K259" s="112">
        <f>IF(AND(年报!N$2&lt;=A259,A259&lt;=年报!N$3),1,0)</f>
        <v>0</v>
      </c>
    </row>
    <row r="260" spans="11:11">
      <c r="K260" s="112">
        <f>IF(AND(年报!N$2&lt;=A260,A260&lt;=年报!N$3),1,0)</f>
        <v>0</v>
      </c>
    </row>
    <row r="261" spans="11:11">
      <c r="K261" s="112">
        <f>IF(AND(年报!N$2&lt;=A261,A261&lt;=年报!N$3),1,0)</f>
        <v>0</v>
      </c>
    </row>
    <row r="262" spans="11:11">
      <c r="K262" s="112">
        <f>IF(AND(年报!N$2&lt;=A262,A262&lt;=年报!N$3),1,0)</f>
        <v>0</v>
      </c>
    </row>
    <row r="263" spans="11:11">
      <c r="K263" s="112">
        <f>IF(AND(年报!N$2&lt;=A263,A263&lt;=年报!N$3),1,0)</f>
        <v>0</v>
      </c>
    </row>
    <row r="264" spans="11:11">
      <c r="K264" s="112">
        <f>IF(AND(年报!N$2&lt;=A264,A264&lt;=年报!N$3),1,0)</f>
        <v>0</v>
      </c>
    </row>
    <row r="265" spans="11:11">
      <c r="K265" s="112">
        <f>IF(AND(年报!N$2&lt;=A265,A265&lt;=年报!N$3),1,0)</f>
        <v>0</v>
      </c>
    </row>
    <row r="266" spans="11:11">
      <c r="K266" s="112">
        <f>IF(AND(年报!N$2&lt;=A266,A266&lt;=年报!N$3),1,0)</f>
        <v>0</v>
      </c>
    </row>
    <row r="267" spans="11:11">
      <c r="K267" s="112">
        <f>IF(AND(年报!N$2&lt;=A267,A267&lt;=年报!N$3),1,0)</f>
        <v>0</v>
      </c>
    </row>
    <row r="268" spans="11:11">
      <c r="K268" s="112">
        <f>IF(AND(年报!N$2&lt;=A268,A268&lt;=年报!N$3),1,0)</f>
        <v>0</v>
      </c>
    </row>
    <row r="269" spans="11:11">
      <c r="K269" s="112">
        <f>IF(AND(年报!N$2&lt;=A269,A269&lt;=年报!N$3),1,0)</f>
        <v>0</v>
      </c>
    </row>
    <row r="270" spans="11:11">
      <c r="K270" s="112">
        <f>IF(AND(年报!N$2&lt;=A270,A270&lt;=年报!N$3),1,0)</f>
        <v>0</v>
      </c>
    </row>
    <row r="271" spans="11:11">
      <c r="K271" s="112">
        <f>IF(AND(年报!N$2&lt;=A271,A271&lt;=年报!N$3),1,0)</f>
        <v>0</v>
      </c>
    </row>
    <row r="272" spans="11:11">
      <c r="K272" s="112">
        <f>IF(AND(年报!N$2&lt;=A272,A272&lt;=年报!N$3),1,0)</f>
        <v>0</v>
      </c>
    </row>
    <row r="273" spans="11:11">
      <c r="K273" s="112">
        <f>IF(AND(年报!N$2&lt;=A273,A273&lt;=年报!N$3),1,0)</f>
        <v>0</v>
      </c>
    </row>
    <row r="274" spans="11:11">
      <c r="K274" s="112">
        <f>IF(AND(年报!N$2&lt;=A274,A274&lt;=年报!N$3),1,0)</f>
        <v>0</v>
      </c>
    </row>
    <row r="275" spans="11:11">
      <c r="K275" s="112">
        <f>IF(AND(年报!N$2&lt;=A275,A275&lt;=年报!N$3),1,0)</f>
        <v>0</v>
      </c>
    </row>
    <row r="276" spans="11:11">
      <c r="K276" s="112">
        <f>IF(AND(年报!N$2&lt;=A276,A276&lt;=年报!N$3),1,0)</f>
        <v>0</v>
      </c>
    </row>
    <row r="277" spans="11:11">
      <c r="K277" s="112">
        <f>IF(AND(年报!N$2&lt;=A277,A277&lt;=年报!N$3),1,0)</f>
        <v>0</v>
      </c>
    </row>
    <row r="278" spans="11:11">
      <c r="K278" s="112">
        <f>IF(AND(年报!N$2&lt;=A278,A278&lt;=年报!N$3),1,0)</f>
        <v>0</v>
      </c>
    </row>
    <row r="279" spans="11:11">
      <c r="K279" s="112">
        <f>IF(AND(年报!N$2&lt;=A279,A279&lt;=年报!N$3),1,0)</f>
        <v>0</v>
      </c>
    </row>
    <row r="280" spans="11:11">
      <c r="K280" s="112">
        <f>IF(AND(年报!N$2&lt;=A280,A280&lt;=年报!N$3),1,0)</f>
        <v>0</v>
      </c>
    </row>
    <row r="281" spans="11:11">
      <c r="K281" s="112">
        <f>IF(AND(年报!N$2&lt;=A281,A281&lt;=年报!N$3),1,0)</f>
        <v>0</v>
      </c>
    </row>
    <row r="282" spans="11:11">
      <c r="K282" s="112">
        <f>IF(AND(年报!N$2&lt;=A282,A282&lt;=年报!N$3),1,0)</f>
        <v>0</v>
      </c>
    </row>
    <row r="283" spans="11:11">
      <c r="K283" s="112">
        <f>IF(AND(年报!N$2&lt;=A283,A283&lt;=年报!N$3),1,0)</f>
        <v>0</v>
      </c>
    </row>
    <row r="284" spans="11:11">
      <c r="K284" s="112">
        <f>IF(AND(年报!N$2&lt;=A284,A284&lt;=年报!N$3),1,0)</f>
        <v>0</v>
      </c>
    </row>
    <row r="285" spans="11:11">
      <c r="K285" s="112">
        <f>IF(AND(年报!N$2&lt;=A285,A285&lt;=年报!N$3),1,0)</f>
        <v>0</v>
      </c>
    </row>
    <row r="286" spans="11:11">
      <c r="K286" s="112">
        <f>IF(AND(年报!N$2&lt;=A286,A286&lt;=年报!N$3),1,0)</f>
        <v>0</v>
      </c>
    </row>
    <row r="287" spans="11:11">
      <c r="K287" s="112">
        <f>IF(AND(年报!N$2&lt;=A287,A287&lt;=年报!N$3),1,0)</f>
        <v>0</v>
      </c>
    </row>
    <row r="288" spans="11:11">
      <c r="K288" s="112">
        <f>IF(AND(年报!N$2&lt;=A288,A288&lt;=年报!N$3),1,0)</f>
        <v>0</v>
      </c>
    </row>
    <row r="289" spans="11:11">
      <c r="K289" s="112">
        <f>IF(AND(年报!N$2&lt;=A289,A289&lt;=年报!N$3),1,0)</f>
        <v>0</v>
      </c>
    </row>
    <row r="290" spans="11:11">
      <c r="K290" s="112">
        <f>IF(AND(年报!N$2&lt;=A290,A290&lt;=年报!N$3),1,0)</f>
        <v>0</v>
      </c>
    </row>
    <row r="291" spans="11:11">
      <c r="K291" s="112">
        <f>IF(AND(年报!N$2&lt;=A291,A291&lt;=年报!N$3),1,0)</f>
        <v>0</v>
      </c>
    </row>
    <row r="292" spans="11:11">
      <c r="K292" s="112">
        <f>IF(AND(年报!N$2&lt;=A292,A292&lt;=年报!N$3),1,0)</f>
        <v>0</v>
      </c>
    </row>
    <row r="293" spans="11:11">
      <c r="K293" s="112">
        <f>IF(AND(年报!N$2&lt;=A293,A293&lt;=年报!N$3),1,0)</f>
        <v>0</v>
      </c>
    </row>
    <row r="294" spans="11:11">
      <c r="K294" s="112">
        <f>IF(AND(年报!N$2&lt;=A294,A294&lt;=年报!N$3),1,0)</f>
        <v>0</v>
      </c>
    </row>
    <row r="295" spans="11:11">
      <c r="K295" s="112">
        <f>IF(AND(年报!N$2&lt;=A295,A295&lt;=年报!N$3),1,0)</f>
        <v>0</v>
      </c>
    </row>
    <row r="296" spans="11:11">
      <c r="K296" s="112">
        <f>IF(AND(年报!N$2&lt;=A296,A296&lt;=年报!N$3),1,0)</f>
        <v>0</v>
      </c>
    </row>
    <row r="297" spans="11:11">
      <c r="K297" s="112">
        <f>IF(AND(年报!N$2&lt;=A297,A297&lt;=年报!N$3),1,0)</f>
        <v>0</v>
      </c>
    </row>
    <row r="298" spans="11:11">
      <c r="K298" s="112">
        <f>IF(AND(年报!N$2&lt;=A298,A298&lt;=年报!N$3),1,0)</f>
        <v>0</v>
      </c>
    </row>
    <row r="299" spans="11:11">
      <c r="K299" s="112">
        <f>IF(AND(年报!N$2&lt;=A299,A299&lt;=年报!N$3),1,0)</f>
        <v>0</v>
      </c>
    </row>
    <row r="300" spans="11:11">
      <c r="K300" s="112">
        <f>IF(AND(年报!N$2&lt;=A300,A300&lt;=年报!N$3),1,0)</f>
        <v>0</v>
      </c>
    </row>
    <row r="301" spans="11:11">
      <c r="K301" s="112">
        <f>IF(AND(年报!N$2&lt;=A301,A301&lt;=年报!N$3),1,0)</f>
        <v>0</v>
      </c>
    </row>
    <row r="302" spans="11:11">
      <c r="K302" s="112">
        <f>IF(AND(年报!N$2&lt;=A302,A302&lt;=年报!N$3),1,0)</f>
        <v>0</v>
      </c>
    </row>
    <row r="303" spans="11:11">
      <c r="K303" s="112">
        <f>IF(AND(年报!N$2&lt;=A303,A303&lt;=年报!N$3),1,0)</f>
        <v>0</v>
      </c>
    </row>
    <row r="304" spans="11:11">
      <c r="K304" s="112">
        <f>IF(AND(年报!N$2&lt;=A304,A304&lt;=年报!N$3),1,0)</f>
        <v>0</v>
      </c>
    </row>
    <row r="305" spans="11:11">
      <c r="K305" s="112">
        <f>IF(AND(年报!N$2&lt;=A305,A305&lt;=年报!N$3),1,0)</f>
        <v>0</v>
      </c>
    </row>
    <row r="306" spans="11:11">
      <c r="K306" s="112">
        <f>IF(AND(年报!N$2&lt;=A306,A306&lt;=年报!N$3),1,0)</f>
        <v>0</v>
      </c>
    </row>
    <row r="307" spans="11:11">
      <c r="K307" s="112">
        <f>IF(AND(年报!N$2&lt;=A307,A307&lt;=年报!N$3),1,0)</f>
        <v>0</v>
      </c>
    </row>
    <row r="308" spans="11:11">
      <c r="K308" s="112">
        <f>IF(AND(年报!N$2&lt;=A308,A308&lt;=年报!N$3),1,0)</f>
        <v>0</v>
      </c>
    </row>
    <row r="309" spans="11:11">
      <c r="K309" s="112">
        <f>IF(AND(年报!N$2&lt;=A309,A309&lt;=年报!N$3),1,0)</f>
        <v>0</v>
      </c>
    </row>
    <row r="310" spans="11:11">
      <c r="K310" s="112">
        <f>IF(AND(年报!N$2&lt;=A310,A310&lt;=年报!N$3),1,0)</f>
        <v>0</v>
      </c>
    </row>
    <row r="311" spans="11:11">
      <c r="K311" s="112">
        <f>IF(AND(年报!N$2&lt;=A311,A311&lt;=年报!N$3),1,0)</f>
        <v>0</v>
      </c>
    </row>
    <row r="312" spans="11:11">
      <c r="K312" s="112">
        <f>IF(AND(年报!N$2&lt;=A312,A312&lt;=年报!N$3),1,0)</f>
        <v>0</v>
      </c>
    </row>
    <row r="313" spans="11:11">
      <c r="K313" s="112">
        <f>IF(AND(年报!N$2&lt;=A313,A313&lt;=年报!N$3),1,0)</f>
        <v>0</v>
      </c>
    </row>
    <row r="314" spans="11:11">
      <c r="K314" s="112">
        <f>IF(AND(年报!N$2&lt;=A314,A314&lt;=年报!N$3),1,0)</f>
        <v>0</v>
      </c>
    </row>
    <row r="315" spans="11:11">
      <c r="K315" s="112">
        <f>IF(AND(年报!N$2&lt;=A315,A315&lt;=年报!N$3),1,0)</f>
        <v>0</v>
      </c>
    </row>
    <row r="316" spans="11:11">
      <c r="K316" s="112">
        <f>IF(AND(年报!N$2&lt;=A316,A316&lt;=年报!N$3),1,0)</f>
        <v>0</v>
      </c>
    </row>
    <row r="317" spans="11:11">
      <c r="K317" s="112">
        <f>IF(AND(年报!N$2&lt;=A317,A317&lt;=年报!N$3),1,0)</f>
        <v>0</v>
      </c>
    </row>
    <row r="318" spans="11:11">
      <c r="K318" s="112">
        <f>IF(AND(年报!N$2&lt;=A318,A318&lt;=年报!N$3),1,0)</f>
        <v>0</v>
      </c>
    </row>
    <row r="319" spans="11:11">
      <c r="K319" s="112">
        <f>IF(AND(年报!N$2&lt;=A319,A319&lt;=年报!N$3),1,0)</f>
        <v>0</v>
      </c>
    </row>
    <row r="320" spans="11:11">
      <c r="K320" s="112">
        <f>IF(AND(年报!N$2&lt;=A320,A320&lt;=年报!N$3),1,0)</f>
        <v>0</v>
      </c>
    </row>
    <row r="321" spans="11:11">
      <c r="K321" s="112">
        <f>IF(AND(年报!N$2&lt;=A321,A321&lt;=年报!N$3),1,0)</f>
        <v>0</v>
      </c>
    </row>
    <row r="322" spans="11:11">
      <c r="K322" s="112">
        <f>IF(AND(年报!N$2&lt;=A322,A322&lt;=年报!N$3),1,0)</f>
        <v>0</v>
      </c>
    </row>
    <row r="323" spans="11:11">
      <c r="K323" s="112">
        <f>IF(AND(年报!N$2&lt;=A323,A323&lt;=年报!N$3),1,0)</f>
        <v>0</v>
      </c>
    </row>
    <row r="324" spans="11:11">
      <c r="K324" s="112">
        <f>IF(AND(年报!N$2&lt;=A324,A324&lt;=年报!N$3),1,0)</f>
        <v>0</v>
      </c>
    </row>
    <row r="325" spans="11:11">
      <c r="K325" s="112">
        <f>IF(AND(年报!N$2&lt;=A325,A325&lt;=年报!N$3),1,0)</f>
        <v>0</v>
      </c>
    </row>
    <row r="326" spans="11:11">
      <c r="K326" s="112">
        <f>IF(AND(年报!N$2&lt;=A326,A326&lt;=年报!N$3),1,0)</f>
        <v>0</v>
      </c>
    </row>
    <row r="327" spans="11:11">
      <c r="K327" s="112">
        <f>IF(AND(年报!N$2&lt;=A327,A327&lt;=年报!N$3),1,0)</f>
        <v>0</v>
      </c>
    </row>
    <row r="328" spans="11:11">
      <c r="K328" s="112">
        <f>IF(AND(年报!N$2&lt;=A328,A328&lt;=年报!N$3),1,0)</f>
        <v>0</v>
      </c>
    </row>
    <row r="329" spans="11:11">
      <c r="K329" s="112">
        <f>IF(AND(年报!N$2&lt;=A329,A329&lt;=年报!N$3),1,0)</f>
        <v>0</v>
      </c>
    </row>
    <row r="330" spans="11:11">
      <c r="K330" s="112">
        <f>IF(AND(年报!N$2&lt;=A330,A330&lt;=年报!N$3),1,0)</f>
        <v>0</v>
      </c>
    </row>
    <row r="331" spans="11:11">
      <c r="K331" s="112">
        <f>IF(AND(年报!N$2&lt;=A331,A331&lt;=年报!N$3),1,0)</f>
        <v>0</v>
      </c>
    </row>
    <row r="332" spans="11:11">
      <c r="K332" s="112">
        <f>IF(AND(年报!N$2&lt;=A332,A332&lt;=年报!N$3),1,0)</f>
        <v>0</v>
      </c>
    </row>
    <row r="333" spans="11:11">
      <c r="K333" s="112">
        <f>IF(AND(年报!N$2&lt;=A333,A333&lt;=年报!N$3),1,0)</f>
        <v>0</v>
      </c>
    </row>
    <row r="334" spans="11:11">
      <c r="K334" s="112">
        <f>IF(AND(年报!N$2&lt;=A334,A334&lt;=年报!N$3),1,0)</f>
        <v>0</v>
      </c>
    </row>
    <row r="335" spans="11:11">
      <c r="K335" s="112">
        <f>IF(AND(年报!N$2&lt;=A335,A335&lt;=年报!N$3),1,0)</f>
        <v>0</v>
      </c>
    </row>
    <row r="336" spans="11:11">
      <c r="K336" s="112">
        <f>IF(AND(年报!N$2&lt;=A336,A336&lt;=年报!N$3),1,0)</f>
        <v>0</v>
      </c>
    </row>
    <row r="337" spans="11:11">
      <c r="K337" s="112">
        <f>IF(AND(年报!N$2&lt;=A337,A337&lt;=年报!N$3),1,0)</f>
        <v>0</v>
      </c>
    </row>
    <row r="338" spans="11:11">
      <c r="K338" s="112">
        <f>IF(AND(年报!N$2&lt;=A338,A338&lt;=年报!N$3),1,0)</f>
        <v>0</v>
      </c>
    </row>
    <row r="339" spans="11:11">
      <c r="K339" s="112">
        <f>IF(AND(年报!N$2&lt;=A339,A339&lt;=年报!N$3),1,0)</f>
        <v>0</v>
      </c>
    </row>
    <row r="340" spans="11:11">
      <c r="K340" s="112">
        <f>IF(AND(年报!N$2&lt;=A340,A340&lt;=年报!N$3),1,0)</f>
        <v>0</v>
      </c>
    </row>
    <row r="341" spans="11:11">
      <c r="K341" s="112">
        <f>IF(AND(年报!N$2&lt;=A341,A341&lt;=年报!N$3),1,0)</f>
        <v>0</v>
      </c>
    </row>
    <row r="342" spans="11:11">
      <c r="K342" s="112">
        <f>IF(AND(年报!N$2&lt;=A342,A342&lt;=年报!N$3),1,0)</f>
        <v>0</v>
      </c>
    </row>
    <row r="343" spans="11:11">
      <c r="K343" s="112">
        <f>IF(AND(年报!N$2&lt;=A343,A343&lt;=年报!N$3),1,0)</f>
        <v>0</v>
      </c>
    </row>
    <row r="344" spans="11:11">
      <c r="K344" s="112">
        <f>IF(AND(年报!N$2&lt;=A344,A344&lt;=年报!N$3),1,0)</f>
        <v>0</v>
      </c>
    </row>
    <row r="345" spans="11:11">
      <c r="K345" s="112">
        <f>IF(AND(年报!N$2&lt;=A345,A345&lt;=年报!N$3),1,0)</f>
        <v>0</v>
      </c>
    </row>
    <row r="346" spans="11:11">
      <c r="K346" s="112">
        <f>IF(AND(年报!N$2&lt;=A346,A346&lt;=年报!N$3),1,0)</f>
        <v>0</v>
      </c>
    </row>
    <row r="347" spans="11:11">
      <c r="K347" s="112">
        <f>IF(AND(年报!N$2&lt;=A347,A347&lt;=年报!N$3),1,0)</f>
        <v>0</v>
      </c>
    </row>
    <row r="348" spans="11:11">
      <c r="K348" s="112">
        <f>IF(AND(年报!N$2&lt;=A348,A348&lt;=年报!N$3),1,0)</f>
        <v>0</v>
      </c>
    </row>
    <row r="349" spans="11:11">
      <c r="K349" s="112">
        <f>IF(AND(年报!N$2&lt;=A349,A349&lt;=年报!N$3),1,0)</f>
        <v>0</v>
      </c>
    </row>
    <row r="350" spans="11:11">
      <c r="K350" s="112">
        <f>IF(AND(年报!N$2&lt;=A350,A350&lt;=年报!N$3),1,0)</f>
        <v>0</v>
      </c>
    </row>
    <row r="351" spans="11:11">
      <c r="K351" s="112">
        <f>IF(AND(年报!N$2&lt;=A351,A351&lt;=年报!N$3),1,0)</f>
        <v>0</v>
      </c>
    </row>
    <row r="352" spans="11:11">
      <c r="K352" s="112">
        <f>IF(AND(年报!N$2&lt;=A352,A352&lt;=年报!N$3),1,0)</f>
        <v>0</v>
      </c>
    </row>
    <row r="353" spans="11:11">
      <c r="K353" s="112">
        <f>IF(AND(年报!N$2&lt;=A353,A353&lt;=年报!N$3),1,0)</f>
        <v>0</v>
      </c>
    </row>
    <row r="354" spans="11:11">
      <c r="K354" s="112">
        <f>IF(AND(年报!N$2&lt;=A354,A354&lt;=年报!N$3),1,0)</f>
        <v>0</v>
      </c>
    </row>
    <row r="355" spans="11:11">
      <c r="K355" s="112">
        <f>IF(AND(年报!N$2&lt;=A355,A355&lt;=年报!N$3),1,0)</f>
        <v>0</v>
      </c>
    </row>
    <row r="356" spans="11:11">
      <c r="K356" s="112">
        <f>IF(AND(年报!N$2&lt;=A356,A356&lt;=年报!N$3),1,0)</f>
        <v>0</v>
      </c>
    </row>
    <row r="357" spans="11:11">
      <c r="K357" s="112">
        <f>IF(AND(年报!N$2&lt;=A357,A357&lt;=年报!N$3),1,0)</f>
        <v>0</v>
      </c>
    </row>
    <row r="358" spans="11:11">
      <c r="K358" s="112">
        <f>IF(AND(年报!N$2&lt;=A358,A358&lt;=年报!N$3),1,0)</f>
        <v>0</v>
      </c>
    </row>
    <row r="359" spans="11:11">
      <c r="K359" s="112">
        <f>IF(AND(年报!N$2&lt;=A359,A359&lt;=年报!N$3),1,0)</f>
        <v>0</v>
      </c>
    </row>
    <row r="360" spans="11:11">
      <c r="K360" s="112">
        <f>IF(AND(年报!N$2&lt;=A360,A360&lt;=年报!N$3),1,0)</f>
        <v>0</v>
      </c>
    </row>
    <row r="361" spans="11:11">
      <c r="K361" s="112">
        <f>IF(AND(年报!N$2&lt;=A361,A361&lt;=年报!N$3),1,0)</f>
        <v>0</v>
      </c>
    </row>
    <row r="362" spans="11:11">
      <c r="K362" s="112">
        <f>IF(AND(年报!N$2&lt;=A362,A362&lt;=年报!N$3),1,0)</f>
        <v>0</v>
      </c>
    </row>
    <row r="363" spans="11:11">
      <c r="K363" s="112">
        <f>IF(AND(年报!N$2&lt;=A363,A363&lt;=年报!N$3),1,0)</f>
        <v>0</v>
      </c>
    </row>
    <row r="364" spans="11:11">
      <c r="K364" s="112">
        <f>IF(AND(年报!N$2&lt;=A364,A364&lt;=年报!N$3),1,0)</f>
        <v>0</v>
      </c>
    </row>
    <row r="365" spans="11:11">
      <c r="K365" s="112">
        <f>IF(AND(年报!N$2&lt;=A365,A365&lt;=年报!N$3),1,0)</f>
        <v>0</v>
      </c>
    </row>
    <row r="366" spans="11:11">
      <c r="K366" s="112">
        <f>IF(AND(年报!N$2&lt;=A366,A366&lt;=年报!N$3),1,0)</f>
        <v>0</v>
      </c>
    </row>
    <row r="367" spans="11:11">
      <c r="K367" s="112">
        <f>IF(AND(年报!N$2&lt;=A367,A367&lt;=年报!N$3),1,0)</f>
        <v>0</v>
      </c>
    </row>
    <row r="368" spans="11:11">
      <c r="K368" s="112">
        <f>IF(AND(年报!N$2&lt;=A368,A368&lt;=年报!N$3),1,0)</f>
        <v>0</v>
      </c>
    </row>
    <row r="369" spans="11:11">
      <c r="K369" s="112">
        <f>IF(AND(年报!N$2&lt;=A369,A369&lt;=年报!N$3),1,0)</f>
        <v>0</v>
      </c>
    </row>
    <row r="370" spans="11:11">
      <c r="K370" s="112">
        <f>IF(AND(年报!N$2&lt;=A370,A370&lt;=年报!N$3),1,0)</f>
        <v>0</v>
      </c>
    </row>
    <row r="371" spans="11:11">
      <c r="K371" s="112">
        <f>IF(AND(年报!N$2&lt;=A371,A371&lt;=年报!N$3),1,0)</f>
        <v>0</v>
      </c>
    </row>
    <row r="372" spans="11:11">
      <c r="K372" s="112">
        <f>IF(AND(年报!N$2&lt;=A372,A372&lt;=年报!N$3),1,0)</f>
        <v>0</v>
      </c>
    </row>
    <row r="373" spans="11:11">
      <c r="K373" s="112">
        <f>IF(AND(年报!N$2&lt;=A373,A373&lt;=年报!N$3),1,0)</f>
        <v>0</v>
      </c>
    </row>
    <row r="374" spans="11:11">
      <c r="K374" s="112">
        <f>IF(AND(年报!N$2&lt;=A374,A374&lt;=年报!N$3),1,0)</f>
        <v>0</v>
      </c>
    </row>
    <row r="375" spans="11:11">
      <c r="K375" s="112">
        <f>IF(AND(年报!N$2&lt;=A375,A375&lt;=年报!N$3),1,0)</f>
        <v>0</v>
      </c>
    </row>
    <row r="376" spans="11:11">
      <c r="K376" s="112">
        <f>IF(AND(年报!N$2&lt;=A376,A376&lt;=年报!N$3),1,0)</f>
        <v>0</v>
      </c>
    </row>
    <row r="377" spans="11:11">
      <c r="K377" s="112">
        <f>IF(AND(年报!N$2&lt;=A377,A377&lt;=年报!N$3),1,0)</f>
        <v>0</v>
      </c>
    </row>
    <row r="378" spans="11:11">
      <c r="K378" s="112">
        <f>IF(AND(年报!N$2&lt;=A378,A378&lt;=年报!N$3),1,0)</f>
        <v>0</v>
      </c>
    </row>
    <row r="379" spans="11:11">
      <c r="K379" s="112">
        <f>IF(AND(年报!N$2&lt;=A379,A379&lt;=年报!N$3),1,0)</f>
        <v>0</v>
      </c>
    </row>
    <row r="380" spans="11:11">
      <c r="K380" s="112">
        <f>IF(AND(年报!N$2&lt;=A380,A380&lt;=年报!N$3),1,0)</f>
        <v>0</v>
      </c>
    </row>
    <row r="381" spans="11:11">
      <c r="K381" s="112">
        <f>IF(AND(年报!N$2&lt;=A381,A381&lt;=年报!N$3),1,0)</f>
        <v>0</v>
      </c>
    </row>
    <row r="382" spans="11:11">
      <c r="K382" s="112">
        <f>IF(AND(年报!N$2&lt;=A382,A382&lt;=年报!N$3),1,0)</f>
        <v>0</v>
      </c>
    </row>
    <row r="383" spans="11:11">
      <c r="K383" s="112">
        <f>IF(AND(年报!N$2&lt;=A383,A383&lt;=年报!N$3),1,0)</f>
        <v>0</v>
      </c>
    </row>
    <row r="384" spans="11:11">
      <c r="K384" s="112">
        <f>IF(AND(年报!N$2&lt;=A384,A384&lt;=年报!N$3),1,0)</f>
        <v>0</v>
      </c>
    </row>
    <row r="385" spans="11:11">
      <c r="K385" s="112">
        <f>IF(AND(年报!N$2&lt;=A385,A385&lt;=年报!N$3),1,0)</f>
        <v>0</v>
      </c>
    </row>
    <row r="386" spans="11:11">
      <c r="K386" s="112">
        <f>IF(AND(年报!N$2&lt;=A386,A386&lt;=年报!N$3),1,0)</f>
        <v>0</v>
      </c>
    </row>
    <row r="387" spans="11:11">
      <c r="K387" s="112">
        <f>IF(AND(年报!N$2&lt;=A387,A387&lt;=年报!N$3),1,0)</f>
        <v>0</v>
      </c>
    </row>
    <row r="388" spans="11:11">
      <c r="K388" s="112">
        <f>IF(AND(年报!N$2&lt;=A388,A388&lt;=年报!N$3),1,0)</f>
        <v>0</v>
      </c>
    </row>
    <row r="389" spans="11:11">
      <c r="K389" s="112">
        <f>IF(AND(年报!N$2&lt;=A389,A389&lt;=年报!N$3),1,0)</f>
        <v>0</v>
      </c>
    </row>
    <row r="390" spans="11:11">
      <c r="K390" s="112">
        <f>IF(AND(年报!N$2&lt;=A390,A390&lt;=年报!N$3),1,0)</f>
        <v>0</v>
      </c>
    </row>
    <row r="391" spans="11:11">
      <c r="K391" s="112">
        <f>IF(AND(年报!N$2&lt;=A391,A391&lt;=年报!N$3),1,0)</f>
        <v>0</v>
      </c>
    </row>
    <row r="392" spans="11:11">
      <c r="K392" s="112">
        <f>IF(AND(年报!N$2&lt;=A392,A392&lt;=年报!N$3),1,0)</f>
        <v>0</v>
      </c>
    </row>
    <row r="393" spans="11:11">
      <c r="K393" s="112">
        <f>IF(AND(年报!N$2&lt;=A393,A393&lt;=年报!N$3),1,0)</f>
        <v>0</v>
      </c>
    </row>
    <row r="394" spans="11:11">
      <c r="K394" s="112">
        <f>IF(AND(年报!N$2&lt;=A394,A394&lt;=年报!N$3),1,0)</f>
        <v>0</v>
      </c>
    </row>
    <row r="395" spans="11:11">
      <c r="K395" s="112">
        <f>IF(AND(年报!N$2&lt;=A395,A395&lt;=年报!N$3),1,0)</f>
        <v>0</v>
      </c>
    </row>
    <row r="396" spans="11:11">
      <c r="K396" s="112">
        <f>IF(AND(年报!N$2&lt;=A396,A396&lt;=年报!N$3),1,0)</f>
        <v>0</v>
      </c>
    </row>
    <row r="397" spans="11:11">
      <c r="K397" s="112">
        <f>IF(AND(年报!N$2&lt;=A397,A397&lt;=年报!N$3),1,0)</f>
        <v>0</v>
      </c>
    </row>
    <row r="398" spans="11:11">
      <c r="K398" s="112">
        <f>IF(AND(年报!N$2&lt;=A398,A398&lt;=年报!N$3),1,0)</f>
        <v>0</v>
      </c>
    </row>
    <row r="399" spans="11:11">
      <c r="K399" s="112">
        <f>IF(AND(年报!N$2&lt;=A399,A399&lt;=年报!N$3),1,0)</f>
        <v>0</v>
      </c>
    </row>
    <row r="400" spans="11:11">
      <c r="K400" s="112">
        <f>IF(AND(年报!N$2&lt;=A400,A400&lt;=年报!N$3),1,0)</f>
        <v>0</v>
      </c>
    </row>
    <row r="401" spans="11:11">
      <c r="K401" s="112">
        <f>IF(AND(年报!N$2&lt;=A401,A401&lt;=年报!N$3),1,0)</f>
        <v>0</v>
      </c>
    </row>
    <row r="402" spans="11:11">
      <c r="K402" s="112">
        <f>IF(AND(年报!N$2&lt;=A402,A402&lt;=年报!N$3),1,0)</f>
        <v>0</v>
      </c>
    </row>
    <row r="403" spans="11:11">
      <c r="K403" s="112">
        <f>IF(AND(年报!N$2&lt;=A403,A403&lt;=年报!N$3),1,0)</f>
        <v>0</v>
      </c>
    </row>
    <row r="404" spans="11:11">
      <c r="K404" s="112">
        <f>IF(AND(年报!N$2&lt;=A404,A404&lt;=年报!N$3),1,0)</f>
        <v>0</v>
      </c>
    </row>
    <row r="405" spans="11:11">
      <c r="K405" s="112">
        <f>IF(AND(年报!N$2&lt;=A405,A405&lt;=年报!N$3),1,0)</f>
        <v>0</v>
      </c>
    </row>
    <row r="406" spans="11:11">
      <c r="K406" s="112">
        <f>IF(AND(年报!N$2&lt;=A406,A406&lt;=年报!N$3),1,0)</f>
        <v>0</v>
      </c>
    </row>
    <row r="407" spans="11:11">
      <c r="K407" s="112">
        <f>IF(AND(年报!N$2&lt;=A407,A407&lt;=年报!N$3),1,0)</f>
        <v>0</v>
      </c>
    </row>
    <row r="408" spans="11:11">
      <c r="K408" s="112">
        <f>IF(AND(年报!N$2&lt;=A408,A408&lt;=年报!N$3),1,0)</f>
        <v>0</v>
      </c>
    </row>
    <row r="409" spans="11:11">
      <c r="K409" s="112">
        <f>IF(AND(年报!N$2&lt;=A409,A409&lt;=年报!N$3),1,0)</f>
        <v>0</v>
      </c>
    </row>
    <row r="410" spans="11:11">
      <c r="K410" s="112">
        <f>IF(AND(年报!N$2&lt;=A410,A410&lt;=年报!N$3),1,0)</f>
        <v>0</v>
      </c>
    </row>
    <row r="411" spans="11:11">
      <c r="K411" s="112">
        <f>IF(AND(年报!N$2&lt;=A411,A411&lt;=年报!N$3),1,0)</f>
        <v>0</v>
      </c>
    </row>
    <row r="412" spans="11:11">
      <c r="K412" s="112">
        <f>IF(AND(年报!N$2&lt;=A412,A412&lt;=年报!N$3),1,0)</f>
        <v>0</v>
      </c>
    </row>
    <row r="413" spans="11:11">
      <c r="K413" s="112">
        <f>IF(AND(年报!N$2&lt;=A413,A413&lt;=年报!N$3),1,0)</f>
        <v>0</v>
      </c>
    </row>
    <row r="414" spans="11:11">
      <c r="K414" s="112">
        <f>IF(AND(年报!N$2&lt;=A414,A414&lt;=年报!N$3),1,0)</f>
        <v>0</v>
      </c>
    </row>
    <row r="415" spans="11:11">
      <c r="K415" s="112">
        <f>IF(AND(年报!N$2&lt;=A415,A415&lt;=年报!N$3),1,0)</f>
        <v>0</v>
      </c>
    </row>
    <row r="416" spans="11:11">
      <c r="K416" s="112">
        <f>IF(AND(年报!N$2&lt;=A416,A416&lt;=年报!N$3),1,0)</f>
        <v>0</v>
      </c>
    </row>
    <row r="417" spans="11:11">
      <c r="K417" s="112">
        <f>IF(AND(年报!N$2&lt;=A417,A417&lt;=年报!N$3),1,0)</f>
        <v>0</v>
      </c>
    </row>
    <row r="418" spans="11:11">
      <c r="K418" s="112">
        <f>IF(AND(年报!N$2&lt;=A418,A418&lt;=年报!N$3),1,0)</f>
        <v>0</v>
      </c>
    </row>
    <row r="419" spans="11:11">
      <c r="K419" s="112">
        <f>IF(AND(年报!N$2&lt;=A419,A419&lt;=年报!N$3),1,0)</f>
        <v>0</v>
      </c>
    </row>
    <row r="420" spans="11:11">
      <c r="K420" s="112">
        <f>IF(AND(年报!N$2&lt;=A420,A420&lt;=年报!N$3),1,0)</f>
        <v>0</v>
      </c>
    </row>
    <row r="421" spans="11:11">
      <c r="K421" s="112">
        <f>IF(AND(年报!N$2&lt;=A421,A421&lt;=年报!N$3),1,0)</f>
        <v>0</v>
      </c>
    </row>
    <row r="422" spans="11:11">
      <c r="K422" s="112">
        <f>IF(AND(年报!N$2&lt;=A422,A422&lt;=年报!N$3),1,0)</f>
        <v>0</v>
      </c>
    </row>
    <row r="423" spans="11:11">
      <c r="K423" s="112">
        <f>IF(AND(年报!N$2&lt;=A423,A423&lt;=年报!N$3),1,0)</f>
        <v>0</v>
      </c>
    </row>
    <row r="424" spans="11:11">
      <c r="K424" s="112">
        <f>IF(AND(年报!N$2&lt;=A424,A424&lt;=年报!N$3),1,0)</f>
        <v>0</v>
      </c>
    </row>
    <row r="425" spans="11:11">
      <c r="K425" s="112">
        <f>IF(AND(年报!N$2&lt;=A425,A425&lt;=年报!N$3),1,0)</f>
        <v>0</v>
      </c>
    </row>
    <row r="426" spans="11:11">
      <c r="K426" s="112">
        <f>IF(AND(年报!N$2&lt;=A426,A426&lt;=年报!N$3),1,0)</f>
        <v>0</v>
      </c>
    </row>
    <row r="427" spans="11:11">
      <c r="K427" s="112">
        <f>IF(AND(年报!N$2&lt;=A427,A427&lt;=年报!N$3),1,0)</f>
        <v>0</v>
      </c>
    </row>
    <row r="428" spans="11:11">
      <c r="K428" s="112">
        <f>IF(AND(年报!N$2&lt;=A428,A428&lt;=年报!N$3),1,0)</f>
        <v>0</v>
      </c>
    </row>
    <row r="429" spans="11:11">
      <c r="K429" s="112">
        <f>IF(AND(年报!N$2&lt;=A429,A429&lt;=年报!N$3),1,0)</f>
        <v>0</v>
      </c>
    </row>
    <row r="430" spans="11:11">
      <c r="K430" s="112">
        <f>IF(AND(年报!N$2&lt;=A430,A430&lt;=年报!N$3),1,0)</f>
        <v>0</v>
      </c>
    </row>
    <row r="431" spans="11:11">
      <c r="K431" s="112">
        <f>IF(AND(年报!N$2&lt;=A431,A431&lt;=年报!N$3),1,0)</f>
        <v>0</v>
      </c>
    </row>
    <row r="432" spans="11:11">
      <c r="K432" s="112">
        <f>IF(AND(年报!N$2&lt;=A432,A432&lt;=年报!N$3),1,0)</f>
        <v>0</v>
      </c>
    </row>
    <row r="433" spans="11:11">
      <c r="K433" s="112">
        <f>IF(AND(年报!N$2&lt;=A433,A433&lt;=年报!N$3),1,0)</f>
        <v>0</v>
      </c>
    </row>
    <row r="434" spans="11:11">
      <c r="K434" s="112">
        <f>IF(AND(年报!N$2&lt;=A434,A434&lt;=年报!N$3),1,0)</f>
        <v>0</v>
      </c>
    </row>
    <row r="435" spans="11:11">
      <c r="K435" s="112">
        <f>IF(AND(年报!N$2&lt;=A435,A435&lt;=年报!N$3),1,0)</f>
        <v>0</v>
      </c>
    </row>
    <row r="436" spans="11:11">
      <c r="K436" s="112">
        <f>IF(AND(年报!N$2&lt;=A436,A436&lt;=年报!N$3),1,0)</f>
        <v>0</v>
      </c>
    </row>
    <row r="437" spans="11:11">
      <c r="K437" s="112">
        <f>IF(AND(年报!N$2&lt;=A437,A437&lt;=年报!N$3),1,0)</f>
        <v>0</v>
      </c>
    </row>
    <row r="438" spans="11:11">
      <c r="K438" s="112">
        <f>IF(AND(年报!N$2&lt;=A438,A438&lt;=年报!N$3),1,0)</f>
        <v>0</v>
      </c>
    </row>
    <row r="439" spans="11:11">
      <c r="K439" s="112">
        <f>IF(AND(年报!N$2&lt;=A439,A439&lt;=年报!N$3),1,0)</f>
        <v>0</v>
      </c>
    </row>
    <row r="440" spans="11:11">
      <c r="K440" s="112">
        <f>IF(AND(年报!N$2&lt;=A440,A440&lt;=年报!N$3),1,0)</f>
        <v>0</v>
      </c>
    </row>
    <row r="441" spans="11:11">
      <c r="K441" s="112">
        <f>IF(AND(年报!N$2&lt;=A441,A441&lt;=年报!N$3),1,0)</f>
        <v>0</v>
      </c>
    </row>
    <row r="442" spans="11:11">
      <c r="K442" s="112">
        <f>IF(AND(年报!N$2&lt;=A442,A442&lt;=年报!N$3),1,0)</f>
        <v>0</v>
      </c>
    </row>
    <row r="443" spans="11:11">
      <c r="K443" s="112">
        <f>IF(AND(年报!N$2&lt;=A443,A443&lt;=年报!N$3),1,0)</f>
        <v>0</v>
      </c>
    </row>
    <row r="444" spans="11:11">
      <c r="K444" s="112">
        <f>IF(AND(年报!N$2&lt;=A444,A444&lt;=年报!N$3),1,0)</f>
        <v>0</v>
      </c>
    </row>
    <row r="445" spans="11:11">
      <c r="K445" s="112">
        <f>IF(AND(年报!N$2&lt;=A445,A445&lt;=年报!N$3),1,0)</f>
        <v>0</v>
      </c>
    </row>
    <row r="446" spans="11:11">
      <c r="K446" s="112">
        <f>IF(AND(年报!N$2&lt;=A446,A446&lt;=年报!N$3),1,0)</f>
        <v>0</v>
      </c>
    </row>
    <row r="447" spans="11:11">
      <c r="K447" s="112">
        <f>IF(AND(年报!N$2&lt;=A447,A447&lt;=年报!N$3),1,0)</f>
        <v>0</v>
      </c>
    </row>
    <row r="448" spans="11:11">
      <c r="K448" s="112">
        <f>IF(AND(年报!N$2&lt;=A448,A448&lt;=年报!N$3),1,0)</f>
        <v>0</v>
      </c>
    </row>
    <row r="449" spans="11:11">
      <c r="K449" s="112">
        <f>IF(AND(年报!N$2&lt;=A449,A449&lt;=年报!N$3),1,0)</f>
        <v>0</v>
      </c>
    </row>
    <row r="450" spans="11:11">
      <c r="K450" s="112">
        <f>IF(AND(年报!N$2&lt;=A450,A450&lt;=年报!N$3),1,0)</f>
        <v>0</v>
      </c>
    </row>
    <row r="451" spans="11:11">
      <c r="K451" s="112">
        <f>IF(AND(年报!N$2&lt;=A451,A451&lt;=年报!N$3),1,0)</f>
        <v>0</v>
      </c>
    </row>
    <row r="452" spans="11:11">
      <c r="K452" s="112">
        <f>IF(AND(年报!N$2&lt;=A452,A452&lt;=年报!N$3),1,0)</f>
        <v>0</v>
      </c>
    </row>
    <row r="453" spans="11:11">
      <c r="K453" s="112">
        <f>IF(AND(年报!N$2&lt;=A453,A453&lt;=年报!N$3),1,0)</f>
        <v>0</v>
      </c>
    </row>
    <row r="454" spans="11:11">
      <c r="K454" s="112">
        <f>IF(AND(年报!N$2&lt;=A454,A454&lt;=年报!N$3),1,0)</f>
        <v>0</v>
      </c>
    </row>
    <row r="455" spans="11:11">
      <c r="K455" s="112">
        <f>IF(AND(年报!N$2&lt;=A455,A455&lt;=年报!N$3),1,0)</f>
        <v>0</v>
      </c>
    </row>
    <row r="456" spans="11:11">
      <c r="K456" s="112">
        <f>IF(AND(年报!N$2&lt;=A456,A456&lt;=年报!N$3),1,0)</f>
        <v>0</v>
      </c>
    </row>
    <row r="457" spans="11:11">
      <c r="K457" s="112">
        <f>IF(AND(年报!N$2&lt;=A457,A457&lt;=年报!N$3),1,0)</f>
        <v>0</v>
      </c>
    </row>
    <row r="458" spans="11:11">
      <c r="K458" s="112">
        <f>IF(AND(年报!N$2&lt;=A458,A458&lt;=年报!N$3),1,0)</f>
        <v>0</v>
      </c>
    </row>
    <row r="459" spans="11:11">
      <c r="K459" s="112">
        <f>IF(AND(年报!N$2&lt;=A459,A459&lt;=年报!N$3),1,0)</f>
        <v>0</v>
      </c>
    </row>
    <row r="460" spans="11:11">
      <c r="K460" s="112">
        <f>IF(AND(年报!N$2&lt;=A460,A460&lt;=年报!N$3),1,0)</f>
        <v>0</v>
      </c>
    </row>
    <row r="461" spans="11:11">
      <c r="K461" s="112">
        <f>IF(AND(年报!N$2&lt;=A461,A461&lt;=年报!N$3),1,0)</f>
        <v>0</v>
      </c>
    </row>
    <row r="462" spans="11:11">
      <c r="K462" s="112">
        <f>IF(AND(年报!N$2&lt;=A462,A462&lt;=年报!N$3),1,0)</f>
        <v>0</v>
      </c>
    </row>
    <row r="463" spans="11:11">
      <c r="K463" s="112">
        <f>IF(AND(年报!N$2&lt;=A463,A463&lt;=年报!N$3),1,0)</f>
        <v>0</v>
      </c>
    </row>
    <row r="464" spans="11:11">
      <c r="K464" s="112">
        <f>IF(AND(年报!N$2&lt;=A464,A464&lt;=年报!N$3),1,0)</f>
        <v>0</v>
      </c>
    </row>
    <row r="465" spans="11:11">
      <c r="K465" s="112">
        <f>IF(AND(年报!N$2&lt;=A465,A465&lt;=年报!N$3),1,0)</f>
        <v>0</v>
      </c>
    </row>
    <row r="466" spans="11:11">
      <c r="K466" s="112">
        <f>IF(AND(年报!N$2&lt;=A466,A466&lt;=年报!N$3),1,0)</f>
        <v>0</v>
      </c>
    </row>
    <row r="467" spans="11:11">
      <c r="K467" s="112">
        <f>IF(AND(年报!N$2&lt;=A467,A467&lt;=年报!N$3),1,0)</f>
        <v>0</v>
      </c>
    </row>
    <row r="468" spans="11:11">
      <c r="K468" s="112">
        <f>IF(AND(年报!N$2&lt;=A468,A468&lt;=年报!N$3),1,0)</f>
        <v>0</v>
      </c>
    </row>
    <row r="469" spans="11:11">
      <c r="K469" s="112">
        <f>IF(AND(年报!N$2&lt;=A469,A469&lt;=年报!N$3),1,0)</f>
        <v>0</v>
      </c>
    </row>
    <row r="470" spans="11:11">
      <c r="K470" s="112">
        <f>IF(AND(年报!N$2&lt;=A470,A470&lt;=年报!N$3),1,0)</f>
        <v>0</v>
      </c>
    </row>
    <row r="471" spans="11:11">
      <c r="K471" s="112">
        <f>IF(AND(年报!N$2&lt;=A471,A471&lt;=年报!N$3),1,0)</f>
        <v>0</v>
      </c>
    </row>
    <row r="472" spans="11:11">
      <c r="K472" s="112">
        <f>IF(AND(年报!N$2&lt;=A472,A472&lt;=年报!N$3),1,0)</f>
        <v>0</v>
      </c>
    </row>
    <row r="473" spans="11:11">
      <c r="K473" s="112">
        <f>IF(AND(年报!N$2&lt;=A473,A473&lt;=年报!N$3),1,0)</f>
        <v>0</v>
      </c>
    </row>
    <row r="474" spans="11:11">
      <c r="K474" s="112">
        <f>IF(AND(年报!N$2&lt;=A474,A474&lt;=年报!N$3),1,0)</f>
        <v>0</v>
      </c>
    </row>
    <row r="475" spans="11:11">
      <c r="K475" s="112">
        <f>IF(AND(年报!N$2&lt;=A475,A475&lt;=年报!N$3),1,0)</f>
        <v>0</v>
      </c>
    </row>
    <row r="476" spans="11:11">
      <c r="K476" s="112">
        <f>IF(AND(年报!N$2&lt;=A476,A476&lt;=年报!N$3),1,0)</f>
        <v>0</v>
      </c>
    </row>
    <row r="477" spans="11:11">
      <c r="K477" s="112">
        <f>IF(AND(年报!N$2&lt;=A477,A477&lt;=年报!N$3),1,0)</f>
        <v>0</v>
      </c>
    </row>
    <row r="478" spans="11:11">
      <c r="K478" s="112">
        <f>IF(AND(年报!N$2&lt;=A478,A478&lt;=年报!N$3),1,0)</f>
        <v>0</v>
      </c>
    </row>
    <row r="479" spans="11:11">
      <c r="K479" s="112">
        <f>IF(AND(年报!N$2&lt;=A479,A479&lt;=年报!N$3),1,0)</f>
        <v>0</v>
      </c>
    </row>
    <row r="480" spans="11:11">
      <c r="K480" s="112">
        <f>IF(AND(年报!N$2&lt;=A480,A480&lt;=年报!N$3),1,0)</f>
        <v>0</v>
      </c>
    </row>
    <row r="481" spans="11:11">
      <c r="K481" s="112">
        <f>IF(AND(年报!N$2&lt;=A481,A481&lt;=年报!N$3),1,0)</f>
        <v>0</v>
      </c>
    </row>
    <row r="482" spans="11:11">
      <c r="K482" s="112">
        <f>IF(AND(年报!N$2&lt;=A482,A482&lt;=年报!N$3),1,0)</f>
        <v>0</v>
      </c>
    </row>
    <row r="483" spans="11:11">
      <c r="K483" s="112">
        <f>IF(AND(年报!N$2&lt;=A483,A483&lt;=年报!N$3),1,0)</f>
        <v>0</v>
      </c>
    </row>
    <row r="484" spans="11:11">
      <c r="K484" s="112">
        <f>IF(AND(年报!N$2&lt;=A484,A484&lt;=年报!N$3),1,0)</f>
        <v>0</v>
      </c>
    </row>
    <row r="485" spans="11:11">
      <c r="K485" s="112">
        <f>IF(AND(年报!N$2&lt;=A485,A485&lt;=年报!N$3),1,0)</f>
        <v>0</v>
      </c>
    </row>
    <row r="486" spans="11:11">
      <c r="K486" s="112">
        <f>IF(AND(年报!N$2&lt;=A486,A486&lt;=年报!N$3),1,0)</f>
        <v>0</v>
      </c>
    </row>
    <row r="487" spans="11:11">
      <c r="K487" s="112">
        <f>IF(AND(年报!N$2&lt;=A487,A487&lt;=年报!N$3),1,0)</f>
        <v>0</v>
      </c>
    </row>
    <row r="488" spans="11:11">
      <c r="K488" s="112">
        <f>IF(AND(年报!N$2&lt;=A488,A488&lt;=年报!N$3),1,0)</f>
        <v>0</v>
      </c>
    </row>
    <row r="489" spans="11:11">
      <c r="K489" s="112">
        <f>IF(AND(年报!N$2&lt;=A489,A489&lt;=年报!N$3),1,0)</f>
        <v>0</v>
      </c>
    </row>
    <row r="490" spans="11:11">
      <c r="K490" s="112">
        <f>IF(AND(年报!N$2&lt;=A490,A490&lt;=年报!N$3),1,0)</f>
        <v>0</v>
      </c>
    </row>
    <row r="491" spans="11:11">
      <c r="K491" s="112">
        <f>IF(AND(年报!N$2&lt;=A491,A491&lt;=年报!N$3),1,0)</f>
        <v>0</v>
      </c>
    </row>
    <row r="492" spans="11:11">
      <c r="K492" s="112">
        <f>IF(AND(年报!N$2&lt;=A492,A492&lt;=年报!N$3),1,0)</f>
        <v>0</v>
      </c>
    </row>
    <row r="493" spans="11:11">
      <c r="K493" s="112">
        <f>IF(AND(年报!N$2&lt;=A493,A493&lt;=年报!N$3),1,0)</f>
        <v>0</v>
      </c>
    </row>
    <row r="494" spans="11:11">
      <c r="K494" s="112">
        <f>IF(AND(年报!N$2&lt;=A494,A494&lt;=年报!N$3),1,0)</f>
        <v>0</v>
      </c>
    </row>
    <row r="495" spans="11:11">
      <c r="K495" s="112">
        <f>IF(AND(年报!N$2&lt;=A495,A495&lt;=年报!N$3),1,0)</f>
        <v>0</v>
      </c>
    </row>
    <row r="496" spans="11:11">
      <c r="K496" s="112">
        <f>IF(AND(年报!N$2&lt;=A496,A496&lt;=年报!N$3),1,0)</f>
        <v>0</v>
      </c>
    </row>
    <row r="497" spans="11:11">
      <c r="K497" s="112">
        <f>IF(AND(年报!N$2&lt;=A497,A497&lt;=年报!N$3),1,0)</f>
        <v>0</v>
      </c>
    </row>
    <row r="498" spans="11:11">
      <c r="K498" s="112">
        <f>IF(AND(年报!N$2&lt;=A498,A498&lt;=年报!N$3),1,0)</f>
        <v>0</v>
      </c>
    </row>
    <row r="499" spans="11:11">
      <c r="K499" s="112">
        <f>IF(AND(年报!N$2&lt;=A499,A499&lt;=年报!N$3),1,0)</f>
        <v>0</v>
      </c>
    </row>
    <row r="500" spans="11:11">
      <c r="K500" s="112">
        <f>IF(AND(年报!N$2&lt;=A500,A500&lt;=年报!N$3),1,0)</f>
        <v>0</v>
      </c>
    </row>
    <row r="501" spans="11:11">
      <c r="K501" s="112">
        <f>IF(AND(年报!N$2&lt;=A501,A501&lt;=年报!N$3),1,0)</f>
        <v>0</v>
      </c>
    </row>
    <row r="502" spans="11:11">
      <c r="K502" s="112">
        <f>IF(AND(年报!N$2&lt;=A502,A502&lt;=年报!N$3),1,0)</f>
        <v>0</v>
      </c>
    </row>
    <row r="503" spans="11:11">
      <c r="K503" s="112">
        <f>IF(AND(年报!N$2&lt;=A503,A503&lt;=年报!N$3),1,0)</f>
        <v>0</v>
      </c>
    </row>
    <row r="504" spans="11:11">
      <c r="K504" s="112">
        <f>IF(AND(年报!N$2&lt;=A504,A504&lt;=年报!N$3),1,0)</f>
        <v>0</v>
      </c>
    </row>
    <row r="505" spans="11:11">
      <c r="K505" s="112">
        <f>IF(AND(年报!N$2&lt;=A505,A505&lt;=年报!N$3),1,0)</f>
        <v>0</v>
      </c>
    </row>
    <row r="506" spans="11:11">
      <c r="K506" s="112">
        <f>IF(AND(年报!N$2&lt;=A506,A506&lt;=年报!N$3),1,0)</f>
        <v>0</v>
      </c>
    </row>
    <row r="507" spans="11:11">
      <c r="K507" s="112">
        <f>IF(AND(年报!N$2&lt;=A507,A507&lt;=年报!N$3),1,0)</f>
        <v>0</v>
      </c>
    </row>
    <row r="508" spans="11:11">
      <c r="K508" s="112">
        <f>IF(AND(年报!N$2&lt;=A508,A508&lt;=年报!N$3),1,0)</f>
        <v>0</v>
      </c>
    </row>
    <row r="509" spans="11:11">
      <c r="K509" s="112">
        <f>IF(AND(年报!N$2&lt;=A509,A509&lt;=年报!N$3),1,0)</f>
        <v>0</v>
      </c>
    </row>
    <row r="510" spans="11:11">
      <c r="K510" s="112">
        <f>IF(AND(年报!N$2&lt;=A510,A510&lt;=年报!N$3),1,0)</f>
        <v>0</v>
      </c>
    </row>
    <row r="511" spans="11:11">
      <c r="K511" s="112">
        <f>IF(AND(年报!N$2&lt;=A511,A511&lt;=年报!N$3),1,0)</f>
        <v>0</v>
      </c>
    </row>
    <row r="512" spans="11:11">
      <c r="K512" s="112">
        <f>IF(AND(年报!N$2&lt;=A512,A512&lt;=年报!N$3),1,0)</f>
        <v>0</v>
      </c>
    </row>
    <row r="513" spans="11:11">
      <c r="K513" s="112">
        <f>IF(AND(年报!N$2&lt;=A513,A513&lt;=年报!N$3),1,0)</f>
        <v>0</v>
      </c>
    </row>
    <row r="514" spans="11:11">
      <c r="K514" s="112">
        <f>IF(AND(年报!N$2&lt;=A514,A514&lt;=年报!N$3),1,0)</f>
        <v>0</v>
      </c>
    </row>
    <row r="515" spans="11:11">
      <c r="K515" s="112">
        <f>IF(AND(年报!N$2&lt;=A515,A515&lt;=年报!N$3),1,0)</f>
        <v>0</v>
      </c>
    </row>
    <row r="516" spans="11:11">
      <c r="K516" s="112">
        <f>IF(AND(年报!N$2&lt;=A516,A516&lt;=年报!N$3),1,0)</f>
        <v>0</v>
      </c>
    </row>
    <row r="517" spans="11:11">
      <c r="K517" s="112">
        <f>IF(AND(年报!N$2&lt;=A517,A517&lt;=年报!N$3),1,0)</f>
        <v>0</v>
      </c>
    </row>
    <row r="518" spans="11:11">
      <c r="K518" s="112">
        <f>IF(AND(年报!N$2&lt;=A518,A518&lt;=年报!N$3),1,0)</f>
        <v>0</v>
      </c>
    </row>
    <row r="519" spans="11:11">
      <c r="K519" s="112">
        <f>IF(AND(年报!N$2&lt;=A519,A519&lt;=年报!N$3),1,0)</f>
        <v>0</v>
      </c>
    </row>
    <row r="520" spans="11:11">
      <c r="K520" s="112">
        <f>IF(AND(年报!N$2&lt;=A520,A520&lt;=年报!N$3),1,0)</f>
        <v>0</v>
      </c>
    </row>
    <row r="521" spans="11:11">
      <c r="K521" s="112">
        <f>IF(AND(年报!N$2&lt;=A521,A521&lt;=年报!N$3),1,0)</f>
        <v>0</v>
      </c>
    </row>
    <row r="522" spans="11:11">
      <c r="K522" s="112">
        <f>IF(AND(年报!N$2&lt;=A522,A522&lt;=年报!N$3),1,0)</f>
        <v>0</v>
      </c>
    </row>
    <row r="523" spans="11:11">
      <c r="K523" s="112">
        <f>IF(AND(年报!N$2&lt;=A523,A523&lt;=年报!N$3),1,0)</f>
        <v>0</v>
      </c>
    </row>
    <row r="524" spans="11:11">
      <c r="K524" s="112">
        <f>IF(AND(年报!N$2&lt;=A524,A524&lt;=年报!N$3),1,0)</f>
        <v>0</v>
      </c>
    </row>
    <row r="525" spans="11:11">
      <c r="K525" s="112">
        <f>IF(AND(年报!N$2&lt;=A525,A525&lt;=年报!N$3),1,0)</f>
        <v>0</v>
      </c>
    </row>
    <row r="526" spans="11:11">
      <c r="K526" s="112">
        <f>IF(AND(年报!N$2&lt;=A526,A526&lt;=年报!N$3),1,0)</f>
        <v>0</v>
      </c>
    </row>
    <row r="527" spans="11:11">
      <c r="K527" s="112">
        <f>IF(AND(年报!N$2&lt;=A527,A527&lt;=年报!N$3),1,0)</f>
        <v>0</v>
      </c>
    </row>
    <row r="528" spans="11:11">
      <c r="K528" s="112">
        <f>IF(AND(年报!N$2&lt;=A528,A528&lt;=年报!N$3),1,0)</f>
        <v>0</v>
      </c>
    </row>
    <row r="529" spans="11:11">
      <c r="K529" s="112">
        <f>IF(AND(年报!N$2&lt;=A529,A529&lt;=年报!N$3),1,0)</f>
        <v>0</v>
      </c>
    </row>
    <row r="530" spans="11:11">
      <c r="K530" s="112">
        <f>IF(AND(年报!N$2&lt;=A530,A530&lt;=年报!N$3),1,0)</f>
        <v>0</v>
      </c>
    </row>
    <row r="531" spans="11:11">
      <c r="K531" s="112">
        <f>IF(AND(年报!N$2&lt;=A531,A531&lt;=年报!N$3),1,0)</f>
        <v>0</v>
      </c>
    </row>
    <row r="532" spans="11:11">
      <c r="K532" s="112">
        <f>IF(AND(年报!N$2&lt;=A532,A532&lt;=年报!N$3),1,0)</f>
        <v>0</v>
      </c>
    </row>
    <row r="533" spans="11:11">
      <c r="K533" s="112">
        <f>IF(AND(年报!N$2&lt;=A533,A533&lt;=年报!N$3),1,0)</f>
        <v>0</v>
      </c>
    </row>
    <row r="534" spans="11:11">
      <c r="K534" s="112">
        <f>IF(AND(年报!N$2&lt;=A534,A534&lt;=年报!N$3),1,0)</f>
        <v>0</v>
      </c>
    </row>
    <row r="535" spans="11:11">
      <c r="K535" s="112">
        <f>IF(AND(年报!N$2&lt;=A535,A535&lt;=年报!N$3),1,0)</f>
        <v>0</v>
      </c>
    </row>
    <row r="536" spans="11:11">
      <c r="K536" s="112">
        <f>IF(AND(年报!N$2&lt;=A536,A536&lt;=年报!N$3),1,0)</f>
        <v>0</v>
      </c>
    </row>
    <row r="537" spans="11:11">
      <c r="K537" s="112">
        <f>IF(AND(年报!N$2&lt;=A537,A537&lt;=年报!N$3),1,0)</f>
        <v>0</v>
      </c>
    </row>
    <row r="538" spans="11:11">
      <c r="K538" s="112">
        <f>IF(AND(年报!N$2&lt;=A538,A538&lt;=年报!N$3),1,0)</f>
        <v>0</v>
      </c>
    </row>
    <row r="539" spans="11:11">
      <c r="K539" s="112">
        <f>IF(AND(年报!N$2&lt;=A539,A539&lt;=年报!N$3),1,0)</f>
        <v>0</v>
      </c>
    </row>
    <row r="540" spans="11:11">
      <c r="K540" s="112">
        <f>IF(AND(年报!N$2&lt;=A540,A540&lt;=年报!N$3),1,0)</f>
        <v>0</v>
      </c>
    </row>
    <row r="541" spans="11:11">
      <c r="K541" s="112">
        <f>IF(AND(年报!N$2&lt;=A541,A541&lt;=年报!N$3),1,0)</f>
        <v>0</v>
      </c>
    </row>
    <row r="542" spans="11:11">
      <c r="K542" s="112">
        <f>IF(AND(年报!N$2&lt;=A542,A542&lt;=年报!N$3),1,0)</f>
        <v>0</v>
      </c>
    </row>
    <row r="543" spans="11:11">
      <c r="K543" s="112">
        <f>IF(AND(年报!N$2&lt;=A543,A543&lt;=年报!N$3),1,0)</f>
        <v>0</v>
      </c>
    </row>
    <row r="544" spans="11:11">
      <c r="K544" s="112">
        <f>IF(AND(年报!N$2&lt;=A544,A544&lt;=年报!N$3),1,0)</f>
        <v>0</v>
      </c>
    </row>
    <row r="545" spans="11:11">
      <c r="K545" s="112">
        <f>IF(AND(年报!N$2&lt;=A545,A545&lt;=年报!N$3),1,0)</f>
        <v>0</v>
      </c>
    </row>
    <row r="546" spans="11:11">
      <c r="K546" s="112">
        <f>IF(AND(年报!N$2&lt;=A546,A546&lt;=年报!N$3),1,0)</f>
        <v>0</v>
      </c>
    </row>
    <row r="547" spans="11:11">
      <c r="K547" s="112">
        <f>IF(AND(年报!N$2&lt;=A547,A547&lt;=年报!N$3),1,0)</f>
        <v>0</v>
      </c>
    </row>
    <row r="548" spans="11:11">
      <c r="K548" s="112">
        <f>IF(AND(年报!N$2&lt;=A548,A548&lt;=年报!N$3),1,0)</f>
        <v>0</v>
      </c>
    </row>
    <row r="549" spans="11:11">
      <c r="K549" s="112">
        <f>IF(AND(年报!N$2&lt;=A549,A549&lt;=年报!N$3),1,0)</f>
        <v>0</v>
      </c>
    </row>
    <row r="550" spans="11:11">
      <c r="K550" s="112">
        <f>IF(AND(年报!N$2&lt;=A550,A550&lt;=年报!N$3),1,0)</f>
        <v>0</v>
      </c>
    </row>
    <row r="551" spans="11:11">
      <c r="K551" s="112">
        <f>IF(AND(年报!N$2&lt;=A551,A551&lt;=年报!N$3),1,0)</f>
        <v>0</v>
      </c>
    </row>
    <row r="552" spans="11:11">
      <c r="K552" s="112">
        <f>IF(AND(年报!N$2&lt;=A552,A552&lt;=年报!N$3),1,0)</f>
        <v>0</v>
      </c>
    </row>
    <row r="553" spans="11:11">
      <c r="K553" s="112">
        <f>IF(AND(年报!N$2&lt;=A553,A553&lt;=年报!N$3),1,0)</f>
        <v>0</v>
      </c>
    </row>
    <row r="554" spans="11:11">
      <c r="K554" s="112">
        <f>IF(AND(年报!N$2&lt;=A554,A554&lt;=年报!N$3),1,0)</f>
        <v>0</v>
      </c>
    </row>
    <row r="555" spans="11:11">
      <c r="K555" s="112">
        <f>IF(AND(年报!N$2&lt;=A555,A555&lt;=年报!N$3),1,0)</f>
        <v>0</v>
      </c>
    </row>
    <row r="556" spans="11:11">
      <c r="K556" s="112">
        <f>IF(AND(年报!N$2&lt;=A556,A556&lt;=年报!N$3),1,0)</f>
        <v>0</v>
      </c>
    </row>
    <row r="557" spans="11:11">
      <c r="K557" s="112">
        <f>IF(AND(年报!N$2&lt;=A557,A557&lt;=年报!N$3),1,0)</f>
        <v>0</v>
      </c>
    </row>
    <row r="558" spans="11:11">
      <c r="K558" s="112">
        <f>IF(AND(年报!N$2&lt;=A558,A558&lt;=年报!N$3),1,0)</f>
        <v>0</v>
      </c>
    </row>
    <row r="559" spans="11:11">
      <c r="K559" s="112">
        <f>IF(AND(年报!N$2&lt;=A559,A559&lt;=年报!N$3),1,0)</f>
        <v>0</v>
      </c>
    </row>
    <row r="560" spans="11:11">
      <c r="K560" s="112">
        <f>IF(AND(年报!N$2&lt;=A560,A560&lt;=年报!N$3),1,0)</f>
        <v>0</v>
      </c>
    </row>
    <row r="561" spans="11:11">
      <c r="K561" s="112">
        <f>IF(AND(年报!N$2&lt;=A561,A561&lt;=年报!N$3),1,0)</f>
        <v>0</v>
      </c>
    </row>
    <row r="562" spans="11:11">
      <c r="K562" s="112">
        <f>IF(AND(年报!N$2&lt;=A562,A562&lt;=年报!N$3),1,0)</f>
        <v>0</v>
      </c>
    </row>
    <row r="563" spans="11:11">
      <c r="K563" s="112">
        <f>IF(AND(年报!N$2&lt;=A563,A563&lt;=年报!N$3),1,0)</f>
        <v>0</v>
      </c>
    </row>
    <row r="564" spans="11:11">
      <c r="K564" s="112">
        <f>IF(AND(年报!N$2&lt;=A564,A564&lt;=年报!N$3),1,0)</f>
        <v>0</v>
      </c>
    </row>
    <row r="565" spans="11:11">
      <c r="K565" s="112">
        <f>IF(AND(年报!N$2&lt;=A565,A565&lt;=年报!N$3),1,0)</f>
        <v>0</v>
      </c>
    </row>
    <row r="566" spans="11:11">
      <c r="K566" s="112">
        <f>IF(AND(年报!N$2&lt;=A566,A566&lt;=年报!N$3),1,0)</f>
        <v>0</v>
      </c>
    </row>
    <row r="567" spans="11:11">
      <c r="K567" s="112">
        <f>IF(AND(年报!N$2&lt;=A567,A567&lt;=年报!N$3),1,0)</f>
        <v>0</v>
      </c>
    </row>
    <row r="568" spans="11:11">
      <c r="K568" s="112">
        <f>IF(AND(年报!N$2&lt;=A568,A568&lt;=年报!N$3),1,0)</f>
        <v>0</v>
      </c>
    </row>
    <row r="569" spans="11:11">
      <c r="K569" s="112">
        <f>IF(AND(年报!N$2&lt;=A569,A569&lt;=年报!N$3),1,0)</f>
        <v>0</v>
      </c>
    </row>
    <row r="570" spans="11:11">
      <c r="K570" s="112">
        <f>IF(AND(年报!N$2&lt;=A570,A570&lt;=年报!N$3),1,0)</f>
        <v>0</v>
      </c>
    </row>
    <row r="571" spans="11:11">
      <c r="K571" s="112">
        <f>IF(AND(年报!N$2&lt;=A571,A571&lt;=年报!N$3),1,0)</f>
        <v>0</v>
      </c>
    </row>
    <row r="572" spans="11:11">
      <c r="K572" s="112">
        <f>IF(AND(年报!N$2&lt;=A572,A572&lt;=年报!N$3),1,0)</f>
        <v>0</v>
      </c>
    </row>
    <row r="573" spans="11:11">
      <c r="K573" s="112">
        <f>IF(AND(年报!N$2&lt;=A573,A573&lt;=年报!N$3),1,0)</f>
        <v>0</v>
      </c>
    </row>
    <row r="574" spans="11:11">
      <c r="K574" s="112">
        <f>IF(AND(年报!N$2&lt;=A574,A574&lt;=年报!N$3),1,0)</f>
        <v>0</v>
      </c>
    </row>
    <row r="575" spans="11:11">
      <c r="K575" s="112">
        <f>IF(AND(年报!N$2&lt;=A575,A575&lt;=年报!N$3),1,0)</f>
        <v>0</v>
      </c>
    </row>
    <row r="576" spans="11:11">
      <c r="K576" s="112">
        <f>IF(AND(年报!N$2&lt;=A576,A576&lt;=年报!N$3),1,0)</f>
        <v>0</v>
      </c>
    </row>
    <row r="577" spans="11:11">
      <c r="K577" s="112">
        <f>IF(AND(年报!N$2&lt;=A577,A577&lt;=年报!N$3),1,0)</f>
        <v>0</v>
      </c>
    </row>
    <row r="578" spans="11:11">
      <c r="K578" s="112">
        <f>IF(AND(年报!N$2&lt;=A578,A578&lt;=年报!N$3),1,0)</f>
        <v>0</v>
      </c>
    </row>
    <row r="579" spans="11:11">
      <c r="K579" s="112">
        <f>IF(AND(年报!N$2&lt;=A579,A579&lt;=年报!N$3),1,0)</f>
        <v>0</v>
      </c>
    </row>
    <row r="580" spans="11:11">
      <c r="K580" s="112">
        <f>IF(AND(年报!N$2&lt;=A580,A580&lt;=年报!N$3),1,0)</f>
        <v>0</v>
      </c>
    </row>
    <row r="581" spans="11:11">
      <c r="K581" s="112">
        <f>IF(AND(年报!N$2&lt;=A581,A581&lt;=年报!N$3),1,0)</f>
        <v>0</v>
      </c>
    </row>
    <row r="582" spans="11:11">
      <c r="K582" s="112">
        <f>IF(AND(年报!N$2&lt;=A582,A582&lt;=年报!N$3),1,0)</f>
        <v>0</v>
      </c>
    </row>
    <row r="583" spans="11:11">
      <c r="K583" s="112">
        <f>IF(AND(年报!N$2&lt;=A583,A583&lt;=年报!N$3),1,0)</f>
        <v>0</v>
      </c>
    </row>
    <row r="584" spans="11:11">
      <c r="K584" s="112">
        <f>IF(AND(年报!N$2&lt;=A584,A584&lt;=年报!N$3),1,0)</f>
        <v>0</v>
      </c>
    </row>
    <row r="585" spans="11:11">
      <c r="K585" s="112">
        <f>IF(AND(年报!N$2&lt;=A585,A585&lt;=年报!N$3),1,0)</f>
        <v>0</v>
      </c>
    </row>
    <row r="586" spans="11:11">
      <c r="K586" s="112">
        <f>IF(AND(年报!N$2&lt;=A586,A586&lt;=年报!N$3),1,0)</f>
        <v>0</v>
      </c>
    </row>
    <row r="587" spans="11:11">
      <c r="K587" s="112">
        <f>IF(AND(年报!N$2&lt;=A587,A587&lt;=年报!N$3),1,0)</f>
        <v>0</v>
      </c>
    </row>
    <row r="588" spans="11:11">
      <c r="K588" s="112">
        <f>IF(AND(年报!N$2&lt;=A588,A588&lt;=年报!N$3),1,0)</f>
        <v>0</v>
      </c>
    </row>
    <row r="589" spans="11:11">
      <c r="K589" s="112">
        <f>IF(AND(年报!N$2&lt;=A589,A589&lt;=年报!N$3),1,0)</f>
        <v>0</v>
      </c>
    </row>
    <row r="590" spans="11:11">
      <c r="K590" s="112">
        <f>IF(AND(年报!N$2&lt;=A590,A590&lt;=年报!N$3),1,0)</f>
        <v>0</v>
      </c>
    </row>
    <row r="591" spans="11:11">
      <c r="K591" s="112">
        <f>IF(AND(年报!N$2&lt;=A591,A591&lt;=年报!N$3),1,0)</f>
        <v>0</v>
      </c>
    </row>
    <row r="592" spans="11:11">
      <c r="K592" s="112">
        <f>IF(AND(年报!N$2&lt;=A592,A592&lt;=年报!N$3),1,0)</f>
        <v>0</v>
      </c>
    </row>
    <row r="593" spans="11:11">
      <c r="K593" s="112">
        <f>IF(AND(年报!N$2&lt;=A593,A593&lt;=年报!N$3),1,0)</f>
        <v>0</v>
      </c>
    </row>
    <row r="594" spans="11:11">
      <c r="K594" s="112">
        <f>IF(AND(年报!N$2&lt;=A594,A594&lt;=年报!N$3),1,0)</f>
        <v>0</v>
      </c>
    </row>
    <row r="595" spans="11:11">
      <c r="K595" s="112">
        <f>IF(AND(年报!N$2&lt;=A595,A595&lt;=年报!N$3),1,0)</f>
        <v>0</v>
      </c>
    </row>
    <row r="596" spans="11:11">
      <c r="K596" s="112">
        <f>IF(AND(年报!N$2&lt;=A596,A596&lt;=年报!N$3),1,0)</f>
        <v>0</v>
      </c>
    </row>
    <row r="597" spans="11:11">
      <c r="K597" s="112">
        <f>IF(AND(年报!N$2&lt;=A597,A597&lt;=年报!N$3),1,0)</f>
        <v>0</v>
      </c>
    </row>
    <row r="598" spans="11:11">
      <c r="K598" s="112">
        <f>IF(AND(年报!N$2&lt;=A598,A598&lt;=年报!N$3),1,0)</f>
        <v>0</v>
      </c>
    </row>
    <row r="599" spans="11:11">
      <c r="K599" s="112">
        <f>IF(AND(年报!N$2&lt;=A599,A599&lt;=年报!N$3),1,0)</f>
        <v>0</v>
      </c>
    </row>
    <row r="600" spans="11:11">
      <c r="K600" s="112">
        <f>IF(AND(年报!N$2&lt;=A600,A600&lt;=年报!N$3),1,0)</f>
        <v>0</v>
      </c>
    </row>
    <row r="601" spans="11:11">
      <c r="K601" s="112">
        <f>IF(AND(年报!N$2&lt;=A601,A601&lt;=年报!N$3),1,0)</f>
        <v>0</v>
      </c>
    </row>
    <row r="602" spans="11:11">
      <c r="K602" s="112">
        <f>IF(AND(年报!N$2&lt;=A602,A602&lt;=年报!N$3),1,0)</f>
        <v>0</v>
      </c>
    </row>
    <row r="603" spans="11:11">
      <c r="K603" s="112">
        <f>IF(AND(年报!N$2&lt;=A603,A603&lt;=年报!N$3),1,0)</f>
        <v>0</v>
      </c>
    </row>
    <row r="604" spans="11:11">
      <c r="K604" s="112">
        <f>IF(AND(年报!N$2&lt;=A604,A604&lt;=年报!N$3),1,0)</f>
        <v>0</v>
      </c>
    </row>
    <row r="605" spans="11:11">
      <c r="K605" s="112">
        <f>IF(AND(年报!N$2&lt;=A605,A605&lt;=年报!N$3),1,0)</f>
        <v>0</v>
      </c>
    </row>
    <row r="606" spans="11:11">
      <c r="K606" s="112">
        <f>IF(AND(年报!N$2&lt;=A606,A606&lt;=年报!N$3),1,0)</f>
        <v>0</v>
      </c>
    </row>
    <row r="607" spans="11:11">
      <c r="K607" s="112">
        <f>IF(AND(年报!N$2&lt;=A607,A607&lt;=年报!N$3),1,0)</f>
        <v>0</v>
      </c>
    </row>
    <row r="608" spans="11:11">
      <c r="K608" s="112">
        <f>IF(AND(年报!N$2&lt;=A608,A608&lt;=年报!N$3),1,0)</f>
        <v>0</v>
      </c>
    </row>
    <row r="609" spans="11:11">
      <c r="K609" s="112">
        <f>IF(AND(年报!N$2&lt;=A609,A609&lt;=年报!N$3),1,0)</f>
        <v>0</v>
      </c>
    </row>
    <row r="610" spans="11:11">
      <c r="K610" s="112">
        <f>IF(AND(年报!N$2&lt;=A610,A610&lt;=年报!N$3),1,0)</f>
        <v>0</v>
      </c>
    </row>
    <row r="611" spans="11:11">
      <c r="K611" s="112">
        <f>IF(AND(年报!N$2&lt;=A611,A611&lt;=年报!N$3),1,0)</f>
        <v>0</v>
      </c>
    </row>
    <row r="612" spans="11:11">
      <c r="K612" s="112">
        <f>IF(AND(年报!N$2&lt;=A612,A612&lt;=年报!N$3),1,0)</f>
        <v>0</v>
      </c>
    </row>
    <row r="613" spans="11:11">
      <c r="K613" s="112">
        <f>IF(AND(年报!N$2&lt;=A613,A613&lt;=年报!N$3),1,0)</f>
        <v>0</v>
      </c>
    </row>
    <row r="614" spans="11:11">
      <c r="K614" s="112">
        <f>IF(AND(年报!N$2&lt;=A614,A614&lt;=年报!N$3),1,0)</f>
        <v>0</v>
      </c>
    </row>
    <row r="615" spans="11:11">
      <c r="K615" s="112">
        <f>IF(AND(年报!N$2&lt;=A615,A615&lt;=年报!N$3),1,0)</f>
        <v>0</v>
      </c>
    </row>
    <row r="616" spans="11:11">
      <c r="K616" s="112">
        <f>IF(AND(年报!N$2&lt;=A616,A616&lt;=年报!N$3),1,0)</f>
        <v>0</v>
      </c>
    </row>
    <row r="617" spans="11:11">
      <c r="K617" s="112">
        <f>IF(AND(年报!N$2&lt;=A617,A617&lt;=年报!N$3),1,0)</f>
        <v>0</v>
      </c>
    </row>
    <row r="618" spans="11:11">
      <c r="K618" s="112">
        <f>IF(AND(年报!N$2&lt;=A618,A618&lt;=年报!N$3),1,0)</f>
        <v>0</v>
      </c>
    </row>
    <row r="619" spans="11:11">
      <c r="K619" s="112">
        <f>IF(AND(年报!N$2&lt;=A619,A619&lt;=年报!N$3),1,0)</f>
        <v>0</v>
      </c>
    </row>
    <row r="620" spans="11:11">
      <c r="K620" s="112">
        <f>IF(AND(年报!N$2&lt;=A620,A620&lt;=年报!N$3),1,0)</f>
        <v>0</v>
      </c>
    </row>
    <row r="621" spans="11:11">
      <c r="K621" s="112">
        <f>IF(AND(年报!N$2&lt;=A621,A621&lt;=年报!N$3),1,0)</f>
        <v>0</v>
      </c>
    </row>
    <row r="622" spans="11:11">
      <c r="K622" s="112">
        <f>IF(AND(年报!N$2&lt;=A622,A622&lt;=年报!N$3),1,0)</f>
        <v>0</v>
      </c>
    </row>
    <row r="623" spans="11:11">
      <c r="K623" s="112">
        <f>IF(AND(年报!N$2&lt;=A623,A623&lt;=年报!N$3),1,0)</f>
        <v>0</v>
      </c>
    </row>
    <row r="624" spans="11:11">
      <c r="K624" s="112">
        <f>IF(AND(年报!N$2&lt;=A624,A624&lt;=年报!N$3),1,0)</f>
        <v>0</v>
      </c>
    </row>
    <row r="625" spans="11:11">
      <c r="K625" s="112">
        <f>IF(AND(年报!N$2&lt;=A625,A625&lt;=年报!N$3),1,0)</f>
        <v>0</v>
      </c>
    </row>
    <row r="626" spans="11:11">
      <c r="K626" s="112">
        <f>IF(AND(年报!N$2&lt;=A626,A626&lt;=年报!N$3),1,0)</f>
        <v>0</v>
      </c>
    </row>
    <row r="627" spans="11:11">
      <c r="K627" s="112">
        <f>IF(AND(年报!N$2&lt;=A627,A627&lt;=年报!N$3),1,0)</f>
        <v>0</v>
      </c>
    </row>
    <row r="628" spans="11:11">
      <c r="K628" s="112">
        <f>IF(AND(年报!N$2&lt;=A628,A628&lt;=年报!N$3),1,0)</f>
        <v>0</v>
      </c>
    </row>
    <row r="629" spans="11:11">
      <c r="K629" s="112">
        <f>IF(AND(年报!N$2&lt;=A629,A629&lt;=年报!N$3),1,0)</f>
        <v>0</v>
      </c>
    </row>
    <row r="630" spans="11:11">
      <c r="K630" s="112">
        <f>IF(AND(年报!N$2&lt;=A630,A630&lt;=年报!N$3),1,0)</f>
        <v>0</v>
      </c>
    </row>
    <row r="631" spans="11:11">
      <c r="K631" s="112">
        <f>IF(AND(年报!N$2&lt;=A631,A631&lt;=年报!N$3),1,0)</f>
        <v>0</v>
      </c>
    </row>
    <row r="632" spans="11:11">
      <c r="K632" s="112">
        <f>IF(AND(年报!N$2&lt;=A632,A632&lt;=年报!N$3),1,0)</f>
        <v>0</v>
      </c>
    </row>
    <row r="633" spans="11:11">
      <c r="K633" s="112">
        <f>IF(AND(年报!N$2&lt;=A633,A633&lt;=年报!N$3),1,0)</f>
        <v>0</v>
      </c>
    </row>
    <row r="634" spans="11:11">
      <c r="K634" s="112">
        <f>IF(AND(年报!N$2&lt;=A634,A634&lt;=年报!N$3),1,0)</f>
        <v>0</v>
      </c>
    </row>
    <row r="635" spans="11:11">
      <c r="K635" s="112">
        <f>IF(AND(年报!N$2&lt;=A635,A635&lt;=年报!N$3),1,0)</f>
        <v>0</v>
      </c>
    </row>
    <row r="636" spans="11:11">
      <c r="K636" s="112">
        <f>IF(AND(年报!N$2&lt;=A636,A636&lt;=年报!N$3),1,0)</f>
        <v>0</v>
      </c>
    </row>
    <row r="637" spans="11:11">
      <c r="K637" s="112">
        <f>IF(AND(年报!N$2&lt;=A637,A637&lt;=年报!N$3),1,0)</f>
        <v>0</v>
      </c>
    </row>
    <row r="638" spans="11:11">
      <c r="K638" s="112">
        <f>IF(AND(年报!N$2&lt;=A638,A638&lt;=年报!N$3),1,0)</f>
        <v>0</v>
      </c>
    </row>
    <row r="639" spans="11:11">
      <c r="K639" s="112">
        <f>IF(AND(年报!N$2&lt;=A639,A639&lt;=年报!N$3),1,0)</f>
        <v>0</v>
      </c>
    </row>
    <row r="640" spans="11:11">
      <c r="K640" s="112">
        <f>IF(AND(年报!N$2&lt;=A640,A640&lt;=年报!N$3),1,0)</f>
        <v>0</v>
      </c>
    </row>
    <row r="641" spans="11:11">
      <c r="K641" s="112">
        <f>IF(AND(年报!N$2&lt;=A641,A641&lt;=年报!N$3),1,0)</f>
        <v>0</v>
      </c>
    </row>
    <row r="642" spans="11:11">
      <c r="K642" s="112">
        <f>IF(AND(年报!N$2&lt;=A642,A642&lt;=年报!N$3),1,0)</f>
        <v>0</v>
      </c>
    </row>
    <row r="643" spans="11:11">
      <c r="K643" s="112">
        <f>IF(AND(年报!N$2&lt;=A643,A643&lt;=年报!N$3),1,0)</f>
        <v>0</v>
      </c>
    </row>
    <row r="644" spans="11:11">
      <c r="K644" s="112">
        <f>IF(AND(年报!N$2&lt;=A644,A644&lt;=年报!N$3),1,0)</f>
        <v>0</v>
      </c>
    </row>
    <row r="645" spans="11:11">
      <c r="K645" s="112">
        <f>IF(AND(年报!N$2&lt;=A645,A645&lt;=年报!N$3),1,0)</f>
        <v>0</v>
      </c>
    </row>
    <row r="646" spans="11:11">
      <c r="K646" s="112">
        <f>IF(AND(年报!N$2&lt;=A646,A646&lt;=年报!N$3),1,0)</f>
        <v>0</v>
      </c>
    </row>
    <row r="647" spans="11:11">
      <c r="K647" s="112">
        <f>IF(AND(年报!N$2&lt;=A647,A647&lt;=年报!N$3),1,0)</f>
        <v>0</v>
      </c>
    </row>
    <row r="648" spans="11:11">
      <c r="K648" s="112">
        <f>IF(AND(年报!N$2&lt;=A648,A648&lt;=年报!N$3),1,0)</f>
        <v>0</v>
      </c>
    </row>
    <row r="649" spans="11:11">
      <c r="K649" s="112">
        <f>IF(AND(年报!N$2&lt;=A649,A649&lt;=年报!N$3),1,0)</f>
        <v>0</v>
      </c>
    </row>
    <row r="650" spans="11:11">
      <c r="K650" s="112">
        <f>IF(AND(年报!N$2&lt;=A650,A650&lt;=年报!N$3),1,0)</f>
        <v>0</v>
      </c>
    </row>
    <row r="651" spans="11:11">
      <c r="K651" s="112">
        <f>IF(AND(年报!N$2&lt;=A651,A651&lt;=年报!N$3),1,0)</f>
        <v>0</v>
      </c>
    </row>
    <row r="652" spans="11:11">
      <c r="K652" s="112">
        <f>IF(AND(年报!N$2&lt;=A652,A652&lt;=年报!N$3),1,0)</f>
        <v>0</v>
      </c>
    </row>
    <row r="653" spans="11:11">
      <c r="K653" s="112">
        <f>IF(AND(年报!N$2&lt;=A653,A653&lt;=年报!N$3),1,0)</f>
        <v>0</v>
      </c>
    </row>
    <row r="654" spans="11:11">
      <c r="K654" s="112">
        <f>IF(AND(年报!N$2&lt;=A654,A654&lt;=年报!N$3),1,0)</f>
        <v>0</v>
      </c>
    </row>
    <row r="655" spans="11:11">
      <c r="K655" s="112">
        <f>IF(AND(年报!N$2&lt;=A655,A655&lt;=年报!N$3),1,0)</f>
        <v>0</v>
      </c>
    </row>
    <row r="656" spans="11:11">
      <c r="K656" s="112">
        <f>IF(AND(年报!N$2&lt;=A656,A656&lt;=年报!N$3),1,0)</f>
        <v>0</v>
      </c>
    </row>
    <row r="657" spans="11:11">
      <c r="K657" s="112">
        <f>IF(AND(年报!N$2&lt;=A657,A657&lt;=年报!N$3),1,0)</f>
        <v>0</v>
      </c>
    </row>
    <row r="658" spans="11:11">
      <c r="K658" s="112">
        <f>IF(AND(年报!N$2&lt;=A658,A658&lt;=年报!N$3),1,0)</f>
        <v>0</v>
      </c>
    </row>
    <row r="659" spans="11:11">
      <c r="K659" s="112">
        <f>IF(AND(年报!N$2&lt;=A659,A659&lt;=年报!N$3),1,0)</f>
        <v>0</v>
      </c>
    </row>
    <row r="660" spans="11:11">
      <c r="K660" s="112">
        <f>IF(AND(年报!N$2&lt;=A660,A660&lt;=年报!N$3),1,0)</f>
        <v>0</v>
      </c>
    </row>
    <row r="661" spans="11:11">
      <c r="K661" s="112">
        <f>IF(AND(年报!N$2&lt;=A661,A661&lt;=年报!N$3),1,0)</f>
        <v>0</v>
      </c>
    </row>
    <row r="662" spans="11:11">
      <c r="K662" s="112">
        <f>IF(AND(年报!N$2&lt;=A662,A662&lt;=年报!N$3),1,0)</f>
        <v>0</v>
      </c>
    </row>
    <row r="663" spans="11:11">
      <c r="K663" s="112">
        <f>IF(AND(年报!N$2&lt;=A663,A663&lt;=年报!N$3),1,0)</f>
        <v>0</v>
      </c>
    </row>
    <row r="664" spans="11:11">
      <c r="K664" s="112">
        <f>IF(AND(年报!N$2&lt;=A664,A664&lt;=年报!N$3),1,0)</f>
        <v>0</v>
      </c>
    </row>
    <row r="665" spans="11:11">
      <c r="K665" s="112">
        <f>IF(AND(年报!N$2&lt;=A665,A665&lt;=年报!N$3),1,0)</f>
        <v>0</v>
      </c>
    </row>
    <row r="666" spans="11:11">
      <c r="K666" s="112">
        <f>IF(AND(年报!N$2&lt;=A666,A666&lt;=年报!N$3),1,0)</f>
        <v>0</v>
      </c>
    </row>
    <row r="667" spans="11:11">
      <c r="K667" s="112">
        <f>IF(AND(年报!N$2&lt;=A667,A667&lt;=年报!N$3),1,0)</f>
        <v>0</v>
      </c>
    </row>
    <row r="668" spans="11:11">
      <c r="K668" s="112">
        <f>IF(AND(年报!N$2&lt;=A668,A668&lt;=年报!N$3),1,0)</f>
        <v>0</v>
      </c>
    </row>
    <row r="669" spans="11:11">
      <c r="K669" s="112">
        <f>IF(AND(年报!N$2&lt;=A669,A669&lt;=年报!N$3),1,0)</f>
        <v>0</v>
      </c>
    </row>
    <row r="670" spans="11:11">
      <c r="K670" s="112">
        <f>IF(AND(年报!N$2&lt;=A670,A670&lt;=年报!N$3),1,0)</f>
        <v>0</v>
      </c>
    </row>
    <row r="671" spans="11:11">
      <c r="K671" s="112">
        <f>IF(AND(年报!N$2&lt;=A671,A671&lt;=年报!N$3),1,0)</f>
        <v>0</v>
      </c>
    </row>
    <row r="672" spans="11:11">
      <c r="K672" s="112">
        <f>IF(AND(年报!N$2&lt;=A672,A672&lt;=年报!N$3),1,0)</f>
        <v>0</v>
      </c>
    </row>
    <row r="673" spans="11:11">
      <c r="K673" s="112">
        <f>IF(AND(年报!N$2&lt;=A673,A673&lt;=年报!N$3),1,0)</f>
        <v>0</v>
      </c>
    </row>
    <row r="674" spans="11:11">
      <c r="K674" s="112">
        <f>IF(AND(年报!N$2&lt;=A674,A674&lt;=年报!N$3),1,0)</f>
        <v>0</v>
      </c>
    </row>
    <row r="675" spans="11:11">
      <c r="K675" s="112">
        <f>IF(AND(年报!N$2&lt;=A675,A675&lt;=年报!N$3),1,0)</f>
        <v>0</v>
      </c>
    </row>
    <row r="676" spans="11:11">
      <c r="K676" s="112">
        <f>IF(AND(年报!N$2&lt;=A676,A676&lt;=年报!N$3),1,0)</f>
        <v>0</v>
      </c>
    </row>
    <row r="677" spans="11:11">
      <c r="K677" s="112">
        <f>IF(AND(年报!N$2&lt;=A677,A677&lt;=年报!N$3),1,0)</f>
        <v>0</v>
      </c>
    </row>
    <row r="678" spans="11:11">
      <c r="K678" s="112">
        <f>IF(AND(年报!N$2&lt;=A678,A678&lt;=年报!N$3),1,0)</f>
        <v>0</v>
      </c>
    </row>
    <row r="679" spans="11:11">
      <c r="K679" s="112">
        <f>IF(AND(年报!N$2&lt;=A679,A679&lt;=年报!N$3),1,0)</f>
        <v>0</v>
      </c>
    </row>
    <row r="680" spans="11:11">
      <c r="K680" s="112">
        <f>IF(AND(年报!N$2&lt;=A680,A680&lt;=年报!N$3),1,0)</f>
        <v>0</v>
      </c>
    </row>
    <row r="681" spans="11:11">
      <c r="K681" s="112">
        <f>IF(AND(年报!N$2&lt;=A681,A681&lt;=年报!N$3),1,0)</f>
        <v>0</v>
      </c>
    </row>
    <row r="682" spans="11:11">
      <c r="K682" s="112">
        <f>IF(AND(年报!N$2&lt;=A682,A682&lt;=年报!N$3),1,0)</f>
        <v>0</v>
      </c>
    </row>
    <row r="683" spans="11:11">
      <c r="K683" s="112">
        <f>IF(AND(年报!N$2&lt;=A683,A683&lt;=年报!N$3),1,0)</f>
        <v>0</v>
      </c>
    </row>
    <row r="684" spans="11:11">
      <c r="K684" s="112">
        <f>IF(AND(年报!N$2&lt;=A684,A684&lt;=年报!N$3),1,0)</f>
        <v>0</v>
      </c>
    </row>
    <row r="685" spans="11:11">
      <c r="K685" s="112">
        <f>IF(AND(年报!N$2&lt;=A685,A685&lt;=年报!N$3),1,0)</f>
        <v>0</v>
      </c>
    </row>
    <row r="686" spans="11:11">
      <c r="K686" s="112">
        <f>IF(AND(年报!N$2&lt;=A686,A686&lt;=年报!N$3),1,0)</f>
        <v>0</v>
      </c>
    </row>
    <row r="687" spans="11:11">
      <c r="K687" s="112">
        <f>IF(AND(年报!N$2&lt;=A687,A687&lt;=年报!N$3),1,0)</f>
        <v>0</v>
      </c>
    </row>
    <row r="688" spans="11:11">
      <c r="K688" s="112">
        <f>IF(AND(年报!N$2&lt;=A688,A688&lt;=年报!N$3),1,0)</f>
        <v>0</v>
      </c>
    </row>
    <row r="689" spans="11:11">
      <c r="K689" s="112">
        <f>IF(AND(年报!N$2&lt;=A689,A689&lt;=年报!N$3),1,0)</f>
        <v>0</v>
      </c>
    </row>
    <row r="690" spans="11:11">
      <c r="K690" s="112">
        <f>IF(AND(年报!N$2&lt;=A690,A690&lt;=年报!N$3),1,0)</f>
        <v>0</v>
      </c>
    </row>
    <row r="691" spans="11:11">
      <c r="K691" s="112">
        <f>IF(AND(年报!N$2&lt;=A691,A691&lt;=年报!N$3),1,0)</f>
        <v>0</v>
      </c>
    </row>
    <row r="692" spans="11:11">
      <c r="K692" s="112">
        <f>IF(AND(年报!N$2&lt;=A692,A692&lt;=年报!N$3),1,0)</f>
        <v>0</v>
      </c>
    </row>
    <row r="693" spans="11:11">
      <c r="K693" s="112">
        <f>IF(AND(年报!N$2&lt;=A693,A693&lt;=年报!N$3),1,0)</f>
        <v>0</v>
      </c>
    </row>
    <row r="694" spans="11:11">
      <c r="K694" s="112">
        <f>IF(AND(年报!N$2&lt;=A694,A694&lt;=年报!N$3),1,0)</f>
        <v>0</v>
      </c>
    </row>
    <row r="695" spans="11:11">
      <c r="K695" s="112">
        <f>IF(AND(年报!N$2&lt;=A695,A695&lt;=年报!N$3),1,0)</f>
        <v>0</v>
      </c>
    </row>
    <row r="696" spans="11:11">
      <c r="K696" s="112">
        <f>IF(AND(年报!N$2&lt;=A696,A696&lt;=年报!N$3),1,0)</f>
        <v>0</v>
      </c>
    </row>
    <row r="697" spans="11:11">
      <c r="K697" s="112">
        <f>IF(AND(年报!N$2&lt;=A697,A697&lt;=年报!N$3),1,0)</f>
        <v>0</v>
      </c>
    </row>
    <row r="698" spans="11:11">
      <c r="K698" s="112">
        <f>IF(AND(年报!N$2&lt;=A698,A698&lt;=年报!N$3),1,0)</f>
        <v>0</v>
      </c>
    </row>
    <row r="699" spans="11:11">
      <c r="K699" s="112">
        <f>IF(AND(年报!N$2&lt;=A699,A699&lt;=年报!N$3),1,0)</f>
        <v>0</v>
      </c>
    </row>
    <row r="700" spans="11:11">
      <c r="K700" s="112">
        <f>IF(AND(年报!N$2&lt;=A700,A700&lt;=年报!N$3),1,0)</f>
        <v>0</v>
      </c>
    </row>
    <row r="701" spans="11:11">
      <c r="K701" s="112">
        <f>IF(AND(年报!N$2&lt;=A701,A701&lt;=年报!N$3),1,0)</f>
        <v>0</v>
      </c>
    </row>
    <row r="702" spans="11:11">
      <c r="K702" s="112">
        <f>IF(AND(年报!N$2&lt;=A702,A702&lt;=年报!N$3),1,0)</f>
        <v>0</v>
      </c>
    </row>
    <row r="703" spans="11:11">
      <c r="K703" s="112">
        <f>IF(AND(年报!N$2&lt;=A703,A703&lt;=年报!N$3),1,0)</f>
        <v>0</v>
      </c>
    </row>
    <row r="704" spans="11:11">
      <c r="K704" s="112">
        <f>IF(AND(年报!N$2&lt;=A704,A704&lt;=年报!N$3),1,0)</f>
        <v>0</v>
      </c>
    </row>
    <row r="705" spans="11:11">
      <c r="K705" s="112">
        <f>IF(AND(年报!N$2&lt;=A705,A705&lt;=年报!N$3),1,0)</f>
        <v>0</v>
      </c>
    </row>
    <row r="706" spans="11:11">
      <c r="K706" s="112">
        <f>IF(AND(年报!N$2&lt;=A706,A706&lt;=年报!N$3),1,0)</f>
        <v>0</v>
      </c>
    </row>
    <row r="707" spans="11:11">
      <c r="K707" s="112">
        <f>IF(AND(年报!N$2&lt;=A707,A707&lt;=年报!N$3),1,0)</f>
        <v>0</v>
      </c>
    </row>
    <row r="708" spans="11:11">
      <c r="K708" s="112">
        <f>IF(AND(年报!N$2&lt;=A708,A708&lt;=年报!N$3),1,0)</f>
        <v>0</v>
      </c>
    </row>
    <row r="709" spans="11:11">
      <c r="K709" s="112">
        <f>IF(AND(年报!N$2&lt;=A709,A709&lt;=年报!N$3),1,0)</f>
        <v>0</v>
      </c>
    </row>
    <row r="710" spans="11:11">
      <c r="K710" s="112">
        <f>IF(AND(年报!N$2&lt;=A710,A710&lt;=年报!N$3),1,0)</f>
        <v>0</v>
      </c>
    </row>
    <row r="711" spans="11:11">
      <c r="K711" s="112">
        <f>IF(AND(年报!N$2&lt;=A711,A711&lt;=年报!N$3),1,0)</f>
        <v>0</v>
      </c>
    </row>
    <row r="712" spans="11:11">
      <c r="K712" s="112">
        <f>IF(AND(年报!N$2&lt;=A712,A712&lt;=年报!N$3),1,0)</f>
        <v>0</v>
      </c>
    </row>
    <row r="713" spans="11:11">
      <c r="K713" s="112">
        <f>IF(AND(年报!N$2&lt;=A713,A713&lt;=年报!N$3),1,0)</f>
        <v>0</v>
      </c>
    </row>
    <row r="714" spans="11:11">
      <c r="K714" s="112">
        <f>IF(AND(年报!N$2&lt;=A714,A714&lt;=年报!N$3),1,0)</f>
        <v>0</v>
      </c>
    </row>
    <row r="715" spans="11:11">
      <c r="K715" s="112">
        <f>IF(AND(年报!N$2&lt;=A715,A715&lt;=年报!N$3),1,0)</f>
        <v>0</v>
      </c>
    </row>
    <row r="716" spans="11:11">
      <c r="K716" s="112">
        <f>IF(AND(年报!N$2&lt;=A716,A716&lt;=年报!N$3),1,0)</f>
        <v>0</v>
      </c>
    </row>
    <row r="717" spans="11:11">
      <c r="K717" s="112">
        <f>IF(AND(年报!N$2&lt;=A717,A717&lt;=年报!N$3),1,0)</f>
        <v>0</v>
      </c>
    </row>
    <row r="718" spans="11:11">
      <c r="K718" s="112">
        <f>IF(AND(年报!N$2&lt;=A718,A718&lt;=年报!N$3),1,0)</f>
        <v>0</v>
      </c>
    </row>
    <row r="719" spans="11:11">
      <c r="K719" s="112">
        <f>IF(AND(年报!N$2&lt;=A719,A719&lt;=年报!N$3),1,0)</f>
        <v>0</v>
      </c>
    </row>
    <row r="720" spans="11:11">
      <c r="K720" s="112">
        <f>IF(AND(年报!N$2&lt;=A720,A720&lt;=年报!N$3),1,0)</f>
        <v>0</v>
      </c>
    </row>
    <row r="721" spans="11:11">
      <c r="K721" s="112">
        <f>IF(AND(年报!N$2&lt;=A721,A721&lt;=年报!N$3),1,0)</f>
        <v>0</v>
      </c>
    </row>
    <row r="722" spans="11:11">
      <c r="K722" s="112">
        <f>IF(AND(年报!N$2&lt;=A722,A722&lt;=年报!N$3),1,0)</f>
        <v>0</v>
      </c>
    </row>
    <row r="723" spans="11:11">
      <c r="K723" s="112">
        <f>IF(AND(年报!N$2&lt;=A723,A723&lt;=年报!N$3),1,0)</f>
        <v>0</v>
      </c>
    </row>
    <row r="724" spans="11:11">
      <c r="K724" s="112">
        <f>IF(AND(年报!N$2&lt;=A724,A724&lt;=年报!N$3),1,0)</f>
        <v>0</v>
      </c>
    </row>
    <row r="725" spans="11:11">
      <c r="K725" s="112">
        <f>IF(AND(年报!N$2&lt;=A725,A725&lt;=年报!N$3),1,0)</f>
        <v>0</v>
      </c>
    </row>
    <row r="726" spans="11:11">
      <c r="K726" s="112">
        <f>IF(AND(年报!N$2&lt;=A726,A726&lt;=年报!N$3),1,0)</f>
        <v>0</v>
      </c>
    </row>
    <row r="727" spans="11:11">
      <c r="K727" s="112">
        <f>IF(AND(年报!N$2&lt;=A727,A727&lt;=年报!N$3),1,0)</f>
        <v>0</v>
      </c>
    </row>
    <row r="728" spans="11:11">
      <c r="K728" s="112">
        <f>IF(AND(年报!N$2&lt;=A728,A728&lt;=年报!N$3),1,0)</f>
        <v>0</v>
      </c>
    </row>
    <row r="729" spans="11:11">
      <c r="K729" s="112">
        <f>IF(AND(年报!N$2&lt;=A729,A729&lt;=年报!N$3),1,0)</f>
        <v>0</v>
      </c>
    </row>
    <row r="730" spans="11:11">
      <c r="K730" s="112">
        <f>IF(AND(年报!N$2&lt;=A730,A730&lt;=年报!N$3),1,0)</f>
        <v>0</v>
      </c>
    </row>
    <row r="731" spans="11:11">
      <c r="K731" s="112">
        <f>IF(AND(年报!N$2&lt;=A731,A731&lt;=年报!N$3),1,0)</f>
        <v>0</v>
      </c>
    </row>
    <row r="732" spans="11:11">
      <c r="K732" s="112">
        <f>IF(AND(年报!N$2&lt;=A732,A732&lt;=年报!N$3),1,0)</f>
        <v>0</v>
      </c>
    </row>
    <row r="733" spans="11:11">
      <c r="K733" s="112">
        <f>IF(AND(年报!N$2&lt;=A733,A733&lt;=年报!N$3),1,0)</f>
        <v>0</v>
      </c>
    </row>
    <row r="734" spans="11:11">
      <c r="K734" s="112">
        <f>IF(AND(年报!N$2&lt;=A734,A734&lt;=年报!N$3),1,0)</f>
        <v>0</v>
      </c>
    </row>
    <row r="735" spans="11:11">
      <c r="K735" s="112">
        <f>IF(AND(年报!N$2&lt;=A735,A735&lt;=年报!N$3),1,0)</f>
        <v>0</v>
      </c>
    </row>
    <row r="736" spans="11:11">
      <c r="K736" s="112">
        <f>IF(AND(年报!N$2&lt;=A736,A736&lt;=年报!N$3),1,0)</f>
        <v>0</v>
      </c>
    </row>
    <row r="737" spans="11:11">
      <c r="K737" s="112">
        <f>IF(AND(年报!N$2&lt;=A737,A737&lt;=年报!N$3),1,0)</f>
        <v>0</v>
      </c>
    </row>
    <row r="738" spans="11:11">
      <c r="K738" s="112">
        <f>IF(AND(年报!N$2&lt;=A738,A738&lt;=年报!N$3),1,0)</f>
        <v>0</v>
      </c>
    </row>
    <row r="739" spans="11:11">
      <c r="K739" s="112">
        <f>IF(AND(年报!N$2&lt;=A739,A739&lt;=年报!N$3),1,0)</f>
        <v>0</v>
      </c>
    </row>
    <row r="740" spans="11:11">
      <c r="K740" s="112">
        <f>IF(AND(年报!N$2&lt;=A740,A740&lt;=年报!N$3),1,0)</f>
        <v>0</v>
      </c>
    </row>
    <row r="741" spans="11:11">
      <c r="K741" s="112">
        <f>IF(AND(年报!N$2&lt;=A741,A741&lt;=年报!N$3),1,0)</f>
        <v>0</v>
      </c>
    </row>
    <row r="742" spans="11:11">
      <c r="K742" s="112">
        <f>IF(AND(年报!N$2&lt;=A742,A742&lt;=年报!N$3),1,0)</f>
        <v>0</v>
      </c>
    </row>
    <row r="743" spans="11:11">
      <c r="K743" s="112">
        <f>IF(AND(年报!N$2&lt;=A743,A743&lt;=年报!N$3),1,0)</f>
        <v>0</v>
      </c>
    </row>
    <row r="744" spans="11:11">
      <c r="K744" s="112">
        <f>IF(AND(年报!N$2&lt;=A744,A744&lt;=年报!N$3),1,0)</f>
        <v>0</v>
      </c>
    </row>
    <row r="745" spans="11:11">
      <c r="K745" s="112">
        <f>IF(AND(年报!N$2&lt;=A745,A745&lt;=年报!N$3),1,0)</f>
        <v>0</v>
      </c>
    </row>
    <row r="746" spans="11:11">
      <c r="K746" s="112">
        <f>IF(AND(年报!N$2&lt;=A746,A746&lt;=年报!N$3),1,0)</f>
        <v>0</v>
      </c>
    </row>
    <row r="747" spans="11:11">
      <c r="K747" s="112">
        <f>IF(AND(年报!N$2&lt;=A747,A747&lt;=年报!N$3),1,0)</f>
        <v>0</v>
      </c>
    </row>
    <row r="748" spans="11:11">
      <c r="K748" s="112">
        <f>IF(AND(年报!N$2&lt;=A748,A748&lt;=年报!N$3),1,0)</f>
        <v>0</v>
      </c>
    </row>
    <row r="749" spans="11:11">
      <c r="K749" s="112">
        <f>IF(AND(年报!N$2&lt;=A749,A749&lt;=年报!N$3),1,0)</f>
        <v>0</v>
      </c>
    </row>
    <row r="750" spans="11:11">
      <c r="K750" s="112">
        <f>IF(AND(年报!N$2&lt;=A750,A750&lt;=年报!N$3),1,0)</f>
        <v>0</v>
      </c>
    </row>
    <row r="751" spans="11:11">
      <c r="K751" s="112">
        <f>IF(AND(年报!N$2&lt;=A751,A751&lt;=年报!N$3),1,0)</f>
        <v>0</v>
      </c>
    </row>
    <row r="752" spans="11:11">
      <c r="K752" s="112">
        <f>IF(AND(年报!N$2&lt;=A752,A752&lt;=年报!N$3),1,0)</f>
        <v>0</v>
      </c>
    </row>
    <row r="753" spans="11:11">
      <c r="K753" s="112">
        <f>IF(AND(年报!N$2&lt;=A753,A753&lt;=年报!N$3),1,0)</f>
        <v>0</v>
      </c>
    </row>
    <row r="754" spans="11:11">
      <c r="K754" s="112">
        <f>IF(AND(年报!N$2&lt;=A754,A754&lt;=年报!N$3),1,0)</f>
        <v>0</v>
      </c>
    </row>
    <row r="755" spans="11:11">
      <c r="K755" s="112">
        <f>IF(AND(年报!N$2&lt;=A755,A755&lt;=年报!N$3),1,0)</f>
        <v>0</v>
      </c>
    </row>
    <row r="756" spans="11:11">
      <c r="K756" s="112">
        <f>IF(AND(年报!N$2&lt;=A756,A756&lt;=年报!N$3),1,0)</f>
        <v>0</v>
      </c>
    </row>
    <row r="757" spans="11:11">
      <c r="K757" s="112">
        <f>IF(AND(年报!N$2&lt;=A757,A757&lt;=年报!N$3),1,0)</f>
        <v>0</v>
      </c>
    </row>
    <row r="758" spans="11:11">
      <c r="K758" s="112">
        <f>IF(AND(年报!N$2&lt;=A758,A758&lt;=年报!N$3),1,0)</f>
        <v>0</v>
      </c>
    </row>
    <row r="759" spans="11:11">
      <c r="K759" s="112">
        <f>IF(AND(年报!N$2&lt;=A759,A759&lt;=年报!N$3),1,0)</f>
        <v>0</v>
      </c>
    </row>
    <row r="760" spans="11:11">
      <c r="K760" s="112">
        <f>IF(AND(年报!N$2&lt;=A760,A760&lt;=年报!N$3),1,0)</f>
        <v>0</v>
      </c>
    </row>
    <row r="761" spans="11:11">
      <c r="K761" s="112">
        <f>IF(AND(年报!N$2&lt;=A761,A761&lt;=年报!N$3),1,0)</f>
        <v>0</v>
      </c>
    </row>
    <row r="762" spans="11:11">
      <c r="K762" s="112">
        <f>IF(AND(年报!N$2&lt;=A762,A762&lt;=年报!N$3),1,0)</f>
        <v>0</v>
      </c>
    </row>
    <row r="763" spans="11:11">
      <c r="K763" s="112">
        <f>IF(AND(年报!N$2&lt;=A763,A763&lt;=年报!N$3),1,0)</f>
        <v>0</v>
      </c>
    </row>
    <row r="764" spans="11:11">
      <c r="K764" s="112">
        <f>IF(AND(年报!N$2&lt;=A764,A764&lt;=年报!N$3),1,0)</f>
        <v>0</v>
      </c>
    </row>
    <row r="765" spans="11:11">
      <c r="K765" s="112">
        <f>IF(AND(年报!N$2&lt;=A765,A765&lt;=年报!N$3),1,0)</f>
        <v>0</v>
      </c>
    </row>
    <row r="766" spans="11:11">
      <c r="K766" s="112">
        <f>IF(AND(年报!N$2&lt;=A766,A766&lt;=年报!N$3),1,0)</f>
        <v>0</v>
      </c>
    </row>
    <row r="767" spans="11:11">
      <c r="K767" s="112">
        <f>IF(AND(年报!N$2&lt;=A767,A767&lt;=年报!N$3),1,0)</f>
        <v>0</v>
      </c>
    </row>
    <row r="768" spans="11:11">
      <c r="K768" s="112">
        <f>IF(AND(年报!N$2&lt;=A768,A768&lt;=年报!N$3),1,0)</f>
        <v>0</v>
      </c>
    </row>
    <row r="769" spans="11:11">
      <c r="K769" s="112">
        <f>IF(AND(年报!N$2&lt;=A769,A769&lt;=年报!N$3),1,0)</f>
        <v>0</v>
      </c>
    </row>
    <row r="770" spans="11:11">
      <c r="K770" s="112">
        <f>IF(AND(年报!N$2&lt;=A770,A770&lt;=年报!N$3),1,0)</f>
        <v>0</v>
      </c>
    </row>
    <row r="771" spans="11:11">
      <c r="K771" s="112">
        <f>IF(AND(年报!N$2&lt;=A771,A771&lt;=年报!N$3),1,0)</f>
        <v>0</v>
      </c>
    </row>
    <row r="772" spans="11:11">
      <c r="K772" s="112">
        <f>IF(AND(年报!N$2&lt;=A772,A772&lt;=年报!N$3),1,0)</f>
        <v>0</v>
      </c>
    </row>
    <row r="773" spans="11:11">
      <c r="K773" s="112">
        <f>IF(AND(年报!N$2&lt;=A773,A773&lt;=年报!N$3),1,0)</f>
        <v>0</v>
      </c>
    </row>
    <row r="774" spans="11:11">
      <c r="K774" s="112">
        <f>IF(AND(年报!N$2&lt;=A774,A774&lt;=年报!N$3),1,0)</f>
        <v>0</v>
      </c>
    </row>
    <row r="775" spans="11:11">
      <c r="K775" s="112">
        <f>IF(AND(年报!N$2&lt;=A775,A775&lt;=年报!N$3),1,0)</f>
        <v>0</v>
      </c>
    </row>
    <row r="776" spans="11:11">
      <c r="K776" s="112">
        <f>IF(AND(年报!N$2&lt;=A776,A776&lt;=年报!N$3),1,0)</f>
        <v>0</v>
      </c>
    </row>
    <row r="777" spans="11:11">
      <c r="K777" s="112">
        <f>IF(AND(年报!N$2&lt;=A777,A777&lt;=年报!N$3),1,0)</f>
        <v>0</v>
      </c>
    </row>
    <row r="778" spans="11:11">
      <c r="K778" s="112">
        <f>IF(AND(年报!N$2&lt;=A778,A778&lt;=年报!N$3),1,0)</f>
        <v>0</v>
      </c>
    </row>
    <row r="779" spans="11:11">
      <c r="K779" s="112">
        <f>IF(AND(年报!N$2&lt;=A779,A779&lt;=年报!N$3),1,0)</f>
        <v>0</v>
      </c>
    </row>
    <row r="780" spans="11:11">
      <c r="K780" s="112">
        <f>IF(AND(年报!N$2&lt;=A780,A780&lt;=年报!N$3),1,0)</f>
        <v>0</v>
      </c>
    </row>
    <row r="781" spans="11:11">
      <c r="K781" s="112">
        <f>IF(AND(年报!N$2&lt;=A781,A781&lt;=年报!N$3),1,0)</f>
        <v>0</v>
      </c>
    </row>
    <row r="782" spans="11:11">
      <c r="K782" s="112">
        <f>IF(AND(年报!N$2&lt;=A782,A782&lt;=年报!N$3),1,0)</f>
        <v>0</v>
      </c>
    </row>
    <row r="783" spans="11:11">
      <c r="K783" s="112">
        <f>IF(AND(年报!N$2&lt;=A783,A783&lt;=年报!N$3),1,0)</f>
        <v>0</v>
      </c>
    </row>
    <row r="784" spans="11:11">
      <c r="K784" s="112">
        <f>IF(AND(年报!N$2&lt;=A784,A784&lt;=年报!N$3),1,0)</f>
        <v>0</v>
      </c>
    </row>
    <row r="785" spans="11:11">
      <c r="K785" s="112">
        <f>IF(AND(年报!N$2&lt;=A785,A785&lt;=年报!N$3),1,0)</f>
        <v>0</v>
      </c>
    </row>
    <row r="786" spans="11:11">
      <c r="K786" s="112">
        <f>IF(AND(年报!N$2&lt;=A786,A786&lt;=年报!N$3),1,0)</f>
        <v>0</v>
      </c>
    </row>
    <row r="787" spans="11:11">
      <c r="K787" s="112">
        <f>IF(AND(年报!N$2&lt;=A787,A787&lt;=年报!N$3),1,0)</f>
        <v>0</v>
      </c>
    </row>
    <row r="788" spans="11:11">
      <c r="K788" s="112">
        <f>IF(AND(年报!N$2&lt;=A788,A788&lt;=年报!N$3),1,0)</f>
        <v>0</v>
      </c>
    </row>
    <row r="789" spans="11:11">
      <c r="K789" s="112">
        <f>IF(AND(年报!N$2&lt;=A789,A789&lt;=年报!N$3),1,0)</f>
        <v>0</v>
      </c>
    </row>
    <row r="790" spans="11:11">
      <c r="K790" s="112">
        <f>IF(AND(年报!N$2&lt;=A790,A790&lt;=年报!N$3),1,0)</f>
        <v>0</v>
      </c>
    </row>
    <row r="791" spans="11:11">
      <c r="K791" s="112">
        <f>IF(AND(年报!N$2&lt;=A791,A791&lt;=年报!N$3),1,0)</f>
        <v>0</v>
      </c>
    </row>
    <row r="792" spans="11:11">
      <c r="K792" s="112">
        <f>IF(AND(年报!N$2&lt;=A792,A792&lt;=年报!N$3),1,0)</f>
        <v>0</v>
      </c>
    </row>
    <row r="793" spans="11:11">
      <c r="K793" s="112">
        <f>IF(AND(年报!N$2&lt;=A793,A793&lt;=年报!N$3),1,0)</f>
        <v>0</v>
      </c>
    </row>
    <row r="794" spans="11:11">
      <c r="K794" s="112">
        <f>IF(AND(年报!N$2&lt;=A794,A794&lt;=年报!N$3),1,0)</f>
        <v>0</v>
      </c>
    </row>
    <row r="795" spans="11:11">
      <c r="K795" s="112">
        <f>IF(AND(年报!N$2&lt;=A795,A795&lt;=年报!N$3),1,0)</f>
        <v>0</v>
      </c>
    </row>
    <row r="796" spans="11:11">
      <c r="K796" s="112">
        <f>IF(AND(年报!N$2&lt;=A796,A796&lt;=年报!N$3),1,0)</f>
        <v>0</v>
      </c>
    </row>
    <row r="797" spans="11:11">
      <c r="K797" s="112">
        <f>IF(AND(年报!N$2&lt;=A797,A797&lt;=年报!N$3),1,0)</f>
        <v>0</v>
      </c>
    </row>
    <row r="798" spans="11:11">
      <c r="K798" s="112">
        <f>IF(AND(年报!N$2&lt;=A798,A798&lt;=年报!N$3),1,0)</f>
        <v>0</v>
      </c>
    </row>
    <row r="799" spans="11:11">
      <c r="K799" s="112">
        <f>IF(AND(年报!N$2&lt;=A799,A799&lt;=年报!N$3),1,0)</f>
        <v>0</v>
      </c>
    </row>
    <row r="800" spans="11:11">
      <c r="K800" s="112">
        <f>IF(AND(年报!N$2&lt;=A800,A800&lt;=年报!N$3),1,0)</f>
        <v>0</v>
      </c>
    </row>
    <row r="801" spans="11:11">
      <c r="K801" s="112">
        <f>IF(AND(年报!N$2&lt;=A801,A801&lt;=年报!N$3),1,0)</f>
        <v>0</v>
      </c>
    </row>
    <row r="802" spans="11:11">
      <c r="K802" s="112">
        <f>IF(AND(年报!N$2&lt;=A802,A802&lt;=年报!N$3),1,0)</f>
        <v>0</v>
      </c>
    </row>
    <row r="803" spans="11:11">
      <c r="K803" s="112">
        <f>IF(AND(年报!N$2&lt;=A803,A803&lt;=年报!N$3),1,0)</f>
        <v>0</v>
      </c>
    </row>
    <row r="804" spans="11:11">
      <c r="K804" s="112">
        <f>IF(AND(年报!N$2&lt;=A804,A804&lt;=年报!N$3),1,0)</f>
        <v>0</v>
      </c>
    </row>
    <row r="805" spans="11:11">
      <c r="K805" s="112">
        <f>IF(AND(年报!N$2&lt;=A805,A805&lt;=年报!N$3),1,0)</f>
        <v>0</v>
      </c>
    </row>
    <row r="806" spans="11:11">
      <c r="K806" s="112">
        <f>IF(AND(年报!N$2&lt;=A806,A806&lt;=年报!N$3),1,0)</f>
        <v>0</v>
      </c>
    </row>
    <row r="807" spans="11:11">
      <c r="K807" s="112">
        <f>IF(AND(年报!N$2&lt;=A807,A807&lt;=年报!N$3),1,0)</f>
        <v>0</v>
      </c>
    </row>
    <row r="808" spans="11:11">
      <c r="K808" s="112">
        <f>IF(AND(年报!N$2&lt;=A808,A808&lt;=年报!N$3),1,0)</f>
        <v>0</v>
      </c>
    </row>
    <row r="809" spans="11:11">
      <c r="K809" s="112">
        <f>IF(AND(年报!N$2&lt;=A809,A809&lt;=年报!N$3),1,0)</f>
        <v>0</v>
      </c>
    </row>
    <row r="810" spans="11:11">
      <c r="K810" s="112">
        <f>IF(AND(年报!N$2&lt;=A810,A810&lt;=年报!N$3),1,0)</f>
        <v>0</v>
      </c>
    </row>
    <row r="811" spans="11:11">
      <c r="K811" s="112">
        <f>IF(AND(年报!N$2&lt;=A811,A811&lt;=年报!N$3),1,0)</f>
        <v>0</v>
      </c>
    </row>
    <row r="812" spans="11:11">
      <c r="K812" s="112">
        <f>IF(AND(年报!N$2&lt;=A812,A812&lt;=年报!N$3),1,0)</f>
        <v>0</v>
      </c>
    </row>
    <row r="813" spans="11:11">
      <c r="K813" s="112">
        <f>IF(AND(年报!N$2&lt;=A813,A813&lt;=年报!N$3),1,0)</f>
        <v>0</v>
      </c>
    </row>
    <row r="814" spans="11:11">
      <c r="K814" s="112">
        <f>IF(AND(年报!N$2&lt;=A814,A814&lt;=年报!N$3),1,0)</f>
        <v>0</v>
      </c>
    </row>
    <row r="815" spans="11:11">
      <c r="K815" s="112">
        <f>IF(AND(年报!N$2&lt;=A815,A815&lt;=年报!N$3),1,0)</f>
        <v>0</v>
      </c>
    </row>
    <row r="816" spans="11:11">
      <c r="K816" s="112">
        <f>IF(AND(年报!N$2&lt;=A816,A816&lt;=年报!N$3),1,0)</f>
        <v>0</v>
      </c>
    </row>
    <row r="817" spans="11:11">
      <c r="K817" s="112">
        <f>IF(AND(年报!N$2&lt;=A817,A817&lt;=年报!N$3),1,0)</f>
        <v>0</v>
      </c>
    </row>
    <row r="818" spans="11:11">
      <c r="K818" s="112">
        <f>IF(AND(年报!N$2&lt;=A818,A818&lt;=年报!N$3),1,0)</f>
        <v>0</v>
      </c>
    </row>
    <row r="819" spans="11:11">
      <c r="K819" s="112">
        <f>IF(AND(年报!N$2&lt;=A819,A819&lt;=年报!N$3),1,0)</f>
        <v>0</v>
      </c>
    </row>
    <row r="820" spans="11:11">
      <c r="K820" s="112">
        <f>IF(AND(年报!N$2&lt;=A820,A820&lt;=年报!N$3),1,0)</f>
        <v>0</v>
      </c>
    </row>
    <row r="821" spans="11:11">
      <c r="K821" s="112">
        <f>IF(AND(年报!N$2&lt;=A821,A821&lt;=年报!N$3),1,0)</f>
        <v>0</v>
      </c>
    </row>
    <row r="822" spans="11:11">
      <c r="K822" s="112">
        <f>IF(AND(年报!N$2&lt;=A822,A822&lt;=年报!N$3),1,0)</f>
        <v>0</v>
      </c>
    </row>
    <row r="823" spans="11:11">
      <c r="K823" s="112">
        <f>IF(AND(年报!N$2&lt;=A823,A823&lt;=年报!N$3),1,0)</f>
        <v>0</v>
      </c>
    </row>
    <row r="824" spans="11:11">
      <c r="K824" s="112">
        <f>IF(AND(年报!N$2&lt;=A824,A824&lt;=年报!N$3),1,0)</f>
        <v>0</v>
      </c>
    </row>
    <row r="825" spans="11:11">
      <c r="K825" s="112">
        <f>IF(AND(年报!N$2&lt;=A825,A825&lt;=年报!N$3),1,0)</f>
        <v>0</v>
      </c>
    </row>
    <row r="826" spans="11:11">
      <c r="K826" s="112">
        <f>IF(AND(年报!N$2&lt;=A826,A826&lt;=年报!N$3),1,0)</f>
        <v>0</v>
      </c>
    </row>
    <row r="827" spans="11:11">
      <c r="K827" s="112">
        <f>IF(AND(年报!N$2&lt;=A827,A827&lt;=年报!N$3),1,0)</f>
        <v>0</v>
      </c>
    </row>
    <row r="828" spans="11:11">
      <c r="K828" s="112">
        <f>IF(AND(年报!N$2&lt;=A828,A828&lt;=年报!N$3),1,0)</f>
        <v>0</v>
      </c>
    </row>
    <row r="829" spans="11:11">
      <c r="K829" s="112">
        <f>IF(AND(年报!N$2&lt;=A829,A829&lt;=年报!N$3),1,0)</f>
        <v>0</v>
      </c>
    </row>
    <row r="830" spans="11:11">
      <c r="K830" s="112">
        <f>IF(AND(年报!N$2&lt;=A830,A830&lt;=年报!N$3),1,0)</f>
        <v>0</v>
      </c>
    </row>
    <row r="831" spans="11:11">
      <c r="K831" s="112">
        <f>IF(AND(年报!N$2&lt;=A831,A831&lt;=年报!N$3),1,0)</f>
        <v>0</v>
      </c>
    </row>
    <row r="832" spans="11:11">
      <c r="K832" s="112">
        <f>IF(AND(年报!N$2&lt;=A832,A832&lt;=年报!N$3),1,0)</f>
        <v>0</v>
      </c>
    </row>
    <row r="833" spans="11:11">
      <c r="K833" s="112">
        <f>IF(AND(年报!N$2&lt;=A833,A833&lt;=年报!N$3),1,0)</f>
        <v>0</v>
      </c>
    </row>
    <row r="834" spans="11:11">
      <c r="K834" s="112">
        <f>IF(AND(年报!N$2&lt;=A834,A834&lt;=年报!N$3),1,0)</f>
        <v>0</v>
      </c>
    </row>
    <row r="835" spans="11:11">
      <c r="K835" s="112">
        <f>IF(AND(年报!N$2&lt;=A835,A835&lt;=年报!N$3),1,0)</f>
        <v>0</v>
      </c>
    </row>
    <row r="836" spans="11:11">
      <c r="K836" s="112">
        <f>IF(AND(年报!N$2&lt;=A836,A836&lt;=年报!N$3),1,0)</f>
        <v>0</v>
      </c>
    </row>
    <row r="837" spans="11:11">
      <c r="K837" s="112">
        <f>IF(AND(年报!N$2&lt;=A837,A837&lt;=年报!N$3),1,0)</f>
        <v>0</v>
      </c>
    </row>
    <row r="838" spans="11:11">
      <c r="K838" s="112">
        <f>IF(AND(年报!N$2&lt;=A838,A838&lt;=年报!N$3),1,0)</f>
        <v>0</v>
      </c>
    </row>
    <row r="839" spans="11:11">
      <c r="K839" s="112">
        <f>IF(AND(年报!N$2&lt;=A839,A839&lt;=年报!N$3),1,0)</f>
        <v>0</v>
      </c>
    </row>
    <row r="840" spans="11:11">
      <c r="K840" s="112">
        <f>IF(AND(年报!N$2&lt;=A840,A840&lt;=年报!N$3),1,0)</f>
        <v>0</v>
      </c>
    </row>
    <row r="841" spans="11:11">
      <c r="K841" s="112">
        <f>IF(AND(年报!N$2&lt;=A841,A841&lt;=年报!N$3),1,0)</f>
        <v>0</v>
      </c>
    </row>
    <row r="842" spans="11:11">
      <c r="K842" s="112">
        <f>IF(AND(年报!N$2&lt;=A842,A842&lt;=年报!N$3),1,0)</f>
        <v>0</v>
      </c>
    </row>
    <row r="843" spans="11:11">
      <c r="K843" s="112">
        <f>IF(AND(年报!N$2&lt;=A843,A843&lt;=年报!N$3),1,0)</f>
        <v>0</v>
      </c>
    </row>
    <row r="844" spans="11:11">
      <c r="K844" s="112">
        <f>IF(AND(年报!N$2&lt;=A844,A844&lt;=年报!N$3),1,0)</f>
        <v>0</v>
      </c>
    </row>
    <row r="845" spans="11:11">
      <c r="K845" s="112">
        <f>IF(AND(年报!N$2&lt;=A845,A845&lt;=年报!N$3),1,0)</f>
        <v>0</v>
      </c>
    </row>
    <row r="846" spans="11:11">
      <c r="K846" s="112">
        <f>IF(AND(年报!N$2&lt;=A846,A846&lt;=年报!N$3),1,0)</f>
        <v>0</v>
      </c>
    </row>
    <row r="847" spans="11:11">
      <c r="K847" s="112">
        <f>IF(AND(年报!N$2&lt;=A847,A847&lt;=年报!N$3),1,0)</f>
        <v>0</v>
      </c>
    </row>
    <row r="848" spans="11:11">
      <c r="K848" s="112">
        <f>IF(AND(年报!N$2&lt;=A848,A848&lt;=年报!N$3),1,0)</f>
        <v>0</v>
      </c>
    </row>
    <row r="849" spans="11:11">
      <c r="K849" s="112">
        <f>IF(AND(年报!N$2&lt;=A849,A849&lt;=年报!N$3),1,0)</f>
        <v>0</v>
      </c>
    </row>
    <row r="850" spans="11:11">
      <c r="K850" s="112">
        <f>IF(AND(年报!N$2&lt;=A850,A850&lt;=年报!N$3),1,0)</f>
        <v>0</v>
      </c>
    </row>
    <row r="851" spans="11:11">
      <c r="K851" s="112">
        <f>IF(AND(年报!N$2&lt;=A851,A851&lt;=年报!N$3),1,0)</f>
        <v>0</v>
      </c>
    </row>
    <row r="852" spans="11:11">
      <c r="K852" s="112">
        <f>IF(AND(年报!N$2&lt;=A852,A852&lt;=年报!N$3),1,0)</f>
        <v>0</v>
      </c>
    </row>
    <row r="853" spans="11:11">
      <c r="K853" s="112">
        <f>IF(AND(年报!N$2&lt;=A853,A853&lt;=年报!N$3),1,0)</f>
        <v>0</v>
      </c>
    </row>
    <row r="854" spans="11:11">
      <c r="K854" s="112">
        <f>IF(AND(年报!N$2&lt;=A854,A854&lt;=年报!N$3),1,0)</f>
        <v>0</v>
      </c>
    </row>
    <row r="855" spans="11:11">
      <c r="K855" s="112">
        <f>IF(AND(年报!N$2&lt;=A855,A855&lt;=年报!N$3),1,0)</f>
        <v>0</v>
      </c>
    </row>
    <row r="856" spans="11:11">
      <c r="K856" s="112">
        <f>IF(AND(年报!N$2&lt;=A856,A856&lt;=年报!N$3),1,0)</f>
        <v>0</v>
      </c>
    </row>
    <row r="857" spans="11:11">
      <c r="K857" s="112">
        <f>IF(AND(年报!N$2&lt;=A857,A857&lt;=年报!N$3),1,0)</f>
        <v>0</v>
      </c>
    </row>
    <row r="858" spans="11:11">
      <c r="K858" s="112">
        <f>IF(AND(年报!N$2&lt;=A858,A858&lt;=年报!N$3),1,0)</f>
        <v>0</v>
      </c>
    </row>
    <row r="859" spans="11:11">
      <c r="K859" s="112">
        <f>IF(AND(年报!N$2&lt;=A859,A859&lt;=年报!N$3),1,0)</f>
        <v>0</v>
      </c>
    </row>
    <row r="860" spans="11:11">
      <c r="K860" s="112">
        <f>IF(AND(年报!N$2&lt;=A860,A860&lt;=年报!N$3),1,0)</f>
        <v>0</v>
      </c>
    </row>
    <row r="861" spans="11:11">
      <c r="K861" s="112">
        <f>IF(AND(年报!N$2&lt;=A861,A861&lt;=年报!N$3),1,0)</f>
        <v>0</v>
      </c>
    </row>
    <row r="862" spans="11:11">
      <c r="K862" s="112">
        <f>IF(AND(年报!N$2&lt;=A862,A862&lt;=年报!N$3),1,0)</f>
        <v>0</v>
      </c>
    </row>
    <row r="863" spans="11:11">
      <c r="K863" s="112">
        <f>IF(AND(年报!N$2&lt;=A863,A863&lt;=年报!N$3),1,0)</f>
        <v>0</v>
      </c>
    </row>
    <row r="864" spans="11:11">
      <c r="K864" s="112">
        <f>IF(AND(年报!N$2&lt;=A864,A864&lt;=年报!N$3),1,0)</f>
        <v>0</v>
      </c>
    </row>
    <row r="865" spans="11:11">
      <c r="K865" s="112">
        <f>IF(AND(年报!N$2&lt;=A865,A865&lt;=年报!N$3),1,0)</f>
        <v>0</v>
      </c>
    </row>
    <row r="866" spans="11:11">
      <c r="K866" s="112">
        <f>IF(AND(年报!N$2&lt;=A866,A866&lt;=年报!N$3),1,0)</f>
        <v>0</v>
      </c>
    </row>
    <row r="867" spans="11:11">
      <c r="K867" s="112">
        <f>IF(AND(年报!N$2&lt;=A867,A867&lt;=年报!N$3),1,0)</f>
        <v>0</v>
      </c>
    </row>
    <row r="868" spans="11:11">
      <c r="K868" s="112">
        <f>IF(AND(年报!N$2&lt;=A868,A868&lt;=年报!N$3),1,0)</f>
        <v>0</v>
      </c>
    </row>
    <row r="869" spans="11:11">
      <c r="K869" s="112">
        <f>IF(AND(年报!N$2&lt;=A869,A869&lt;=年报!N$3),1,0)</f>
        <v>0</v>
      </c>
    </row>
    <row r="870" spans="11:11">
      <c r="K870" s="112">
        <f>IF(AND(年报!N$2&lt;=A870,A870&lt;=年报!N$3),1,0)</f>
        <v>0</v>
      </c>
    </row>
    <row r="871" spans="11:11">
      <c r="K871" s="112">
        <f>IF(AND(年报!N$2&lt;=A871,A871&lt;=年报!N$3),1,0)</f>
        <v>0</v>
      </c>
    </row>
    <row r="872" spans="11:11">
      <c r="K872" s="112">
        <f>IF(AND(年报!N$2&lt;=A872,A872&lt;=年报!N$3),1,0)</f>
        <v>0</v>
      </c>
    </row>
    <row r="873" spans="11:11">
      <c r="K873" s="112">
        <f>IF(AND(年报!N$2&lt;=A873,A873&lt;=年报!N$3),1,0)</f>
        <v>0</v>
      </c>
    </row>
    <row r="874" spans="11:11">
      <c r="K874" s="112">
        <f>IF(AND(年报!N$2&lt;=A874,A874&lt;=年报!N$3),1,0)</f>
        <v>0</v>
      </c>
    </row>
    <row r="875" spans="11:11">
      <c r="K875" s="112">
        <f>IF(AND(年报!N$2&lt;=A875,A875&lt;=年报!N$3),1,0)</f>
        <v>0</v>
      </c>
    </row>
    <row r="876" spans="11:11">
      <c r="K876" s="112">
        <f>IF(AND(年报!N$2&lt;=A876,A876&lt;=年报!N$3),1,0)</f>
        <v>0</v>
      </c>
    </row>
    <row r="877" spans="11:11">
      <c r="K877" s="112">
        <f>IF(AND(年报!N$2&lt;=A877,A877&lt;=年报!N$3),1,0)</f>
        <v>0</v>
      </c>
    </row>
    <row r="878" spans="11:11">
      <c r="K878" s="112">
        <f>IF(AND(年报!N$2&lt;=A878,A878&lt;=年报!N$3),1,0)</f>
        <v>0</v>
      </c>
    </row>
    <row r="879" spans="11:11">
      <c r="K879" s="112">
        <f>IF(AND(年报!N$2&lt;=A879,A879&lt;=年报!N$3),1,0)</f>
        <v>0</v>
      </c>
    </row>
    <row r="880" spans="11:11">
      <c r="K880" s="112">
        <f>IF(AND(年报!N$2&lt;=A880,A880&lt;=年报!N$3),1,0)</f>
        <v>0</v>
      </c>
    </row>
  </sheetData>
  <mergeCells count="2">
    <mergeCell ref="A1:B1"/>
    <mergeCell ref="A2:B2"/>
  </mergeCells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79"/>
  <sheetViews>
    <sheetView workbookViewId="0">
      <pane xSplit="1" ySplit="3" topLeftCell="B93" activePane="bottomRight" state="frozen"/>
      <selection/>
      <selection pane="topRight"/>
      <selection pane="bottomLeft"/>
      <selection pane="bottomRight" activeCell="E111" sqref="E111"/>
    </sheetView>
  </sheetViews>
  <sheetFormatPr defaultColWidth="8.75" defaultRowHeight="14.25"/>
  <cols>
    <col min="1" max="1" width="10.375" style="62" customWidth="1"/>
    <col min="2" max="2" width="10.25" style="62" customWidth="1"/>
    <col min="3" max="3" width="9.375" style="62" customWidth="1"/>
    <col min="4" max="6" width="12.375" style="62" customWidth="1"/>
    <col min="7" max="7" width="11.5" style="62" customWidth="1"/>
    <col min="8" max="8" width="16.75" style="98" customWidth="1"/>
    <col min="9" max="9" width="8.75" style="63"/>
    <col min="10" max="10" width="5.5" style="63" customWidth="1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75" t="s">
        <v>8</v>
      </c>
      <c r="G1" s="75"/>
      <c r="H1" s="78" t="s">
        <v>186</v>
      </c>
      <c r="I1" s="78"/>
      <c r="K1" s="79"/>
    </row>
    <row r="2" spans="1:11">
      <c r="A2" s="65" t="s">
        <v>187</v>
      </c>
      <c r="B2" s="65"/>
      <c r="C2" s="69">
        <v>43347</v>
      </c>
      <c r="D2" s="70" t="s">
        <v>188</v>
      </c>
      <c r="E2" s="70" t="s">
        <v>189</v>
      </c>
      <c r="F2" s="77">
        <v>2691.763</v>
      </c>
      <c r="G2" s="75"/>
      <c r="H2" s="78">
        <v>2692.262</v>
      </c>
      <c r="I2" s="63" t="s">
        <v>190</v>
      </c>
      <c r="J2" s="63">
        <v>2692.6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8"/>
      <c r="I3" s="78"/>
      <c r="K3" s="81" t="s">
        <v>20</v>
      </c>
    </row>
    <row r="4" spans="1:11">
      <c r="A4" s="21">
        <f>'DC4-1'!A82</f>
        <v>43365</v>
      </c>
      <c r="B4" s="77">
        <f>'DC4-1'!B5</f>
        <v>2581.994</v>
      </c>
      <c r="C4" s="77">
        <f>IF(ISERROR(VLOOKUP(A4,'DC4-1'!$A$4:$Q$1997,5,TRUE)),"",VLOOKUP(A4,'DC4-1'!$A$4:$Q$1997,5,TRUE))</f>
        <v>113.665</v>
      </c>
      <c r="D4" s="65">
        <v>3.825</v>
      </c>
      <c r="E4" s="65">
        <v>3.792</v>
      </c>
      <c r="F4" s="74">
        <f>(B4+C4)-(D4+E4)/2</f>
        <v>2691.8505</v>
      </c>
      <c r="G4" s="75">
        <f>(F$4-F4)*1000</f>
        <v>0</v>
      </c>
      <c r="H4" s="78"/>
      <c r="I4" s="78"/>
      <c r="K4" s="82"/>
    </row>
    <row r="5" spans="1:11">
      <c r="A5" s="21">
        <v>43370</v>
      </c>
      <c r="B5" s="77">
        <f>'DC4-1'!B6</f>
        <v>2581.994</v>
      </c>
      <c r="C5" s="77">
        <f>IF(ISERROR(VLOOKUP(A5,'DC4-1'!$A$4:$Q$1997,5,TRUE)),"",VLOOKUP(A5,'DC4-1'!$A$4:$Q$1997,5,TRUE))</f>
        <v>113.648</v>
      </c>
      <c r="D5" s="65">
        <v>3.791</v>
      </c>
      <c r="E5" s="65">
        <v>3.825</v>
      </c>
      <c r="F5" s="74">
        <f t="shared" ref="F5:F68" si="0">(B5+C5)-(D5+E5)/2</f>
        <v>2691.834</v>
      </c>
      <c r="G5" s="75">
        <f t="shared" ref="G5:G68" si="1">(F$4-F5)*1000</f>
        <v>16.4999999997235</v>
      </c>
      <c r="H5" s="78"/>
      <c r="I5" s="78"/>
      <c r="K5" s="82"/>
    </row>
    <row r="6" spans="1:11">
      <c r="A6" s="21">
        <f>实测管口高程!A2</f>
        <v>43375</v>
      </c>
      <c r="B6" s="77">
        <f>'DC4-1'!B7</f>
        <v>2581.994</v>
      </c>
      <c r="C6" s="77">
        <f>IF(ISERROR(VLOOKUP(A6,'DC4-1'!$A$4:$Q$1997,5,TRUE)),"",VLOOKUP(A6,'DC4-1'!$A$4:$Q$1997,5,TRUE))</f>
        <v>113.643</v>
      </c>
      <c r="D6" s="65">
        <v>3.796</v>
      </c>
      <c r="E6" s="65">
        <v>3.83</v>
      </c>
      <c r="F6" s="74">
        <f t="shared" si="0"/>
        <v>2691.824</v>
      </c>
      <c r="G6" s="75">
        <f t="shared" si="1"/>
        <v>26.4999999999418</v>
      </c>
      <c r="H6" s="78"/>
      <c r="K6" s="82"/>
    </row>
    <row r="7" spans="1:11">
      <c r="A7" s="21">
        <f>实测管口高程!A3</f>
        <v>43381</v>
      </c>
      <c r="B7" s="77">
        <f>'DC4-1'!B8</f>
        <v>2581.994</v>
      </c>
      <c r="C7" s="77">
        <f>IF(ISERROR(VLOOKUP(A7,'DC4-1'!$A$4:$Q$1997,5,TRUE)),"",VLOOKUP(A7,'DC4-1'!$A$4:$Q$1997,5,TRUE))</f>
        <v>113.635</v>
      </c>
      <c r="D7" s="65">
        <v>3.797</v>
      </c>
      <c r="E7" s="65">
        <v>3.827</v>
      </c>
      <c r="F7" s="74">
        <f t="shared" si="0"/>
        <v>2691.817</v>
      </c>
      <c r="G7" s="75">
        <f t="shared" si="1"/>
        <v>33.5000000000036</v>
      </c>
      <c r="K7" s="82"/>
    </row>
    <row r="8" spans="1:11">
      <c r="A8" s="21">
        <f>实测管口高程!A4</f>
        <v>43390</v>
      </c>
      <c r="B8" s="77">
        <f>'DC4-1'!B9</f>
        <v>2581.994</v>
      </c>
      <c r="C8" s="77">
        <f>IF(ISERROR(VLOOKUP(A8,'DC4-1'!$A$4:$Q$1997,5,TRUE)),"",VLOOKUP(A8,'DC4-1'!$A$4:$Q$1997,5,TRUE))</f>
        <v>113.6035</v>
      </c>
      <c r="D8" s="65">
        <v>3.798</v>
      </c>
      <c r="E8" s="65">
        <v>3.82</v>
      </c>
      <c r="F8" s="74">
        <f t="shared" si="0"/>
        <v>2691.7885</v>
      </c>
      <c r="G8" s="75">
        <f t="shared" si="1"/>
        <v>61.9999999998981</v>
      </c>
      <c r="K8" s="82"/>
    </row>
    <row r="9" spans="1:11">
      <c r="A9" s="21">
        <f>实测管口高程!A5</f>
        <v>43396</v>
      </c>
      <c r="B9" s="77">
        <f>'DC4-1'!B10</f>
        <v>2581.994</v>
      </c>
      <c r="C9" s="77">
        <f>IF(ISERROR(VLOOKUP(A9,'DC4-1'!$A$4:$Q$1997,5,TRUE)),"",VLOOKUP(A9,'DC4-1'!$A$4:$Q$1997,5,TRUE))</f>
        <v>116.939</v>
      </c>
      <c r="D9" s="65">
        <v>7.181</v>
      </c>
      <c r="E9" s="65">
        <v>7.215</v>
      </c>
      <c r="F9" s="74">
        <f t="shared" si="0"/>
        <v>2691.735</v>
      </c>
      <c r="G9" s="75">
        <f t="shared" si="1"/>
        <v>115.499999999884</v>
      </c>
      <c r="K9" s="82"/>
    </row>
    <row r="10" spans="1:11">
      <c r="A10" s="21">
        <f>实测管口高程!A6</f>
        <v>43403</v>
      </c>
      <c r="B10" s="77">
        <f>'DC4-1'!B11</f>
        <v>2581.994</v>
      </c>
      <c r="C10" s="77">
        <f>IF(ISERROR(VLOOKUP(A10,'DC4-1'!$A$4:$Q$1997,5,TRUE)),"",VLOOKUP(A10,'DC4-1'!$A$4:$Q$1997,5,TRUE))</f>
        <v>120.1085</v>
      </c>
      <c r="D10" s="65">
        <v>10.395</v>
      </c>
      <c r="E10" s="65">
        <v>10.426</v>
      </c>
      <c r="F10" s="74">
        <f t="shared" si="0"/>
        <v>2691.692</v>
      </c>
      <c r="G10" s="75">
        <f t="shared" si="1"/>
        <v>158.500000000004</v>
      </c>
      <c r="K10" s="82"/>
    </row>
    <row r="11" spans="1:11">
      <c r="A11" s="21">
        <f>实测管口高程!A7</f>
        <v>43411</v>
      </c>
      <c r="B11" s="77">
        <f>'DC4-1'!B12</f>
        <v>2581.994</v>
      </c>
      <c r="C11" s="77">
        <f>IF(ISERROR(VLOOKUP(A11,'DC4-1'!$A$4:$Q$1997,5,TRUE)),"",VLOOKUP(A11,'DC4-1'!$A$4:$Q$1997,5,TRUE))</f>
        <v>123.1</v>
      </c>
      <c r="D11" s="65">
        <v>13.473</v>
      </c>
      <c r="E11" s="65">
        <v>13.507</v>
      </c>
      <c r="F11" s="74">
        <f t="shared" si="0"/>
        <v>2691.604</v>
      </c>
      <c r="G11" s="75">
        <f t="shared" si="1"/>
        <v>246.499999999742</v>
      </c>
      <c r="K11" s="82"/>
    </row>
    <row r="12" spans="1:11">
      <c r="A12" s="21">
        <f>实测管口高程!A8</f>
        <v>43419</v>
      </c>
      <c r="B12" s="77">
        <f>'DC4-1'!B13</f>
        <v>2581.994</v>
      </c>
      <c r="C12" s="77">
        <f>IF(ISERROR(VLOOKUP(A12,'DC4-1'!$A$4:$Q$1997,5,TRUE)),"",VLOOKUP(A12,'DC4-1'!$A$4:$Q$1997,5,TRUE))</f>
        <v>123.6075</v>
      </c>
      <c r="D12" s="65">
        <v>14.056</v>
      </c>
      <c r="E12" s="65">
        <v>14.087</v>
      </c>
      <c r="F12" s="74">
        <f t="shared" si="0"/>
        <v>2691.53</v>
      </c>
      <c r="G12" s="75">
        <f t="shared" si="1"/>
        <v>320.499999999811</v>
      </c>
      <c r="K12" s="82"/>
    </row>
    <row r="13" spans="1:11">
      <c r="A13" s="21">
        <f>实测管口高程!A9</f>
        <v>43425</v>
      </c>
      <c r="B13" s="77">
        <f>'DC4-1'!B14</f>
        <v>2581.994</v>
      </c>
      <c r="C13" s="77">
        <f>IF(ISERROR(VLOOKUP(A13,'DC4-1'!$A$4:$Q$1997,5,TRUE)),"",VLOOKUP(A13,'DC4-1'!$A$4:$Q$1997,5,TRUE))</f>
        <v>126.413</v>
      </c>
      <c r="D13" s="65">
        <v>16.901</v>
      </c>
      <c r="E13" s="65">
        <v>16.937</v>
      </c>
      <c r="F13" s="74">
        <f t="shared" si="0"/>
        <v>2691.488</v>
      </c>
      <c r="G13" s="75">
        <f t="shared" si="1"/>
        <v>362.499999999727</v>
      </c>
      <c r="K13" s="82"/>
    </row>
    <row r="14" spans="1:16">
      <c r="A14" s="21">
        <f>实测管口高程!A10</f>
        <v>43431</v>
      </c>
      <c r="B14" s="77">
        <f>'DC4-1'!B15</f>
        <v>2581.994</v>
      </c>
      <c r="C14" s="77">
        <f>IF(ISERROR(VLOOKUP(A14,'DC4-1'!$A$4:$Q$1997,5,TRUE)),"",VLOOKUP(A14,'DC4-1'!$A$4:$Q$1997,5,TRUE))</f>
        <v>126.9635</v>
      </c>
      <c r="D14" s="65">
        <v>17.477</v>
      </c>
      <c r="E14" s="65">
        <v>17.509</v>
      </c>
      <c r="F14" s="74">
        <f t="shared" si="0"/>
        <v>2691.4645</v>
      </c>
      <c r="G14" s="75">
        <f t="shared" si="1"/>
        <v>385.999999999967</v>
      </c>
      <c r="K14" s="82"/>
      <c r="P14" s="99"/>
    </row>
    <row r="15" spans="1:11">
      <c r="A15" s="21">
        <f>实测管口高程!A11</f>
        <v>43441</v>
      </c>
      <c r="B15" s="77">
        <f>'DC4-1'!B16</f>
        <v>2581.994</v>
      </c>
      <c r="C15" s="77">
        <f>IF(ISERROR(VLOOKUP(A15,'DC4-1'!$A$4:$Q$1997,5,TRUE)),"",VLOOKUP(A15,'DC4-1'!$A$4:$Q$1997,5,TRUE))</f>
        <v>129.7375</v>
      </c>
      <c r="D15" s="65">
        <v>20.304</v>
      </c>
      <c r="E15" s="65">
        <v>20.337</v>
      </c>
      <c r="F15" s="74">
        <f t="shared" si="0"/>
        <v>2691.411</v>
      </c>
      <c r="G15" s="75">
        <f t="shared" si="1"/>
        <v>439.499999999498</v>
      </c>
      <c r="K15" s="82"/>
    </row>
    <row r="16" spans="1:11">
      <c r="A16" s="21">
        <f>实测管口高程!A12</f>
        <v>43445</v>
      </c>
      <c r="B16" s="77">
        <f>'DC4-1'!B17</f>
        <v>2581.994</v>
      </c>
      <c r="C16" s="77">
        <f>IF(ISERROR(VLOOKUP(A16,'DC4-1'!$A$4:$Q$1997,5,TRUE)),"",VLOOKUP(A16,'DC4-1'!$A$4:$Q$1997,5,TRUE))</f>
        <v>129.7125</v>
      </c>
      <c r="D16" s="65">
        <v>20.294</v>
      </c>
      <c r="E16" s="65">
        <v>20.326</v>
      </c>
      <c r="F16" s="74">
        <f t="shared" si="0"/>
        <v>2691.3965</v>
      </c>
      <c r="G16" s="75">
        <f t="shared" si="1"/>
        <v>453.999999999724</v>
      </c>
      <c r="K16" s="82"/>
    </row>
    <row r="17" spans="1:11">
      <c r="A17" s="21">
        <f>实测管口高程!A13</f>
        <v>43455</v>
      </c>
      <c r="B17" s="77">
        <f>'DC4-1'!B18</f>
        <v>2581.994</v>
      </c>
      <c r="C17" s="77">
        <f>IF(ISERROR(VLOOKUP(A17,'DC4-1'!$A$4:$Q$1997,5,TRUE)),"",VLOOKUP(A17,'DC4-1'!$A$4:$Q$1997,5,TRUE))</f>
        <v>133.1545</v>
      </c>
      <c r="D17" s="65">
        <v>23.777</v>
      </c>
      <c r="E17" s="65">
        <v>23.814</v>
      </c>
      <c r="F17" s="74">
        <f t="shared" si="0"/>
        <v>2691.353</v>
      </c>
      <c r="G17" s="75">
        <f t="shared" si="1"/>
        <v>497.499999999945</v>
      </c>
      <c r="K17" s="82"/>
    </row>
    <row r="18" spans="1:11">
      <c r="A18" s="21">
        <f>实测管口高程!A14</f>
        <v>43461</v>
      </c>
      <c r="B18" s="77">
        <f>'DC4-1'!B19</f>
        <v>2581.994</v>
      </c>
      <c r="C18" s="77">
        <f>IF(ISERROR(VLOOKUP(A18,'DC4-1'!$A$4:$Q$1997,5,TRUE)),"",VLOOKUP(A18,'DC4-1'!$A$4:$Q$1997,5,TRUE))</f>
        <v>133.1115</v>
      </c>
      <c r="D18" s="65">
        <v>23.746</v>
      </c>
      <c r="E18" s="65">
        <v>23.779</v>
      </c>
      <c r="F18" s="74">
        <f t="shared" si="0"/>
        <v>2691.343</v>
      </c>
      <c r="G18" s="75">
        <f t="shared" si="1"/>
        <v>507.499999999709</v>
      </c>
      <c r="K18" s="82"/>
    </row>
    <row r="19" spans="1:11">
      <c r="A19" s="21">
        <f>实测管口高程!A15</f>
        <v>43467</v>
      </c>
      <c r="B19" s="77">
        <f>'DC4-1'!B20</f>
        <v>2581.994</v>
      </c>
      <c r="C19" s="77">
        <f>IF(ISERROR(VLOOKUP(A19,'DC4-1'!$A$4:$Q$1997,5,TRUE)),"",VLOOKUP(A19,'DC4-1'!$A$4:$Q$1997,5,TRUE))</f>
        <v>133.082</v>
      </c>
      <c r="D19" s="65">
        <v>23.739</v>
      </c>
      <c r="E19" s="65">
        <v>23.774</v>
      </c>
      <c r="F19" s="74">
        <f t="shared" si="0"/>
        <v>2691.3195</v>
      </c>
      <c r="G19" s="75">
        <f t="shared" si="1"/>
        <v>530.999999999949</v>
      </c>
      <c r="K19" s="82"/>
    </row>
    <row r="20" spans="1:11">
      <c r="A20" s="21">
        <f>实测管口高程!A16</f>
        <v>43474</v>
      </c>
      <c r="B20" s="77">
        <f>'DC4-1'!B21</f>
        <v>2581.994</v>
      </c>
      <c r="C20" s="77">
        <f>IF(ISERROR(VLOOKUP(A20,'DC4-1'!$A$4:$Q$1997,5,TRUE)),"",VLOOKUP(A20,'DC4-1'!$A$4:$Q$1997,5,TRUE))</f>
        <v>133.648</v>
      </c>
      <c r="D20" s="65">
        <v>24.333</v>
      </c>
      <c r="E20" s="65">
        <v>24.369</v>
      </c>
      <c r="F20" s="74">
        <f t="shared" si="0"/>
        <v>2691.291</v>
      </c>
      <c r="G20" s="75">
        <f t="shared" si="1"/>
        <v>559.499999999844</v>
      </c>
      <c r="K20" s="82"/>
    </row>
    <row r="21" spans="1:11">
      <c r="A21" s="21">
        <f>实测管口高程!A17</f>
        <v>43481</v>
      </c>
      <c r="B21" s="77">
        <f>'DC4-1'!B22</f>
        <v>2581.994</v>
      </c>
      <c r="C21" s="77">
        <f>IF(ISERROR(VLOOKUP(A21,'DC4-1'!$A$4:$Q$1997,5,TRUE)),"",VLOOKUP(A21,'DC4-1'!$A$4:$Q$1997,5,TRUE))</f>
        <v>136.348</v>
      </c>
      <c r="D21" s="65">
        <v>27.051</v>
      </c>
      <c r="E21" s="65">
        <v>27.087</v>
      </c>
      <c r="F21" s="74">
        <f t="shared" si="0"/>
        <v>2691.273</v>
      </c>
      <c r="G21" s="75">
        <f t="shared" si="1"/>
        <v>577.499999999873</v>
      </c>
      <c r="K21" s="82"/>
    </row>
    <row r="22" spans="1:11">
      <c r="A22" s="21">
        <f>实测管口高程!A18</f>
        <v>43486</v>
      </c>
      <c r="B22" s="77">
        <f>'DC4-1'!B23</f>
        <v>2581.994</v>
      </c>
      <c r="C22" s="77">
        <f>IF(ISERROR(VLOOKUP(A22,'DC4-1'!$A$4:$Q$1997,5,TRUE)),"",VLOOKUP(A22,'DC4-1'!$A$4:$Q$1997,5,TRUE))</f>
        <v>136.3355</v>
      </c>
      <c r="D22" s="65">
        <v>27.038</v>
      </c>
      <c r="E22" s="65">
        <v>27.069</v>
      </c>
      <c r="F22" s="74">
        <f t="shared" si="0"/>
        <v>2691.276</v>
      </c>
      <c r="G22" s="75">
        <f t="shared" si="1"/>
        <v>574.499999999716</v>
      </c>
      <c r="K22" s="82"/>
    </row>
    <row r="23" spans="1:11">
      <c r="A23" s="21">
        <f>实测管口高程!A19</f>
        <v>43511</v>
      </c>
      <c r="B23" s="77">
        <f>'DC4-1'!B24</f>
        <v>2581.994</v>
      </c>
      <c r="C23" s="77">
        <f>IF(ISERROR(VLOOKUP(A23,'DC4-1'!$A$4:$Q$1997,5,TRUE)),"",VLOOKUP(A23,'DC4-1'!$A$4:$Q$1997,5,TRUE))</f>
        <v>136.2745</v>
      </c>
      <c r="D23" s="65">
        <v>27.019</v>
      </c>
      <c r="E23" s="65">
        <v>27.052</v>
      </c>
      <c r="F23" s="74">
        <f t="shared" si="0"/>
        <v>2691.233</v>
      </c>
      <c r="G23" s="75">
        <f t="shared" si="1"/>
        <v>617.499999999836</v>
      </c>
      <c r="K23" s="82"/>
    </row>
    <row r="24" spans="1:11">
      <c r="A24" s="21">
        <v>43515</v>
      </c>
      <c r="B24" s="77">
        <f>'DC4-1'!B25</f>
        <v>2581.994</v>
      </c>
      <c r="C24" s="77">
        <f>IF(ISERROR(VLOOKUP(A24,'DC4-1'!$A$4:$Q$1997,5,TRUE)),"",VLOOKUP(A24,'DC4-1'!$A$4:$Q$1997,5,TRUE))</f>
        <v>136.2615</v>
      </c>
      <c r="D24" s="65">
        <v>27.021</v>
      </c>
      <c r="E24" s="65">
        <v>27.043</v>
      </c>
      <c r="F24" s="74">
        <f t="shared" si="0"/>
        <v>2691.2235</v>
      </c>
      <c r="G24" s="75">
        <f t="shared" si="1"/>
        <v>626.999999999953</v>
      </c>
      <c r="K24" s="82"/>
    </row>
    <row r="25" spans="1:11">
      <c r="A25" s="21">
        <v>43524</v>
      </c>
      <c r="B25" s="77">
        <f>'DC4-1'!B26</f>
        <v>2581.994</v>
      </c>
      <c r="C25" s="77">
        <f>IF(ISERROR(VLOOKUP(A25,'DC4-1'!$A$4:$Q$1997,5,TRUE)),"",VLOOKUP(A25,'DC4-1'!$A$4:$Q$1997,5,TRUE))</f>
        <v>138.9745</v>
      </c>
      <c r="D25" s="65">
        <v>29.747</v>
      </c>
      <c r="E25" s="65">
        <v>29.783</v>
      </c>
      <c r="F25" s="74">
        <f t="shared" si="0"/>
        <v>2691.2035</v>
      </c>
      <c r="G25" s="75">
        <f t="shared" si="1"/>
        <v>646.999999999935</v>
      </c>
      <c r="K25" s="82"/>
    </row>
    <row r="26" spans="1:11">
      <c r="A26" s="21">
        <v>43530</v>
      </c>
      <c r="B26" s="77">
        <f>'DC4-1'!B27</f>
        <v>2581.994</v>
      </c>
      <c r="C26" s="77">
        <f>IF(ISERROR(VLOOKUP(A26,'DC4-1'!$A$4:$Q$1997,5,TRUE)),"",VLOOKUP(A26,'DC4-1'!$A$4:$Q$1997,5,TRUE))</f>
        <v>139.525</v>
      </c>
      <c r="D26" s="65">
        <v>30.321</v>
      </c>
      <c r="E26" s="65">
        <v>30.353</v>
      </c>
      <c r="F26" s="74">
        <f t="shared" si="0"/>
        <v>2691.182</v>
      </c>
      <c r="G26" s="75">
        <f t="shared" si="1"/>
        <v>668.499999999767</v>
      </c>
      <c r="K26" s="82"/>
    </row>
    <row r="27" spans="1:11">
      <c r="A27" s="21">
        <v>43535</v>
      </c>
      <c r="B27" s="77">
        <f>'DC4-1'!B28</f>
        <v>2581.994</v>
      </c>
      <c r="C27" s="77">
        <f>IF(ISERROR(VLOOKUP(A27,'DC4-1'!$A$4:$Q$1997,5,TRUE)),"",VLOOKUP(A27,'DC4-1'!$A$4:$Q$1997,5,TRUE))</f>
        <v>142.223</v>
      </c>
      <c r="D27" s="65">
        <v>33.044</v>
      </c>
      <c r="E27" s="65">
        <v>33.081</v>
      </c>
      <c r="F27" s="74">
        <f t="shared" si="0"/>
        <v>2691.1545</v>
      </c>
      <c r="G27" s="75">
        <f t="shared" si="1"/>
        <v>695.999999999913</v>
      </c>
      <c r="K27" s="82"/>
    </row>
    <row r="28" spans="1:11">
      <c r="A28" s="21">
        <v>43543</v>
      </c>
      <c r="B28" s="77">
        <f>'DC4-1'!B29</f>
        <v>2581.994</v>
      </c>
      <c r="C28" s="77">
        <f>IF(ISERROR(VLOOKUP(A28,'DC4-1'!$A$4:$Q$1997,5,TRUE)),"",VLOOKUP(A28,'DC4-1'!$A$4:$Q$1997,5,TRUE))</f>
        <v>145.219</v>
      </c>
      <c r="D28" s="65">
        <v>36.09</v>
      </c>
      <c r="E28" s="65">
        <v>36.123</v>
      </c>
      <c r="F28" s="74">
        <f t="shared" si="0"/>
        <v>2691.1065</v>
      </c>
      <c r="G28" s="75">
        <f t="shared" si="1"/>
        <v>743.999999999687</v>
      </c>
      <c r="K28" s="82"/>
    </row>
    <row r="29" spans="1:11">
      <c r="A29" s="21">
        <v>43561</v>
      </c>
      <c r="B29" s="77">
        <f>'DC4-1'!B30</f>
        <v>2581.994</v>
      </c>
      <c r="C29" s="77">
        <f>IF(ISERROR(VLOOKUP(A29,'DC4-1'!$A$4:$Q$1997,5,TRUE)),"",VLOOKUP(A29,'DC4-1'!$A$4:$Q$1997,5,TRUE))</f>
        <v>148.5795</v>
      </c>
      <c r="D29" s="65">
        <v>39.537</v>
      </c>
      <c r="E29" s="65">
        <v>39.575</v>
      </c>
      <c r="F29" s="74">
        <f t="shared" si="0"/>
        <v>2691.0175</v>
      </c>
      <c r="G29" s="75">
        <f t="shared" si="1"/>
        <v>833.000000000084</v>
      </c>
      <c r="K29" s="82"/>
    </row>
    <row r="30" spans="1:11">
      <c r="A30" s="21">
        <v>43573</v>
      </c>
      <c r="B30" s="77">
        <f>'DC4-1'!B31</f>
        <v>2581.994</v>
      </c>
      <c r="C30" s="77">
        <f>IF(ISERROR(VLOOKUP(A30,'DC4-1'!$A$4:$Q$1997,5,TRUE)),"",VLOOKUP(A30,'DC4-1'!$A$4:$Q$1997,5,TRUE))</f>
        <v>151.9105</v>
      </c>
      <c r="D30" s="65">
        <v>42.913</v>
      </c>
      <c r="E30" s="65">
        <v>42.946</v>
      </c>
      <c r="F30" s="74">
        <f t="shared" si="0"/>
        <v>2690.975</v>
      </c>
      <c r="G30" s="75">
        <f t="shared" si="1"/>
        <v>875.500000000102</v>
      </c>
      <c r="K30" s="82"/>
    </row>
    <row r="31" spans="1:11">
      <c r="A31" s="21">
        <v>43581</v>
      </c>
      <c r="B31" s="77">
        <f>'DC4-1'!B32</f>
        <v>2581.994</v>
      </c>
      <c r="C31" s="77">
        <f>IF(ISERROR(VLOOKUP(A31,'DC4-1'!$A$4:$Q$1997,5,TRUE)),"",VLOOKUP(A31,'DC4-1'!$A$4:$Q$1997,5,TRUE))</f>
        <v>152.473</v>
      </c>
      <c r="D31" s="65">
        <v>43.494</v>
      </c>
      <c r="E31" s="65">
        <v>43.527</v>
      </c>
      <c r="F31" s="74">
        <f t="shared" si="0"/>
        <v>2690.9565</v>
      </c>
      <c r="G31" s="75">
        <f t="shared" si="1"/>
        <v>893.999999999778</v>
      </c>
      <c r="K31" s="82"/>
    </row>
    <row r="32" spans="1:11">
      <c r="A32" s="21">
        <v>43595</v>
      </c>
      <c r="B32" s="77">
        <f>'DC4-1'!B33</f>
        <v>2581.994</v>
      </c>
      <c r="C32" s="77">
        <f>IF(ISERROR(VLOOKUP(A32,'DC4-1'!$A$4:$Q$1997,5,TRUE)),"",VLOOKUP(A32,'DC4-1'!$A$4:$Q$1997,5,TRUE))</f>
        <v>155.1285</v>
      </c>
      <c r="D32" s="65">
        <v>46.205</v>
      </c>
      <c r="E32" s="65">
        <v>46.241</v>
      </c>
      <c r="F32" s="74">
        <f t="shared" si="0"/>
        <v>2690.8995</v>
      </c>
      <c r="G32" s="75">
        <f t="shared" si="1"/>
        <v>951.000000000022</v>
      </c>
      <c r="K32" s="82"/>
    </row>
    <row r="33" spans="1:11">
      <c r="A33" s="21">
        <v>43601</v>
      </c>
      <c r="B33" s="77">
        <f>'DC4-1'!B34</f>
        <v>2581.994</v>
      </c>
      <c r="C33" s="77">
        <f>IF(ISERROR(VLOOKUP(A33,'DC4-1'!$A$4:$Q$1997,5,TRUE)),"",VLOOKUP(A33,'DC4-1'!$A$4:$Q$1997,5,TRUE))</f>
        <v>155.714</v>
      </c>
      <c r="D33" s="65">
        <v>46.803</v>
      </c>
      <c r="E33" s="65">
        <v>46.841</v>
      </c>
      <c r="F33" s="74">
        <f t="shared" si="0"/>
        <v>2690.886</v>
      </c>
      <c r="G33" s="75">
        <f t="shared" si="1"/>
        <v>964.500000000044</v>
      </c>
      <c r="K33" s="82"/>
    </row>
    <row r="34" spans="1:11">
      <c r="A34" s="21">
        <v>43608</v>
      </c>
      <c r="B34" s="77">
        <f>'DC4-1'!B35</f>
        <v>2581.994</v>
      </c>
      <c r="C34" s="77">
        <f>IF(ISERROR(VLOOKUP(A34,'DC4-1'!$A$4:$Q$1997,5,TRUE)),"",VLOOKUP(A34,'DC4-1'!$A$4:$Q$1997,5,TRUE))</f>
        <v>158.4695</v>
      </c>
      <c r="D34" s="65">
        <v>49.58</v>
      </c>
      <c r="E34" s="65">
        <v>49.618</v>
      </c>
      <c r="F34" s="74">
        <f t="shared" si="0"/>
        <v>2690.8645</v>
      </c>
      <c r="G34" s="75">
        <f t="shared" si="1"/>
        <v>985.999999999876</v>
      </c>
      <c r="K34" s="82"/>
    </row>
    <row r="35" spans="1:11">
      <c r="A35" s="21">
        <v>43623</v>
      </c>
      <c r="B35" s="77">
        <f>'DC4-1'!B36</f>
        <v>2581.994</v>
      </c>
      <c r="C35" s="77">
        <f>IF(ISERROR(VLOOKUP(A35,'DC4-1'!$A$4:$Q$1997,5,TRUE)),"",VLOOKUP(A35,'DC4-1'!$A$4:$Q$1997,5,TRUE))</f>
        <v>161.5275</v>
      </c>
      <c r="D35" s="65">
        <v>52.681</v>
      </c>
      <c r="E35" s="65">
        <v>52.712</v>
      </c>
      <c r="F35" s="74">
        <f t="shared" si="0"/>
        <v>2690.825</v>
      </c>
      <c r="G35" s="75">
        <f t="shared" si="1"/>
        <v>1025.49999999974</v>
      </c>
      <c r="K35" s="82"/>
    </row>
    <row r="36" spans="1:11">
      <c r="A36" s="21">
        <v>43630</v>
      </c>
      <c r="B36" s="77">
        <f>'DC4-1'!B37</f>
        <v>2581.994</v>
      </c>
      <c r="C36" s="77">
        <f>IF(ISERROR(VLOOKUP(A36,'DC4-1'!$A$4:$Q$1997,5,TRUE)),"",VLOOKUP(A36,'DC4-1'!$A$4:$Q$1997,5,TRUE))</f>
        <v>162.0845</v>
      </c>
      <c r="D36" s="65">
        <v>53.269</v>
      </c>
      <c r="E36" s="65">
        <v>53.306</v>
      </c>
      <c r="F36" s="74">
        <f t="shared" si="0"/>
        <v>2690.791</v>
      </c>
      <c r="G36" s="75">
        <f t="shared" si="1"/>
        <v>1059.49999999984</v>
      </c>
      <c r="K36" s="82"/>
    </row>
    <row r="37" spans="1:11">
      <c r="A37" s="21">
        <v>43637</v>
      </c>
      <c r="B37" s="77">
        <f>'DC4-1'!B38</f>
        <v>2581.994</v>
      </c>
      <c r="C37" s="77">
        <f>IF(ISERROR(VLOOKUP(A37,'DC4-1'!$A$4:$Q$1997,5,TRUE)),"",VLOOKUP(A37,'DC4-1'!$A$4:$Q$1997,5,TRUE))</f>
        <v>164.839</v>
      </c>
      <c r="D37" s="65">
        <v>56.035</v>
      </c>
      <c r="E37" s="65">
        <v>56.074</v>
      </c>
      <c r="F37" s="74">
        <f t="shared" si="0"/>
        <v>2690.7785</v>
      </c>
      <c r="G37" s="75">
        <f t="shared" si="1"/>
        <v>1072.00000000012</v>
      </c>
      <c r="K37" s="82"/>
    </row>
    <row r="38" spans="1:11">
      <c r="A38" s="21">
        <v>43645</v>
      </c>
      <c r="B38" s="77">
        <f>'DC4-1'!B39</f>
        <v>2581.994</v>
      </c>
      <c r="C38" s="77">
        <f>IF(ISERROR(VLOOKUP(A38,'DC4-1'!$A$4:$Q$1997,5,TRUE)),"",VLOOKUP(A38,'DC4-1'!$A$4:$Q$1997,5,TRUE))</f>
        <v>164.7725</v>
      </c>
      <c r="D38" s="65">
        <v>55.998</v>
      </c>
      <c r="E38" s="65">
        <v>56.03</v>
      </c>
      <c r="F38" s="74">
        <f t="shared" si="0"/>
        <v>2690.7525</v>
      </c>
      <c r="G38" s="75">
        <f t="shared" si="1"/>
        <v>1097.99999999996</v>
      </c>
      <c r="K38" s="82"/>
    </row>
    <row r="39" spans="1:11">
      <c r="A39" s="21">
        <v>43651</v>
      </c>
      <c r="B39" s="77">
        <f>'DC4-1'!B40</f>
        <v>2581.994</v>
      </c>
      <c r="C39" s="77">
        <f>IF(ISERROR(VLOOKUP(A39,'DC4-1'!$A$4:$Q$1997,5,TRUE)),"",VLOOKUP(A39,'DC4-1'!$A$4:$Q$1997,5,TRUE))</f>
        <v>164.7385</v>
      </c>
      <c r="D39" s="65">
        <v>55.98</v>
      </c>
      <c r="E39" s="65">
        <v>56.011</v>
      </c>
      <c r="F39" s="74">
        <f t="shared" si="0"/>
        <v>2690.737</v>
      </c>
      <c r="G39" s="75">
        <f t="shared" si="1"/>
        <v>1113.49999999993</v>
      </c>
      <c r="K39" s="82">
        <f>IF(AND(年报!N$2&lt;=A39,A39&lt;=年报!N$3),1,0)</f>
        <v>0</v>
      </c>
    </row>
    <row r="40" spans="1:11">
      <c r="A40" s="21">
        <v>43660</v>
      </c>
      <c r="B40" s="77">
        <f>'DC4-1'!B41</f>
        <v>2581.994</v>
      </c>
      <c r="C40" s="77">
        <f>IF(ISERROR(VLOOKUP(A40,'DC4-1'!$A$4:$Q$1997,5,TRUE)),"",VLOOKUP(A40,'DC4-1'!$A$4:$Q$1997,5,TRUE))</f>
        <v>164.708</v>
      </c>
      <c r="D40" s="65">
        <v>55.965</v>
      </c>
      <c r="E40" s="65">
        <v>55.997</v>
      </c>
      <c r="F40" s="74">
        <f t="shared" si="0"/>
        <v>2690.721</v>
      </c>
      <c r="G40" s="75">
        <f t="shared" si="1"/>
        <v>1129.50000000001</v>
      </c>
      <c r="K40" s="82">
        <f>IF(AND(年报!N$2&lt;=A40,A40&lt;=年报!N$3),1,0)</f>
        <v>0</v>
      </c>
    </row>
    <row r="41" spans="1:11">
      <c r="A41" s="21">
        <v>43665</v>
      </c>
      <c r="B41" s="77">
        <f>'DC4-1'!B42</f>
        <v>2581.994</v>
      </c>
      <c r="C41" s="77">
        <f>IF(ISERROR(VLOOKUP(A41,'DC4-1'!$A$4:$Q$1997,5,TRUE)),"",VLOOKUP(A41,'DC4-1'!$A$4:$Q$1997,5,TRUE))</f>
        <v>164.6945</v>
      </c>
      <c r="D41" s="65">
        <v>55.954</v>
      </c>
      <c r="E41" s="65">
        <v>55.985</v>
      </c>
      <c r="F41" s="74">
        <f t="shared" si="0"/>
        <v>2690.719</v>
      </c>
      <c r="G41" s="75">
        <f t="shared" si="1"/>
        <v>1131.49999999996</v>
      </c>
      <c r="K41" s="82">
        <f>IF(AND(年报!N$2&lt;=A41,A41&lt;=年报!N$3),1,0)</f>
        <v>0</v>
      </c>
    </row>
    <row r="42" spans="1:11">
      <c r="A42" s="21">
        <v>43671</v>
      </c>
      <c r="B42" s="77">
        <f>'DC4-1'!B43</f>
        <v>2581.994</v>
      </c>
      <c r="C42" s="77">
        <f>IF(ISERROR(VLOOKUP(A42,'DC4-1'!$A$4:$Q$1997,5,TRUE)),"",VLOOKUP(A42,'DC4-1'!$A$4:$Q$1997,5,TRUE))</f>
        <v>164.674</v>
      </c>
      <c r="D42" s="65">
        <v>55.944</v>
      </c>
      <c r="E42" s="65">
        <v>55.974</v>
      </c>
      <c r="F42" s="74">
        <f t="shared" si="0"/>
        <v>2690.709</v>
      </c>
      <c r="G42" s="75">
        <f t="shared" si="1"/>
        <v>1141.49999999972</v>
      </c>
      <c r="K42" s="82">
        <f>IF(AND(年报!N$2&lt;=A42,A42&lt;=年报!N$3),1,0)</f>
        <v>0</v>
      </c>
    </row>
    <row r="43" spans="1:11">
      <c r="A43" s="21">
        <v>43678</v>
      </c>
      <c r="B43" s="77">
        <f>'DC4-1'!B44</f>
        <v>2581.994</v>
      </c>
      <c r="C43" s="77">
        <f>IF(ISERROR(VLOOKUP(A43,'DC4-1'!$A$4:$Q$1997,5,TRUE)),"",VLOOKUP(A43,'DC4-1'!$A$4:$Q$1997,5,TRUE))</f>
        <v>164.659</v>
      </c>
      <c r="D43" s="65">
        <v>55.938</v>
      </c>
      <c r="E43" s="65">
        <v>55.978</v>
      </c>
      <c r="F43" s="74">
        <f t="shared" si="0"/>
        <v>2690.695</v>
      </c>
      <c r="G43" s="75">
        <f t="shared" si="1"/>
        <v>1155.49999999985</v>
      </c>
      <c r="K43" s="82">
        <f>IF(AND(年报!N$2&lt;=A43,A43&lt;=年报!N$3),1,0)</f>
        <v>0</v>
      </c>
    </row>
    <row r="44" spans="1:11">
      <c r="A44" s="21">
        <v>43686</v>
      </c>
      <c r="B44" s="77">
        <f>'DC4-1'!B45</f>
        <v>2581.994</v>
      </c>
      <c r="C44" s="77">
        <f>IF(ISERROR(VLOOKUP(A44,'DC4-1'!$A$4:$Q$1997,5,TRUE)),"",VLOOKUP(A44,'DC4-1'!$A$4:$Q$1997,5,TRUE))</f>
        <v>164.641</v>
      </c>
      <c r="D44" s="65">
        <v>55.925</v>
      </c>
      <c r="E44" s="65">
        <v>55.963</v>
      </c>
      <c r="F44" s="74">
        <f t="shared" si="0"/>
        <v>2690.691</v>
      </c>
      <c r="G44" s="75">
        <f t="shared" si="1"/>
        <v>1159.49999999975</v>
      </c>
      <c r="K44" s="82">
        <f>IF(AND(年报!N$2&lt;=A44,A44&lt;=年报!N$3),1,0)</f>
        <v>0</v>
      </c>
    </row>
    <row r="45" spans="1:11">
      <c r="A45" s="21">
        <v>43693</v>
      </c>
      <c r="B45" s="77">
        <f>'DC4-1'!B46</f>
        <v>2581.994</v>
      </c>
      <c r="C45" s="77">
        <f>IF(ISERROR(VLOOKUP(A45,'DC4-1'!$A$4:$Q$1997,5,TRUE)),"",VLOOKUP(A45,'DC4-1'!$A$4:$Q$1997,5,TRUE))</f>
        <v>165.2045</v>
      </c>
      <c r="D45" s="65">
        <v>56.492</v>
      </c>
      <c r="E45" s="65">
        <v>56.532</v>
      </c>
      <c r="F45" s="74">
        <f t="shared" si="0"/>
        <v>2690.6865</v>
      </c>
      <c r="G45" s="75">
        <f t="shared" si="1"/>
        <v>1164.00000000021</v>
      </c>
      <c r="K45" s="82">
        <f>IF(AND(年报!N$2&lt;=A45,A45&lt;=年报!N$3),1,0)</f>
        <v>0</v>
      </c>
    </row>
    <row r="46" spans="1:11">
      <c r="A46" s="21">
        <v>43708</v>
      </c>
      <c r="B46" s="77">
        <f>'DC4-1'!B47</f>
        <v>2581.994</v>
      </c>
      <c r="C46" s="77">
        <f>IF(ISERROR(VLOOKUP(A46,'DC4-1'!$A$4:$Q$1997,5,TRUE)),"",VLOOKUP(A46,'DC4-1'!$A$4:$Q$1997,5,TRUE))</f>
        <v>167.871</v>
      </c>
      <c r="D46" s="65">
        <v>59.156</v>
      </c>
      <c r="E46" s="65">
        <v>59.197</v>
      </c>
      <c r="F46" s="74">
        <f t="shared" si="0"/>
        <v>2690.6885</v>
      </c>
      <c r="G46" s="75">
        <f t="shared" si="1"/>
        <v>1161.99999999981</v>
      </c>
      <c r="K46" s="82">
        <f>IF(AND(年报!N$2&lt;=A46,A46&lt;=年报!N$3),1,0)</f>
        <v>0</v>
      </c>
    </row>
    <row r="47" spans="1:11">
      <c r="A47" s="21">
        <v>43713</v>
      </c>
      <c r="B47" s="77">
        <f>'DC4-1'!B48</f>
        <v>2581.994</v>
      </c>
      <c r="C47" s="77">
        <f>IF(ISERROR(VLOOKUP(A47,'DC4-1'!$A$4:$Q$1997,5,TRUE)),"",VLOOKUP(A47,'DC4-1'!$A$4:$Q$1997,5,TRUE))</f>
        <v>167.8675</v>
      </c>
      <c r="D47" s="65">
        <v>59.151</v>
      </c>
      <c r="E47" s="65">
        <v>59.18</v>
      </c>
      <c r="F47" s="74">
        <f t="shared" si="0"/>
        <v>2690.696</v>
      </c>
      <c r="G47" s="75">
        <f t="shared" si="1"/>
        <v>1154.5000000001</v>
      </c>
      <c r="K47" s="82">
        <f>IF(AND(年报!N$2&lt;=A47,A47&lt;=年报!N$3),1,0)</f>
        <v>0</v>
      </c>
    </row>
    <row r="48" spans="1:11">
      <c r="A48" s="21">
        <v>43722</v>
      </c>
      <c r="B48" s="77">
        <f>'DC4-1'!B49</f>
        <v>2581.994</v>
      </c>
      <c r="C48" s="77">
        <f>IF(ISERROR(VLOOKUP(A48,'DC4-1'!$A$4:$Q$1997,5,TRUE)),"",VLOOKUP(A48,'DC4-1'!$A$4:$Q$1997,5,TRUE))</f>
        <v>168.4295</v>
      </c>
      <c r="D48" s="65">
        <v>59.724</v>
      </c>
      <c r="E48" s="65">
        <v>59.754</v>
      </c>
      <c r="F48" s="74">
        <f t="shared" si="0"/>
        <v>2690.6845</v>
      </c>
      <c r="G48" s="75">
        <f t="shared" si="1"/>
        <v>1165.99999999971</v>
      </c>
      <c r="K48" s="82">
        <f>IF(AND(年报!N$2&lt;=A48,A48&lt;=年报!N$3),1,0)</f>
        <v>0</v>
      </c>
    </row>
    <row r="49" spans="1:11">
      <c r="A49" s="21">
        <v>43728</v>
      </c>
      <c r="B49" s="77">
        <f>'DC4-1'!B50</f>
        <v>2581.994</v>
      </c>
      <c r="C49" s="77">
        <f>IF(ISERROR(VLOOKUP(A49,'DC4-1'!$A$4:$Q$1997,5,TRUE)),"",VLOOKUP(A49,'DC4-1'!$A$4:$Q$1997,5,TRUE))</f>
        <v>168.4115</v>
      </c>
      <c r="D49" s="65">
        <v>59.717</v>
      </c>
      <c r="E49" s="65">
        <v>59.746</v>
      </c>
      <c r="F49" s="74">
        <f t="shared" si="0"/>
        <v>2690.674</v>
      </c>
      <c r="G49" s="75">
        <f t="shared" si="1"/>
        <v>1176.49999999958</v>
      </c>
      <c r="K49" s="82">
        <f>IF(AND(年报!N$2&lt;=A49,A49&lt;=年报!N$3),1,0)</f>
        <v>0</v>
      </c>
    </row>
    <row r="50" spans="1:11">
      <c r="A50" s="21">
        <v>43742</v>
      </c>
      <c r="B50" s="77">
        <f>'DC4-1'!B51</f>
        <v>2581.994</v>
      </c>
      <c r="C50" s="77">
        <f>IF(ISERROR(VLOOKUP(A50,'DC4-1'!$A$4:$Q$1997,5,TRUE)),"",VLOOKUP(A50,'DC4-1'!$A$4:$Q$1997,5,TRUE))</f>
        <v>171.1225</v>
      </c>
      <c r="D50" s="65">
        <v>62.441</v>
      </c>
      <c r="E50" s="65">
        <v>62.471</v>
      </c>
      <c r="F50" s="74">
        <f t="shared" si="0"/>
        <v>2690.6605</v>
      </c>
      <c r="G50" s="75">
        <f t="shared" si="1"/>
        <v>1190.00000000005</v>
      </c>
      <c r="K50" s="82">
        <f>IF(AND(年报!N$2&lt;=A50,A50&lt;=年报!N$3),1,0)</f>
        <v>0</v>
      </c>
    </row>
    <row r="51" spans="1:11">
      <c r="A51" s="21">
        <v>43749</v>
      </c>
      <c r="B51" s="77">
        <f>'DC4-1'!B52</f>
        <v>2581.994</v>
      </c>
      <c r="C51" s="77">
        <f>IF(ISERROR(VLOOKUP(A51,'DC4-1'!$A$4:$Q$1997,5,TRUE)),"",VLOOKUP(A51,'DC4-1'!$A$4:$Q$1997,5,TRUE))</f>
        <v>171.085</v>
      </c>
      <c r="D51" s="65">
        <v>62.409</v>
      </c>
      <c r="E51" s="65">
        <v>62.439</v>
      </c>
      <c r="F51" s="74">
        <f t="shared" si="0"/>
        <v>2690.655</v>
      </c>
      <c r="G51" s="75">
        <f t="shared" si="1"/>
        <v>1195.49999999981</v>
      </c>
      <c r="K51" s="82">
        <f>IF(AND(年报!N$2&lt;=A51,A51&lt;=年报!N$3),1,0)</f>
        <v>0</v>
      </c>
    </row>
    <row r="52" spans="1:11">
      <c r="A52" s="21">
        <v>43762</v>
      </c>
      <c r="B52" s="77">
        <f>'DC4-1'!B53</f>
        <v>2581.994</v>
      </c>
      <c r="C52" s="77">
        <f>IF(ISERROR(VLOOKUP(A52,'DC4-1'!$A$4:$Q$1997,5,TRUE)),"",VLOOKUP(A52,'DC4-1'!$A$4:$Q$1997,5,TRUE))</f>
        <v>174.3905</v>
      </c>
      <c r="D52" s="65">
        <v>65.751</v>
      </c>
      <c r="E52" s="65">
        <v>65.78</v>
      </c>
      <c r="F52" s="74">
        <f t="shared" si="0"/>
        <v>2690.619</v>
      </c>
      <c r="G52" s="75">
        <f t="shared" si="1"/>
        <v>1231.49999999987</v>
      </c>
      <c r="K52" s="82">
        <f>IF(AND(年报!N$2&lt;=A52,A52&lt;=年报!N$3),1,0)</f>
        <v>0</v>
      </c>
    </row>
    <row r="53" spans="1:11">
      <c r="A53" s="21">
        <v>43770</v>
      </c>
      <c r="B53" s="77">
        <f>'DC4-1'!B54</f>
        <v>2581.994</v>
      </c>
      <c r="C53" s="77">
        <f>IF(ISERROR(VLOOKUP(A53,'DC4-1'!$A$4:$Q$1997,5,TRUE)),"",VLOOKUP(A53,'DC4-1'!$A$4:$Q$1997,5,TRUE))</f>
        <v>177.4835</v>
      </c>
      <c r="D53" s="65">
        <v>68.853</v>
      </c>
      <c r="E53" s="65">
        <v>68.883</v>
      </c>
      <c r="F53" s="74">
        <f t="shared" si="0"/>
        <v>2690.6095</v>
      </c>
      <c r="G53" s="75">
        <f t="shared" si="1"/>
        <v>1240.99999999999</v>
      </c>
      <c r="K53" s="82">
        <f>IF(AND(年报!N$2&lt;=A53,A53&lt;=年报!N$3),1,0)</f>
        <v>0</v>
      </c>
    </row>
    <row r="54" spans="1:11">
      <c r="A54" s="21">
        <v>43778</v>
      </c>
      <c r="B54" s="77">
        <f>'DC4-1'!B55</f>
        <v>2581.994</v>
      </c>
      <c r="C54" s="77">
        <f>IF(ISERROR(VLOOKUP(A54,'DC4-1'!$A$4:$Q$1997,5,TRUE)),"",VLOOKUP(A54,'DC4-1'!$A$4:$Q$1997,5,TRUE))</f>
        <v>180.6385</v>
      </c>
      <c r="D54" s="65">
        <v>72.034</v>
      </c>
      <c r="E54" s="65">
        <v>72.064</v>
      </c>
      <c r="F54" s="74">
        <f t="shared" si="0"/>
        <v>2690.5835</v>
      </c>
      <c r="G54" s="75">
        <f t="shared" si="1"/>
        <v>1266.99999999983</v>
      </c>
      <c r="K54" s="82">
        <f>IF(AND(年报!N$2&lt;=A54,A54&lt;=年报!N$3),1,0)</f>
        <v>0</v>
      </c>
    </row>
    <row r="55" spans="1:11">
      <c r="A55" s="21">
        <v>43791</v>
      </c>
      <c r="B55" s="77">
        <f>'DC4-1'!B56</f>
        <v>2581.994</v>
      </c>
      <c r="C55" s="77">
        <f>IF(ISERROR(VLOOKUP(A55,'DC4-1'!$A$4:$Q$1997,5,TRUE)),"",VLOOKUP(A55,'DC4-1'!$A$4:$Q$1997,5,TRUE))</f>
        <v>184.322</v>
      </c>
      <c r="D55" s="65">
        <v>75.765</v>
      </c>
      <c r="E55" s="65">
        <v>75.796</v>
      </c>
      <c r="F55" s="74">
        <f t="shared" si="0"/>
        <v>2690.5355</v>
      </c>
      <c r="G55" s="75">
        <f t="shared" si="1"/>
        <v>1314.9999999996</v>
      </c>
      <c r="K55" s="82">
        <f>IF(AND(年报!N$2&lt;=A55,A55&lt;=年报!N$3),1,0)</f>
        <v>0</v>
      </c>
    </row>
    <row r="56" spans="1:11">
      <c r="A56" s="21">
        <v>43802</v>
      </c>
      <c r="B56" s="77">
        <f>'DC4-1'!B57</f>
        <v>2581.994</v>
      </c>
      <c r="C56" s="77">
        <f>IF(ISERROR(VLOOKUP(A56,'DC4-1'!$A$4:$Q$1997,5,TRUE)),"",VLOOKUP(A56,'DC4-1'!$A$4:$Q$1997,5,TRUE))</f>
        <v>187.01</v>
      </c>
      <c r="D56" s="65">
        <v>78.488</v>
      </c>
      <c r="E56" s="65">
        <v>78.518</v>
      </c>
      <c r="F56" s="74">
        <f t="shared" si="0"/>
        <v>2690.501</v>
      </c>
      <c r="G56" s="75">
        <f t="shared" si="1"/>
        <v>1349.50000000026</v>
      </c>
      <c r="K56" s="82">
        <f>IF(AND(年报!N$2&lt;=A56,A56&lt;=年报!N$3),1,0)</f>
        <v>0</v>
      </c>
    </row>
    <row r="57" spans="1:11">
      <c r="A57" s="21">
        <v>43824</v>
      </c>
      <c r="B57" s="77">
        <f>'DC4-1'!B58</f>
        <v>2581.994</v>
      </c>
      <c r="C57" s="77">
        <f>IF(ISERROR(VLOOKUP(A57,'DC4-1'!$A$4:$Q$1997,5,TRUE)),"",VLOOKUP(A57,'DC4-1'!$A$4:$Q$1997,5,TRUE))</f>
        <v>190.2285</v>
      </c>
      <c r="D57" s="65">
        <v>81.77</v>
      </c>
      <c r="E57" s="65">
        <v>81.799</v>
      </c>
      <c r="F57" s="74">
        <f t="shared" si="0"/>
        <v>2690.438</v>
      </c>
      <c r="G57" s="75">
        <f t="shared" si="1"/>
        <v>1412.49999999991</v>
      </c>
      <c r="K57" s="82">
        <f>IF(AND(年报!N$2&lt;=A57,A57&lt;=年报!N$3),1,0)</f>
        <v>1</v>
      </c>
    </row>
    <row r="58" spans="1:11">
      <c r="A58" s="21">
        <v>43834</v>
      </c>
      <c r="B58" s="77">
        <f>'DC4-1'!B59</f>
        <v>2581.994</v>
      </c>
      <c r="C58" s="77">
        <f>IF(ISERROR(VLOOKUP(A58,'DC4-1'!$A$4:$Q$1997,5,TRUE)),"",VLOOKUP(A58,'DC4-1'!$A$4:$Q$1997,5,TRUE))</f>
        <v>190.2345</v>
      </c>
      <c r="D58" s="65">
        <v>81.801</v>
      </c>
      <c r="E58" s="65">
        <v>81.835</v>
      </c>
      <c r="F58" s="74">
        <f t="shared" si="0"/>
        <v>2690.4105</v>
      </c>
      <c r="G58" s="75">
        <f t="shared" si="1"/>
        <v>1440.00000000005</v>
      </c>
      <c r="K58" s="82">
        <f>IF(AND(年报!N$2&lt;=A58,A58&lt;=年报!N$3),1,0)</f>
        <v>1</v>
      </c>
    </row>
    <row r="59" spans="1:11">
      <c r="A59" s="21">
        <v>43839</v>
      </c>
      <c r="B59" s="77">
        <f>'DC4-1'!B60</f>
        <v>2581.994</v>
      </c>
      <c r="C59" s="77">
        <f>IF(ISERROR(VLOOKUP(A59,'DC4-1'!$A$4:$Q$1997,5,TRUE)),"",VLOOKUP(A59,'DC4-1'!$A$4:$Q$1997,5,TRUE))</f>
        <v>193.5085</v>
      </c>
      <c r="D59" s="65">
        <v>85.076</v>
      </c>
      <c r="E59" s="65">
        <v>85.105</v>
      </c>
      <c r="F59" s="74">
        <f t="shared" si="0"/>
        <v>2690.412</v>
      </c>
      <c r="G59" s="75">
        <f t="shared" si="1"/>
        <v>1438.49999999975</v>
      </c>
      <c r="K59" s="82">
        <f>IF(AND(年报!N$2&lt;=A59,A59&lt;=年报!N$3),1,0)</f>
        <v>1</v>
      </c>
    </row>
    <row r="60" spans="1:11">
      <c r="A60" s="21">
        <v>43845</v>
      </c>
      <c r="B60" s="77">
        <f>'DC4-1'!B61</f>
        <v>2581.994</v>
      </c>
      <c r="C60" s="77">
        <f>IF(ISERROR(VLOOKUP(A60,'DC4-1'!$A$4:$Q$1997,5,TRUE)),"",VLOOKUP(A60,'DC4-1'!$A$4:$Q$1997,5,TRUE))</f>
        <v>193.499</v>
      </c>
      <c r="D60" s="65">
        <v>85.101</v>
      </c>
      <c r="E60" s="65">
        <v>85.142</v>
      </c>
      <c r="F60" s="74">
        <f t="shared" si="0"/>
        <v>2690.3715</v>
      </c>
      <c r="G60" s="75">
        <f t="shared" si="1"/>
        <v>1479.00000000027</v>
      </c>
      <c r="K60" s="82">
        <f>IF(AND(年报!N$2&lt;=A60,A60&lt;=年报!N$3),1,0)</f>
        <v>1</v>
      </c>
    </row>
    <row r="61" spans="1:11">
      <c r="A61" s="21">
        <v>43908</v>
      </c>
      <c r="B61" s="77">
        <f>'DC4-1'!B62</f>
        <v>2581.994</v>
      </c>
      <c r="C61" s="77">
        <f>IF(ISERROR(VLOOKUP(A61,'DC4-1'!$A$4:$Q$1997,5,TRUE)),"",VLOOKUP(A61,'DC4-1'!$A$4:$Q$1997,5,TRUE))</f>
        <v>193.3015</v>
      </c>
      <c r="D61" s="65">
        <v>84.955</v>
      </c>
      <c r="E61" s="65">
        <v>84.989</v>
      </c>
      <c r="F61" s="74">
        <f t="shared" si="0"/>
        <v>2690.3235</v>
      </c>
      <c r="G61" s="75">
        <f t="shared" si="1"/>
        <v>1527.00000000004</v>
      </c>
      <c r="K61" s="82">
        <f>IF(AND(年报!N$2&lt;=A61,A61&lt;=年报!N$3),1,0)</f>
        <v>1</v>
      </c>
    </row>
    <row r="62" spans="1:11">
      <c r="A62" s="21">
        <v>43930</v>
      </c>
      <c r="B62" s="77">
        <f>'DC4-1'!B63</f>
        <v>2581.994</v>
      </c>
      <c r="C62" s="77">
        <f>IF(ISERROR(VLOOKUP(A62,'DC4-1'!$A$4:$Q$1997,5,TRUE)),"",VLOOKUP(A62,'DC4-1'!$A$4:$Q$1997,5,TRUE))</f>
        <v>200.2455</v>
      </c>
      <c r="D62" s="65">
        <v>91.905</v>
      </c>
      <c r="E62" s="65">
        <v>91.936</v>
      </c>
      <c r="F62" s="74">
        <f t="shared" si="0"/>
        <v>2690.319</v>
      </c>
      <c r="G62" s="75">
        <f t="shared" si="1"/>
        <v>1531.50000000005</v>
      </c>
      <c r="K62" s="82">
        <f>IF(AND(年报!N$2&lt;=A62,A62&lt;=年报!N$3),1,0)</f>
        <v>1</v>
      </c>
    </row>
    <row r="63" spans="1:11">
      <c r="A63" s="21">
        <v>43938</v>
      </c>
      <c r="B63" s="77">
        <f>'DC4-1'!B64</f>
        <v>2581.994</v>
      </c>
      <c r="C63" s="77">
        <f>IF(ISERROR(VLOOKUP(A63,'DC4-1'!$A$4:$Q$1997,5,TRUE)),"",VLOOKUP(A63,'DC4-1'!$A$4:$Q$1997,5,TRUE))</f>
        <v>203.081</v>
      </c>
      <c r="D63" s="65">
        <v>94.72</v>
      </c>
      <c r="E63" s="65">
        <v>94.752</v>
      </c>
      <c r="F63" s="74">
        <f t="shared" si="0"/>
        <v>2690.339</v>
      </c>
      <c r="G63" s="75">
        <f t="shared" si="1"/>
        <v>1511.49999999961</v>
      </c>
      <c r="K63" s="82">
        <f>IF(AND(年报!N$2&lt;=A63,A63&lt;=年报!N$3),1,0)</f>
        <v>1</v>
      </c>
    </row>
    <row r="64" spans="1:11">
      <c r="A64" s="21">
        <v>43942</v>
      </c>
      <c r="B64" s="77">
        <f>'DC4-1'!B65</f>
        <v>2581.994</v>
      </c>
      <c r="C64" s="77">
        <f>IF(ISERROR(VLOOKUP(A64,'DC4-1'!$A$4:$Q$1997,5,TRUE)),"",VLOOKUP(A64,'DC4-1'!$A$4:$Q$1997,5,TRUE))</f>
        <v>203.493</v>
      </c>
      <c r="D64" s="65">
        <v>95.19</v>
      </c>
      <c r="E64" s="65">
        <v>95.221</v>
      </c>
      <c r="F64" s="74">
        <f t="shared" si="0"/>
        <v>2690.2815</v>
      </c>
      <c r="G64" s="75">
        <f t="shared" si="1"/>
        <v>1568.99999999996</v>
      </c>
      <c r="K64" s="82">
        <f>IF(AND(年报!N$2&lt;=A64,A64&lt;=年报!N$3),1,0)</f>
        <v>1</v>
      </c>
    </row>
    <row r="65" spans="1:11">
      <c r="A65" s="21">
        <v>43951</v>
      </c>
      <c r="B65" s="77">
        <f>'DC4-1'!B66</f>
        <v>2581.994</v>
      </c>
      <c r="C65" s="77">
        <f>IF(ISERROR(VLOOKUP(A65,'DC4-1'!$A$4:$Q$1997,5,TRUE)),"",VLOOKUP(A65,'DC4-1'!$A$4:$Q$1997,5,TRUE))</f>
        <v>206.1375</v>
      </c>
      <c r="D65" s="65">
        <v>97.865</v>
      </c>
      <c r="E65" s="65">
        <v>97.895</v>
      </c>
      <c r="F65" s="74">
        <f t="shared" si="0"/>
        <v>2690.2515</v>
      </c>
      <c r="G65" s="75">
        <f t="shared" si="1"/>
        <v>1599.00000000016</v>
      </c>
      <c r="K65" s="82">
        <f>IF(AND(年报!N$2&lt;=A65,A65&lt;=年报!N$3),1,0)</f>
        <v>1</v>
      </c>
    </row>
    <row r="66" spans="1:11">
      <c r="A66" s="21">
        <v>43956</v>
      </c>
      <c r="B66" s="77">
        <f>'DC4-1'!B67</f>
        <v>2581.994</v>
      </c>
      <c r="C66" s="77">
        <f>IF(ISERROR(VLOOKUP(A66,'DC4-1'!$A$4:$Q$1997,5,TRUE)),"",VLOOKUP(A66,'DC4-1'!$A$4:$Q$1997,5,TRUE))</f>
        <v>206.577</v>
      </c>
      <c r="D66" s="65">
        <v>98.301</v>
      </c>
      <c r="E66" s="65">
        <v>98.332</v>
      </c>
      <c r="F66" s="74">
        <f t="shared" si="0"/>
        <v>2690.2545</v>
      </c>
      <c r="G66" s="75">
        <f t="shared" si="1"/>
        <v>1596</v>
      </c>
      <c r="K66" s="82">
        <f>IF(AND(年报!N$2&lt;=A66,A66&lt;=年报!N$3),1,0)</f>
        <v>1</v>
      </c>
    </row>
    <row r="67" spans="1:11">
      <c r="A67" s="21">
        <v>43964</v>
      </c>
      <c r="B67" s="77">
        <f>'DC4-1'!B68</f>
        <v>2581.994</v>
      </c>
      <c r="C67" s="77">
        <f>IF(ISERROR(VLOOKUP(A67,'DC4-1'!$A$4:$Q$1997,5,TRUE)),"",VLOOKUP(A67,'DC4-1'!$A$4:$Q$1997,5,TRUE))</f>
        <v>209.16</v>
      </c>
      <c r="D67" s="65">
        <v>100.923</v>
      </c>
      <c r="E67" s="65">
        <v>100.954</v>
      </c>
      <c r="F67" s="74">
        <f t="shared" si="0"/>
        <v>2690.2155</v>
      </c>
      <c r="G67" s="75">
        <f t="shared" si="1"/>
        <v>1635.00000000022</v>
      </c>
      <c r="K67" s="82">
        <f>IF(AND(年报!N$2&lt;=A67,A67&lt;=年报!N$3),1,0)</f>
        <v>1</v>
      </c>
    </row>
    <row r="68" spans="1:11">
      <c r="A68" s="21">
        <v>43972</v>
      </c>
      <c r="B68" s="77">
        <f>'DC4-1'!B69</f>
        <v>2581.994</v>
      </c>
      <c r="C68" s="77">
        <f>IF(ISERROR(VLOOKUP(A68,'DC4-1'!$A$4:$Q$1997,5,TRUE)),"",VLOOKUP(A68,'DC4-1'!$A$4:$Q$1997,5,TRUE))</f>
        <v>212.1685</v>
      </c>
      <c r="D68" s="65">
        <v>103.965</v>
      </c>
      <c r="E68" s="65">
        <v>103.994</v>
      </c>
      <c r="F68" s="74">
        <f t="shared" si="0"/>
        <v>2690.183</v>
      </c>
      <c r="G68" s="75">
        <f t="shared" si="1"/>
        <v>1667.49999999956</v>
      </c>
      <c r="K68" s="82">
        <f>IF(AND(年报!N$2&lt;=A68,A68&lt;=年报!N$3),1,0)</f>
        <v>1</v>
      </c>
    </row>
    <row r="69" spans="1:11">
      <c r="A69" s="21">
        <v>43980</v>
      </c>
      <c r="B69" s="77">
        <f>'DC4-1'!B70</f>
        <v>2581.994</v>
      </c>
      <c r="C69" s="77">
        <f>IF(ISERROR(VLOOKUP(A69,'DC4-1'!$A$4:$Q$1997,5,TRUE)),"",VLOOKUP(A69,'DC4-1'!$A$4:$Q$1997,5,TRUE))</f>
        <v>212.1675</v>
      </c>
      <c r="D69" s="65">
        <v>103.924</v>
      </c>
      <c r="E69" s="65">
        <v>103.956</v>
      </c>
      <c r="F69" s="74">
        <f t="shared" ref="F69:F110" si="2">(B69+C69)-(D69+E69)/2</f>
        <v>2690.2215</v>
      </c>
      <c r="G69" s="75">
        <f t="shared" ref="G69:G110" si="3">(F$4-F69)*1000</f>
        <v>1628.99999999991</v>
      </c>
      <c r="K69" s="82">
        <f>IF(AND(年报!N$2&lt;=A69,A69&lt;=年报!N$3),1,0)</f>
        <v>1</v>
      </c>
    </row>
    <row r="70" spans="1:11">
      <c r="A70" s="21">
        <v>43999</v>
      </c>
      <c r="B70" s="77">
        <f>'DC4-1'!B71</f>
        <v>2581.994</v>
      </c>
      <c r="C70" s="77">
        <f>IF(ISERROR(VLOOKUP(A70,'DC4-1'!$A$4:$Q$1997,5,TRUE)),"",VLOOKUP(A70,'DC4-1'!$A$4:$Q$1997,5,TRUE))</f>
        <v>215.368</v>
      </c>
      <c r="D70" s="65">
        <v>107.243</v>
      </c>
      <c r="E70" s="65">
        <v>107.275</v>
      </c>
      <c r="F70" s="74">
        <f t="shared" si="2"/>
        <v>2690.103</v>
      </c>
      <c r="G70" s="75">
        <f t="shared" si="3"/>
        <v>1747.49999999995</v>
      </c>
      <c r="K70" s="82">
        <f>IF(AND(年报!N$2&lt;=A70,A70&lt;=年报!N$3),1,0)</f>
        <v>1</v>
      </c>
    </row>
    <row r="71" spans="1:11">
      <c r="A71" s="21">
        <v>44008</v>
      </c>
      <c r="B71" s="77">
        <f>'DC4-1'!B72</f>
        <v>2581.994</v>
      </c>
      <c r="C71" s="77">
        <f>IF(ISERROR(VLOOKUP(A71,'DC4-1'!$A$4:$Q$1997,5,TRUE)),"",VLOOKUP(A71,'DC4-1'!$A$4:$Q$1997,5,TRUE))</f>
        <v>215.364</v>
      </c>
      <c r="D71" s="65">
        <v>107.24</v>
      </c>
      <c r="E71" s="65">
        <v>107.27</v>
      </c>
      <c r="F71" s="74">
        <f t="shared" si="2"/>
        <v>2690.103</v>
      </c>
      <c r="G71" s="75">
        <f t="shared" si="3"/>
        <v>1747.49999999995</v>
      </c>
      <c r="K71" s="82">
        <f>IF(AND(年报!N$2&lt;=A71,A71&lt;=年报!N$3),1,0)</f>
        <v>1</v>
      </c>
    </row>
    <row r="72" spans="1:11">
      <c r="A72" s="21">
        <v>44056</v>
      </c>
      <c r="B72" s="77">
        <f>'DC4-1'!B73</f>
        <v>2581.994</v>
      </c>
      <c r="C72" s="77">
        <f>IF(ISERROR(VLOOKUP(A72,'DC4-1'!$A$4:$Q$1997,5,TRUE)),"",VLOOKUP(A72,'DC4-1'!$A$4:$Q$1997,5,TRUE))</f>
        <v>219.0455</v>
      </c>
      <c r="D72" s="65">
        <v>111.042</v>
      </c>
      <c r="E72" s="65">
        <v>111.074</v>
      </c>
      <c r="F72" s="74">
        <f t="shared" si="2"/>
        <v>2689.9815</v>
      </c>
      <c r="G72" s="75">
        <f t="shared" si="3"/>
        <v>1868.99999999969</v>
      </c>
      <c r="K72" s="82">
        <f>IF(AND(年报!N$2&lt;=A72,A72&lt;=年报!N$3),1,0)</f>
        <v>1</v>
      </c>
    </row>
    <row r="73" spans="1:11">
      <c r="A73" s="21">
        <v>44062</v>
      </c>
      <c r="B73" s="77">
        <f>'DC4-1'!B74</f>
        <v>2581.994</v>
      </c>
      <c r="C73" s="77">
        <f>IF(ISERROR(VLOOKUP(A73,'DC4-1'!$A$4:$Q$1997,5,TRUE)),"",VLOOKUP(A73,'DC4-1'!$A$4:$Q$1997,5,TRUE))</f>
        <v>218.996</v>
      </c>
      <c r="D73" s="65">
        <v>111.016</v>
      </c>
      <c r="E73" s="65">
        <v>111.047</v>
      </c>
      <c r="F73" s="74">
        <f t="shared" si="2"/>
        <v>2689.9585</v>
      </c>
      <c r="G73" s="75">
        <f t="shared" si="3"/>
        <v>1891.99999999983</v>
      </c>
      <c r="K73" s="82">
        <f>IF(AND(年报!N$2&lt;=A73,A73&lt;=年报!N$3),1,0)</f>
        <v>1</v>
      </c>
    </row>
    <row r="74" spans="1:11">
      <c r="A74" s="21">
        <v>44070</v>
      </c>
      <c r="B74" s="77">
        <f>'DC4-1'!B75</f>
        <v>2581.994</v>
      </c>
      <c r="C74" s="77">
        <f>IF(ISERROR(VLOOKUP(A74,'DC4-1'!$A$4:$Q$1997,5,TRUE)),"",VLOOKUP(A74,'DC4-1'!$A$4:$Q$1997,5,TRUE))</f>
        <v>222.3115</v>
      </c>
      <c r="D74" s="65">
        <v>114.344</v>
      </c>
      <c r="E74" s="65">
        <v>114.375</v>
      </c>
      <c r="F74" s="74">
        <f t="shared" si="2"/>
        <v>2689.946</v>
      </c>
      <c r="G74" s="75">
        <f t="shared" si="3"/>
        <v>1904.5000000001</v>
      </c>
      <c r="K74" s="82">
        <f>IF(AND(年报!N$2&lt;=A74,A74&lt;=年报!N$3),1,0)</f>
        <v>1</v>
      </c>
    </row>
    <row r="75" spans="1:11">
      <c r="A75" s="21">
        <v>44084</v>
      </c>
      <c r="B75" s="77">
        <f>'DC4-1'!B76</f>
        <v>2581.994</v>
      </c>
      <c r="C75" s="77">
        <f>IF(ISERROR(VLOOKUP(A75,'DC4-1'!$A$4:$Q$1997,5,TRUE)),"",VLOOKUP(A75,'DC4-1'!$A$4:$Q$1997,5,TRUE))</f>
        <v>224.9835</v>
      </c>
      <c r="D75" s="65">
        <v>117.042</v>
      </c>
      <c r="E75" s="65">
        <v>117.075</v>
      </c>
      <c r="F75" s="74">
        <f t="shared" si="2"/>
        <v>2689.919</v>
      </c>
      <c r="G75" s="75">
        <f t="shared" si="3"/>
        <v>1931.50000000014</v>
      </c>
      <c r="K75" s="82">
        <f>IF(AND(年报!N$2&lt;=A75,A75&lt;=年报!N$3),1,0)</f>
        <v>1</v>
      </c>
    </row>
    <row r="76" spans="1:11">
      <c r="A76" s="21">
        <v>44092</v>
      </c>
      <c r="B76" s="77">
        <f>'DC4-1'!B77</f>
        <v>2581.994</v>
      </c>
      <c r="C76" s="77">
        <f>IF(ISERROR(VLOOKUP(A76,'DC4-1'!$A$4:$Q$1997,5,TRUE)),"",VLOOKUP(A76,'DC4-1'!$A$4:$Q$1997,5,TRUE))</f>
        <v>224.9535</v>
      </c>
      <c r="D76" s="65">
        <v>117.002</v>
      </c>
      <c r="E76" s="65">
        <v>117.034</v>
      </c>
      <c r="F76" s="74">
        <f t="shared" si="2"/>
        <v>2689.9295</v>
      </c>
      <c r="G76" s="75">
        <f t="shared" si="3"/>
        <v>1920.99999999982</v>
      </c>
      <c r="K76" s="82">
        <f>IF(AND(年报!N$2&lt;=A76,A76&lt;=年报!N$3),1,0)</f>
        <v>1</v>
      </c>
    </row>
    <row r="77" spans="1:11">
      <c r="A77" s="21">
        <v>44100</v>
      </c>
      <c r="B77" s="77">
        <f>'DC4-1'!B78</f>
        <v>2581.994</v>
      </c>
      <c r="C77" s="77">
        <f>IF(ISERROR(VLOOKUP(A77,'DC4-1'!$A$4:$Q$1997,5,TRUE)),"",VLOOKUP(A77,'DC4-1'!$A$4:$Q$1997,5,TRUE))</f>
        <v>225.3425</v>
      </c>
      <c r="D77" s="65">
        <v>117.431</v>
      </c>
      <c r="E77" s="65">
        <v>117.465</v>
      </c>
      <c r="F77" s="74">
        <f t="shared" si="2"/>
        <v>2689.8885</v>
      </c>
      <c r="G77" s="75">
        <f t="shared" si="3"/>
        <v>1961.99999999953</v>
      </c>
      <c r="K77" s="82">
        <f>IF(AND(年报!N$2&lt;=A77,A77&lt;=年报!N$3),1,0)</f>
        <v>1</v>
      </c>
    </row>
    <row r="78" spans="1:11">
      <c r="A78" s="21">
        <v>44114</v>
      </c>
      <c r="B78" s="77">
        <f>'DC4-1'!B79</f>
        <v>2581.994</v>
      </c>
      <c r="C78" s="77">
        <f>IF(ISERROR(VLOOKUP(A78,'DC4-1'!$A$4:$Q$1997,5,TRUE)),"",VLOOKUP(A78,'DC4-1'!$A$4:$Q$1997,5,TRUE))</f>
        <v>228.4075</v>
      </c>
      <c r="D78" s="65">
        <v>120.513</v>
      </c>
      <c r="E78" s="65">
        <v>120.548</v>
      </c>
      <c r="F78" s="74">
        <f t="shared" si="2"/>
        <v>2689.871</v>
      </c>
      <c r="G78" s="75">
        <f t="shared" si="3"/>
        <v>1979.49999999992</v>
      </c>
      <c r="K78" s="82">
        <f>IF(AND(年报!N$2&lt;=A78,A78&lt;=年报!N$3),1,0)</f>
        <v>1</v>
      </c>
    </row>
    <row r="79" spans="1:11">
      <c r="A79" s="21">
        <v>44228</v>
      </c>
      <c r="B79" s="77">
        <f>'DC4-1'!B80</f>
        <v>2581.994</v>
      </c>
      <c r="C79" s="77">
        <f>IF(ISERROR(VLOOKUP(A79,'DC4-1'!$A$4:$Q$1997,5,TRUE)),"",VLOOKUP(A79,'DC4-1'!$A$4:$Q$1997,5,TRUE))</f>
        <v>249.8045</v>
      </c>
      <c r="D79" s="65">
        <v>142.018</v>
      </c>
      <c r="E79" s="65">
        <v>142.15</v>
      </c>
      <c r="F79" s="74">
        <f t="shared" si="2"/>
        <v>2689.7145</v>
      </c>
      <c r="G79" s="75">
        <f t="shared" si="3"/>
        <v>2135.99999999951</v>
      </c>
      <c r="K79" s="82">
        <f>IF(AND(年报!N$2&lt;=A79,A79&lt;=年报!N$3),1,0)</f>
        <v>0</v>
      </c>
    </row>
    <row r="80" spans="1:11">
      <c r="A80" s="21">
        <v>44256</v>
      </c>
      <c r="B80" s="77">
        <f>'DC4-1'!B81</f>
        <v>2581.994</v>
      </c>
      <c r="C80" s="77">
        <f>IF(ISERROR(VLOOKUP(A80,'DC4-1'!$A$4:$Q$1997,5,TRUE)),"",VLOOKUP(A80,'DC4-1'!$A$4:$Q$1997,5,TRUE))</f>
        <v>249.7185</v>
      </c>
      <c r="D80" s="65">
        <v>142.065</v>
      </c>
      <c r="E80" s="65">
        <v>142.095</v>
      </c>
      <c r="F80" s="74">
        <f t="shared" si="2"/>
        <v>2689.6325</v>
      </c>
      <c r="G80" s="75">
        <f t="shared" si="3"/>
        <v>2217.99999999985</v>
      </c>
      <c r="K80" s="82">
        <f>IF(AND(年报!N$2&lt;=A80,A80&lt;=年报!N$3),1,0)</f>
        <v>0</v>
      </c>
    </row>
    <row r="81" spans="1:11">
      <c r="A81" s="21">
        <v>44273</v>
      </c>
      <c r="B81" s="77">
        <f>'DC4-1'!B82</f>
        <v>2581.994</v>
      </c>
      <c r="C81" s="77">
        <f>IF(ISERROR(VLOOKUP(A81,'DC4-1'!$A$4:$Q$1997,5,TRUE)),"",VLOOKUP(A81,'DC4-1'!$A$4:$Q$1997,5,TRUE))</f>
        <v>253.0285</v>
      </c>
      <c r="D81" s="65">
        <v>145.385</v>
      </c>
      <c r="E81" s="65">
        <v>145.414</v>
      </c>
      <c r="F81" s="74">
        <f t="shared" si="2"/>
        <v>2689.623</v>
      </c>
      <c r="G81" s="75">
        <f t="shared" si="3"/>
        <v>2227.49999999996</v>
      </c>
      <c r="K81" s="82">
        <f>IF(AND(年报!N$2&lt;=A81,A81&lt;=年报!N$3),1,0)</f>
        <v>0</v>
      </c>
    </row>
    <row r="82" spans="1:11">
      <c r="A82" s="21">
        <v>44287</v>
      </c>
      <c r="B82" s="77">
        <f>'DC4-1'!B83</f>
        <v>2581.994</v>
      </c>
      <c r="C82" s="77">
        <f>IF(ISERROR(VLOOKUP(A82,'DC4-1'!$A$4:$Q$1997,5,TRUE)),"",VLOOKUP(A82,'DC4-1'!$A$4:$Q$1997,5,TRUE))</f>
        <v>256.094</v>
      </c>
      <c r="D82" s="65">
        <v>148.461</v>
      </c>
      <c r="E82" s="65">
        <v>148.493</v>
      </c>
      <c r="F82" s="74">
        <f t="shared" si="2"/>
        <v>2689.611</v>
      </c>
      <c r="G82" s="75">
        <f t="shared" si="3"/>
        <v>2239.49999999968</v>
      </c>
      <c r="K82" s="82">
        <f>IF(AND(年报!N$2&lt;=A82,A82&lt;=年报!N$3),1,0)</f>
        <v>0</v>
      </c>
    </row>
    <row r="83" spans="1:11">
      <c r="A83" s="21">
        <v>44295</v>
      </c>
      <c r="B83" s="77">
        <f>'DC4-1'!B84</f>
        <v>2581.994</v>
      </c>
      <c r="C83" s="77">
        <f>IF(ISERROR(VLOOKUP(A83,'DC4-1'!$A$4:$Q$1997,5,TRUE)),"",VLOOKUP(A83,'DC4-1'!$A$4:$Q$1997,5,TRUE))</f>
        <v>256.6705</v>
      </c>
      <c r="D83" s="65">
        <v>149.045</v>
      </c>
      <c r="E83" s="65">
        <v>149.075</v>
      </c>
      <c r="F83" s="74">
        <f t="shared" si="2"/>
        <v>2689.6045</v>
      </c>
      <c r="G83" s="75">
        <f t="shared" si="3"/>
        <v>2245.99999999964</v>
      </c>
      <c r="K83" s="82">
        <f>IF(AND(年报!N$2&lt;=A83,A83&lt;=年报!N$3),1,0)</f>
        <v>0</v>
      </c>
    </row>
    <row r="84" spans="1:11">
      <c r="A84" s="21">
        <v>44318</v>
      </c>
      <c r="B84" s="77">
        <f>'DC4-1'!B85</f>
        <v>2581.994</v>
      </c>
      <c r="C84" s="77">
        <f>IF(ISERROR(VLOOKUP(A84,'DC4-1'!$A$4:$Q$1997,5,TRUE)),"",VLOOKUP(A84,'DC4-1'!$A$4:$Q$1997,5,TRUE))</f>
        <v>259.476</v>
      </c>
      <c r="D84" s="65">
        <v>151.871</v>
      </c>
      <c r="E84" s="65">
        <v>151.899</v>
      </c>
      <c r="F84" s="74">
        <f t="shared" si="2"/>
        <v>2689.585</v>
      </c>
      <c r="G84" s="75">
        <f t="shared" si="3"/>
        <v>2265.49999999997</v>
      </c>
      <c r="K84" s="82">
        <f>IF(AND(年报!N$2&lt;=A84,A84&lt;=年报!N$3),1,0)</f>
        <v>0</v>
      </c>
    </row>
    <row r="85" spans="1:11">
      <c r="A85" s="21">
        <v>44325</v>
      </c>
      <c r="B85" s="77">
        <f>'DC4-1'!B86</f>
        <v>2581.994</v>
      </c>
      <c r="C85" s="77">
        <f>IF(ISERROR(VLOOKUP(A85,'DC4-1'!$A$4:$Q$1997,5,TRUE)),"",VLOOKUP(A85,'DC4-1'!$A$4:$Q$1997,5,TRUE))</f>
        <v>259.4725</v>
      </c>
      <c r="D85" s="65">
        <v>151.857</v>
      </c>
      <c r="E85" s="65">
        <v>151.887</v>
      </c>
      <c r="F85" s="74">
        <f t="shared" si="2"/>
        <v>2689.5945</v>
      </c>
      <c r="G85" s="75">
        <f t="shared" si="3"/>
        <v>2255.99999999986</v>
      </c>
      <c r="K85" s="82">
        <f>IF(AND(年报!N$2&lt;=A85,A85&lt;=年报!N$3),1,0)</f>
        <v>0</v>
      </c>
    </row>
    <row r="86" spans="1:11">
      <c r="A86" s="21">
        <v>44333</v>
      </c>
      <c r="B86" s="77">
        <f>'DC4-1'!B87</f>
        <v>2581.994</v>
      </c>
      <c r="C86" s="77">
        <f>IF(ISERROR(VLOOKUP(A86,'DC4-1'!$A$4:$Q$1997,5,TRUE)),"",VLOOKUP(A86,'DC4-1'!$A$4:$Q$1997,5,TRUE))</f>
        <v>259.415</v>
      </c>
      <c r="D86" s="65">
        <v>151.827</v>
      </c>
      <c r="E86" s="65">
        <v>151.857</v>
      </c>
      <c r="F86" s="74">
        <f t="shared" si="2"/>
        <v>2689.567</v>
      </c>
      <c r="G86" s="75">
        <f t="shared" si="3"/>
        <v>2283.5</v>
      </c>
      <c r="K86" s="82">
        <f>IF(AND(年报!N$2&lt;=A86,A86&lt;=年报!N$3),1,0)</f>
        <v>0</v>
      </c>
    </row>
    <row r="87" spans="1:11">
      <c r="A87" s="21">
        <v>44345</v>
      </c>
      <c r="B87" s="77">
        <f>'DC4-1'!B88</f>
        <v>2581.994</v>
      </c>
      <c r="C87" s="77">
        <f>IF(ISERROR(VLOOKUP(A87,'DC4-1'!$A$4:$Q$1997,5,TRUE)),"",VLOOKUP(A87,'DC4-1'!$A$4:$Q$1997,5,TRUE))</f>
        <v>259.8015</v>
      </c>
      <c r="D87" s="65">
        <v>152.22</v>
      </c>
      <c r="E87" s="65">
        <v>152.248</v>
      </c>
      <c r="F87" s="74">
        <f t="shared" si="2"/>
        <v>2689.5615</v>
      </c>
      <c r="G87" s="75">
        <f t="shared" si="3"/>
        <v>2288.99999999976</v>
      </c>
      <c r="K87" s="82">
        <f>IF(AND(年报!N$2&lt;=A87,A87&lt;=年报!N$3),1,0)</f>
        <v>0</v>
      </c>
    </row>
    <row r="88" spans="1:11">
      <c r="A88" s="21">
        <v>44352</v>
      </c>
      <c r="B88" s="77">
        <f>'DC4-1'!B89</f>
        <v>2581.994</v>
      </c>
      <c r="C88" s="77">
        <f>IF(ISERROR(VLOOKUP(A88,'DC4-1'!$A$4:$Q$1997,5,TRUE)),"",VLOOKUP(A88,'DC4-1'!$A$4:$Q$1997,5,TRUE))</f>
        <v>259.7625</v>
      </c>
      <c r="D88" s="65">
        <v>152.187</v>
      </c>
      <c r="E88" s="65">
        <v>152.218</v>
      </c>
      <c r="F88" s="74">
        <f t="shared" si="2"/>
        <v>2689.554</v>
      </c>
      <c r="G88" s="75">
        <f t="shared" si="3"/>
        <v>2296.49999999992</v>
      </c>
      <c r="K88" s="82">
        <f>IF(AND(年报!N$2&lt;=A88,A88&lt;=年报!N$3),1,0)</f>
        <v>0</v>
      </c>
    </row>
    <row r="89" s="83" customFormat="1" spans="1:13">
      <c r="A89" s="84">
        <v>44356</v>
      </c>
      <c r="B89" s="85">
        <f>AVERAGE(B90:B92)</f>
        <v>2581.994</v>
      </c>
      <c r="C89" s="86">
        <f t="shared" ref="C89:G89" si="4">AVERAGE(C90:C92)</f>
        <v>259.74</v>
      </c>
      <c r="D89" s="86">
        <f t="shared" si="4"/>
        <v>152.167666666667</v>
      </c>
      <c r="E89" s="86">
        <f t="shared" si="4"/>
        <v>152.196666666667</v>
      </c>
      <c r="F89" s="86">
        <f t="shared" si="4"/>
        <v>2689.55183333333</v>
      </c>
      <c r="G89" s="87">
        <f t="shared" si="4"/>
        <v>2298.66666666627</v>
      </c>
      <c r="H89" s="88" t="s">
        <v>23</v>
      </c>
      <c r="I89" s="88"/>
      <c r="K89" s="89"/>
      <c r="M89" s="90"/>
    </row>
    <row r="90" spans="1:11">
      <c r="A90" s="21">
        <v>44356</v>
      </c>
      <c r="B90" s="77">
        <f>'DC4-1'!B90</f>
        <v>2581.994</v>
      </c>
      <c r="C90" s="77">
        <f>IF(ISERROR(VLOOKUP(A90,'DC4-1'!$A$4:$Q$1997,5,TRUE)),"",VLOOKUP(A90,'DC4-1'!$A$4:$Q$1997,5,TRUE))</f>
        <v>259.74</v>
      </c>
      <c r="D90" s="65">
        <v>152.168</v>
      </c>
      <c r="E90" s="65">
        <v>152.197</v>
      </c>
      <c r="F90" s="74">
        <f t="shared" si="2"/>
        <v>2689.5515</v>
      </c>
      <c r="G90" s="75">
        <f t="shared" si="3"/>
        <v>2298.99999999952</v>
      </c>
      <c r="K90" s="82">
        <f>IF(AND(年报!N$2&lt;=A90,A90&lt;=年报!N$3),1,0)</f>
        <v>0</v>
      </c>
    </row>
    <row r="91" spans="1:11">
      <c r="A91" s="21">
        <v>44356</v>
      </c>
      <c r="B91" s="77">
        <f>'DC4-1'!B91</f>
        <v>2581.994</v>
      </c>
      <c r="C91" s="77">
        <f>IF(ISERROR(VLOOKUP(A91,'DC4-1'!$A$4:$Q$1997,5,TRUE)),"",VLOOKUP(A91,'DC4-1'!$A$4:$Q$1997,5,TRUE))</f>
        <v>259.74</v>
      </c>
      <c r="D91" s="65">
        <v>152.167</v>
      </c>
      <c r="E91" s="65">
        <v>152.196</v>
      </c>
      <c r="F91" s="74">
        <f t="shared" si="2"/>
        <v>2689.5525</v>
      </c>
      <c r="G91" s="75">
        <f t="shared" si="3"/>
        <v>2297.99999999977</v>
      </c>
      <c r="K91" s="82">
        <f>IF(AND(年报!N$2&lt;=A91,A91&lt;=年报!N$3),1,0)</f>
        <v>0</v>
      </c>
    </row>
    <row r="92" spans="1:11">
      <c r="A92" s="21">
        <v>44356</v>
      </c>
      <c r="B92" s="77">
        <f>'DC4-1'!B92</f>
        <v>2581.994</v>
      </c>
      <c r="C92" s="77">
        <f>IF(ISERROR(VLOOKUP(A92,'DC4-1'!$A$4:$Q$1997,5,TRUE)),"",VLOOKUP(A92,'DC4-1'!$A$4:$Q$1997,5,TRUE))</f>
        <v>259.74</v>
      </c>
      <c r="D92" s="65">
        <v>152.168</v>
      </c>
      <c r="E92" s="65">
        <v>152.197</v>
      </c>
      <c r="F92" s="74">
        <f t="shared" si="2"/>
        <v>2689.5515</v>
      </c>
      <c r="G92" s="75">
        <f t="shared" si="3"/>
        <v>2298.99999999952</v>
      </c>
      <c r="K92" s="82">
        <f>IF(AND(年报!N$2&lt;=A92,A92&lt;=年报!N$3),1,0)</f>
        <v>0</v>
      </c>
    </row>
    <row r="93" spans="1:11">
      <c r="A93" s="21">
        <v>44361</v>
      </c>
      <c r="B93" s="77">
        <f>'DC4-1'!B93</f>
        <v>2581.994</v>
      </c>
      <c r="C93" s="77">
        <f>IF(ISERROR(VLOOKUP(A93,'DC4-1'!$A$4:$Q$1997,5,TRUE)),"",VLOOKUP(A93,'DC4-1'!$A$4:$Q$1997,5,TRUE))</f>
        <v>260.884</v>
      </c>
      <c r="D93" s="65">
        <v>153.315</v>
      </c>
      <c r="E93" s="65">
        <v>153.345</v>
      </c>
      <c r="F93" s="74">
        <f t="shared" si="2"/>
        <v>2689.548</v>
      </c>
      <c r="G93" s="75">
        <f t="shared" si="3"/>
        <v>2302.49999999978</v>
      </c>
      <c r="K93" s="82">
        <f>IF(AND(年报!N$2&lt;=A93,A93&lt;=年报!N$3),1,0)</f>
        <v>0</v>
      </c>
    </row>
    <row r="94" spans="1:11">
      <c r="A94" s="21">
        <v>44363</v>
      </c>
      <c r="B94" s="77">
        <f>'DC4-1'!B94</f>
        <v>2581.994</v>
      </c>
      <c r="C94" s="77">
        <f>IF(ISERROR(VLOOKUP(A94,'DC4-1'!$A$4:$Q$1997,5,TRUE)),"",VLOOKUP(A94,'DC4-1'!$A$4:$Q$1997,5,TRUE))</f>
        <v>260.87</v>
      </c>
      <c r="D94" s="65">
        <v>153.311</v>
      </c>
      <c r="E94" s="65">
        <v>153.341</v>
      </c>
      <c r="F94" s="74">
        <f t="shared" si="2"/>
        <v>2689.538</v>
      </c>
      <c r="G94" s="75">
        <f t="shared" si="3"/>
        <v>2312.5</v>
      </c>
      <c r="K94" s="82">
        <f>IF(AND(年报!N$2&lt;=A94,A94&lt;=年报!N$3),1,0)</f>
        <v>0</v>
      </c>
    </row>
    <row r="95" spans="1:11">
      <c r="A95" s="21">
        <v>44366</v>
      </c>
      <c r="B95" s="77">
        <f>'DC4-1'!B95</f>
        <v>2581.994</v>
      </c>
      <c r="C95" s="77">
        <f>IF(ISERROR(VLOOKUP(A95,'DC4-1'!$A$4:$Q$1997,5,TRUE)),"",VLOOKUP(A95,'DC4-1'!$A$4:$Q$1997,5,TRUE))</f>
        <v>260.858</v>
      </c>
      <c r="D95" s="65">
        <v>153.299</v>
      </c>
      <c r="E95" s="65">
        <v>153.326</v>
      </c>
      <c r="F95" s="74">
        <f t="shared" si="2"/>
        <v>2689.5395</v>
      </c>
      <c r="G95" s="75">
        <f t="shared" si="3"/>
        <v>2310.99999999969</v>
      </c>
      <c r="K95" s="82">
        <f>IF(AND(年报!N$2&lt;=A95,A95&lt;=年报!N$3),1,0)</f>
        <v>0</v>
      </c>
    </row>
    <row r="96" spans="1:11">
      <c r="A96" s="21">
        <v>44367</v>
      </c>
      <c r="B96" s="77">
        <f>'DC4-1'!B96</f>
        <v>2581.994</v>
      </c>
      <c r="C96" s="77">
        <f>IF(ISERROR(VLOOKUP(A96,'DC4-1'!$A$4:$Q$1997,5,TRUE)),"",VLOOKUP(A96,'DC4-1'!$A$4:$Q$1997,5,TRUE))</f>
        <v>260.8105</v>
      </c>
      <c r="D96" s="65">
        <v>153.25</v>
      </c>
      <c r="E96" s="65">
        <v>153.276</v>
      </c>
      <c r="F96" s="74">
        <f t="shared" si="2"/>
        <v>2689.5415</v>
      </c>
      <c r="G96" s="75">
        <f t="shared" si="3"/>
        <v>2308.99999999974</v>
      </c>
      <c r="K96" s="82">
        <f>IF(AND(年报!N$2&lt;=A96,A96&lt;=年报!N$3),1,0)</f>
        <v>0</v>
      </c>
    </row>
    <row r="97" spans="1:11">
      <c r="A97" s="21">
        <v>44372</v>
      </c>
      <c r="B97" s="77">
        <f>'DC4-1'!B97</f>
        <v>2581.994</v>
      </c>
      <c r="C97" s="77">
        <f>IF(ISERROR(VLOOKUP(A97,'DC4-1'!$A$4:$Q$1997,5,TRUE)),"",VLOOKUP(A97,'DC4-1'!$A$4:$Q$1997,5,TRUE))</f>
        <v>260.8405</v>
      </c>
      <c r="D97" s="65">
        <v>153.271</v>
      </c>
      <c r="E97" s="65">
        <v>153.303</v>
      </c>
      <c r="F97" s="74">
        <f t="shared" si="2"/>
        <v>2689.5475</v>
      </c>
      <c r="G97" s="75">
        <f t="shared" si="3"/>
        <v>2302.99999999988</v>
      </c>
      <c r="K97" s="82">
        <f>IF(AND(年报!N$2&lt;=A97,A97&lt;=年报!N$3),1,0)</f>
        <v>0</v>
      </c>
    </row>
    <row r="98" spans="1:11">
      <c r="A98" s="21">
        <v>44373</v>
      </c>
      <c r="B98" s="77">
        <f>'DC4-1'!B98</f>
        <v>2581.994</v>
      </c>
      <c r="C98" s="77">
        <f>IF(ISERROR(VLOOKUP(A98,'DC4-1'!$A$4:$Q$1997,5,TRUE)),"",VLOOKUP(A98,'DC4-1'!$A$4:$Q$1997,5,TRUE))</f>
        <v>260.83</v>
      </c>
      <c r="D98" s="65">
        <v>153.261</v>
      </c>
      <c r="E98" s="65">
        <v>153.294</v>
      </c>
      <c r="F98" s="74">
        <f t="shared" si="2"/>
        <v>2689.5465</v>
      </c>
      <c r="G98" s="75">
        <f t="shared" si="3"/>
        <v>2304.00000000009</v>
      </c>
      <c r="K98" s="82">
        <f>IF(AND(年报!N$2&lt;=A98,A98&lt;=年报!N$3),1,0)</f>
        <v>0</v>
      </c>
    </row>
    <row r="99" spans="1:11">
      <c r="A99" s="21">
        <v>44375</v>
      </c>
      <c r="B99" s="77">
        <f>'DC4-1'!B99</f>
        <v>2581.994</v>
      </c>
      <c r="C99" s="77">
        <f>IF(ISERROR(VLOOKUP(A99,'DC4-1'!$A$4:$Q$1997,5,TRUE)),"",VLOOKUP(A99,'DC4-1'!$A$4:$Q$1997,5,TRUE))</f>
        <v>260.8225</v>
      </c>
      <c r="D99" s="65">
        <v>153.254</v>
      </c>
      <c r="E99" s="65">
        <v>153.285</v>
      </c>
      <c r="F99" s="74">
        <f t="shared" si="2"/>
        <v>2689.547</v>
      </c>
      <c r="G99" s="75">
        <f t="shared" si="3"/>
        <v>2303.49999999999</v>
      </c>
      <c r="K99" s="82">
        <f>IF(AND(年报!N$2&lt;=A99,A99&lt;=年报!N$3),1,0)</f>
        <v>0</v>
      </c>
    </row>
    <row r="100" spans="1:11">
      <c r="A100" s="21">
        <v>44377</v>
      </c>
      <c r="B100" s="77">
        <f>'DC4-1'!B100</f>
        <v>2581.994</v>
      </c>
      <c r="C100" s="77">
        <f>IF(ISERROR(VLOOKUP(A100,'DC4-1'!$A$4:$Q$1997,5,TRUE)),"",VLOOKUP(A100,'DC4-1'!$A$4:$Q$1997,5,TRUE))</f>
        <v>260.8085</v>
      </c>
      <c r="D100" s="65">
        <v>153.244</v>
      </c>
      <c r="E100" s="65">
        <v>153.274</v>
      </c>
      <c r="F100" s="74">
        <f t="shared" si="2"/>
        <v>2689.5435</v>
      </c>
      <c r="G100" s="75">
        <f t="shared" si="3"/>
        <v>2306.99999999979</v>
      </c>
      <c r="K100" s="82">
        <f>IF(AND(年报!N$2&lt;=A100,A100&lt;=年报!N$3),1,0)</f>
        <v>0</v>
      </c>
    </row>
    <row r="101" spans="1:11">
      <c r="A101" s="21">
        <v>44380</v>
      </c>
      <c r="B101" s="77">
        <f>'DC4-1'!B101</f>
        <v>2581.994</v>
      </c>
      <c r="C101" s="77">
        <f>IF(ISERROR(VLOOKUP(A101,'DC4-1'!$A$4:$Q$1997,5,TRUE)),"",VLOOKUP(A101,'DC4-1'!$A$4:$Q$1997,5,TRUE))</f>
        <v>260.789</v>
      </c>
      <c r="D101" s="65">
        <v>153.23</v>
      </c>
      <c r="E101" s="65">
        <v>153.257</v>
      </c>
      <c r="F101" s="74">
        <f t="shared" si="2"/>
        <v>2689.5395</v>
      </c>
      <c r="G101" s="75">
        <f t="shared" si="3"/>
        <v>2310.99999999969</v>
      </c>
      <c r="K101" s="82">
        <f>IF(AND(年报!N$2&lt;=A101,A101&lt;=年报!N$3),1,0)</f>
        <v>0</v>
      </c>
    </row>
    <row r="102" spans="1:11">
      <c r="A102" s="21">
        <v>44383</v>
      </c>
      <c r="B102" s="77">
        <f>'DC4-1'!B102</f>
        <v>2581.994</v>
      </c>
      <c r="C102" s="77">
        <f>IF(ISERROR(VLOOKUP(A102,'DC4-1'!$A$4:$Q$1997,5,TRUE)),"",VLOOKUP(A102,'DC4-1'!$A$4:$Q$1997,5,TRUE))</f>
        <v>260.794</v>
      </c>
      <c r="D102" s="65">
        <v>153.234</v>
      </c>
      <c r="E102" s="65">
        <v>153.269</v>
      </c>
      <c r="F102" s="74">
        <f t="shared" si="2"/>
        <v>2689.5365</v>
      </c>
      <c r="G102" s="75">
        <f t="shared" si="3"/>
        <v>2313.99999999985</v>
      </c>
      <c r="K102" s="82">
        <f>IF(AND(年报!N$2&lt;=A102,A102&lt;=年报!N$3),1,0)</f>
        <v>0</v>
      </c>
    </row>
    <row r="103" spans="1:11">
      <c r="A103" s="21">
        <v>44385</v>
      </c>
      <c r="B103" s="77">
        <f>'DC4-1'!B103</f>
        <v>2581.994</v>
      </c>
      <c r="C103" s="77">
        <f>IF(ISERROR(VLOOKUP(A103,'DC4-1'!$A$4:$Q$1997,5,TRUE)),"",VLOOKUP(A103,'DC4-1'!$A$4:$Q$1997,5,TRUE))</f>
        <v>260.7795</v>
      </c>
      <c r="D103" s="65">
        <v>153.221</v>
      </c>
      <c r="E103" s="65">
        <v>153.25</v>
      </c>
      <c r="F103" s="74">
        <f t="shared" si="2"/>
        <v>2689.538</v>
      </c>
      <c r="G103" s="75">
        <f t="shared" si="3"/>
        <v>2312.49999999955</v>
      </c>
      <c r="K103" s="82">
        <f>IF(AND(年报!N$2&lt;=A103,A103&lt;=年报!N$3),1,0)</f>
        <v>0</v>
      </c>
    </row>
    <row r="104" spans="1:11">
      <c r="A104" s="21">
        <v>44387</v>
      </c>
      <c r="B104" s="77">
        <f>'DC4-1'!B104</f>
        <v>2581.994</v>
      </c>
      <c r="C104" s="77">
        <f>IF(ISERROR(VLOOKUP(A104,'DC4-1'!$A$4:$Q$1997,5,TRUE)),"",VLOOKUP(A104,'DC4-1'!$A$4:$Q$1997,5,TRUE))</f>
        <v>260.775</v>
      </c>
      <c r="D104" s="65">
        <v>153.22</v>
      </c>
      <c r="E104" s="65">
        <v>153.251</v>
      </c>
      <c r="F104" s="74">
        <f t="shared" si="2"/>
        <v>2689.5335</v>
      </c>
      <c r="G104" s="75">
        <f t="shared" si="3"/>
        <v>2316.99999999955</v>
      </c>
      <c r="K104" s="82">
        <f>IF(AND(年报!N$2&lt;=A104,A104&lt;=年报!N$3),1,0)</f>
        <v>0</v>
      </c>
    </row>
    <row r="105" spans="1:11">
      <c r="A105" s="21">
        <v>44390</v>
      </c>
      <c r="B105" s="77">
        <f>'DC4-1'!B105</f>
        <v>2581.994</v>
      </c>
      <c r="C105" s="77">
        <f>IF(ISERROR(VLOOKUP(A105,'DC4-1'!$A$4:$Q$1997,5,TRUE)),"",VLOOKUP(A105,'DC4-1'!$A$4:$Q$1997,5,TRUE))</f>
        <v>260.771</v>
      </c>
      <c r="D105" s="65">
        <v>153.212</v>
      </c>
      <c r="E105" s="65">
        <v>153.23</v>
      </c>
      <c r="F105" s="74">
        <f t="shared" si="2"/>
        <v>2689.544</v>
      </c>
      <c r="G105" s="75">
        <f t="shared" si="3"/>
        <v>2306.49999999969</v>
      </c>
      <c r="K105" s="82">
        <f>IF(AND(年报!N$2&lt;=A105,A105&lt;=年报!N$3),1,0)</f>
        <v>0</v>
      </c>
    </row>
    <row r="106" spans="1:11">
      <c r="A106" s="21">
        <v>44397</v>
      </c>
      <c r="B106" s="77">
        <f>'DC4-1'!B106</f>
        <v>2581.994</v>
      </c>
      <c r="C106" s="77">
        <f>IF(ISERROR(VLOOKUP(A106,'DC4-1'!$A$4:$Q$1997,5,TRUE)),"",VLOOKUP(A106,'DC4-1'!$A$4:$Q$1997,5,TRUE))</f>
        <v>262.638</v>
      </c>
      <c r="D106" s="65">
        <v>155.098</v>
      </c>
      <c r="E106" s="65">
        <v>155.124</v>
      </c>
      <c r="F106" s="74">
        <f t="shared" si="2"/>
        <v>2689.521</v>
      </c>
      <c r="G106" s="75">
        <f t="shared" si="3"/>
        <v>2329.49999999983</v>
      </c>
      <c r="K106" s="82">
        <f>IF(AND(年报!N$2&lt;=A106,A106&lt;=年报!N$3),1,0)</f>
        <v>0</v>
      </c>
    </row>
    <row r="107" spans="1:11">
      <c r="A107" s="21">
        <v>44401</v>
      </c>
      <c r="B107" s="77">
        <f>'DC4-1'!B107</f>
        <v>2581.994</v>
      </c>
      <c r="C107" s="77">
        <f>IF(ISERROR(VLOOKUP(A107,'DC4-1'!$A$4:$Q$1997,5,TRUE)),"",VLOOKUP(A107,'DC4-1'!$A$4:$Q$1997,5,TRUE))</f>
        <v>262.635</v>
      </c>
      <c r="D107" s="65">
        <v>155.085</v>
      </c>
      <c r="E107" s="65">
        <v>155.121</v>
      </c>
      <c r="F107" s="74">
        <f t="shared" si="2"/>
        <v>2689.526</v>
      </c>
      <c r="G107" s="75">
        <f t="shared" si="3"/>
        <v>2324.50000000017</v>
      </c>
      <c r="K107" s="82">
        <f>IF(AND(年报!N$2&lt;=A107,A107&lt;=年报!N$3),1,0)</f>
        <v>0</v>
      </c>
    </row>
    <row r="108" spans="1:11">
      <c r="A108" s="21">
        <v>44437</v>
      </c>
      <c r="B108" s="77">
        <f>'DC4-1'!B108</f>
        <v>2581.994</v>
      </c>
      <c r="C108" s="77">
        <f>IF(ISERROR(VLOOKUP(A108,'DC4-1'!$A$4:$Q$1997,5,TRUE)),"",VLOOKUP(A108,'DC4-1'!$A$4:$Q$1997,5,TRUE))</f>
        <v>269.265</v>
      </c>
      <c r="D108" s="65">
        <v>161.748</v>
      </c>
      <c r="E108" s="65">
        <v>161.773</v>
      </c>
      <c r="F108" s="74">
        <f t="shared" si="2"/>
        <v>2689.4985</v>
      </c>
      <c r="G108" s="75">
        <f t="shared" si="3"/>
        <v>2351.99999999986</v>
      </c>
      <c r="K108" s="82">
        <f>IF(AND(年报!N$2&lt;=A108,A108&lt;=年报!N$3),1,0)</f>
        <v>0</v>
      </c>
    </row>
    <row r="109" spans="1:11">
      <c r="A109" s="21">
        <v>44445</v>
      </c>
      <c r="B109" s="77">
        <f>'DC4-1'!B109</f>
        <v>2581.994</v>
      </c>
      <c r="C109" s="77">
        <f>IF(ISERROR(VLOOKUP(A109,'DC4-1'!$A$4:$Q$1997,5,TRUE)),"",VLOOKUP(A109,'DC4-1'!$A$4:$Q$1997,5,TRUE))</f>
        <v>269.7915</v>
      </c>
      <c r="D109" s="65">
        <v>162.276</v>
      </c>
      <c r="E109" s="65">
        <v>162.308</v>
      </c>
      <c r="F109" s="74">
        <f t="shared" si="2"/>
        <v>2689.4935</v>
      </c>
      <c r="G109" s="75">
        <f t="shared" si="3"/>
        <v>2356.99999999997</v>
      </c>
      <c r="K109" s="82">
        <f>IF(AND(年报!N$2&lt;=A109,A109&lt;=年报!N$3),1,0)</f>
        <v>0</v>
      </c>
    </row>
    <row r="110" spans="1:11">
      <c r="A110" s="21">
        <v>44448</v>
      </c>
      <c r="B110" s="77">
        <f>'DC4-1'!B110</f>
        <v>2581.994</v>
      </c>
      <c r="C110" s="77">
        <f>IF(ISERROR(VLOOKUP(A110,'DC4-1'!$A$4:$Q$1997,5,TRUE)),"",VLOOKUP(A110,'DC4-1'!$A$4:$Q$1997,5,TRUE))</f>
        <v>269.7105</v>
      </c>
      <c r="D110" s="65">
        <v>162.161</v>
      </c>
      <c r="E110" s="65">
        <v>162.209</v>
      </c>
      <c r="F110" s="74">
        <f t="shared" si="2"/>
        <v>2689.5195</v>
      </c>
      <c r="G110" s="75">
        <f t="shared" si="3"/>
        <v>2330.99999999968</v>
      </c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D118" s="65"/>
      <c r="E118" s="65"/>
      <c r="F118" s="74"/>
      <c r="G118" s="75"/>
      <c r="K118" s="82">
        <f>IF(AND(年报!N$2&lt;=A118,A118&lt;=年报!N$3),1,0)</f>
        <v>0</v>
      </c>
    </row>
    <row r="119" spans="1:11">
      <c r="A119" s="21"/>
      <c r="B119" s="77"/>
      <c r="C119" s="77"/>
      <c r="D119" s="65"/>
      <c r="E119" s="65"/>
      <c r="F119" s="74"/>
      <c r="G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>
        <f>IF(AND(年报!N$2&lt;=A124,A124&lt;=年报!N$3),1,0)</f>
        <v>0</v>
      </c>
    </row>
    <row r="125" spans="1:11">
      <c r="A125" s="21"/>
      <c r="B125" s="77"/>
      <c r="C125" s="77"/>
      <c r="D125" s="65"/>
      <c r="E125" s="65"/>
      <c r="F125" s="74"/>
      <c r="G125" s="75"/>
      <c r="K125" s="82">
        <f>IF(AND(年报!N$2&lt;=A125,A125&lt;=年报!N$3),1,0)</f>
        <v>0</v>
      </c>
    </row>
    <row r="126" spans="1:11">
      <c r="A126" s="21"/>
      <c r="B126" s="77"/>
      <c r="C126" s="77"/>
      <c r="D126" s="65"/>
      <c r="E126" s="65"/>
      <c r="F126" s="74"/>
      <c r="G126" s="75"/>
      <c r="K126" s="82">
        <f>IF(AND(年报!N$2&lt;=A126,A126&lt;=年报!N$3),1,0)</f>
        <v>0</v>
      </c>
    </row>
    <row r="127" spans="1:11">
      <c r="A127" s="21"/>
      <c r="B127" s="77"/>
      <c r="C127" s="77"/>
      <c r="D127" s="65"/>
      <c r="E127" s="65"/>
      <c r="F127" s="74"/>
      <c r="G127" s="75"/>
      <c r="K127" s="82">
        <f>IF(AND(年报!N$2&lt;=A127,A127&lt;=年报!N$3),1,0)</f>
        <v>0</v>
      </c>
    </row>
    <row r="128" spans="1:11">
      <c r="A128" s="21"/>
      <c r="B128" s="77"/>
      <c r="C128" s="77"/>
      <c r="D128" s="65"/>
      <c r="E128" s="65"/>
      <c r="F128" s="74"/>
      <c r="G128" s="75"/>
      <c r="K128" s="82">
        <f>IF(AND(年报!N$2&lt;=A128,A128&lt;=年报!N$3),1,0)</f>
        <v>0</v>
      </c>
    </row>
    <row r="129" spans="1:11">
      <c r="A129" s="21"/>
      <c r="B129" s="77"/>
      <c r="C129" s="77"/>
      <c r="D129" s="65"/>
      <c r="E129" s="65"/>
      <c r="F129" s="74"/>
      <c r="G129" s="75"/>
      <c r="K129" s="82">
        <f>IF(AND(年报!N$2&lt;=A129,A129&lt;=年报!N$3),1,0)</f>
        <v>0</v>
      </c>
    </row>
    <row r="130" spans="1:11">
      <c r="A130" s="21"/>
      <c r="B130" s="77"/>
      <c r="C130" s="77"/>
      <c r="D130" s="65"/>
      <c r="E130" s="65"/>
      <c r="F130" s="74"/>
      <c r="G130" s="75"/>
      <c r="K130" s="82">
        <f>IF(AND(年报!N$2&lt;=A130,A130&lt;=年报!N$3),1,0)</f>
        <v>0</v>
      </c>
    </row>
    <row r="131" spans="1:11">
      <c r="A131" s="21"/>
      <c r="B131" s="77"/>
      <c r="C131" s="77"/>
      <c r="D131" s="65"/>
      <c r="E131" s="65"/>
      <c r="F131" s="74"/>
      <c r="G131" s="75"/>
      <c r="K131" s="82">
        <f>IF(AND(年报!N$2&lt;=A131,A131&lt;=年报!N$3),1,0)</f>
        <v>0</v>
      </c>
    </row>
    <row r="132" spans="1:11">
      <c r="A132" s="21"/>
      <c r="B132" s="77"/>
      <c r="C132" s="77"/>
      <c r="D132" s="65"/>
      <c r="E132" s="65"/>
      <c r="F132" s="74"/>
      <c r="G132" s="75"/>
      <c r="K132" s="82">
        <f>IF(AND(年报!N$2&lt;=A132,A132&lt;=年报!N$3),1,0)</f>
        <v>0</v>
      </c>
    </row>
    <row r="133" spans="1:11">
      <c r="A133" s="21"/>
      <c r="B133" s="77"/>
      <c r="C133" s="77"/>
      <c r="D133" s="65"/>
      <c r="E133" s="65"/>
      <c r="F133" s="74"/>
      <c r="G133" s="75"/>
      <c r="K133" s="82">
        <f>IF(AND(年报!N$2&lt;=A133,A133&lt;=年报!N$3),1,0)</f>
        <v>0</v>
      </c>
    </row>
    <row r="134" spans="1:11">
      <c r="A134" s="21"/>
      <c r="B134" s="77"/>
      <c r="C134" s="77"/>
      <c r="D134" s="65"/>
      <c r="E134" s="65"/>
      <c r="F134" s="74"/>
      <c r="G134" s="75"/>
      <c r="K134" s="82">
        <f>IF(AND(年报!N$2&lt;=A134,A134&lt;=年报!N$3),1,0)</f>
        <v>0</v>
      </c>
    </row>
    <row r="135" spans="1:11">
      <c r="A135" s="21"/>
      <c r="B135" s="77"/>
      <c r="C135" s="77"/>
      <c r="D135" s="65"/>
      <c r="E135" s="65"/>
      <c r="F135" s="74"/>
      <c r="G135" s="75"/>
      <c r="K135" s="82">
        <f>IF(AND(年报!N$2&lt;=A135,A135&lt;=年报!N$3),1,0)</f>
        <v>0</v>
      </c>
    </row>
    <row r="136" spans="1:11">
      <c r="A136" s="21"/>
      <c r="B136" s="77"/>
      <c r="C136" s="77"/>
      <c r="D136" s="65"/>
      <c r="E136" s="65"/>
      <c r="F136" s="74"/>
      <c r="G136" s="75"/>
      <c r="K136" s="82">
        <f>IF(AND(年报!N$2&lt;=A136,A136&lt;=年报!N$3),1,0)</f>
        <v>0</v>
      </c>
    </row>
    <row r="137" spans="1:11">
      <c r="A137" s="21"/>
      <c r="B137" s="77"/>
      <c r="C137" s="77"/>
      <c r="D137" s="65"/>
      <c r="E137" s="65"/>
      <c r="F137" s="74"/>
      <c r="G137" s="75"/>
      <c r="K137" s="82">
        <f>IF(AND(年报!N$2&lt;=A137,A137&lt;=年报!N$3),1,0)</f>
        <v>0</v>
      </c>
    </row>
    <row r="138" spans="1:11">
      <c r="A138" s="21"/>
      <c r="B138" s="77"/>
      <c r="C138" s="77"/>
      <c r="D138" s="65"/>
      <c r="E138" s="65"/>
      <c r="F138" s="74"/>
      <c r="G138" s="75"/>
      <c r="K138" s="82">
        <f>IF(AND(年报!N$2&lt;=A138,A138&lt;=年报!N$3),1,0)</f>
        <v>0</v>
      </c>
    </row>
    <row r="139" spans="1:11">
      <c r="A139" s="21"/>
      <c r="B139" s="77"/>
      <c r="C139" s="77"/>
      <c r="D139" s="65"/>
      <c r="E139" s="65"/>
      <c r="F139" s="74"/>
      <c r="G139" s="75"/>
      <c r="K139" s="82">
        <f>IF(AND(年报!N$2&lt;=A139,A139&lt;=年报!N$3),1,0)</f>
        <v>0</v>
      </c>
    </row>
    <row r="140" spans="1:11">
      <c r="A140" s="21"/>
      <c r="B140" s="77"/>
      <c r="C140" s="77"/>
      <c r="D140" s="65"/>
      <c r="E140" s="65"/>
      <c r="F140" s="74"/>
      <c r="G140" s="75"/>
      <c r="K140" s="82">
        <f>IF(AND(年报!N$2&lt;=A140,A140&lt;=年报!N$3),1,0)</f>
        <v>0</v>
      </c>
    </row>
    <row r="141" spans="1:11">
      <c r="A141" s="21"/>
      <c r="B141" s="77"/>
      <c r="C141" s="77"/>
      <c r="D141" s="65"/>
      <c r="E141" s="65"/>
      <c r="F141" s="74"/>
      <c r="G141" s="75"/>
      <c r="K141" s="82">
        <f>IF(AND(年报!N$2&lt;=A141,A141&lt;=年报!N$3),1,0)</f>
        <v>0</v>
      </c>
    </row>
    <row r="142" spans="1:11">
      <c r="A142" s="21"/>
      <c r="B142" s="77"/>
      <c r="C142" s="77"/>
      <c r="D142" s="65"/>
      <c r="E142" s="65"/>
      <c r="F142" s="74"/>
      <c r="G142" s="75"/>
      <c r="K142" s="82">
        <f>IF(AND(年报!N$2&lt;=A142,A142&lt;=年报!N$3),1,0)</f>
        <v>0</v>
      </c>
    </row>
    <row r="143" spans="1:11">
      <c r="A143" s="21"/>
      <c r="B143" s="77"/>
      <c r="C143" s="77"/>
      <c r="D143" s="65"/>
      <c r="E143" s="65"/>
      <c r="F143" s="74"/>
      <c r="G143" s="75"/>
      <c r="K143" s="82">
        <f>IF(AND(年报!N$2&lt;=A143,A143&lt;=年报!N$3),1,0)</f>
        <v>0</v>
      </c>
    </row>
    <row r="144" spans="1:11">
      <c r="A144" s="21"/>
      <c r="B144" s="77"/>
      <c r="C144" s="77"/>
      <c r="D144" s="65"/>
      <c r="E144" s="65"/>
      <c r="F144" s="74"/>
      <c r="G144" s="75"/>
      <c r="K144" s="82">
        <f>IF(AND(年报!N$2&lt;=A144,A144&lt;=年报!N$3),1,0)</f>
        <v>0</v>
      </c>
    </row>
    <row r="145" spans="1:11">
      <c r="A145" s="21"/>
      <c r="B145" s="77"/>
      <c r="C145" s="77"/>
      <c r="D145" s="65"/>
      <c r="E145" s="65"/>
      <c r="F145" s="74"/>
      <c r="G145" s="75"/>
      <c r="K145" s="82">
        <f>IF(AND(年报!N$2&lt;=A145,A145&lt;=年报!N$3),1,0)</f>
        <v>0</v>
      </c>
    </row>
    <row r="146" spans="1:11">
      <c r="A146" s="21"/>
      <c r="B146" s="77"/>
      <c r="C146" s="77"/>
      <c r="D146" s="65"/>
      <c r="E146" s="65"/>
      <c r="F146" s="74"/>
      <c r="G146" s="75"/>
      <c r="K146" s="82">
        <f>IF(AND(年报!N$2&lt;=A146,A146&lt;=年报!N$3),1,0)</f>
        <v>0</v>
      </c>
    </row>
    <row r="147" spans="1:11">
      <c r="A147" s="21"/>
      <c r="B147" s="77"/>
      <c r="C147" s="77"/>
      <c r="D147" s="65"/>
      <c r="E147" s="65"/>
      <c r="F147" s="74"/>
      <c r="G147" s="75"/>
      <c r="K147" s="82">
        <f>IF(AND(年报!N$2&lt;=A147,A147&lt;=年报!N$3),1,0)</f>
        <v>0</v>
      </c>
    </row>
    <row r="148" spans="1:11">
      <c r="A148" s="21"/>
      <c r="B148" s="77"/>
      <c r="C148" s="77"/>
      <c r="D148" s="65"/>
      <c r="E148" s="65"/>
      <c r="F148" s="74"/>
      <c r="G148" s="75"/>
      <c r="K148" s="82">
        <f>IF(AND(年报!N$2&lt;=A148,A148&lt;=年报!N$3),1,0)</f>
        <v>0</v>
      </c>
    </row>
    <row r="149" spans="1:11">
      <c r="A149" s="21"/>
      <c r="B149" s="77"/>
      <c r="C149" s="77"/>
      <c r="D149" s="65"/>
      <c r="E149" s="65"/>
      <c r="F149" s="74"/>
      <c r="G149" s="75"/>
      <c r="K149" s="82">
        <f>IF(AND(年报!N$2&lt;=A149,A149&lt;=年报!N$3),1,0)</f>
        <v>0</v>
      </c>
    </row>
    <row r="150" spans="1:11">
      <c r="A150" s="21"/>
      <c r="B150" s="77"/>
      <c r="C150" s="77"/>
      <c r="D150" s="65"/>
      <c r="E150" s="65"/>
      <c r="F150" s="74"/>
      <c r="G150" s="75"/>
      <c r="K150" s="82">
        <f>IF(AND(年报!N$2&lt;=A150,A150&lt;=年报!N$3),1,0)</f>
        <v>0</v>
      </c>
    </row>
    <row r="151" spans="1:11">
      <c r="A151" s="21"/>
      <c r="B151" s="77"/>
      <c r="C151" s="77"/>
      <c r="D151" s="65"/>
      <c r="E151" s="65"/>
      <c r="F151" s="74"/>
      <c r="G151" s="75"/>
      <c r="K151" s="82">
        <f>IF(AND(年报!N$2&lt;=A151,A151&lt;=年报!N$3),1,0)</f>
        <v>0</v>
      </c>
    </row>
    <row r="152" spans="1:11">
      <c r="A152" s="21"/>
      <c r="B152" s="77"/>
      <c r="C152" s="77"/>
      <c r="D152" s="65"/>
      <c r="E152" s="65"/>
      <c r="F152" s="74"/>
      <c r="G152" s="75"/>
      <c r="K152" s="82">
        <f>IF(AND(年报!N$2&lt;=A152,A152&lt;=年报!N$3),1,0)</f>
        <v>0</v>
      </c>
    </row>
    <row r="153" spans="1:11">
      <c r="A153" s="21"/>
      <c r="B153" s="77"/>
      <c r="C153" s="77"/>
      <c r="D153" s="65"/>
      <c r="E153" s="65"/>
      <c r="F153" s="74"/>
      <c r="G153" s="75"/>
      <c r="K153" s="82">
        <f>IF(AND(年报!N$2&lt;=A153,A153&lt;=年报!N$3),1,0)</f>
        <v>0</v>
      </c>
    </row>
    <row r="154" spans="1:11">
      <c r="A154" s="21"/>
      <c r="B154" s="77"/>
      <c r="C154" s="77"/>
      <c r="D154" s="65"/>
      <c r="E154" s="65"/>
      <c r="F154" s="74"/>
      <c r="G154" s="75"/>
      <c r="K154" s="82">
        <f>IF(AND(年报!N$2&lt;=A154,A154&lt;=年报!N$3),1,0)</f>
        <v>0</v>
      </c>
    </row>
    <row r="155" spans="1:11">
      <c r="A155" s="21"/>
      <c r="B155" s="77"/>
      <c r="C155" s="77"/>
      <c r="D155" s="65"/>
      <c r="E155" s="65"/>
      <c r="F155" s="74"/>
      <c r="G155" s="75"/>
      <c r="K155" s="82">
        <f>IF(AND(年报!N$2&lt;=A155,A155&lt;=年报!N$3),1,0)</f>
        <v>0</v>
      </c>
    </row>
    <row r="156" spans="1:11">
      <c r="A156" s="21"/>
      <c r="B156" s="77"/>
      <c r="C156" s="77"/>
      <c r="D156" s="65"/>
      <c r="E156" s="65"/>
      <c r="F156" s="74"/>
      <c r="G156" s="75"/>
      <c r="K156" s="82">
        <f>IF(AND(年报!N$2&lt;=A156,A156&lt;=年报!N$3),1,0)</f>
        <v>0</v>
      </c>
    </row>
    <row r="157" spans="1:11">
      <c r="A157" s="21"/>
      <c r="B157" s="77"/>
      <c r="C157" s="77"/>
      <c r="D157" s="65"/>
      <c r="E157" s="65"/>
      <c r="F157" s="74"/>
      <c r="G157" s="75"/>
      <c r="K157" s="82">
        <f>IF(AND(年报!N$2&lt;=A157,A157&lt;=年报!N$3),1,0)</f>
        <v>0</v>
      </c>
    </row>
    <row r="158" spans="1:11">
      <c r="A158" s="21"/>
      <c r="B158" s="77"/>
      <c r="C158" s="77"/>
      <c r="D158" s="65"/>
      <c r="E158" s="65"/>
      <c r="F158" s="74"/>
      <c r="G158" s="75"/>
      <c r="K158" s="82">
        <f>IF(AND(年报!N$2&lt;=A158,A158&lt;=年报!N$3),1,0)</f>
        <v>0</v>
      </c>
    </row>
    <row r="159" spans="1:11">
      <c r="A159" s="21"/>
      <c r="B159" s="77"/>
      <c r="C159" s="77"/>
      <c r="D159" s="65"/>
      <c r="E159" s="65"/>
      <c r="F159" s="74"/>
      <c r="G159" s="75"/>
      <c r="K159" s="82">
        <f>IF(AND(年报!N$2&lt;=A159,A159&lt;=年报!N$3),1,0)</f>
        <v>0</v>
      </c>
    </row>
    <row r="160" spans="1:11">
      <c r="A160" s="21"/>
      <c r="B160" s="77"/>
      <c r="C160" s="77"/>
      <c r="D160" s="65"/>
      <c r="E160" s="65"/>
      <c r="F160" s="74"/>
      <c r="G160" s="75"/>
      <c r="K160" s="82">
        <f>IF(AND(年报!N$2&lt;=A160,A160&lt;=年报!N$3),1,0)</f>
        <v>0</v>
      </c>
    </row>
    <row r="161" spans="1:11">
      <c r="A161" s="21"/>
      <c r="B161" s="77"/>
      <c r="C161" s="77"/>
      <c r="D161" s="65"/>
      <c r="E161" s="65"/>
      <c r="F161" s="74"/>
      <c r="G161" s="75"/>
      <c r="K161" s="82">
        <f>IF(AND(年报!N$2&lt;=A161,A161&lt;=年报!N$3),1,0)</f>
        <v>0</v>
      </c>
    </row>
    <row r="162" spans="1:11">
      <c r="A162" s="21"/>
      <c r="B162" s="77"/>
      <c r="C162" s="77"/>
      <c r="D162" s="65"/>
      <c r="E162" s="65"/>
      <c r="F162" s="74"/>
      <c r="G162" s="75"/>
      <c r="K162" s="82">
        <f>IF(AND(年报!N$2&lt;=A162,A162&lt;=年报!N$3),1,0)</f>
        <v>0</v>
      </c>
    </row>
    <row r="163" spans="1:11">
      <c r="A163" s="21"/>
      <c r="B163" s="77"/>
      <c r="C163" s="77"/>
      <c r="D163" s="65"/>
      <c r="E163" s="65"/>
      <c r="F163" s="74"/>
      <c r="G163" s="75"/>
      <c r="K163" s="82">
        <f>IF(AND(年报!N$2&lt;=A163,A163&lt;=年报!N$3),1,0)</f>
        <v>0</v>
      </c>
    </row>
    <row r="164" spans="1:11">
      <c r="A164" s="21"/>
      <c r="B164" s="77"/>
      <c r="C164" s="77"/>
      <c r="D164" s="65"/>
      <c r="E164" s="65"/>
      <c r="F164" s="74"/>
      <c r="G164" s="75"/>
      <c r="K164" s="82">
        <f>IF(AND(年报!N$2&lt;=A164,A164&lt;=年报!N$3),1,0)</f>
        <v>0</v>
      </c>
    </row>
    <row r="165" spans="1:11">
      <c r="A165" s="21"/>
      <c r="B165" s="77"/>
      <c r="C165" s="77"/>
      <c r="D165" s="65"/>
      <c r="E165" s="65"/>
      <c r="F165" s="74"/>
      <c r="G165" s="75"/>
      <c r="K165" s="82">
        <f>IF(AND(年报!N$2&lt;=A165,A165&lt;=年报!N$3),1,0)</f>
        <v>0</v>
      </c>
    </row>
    <row r="166" spans="1:11">
      <c r="A166" s="21"/>
      <c r="B166" s="77"/>
      <c r="C166" s="77"/>
      <c r="D166" s="65"/>
      <c r="E166" s="65"/>
      <c r="F166" s="74"/>
      <c r="G166" s="75"/>
      <c r="K166" s="82">
        <f>IF(AND(年报!N$2&lt;=A166,A166&lt;=年报!N$3),1,0)</f>
        <v>0</v>
      </c>
    </row>
    <row r="167" spans="1:11">
      <c r="A167" s="21"/>
      <c r="B167" s="77"/>
      <c r="C167" s="77"/>
      <c r="D167" s="65"/>
      <c r="E167" s="65"/>
      <c r="F167" s="74"/>
      <c r="G167" s="75"/>
      <c r="K167" s="82">
        <f>IF(AND(年报!N$2&lt;=A167,A167&lt;=年报!N$3),1,0)</f>
        <v>0</v>
      </c>
    </row>
    <row r="168" spans="1:11">
      <c r="A168" s="21"/>
      <c r="B168" s="77"/>
      <c r="C168" s="77"/>
      <c r="D168" s="65"/>
      <c r="E168" s="65"/>
      <c r="F168" s="74"/>
      <c r="G168" s="75"/>
      <c r="K168" s="82">
        <f>IF(AND(年报!N$2&lt;=A168,A168&lt;=年报!N$3),1,0)</f>
        <v>0</v>
      </c>
    </row>
    <row r="169" spans="1:11">
      <c r="A169" s="21"/>
      <c r="B169" s="77"/>
      <c r="C169" s="77"/>
      <c r="D169" s="65"/>
      <c r="E169" s="65"/>
      <c r="F169" s="74"/>
      <c r="G169" s="75"/>
      <c r="K169" s="82">
        <f>IF(AND(年报!N$2&lt;=A169,A169&lt;=年报!N$3),1,0)</f>
        <v>0</v>
      </c>
    </row>
    <row r="170" spans="1:11">
      <c r="A170" s="21"/>
      <c r="B170" s="77"/>
      <c r="C170" s="77"/>
      <c r="D170" s="65"/>
      <c r="E170" s="65"/>
      <c r="F170" s="74"/>
      <c r="G170" s="75"/>
      <c r="K170" s="82">
        <f>IF(AND(年报!N$2&lt;=A170,A170&lt;=年报!N$3),1,0)</f>
        <v>0</v>
      </c>
    </row>
    <row r="171" spans="1:11">
      <c r="A171" s="21"/>
      <c r="B171" s="77"/>
      <c r="C171" s="77"/>
      <c r="D171" s="65"/>
      <c r="E171" s="65"/>
      <c r="F171" s="74"/>
      <c r="G171" s="75"/>
      <c r="K171" s="82">
        <f>IF(AND(年报!N$2&lt;=A171,A171&lt;=年报!N$3),1,0)</f>
        <v>0</v>
      </c>
    </row>
    <row r="172" spans="1:11">
      <c r="A172" s="21"/>
      <c r="B172" s="77"/>
      <c r="C172" s="77"/>
      <c r="D172" s="65"/>
      <c r="E172" s="65"/>
      <c r="F172" s="74"/>
      <c r="G172" s="75"/>
      <c r="K172" s="82">
        <f>IF(AND(年报!N$2&lt;=A172,A172&lt;=年报!N$3),1,0)</f>
        <v>0</v>
      </c>
    </row>
    <row r="173" spans="1:11">
      <c r="A173" s="21"/>
      <c r="B173" s="77"/>
      <c r="C173" s="77"/>
      <c r="D173" s="65"/>
      <c r="E173" s="65"/>
      <c r="F173" s="74"/>
      <c r="G173" s="75"/>
      <c r="K173" s="82">
        <f>IF(AND(年报!N$2&lt;=A173,A173&lt;=年报!N$3),1,0)</f>
        <v>0</v>
      </c>
    </row>
    <row r="174" spans="1:11">
      <c r="A174" s="21"/>
      <c r="B174" s="77"/>
      <c r="C174" s="77"/>
      <c r="D174" s="65"/>
      <c r="E174" s="65"/>
      <c r="F174" s="74"/>
      <c r="G174" s="75"/>
      <c r="K174" s="82">
        <f>IF(AND(年报!N$2&lt;=A174,A174&lt;=年报!N$3),1,0)</f>
        <v>0</v>
      </c>
    </row>
    <row r="175" spans="1:11">
      <c r="A175" s="21"/>
      <c r="B175" s="77"/>
      <c r="C175" s="77"/>
      <c r="D175" s="65"/>
      <c r="E175" s="65"/>
      <c r="F175" s="74"/>
      <c r="G175" s="75"/>
      <c r="K175" s="82">
        <f>IF(AND(年报!N$2&lt;=A175,A175&lt;=年报!N$3),1,0)</f>
        <v>0</v>
      </c>
    </row>
    <row r="176" spans="1:11">
      <c r="A176" s="21"/>
      <c r="B176" s="77"/>
      <c r="C176" s="77"/>
      <c r="D176" s="65"/>
      <c r="E176" s="65"/>
      <c r="F176" s="74"/>
      <c r="G176" s="75"/>
      <c r="K176" s="82">
        <f>IF(AND(年报!N$2&lt;=A176,A176&lt;=年报!N$3),1,0)</f>
        <v>0</v>
      </c>
    </row>
    <row r="177" spans="1:11">
      <c r="A177" s="21"/>
      <c r="B177" s="77"/>
      <c r="C177" s="77"/>
      <c r="D177" s="65"/>
      <c r="E177" s="65"/>
      <c r="F177" s="74"/>
      <c r="G177" s="75"/>
      <c r="K177" s="82">
        <f>IF(AND(年报!N$2&lt;=A177,A177&lt;=年报!N$3),1,0)</f>
        <v>0</v>
      </c>
    </row>
    <row r="178" spans="1:11">
      <c r="A178" s="21"/>
      <c r="B178" s="77"/>
      <c r="C178" s="77"/>
      <c r="D178" s="65"/>
      <c r="E178" s="65"/>
      <c r="F178" s="74"/>
      <c r="G178" s="75"/>
      <c r="K178" s="82">
        <f>IF(AND(年报!N$2&lt;=A178,A178&lt;=年报!N$3),1,0)</f>
        <v>0</v>
      </c>
    </row>
    <row r="179" spans="1:11">
      <c r="A179" s="21"/>
      <c r="B179" s="77"/>
      <c r="C179" s="77"/>
      <c r="D179" s="65"/>
      <c r="E179" s="65"/>
      <c r="F179" s="74"/>
      <c r="G179" s="75"/>
      <c r="K179" s="82">
        <f>IF(AND(年报!N$2&lt;=A179,A179&lt;=年报!N$3),1,0)</f>
        <v>0</v>
      </c>
    </row>
    <row r="180" spans="1:11">
      <c r="A180" s="21"/>
      <c r="B180" s="77"/>
      <c r="C180" s="77"/>
      <c r="D180" s="65"/>
      <c r="E180" s="65"/>
      <c r="F180" s="74"/>
      <c r="G180" s="75"/>
      <c r="K180" s="82">
        <f>IF(AND(年报!N$2&lt;=A180,A180&lt;=年报!N$3),1,0)</f>
        <v>0</v>
      </c>
    </row>
    <row r="181" spans="1:11">
      <c r="A181" s="21"/>
      <c r="B181" s="77"/>
      <c r="C181" s="77"/>
      <c r="D181" s="65"/>
      <c r="E181" s="65"/>
      <c r="F181" s="74"/>
      <c r="G181" s="75"/>
      <c r="K181" s="82">
        <f>IF(AND(年报!N$2&lt;=A181,A181&lt;=年报!N$3),1,0)</f>
        <v>0</v>
      </c>
    </row>
    <row r="182" spans="1:11">
      <c r="A182" s="21"/>
      <c r="B182" s="77"/>
      <c r="C182" s="77"/>
      <c r="D182" s="65"/>
      <c r="E182" s="65"/>
      <c r="F182" s="74"/>
      <c r="G182" s="75"/>
      <c r="K182" s="82">
        <f>IF(AND(年报!N$2&lt;=A182,A182&lt;=年报!N$3),1,0)</f>
        <v>0</v>
      </c>
    </row>
    <row r="183" spans="1:11">
      <c r="A183" s="21"/>
      <c r="B183" s="77"/>
      <c r="C183" s="77"/>
      <c r="D183" s="65"/>
      <c r="E183" s="65"/>
      <c r="F183" s="74"/>
      <c r="G183" s="75"/>
      <c r="K183" s="82">
        <f>IF(AND(年报!N$2&lt;=A183,A183&lt;=年报!N$3),1,0)</f>
        <v>0</v>
      </c>
    </row>
    <row r="184" spans="1:11">
      <c r="A184" s="21"/>
      <c r="B184" s="77"/>
      <c r="C184" s="77"/>
      <c r="D184" s="65"/>
      <c r="E184" s="65"/>
      <c r="F184" s="74"/>
      <c r="G184" s="75"/>
      <c r="K184" s="82">
        <f>IF(AND(年报!N$2&lt;=A184,A184&lt;=年报!N$3),1,0)</f>
        <v>0</v>
      </c>
    </row>
    <row r="185" spans="1:11">
      <c r="A185" s="21"/>
      <c r="B185" s="77"/>
      <c r="C185" s="77"/>
      <c r="D185" s="65"/>
      <c r="E185" s="65"/>
      <c r="F185" s="74"/>
      <c r="G185" s="75"/>
      <c r="K185" s="82">
        <f>IF(AND(年报!N$2&lt;=A185,A185&lt;=年报!N$3),1,0)</f>
        <v>0</v>
      </c>
    </row>
    <row r="186" spans="1:11">
      <c r="A186" s="21"/>
      <c r="B186" s="77"/>
      <c r="C186" s="77"/>
      <c r="D186" s="65"/>
      <c r="E186" s="65"/>
      <c r="F186" s="74"/>
      <c r="G186" s="75"/>
      <c r="K186" s="82">
        <f>IF(AND(年报!N$2&lt;=A186,A186&lt;=年报!N$3),1,0)</f>
        <v>0</v>
      </c>
    </row>
    <row r="187" spans="1:11">
      <c r="A187" s="21"/>
      <c r="B187" s="77"/>
      <c r="C187" s="77"/>
      <c r="D187" s="65"/>
      <c r="E187" s="65"/>
      <c r="F187" s="74"/>
      <c r="G187" s="75"/>
      <c r="K187" s="82">
        <f>IF(AND(年报!N$2&lt;=A187,A187&lt;=年报!N$3),1,0)</f>
        <v>0</v>
      </c>
    </row>
    <row r="188" spans="1:11">
      <c r="A188" s="21"/>
      <c r="B188" s="77"/>
      <c r="C188" s="77"/>
      <c r="D188" s="65"/>
      <c r="E188" s="65"/>
      <c r="F188" s="74"/>
      <c r="G188" s="75"/>
      <c r="K188" s="82">
        <f>IF(AND(年报!N$2&lt;=A188,A188&lt;=年报!N$3),1,0)</f>
        <v>0</v>
      </c>
    </row>
    <row r="189" spans="1:11">
      <c r="A189" s="21"/>
      <c r="B189" s="77"/>
      <c r="C189" s="77"/>
      <c r="D189" s="65"/>
      <c r="E189" s="65"/>
      <c r="F189" s="74"/>
      <c r="G189" s="75"/>
      <c r="K189" s="82">
        <f>IF(AND(年报!N$2&lt;=A189,A189&lt;=年报!N$3),1,0)</f>
        <v>0</v>
      </c>
    </row>
    <row r="190" spans="1:11">
      <c r="A190" s="21"/>
      <c r="B190" s="77"/>
      <c r="C190" s="77"/>
      <c r="D190" s="65"/>
      <c r="E190" s="65"/>
      <c r="F190" s="74"/>
      <c r="G190" s="75"/>
      <c r="K190" s="82">
        <f>IF(AND(年报!N$2&lt;=A190,A190&lt;=年报!N$3),1,0)</f>
        <v>0</v>
      </c>
    </row>
    <row r="191" spans="1:11">
      <c r="A191" s="21"/>
      <c r="B191" s="77"/>
      <c r="C191" s="77"/>
      <c r="D191" s="65"/>
      <c r="E191" s="65"/>
      <c r="F191" s="74"/>
      <c r="G191" s="75"/>
      <c r="K191" s="82">
        <f>IF(AND(年报!N$2&lt;=A191,A191&lt;=年报!N$3),1,0)</f>
        <v>0</v>
      </c>
    </row>
    <row r="192" spans="1:11">
      <c r="A192" s="21"/>
      <c r="B192" s="77"/>
      <c r="C192" s="77"/>
      <c r="D192" s="65"/>
      <c r="E192" s="65"/>
      <c r="F192" s="74"/>
      <c r="G192" s="75"/>
      <c r="K192" s="82">
        <f>IF(AND(年报!N$2&lt;=A192,A192&lt;=年报!N$3),1,0)</f>
        <v>0</v>
      </c>
    </row>
    <row r="193" spans="1:11">
      <c r="A193" s="21"/>
      <c r="B193" s="77"/>
      <c r="C193" s="77"/>
      <c r="D193" s="65"/>
      <c r="E193" s="65"/>
      <c r="F193" s="74"/>
      <c r="G193" s="75"/>
      <c r="K193" s="82">
        <f>IF(AND(年报!N$2&lt;=A193,A193&lt;=年报!N$3),1,0)</f>
        <v>0</v>
      </c>
    </row>
    <row r="194" spans="1:11">
      <c r="A194" s="21"/>
      <c r="B194" s="77"/>
      <c r="C194" s="77"/>
      <c r="D194" s="65"/>
      <c r="E194" s="65"/>
      <c r="F194" s="74"/>
      <c r="G194" s="75"/>
      <c r="K194" s="82">
        <f>IF(AND(年报!N$2&lt;=A194,A194&lt;=年报!N$3),1,0)</f>
        <v>0</v>
      </c>
    </row>
    <row r="195" spans="1:11">
      <c r="A195" s="21"/>
      <c r="B195" s="77"/>
      <c r="C195" s="77"/>
      <c r="D195" s="65"/>
      <c r="E195" s="65"/>
      <c r="F195" s="74"/>
      <c r="G195" s="75"/>
      <c r="K195" s="82">
        <f>IF(AND(年报!N$2&lt;=A195,A195&lt;=年报!N$3),1,0)</f>
        <v>0</v>
      </c>
    </row>
    <row r="196" spans="1:11">
      <c r="A196" s="21"/>
      <c r="B196" s="77"/>
      <c r="C196" s="77"/>
      <c r="D196" s="65"/>
      <c r="E196" s="65"/>
      <c r="F196" s="74"/>
      <c r="G196" s="75"/>
      <c r="K196" s="82">
        <f>IF(AND(年报!N$2&lt;=A196,A196&lt;=年报!N$3),1,0)</f>
        <v>0</v>
      </c>
    </row>
    <row r="197" spans="1:11">
      <c r="A197" s="21"/>
      <c r="B197" s="77"/>
      <c r="C197" s="77"/>
      <c r="D197" s="65"/>
      <c r="E197" s="65"/>
      <c r="F197" s="74"/>
      <c r="G197" s="75"/>
      <c r="K197" s="82">
        <f>IF(AND(年报!N$2&lt;=A197,A197&lt;=年报!N$3),1,0)</f>
        <v>0</v>
      </c>
    </row>
    <row r="198" spans="1:11">
      <c r="A198" s="21"/>
      <c r="B198" s="77"/>
      <c r="C198" s="77"/>
      <c r="D198" s="65"/>
      <c r="E198" s="65"/>
      <c r="F198" s="74"/>
      <c r="G198" s="75"/>
      <c r="K198" s="82">
        <f>IF(AND(年报!N$2&lt;=A198,A198&lt;=年报!N$3),1,0)</f>
        <v>0</v>
      </c>
    </row>
    <row r="199" spans="1:11">
      <c r="A199" s="21"/>
      <c r="B199" s="77"/>
      <c r="C199" s="77"/>
      <c r="D199" s="65"/>
      <c r="E199" s="65"/>
      <c r="F199" s="74"/>
      <c r="G199" s="75"/>
      <c r="K199" s="82">
        <f>IF(AND(年报!N$2&lt;=A199,A199&lt;=年报!N$3),1,0)</f>
        <v>0</v>
      </c>
    </row>
    <row r="200" spans="1:11">
      <c r="A200" s="21"/>
      <c r="B200" s="77"/>
      <c r="C200" s="77"/>
      <c r="D200" s="65"/>
      <c r="E200" s="65"/>
      <c r="F200" s="74"/>
      <c r="G200" s="75"/>
      <c r="K200" s="82">
        <f>IF(AND(年报!N$2&lt;=A200,A200&lt;=年报!N$3),1,0)</f>
        <v>0</v>
      </c>
    </row>
    <row r="201" spans="1:11">
      <c r="A201" s="21"/>
      <c r="B201" s="77"/>
      <c r="C201" s="77"/>
      <c r="D201" s="65"/>
      <c r="E201" s="65"/>
      <c r="F201" s="74"/>
      <c r="G201" s="75"/>
      <c r="K201" s="82">
        <f>IF(AND(年报!N$2&lt;=A201,A201&lt;=年报!N$3),1,0)</f>
        <v>0</v>
      </c>
    </row>
    <row r="202" spans="1:11">
      <c r="A202" s="21"/>
      <c r="B202" s="77"/>
      <c r="C202" s="77"/>
      <c r="D202" s="65"/>
      <c r="E202" s="65"/>
      <c r="F202" s="74"/>
      <c r="G202" s="75"/>
      <c r="K202" s="82">
        <f>IF(AND(年报!N$2&lt;=A202,A202&lt;=年报!N$3),1,0)</f>
        <v>0</v>
      </c>
    </row>
    <row r="203" spans="1:11">
      <c r="A203" s="21"/>
      <c r="B203" s="77"/>
      <c r="C203" s="77"/>
      <c r="D203" s="65"/>
      <c r="E203" s="65"/>
      <c r="F203" s="74"/>
      <c r="G203" s="75"/>
      <c r="K203" s="82">
        <f>IF(AND(年报!N$2&lt;=A203,A203&lt;=年报!N$3),1,0)</f>
        <v>0</v>
      </c>
    </row>
    <row r="204" spans="1:11">
      <c r="A204" s="21"/>
      <c r="B204" s="77"/>
      <c r="C204" s="77"/>
      <c r="D204" s="65"/>
      <c r="E204" s="65"/>
      <c r="F204" s="74"/>
      <c r="G204" s="75"/>
      <c r="K204" s="82">
        <f>IF(AND(年报!N$2&lt;=A204,A204&lt;=年报!N$3),1,0)</f>
        <v>0</v>
      </c>
    </row>
    <row r="205" spans="1:11">
      <c r="A205" s="21"/>
      <c r="B205" s="77"/>
      <c r="C205" s="77"/>
      <c r="D205" s="65"/>
      <c r="E205" s="65"/>
      <c r="F205" s="74"/>
      <c r="G205" s="75"/>
      <c r="K205" s="82">
        <f>IF(AND(年报!N$2&lt;=A205,A205&lt;=年报!N$3),1,0)</f>
        <v>0</v>
      </c>
    </row>
    <row r="206" spans="1:11">
      <c r="A206" s="21"/>
      <c r="B206" s="77"/>
      <c r="C206" s="77"/>
      <c r="D206" s="65"/>
      <c r="E206" s="65"/>
      <c r="F206" s="74"/>
      <c r="G206" s="75"/>
      <c r="K206" s="82">
        <f>IF(AND(年报!N$2&lt;=A206,A206&lt;=年报!N$3),1,0)</f>
        <v>0</v>
      </c>
    </row>
    <row r="207" spans="1:11">
      <c r="A207" s="21"/>
      <c r="B207" s="77"/>
      <c r="C207" s="77"/>
      <c r="D207" s="65"/>
      <c r="E207" s="65"/>
      <c r="F207" s="74"/>
      <c r="G207" s="75"/>
      <c r="K207" s="82">
        <f>IF(AND(年报!N$2&lt;=A207,A207&lt;=年报!N$3),1,0)</f>
        <v>0</v>
      </c>
    </row>
    <row r="208" spans="1:11">
      <c r="A208" s="21"/>
      <c r="B208" s="77"/>
      <c r="C208" s="77"/>
      <c r="D208" s="65"/>
      <c r="E208" s="65"/>
      <c r="F208" s="74"/>
      <c r="G208" s="75"/>
      <c r="K208" s="82">
        <f>IF(AND(年报!N$2&lt;=A208,A208&lt;=年报!N$3),1,0)</f>
        <v>0</v>
      </c>
    </row>
    <row r="209" spans="1:11">
      <c r="A209" s="21"/>
      <c r="B209" s="77"/>
      <c r="C209" s="77"/>
      <c r="D209" s="65"/>
      <c r="E209" s="65"/>
      <c r="F209" s="74"/>
      <c r="G209" s="75"/>
      <c r="K209" s="82">
        <f>IF(AND(年报!N$2&lt;=A209,A209&lt;=年报!N$3),1,0)</f>
        <v>0</v>
      </c>
    </row>
    <row r="210" spans="1:11">
      <c r="A210" s="21"/>
      <c r="B210" s="77"/>
      <c r="C210" s="77"/>
      <c r="D210" s="65"/>
      <c r="E210" s="65"/>
      <c r="F210" s="74"/>
      <c r="G210" s="75"/>
      <c r="K210" s="82">
        <f>IF(AND(年报!N$2&lt;=A210,A210&lt;=年报!N$3),1,0)</f>
        <v>0</v>
      </c>
    </row>
    <row r="211" spans="1:11">
      <c r="A211" s="21"/>
      <c r="B211" s="77"/>
      <c r="C211" s="77"/>
      <c r="D211" s="65"/>
      <c r="E211" s="65"/>
      <c r="F211" s="74"/>
      <c r="G211" s="75"/>
      <c r="K211" s="82">
        <f>IF(AND(年报!N$2&lt;=A211,A211&lt;=年报!N$3),1,0)</f>
        <v>0</v>
      </c>
    </row>
    <row r="212" spans="1:11">
      <c r="A212" s="21"/>
      <c r="B212" s="77"/>
      <c r="C212" s="77"/>
      <c r="D212" s="65"/>
      <c r="E212" s="65"/>
      <c r="F212" s="74"/>
      <c r="G212" s="75"/>
      <c r="K212" s="82">
        <f>IF(AND(年报!N$2&lt;=A212,A212&lt;=年报!N$3),1,0)</f>
        <v>0</v>
      </c>
    </row>
    <row r="213" spans="1:11">
      <c r="A213" s="21"/>
      <c r="B213" s="77"/>
      <c r="C213" s="77"/>
      <c r="D213" s="65"/>
      <c r="E213" s="65"/>
      <c r="F213" s="74"/>
      <c r="G213" s="75"/>
      <c r="K213" s="82">
        <f>IF(AND(年报!N$2&lt;=A213,A213&lt;=年报!N$3),1,0)</f>
        <v>0</v>
      </c>
    </row>
    <row r="214" spans="1:11">
      <c r="A214" s="21"/>
      <c r="B214" s="77"/>
      <c r="C214" s="77"/>
      <c r="D214" s="65"/>
      <c r="E214" s="65"/>
      <c r="F214" s="74"/>
      <c r="G214" s="75"/>
      <c r="K214" s="82">
        <f>IF(AND(年报!N$2&lt;=A214,A214&lt;=年报!N$3),1,0)</f>
        <v>0</v>
      </c>
    </row>
    <row r="215" spans="1:11">
      <c r="A215" s="21"/>
      <c r="B215" s="77"/>
      <c r="C215" s="77"/>
      <c r="D215" s="65"/>
      <c r="E215" s="65"/>
      <c r="F215" s="74"/>
      <c r="G215" s="75"/>
      <c r="K215" s="82">
        <f>IF(AND(年报!N$2&lt;=A215,A215&lt;=年报!N$3),1,0)</f>
        <v>0</v>
      </c>
    </row>
    <row r="216" spans="1:11">
      <c r="A216" s="21"/>
      <c r="B216" s="77"/>
      <c r="C216" s="77"/>
      <c r="D216" s="65"/>
      <c r="E216" s="65"/>
      <c r="F216" s="74"/>
      <c r="G216" s="75"/>
      <c r="K216" s="82">
        <f>IF(AND(年报!N$2&lt;=A216,A216&lt;=年报!N$3),1,0)</f>
        <v>0</v>
      </c>
    </row>
    <row r="217" spans="1:11">
      <c r="A217" s="21"/>
      <c r="B217" s="77"/>
      <c r="C217" s="77"/>
      <c r="D217" s="65"/>
      <c r="E217" s="65"/>
      <c r="F217" s="74"/>
      <c r="G217" s="75"/>
      <c r="K217" s="82">
        <f>IF(AND(年报!N$2&lt;=A217,A217&lt;=年报!N$3),1,0)</f>
        <v>0</v>
      </c>
    </row>
    <row r="218" spans="1:11">
      <c r="A218" s="21"/>
      <c r="B218" s="77"/>
      <c r="C218" s="77"/>
      <c r="D218" s="65"/>
      <c r="E218" s="65"/>
      <c r="F218" s="74"/>
      <c r="G218" s="75"/>
      <c r="K218" s="82">
        <f>IF(AND(年报!N$2&lt;=A218,A218&lt;=年报!N$3),1,0)</f>
        <v>0</v>
      </c>
    </row>
    <row r="219" spans="1:11">
      <c r="A219" s="21"/>
      <c r="B219" s="77"/>
      <c r="C219" s="77"/>
      <c r="D219" s="65"/>
      <c r="E219" s="65"/>
      <c r="F219" s="74"/>
      <c r="G219" s="75"/>
      <c r="K219" s="82">
        <f>IF(AND(年报!N$2&lt;=A219,A219&lt;=年报!N$3),1,0)</f>
        <v>0</v>
      </c>
    </row>
    <row r="220" spans="1:11">
      <c r="A220" s="21"/>
      <c r="B220" s="77"/>
      <c r="C220" s="77"/>
      <c r="D220" s="65"/>
      <c r="E220" s="65"/>
      <c r="F220" s="74"/>
      <c r="G220" s="75"/>
      <c r="K220" s="82">
        <f>IF(AND(年报!N$2&lt;=A220,A220&lt;=年报!N$3),1,0)</f>
        <v>0</v>
      </c>
    </row>
    <row r="221" spans="1:11">
      <c r="A221" s="21"/>
      <c r="B221" s="77"/>
      <c r="C221" s="77"/>
      <c r="D221" s="65"/>
      <c r="E221" s="65"/>
      <c r="F221" s="74"/>
      <c r="G221" s="75"/>
      <c r="K221" s="82">
        <f>IF(AND(年报!N$2&lt;=A221,A221&lt;=年报!N$3),1,0)</f>
        <v>0</v>
      </c>
    </row>
    <row r="222" spans="1:11">
      <c r="A222" s="21"/>
      <c r="B222" s="77"/>
      <c r="C222" s="77"/>
      <c r="D222" s="65"/>
      <c r="E222" s="65"/>
      <c r="F222" s="74"/>
      <c r="G222" s="75"/>
      <c r="K222" s="82">
        <f>IF(AND(年报!N$2&lt;=A222,A222&lt;=年报!N$3),1,0)</f>
        <v>0</v>
      </c>
    </row>
    <row r="223" spans="1:11">
      <c r="A223" s="21"/>
      <c r="B223" s="77"/>
      <c r="C223" s="77"/>
      <c r="D223" s="65"/>
      <c r="E223" s="65"/>
      <c r="F223" s="74"/>
      <c r="G223" s="75"/>
      <c r="K223" s="82">
        <f>IF(AND(年报!N$2&lt;=A223,A223&lt;=年报!N$3),1,0)</f>
        <v>0</v>
      </c>
    </row>
    <row r="224" spans="1:11">
      <c r="A224" s="21"/>
      <c r="B224" s="77"/>
      <c r="C224" s="77"/>
      <c r="D224" s="65"/>
      <c r="E224" s="65"/>
      <c r="F224" s="74"/>
      <c r="G224" s="75"/>
      <c r="K224" s="82">
        <f>IF(AND(年报!N$2&lt;=A224,A224&lt;=年报!N$3),1,0)</f>
        <v>0</v>
      </c>
    </row>
    <row r="225" spans="1:11">
      <c r="A225" s="21"/>
      <c r="B225" s="77"/>
      <c r="C225" s="77"/>
      <c r="D225" s="65"/>
      <c r="E225" s="65"/>
      <c r="F225" s="74"/>
      <c r="G225" s="75"/>
      <c r="K225" s="82">
        <f>IF(AND(年报!N$2&lt;=A225,A225&lt;=年报!N$3),1,0)</f>
        <v>0</v>
      </c>
    </row>
    <row r="226" spans="1:11">
      <c r="A226" s="21"/>
      <c r="B226" s="77"/>
      <c r="C226" s="77"/>
      <c r="D226" s="65"/>
      <c r="E226" s="65"/>
      <c r="F226" s="74"/>
      <c r="G226" s="75"/>
      <c r="K226" s="82">
        <f>IF(AND(年报!N$2&lt;=A226,A226&lt;=年报!N$3),1,0)</f>
        <v>0</v>
      </c>
    </row>
    <row r="227" spans="1:11">
      <c r="A227" s="21"/>
      <c r="B227" s="77"/>
      <c r="C227" s="77"/>
      <c r="D227" s="65"/>
      <c r="E227" s="65"/>
      <c r="F227" s="74"/>
      <c r="G227" s="75"/>
      <c r="K227" s="82">
        <f>IF(AND(年报!N$2&lt;=A227,A227&lt;=年报!N$3),1,0)</f>
        <v>0</v>
      </c>
    </row>
    <row r="228" spans="1:11">
      <c r="A228" s="21"/>
      <c r="B228" s="77"/>
      <c r="C228" s="77"/>
      <c r="D228" s="65"/>
      <c r="E228" s="65"/>
      <c r="F228" s="74"/>
      <c r="G228" s="75"/>
      <c r="K228" s="82">
        <f>IF(AND(年报!N$2&lt;=A228,A228&lt;=年报!N$3),1,0)</f>
        <v>0</v>
      </c>
    </row>
    <row r="229" spans="1:11">
      <c r="A229" s="21"/>
      <c r="B229" s="77"/>
      <c r="C229" s="77"/>
      <c r="D229" s="65"/>
      <c r="E229" s="65"/>
      <c r="F229" s="74"/>
      <c r="G229" s="75"/>
      <c r="K229" s="82">
        <f>IF(AND(年报!N$2&lt;=A229,A229&lt;=年报!N$3),1,0)</f>
        <v>0</v>
      </c>
    </row>
    <row r="230" spans="1:11">
      <c r="A230" s="21"/>
      <c r="B230" s="77"/>
      <c r="C230" s="77"/>
      <c r="D230" s="65"/>
      <c r="E230" s="65"/>
      <c r="F230" s="74"/>
      <c r="G230" s="75"/>
      <c r="K230" s="82">
        <f>IF(AND(年报!N$2&lt;=A230,A230&lt;=年报!N$3),1,0)</f>
        <v>0</v>
      </c>
    </row>
    <row r="231" spans="1:11">
      <c r="A231" s="21"/>
      <c r="B231" s="77"/>
      <c r="C231" s="77"/>
      <c r="D231" s="65"/>
      <c r="E231" s="65"/>
      <c r="F231" s="74"/>
      <c r="G231" s="75"/>
      <c r="K231" s="82">
        <f>IF(AND(年报!N$2&lt;=A231,A231&lt;=年报!N$3),1,0)</f>
        <v>0</v>
      </c>
    </row>
    <row r="232" spans="1:11">
      <c r="A232" s="21"/>
      <c r="B232" s="77"/>
      <c r="C232" s="77"/>
      <c r="D232" s="65"/>
      <c r="E232" s="65"/>
      <c r="F232" s="74"/>
      <c r="G232" s="75"/>
      <c r="K232" s="82">
        <f>IF(AND(年报!N$2&lt;=A232,A232&lt;=年报!N$3),1,0)</f>
        <v>0</v>
      </c>
    </row>
    <row r="233" spans="1:11">
      <c r="A233" s="21"/>
      <c r="B233" s="77"/>
      <c r="C233" s="77"/>
      <c r="D233" s="65"/>
      <c r="E233" s="65"/>
      <c r="F233" s="74"/>
      <c r="G233" s="75"/>
      <c r="K233" s="82">
        <f>IF(AND(年报!N$2&lt;=A233,A233&lt;=年报!N$3),1,0)</f>
        <v>0</v>
      </c>
    </row>
    <row r="234" spans="1:11">
      <c r="A234" s="21"/>
      <c r="B234" s="77"/>
      <c r="C234" s="77"/>
      <c r="D234" s="65"/>
      <c r="E234" s="65"/>
      <c r="F234" s="74"/>
      <c r="G234" s="75"/>
      <c r="K234" s="82">
        <f>IF(AND(年报!N$2&lt;=A234,A234&lt;=年报!N$3),1,0)</f>
        <v>0</v>
      </c>
    </row>
    <row r="235" spans="1:11">
      <c r="A235" s="21"/>
      <c r="B235" s="77"/>
      <c r="C235" s="77"/>
      <c r="D235" s="65"/>
      <c r="E235" s="65"/>
      <c r="F235" s="74"/>
      <c r="G235" s="75"/>
      <c r="K235" s="82">
        <f>IF(AND(年报!N$2&lt;=A235,A235&lt;=年报!N$3),1,0)</f>
        <v>0</v>
      </c>
    </row>
    <row r="236" spans="1:11">
      <c r="A236" s="21"/>
      <c r="B236" s="77"/>
      <c r="C236" s="77"/>
      <c r="D236" s="65"/>
      <c r="E236" s="65"/>
      <c r="F236" s="74"/>
      <c r="G236" s="75"/>
      <c r="K236" s="82">
        <f>IF(AND(年报!N$2&lt;=A236,A236&lt;=年报!N$3),1,0)</f>
        <v>0</v>
      </c>
    </row>
    <row r="237" spans="1:11">
      <c r="A237" s="21"/>
      <c r="B237" s="77"/>
      <c r="C237" s="77"/>
      <c r="D237" s="65"/>
      <c r="E237" s="65"/>
      <c r="F237" s="74"/>
      <c r="G237" s="75"/>
      <c r="K237" s="82">
        <f>IF(AND(年报!N$2&lt;=A237,A237&lt;=年报!N$3),1,0)</f>
        <v>0</v>
      </c>
    </row>
    <row r="238" spans="1:11">
      <c r="A238" s="21"/>
      <c r="B238" s="77"/>
      <c r="C238" s="77"/>
      <c r="D238" s="65"/>
      <c r="E238" s="65"/>
      <c r="F238" s="74"/>
      <c r="G238" s="75"/>
      <c r="K238" s="82">
        <f>IF(AND(年报!N$2&lt;=A238,A238&lt;=年报!N$3),1,0)</f>
        <v>0</v>
      </c>
    </row>
    <row r="239" spans="1:11">
      <c r="A239" s="21"/>
      <c r="B239" s="77"/>
      <c r="C239" s="77"/>
      <c r="D239" s="65"/>
      <c r="E239" s="65"/>
      <c r="F239" s="74"/>
      <c r="G239" s="75"/>
      <c r="K239" s="82">
        <f>IF(AND(年报!N$2&lt;=A239,A239&lt;=年报!N$3),1,0)</f>
        <v>0</v>
      </c>
    </row>
    <row r="240" spans="1:11">
      <c r="A240" s="21"/>
      <c r="B240" s="77"/>
      <c r="C240" s="77"/>
      <c r="D240" s="65"/>
      <c r="E240" s="65"/>
      <c r="F240" s="74"/>
      <c r="G240" s="75"/>
      <c r="K240" s="82">
        <f>IF(AND(年报!N$2&lt;=A240,A240&lt;=年报!N$3),1,0)</f>
        <v>0</v>
      </c>
    </row>
    <row r="241" spans="1:11">
      <c r="A241" s="21"/>
      <c r="B241" s="77"/>
      <c r="C241" s="77"/>
      <c r="D241" s="65"/>
      <c r="E241" s="65"/>
      <c r="F241" s="74"/>
      <c r="G241" s="75"/>
      <c r="K241" s="82">
        <f>IF(AND(年报!N$2&lt;=A241,A241&lt;=年报!N$3),1,0)</f>
        <v>0</v>
      </c>
    </row>
    <row r="242" spans="1:11">
      <c r="A242" s="21"/>
      <c r="B242" s="77"/>
      <c r="C242" s="77"/>
      <c r="D242" s="65"/>
      <c r="E242" s="65"/>
      <c r="F242" s="74"/>
      <c r="G242" s="75"/>
      <c r="K242" s="82">
        <f>IF(AND(年报!N$2&lt;=A242,A242&lt;=年报!N$3),1,0)</f>
        <v>0</v>
      </c>
    </row>
    <row r="243" spans="1:11">
      <c r="A243" s="21"/>
      <c r="B243" s="77"/>
      <c r="C243" s="77"/>
      <c r="D243" s="65"/>
      <c r="E243" s="65"/>
      <c r="F243" s="74"/>
      <c r="G243" s="75"/>
      <c r="K243" s="82">
        <f>IF(AND(年报!N$2&lt;=A243,A243&lt;=年报!N$3),1,0)</f>
        <v>0</v>
      </c>
    </row>
    <row r="244" spans="1:11">
      <c r="A244" s="21"/>
      <c r="B244" s="77"/>
      <c r="C244" s="77"/>
      <c r="D244" s="65"/>
      <c r="E244" s="65"/>
      <c r="F244" s="74"/>
      <c r="G244" s="75"/>
      <c r="K244" s="82">
        <f>IF(AND(年报!N$2&lt;=A244,A244&lt;=年报!N$3),1,0)</f>
        <v>0</v>
      </c>
    </row>
    <row r="245" spans="1:11">
      <c r="A245" s="21"/>
      <c r="B245" s="77"/>
      <c r="C245" s="77"/>
      <c r="D245" s="65"/>
      <c r="E245" s="65"/>
      <c r="F245" s="74"/>
      <c r="G245" s="75"/>
      <c r="K245" s="82">
        <f>IF(AND(年报!N$2&lt;=A245,A245&lt;=年报!N$3),1,0)</f>
        <v>0</v>
      </c>
    </row>
    <row r="246" spans="1:11">
      <c r="A246" s="21"/>
      <c r="B246" s="77"/>
      <c r="C246" s="77"/>
      <c r="D246" s="65"/>
      <c r="E246" s="65"/>
      <c r="F246" s="74"/>
      <c r="G246" s="75"/>
      <c r="K246" s="82">
        <f>IF(AND(年报!N$2&lt;=A246,A246&lt;=年报!N$3),1,0)</f>
        <v>0</v>
      </c>
    </row>
    <row r="247" spans="1:11">
      <c r="A247" s="21"/>
      <c r="B247" s="77"/>
      <c r="C247" s="77"/>
      <c r="D247" s="65"/>
      <c r="E247" s="65"/>
      <c r="F247" s="74"/>
      <c r="G247" s="75"/>
      <c r="K247" s="82">
        <f>IF(AND(年报!N$2&lt;=A247,A247&lt;=年报!N$3),1,0)</f>
        <v>0</v>
      </c>
    </row>
    <row r="248" spans="1:11">
      <c r="A248" s="21"/>
      <c r="B248" s="77"/>
      <c r="C248" s="77"/>
      <c r="D248" s="65"/>
      <c r="E248" s="65"/>
      <c r="F248" s="74"/>
      <c r="G248" s="75"/>
      <c r="K248" s="82">
        <f>IF(AND(年报!N$2&lt;=A248,A248&lt;=年报!N$3),1,0)</f>
        <v>0</v>
      </c>
    </row>
    <row r="249" spans="1:11">
      <c r="A249" s="21"/>
      <c r="B249" s="77"/>
      <c r="C249" s="77"/>
      <c r="D249" s="65"/>
      <c r="E249" s="65"/>
      <c r="F249" s="74"/>
      <c r="G249" s="75"/>
      <c r="K249" s="82">
        <f>IF(AND(年报!N$2&lt;=A249,A249&lt;=年报!N$3),1,0)</f>
        <v>0</v>
      </c>
    </row>
    <row r="250" spans="1:11">
      <c r="A250" s="21"/>
      <c r="B250" s="77"/>
      <c r="C250" s="77"/>
      <c r="D250" s="65"/>
      <c r="E250" s="65"/>
      <c r="F250" s="74"/>
      <c r="G250" s="75"/>
      <c r="K250" s="82">
        <f>IF(AND(年报!N$2&lt;=A250,A250&lt;=年报!N$3),1,0)</f>
        <v>0</v>
      </c>
    </row>
    <row r="251" spans="1:11">
      <c r="A251" s="21"/>
      <c r="B251" s="77"/>
      <c r="C251" s="77"/>
      <c r="D251" s="65"/>
      <c r="E251" s="65"/>
      <c r="F251" s="74"/>
      <c r="G251" s="75"/>
      <c r="K251" s="82">
        <f>IF(AND(年报!N$2&lt;=A251,A251&lt;=年报!N$3),1,0)</f>
        <v>0</v>
      </c>
    </row>
    <row r="252" spans="1:11">
      <c r="A252" s="21"/>
      <c r="B252" s="77"/>
      <c r="C252" s="77"/>
      <c r="D252" s="65"/>
      <c r="E252" s="65"/>
      <c r="F252" s="74"/>
      <c r="G252" s="75"/>
      <c r="K252" s="82">
        <f>IF(AND(年报!N$2&lt;=A252,A252&lt;=年报!N$3),1,0)</f>
        <v>0</v>
      </c>
    </row>
    <row r="253" spans="1:11">
      <c r="A253" s="21"/>
      <c r="B253" s="77"/>
      <c r="C253" s="77"/>
      <c r="D253" s="65"/>
      <c r="E253" s="65"/>
      <c r="F253" s="74"/>
      <c r="G253" s="75"/>
      <c r="K253" s="82">
        <f>IF(AND(年报!N$2&lt;=A253,A253&lt;=年报!N$3),1,0)</f>
        <v>0</v>
      </c>
    </row>
    <row r="254" spans="1:11">
      <c r="A254" s="21"/>
      <c r="B254" s="77"/>
      <c r="C254" s="77"/>
      <c r="D254" s="65"/>
      <c r="E254" s="65"/>
      <c r="F254" s="74"/>
      <c r="G254" s="75"/>
      <c r="K254" s="82">
        <f>IF(AND(年报!N$2&lt;=A254,A254&lt;=年报!N$3),1,0)</f>
        <v>0</v>
      </c>
    </row>
    <row r="255" spans="1:11">
      <c r="A255" s="21"/>
      <c r="B255" s="77"/>
      <c r="C255" s="77"/>
      <c r="D255" s="65"/>
      <c r="E255" s="65"/>
      <c r="F255" s="74"/>
      <c r="G255" s="75"/>
      <c r="K255" s="82">
        <f>IF(AND(年报!N$2&lt;=A255,A255&lt;=年报!N$3),1,0)</f>
        <v>0</v>
      </c>
    </row>
    <row r="256" spans="1:11">
      <c r="A256" s="21"/>
      <c r="B256" s="77"/>
      <c r="C256" s="77"/>
      <c r="D256" s="65"/>
      <c r="E256" s="65"/>
      <c r="F256" s="74"/>
      <c r="G256" s="75"/>
      <c r="K256" s="82">
        <f>IF(AND(年报!N$2&lt;=A256,A256&lt;=年报!N$3),1,0)</f>
        <v>0</v>
      </c>
    </row>
    <row r="257" spans="1:11">
      <c r="A257" s="21"/>
      <c r="B257" s="77"/>
      <c r="C257" s="77"/>
      <c r="D257" s="65"/>
      <c r="E257" s="65"/>
      <c r="F257" s="74"/>
      <c r="G257" s="75"/>
      <c r="K257" s="82">
        <f>IF(AND(年报!N$2&lt;=A257,A257&lt;=年报!N$3),1,0)</f>
        <v>0</v>
      </c>
    </row>
    <row r="258" spans="1:11">
      <c r="A258" s="21"/>
      <c r="B258" s="77"/>
      <c r="C258" s="77"/>
      <c r="D258" s="65"/>
      <c r="E258" s="65"/>
      <c r="F258" s="74"/>
      <c r="G258" s="75"/>
      <c r="K258" s="82">
        <f>IF(AND(年报!N$2&lt;=A258,A258&lt;=年报!N$3),1,0)</f>
        <v>0</v>
      </c>
    </row>
    <row r="259" spans="1:11">
      <c r="A259" s="21"/>
      <c r="B259" s="77"/>
      <c r="C259" s="77"/>
      <c r="D259" s="65"/>
      <c r="E259" s="65"/>
      <c r="F259" s="74"/>
      <c r="G259" s="75"/>
      <c r="K259" s="82">
        <f>IF(AND(年报!N$2&lt;=A259,A259&lt;=年报!N$3),1,0)</f>
        <v>0</v>
      </c>
    </row>
    <row r="260" spans="1:11">
      <c r="A260" s="21"/>
      <c r="B260" s="77"/>
      <c r="C260" s="77"/>
      <c r="D260" s="65"/>
      <c r="E260" s="65"/>
      <c r="F260" s="74"/>
      <c r="G260" s="75"/>
      <c r="K260" s="82">
        <f>IF(AND(年报!N$2&lt;=A260,A260&lt;=年报!N$3),1,0)</f>
        <v>0</v>
      </c>
    </row>
    <row r="261" spans="1:11">
      <c r="A261" s="21"/>
      <c r="B261" s="77"/>
      <c r="C261" s="77"/>
      <c r="D261" s="65"/>
      <c r="E261" s="65"/>
      <c r="F261" s="74"/>
      <c r="G261" s="75"/>
      <c r="K261" s="82">
        <f>IF(AND(年报!N$2&lt;=A261,A261&lt;=年报!N$3),1,0)</f>
        <v>0</v>
      </c>
    </row>
    <row r="262" spans="1:11">
      <c r="A262" s="21"/>
      <c r="B262" s="77"/>
      <c r="C262" s="77"/>
      <c r="D262" s="65"/>
      <c r="E262" s="65"/>
      <c r="F262" s="74"/>
      <c r="G262" s="75"/>
      <c r="K262" s="82">
        <f>IF(AND(年报!N$2&lt;=A262,A262&lt;=年报!N$3),1,0)</f>
        <v>0</v>
      </c>
    </row>
    <row r="263" spans="1:11">
      <c r="A263" s="21"/>
      <c r="B263" s="77"/>
      <c r="C263" s="77"/>
      <c r="D263" s="65"/>
      <c r="E263" s="65"/>
      <c r="F263" s="74"/>
      <c r="G263" s="75"/>
      <c r="K263" s="82">
        <f>IF(AND(年报!N$2&lt;=A263,A263&lt;=年报!N$3),1,0)</f>
        <v>0</v>
      </c>
    </row>
    <row r="264" spans="1:11">
      <c r="A264" s="21"/>
      <c r="B264" s="77"/>
      <c r="C264" s="77"/>
      <c r="D264" s="65"/>
      <c r="E264" s="65"/>
      <c r="F264" s="74"/>
      <c r="G264" s="75"/>
      <c r="K264" s="82">
        <f>IF(AND(年报!N$2&lt;=A264,A264&lt;=年报!N$3),1,0)</f>
        <v>0</v>
      </c>
    </row>
    <row r="265" spans="1:11">
      <c r="A265" s="21"/>
      <c r="B265" s="77"/>
      <c r="C265" s="77"/>
      <c r="D265" s="65"/>
      <c r="E265" s="65"/>
      <c r="F265" s="74"/>
      <c r="G265" s="75"/>
      <c r="K265" s="82">
        <f>IF(AND(年报!N$2&lt;=A265,A265&lt;=年报!N$3),1,0)</f>
        <v>0</v>
      </c>
    </row>
    <row r="266" spans="1:11">
      <c r="A266" s="21"/>
      <c r="B266" s="77"/>
      <c r="C266" s="77"/>
      <c r="D266" s="65"/>
      <c r="E266" s="65"/>
      <c r="F266" s="74"/>
      <c r="G266" s="75"/>
      <c r="K266" s="82">
        <f>IF(AND(年报!N$2&lt;=A266,A266&lt;=年报!N$3),1,0)</f>
        <v>0</v>
      </c>
    </row>
    <row r="267" spans="1:11">
      <c r="A267" s="21"/>
      <c r="B267" s="77"/>
      <c r="C267" s="77"/>
      <c r="D267" s="65"/>
      <c r="E267" s="65"/>
      <c r="F267" s="74"/>
      <c r="G267" s="75"/>
      <c r="K267" s="82">
        <f>IF(AND(年报!N$2&lt;=A267,A267&lt;=年报!N$3),1,0)</f>
        <v>0</v>
      </c>
    </row>
    <row r="268" spans="1:11">
      <c r="A268" s="21"/>
      <c r="B268" s="77"/>
      <c r="C268" s="77"/>
      <c r="D268" s="65"/>
      <c r="E268" s="65"/>
      <c r="F268" s="74"/>
      <c r="G268" s="75"/>
      <c r="K268" s="82">
        <f>IF(AND(年报!N$2&lt;=A268,A268&lt;=年报!N$3),1,0)</f>
        <v>0</v>
      </c>
    </row>
    <row r="269" spans="1:11">
      <c r="A269" s="21"/>
      <c r="B269" s="77"/>
      <c r="C269" s="77"/>
      <c r="D269" s="65"/>
      <c r="E269" s="65"/>
      <c r="F269" s="74"/>
      <c r="G269" s="75"/>
      <c r="K269" s="82">
        <f>IF(AND(年报!N$2&lt;=A269,A269&lt;=年报!N$3),1,0)</f>
        <v>0</v>
      </c>
    </row>
    <row r="270" spans="1:11">
      <c r="A270" s="21"/>
      <c r="B270" s="77"/>
      <c r="C270" s="77"/>
      <c r="D270" s="65"/>
      <c r="E270" s="65"/>
      <c r="F270" s="74"/>
      <c r="G270" s="75"/>
      <c r="K270" s="82">
        <f>IF(AND(年报!N$2&lt;=A270,A270&lt;=年报!N$3),1,0)</f>
        <v>0</v>
      </c>
    </row>
    <row r="271" spans="1:11">
      <c r="A271" s="21"/>
      <c r="B271" s="77"/>
      <c r="C271" s="77"/>
      <c r="D271" s="65"/>
      <c r="E271" s="65"/>
      <c r="F271" s="74"/>
      <c r="G271" s="75"/>
      <c r="K271" s="82">
        <f>IF(AND(年报!N$2&lt;=A271,A271&lt;=年报!N$3),1,0)</f>
        <v>0</v>
      </c>
    </row>
    <row r="272" spans="1:11">
      <c r="A272" s="21"/>
      <c r="B272" s="77"/>
      <c r="C272" s="77"/>
      <c r="D272" s="65"/>
      <c r="E272" s="65"/>
      <c r="F272" s="74"/>
      <c r="G272" s="75"/>
      <c r="K272" s="82">
        <f>IF(AND(年报!N$2&lt;=A272,A272&lt;=年报!N$3),1,0)</f>
        <v>0</v>
      </c>
    </row>
    <row r="273" spans="1:11">
      <c r="A273" s="21"/>
      <c r="B273" s="77"/>
      <c r="C273" s="77"/>
      <c r="D273" s="65"/>
      <c r="E273" s="65"/>
      <c r="F273" s="74"/>
      <c r="G273" s="75"/>
      <c r="K273" s="82">
        <f>IF(AND(年报!N$2&lt;=A273,A273&lt;=年报!N$3),1,0)</f>
        <v>0</v>
      </c>
    </row>
    <row r="274" spans="1:11">
      <c r="A274" s="21"/>
      <c r="B274" s="77"/>
      <c r="C274" s="77"/>
      <c r="D274" s="65"/>
      <c r="E274" s="65"/>
      <c r="F274" s="74"/>
      <c r="G274" s="75"/>
      <c r="K274" s="82">
        <f>IF(AND(年报!N$2&lt;=A274,A274&lt;=年报!N$3),1,0)</f>
        <v>0</v>
      </c>
    </row>
    <row r="275" spans="1:11">
      <c r="A275" s="21"/>
      <c r="B275" s="77"/>
      <c r="C275" s="77"/>
      <c r="D275" s="65"/>
      <c r="E275" s="65"/>
      <c r="F275" s="74"/>
      <c r="G275" s="75"/>
      <c r="K275" s="82">
        <f>IF(AND(年报!N$2&lt;=A275,A275&lt;=年报!N$3),1,0)</f>
        <v>0</v>
      </c>
    </row>
    <row r="276" spans="1:11">
      <c r="A276" s="21"/>
      <c r="B276" s="77"/>
      <c r="C276" s="77"/>
      <c r="D276" s="65"/>
      <c r="E276" s="65"/>
      <c r="F276" s="74"/>
      <c r="G276" s="75"/>
      <c r="K276" s="82">
        <f>IF(AND(年报!N$2&lt;=A276,A276&lt;=年报!N$3),1,0)</f>
        <v>0</v>
      </c>
    </row>
    <row r="277" spans="1:11">
      <c r="A277" s="21"/>
      <c r="B277" s="77"/>
      <c r="C277" s="77"/>
      <c r="D277" s="65"/>
      <c r="E277" s="65"/>
      <c r="F277" s="74"/>
      <c r="G277" s="75"/>
      <c r="K277" s="82">
        <f>IF(AND(年报!N$2&lt;=A277,A277&lt;=年报!N$3),1,0)</f>
        <v>0</v>
      </c>
    </row>
    <row r="278" spans="1:11">
      <c r="A278" s="21"/>
      <c r="B278" s="77"/>
      <c r="C278" s="77"/>
      <c r="D278" s="65"/>
      <c r="E278" s="65"/>
      <c r="F278" s="74"/>
      <c r="G278" s="75"/>
      <c r="K278" s="82">
        <f>IF(AND(年报!N$2&lt;=A278,A278&lt;=年报!N$3),1,0)</f>
        <v>0</v>
      </c>
    </row>
    <row r="279" spans="1:11">
      <c r="A279" s="21"/>
      <c r="B279" s="77"/>
      <c r="C279" s="77"/>
      <c r="D279" s="65"/>
      <c r="E279" s="65"/>
      <c r="F279" s="74"/>
      <c r="G279" s="75"/>
      <c r="K279" s="82">
        <f>IF(AND(年报!N$2&lt;=A279,A279&lt;=年报!N$3),1,0)</f>
        <v>0</v>
      </c>
    </row>
    <row r="280" spans="1:11">
      <c r="A280" s="21"/>
      <c r="B280" s="77"/>
      <c r="C280" s="77"/>
      <c r="D280" s="65"/>
      <c r="E280" s="65"/>
      <c r="F280" s="74"/>
      <c r="G280" s="75"/>
      <c r="K280" s="82">
        <f>IF(AND(年报!N$2&lt;=A280,A280&lt;=年报!N$3),1,0)</f>
        <v>0</v>
      </c>
    </row>
    <row r="281" spans="1:11">
      <c r="A281" s="21"/>
      <c r="B281" s="77"/>
      <c r="C281" s="77"/>
      <c r="D281" s="65"/>
      <c r="E281" s="65"/>
      <c r="F281" s="74"/>
      <c r="G281" s="75"/>
      <c r="K281" s="82">
        <f>IF(AND(年报!N$2&lt;=A281,A281&lt;=年报!N$3),1,0)</f>
        <v>0</v>
      </c>
    </row>
    <row r="282" spans="1:11">
      <c r="A282" s="21"/>
      <c r="B282" s="77"/>
      <c r="C282" s="77"/>
      <c r="D282" s="65"/>
      <c r="E282" s="65"/>
      <c r="F282" s="74"/>
      <c r="G282" s="75"/>
      <c r="K282" s="82">
        <f>IF(AND(年报!N$2&lt;=A282,A282&lt;=年报!N$3),1,0)</f>
        <v>0</v>
      </c>
    </row>
    <row r="283" spans="1:11">
      <c r="A283" s="21"/>
      <c r="B283" s="77"/>
      <c r="C283" s="77"/>
      <c r="D283" s="65"/>
      <c r="E283" s="65"/>
      <c r="F283" s="74"/>
      <c r="G283" s="75"/>
      <c r="K283" s="82">
        <f>IF(AND(年报!N$2&lt;=A283,A283&lt;=年报!N$3),1,0)</f>
        <v>0</v>
      </c>
    </row>
    <row r="284" spans="1:11">
      <c r="A284" s="21"/>
      <c r="B284" s="77"/>
      <c r="C284" s="77"/>
      <c r="D284" s="65"/>
      <c r="E284" s="65"/>
      <c r="F284" s="74"/>
      <c r="G284" s="75"/>
      <c r="K284" s="82">
        <f>IF(AND(年报!N$2&lt;=A284,A284&lt;=年报!N$3),1,0)</f>
        <v>0</v>
      </c>
    </row>
    <row r="285" spans="1:11">
      <c r="A285" s="21"/>
      <c r="B285" s="77"/>
      <c r="C285" s="77"/>
      <c r="D285" s="65"/>
      <c r="E285" s="65"/>
      <c r="F285" s="74"/>
      <c r="G285" s="75"/>
      <c r="K285" s="82">
        <f>IF(AND(年报!N$2&lt;=A285,A285&lt;=年报!N$3),1,0)</f>
        <v>0</v>
      </c>
    </row>
    <row r="286" spans="1:11">
      <c r="A286" s="21"/>
      <c r="B286" s="77"/>
      <c r="C286" s="77"/>
      <c r="D286" s="65"/>
      <c r="E286" s="65"/>
      <c r="F286" s="74"/>
      <c r="G286" s="75"/>
      <c r="K286" s="82">
        <f>IF(AND(年报!N$2&lt;=A286,A286&lt;=年报!N$3),1,0)</f>
        <v>0</v>
      </c>
    </row>
    <row r="287" spans="1:11">
      <c r="A287" s="21"/>
      <c r="B287" s="77"/>
      <c r="C287" s="77"/>
      <c r="D287" s="65"/>
      <c r="E287" s="65"/>
      <c r="F287" s="74"/>
      <c r="G287" s="75"/>
      <c r="K287" s="82">
        <f>IF(AND(年报!N$2&lt;=A287,A287&lt;=年报!N$3),1,0)</f>
        <v>0</v>
      </c>
    </row>
    <row r="288" spans="1:11">
      <c r="A288" s="21"/>
      <c r="B288" s="77"/>
      <c r="C288" s="77"/>
      <c r="D288" s="65"/>
      <c r="E288" s="65"/>
      <c r="F288" s="74"/>
      <c r="G288" s="75"/>
      <c r="K288" s="82">
        <f>IF(AND(年报!N$2&lt;=A288,A288&lt;=年报!N$3),1,0)</f>
        <v>0</v>
      </c>
    </row>
    <row r="289" spans="1:11">
      <c r="A289" s="21"/>
      <c r="B289" s="77"/>
      <c r="C289" s="77"/>
      <c r="D289" s="65"/>
      <c r="E289" s="65"/>
      <c r="F289" s="74"/>
      <c r="G289" s="75"/>
      <c r="K289" s="82">
        <f>IF(AND(年报!N$2&lt;=A289,A289&lt;=年报!N$3),1,0)</f>
        <v>0</v>
      </c>
    </row>
    <row r="290" spans="1:11">
      <c r="A290" s="21"/>
      <c r="B290" s="77"/>
      <c r="C290" s="77"/>
      <c r="D290" s="65"/>
      <c r="E290" s="65"/>
      <c r="F290" s="74"/>
      <c r="G290" s="75"/>
      <c r="K290" s="82">
        <f>IF(AND(年报!N$2&lt;=A290,A290&lt;=年报!N$3),1,0)</f>
        <v>0</v>
      </c>
    </row>
    <row r="291" spans="1:11">
      <c r="A291" s="21"/>
      <c r="B291" s="77"/>
      <c r="C291" s="77"/>
      <c r="D291" s="65"/>
      <c r="E291" s="65"/>
      <c r="F291" s="74"/>
      <c r="G291" s="75"/>
      <c r="K291" s="82">
        <f>IF(AND(年报!N$2&lt;=A291,A291&lt;=年报!N$3),1,0)</f>
        <v>0</v>
      </c>
    </row>
    <row r="292" spans="1:11">
      <c r="A292" s="21"/>
      <c r="B292" s="77"/>
      <c r="C292" s="77"/>
      <c r="D292" s="65"/>
      <c r="E292" s="65"/>
      <c r="F292" s="74"/>
      <c r="G292" s="75"/>
      <c r="K292" s="82">
        <f>IF(AND(年报!N$2&lt;=A292,A292&lt;=年报!N$3),1,0)</f>
        <v>0</v>
      </c>
    </row>
    <row r="293" spans="1:11">
      <c r="A293" s="21"/>
      <c r="B293" s="77"/>
      <c r="C293" s="77"/>
      <c r="D293" s="65"/>
      <c r="E293" s="65"/>
      <c r="F293" s="74"/>
      <c r="G293" s="75"/>
      <c r="K293" s="82">
        <f>IF(AND(年报!N$2&lt;=A293,A293&lt;=年报!N$3),1,0)</f>
        <v>0</v>
      </c>
    </row>
    <row r="294" spans="1:11">
      <c r="A294" s="21"/>
      <c r="B294" s="77"/>
      <c r="C294" s="77"/>
      <c r="D294" s="65"/>
      <c r="E294" s="65"/>
      <c r="F294" s="74"/>
      <c r="G294" s="75"/>
      <c r="K294" s="82">
        <f>IF(AND(年报!N$2&lt;=A294,A294&lt;=年报!N$3),1,0)</f>
        <v>0</v>
      </c>
    </row>
    <row r="295" spans="1:11">
      <c r="A295" s="21"/>
      <c r="B295" s="77"/>
      <c r="C295" s="77"/>
      <c r="D295" s="65"/>
      <c r="E295" s="65"/>
      <c r="F295" s="74"/>
      <c r="G295" s="75"/>
      <c r="K295" s="82">
        <f>IF(AND(年报!N$2&lt;=A295,A295&lt;=年报!N$3),1,0)</f>
        <v>0</v>
      </c>
    </row>
    <row r="296" spans="1:11">
      <c r="A296" s="21"/>
      <c r="B296" s="77"/>
      <c r="C296" s="77"/>
      <c r="D296" s="65"/>
      <c r="E296" s="65"/>
      <c r="F296" s="74"/>
      <c r="G296" s="75"/>
      <c r="K296" s="82">
        <f>IF(AND(年报!N$2&lt;=A296,A296&lt;=年报!N$3),1,0)</f>
        <v>0</v>
      </c>
    </row>
    <row r="297" spans="1:11">
      <c r="A297" s="21"/>
      <c r="B297" s="77"/>
      <c r="C297" s="77"/>
      <c r="D297" s="65"/>
      <c r="E297" s="65"/>
      <c r="F297" s="74"/>
      <c r="G297" s="75"/>
      <c r="K297" s="82">
        <f>IF(AND(年报!N$2&lt;=A297,A297&lt;=年报!N$3),1,0)</f>
        <v>0</v>
      </c>
    </row>
    <row r="298" spans="1:11">
      <c r="A298" s="21"/>
      <c r="B298" s="77"/>
      <c r="C298" s="77"/>
      <c r="D298" s="65"/>
      <c r="E298" s="65"/>
      <c r="F298" s="74"/>
      <c r="G298" s="75"/>
      <c r="K298" s="82">
        <f>IF(AND(年报!N$2&lt;=A298,A298&lt;=年报!N$3),1,0)</f>
        <v>0</v>
      </c>
    </row>
    <row r="299" spans="1:11">
      <c r="A299" s="21"/>
      <c r="B299" s="77"/>
      <c r="C299" s="77"/>
      <c r="D299" s="65"/>
      <c r="E299" s="65"/>
      <c r="F299" s="74"/>
      <c r="G299" s="75"/>
      <c r="K299" s="82">
        <f>IF(AND(年报!N$2&lt;=A299,A299&lt;=年报!N$3),1,0)</f>
        <v>0</v>
      </c>
    </row>
    <row r="300" spans="1:11">
      <c r="A300" s="21"/>
      <c r="B300" s="77"/>
      <c r="C300" s="77"/>
      <c r="D300" s="65"/>
      <c r="E300" s="65"/>
      <c r="F300" s="74"/>
      <c r="G300" s="75"/>
      <c r="K300" s="82">
        <f>IF(AND(年报!N$2&lt;=A300,A300&lt;=年报!N$3),1,0)</f>
        <v>0</v>
      </c>
    </row>
    <row r="301" spans="1:11">
      <c r="A301" s="21"/>
      <c r="B301" s="77"/>
      <c r="C301" s="77"/>
      <c r="D301" s="65"/>
      <c r="E301" s="65"/>
      <c r="F301" s="74"/>
      <c r="G301" s="75"/>
      <c r="K301" s="82">
        <f>IF(AND(年报!N$2&lt;=A301,A301&lt;=年报!N$3),1,0)</f>
        <v>0</v>
      </c>
    </row>
    <row r="302" spans="1:11">
      <c r="A302" s="21"/>
      <c r="B302" s="77"/>
      <c r="C302" s="77"/>
      <c r="D302" s="65"/>
      <c r="E302" s="65"/>
      <c r="F302" s="74"/>
      <c r="G302" s="75"/>
      <c r="K302" s="82">
        <f>IF(AND(年报!N$2&lt;=A302,A302&lt;=年报!N$3),1,0)</f>
        <v>0</v>
      </c>
    </row>
    <row r="303" spans="1:11">
      <c r="A303" s="21"/>
      <c r="B303" s="77"/>
      <c r="C303" s="77"/>
      <c r="D303" s="65"/>
      <c r="E303" s="65"/>
      <c r="F303" s="74"/>
      <c r="G303" s="75"/>
      <c r="K303" s="82">
        <f>IF(AND(年报!N$2&lt;=A303,A303&lt;=年报!N$3),1,0)</f>
        <v>0</v>
      </c>
    </row>
    <row r="304" spans="1:11">
      <c r="A304" s="21"/>
      <c r="B304" s="77"/>
      <c r="C304" s="77"/>
      <c r="D304" s="65"/>
      <c r="E304" s="65"/>
      <c r="F304" s="74"/>
      <c r="G304" s="75"/>
      <c r="K304" s="82">
        <f>IF(AND(年报!N$2&lt;=A304,A304&lt;=年报!N$3),1,0)</f>
        <v>0</v>
      </c>
    </row>
    <row r="305" spans="1:11">
      <c r="A305" s="21"/>
      <c r="B305" s="77"/>
      <c r="C305" s="77"/>
      <c r="D305" s="65"/>
      <c r="E305" s="65"/>
      <c r="F305" s="74"/>
      <c r="G305" s="75"/>
      <c r="K305" s="82">
        <f>IF(AND(年报!N$2&lt;=A305,A305&lt;=年报!N$3),1,0)</f>
        <v>0</v>
      </c>
    </row>
    <row r="306" spans="1:11">
      <c r="A306" s="21"/>
      <c r="B306" s="77"/>
      <c r="C306" s="77"/>
      <c r="D306" s="65"/>
      <c r="E306" s="65"/>
      <c r="F306" s="74"/>
      <c r="G306" s="75"/>
      <c r="K306" s="82">
        <f>IF(AND(年报!N$2&lt;=A306,A306&lt;=年报!N$3),1,0)</f>
        <v>0</v>
      </c>
    </row>
    <row r="307" spans="1:11">
      <c r="A307" s="21"/>
      <c r="B307" s="77"/>
      <c r="C307" s="77"/>
      <c r="D307" s="65"/>
      <c r="E307" s="65"/>
      <c r="F307" s="74"/>
      <c r="G307" s="75"/>
      <c r="K307" s="82">
        <f>IF(AND(年报!N$2&lt;=A307,A307&lt;=年报!N$3),1,0)</f>
        <v>0</v>
      </c>
    </row>
    <row r="308" spans="1:11">
      <c r="A308" s="21"/>
      <c r="B308" s="77"/>
      <c r="C308" s="77"/>
      <c r="D308" s="65"/>
      <c r="E308" s="65"/>
      <c r="F308" s="74"/>
      <c r="G308" s="75"/>
      <c r="K308" s="82">
        <f>IF(AND(年报!N$2&lt;=A308,A308&lt;=年报!N$3),1,0)</f>
        <v>0</v>
      </c>
    </row>
    <row r="309" spans="1:11">
      <c r="A309" s="21"/>
      <c r="B309" s="77"/>
      <c r="C309" s="77"/>
      <c r="D309" s="65"/>
      <c r="E309" s="65"/>
      <c r="F309" s="74"/>
      <c r="G309" s="75"/>
      <c r="K309" s="82">
        <f>IF(AND(年报!N$2&lt;=A309,A309&lt;=年报!N$3),1,0)</f>
        <v>0</v>
      </c>
    </row>
    <row r="310" spans="1:11">
      <c r="A310" s="21"/>
      <c r="B310" s="77"/>
      <c r="C310" s="77"/>
      <c r="D310" s="65"/>
      <c r="E310" s="65"/>
      <c r="F310" s="74"/>
      <c r="G310" s="75"/>
      <c r="K310" s="82">
        <f>IF(AND(年报!N$2&lt;=A310,A310&lt;=年报!N$3),1,0)</f>
        <v>0</v>
      </c>
    </row>
    <row r="311" spans="2:11">
      <c r="B311" s="77"/>
      <c r="K311" s="82">
        <f>IF(AND(年报!N$2&lt;=A311,A311&lt;=年报!N$3),1,0)</f>
        <v>0</v>
      </c>
    </row>
    <row r="312" spans="2:11">
      <c r="B312" s="77"/>
      <c r="K312" s="82">
        <f>IF(AND(年报!N$2&lt;=A312,A312&lt;=年报!N$3),1,0)</f>
        <v>0</v>
      </c>
    </row>
    <row r="313" spans="2:11">
      <c r="B313" s="77"/>
      <c r="K313" s="82">
        <f>IF(AND(年报!N$2&lt;=A313,A313&lt;=年报!N$3),1,0)</f>
        <v>0</v>
      </c>
    </row>
    <row r="314" spans="2:11">
      <c r="B314" s="77"/>
      <c r="K314" s="82">
        <f>IF(AND(年报!N$2&lt;=A314,A314&lt;=年报!N$3),1,0)</f>
        <v>0</v>
      </c>
    </row>
    <row r="315" spans="2:11">
      <c r="B315" s="77"/>
      <c r="K315" s="82">
        <f>IF(AND(年报!N$2&lt;=A315,A315&lt;=年报!N$3),1,0)</f>
        <v>0</v>
      </c>
    </row>
    <row r="316" spans="2:11">
      <c r="B316" s="77"/>
      <c r="K316" s="82">
        <f>IF(AND(年报!N$2&lt;=A316,A316&lt;=年报!N$3),1,0)</f>
        <v>0</v>
      </c>
    </row>
    <row r="317" spans="2:11">
      <c r="B317" s="77"/>
      <c r="K317" s="82">
        <f>IF(AND(年报!N$2&lt;=A317,A317&lt;=年报!N$3),1,0)</f>
        <v>0</v>
      </c>
    </row>
    <row r="318" spans="2:11">
      <c r="B318" s="77"/>
      <c r="K318" s="82">
        <f>IF(AND(年报!N$2&lt;=A318,A318&lt;=年报!N$3),1,0)</f>
        <v>0</v>
      </c>
    </row>
    <row r="319" spans="2:11">
      <c r="B319" s="77"/>
      <c r="K319" s="82">
        <f>IF(AND(年报!N$2&lt;=A319,A319&lt;=年报!N$3),1,0)</f>
        <v>0</v>
      </c>
    </row>
    <row r="320" spans="2:11">
      <c r="B320" s="77"/>
      <c r="K320" s="82">
        <f>IF(AND(年报!N$2&lt;=A320,A320&lt;=年报!N$3),1,0)</f>
        <v>0</v>
      </c>
    </row>
    <row r="321" spans="2:11">
      <c r="B321" s="77"/>
      <c r="K321" s="82">
        <f>IF(AND(年报!N$2&lt;=A321,A321&lt;=年报!N$3),1,0)</f>
        <v>0</v>
      </c>
    </row>
    <row r="322" spans="2:11">
      <c r="B322" s="77"/>
      <c r="K322" s="82">
        <f>IF(AND(年报!N$2&lt;=A322,A322&lt;=年报!N$3),1,0)</f>
        <v>0</v>
      </c>
    </row>
    <row r="323" spans="2:11">
      <c r="B323" s="77"/>
      <c r="K323" s="82">
        <f>IF(AND(年报!N$2&lt;=A323,A323&lt;=年报!N$3),1,0)</f>
        <v>0</v>
      </c>
    </row>
    <row r="324" spans="2:11">
      <c r="B324" s="77"/>
      <c r="K324" s="82">
        <f>IF(AND(年报!N$2&lt;=A324,A324&lt;=年报!N$3),1,0)</f>
        <v>0</v>
      </c>
    </row>
    <row r="325" spans="2:11">
      <c r="B325" s="77"/>
      <c r="K325" s="82">
        <f>IF(AND(年报!N$2&lt;=A325,A325&lt;=年报!N$3),1,0)</f>
        <v>0</v>
      </c>
    </row>
    <row r="326" spans="2:11">
      <c r="B326" s="77"/>
      <c r="K326" s="82">
        <f>IF(AND(年报!N$2&lt;=A326,A326&lt;=年报!N$3),1,0)</f>
        <v>0</v>
      </c>
    </row>
    <row r="327" spans="2:11">
      <c r="B327" s="77"/>
      <c r="K327" s="82">
        <f>IF(AND(年报!N$2&lt;=A327,A327&lt;=年报!N$3),1,0)</f>
        <v>0</v>
      </c>
    </row>
    <row r="328" spans="2:11">
      <c r="B328" s="77"/>
      <c r="K328" s="82">
        <f>IF(AND(年报!N$2&lt;=A328,A328&lt;=年报!N$3),1,0)</f>
        <v>0</v>
      </c>
    </row>
    <row r="329" spans="2:11">
      <c r="B329" s="77"/>
      <c r="K329" s="82">
        <f>IF(AND(年报!N$2&lt;=A329,A329&lt;=年报!N$3),1,0)</f>
        <v>0</v>
      </c>
    </row>
    <row r="330" spans="2:11">
      <c r="B330" s="77"/>
      <c r="K330" s="82">
        <f>IF(AND(年报!N$2&lt;=A330,A330&lt;=年报!N$3),1,0)</f>
        <v>0</v>
      </c>
    </row>
    <row r="331" spans="2:11">
      <c r="B331" s="77"/>
      <c r="K331" s="82">
        <f>IF(AND(年报!N$2&lt;=A331,A331&lt;=年报!N$3),1,0)</f>
        <v>0</v>
      </c>
    </row>
    <row r="332" spans="2:11">
      <c r="B332" s="77"/>
      <c r="K332" s="82">
        <f>IF(AND(年报!N$2&lt;=A332,A332&lt;=年报!N$3),1,0)</f>
        <v>0</v>
      </c>
    </row>
    <row r="333" spans="2:11">
      <c r="B333" s="77"/>
      <c r="K333" s="82">
        <f>IF(AND(年报!N$2&lt;=A333,A333&lt;=年报!N$3),1,0)</f>
        <v>0</v>
      </c>
    </row>
    <row r="334" spans="2:11">
      <c r="B334" s="77"/>
      <c r="K334" s="82">
        <f>IF(AND(年报!N$2&lt;=A334,A334&lt;=年报!N$3),1,0)</f>
        <v>0</v>
      </c>
    </row>
    <row r="335" spans="2:11">
      <c r="B335" s="77"/>
      <c r="K335" s="82">
        <f>IF(AND(年报!N$2&lt;=A335,A335&lt;=年报!N$3),1,0)</f>
        <v>0</v>
      </c>
    </row>
    <row r="336" spans="2:11">
      <c r="B336" s="77"/>
      <c r="K336" s="82">
        <f>IF(AND(年报!N$2&lt;=A336,A336&lt;=年报!N$3),1,0)</f>
        <v>0</v>
      </c>
    </row>
    <row r="337" spans="2:11">
      <c r="B337" s="77"/>
      <c r="K337" s="82">
        <f>IF(AND(年报!N$2&lt;=A337,A337&lt;=年报!N$3),1,0)</f>
        <v>0</v>
      </c>
    </row>
    <row r="338" spans="2:11">
      <c r="B338" s="77"/>
      <c r="K338" s="82">
        <f>IF(AND(年报!N$2&lt;=A338,A338&lt;=年报!N$3),1,0)</f>
        <v>0</v>
      </c>
    </row>
    <row r="339" spans="2:11">
      <c r="B339" s="77"/>
      <c r="K339" s="82">
        <f>IF(AND(年报!N$2&lt;=A339,A339&lt;=年报!N$3),1,0)</f>
        <v>0</v>
      </c>
    </row>
    <row r="340" spans="2:11">
      <c r="B340" s="77"/>
      <c r="K340" s="82">
        <f>IF(AND(年报!N$2&lt;=A340,A340&lt;=年报!N$3),1,0)</f>
        <v>0</v>
      </c>
    </row>
    <row r="341" spans="2:11">
      <c r="B341" s="77"/>
      <c r="K341" s="82">
        <f>IF(AND(年报!N$2&lt;=A341,A341&lt;=年报!N$3),1,0)</f>
        <v>0</v>
      </c>
    </row>
    <row r="342" spans="2:11">
      <c r="B342" s="77"/>
      <c r="K342" s="82">
        <f>IF(AND(年报!N$2&lt;=A342,A342&lt;=年报!N$3),1,0)</f>
        <v>0</v>
      </c>
    </row>
    <row r="343" spans="2:11">
      <c r="B343" s="77"/>
      <c r="K343" s="82">
        <f>IF(AND(年报!N$2&lt;=A343,A343&lt;=年报!N$3),1,0)</f>
        <v>0</v>
      </c>
    </row>
    <row r="344" spans="2:11">
      <c r="B344" s="77"/>
      <c r="K344" s="82">
        <f>IF(AND(年报!N$2&lt;=A344,A344&lt;=年报!N$3),1,0)</f>
        <v>0</v>
      </c>
    </row>
    <row r="345" spans="2:11">
      <c r="B345" s="77"/>
      <c r="K345" s="82">
        <f>IF(AND(年报!N$2&lt;=A345,A345&lt;=年报!N$3),1,0)</f>
        <v>0</v>
      </c>
    </row>
    <row r="346" spans="2:11">
      <c r="B346" s="77"/>
      <c r="K346" s="82">
        <f>IF(AND(年报!N$2&lt;=A346,A346&lt;=年报!N$3),1,0)</f>
        <v>0</v>
      </c>
    </row>
    <row r="347" spans="2:11">
      <c r="B347" s="77"/>
      <c r="K347" s="82">
        <f>IF(AND(年报!N$2&lt;=A347,A347&lt;=年报!N$3),1,0)</f>
        <v>0</v>
      </c>
    </row>
    <row r="348" spans="2:11">
      <c r="B348" s="77"/>
      <c r="K348" s="82">
        <f>IF(AND(年报!N$2&lt;=A348,A348&lt;=年报!N$3),1,0)</f>
        <v>0</v>
      </c>
    </row>
    <row r="349" spans="2:11">
      <c r="B349" s="77"/>
      <c r="K349" s="82">
        <f>IF(AND(年报!N$2&lt;=A349,A349&lt;=年报!N$3),1,0)</f>
        <v>0</v>
      </c>
    </row>
    <row r="350" spans="2:11">
      <c r="B350" s="77"/>
      <c r="K350" s="82">
        <f>IF(AND(年报!N$2&lt;=A350,A350&lt;=年报!N$3),1,0)</f>
        <v>0</v>
      </c>
    </row>
    <row r="351" spans="2:11">
      <c r="B351" s="77"/>
      <c r="K351" s="82">
        <f>IF(AND(年报!N$2&lt;=A351,A351&lt;=年报!N$3),1,0)</f>
        <v>0</v>
      </c>
    </row>
    <row r="352" spans="2:11">
      <c r="B352" s="77"/>
      <c r="K352" s="82">
        <f>IF(AND(年报!N$2&lt;=A352,A352&lt;=年报!N$3),1,0)</f>
        <v>0</v>
      </c>
    </row>
    <row r="353" spans="2:11">
      <c r="B353" s="77"/>
      <c r="K353" s="82">
        <f>IF(AND(年报!N$2&lt;=A353,A353&lt;=年报!N$3),1,0)</f>
        <v>0</v>
      </c>
    </row>
    <row r="354" spans="2:11">
      <c r="B354" s="77"/>
      <c r="K354" s="82">
        <f>IF(AND(年报!N$2&lt;=A354,A354&lt;=年报!N$3),1,0)</f>
        <v>0</v>
      </c>
    </row>
    <row r="355" spans="2:11">
      <c r="B355" s="77"/>
      <c r="K355" s="82">
        <f>IF(AND(年报!N$2&lt;=A355,A355&lt;=年报!N$3),1,0)</f>
        <v>0</v>
      </c>
    </row>
    <row r="356" spans="2:11">
      <c r="B356" s="77"/>
      <c r="K356" s="82">
        <f>IF(AND(年报!N$2&lt;=A356,A356&lt;=年报!N$3),1,0)</f>
        <v>0</v>
      </c>
    </row>
    <row r="357" spans="2:11">
      <c r="B357" s="77"/>
      <c r="K357" s="82">
        <f>IF(AND(年报!N$2&lt;=A357,A357&lt;=年报!N$3),1,0)</f>
        <v>0</v>
      </c>
    </row>
    <row r="358" spans="2:11">
      <c r="B358" s="77"/>
      <c r="K358" s="82">
        <f>IF(AND(年报!N$2&lt;=A358,A358&lt;=年报!N$3),1,0)</f>
        <v>0</v>
      </c>
    </row>
    <row r="359" spans="2:11">
      <c r="B359" s="77"/>
      <c r="K359" s="82">
        <f>IF(AND(年报!N$2&lt;=A359,A359&lt;=年报!N$3),1,0)</f>
        <v>0</v>
      </c>
    </row>
    <row r="360" spans="2:11">
      <c r="B360" s="77"/>
      <c r="K360" s="82">
        <f>IF(AND(年报!N$2&lt;=A360,A360&lt;=年报!N$3),1,0)</f>
        <v>0</v>
      </c>
    </row>
    <row r="361" spans="2:11">
      <c r="B361" s="77"/>
      <c r="K361" s="82">
        <f>IF(AND(年报!N$2&lt;=A361,A361&lt;=年报!N$3),1,0)</f>
        <v>0</v>
      </c>
    </row>
    <row r="362" spans="2:11">
      <c r="B362" s="77"/>
      <c r="K362" s="82">
        <f>IF(AND(年报!N$2&lt;=A362,A362&lt;=年报!N$3),1,0)</f>
        <v>0</v>
      </c>
    </row>
    <row r="363" spans="2:11">
      <c r="B363" s="77"/>
      <c r="K363" s="82">
        <f>IF(AND(年报!N$2&lt;=A363,A363&lt;=年报!N$3),1,0)</f>
        <v>0</v>
      </c>
    </row>
    <row r="364" spans="2:11">
      <c r="B364" s="77"/>
      <c r="K364" s="82">
        <f>IF(AND(年报!N$2&lt;=A364,A364&lt;=年报!N$3),1,0)</f>
        <v>0</v>
      </c>
    </row>
    <row r="365" spans="2:11">
      <c r="B365" s="77"/>
      <c r="K365" s="82">
        <f>IF(AND(年报!N$2&lt;=A365,A365&lt;=年报!N$3),1,0)</f>
        <v>0</v>
      </c>
    </row>
    <row r="366" spans="2:11">
      <c r="B366" s="77"/>
      <c r="K366" s="82">
        <f>IF(AND(年报!N$2&lt;=A366,A366&lt;=年报!N$3),1,0)</f>
        <v>0</v>
      </c>
    </row>
    <row r="367" spans="2:11">
      <c r="B367" s="77"/>
      <c r="K367" s="82">
        <f>IF(AND(年报!N$2&lt;=A367,A367&lt;=年报!N$3),1,0)</f>
        <v>0</v>
      </c>
    </row>
    <row r="368" spans="2:11">
      <c r="B368" s="77"/>
      <c r="K368" s="82">
        <f>IF(AND(年报!N$2&lt;=A368,A368&lt;=年报!N$3),1,0)</f>
        <v>0</v>
      </c>
    </row>
    <row r="369" spans="2:11">
      <c r="B369" s="77"/>
      <c r="K369" s="82">
        <f>IF(AND(年报!N$2&lt;=A369,A369&lt;=年报!N$3),1,0)</f>
        <v>0</v>
      </c>
    </row>
    <row r="370" spans="2:11">
      <c r="B370" s="77"/>
      <c r="K370" s="82">
        <f>IF(AND(年报!N$2&lt;=A370,A370&lt;=年报!N$3),1,0)</f>
        <v>0</v>
      </c>
    </row>
    <row r="371" spans="2:11">
      <c r="B371" s="77"/>
      <c r="K371" s="82">
        <f>IF(AND(年报!N$2&lt;=A371,A371&lt;=年报!N$3),1,0)</f>
        <v>0</v>
      </c>
    </row>
    <row r="372" spans="2:11">
      <c r="B372" s="77"/>
      <c r="K372" s="82">
        <f>IF(AND(年报!N$2&lt;=A372,A372&lt;=年报!N$3),1,0)</f>
        <v>0</v>
      </c>
    </row>
    <row r="373" spans="2:11">
      <c r="B373" s="77"/>
      <c r="K373" s="82">
        <f>IF(AND(年报!N$2&lt;=A373,A373&lt;=年报!N$3),1,0)</f>
        <v>0</v>
      </c>
    </row>
    <row r="374" spans="2:11">
      <c r="B374" s="77"/>
      <c r="K374" s="82">
        <f>IF(AND(年报!N$2&lt;=A374,A374&lt;=年报!N$3),1,0)</f>
        <v>0</v>
      </c>
    </row>
    <row r="375" spans="2:11">
      <c r="B375" s="77"/>
      <c r="K375" s="82">
        <f>IF(AND(年报!N$2&lt;=A375,A375&lt;=年报!N$3),1,0)</f>
        <v>0</v>
      </c>
    </row>
    <row r="376" spans="2:11">
      <c r="B376" s="77"/>
      <c r="K376" s="82">
        <f>IF(AND(年报!N$2&lt;=A376,A376&lt;=年报!N$3),1,0)</f>
        <v>0</v>
      </c>
    </row>
    <row r="377" spans="2:11">
      <c r="B377" s="77"/>
      <c r="K377" s="82">
        <f>IF(AND(年报!N$2&lt;=A377,A377&lt;=年报!N$3),1,0)</f>
        <v>0</v>
      </c>
    </row>
    <row r="378" spans="2:11">
      <c r="B378" s="77"/>
      <c r="K378" s="82">
        <f>IF(AND(年报!N$2&lt;=A378,A378&lt;=年报!N$3),1,0)</f>
        <v>0</v>
      </c>
    </row>
    <row r="379" spans="2:11">
      <c r="B379" s="77"/>
      <c r="K379" s="82">
        <f>IF(AND(年报!N$2&lt;=A379,A379&lt;=年报!N$3),1,0)</f>
        <v>0</v>
      </c>
    </row>
    <row r="380" spans="2:11">
      <c r="B380" s="77"/>
      <c r="K380" s="82">
        <f>IF(AND(年报!N$2&lt;=A380,A380&lt;=年报!N$3),1,0)</f>
        <v>0</v>
      </c>
    </row>
    <row r="381" spans="2:11">
      <c r="B381" s="77"/>
      <c r="K381" s="82">
        <f>IF(AND(年报!N$2&lt;=A381,A381&lt;=年报!N$3),1,0)</f>
        <v>0</v>
      </c>
    </row>
    <row r="382" spans="2:11">
      <c r="B382" s="77"/>
      <c r="K382" s="82">
        <f>IF(AND(年报!N$2&lt;=A382,A382&lt;=年报!N$3),1,0)</f>
        <v>0</v>
      </c>
    </row>
    <row r="383" spans="2:11">
      <c r="B383" s="77"/>
      <c r="K383" s="82">
        <f>IF(AND(年报!N$2&lt;=A383,A383&lt;=年报!N$3),1,0)</f>
        <v>0</v>
      </c>
    </row>
    <row r="384" spans="2:11">
      <c r="B384" s="77"/>
      <c r="K384" s="82">
        <f>IF(AND(年报!N$2&lt;=A384,A384&lt;=年报!N$3),1,0)</f>
        <v>0</v>
      </c>
    </row>
    <row r="385" spans="2:11">
      <c r="B385" s="77"/>
      <c r="K385" s="82">
        <f>IF(AND(年报!N$2&lt;=A385,A385&lt;=年报!N$3),1,0)</f>
        <v>0</v>
      </c>
    </row>
    <row r="386" spans="2:11">
      <c r="B386" s="77"/>
      <c r="K386" s="82">
        <f>IF(AND(年报!N$2&lt;=A386,A386&lt;=年报!N$3),1,0)</f>
        <v>0</v>
      </c>
    </row>
    <row r="387" spans="2:11">
      <c r="B387" s="77"/>
      <c r="K387" s="82">
        <f>IF(AND(年报!N$2&lt;=A387,A387&lt;=年报!N$3),1,0)</f>
        <v>0</v>
      </c>
    </row>
    <row r="388" spans="2:11">
      <c r="B388" s="77"/>
      <c r="K388" s="82">
        <f>IF(AND(年报!N$2&lt;=A388,A388&lt;=年报!N$3),1,0)</f>
        <v>0</v>
      </c>
    </row>
    <row r="389" spans="2:11">
      <c r="B389" s="77"/>
      <c r="K389" s="82">
        <f>IF(AND(年报!N$2&lt;=A389,A389&lt;=年报!N$3),1,0)</f>
        <v>0</v>
      </c>
    </row>
    <row r="390" spans="2:11">
      <c r="B390" s="77"/>
      <c r="K390" s="82">
        <f>IF(AND(年报!N$2&lt;=A390,A390&lt;=年报!N$3),1,0)</f>
        <v>0</v>
      </c>
    </row>
    <row r="391" spans="2:11">
      <c r="B391" s="77"/>
      <c r="K391" s="82">
        <f>IF(AND(年报!N$2&lt;=A391,A391&lt;=年报!N$3),1,0)</f>
        <v>0</v>
      </c>
    </row>
    <row r="392" spans="2:11">
      <c r="B392" s="77"/>
      <c r="K392" s="82">
        <f>IF(AND(年报!N$2&lt;=A392,A392&lt;=年报!N$3),1,0)</f>
        <v>0</v>
      </c>
    </row>
    <row r="393" spans="2:11">
      <c r="B393" s="77"/>
      <c r="K393" s="82">
        <f>IF(AND(年报!N$2&lt;=A393,A393&lt;=年报!N$3),1,0)</f>
        <v>0</v>
      </c>
    </row>
    <row r="394" spans="2:11">
      <c r="B394" s="77"/>
      <c r="K394" s="82">
        <f>IF(AND(年报!N$2&lt;=A394,A394&lt;=年报!N$3),1,0)</f>
        <v>0</v>
      </c>
    </row>
    <row r="395" spans="2:11">
      <c r="B395" s="77"/>
      <c r="K395" s="82">
        <f>IF(AND(年报!N$2&lt;=A395,A395&lt;=年报!N$3),1,0)</f>
        <v>0</v>
      </c>
    </row>
    <row r="396" spans="2:11">
      <c r="B396" s="77"/>
      <c r="K396" s="82">
        <f>IF(AND(年报!N$2&lt;=A396,A396&lt;=年报!N$3),1,0)</f>
        <v>0</v>
      </c>
    </row>
    <row r="397" spans="2:11">
      <c r="B397" s="77"/>
      <c r="K397" s="82">
        <f>IF(AND(年报!N$2&lt;=A397,A397&lt;=年报!N$3),1,0)</f>
        <v>0</v>
      </c>
    </row>
    <row r="398" spans="2:11">
      <c r="B398" s="77"/>
      <c r="K398" s="82">
        <f>IF(AND(年报!N$2&lt;=A398,A398&lt;=年报!N$3),1,0)</f>
        <v>0</v>
      </c>
    </row>
    <row r="399" spans="2:11">
      <c r="B399" s="77"/>
      <c r="K399" s="82">
        <f>IF(AND(年报!N$2&lt;=A399,A399&lt;=年报!N$3),1,0)</f>
        <v>0</v>
      </c>
    </row>
    <row r="400" spans="2:11">
      <c r="B400" s="77"/>
      <c r="K400" s="82">
        <f>IF(AND(年报!N$2&lt;=A400,A400&lt;=年报!N$3),1,0)</f>
        <v>0</v>
      </c>
    </row>
    <row r="401" spans="2:11">
      <c r="B401" s="77"/>
      <c r="K401" s="82">
        <f>IF(AND(年报!N$2&lt;=A401,A401&lt;=年报!N$3),1,0)</f>
        <v>0</v>
      </c>
    </row>
    <row r="402" spans="2:11">
      <c r="B402" s="77"/>
      <c r="K402" s="82">
        <f>IF(AND(年报!N$2&lt;=A402,A402&lt;=年报!N$3),1,0)</f>
        <v>0</v>
      </c>
    </row>
    <row r="403" spans="2:11">
      <c r="B403" s="77"/>
      <c r="K403" s="82">
        <f>IF(AND(年报!N$2&lt;=A403,A403&lt;=年报!N$3),1,0)</f>
        <v>0</v>
      </c>
    </row>
    <row r="404" spans="2:11">
      <c r="B404" s="77"/>
      <c r="K404" s="82">
        <f>IF(AND(年报!N$2&lt;=A404,A404&lt;=年报!N$3),1,0)</f>
        <v>0</v>
      </c>
    </row>
    <row r="405" spans="2:11">
      <c r="B405" s="77"/>
      <c r="K405" s="82">
        <f>IF(AND(年报!N$2&lt;=A405,A405&lt;=年报!N$3),1,0)</f>
        <v>0</v>
      </c>
    </row>
    <row r="406" spans="2:11">
      <c r="B406" s="77"/>
      <c r="K406" s="82">
        <f>IF(AND(年报!N$2&lt;=A406,A406&lt;=年报!N$3),1,0)</f>
        <v>0</v>
      </c>
    </row>
    <row r="407" spans="2:11">
      <c r="B407" s="77"/>
      <c r="K407" s="82">
        <f>IF(AND(年报!N$2&lt;=A407,A407&lt;=年报!N$3),1,0)</f>
        <v>0</v>
      </c>
    </row>
    <row r="408" spans="2:11">
      <c r="B408" s="77"/>
      <c r="K408" s="82">
        <f>IF(AND(年报!N$2&lt;=A408,A408&lt;=年报!N$3),1,0)</f>
        <v>0</v>
      </c>
    </row>
    <row r="409" spans="2:11">
      <c r="B409" s="77"/>
      <c r="K409" s="82">
        <f>IF(AND(年报!N$2&lt;=A409,A409&lt;=年报!N$3),1,0)</f>
        <v>0</v>
      </c>
    </row>
    <row r="410" spans="2:11">
      <c r="B410" s="77"/>
      <c r="K410" s="82">
        <f>IF(AND(年报!N$2&lt;=A410,A410&lt;=年报!N$3),1,0)</f>
        <v>0</v>
      </c>
    </row>
    <row r="411" spans="2:11">
      <c r="B411" s="77"/>
      <c r="K411" s="82">
        <f>IF(AND(年报!N$2&lt;=A411,A411&lt;=年报!N$3),1,0)</f>
        <v>0</v>
      </c>
    </row>
    <row r="412" spans="2:11">
      <c r="B412" s="77"/>
      <c r="K412" s="82">
        <f>IF(AND(年报!N$2&lt;=A412,A412&lt;=年报!N$3),1,0)</f>
        <v>0</v>
      </c>
    </row>
    <row r="413" spans="2:11">
      <c r="B413" s="77"/>
      <c r="K413" s="82">
        <f>IF(AND(年报!N$2&lt;=A413,A413&lt;=年报!N$3),1,0)</f>
        <v>0</v>
      </c>
    </row>
    <row r="414" spans="2:11">
      <c r="B414" s="77"/>
      <c r="K414" s="82">
        <f>IF(AND(年报!N$2&lt;=A414,A414&lt;=年报!N$3),1,0)</f>
        <v>0</v>
      </c>
    </row>
    <row r="415" spans="2:11">
      <c r="B415" s="77"/>
      <c r="K415" s="82">
        <f>IF(AND(年报!N$2&lt;=A415,A415&lt;=年报!N$3),1,0)</f>
        <v>0</v>
      </c>
    </row>
    <row r="416" spans="2:11">
      <c r="B416" s="77"/>
      <c r="K416" s="82">
        <f>IF(AND(年报!N$2&lt;=A416,A416&lt;=年报!N$3),1,0)</f>
        <v>0</v>
      </c>
    </row>
    <row r="417" spans="2:11">
      <c r="B417" s="77"/>
      <c r="K417" s="82">
        <f>IF(AND(年报!N$2&lt;=A417,A417&lt;=年报!N$3),1,0)</f>
        <v>0</v>
      </c>
    </row>
    <row r="418" spans="2:11">
      <c r="B418" s="77"/>
      <c r="K418" s="82">
        <f>IF(AND(年报!N$2&lt;=A418,A418&lt;=年报!N$3),1,0)</f>
        <v>0</v>
      </c>
    </row>
    <row r="419" spans="2:11">
      <c r="B419" s="77"/>
      <c r="K419" s="82">
        <f>IF(AND(年报!N$2&lt;=A419,A419&lt;=年报!N$3),1,0)</f>
        <v>0</v>
      </c>
    </row>
    <row r="420" spans="2:11">
      <c r="B420" s="77"/>
      <c r="K420" s="82">
        <f>IF(AND(年报!N$2&lt;=A420,A420&lt;=年报!N$3),1,0)</f>
        <v>0</v>
      </c>
    </row>
    <row r="421" spans="2:11">
      <c r="B421" s="77"/>
      <c r="K421" s="82">
        <f>IF(AND(年报!N$2&lt;=A421,A421&lt;=年报!N$3),1,0)</f>
        <v>0</v>
      </c>
    </row>
    <row r="422" spans="2:11">
      <c r="B422" s="77"/>
      <c r="K422" s="82">
        <f>IF(AND(年报!N$2&lt;=A422,A422&lt;=年报!N$3),1,0)</f>
        <v>0</v>
      </c>
    </row>
    <row r="423" spans="2:11">
      <c r="B423" s="77"/>
      <c r="K423" s="82">
        <f>IF(AND(年报!N$2&lt;=A423,A423&lt;=年报!N$3),1,0)</f>
        <v>0</v>
      </c>
    </row>
    <row r="424" spans="2:11">
      <c r="B424" s="77"/>
      <c r="K424" s="82">
        <f>IF(AND(年报!N$2&lt;=A424,A424&lt;=年报!N$3),1,0)</f>
        <v>0</v>
      </c>
    </row>
    <row r="425" spans="2:11">
      <c r="B425" s="77"/>
      <c r="K425" s="82">
        <f>IF(AND(年报!N$2&lt;=A425,A425&lt;=年报!N$3),1,0)</f>
        <v>0</v>
      </c>
    </row>
    <row r="426" spans="2:11">
      <c r="B426" s="77"/>
      <c r="K426" s="82">
        <f>IF(AND(年报!N$2&lt;=A426,A426&lt;=年报!N$3),1,0)</f>
        <v>0</v>
      </c>
    </row>
    <row r="427" spans="2:11">
      <c r="B427" s="77"/>
      <c r="K427" s="82">
        <f>IF(AND(年报!N$2&lt;=A427,A427&lt;=年报!N$3),1,0)</f>
        <v>0</v>
      </c>
    </row>
    <row r="428" spans="2:11">
      <c r="B428" s="77"/>
      <c r="K428" s="82">
        <f>IF(AND(年报!N$2&lt;=A428,A428&lt;=年报!N$3),1,0)</f>
        <v>0</v>
      </c>
    </row>
    <row r="429" spans="2:11">
      <c r="B429" s="77"/>
      <c r="K429" s="82">
        <f>IF(AND(年报!N$2&lt;=A429,A429&lt;=年报!N$3),1,0)</f>
        <v>0</v>
      </c>
    </row>
    <row r="430" spans="2:11">
      <c r="B430" s="77"/>
      <c r="K430" s="82">
        <f>IF(AND(年报!N$2&lt;=A430,A430&lt;=年报!N$3),1,0)</f>
        <v>0</v>
      </c>
    </row>
    <row r="431" spans="2:11">
      <c r="B431" s="77"/>
      <c r="K431" s="82">
        <f>IF(AND(年报!N$2&lt;=A431,A431&lt;=年报!N$3),1,0)</f>
        <v>0</v>
      </c>
    </row>
    <row r="432" spans="2:11">
      <c r="B432" s="77"/>
      <c r="K432" s="82">
        <f>IF(AND(年报!N$2&lt;=A432,A432&lt;=年报!N$3),1,0)</f>
        <v>0</v>
      </c>
    </row>
    <row r="433" spans="2:11">
      <c r="B433" s="77"/>
      <c r="K433" s="82">
        <f>IF(AND(年报!N$2&lt;=A433,A433&lt;=年报!N$3),1,0)</f>
        <v>0</v>
      </c>
    </row>
    <row r="434" spans="2:11">
      <c r="B434" s="77"/>
      <c r="K434" s="82">
        <f>IF(AND(年报!N$2&lt;=A434,A434&lt;=年报!N$3),1,0)</f>
        <v>0</v>
      </c>
    </row>
    <row r="435" spans="2:11">
      <c r="B435" s="77"/>
      <c r="K435" s="82">
        <f>IF(AND(年报!N$2&lt;=A435,A435&lt;=年报!N$3),1,0)</f>
        <v>0</v>
      </c>
    </row>
    <row r="436" spans="2:11">
      <c r="B436" s="77"/>
      <c r="K436" s="82">
        <f>IF(AND(年报!N$2&lt;=A436,A436&lt;=年报!N$3),1,0)</f>
        <v>0</v>
      </c>
    </row>
    <row r="437" spans="2:11">
      <c r="B437" s="77"/>
      <c r="K437" s="82">
        <f>IF(AND(年报!N$2&lt;=A437,A437&lt;=年报!N$3),1,0)</f>
        <v>0</v>
      </c>
    </row>
    <row r="438" spans="2:11">
      <c r="B438" s="77"/>
      <c r="K438" s="82">
        <f>IF(AND(年报!N$2&lt;=A438,A438&lt;=年报!N$3),1,0)</f>
        <v>0</v>
      </c>
    </row>
    <row r="439" spans="2:11">
      <c r="B439" s="77"/>
      <c r="K439" s="82">
        <f>IF(AND(年报!N$2&lt;=A439,A439&lt;=年报!N$3),1,0)</f>
        <v>0</v>
      </c>
    </row>
    <row r="440" spans="2:11">
      <c r="B440" s="77"/>
      <c r="K440" s="82">
        <f>IF(AND(年报!N$2&lt;=A440,A440&lt;=年报!N$3),1,0)</f>
        <v>0</v>
      </c>
    </row>
    <row r="441" spans="2:11">
      <c r="B441" s="77"/>
      <c r="K441" s="82">
        <f>IF(AND(年报!N$2&lt;=A441,A441&lt;=年报!N$3),1,0)</f>
        <v>0</v>
      </c>
    </row>
    <row r="442" spans="2:11">
      <c r="B442" s="77"/>
      <c r="K442" s="82">
        <f>IF(AND(年报!N$2&lt;=A442,A442&lt;=年报!N$3),1,0)</f>
        <v>0</v>
      </c>
    </row>
    <row r="443" spans="2:11">
      <c r="B443" s="77"/>
      <c r="K443" s="82">
        <f>IF(AND(年报!N$2&lt;=A443,A443&lt;=年报!N$3),1,0)</f>
        <v>0</v>
      </c>
    </row>
    <row r="444" spans="2:11">
      <c r="B444" s="77"/>
      <c r="K444" s="82">
        <f>IF(AND(年报!N$2&lt;=A444,A444&lt;=年报!N$3),1,0)</f>
        <v>0</v>
      </c>
    </row>
    <row r="445" spans="2:11">
      <c r="B445" s="77"/>
      <c r="K445" s="82">
        <f>IF(AND(年报!N$2&lt;=A445,A445&lt;=年报!N$3),1,0)</f>
        <v>0</v>
      </c>
    </row>
    <row r="446" spans="2:11">
      <c r="B446" s="77"/>
      <c r="K446" s="82">
        <f>IF(AND(年报!N$2&lt;=A446,A446&lt;=年报!N$3),1,0)</f>
        <v>0</v>
      </c>
    </row>
    <row r="447" spans="2:11">
      <c r="B447" s="77"/>
      <c r="K447" s="82">
        <f>IF(AND(年报!N$2&lt;=A447,A447&lt;=年报!N$3),1,0)</f>
        <v>0</v>
      </c>
    </row>
    <row r="448" spans="2:11">
      <c r="B448" s="77"/>
      <c r="K448" s="82">
        <f>IF(AND(年报!N$2&lt;=A448,A448&lt;=年报!N$3),1,0)</f>
        <v>0</v>
      </c>
    </row>
    <row r="449" spans="2:11">
      <c r="B449" s="77"/>
      <c r="K449" s="82">
        <f>IF(AND(年报!N$2&lt;=A449,A449&lt;=年报!N$3),1,0)</f>
        <v>0</v>
      </c>
    </row>
    <row r="450" spans="2:11">
      <c r="B450" s="77"/>
      <c r="K450" s="82">
        <f>IF(AND(年报!N$2&lt;=A450,A450&lt;=年报!N$3),1,0)</f>
        <v>0</v>
      </c>
    </row>
    <row r="451" spans="2:11">
      <c r="B451" s="77"/>
      <c r="K451" s="82">
        <f>IF(AND(年报!N$2&lt;=A451,A451&lt;=年报!N$3),1,0)</f>
        <v>0</v>
      </c>
    </row>
    <row r="452" spans="2:11">
      <c r="B452" s="77"/>
      <c r="K452" s="82">
        <f>IF(AND(年报!N$2&lt;=A452,A452&lt;=年报!N$3),1,0)</f>
        <v>0</v>
      </c>
    </row>
    <row r="453" spans="2:11">
      <c r="B453" s="77"/>
      <c r="K453" s="82">
        <f>IF(AND(年报!N$2&lt;=A453,A453&lt;=年报!N$3),1,0)</f>
        <v>0</v>
      </c>
    </row>
    <row r="454" spans="2:11">
      <c r="B454" s="77"/>
      <c r="K454" s="82">
        <f>IF(AND(年报!N$2&lt;=A454,A454&lt;=年报!N$3),1,0)</f>
        <v>0</v>
      </c>
    </row>
    <row r="455" spans="2:11">
      <c r="B455" s="77"/>
      <c r="K455" s="82">
        <f>IF(AND(年报!N$2&lt;=A455,A455&lt;=年报!N$3),1,0)</f>
        <v>0</v>
      </c>
    </row>
    <row r="456" spans="2:11">
      <c r="B456" s="77"/>
      <c r="K456" s="82">
        <f>IF(AND(年报!N$2&lt;=A456,A456&lt;=年报!N$3),1,0)</f>
        <v>0</v>
      </c>
    </row>
    <row r="457" spans="2:11">
      <c r="B457" s="77"/>
      <c r="K457" s="82">
        <f>IF(AND(年报!N$2&lt;=A457,A457&lt;=年报!N$3),1,0)</f>
        <v>0</v>
      </c>
    </row>
    <row r="458" spans="2:11">
      <c r="B458" s="77"/>
      <c r="K458" s="82">
        <f>IF(AND(年报!N$2&lt;=A458,A458&lt;=年报!N$3),1,0)</f>
        <v>0</v>
      </c>
    </row>
    <row r="459" spans="2:11">
      <c r="B459" s="77"/>
      <c r="K459" s="82">
        <f>IF(AND(年报!N$2&lt;=A459,A459&lt;=年报!N$3),1,0)</f>
        <v>0</v>
      </c>
    </row>
    <row r="460" spans="2:11">
      <c r="B460" s="77"/>
      <c r="K460" s="82">
        <f>IF(AND(年报!N$2&lt;=A460,A460&lt;=年报!N$3),1,0)</f>
        <v>0</v>
      </c>
    </row>
    <row r="461" spans="2:11">
      <c r="B461" s="77"/>
      <c r="K461" s="82">
        <f>IF(AND(年报!N$2&lt;=A461,A461&lt;=年报!N$3),1,0)</f>
        <v>0</v>
      </c>
    </row>
    <row r="462" spans="2:11">
      <c r="B462" s="77"/>
      <c r="K462" s="82">
        <f>IF(AND(年报!N$2&lt;=A462,A462&lt;=年报!N$3),1,0)</f>
        <v>0</v>
      </c>
    </row>
    <row r="463" spans="2:11">
      <c r="B463" s="77"/>
      <c r="K463" s="82">
        <f>IF(AND(年报!N$2&lt;=A463,A463&lt;=年报!N$3),1,0)</f>
        <v>0</v>
      </c>
    </row>
    <row r="464" spans="2:11">
      <c r="B464" s="77"/>
      <c r="K464" s="82">
        <f>IF(AND(年报!N$2&lt;=A464,A464&lt;=年报!N$3),1,0)</f>
        <v>0</v>
      </c>
    </row>
    <row r="465" spans="2:11">
      <c r="B465" s="77"/>
      <c r="K465" s="82">
        <f>IF(AND(年报!N$2&lt;=A465,A465&lt;=年报!N$3),1,0)</f>
        <v>0</v>
      </c>
    </row>
    <row r="466" spans="2:11">
      <c r="B466" s="77"/>
      <c r="K466" s="82">
        <f>IF(AND(年报!N$2&lt;=A466,A466&lt;=年报!N$3),1,0)</f>
        <v>0</v>
      </c>
    </row>
    <row r="467" spans="2:11">
      <c r="B467" s="77"/>
      <c r="K467" s="82">
        <f>IF(AND(年报!N$2&lt;=A467,A467&lt;=年报!N$3),1,0)</f>
        <v>0</v>
      </c>
    </row>
    <row r="468" spans="2:11">
      <c r="B468" s="77"/>
      <c r="K468" s="82">
        <f>IF(AND(年报!N$2&lt;=A468,A468&lt;=年报!N$3),1,0)</f>
        <v>0</v>
      </c>
    </row>
    <row r="469" spans="2:11">
      <c r="B469" s="77"/>
      <c r="K469" s="82">
        <f>IF(AND(年报!N$2&lt;=A469,A469&lt;=年报!N$3),1,0)</f>
        <v>0</v>
      </c>
    </row>
    <row r="470" spans="2:11">
      <c r="B470" s="77"/>
      <c r="K470" s="82">
        <f>IF(AND(年报!N$2&lt;=A470,A470&lt;=年报!N$3),1,0)</f>
        <v>0</v>
      </c>
    </row>
    <row r="471" spans="2:11">
      <c r="B471" s="77"/>
      <c r="K471" s="82">
        <f>IF(AND(年报!N$2&lt;=A471,A471&lt;=年报!N$3),1,0)</f>
        <v>0</v>
      </c>
    </row>
    <row r="472" spans="2:11">
      <c r="B472" s="77"/>
      <c r="K472" s="82">
        <f>IF(AND(年报!N$2&lt;=A472,A472&lt;=年报!N$3),1,0)</f>
        <v>0</v>
      </c>
    </row>
    <row r="473" spans="2:11">
      <c r="B473" s="77"/>
      <c r="K473" s="82">
        <f>IF(AND(年报!N$2&lt;=A473,A473&lt;=年报!N$3),1,0)</f>
        <v>0</v>
      </c>
    </row>
    <row r="474" spans="2:11">
      <c r="B474" s="77"/>
      <c r="K474" s="82">
        <f>IF(AND(年报!N$2&lt;=A474,A474&lt;=年报!N$3),1,0)</f>
        <v>0</v>
      </c>
    </row>
    <row r="475" spans="2:11">
      <c r="B475" s="77"/>
      <c r="K475" s="82">
        <f>IF(AND(年报!N$2&lt;=A475,A475&lt;=年报!N$3),1,0)</f>
        <v>0</v>
      </c>
    </row>
    <row r="476" spans="2:11">
      <c r="B476" s="77"/>
      <c r="K476" s="82">
        <f>IF(AND(年报!N$2&lt;=A476,A476&lt;=年报!N$3),1,0)</f>
        <v>0</v>
      </c>
    </row>
    <row r="477" spans="2:11">
      <c r="B477" s="77"/>
      <c r="K477" s="82">
        <f>IF(AND(年报!N$2&lt;=A477,A477&lt;=年报!N$3),1,0)</f>
        <v>0</v>
      </c>
    </row>
    <row r="478" spans="2:11">
      <c r="B478" s="77"/>
      <c r="K478" s="82">
        <f>IF(AND(年报!N$2&lt;=A478,A478&lt;=年报!N$3),1,0)</f>
        <v>0</v>
      </c>
    </row>
    <row r="479" spans="2:11">
      <c r="B479" s="77"/>
      <c r="K479" s="82">
        <f>IF(AND(年报!N$2&lt;=A479,A479&lt;=年报!N$3),1,0)</f>
        <v>0</v>
      </c>
    </row>
    <row r="480" spans="2:11">
      <c r="B480" s="77"/>
      <c r="K480" s="82">
        <f>IF(AND(年报!N$2&lt;=A480,A480&lt;=年报!N$3),1,0)</f>
        <v>0</v>
      </c>
    </row>
    <row r="481" spans="2:11">
      <c r="B481" s="77"/>
      <c r="K481" s="82">
        <f>IF(AND(年报!N$2&lt;=A481,A481&lt;=年报!N$3),1,0)</f>
        <v>0</v>
      </c>
    </row>
    <row r="482" spans="2:11">
      <c r="B482" s="77"/>
      <c r="K482" s="82">
        <f>IF(AND(年报!N$2&lt;=A482,A482&lt;=年报!N$3),1,0)</f>
        <v>0</v>
      </c>
    </row>
    <row r="483" spans="2:11">
      <c r="B483" s="77"/>
      <c r="K483" s="82">
        <f>IF(AND(年报!N$2&lt;=A483,A483&lt;=年报!N$3),1,0)</f>
        <v>0</v>
      </c>
    </row>
    <row r="484" spans="2:11">
      <c r="B484" s="77"/>
      <c r="K484" s="82">
        <f>IF(AND(年报!N$2&lt;=A484,A484&lt;=年报!N$3),1,0)</f>
        <v>0</v>
      </c>
    </row>
    <row r="485" spans="2:11">
      <c r="B485" s="77"/>
      <c r="K485" s="82">
        <f>IF(AND(年报!N$2&lt;=A485,A485&lt;=年报!N$3),1,0)</f>
        <v>0</v>
      </c>
    </row>
    <row r="486" spans="2:11">
      <c r="B486" s="77"/>
      <c r="K486" s="82">
        <f>IF(AND(年报!N$2&lt;=A486,A486&lt;=年报!N$3),1,0)</f>
        <v>0</v>
      </c>
    </row>
    <row r="487" spans="2:11">
      <c r="B487" s="77"/>
      <c r="K487" s="82">
        <f>IF(AND(年报!N$2&lt;=A487,A487&lt;=年报!N$3),1,0)</f>
        <v>0</v>
      </c>
    </row>
    <row r="488" spans="2:11">
      <c r="B488" s="77"/>
      <c r="K488" s="82">
        <f>IF(AND(年报!N$2&lt;=A488,A488&lt;=年报!N$3),1,0)</f>
        <v>0</v>
      </c>
    </row>
    <row r="489" spans="2:11">
      <c r="B489" s="77"/>
      <c r="K489" s="82">
        <f>IF(AND(年报!N$2&lt;=A489,A489&lt;=年报!N$3),1,0)</f>
        <v>0</v>
      </c>
    </row>
    <row r="490" spans="2:11">
      <c r="B490" s="77"/>
      <c r="K490" s="82">
        <f>IF(AND(年报!N$2&lt;=A490,A490&lt;=年报!N$3),1,0)</f>
        <v>0</v>
      </c>
    </row>
    <row r="491" spans="2:11">
      <c r="B491" s="77"/>
      <c r="K491" s="82">
        <f>IF(AND(年报!N$2&lt;=A491,A491&lt;=年报!N$3),1,0)</f>
        <v>0</v>
      </c>
    </row>
    <row r="492" spans="2:11">
      <c r="B492" s="77"/>
      <c r="K492" s="82">
        <f>IF(AND(年报!N$2&lt;=A492,A492&lt;=年报!N$3),1,0)</f>
        <v>0</v>
      </c>
    </row>
    <row r="493" spans="2:11">
      <c r="B493" s="77"/>
      <c r="K493" s="82">
        <f>IF(AND(年报!N$2&lt;=A493,A493&lt;=年报!N$3),1,0)</f>
        <v>0</v>
      </c>
    </row>
    <row r="494" spans="2:11">
      <c r="B494" s="77"/>
      <c r="K494" s="82">
        <f>IF(AND(年报!N$2&lt;=A494,A494&lt;=年报!N$3),1,0)</f>
        <v>0</v>
      </c>
    </row>
    <row r="495" spans="2:11">
      <c r="B495" s="77"/>
      <c r="K495" s="82">
        <f>IF(AND(年报!N$2&lt;=A495,A495&lt;=年报!N$3),1,0)</f>
        <v>0</v>
      </c>
    </row>
    <row r="496" spans="2:11">
      <c r="B496" s="77"/>
      <c r="K496" s="82">
        <f>IF(AND(年报!N$2&lt;=A496,A496&lt;=年报!N$3),1,0)</f>
        <v>0</v>
      </c>
    </row>
    <row r="497" spans="2:11">
      <c r="B497" s="77"/>
      <c r="K497" s="82">
        <f>IF(AND(年报!N$2&lt;=A497,A497&lt;=年报!N$3),1,0)</f>
        <v>0</v>
      </c>
    </row>
    <row r="498" spans="2:11">
      <c r="B498" s="77"/>
      <c r="K498" s="82">
        <f>IF(AND(年报!N$2&lt;=A498,A498&lt;=年报!N$3),1,0)</f>
        <v>0</v>
      </c>
    </row>
    <row r="499" spans="2:11">
      <c r="B499" s="77"/>
      <c r="K499" s="82">
        <f>IF(AND(年报!N$2&lt;=A499,A499&lt;=年报!N$3),1,0)</f>
        <v>0</v>
      </c>
    </row>
    <row r="500" spans="2:11">
      <c r="B500" s="77"/>
      <c r="K500" s="82">
        <f>IF(AND(年报!N$2&lt;=A500,A500&lt;=年报!N$3),1,0)</f>
        <v>0</v>
      </c>
    </row>
    <row r="501" spans="2:11">
      <c r="B501" s="77"/>
      <c r="K501" s="82">
        <f>IF(AND(年报!N$2&lt;=A501,A501&lt;=年报!N$3),1,0)</f>
        <v>0</v>
      </c>
    </row>
    <row r="502" spans="2:11">
      <c r="B502" s="77"/>
      <c r="K502" s="82">
        <f>IF(AND(年报!N$2&lt;=A502,A502&lt;=年报!N$3),1,0)</f>
        <v>0</v>
      </c>
    </row>
    <row r="503" spans="2:11">
      <c r="B503" s="77"/>
      <c r="K503" s="82">
        <f>IF(AND(年报!N$2&lt;=A503,A503&lt;=年报!N$3),1,0)</f>
        <v>0</v>
      </c>
    </row>
    <row r="504" spans="2:11">
      <c r="B504" s="77"/>
      <c r="K504" s="82">
        <f>IF(AND(年报!N$2&lt;=A504,A504&lt;=年报!N$3),1,0)</f>
        <v>0</v>
      </c>
    </row>
    <row r="505" spans="2:11">
      <c r="B505" s="77"/>
      <c r="K505" s="82">
        <f>IF(AND(年报!N$2&lt;=A505,A505&lt;=年报!N$3),1,0)</f>
        <v>0</v>
      </c>
    </row>
    <row r="506" spans="2:11">
      <c r="B506" s="77"/>
      <c r="K506" s="82">
        <f>IF(AND(年报!N$2&lt;=A506,A506&lt;=年报!N$3),1,0)</f>
        <v>0</v>
      </c>
    </row>
    <row r="507" spans="2:11">
      <c r="B507" s="77"/>
      <c r="K507" s="82">
        <f>IF(AND(年报!N$2&lt;=A507,A507&lt;=年报!N$3),1,0)</f>
        <v>0</v>
      </c>
    </row>
    <row r="508" spans="2:11">
      <c r="B508" s="77"/>
      <c r="K508" s="82">
        <f>IF(AND(年报!N$2&lt;=A508,A508&lt;=年报!N$3),1,0)</f>
        <v>0</v>
      </c>
    </row>
    <row r="509" spans="2:11">
      <c r="B509" s="77"/>
      <c r="K509" s="82">
        <f>IF(AND(年报!N$2&lt;=A509,A509&lt;=年报!N$3),1,0)</f>
        <v>0</v>
      </c>
    </row>
    <row r="510" spans="2:11">
      <c r="B510" s="77"/>
      <c r="K510" s="82">
        <f>IF(AND(年报!N$2&lt;=A510,A510&lt;=年报!N$3),1,0)</f>
        <v>0</v>
      </c>
    </row>
    <row r="511" spans="2:11">
      <c r="B511" s="77"/>
      <c r="K511" s="82">
        <f>IF(AND(年报!N$2&lt;=A511,A511&lt;=年报!N$3),1,0)</f>
        <v>0</v>
      </c>
    </row>
    <row r="512" spans="2:11">
      <c r="B512" s="77"/>
      <c r="K512" s="82">
        <f>IF(AND(年报!N$2&lt;=A512,A512&lt;=年报!N$3),1,0)</f>
        <v>0</v>
      </c>
    </row>
    <row r="513" spans="2:11">
      <c r="B513" s="77"/>
      <c r="K513" s="82">
        <f>IF(AND(年报!N$2&lt;=A513,A513&lt;=年报!N$3),1,0)</f>
        <v>0</v>
      </c>
    </row>
    <row r="514" spans="2:11">
      <c r="B514" s="77"/>
      <c r="K514" s="82">
        <f>IF(AND(年报!N$2&lt;=A514,A514&lt;=年报!N$3),1,0)</f>
        <v>0</v>
      </c>
    </row>
    <row r="515" spans="2:11">
      <c r="B515" s="77"/>
      <c r="K515" s="82">
        <f>IF(AND(年报!N$2&lt;=A515,A515&lt;=年报!N$3),1,0)</f>
        <v>0</v>
      </c>
    </row>
    <row r="516" spans="2:11">
      <c r="B516" s="77"/>
      <c r="K516" s="82">
        <f>IF(AND(年报!N$2&lt;=A516,A516&lt;=年报!N$3),1,0)</f>
        <v>0</v>
      </c>
    </row>
    <row r="517" spans="2:11">
      <c r="B517" s="77"/>
      <c r="K517" s="82">
        <f>IF(AND(年报!N$2&lt;=A517,A517&lt;=年报!N$3),1,0)</f>
        <v>0</v>
      </c>
    </row>
    <row r="518" spans="2:11">
      <c r="B518" s="77"/>
      <c r="K518" s="82">
        <f>IF(AND(年报!N$2&lt;=A518,A518&lt;=年报!N$3),1,0)</f>
        <v>0</v>
      </c>
    </row>
    <row r="519" spans="2:11">
      <c r="B519" s="77"/>
      <c r="K519" s="82">
        <f>IF(AND(年报!N$2&lt;=A519,A519&lt;=年报!N$3),1,0)</f>
        <v>0</v>
      </c>
    </row>
    <row r="520" spans="2:11">
      <c r="B520" s="77"/>
      <c r="K520" s="82">
        <f>IF(AND(年报!N$2&lt;=A520,A520&lt;=年报!N$3),1,0)</f>
        <v>0</v>
      </c>
    </row>
    <row r="521" spans="2:11">
      <c r="B521" s="77"/>
      <c r="K521" s="82">
        <f>IF(AND(年报!N$2&lt;=A521,A521&lt;=年报!N$3),1,0)</f>
        <v>0</v>
      </c>
    </row>
    <row r="522" spans="2:11">
      <c r="B522" s="77"/>
      <c r="K522" s="82">
        <f>IF(AND(年报!N$2&lt;=A522,A522&lt;=年报!N$3),1,0)</f>
        <v>0</v>
      </c>
    </row>
    <row r="523" spans="2:11">
      <c r="B523" s="77"/>
      <c r="K523" s="82">
        <f>IF(AND(年报!N$2&lt;=A523,A523&lt;=年报!N$3),1,0)</f>
        <v>0</v>
      </c>
    </row>
    <row r="524" spans="2:11">
      <c r="B524" s="77"/>
      <c r="K524" s="82">
        <f>IF(AND(年报!N$2&lt;=A524,A524&lt;=年报!N$3),1,0)</f>
        <v>0</v>
      </c>
    </row>
    <row r="525" spans="2:11">
      <c r="B525" s="77"/>
      <c r="K525" s="82">
        <f>IF(AND(年报!N$2&lt;=A525,A525&lt;=年报!N$3),1,0)</f>
        <v>0</v>
      </c>
    </row>
    <row r="526" spans="2:11">
      <c r="B526" s="77"/>
      <c r="K526" s="82">
        <f>IF(AND(年报!N$2&lt;=A526,A526&lt;=年报!N$3),1,0)</f>
        <v>0</v>
      </c>
    </row>
    <row r="527" spans="2:11">
      <c r="B527" s="77"/>
      <c r="K527" s="82">
        <f>IF(AND(年报!N$2&lt;=A527,A527&lt;=年报!N$3),1,0)</f>
        <v>0</v>
      </c>
    </row>
    <row r="528" spans="2:11">
      <c r="B528" s="77"/>
      <c r="K528" s="82">
        <f>IF(AND(年报!N$2&lt;=A528,A528&lt;=年报!N$3),1,0)</f>
        <v>0</v>
      </c>
    </row>
    <row r="529" spans="2:11">
      <c r="B529" s="77"/>
      <c r="K529" s="82">
        <f>IF(AND(年报!N$2&lt;=A529,A529&lt;=年报!N$3),1,0)</f>
        <v>0</v>
      </c>
    </row>
    <row r="530" spans="2:11">
      <c r="B530" s="77"/>
      <c r="K530" s="82">
        <f>IF(AND(年报!N$2&lt;=A530,A530&lt;=年报!N$3),1,0)</f>
        <v>0</v>
      </c>
    </row>
    <row r="531" spans="2:11">
      <c r="B531" s="77"/>
      <c r="K531" s="82">
        <f>IF(AND(年报!N$2&lt;=A531,A531&lt;=年报!N$3),1,0)</f>
        <v>0</v>
      </c>
    </row>
    <row r="532" spans="2:11">
      <c r="B532" s="77"/>
      <c r="K532" s="82">
        <f>IF(AND(年报!N$2&lt;=A532,A532&lt;=年报!N$3),1,0)</f>
        <v>0</v>
      </c>
    </row>
    <row r="533" spans="2:11">
      <c r="B533" s="77"/>
      <c r="K533" s="82">
        <f>IF(AND(年报!N$2&lt;=A533,A533&lt;=年报!N$3),1,0)</f>
        <v>0</v>
      </c>
    </row>
    <row r="534" spans="2:11">
      <c r="B534" s="77"/>
      <c r="K534" s="82">
        <f>IF(AND(年报!N$2&lt;=A534,A534&lt;=年报!N$3),1,0)</f>
        <v>0</v>
      </c>
    </row>
    <row r="535" spans="2:11">
      <c r="B535" s="77"/>
      <c r="K535" s="82">
        <f>IF(AND(年报!N$2&lt;=A535,A535&lt;=年报!N$3),1,0)</f>
        <v>0</v>
      </c>
    </row>
    <row r="536" spans="2:11">
      <c r="B536" s="77"/>
      <c r="K536" s="82">
        <f>IF(AND(年报!N$2&lt;=A536,A536&lt;=年报!N$3),1,0)</f>
        <v>0</v>
      </c>
    </row>
    <row r="537" spans="2:11">
      <c r="B537" s="77"/>
      <c r="K537" s="82">
        <f>IF(AND(年报!N$2&lt;=A537,A537&lt;=年报!N$3),1,0)</f>
        <v>0</v>
      </c>
    </row>
    <row r="538" spans="2:11">
      <c r="B538" s="77"/>
      <c r="K538" s="82">
        <f>IF(AND(年报!N$2&lt;=A538,A538&lt;=年报!N$3),1,0)</f>
        <v>0</v>
      </c>
    </row>
    <row r="539" spans="2:11">
      <c r="B539" s="77"/>
      <c r="K539" s="82">
        <f>IF(AND(年报!N$2&lt;=A539,A539&lt;=年报!N$3),1,0)</f>
        <v>0</v>
      </c>
    </row>
    <row r="540" spans="2:11">
      <c r="B540" s="77"/>
      <c r="K540" s="82">
        <f>IF(AND(年报!N$2&lt;=A540,A540&lt;=年报!N$3),1,0)</f>
        <v>0</v>
      </c>
    </row>
    <row r="541" spans="2:11">
      <c r="B541" s="77"/>
      <c r="K541" s="82">
        <f>IF(AND(年报!N$2&lt;=A541,A541&lt;=年报!N$3),1,0)</f>
        <v>0</v>
      </c>
    </row>
    <row r="542" spans="2:11">
      <c r="B542" s="77"/>
      <c r="K542" s="82">
        <f>IF(AND(年报!N$2&lt;=A542,A542&lt;=年报!N$3),1,0)</f>
        <v>0</v>
      </c>
    </row>
    <row r="543" spans="2:11">
      <c r="B543" s="77"/>
      <c r="K543" s="82">
        <f>IF(AND(年报!N$2&lt;=A543,A543&lt;=年报!N$3),1,0)</f>
        <v>0</v>
      </c>
    </row>
    <row r="544" spans="2:11">
      <c r="B544" s="77"/>
      <c r="K544" s="82">
        <f>IF(AND(年报!N$2&lt;=A544,A544&lt;=年报!N$3),1,0)</f>
        <v>0</v>
      </c>
    </row>
    <row r="545" spans="2:11">
      <c r="B545" s="77"/>
      <c r="K545" s="82">
        <f>IF(AND(年报!N$2&lt;=A545,A545&lt;=年报!N$3),1,0)</f>
        <v>0</v>
      </c>
    </row>
    <row r="546" spans="2:11">
      <c r="B546" s="77"/>
      <c r="K546" s="82">
        <f>IF(AND(年报!N$2&lt;=A546,A546&lt;=年报!N$3),1,0)</f>
        <v>0</v>
      </c>
    </row>
    <row r="547" spans="2:11">
      <c r="B547" s="77"/>
      <c r="K547" s="82">
        <f>IF(AND(年报!N$2&lt;=A547,A547&lt;=年报!N$3),1,0)</f>
        <v>0</v>
      </c>
    </row>
    <row r="548" spans="2:11">
      <c r="B548" s="77"/>
      <c r="K548" s="82">
        <f>IF(AND(年报!N$2&lt;=A548,A548&lt;=年报!N$3),1,0)</f>
        <v>0</v>
      </c>
    </row>
    <row r="549" spans="2:11">
      <c r="B549" s="77"/>
      <c r="K549" s="82">
        <f>IF(AND(年报!N$2&lt;=A549,A549&lt;=年报!N$3),1,0)</f>
        <v>0</v>
      </c>
    </row>
    <row r="550" spans="2:11">
      <c r="B550" s="77"/>
      <c r="K550" s="82">
        <f>IF(AND(年报!N$2&lt;=A550,A550&lt;=年报!N$3),1,0)</f>
        <v>0</v>
      </c>
    </row>
    <row r="551" spans="2:11">
      <c r="B551" s="77"/>
      <c r="K551" s="82">
        <f>IF(AND(年报!N$2&lt;=A551,A551&lt;=年报!N$3),1,0)</f>
        <v>0</v>
      </c>
    </row>
    <row r="552" spans="2:11">
      <c r="B552" s="77"/>
      <c r="K552" s="82">
        <f>IF(AND(年报!N$2&lt;=A552,A552&lt;=年报!N$3),1,0)</f>
        <v>0</v>
      </c>
    </row>
    <row r="553" spans="2:11">
      <c r="B553" s="77"/>
      <c r="K553" s="82">
        <f>IF(AND(年报!N$2&lt;=A553,A553&lt;=年报!N$3),1,0)</f>
        <v>0</v>
      </c>
    </row>
    <row r="554" spans="2:11">
      <c r="B554" s="77"/>
      <c r="K554" s="82">
        <f>IF(AND(年报!N$2&lt;=A554,A554&lt;=年报!N$3),1,0)</f>
        <v>0</v>
      </c>
    </row>
    <row r="555" spans="2:11">
      <c r="B555" s="77"/>
      <c r="K555" s="82">
        <f>IF(AND(年报!N$2&lt;=A555,A555&lt;=年报!N$3),1,0)</f>
        <v>0</v>
      </c>
    </row>
    <row r="556" spans="2:11">
      <c r="B556" s="77"/>
      <c r="K556" s="82">
        <f>IF(AND(年报!N$2&lt;=A556,A556&lt;=年报!N$3),1,0)</f>
        <v>0</v>
      </c>
    </row>
    <row r="557" spans="2:11">
      <c r="B557" s="77"/>
      <c r="K557" s="82">
        <f>IF(AND(年报!N$2&lt;=A557,A557&lt;=年报!N$3),1,0)</f>
        <v>0</v>
      </c>
    </row>
    <row r="558" spans="2:11">
      <c r="B558" s="77"/>
      <c r="K558" s="82">
        <f>IF(AND(年报!N$2&lt;=A558,A558&lt;=年报!N$3),1,0)</f>
        <v>0</v>
      </c>
    </row>
    <row r="559" spans="2:11">
      <c r="B559" s="77"/>
      <c r="K559" s="82">
        <f>IF(AND(年报!N$2&lt;=A559,A559&lt;=年报!N$3),1,0)</f>
        <v>0</v>
      </c>
    </row>
    <row r="560" spans="2:11">
      <c r="B560" s="77"/>
      <c r="K560" s="82">
        <f>IF(AND(年报!N$2&lt;=A560,A560&lt;=年报!N$3),1,0)</f>
        <v>0</v>
      </c>
    </row>
    <row r="561" spans="2:11">
      <c r="B561" s="77"/>
      <c r="K561" s="82">
        <f>IF(AND(年报!N$2&lt;=A561,A561&lt;=年报!N$3),1,0)</f>
        <v>0</v>
      </c>
    </row>
    <row r="562" spans="2:11">
      <c r="B562" s="77"/>
      <c r="K562" s="82">
        <f>IF(AND(年报!N$2&lt;=A562,A562&lt;=年报!N$3),1,0)</f>
        <v>0</v>
      </c>
    </row>
    <row r="563" spans="2:11">
      <c r="B563" s="77"/>
      <c r="K563" s="82">
        <f>IF(AND(年报!N$2&lt;=A563,A563&lt;=年报!N$3),1,0)</f>
        <v>0</v>
      </c>
    </row>
    <row r="564" spans="2:11">
      <c r="B564" s="77"/>
      <c r="K564" s="82">
        <f>IF(AND(年报!N$2&lt;=A564,A564&lt;=年报!N$3),1,0)</f>
        <v>0</v>
      </c>
    </row>
    <row r="565" spans="2:11">
      <c r="B565" s="77"/>
      <c r="K565" s="82">
        <f>IF(AND(年报!N$2&lt;=A565,A565&lt;=年报!N$3),1,0)</f>
        <v>0</v>
      </c>
    </row>
    <row r="566" spans="2:11">
      <c r="B566" s="77"/>
      <c r="K566" s="82">
        <f>IF(AND(年报!N$2&lt;=A566,A566&lt;=年报!N$3),1,0)</f>
        <v>0</v>
      </c>
    </row>
    <row r="567" spans="2:11">
      <c r="B567" s="77"/>
      <c r="K567" s="82">
        <f>IF(AND(年报!N$2&lt;=A567,A567&lt;=年报!N$3),1,0)</f>
        <v>0</v>
      </c>
    </row>
    <row r="568" spans="2:11">
      <c r="B568" s="77"/>
      <c r="K568" s="82">
        <f>IF(AND(年报!N$2&lt;=A568,A568&lt;=年报!N$3),1,0)</f>
        <v>0</v>
      </c>
    </row>
    <row r="569" spans="2:11">
      <c r="B569" s="77"/>
      <c r="K569" s="82">
        <f>IF(AND(年报!N$2&lt;=A569,A569&lt;=年报!N$3),1,0)</f>
        <v>0</v>
      </c>
    </row>
    <row r="570" spans="2:11">
      <c r="B570" s="77"/>
      <c r="K570" s="82">
        <f>IF(AND(年报!N$2&lt;=A570,A570&lt;=年报!N$3),1,0)</f>
        <v>0</v>
      </c>
    </row>
    <row r="571" spans="2:11">
      <c r="B571" s="77"/>
      <c r="K571" s="82">
        <f>IF(AND(年报!N$2&lt;=A571,A571&lt;=年报!N$3),1,0)</f>
        <v>0</v>
      </c>
    </row>
    <row r="572" spans="2:11">
      <c r="B572" s="77"/>
      <c r="K572" s="82">
        <f>IF(AND(年报!N$2&lt;=A572,A572&lt;=年报!N$3),1,0)</f>
        <v>0</v>
      </c>
    </row>
    <row r="573" spans="2:11">
      <c r="B573" s="77"/>
      <c r="K573" s="82">
        <f>IF(AND(年报!N$2&lt;=A573,A573&lt;=年报!N$3),1,0)</f>
        <v>0</v>
      </c>
    </row>
    <row r="574" spans="2:11">
      <c r="B574" s="77"/>
      <c r="K574" s="82">
        <f>IF(AND(年报!N$2&lt;=A574,A574&lt;=年报!N$3),1,0)</f>
        <v>0</v>
      </c>
    </row>
    <row r="575" spans="2:11">
      <c r="B575" s="77"/>
      <c r="K575" s="82">
        <f>IF(AND(年报!N$2&lt;=A575,A575&lt;=年报!N$3),1,0)</f>
        <v>0</v>
      </c>
    </row>
    <row r="576" spans="2:11">
      <c r="B576" s="77"/>
      <c r="K576" s="82">
        <f>IF(AND(年报!N$2&lt;=A576,A576&lt;=年报!N$3),1,0)</f>
        <v>0</v>
      </c>
    </row>
    <row r="577" spans="2:11">
      <c r="B577" s="77"/>
      <c r="K577" s="82">
        <f>IF(AND(年报!N$2&lt;=A577,A577&lt;=年报!N$3),1,0)</f>
        <v>0</v>
      </c>
    </row>
    <row r="578" spans="2:11">
      <c r="B578" s="77"/>
      <c r="K578" s="82">
        <f>IF(AND(年报!N$2&lt;=A578,A578&lt;=年报!N$3),1,0)</f>
        <v>0</v>
      </c>
    </row>
    <row r="579" spans="2:11">
      <c r="B579" s="77"/>
      <c r="K579" s="82">
        <f>IF(AND(年报!N$2&lt;=A579,A579&lt;=年报!N$3),1,0)</f>
        <v>0</v>
      </c>
    </row>
    <row r="580" spans="2:11">
      <c r="B580" s="77"/>
      <c r="K580" s="82">
        <f>IF(AND(年报!N$2&lt;=A580,A580&lt;=年报!N$3),1,0)</f>
        <v>0</v>
      </c>
    </row>
    <row r="581" spans="2:11">
      <c r="B581" s="77"/>
      <c r="K581" s="82">
        <f>IF(AND(年报!N$2&lt;=A581,A581&lt;=年报!N$3),1,0)</f>
        <v>0</v>
      </c>
    </row>
    <row r="582" spans="2:11">
      <c r="B582" s="77"/>
      <c r="K582" s="82">
        <f>IF(AND(年报!N$2&lt;=A582,A582&lt;=年报!N$3),1,0)</f>
        <v>0</v>
      </c>
    </row>
    <row r="583" spans="2:11">
      <c r="B583" s="77"/>
      <c r="K583" s="82">
        <f>IF(AND(年报!N$2&lt;=A583,A583&lt;=年报!N$3),1,0)</f>
        <v>0</v>
      </c>
    </row>
    <row r="584" spans="2:11">
      <c r="B584" s="77"/>
      <c r="K584" s="82">
        <f>IF(AND(年报!N$2&lt;=A584,A584&lt;=年报!N$3),1,0)</f>
        <v>0</v>
      </c>
    </row>
    <row r="585" spans="2:11">
      <c r="B585" s="77"/>
      <c r="K585" s="82">
        <f>IF(AND(年报!N$2&lt;=A585,A585&lt;=年报!N$3),1,0)</f>
        <v>0</v>
      </c>
    </row>
    <row r="586" spans="2:11">
      <c r="B586" s="77"/>
      <c r="K586" s="82">
        <f>IF(AND(年报!N$2&lt;=A586,A586&lt;=年报!N$3),1,0)</f>
        <v>0</v>
      </c>
    </row>
    <row r="587" spans="2:11">
      <c r="B587" s="77"/>
      <c r="K587" s="82">
        <f>IF(AND(年报!N$2&lt;=A587,A587&lt;=年报!N$3),1,0)</f>
        <v>0</v>
      </c>
    </row>
    <row r="588" spans="2:11">
      <c r="B588" s="77"/>
      <c r="K588" s="82">
        <f>IF(AND(年报!N$2&lt;=A588,A588&lt;=年报!N$3),1,0)</f>
        <v>0</v>
      </c>
    </row>
    <row r="589" spans="2:11">
      <c r="B589" s="77"/>
      <c r="K589" s="82">
        <f>IF(AND(年报!N$2&lt;=A589,A589&lt;=年报!N$3),1,0)</f>
        <v>0</v>
      </c>
    </row>
    <row r="590" spans="2:11">
      <c r="B590" s="77"/>
      <c r="K590" s="82">
        <f>IF(AND(年报!N$2&lt;=A590,A590&lt;=年报!N$3),1,0)</f>
        <v>0</v>
      </c>
    </row>
    <row r="591" spans="2:11">
      <c r="B591" s="77"/>
      <c r="K591" s="82">
        <f>IF(AND(年报!N$2&lt;=A591,A591&lt;=年报!N$3),1,0)</f>
        <v>0</v>
      </c>
    </row>
    <row r="592" spans="2:11">
      <c r="B592" s="77"/>
      <c r="K592" s="82">
        <f>IF(AND(年报!N$2&lt;=A592,A592&lt;=年报!N$3),1,0)</f>
        <v>0</v>
      </c>
    </row>
    <row r="593" spans="2:11">
      <c r="B593" s="77"/>
      <c r="K593" s="82">
        <f>IF(AND(年报!N$2&lt;=A593,A593&lt;=年报!N$3),1,0)</f>
        <v>0</v>
      </c>
    </row>
    <row r="594" spans="2:11">
      <c r="B594" s="77"/>
      <c r="K594" s="82">
        <f>IF(AND(年报!N$2&lt;=A594,A594&lt;=年报!N$3),1,0)</f>
        <v>0</v>
      </c>
    </row>
    <row r="595" spans="2:11">
      <c r="B595" s="77"/>
      <c r="K595" s="82">
        <f>IF(AND(年报!N$2&lt;=A595,A595&lt;=年报!N$3),1,0)</f>
        <v>0</v>
      </c>
    </row>
    <row r="596" spans="2:11">
      <c r="B596" s="77"/>
      <c r="K596" s="82">
        <f>IF(AND(年报!N$2&lt;=A596,A596&lt;=年报!N$3),1,0)</f>
        <v>0</v>
      </c>
    </row>
    <row r="597" spans="2:11">
      <c r="B597" s="77"/>
      <c r="K597" s="82">
        <f>IF(AND(年报!N$2&lt;=A597,A597&lt;=年报!N$3),1,0)</f>
        <v>0</v>
      </c>
    </row>
    <row r="598" spans="2:11">
      <c r="B598" s="77"/>
      <c r="K598" s="82">
        <f>IF(AND(年报!N$2&lt;=A598,A598&lt;=年报!N$3),1,0)</f>
        <v>0</v>
      </c>
    </row>
    <row r="599" spans="2:11">
      <c r="B599" s="77"/>
      <c r="K599" s="82">
        <f>IF(AND(年报!N$2&lt;=A599,A599&lt;=年报!N$3),1,0)</f>
        <v>0</v>
      </c>
    </row>
    <row r="600" spans="2:11">
      <c r="B600" s="77"/>
      <c r="K600" s="82">
        <f>IF(AND(年报!N$2&lt;=A600,A600&lt;=年报!N$3),1,0)</f>
        <v>0</v>
      </c>
    </row>
    <row r="601" spans="2:11">
      <c r="B601" s="77"/>
      <c r="K601" s="82">
        <f>IF(AND(年报!N$2&lt;=A601,A601&lt;=年报!N$3),1,0)</f>
        <v>0</v>
      </c>
    </row>
    <row r="602" spans="2:11">
      <c r="B602" s="77"/>
      <c r="K602" s="82">
        <f>IF(AND(年报!N$2&lt;=A602,A602&lt;=年报!N$3),1,0)</f>
        <v>0</v>
      </c>
    </row>
    <row r="603" spans="2:11">
      <c r="B603" s="77"/>
      <c r="K603" s="82">
        <f>IF(AND(年报!N$2&lt;=A603,A603&lt;=年报!N$3),1,0)</f>
        <v>0</v>
      </c>
    </row>
    <row r="604" spans="2:11">
      <c r="B604" s="77"/>
      <c r="K604" s="82">
        <f>IF(AND(年报!N$2&lt;=A604,A604&lt;=年报!N$3),1,0)</f>
        <v>0</v>
      </c>
    </row>
    <row r="605" spans="2:11">
      <c r="B605" s="77"/>
      <c r="K605" s="82">
        <f>IF(AND(年报!N$2&lt;=A605,A605&lt;=年报!N$3),1,0)</f>
        <v>0</v>
      </c>
    </row>
    <row r="606" spans="2:11">
      <c r="B606" s="77"/>
      <c r="K606" s="82">
        <f>IF(AND(年报!N$2&lt;=A606,A606&lt;=年报!N$3),1,0)</f>
        <v>0</v>
      </c>
    </row>
    <row r="607" spans="2:11">
      <c r="B607" s="77"/>
      <c r="K607" s="82">
        <f>IF(AND(年报!N$2&lt;=A607,A607&lt;=年报!N$3),1,0)</f>
        <v>0</v>
      </c>
    </row>
    <row r="608" spans="2:11">
      <c r="B608" s="77"/>
      <c r="K608" s="82">
        <f>IF(AND(年报!N$2&lt;=A608,A608&lt;=年报!N$3),1,0)</f>
        <v>0</v>
      </c>
    </row>
    <row r="609" spans="2:11">
      <c r="B609" s="77"/>
      <c r="K609" s="82">
        <f>IF(AND(年报!N$2&lt;=A609,A609&lt;=年报!N$3),1,0)</f>
        <v>0</v>
      </c>
    </row>
    <row r="610" spans="2:11">
      <c r="B610" s="77"/>
      <c r="K610" s="82">
        <f>IF(AND(年报!N$2&lt;=A610,A610&lt;=年报!N$3),1,0)</f>
        <v>0</v>
      </c>
    </row>
    <row r="611" spans="2:11">
      <c r="B611" s="77"/>
      <c r="K611" s="82">
        <f>IF(AND(年报!N$2&lt;=A611,A611&lt;=年报!N$3),1,0)</f>
        <v>0</v>
      </c>
    </row>
    <row r="612" spans="2:11">
      <c r="B612" s="77"/>
      <c r="K612" s="82">
        <f>IF(AND(年报!N$2&lt;=A612,A612&lt;=年报!N$3),1,0)</f>
        <v>0</v>
      </c>
    </row>
    <row r="613" spans="2:11">
      <c r="B613" s="77"/>
      <c r="K613" s="82">
        <f>IF(AND(年报!N$2&lt;=A613,A613&lt;=年报!N$3),1,0)</f>
        <v>0</v>
      </c>
    </row>
    <row r="614" spans="2:11">
      <c r="B614" s="77"/>
      <c r="K614" s="82">
        <f>IF(AND(年报!N$2&lt;=A614,A614&lt;=年报!N$3),1,0)</f>
        <v>0</v>
      </c>
    </row>
    <row r="615" spans="2:11">
      <c r="B615" s="77"/>
      <c r="K615" s="82">
        <f>IF(AND(年报!N$2&lt;=A615,A615&lt;=年报!N$3),1,0)</f>
        <v>0</v>
      </c>
    </row>
    <row r="616" spans="2:11">
      <c r="B616" s="77"/>
      <c r="K616" s="82">
        <f>IF(AND(年报!N$2&lt;=A616,A616&lt;=年报!N$3),1,0)</f>
        <v>0</v>
      </c>
    </row>
    <row r="617" spans="2:11">
      <c r="B617" s="77"/>
      <c r="K617" s="82">
        <f>IF(AND(年报!N$2&lt;=A617,A617&lt;=年报!N$3),1,0)</f>
        <v>0</v>
      </c>
    </row>
    <row r="618" spans="2:11">
      <c r="B618" s="77"/>
      <c r="K618" s="82">
        <f>IF(AND(年报!N$2&lt;=A618,A618&lt;=年报!N$3),1,0)</f>
        <v>0</v>
      </c>
    </row>
    <row r="619" spans="2:11">
      <c r="B619" s="77"/>
      <c r="K619" s="82">
        <f>IF(AND(年报!N$2&lt;=A619,A619&lt;=年报!N$3),1,0)</f>
        <v>0</v>
      </c>
    </row>
    <row r="620" spans="2:11">
      <c r="B620" s="77"/>
      <c r="K620" s="82">
        <f>IF(AND(年报!N$2&lt;=A620,A620&lt;=年报!N$3),1,0)</f>
        <v>0</v>
      </c>
    </row>
    <row r="621" spans="2:11">
      <c r="B621" s="77"/>
      <c r="K621" s="82">
        <f>IF(AND(年报!N$2&lt;=A621,A621&lt;=年报!N$3),1,0)</f>
        <v>0</v>
      </c>
    </row>
    <row r="622" spans="2:11">
      <c r="B622" s="77"/>
      <c r="K622" s="82">
        <f>IF(AND(年报!N$2&lt;=A622,A622&lt;=年报!N$3),1,0)</f>
        <v>0</v>
      </c>
    </row>
    <row r="623" spans="2:11">
      <c r="B623" s="77"/>
      <c r="K623" s="82">
        <f>IF(AND(年报!N$2&lt;=A623,A623&lt;=年报!N$3),1,0)</f>
        <v>0</v>
      </c>
    </row>
    <row r="624" spans="2:11">
      <c r="B624" s="77"/>
      <c r="K624" s="82">
        <f>IF(AND(年报!N$2&lt;=A624,A624&lt;=年报!N$3),1,0)</f>
        <v>0</v>
      </c>
    </row>
    <row r="625" spans="2:11">
      <c r="B625" s="77"/>
      <c r="K625" s="82">
        <f>IF(AND(年报!N$2&lt;=A625,A625&lt;=年报!N$3),1,0)</f>
        <v>0</v>
      </c>
    </row>
    <row r="626" spans="2:11">
      <c r="B626" s="77"/>
      <c r="K626" s="82">
        <f>IF(AND(年报!N$2&lt;=A626,A626&lt;=年报!N$3),1,0)</f>
        <v>0</v>
      </c>
    </row>
    <row r="627" spans="2:11">
      <c r="B627" s="77"/>
      <c r="K627" s="82">
        <f>IF(AND(年报!N$2&lt;=A627,A627&lt;=年报!N$3),1,0)</f>
        <v>0</v>
      </c>
    </row>
    <row r="628" spans="2:11">
      <c r="B628" s="77"/>
      <c r="K628" s="82">
        <f>IF(AND(年报!N$2&lt;=A628,A628&lt;=年报!N$3),1,0)</f>
        <v>0</v>
      </c>
    </row>
    <row r="629" spans="2:11">
      <c r="B629" s="77"/>
      <c r="K629" s="82">
        <f>IF(AND(年报!N$2&lt;=A629,A629&lt;=年报!N$3),1,0)</f>
        <v>0</v>
      </c>
    </row>
    <row r="630" spans="2:11">
      <c r="B630" s="77"/>
      <c r="K630" s="82">
        <f>IF(AND(年报!N$2&lt;=A630,A630&lt;=年报!N$3),1,0)</f>
        <v>0</v>
      </c>
    </row>
    <row r="631" spans="2:11">
      <c r="B631" s="77"/>
      <c r="K631" s="82">
        <f>IF(AND(年报!N$2&lt;=A631,A631&lt;=年报!N$3),1,0)</f>
        <v>0</v>
      </c>
    </row>
    <row r="632" spans="2:11">
      <c r="B632" s="77"/>
      <c r="K632" s="82">
        <f>IF(AND(年报!N$2&lt;=A632,A632&lt;=年报!N$3),1,0)</f>
        <v>0</v>
      </c>
    </row>
    <row r="633" spans="2:11">
      <c r="B633" s="77"/>
      <c r="K633" s="82">
        <f>IF(AND(年报!N$2&lt;=A633,A633&lt;=年报!N$3),1,0)</f>
        <v>0</v>
      </c>
    </row>
    <row r="634" spans="2:11">
      <c r="B634" s="77"/>
      <c r="K634" s="82">
        <f>IF(AND(年报!N$2&lt;=A634,A634&lt;=年报!N$3),1,0)</f>
        <v>0</v>
      </c>
    </row>
    <row r="635" spans="2:11">
      <c r="B635" s="77"/>
      <c r="K635" s="82">
        <f>IF(AND(年报!N$2&lt;=A635,A635&lt;=年报!N$3),1,0)</f>
        <v>0</v>
      </c>
    </row>
    <row r="636" spans="2:11">
      <c r="B636" s="77"/>
      <c r="K636" s="82">
        <f>IF(AND(年报!N$2&lt;=A636,A636&lt;=年报!N$3),1,0)</f>
        <v>0</v>
      </c>
    </row>
    <row r="637" spans="2:11">
      <c r="B637" s="77"/>
      <c r="K637" s="82">
        <f>IF(AND(年报!N$2&lt;=A637,A637&lt;=年报!N$3),1,0)</f>
        <v>0</v>
      </c>
    </row>
    <row r="638" spans="2:11">
      <c r="B638" s="77"/>
      <c r="K638" s="82">
        <f>IF(AND(年报!N$2&lt;=A638,A638&lt;=年报!N$3),1,0)</f>
        <v>0</v>
      </c>
    </row>
    <row r="639" spans="2:11">
      <c r="B639" s="77"/>
      <c r="K639" s="82">
        <f>IF(AND(年报!N$2&lt;=A639,A639&lt;=年报!N$3),1,0)</f>
        <v>0</v>
      </c>
    </row>
    <row r="640" spans="2:11">
      <c r="B640" s="77"/>
      <c r="K640" s="82">
        <f>IF(AND(年报!N$2&lt;=A640,A640&lt;=年报!N$3),1,0)</f>
        <v>0</v>
      </c>
    </row>
    <row r="641" spans="2:11">
      <c r="B641" s="77"/>
      <c r="K641" s="82">
        <f>IF(AND(年报!N$2&lt;=A641,A641&lt;=年报!N$3),1,0)</f>
        <v>0</v>
      </c>
    </row>
    <row r="642" spans="2:11">
      <c r="B642" s="77"/>
      <c r="K642" s="82">
        <f>IF(AND(年报!N$2&lt;=A642,A642&lt;=年报!N$3),1,0)</f>
        <v>0</v>
      </c>
    </row>
    <row r="643" spans="2:11">
      <c r="B643" s="77"/>
      <c r="K643" s="82">
        <f>IF(AND(年报!N$2&lt;=A643,A643&lt;=年报!N$3),1,0)</f>
        <v>0</v>
      </c>
    </row>
    <row r="644" spans="2:11">
      <c r="B644" s="77"/>
      <c r="K644" s="82">
        <f>IF(AND(年报!N$2&lt;=A644,A644&lt;=年报!N$3),1,0)</f>
        <v>0</v>
      </c>
    </row>
    <row r="645" spans="2:11">
      <c r="B645" s="77"/>
      <c r="K645" s="82">
        <f>IF(AND(年报!N$2&lt;=A645,A645&lt;=年报!N$3),1,0)</f>
        <v>0</v>
      </c>
    </row>
    <row r="646" spans="2:11">
      <c r="B646" s="77"/>
      <c r="K646" s="82">
        <f>IF(AND(年报!N$2&lt;=A646,A646&lt;=年报!N$3),1,0)</f>
        <v>0</v>
      </c>
    </row>
    <row r="647" spans="2:11">
      <c r="B647" s="77"/>
      <c r="K647" s="82">
        <f>IF(AND(年报!N$2&lt;=A647,A647&lt;=年报!N$3),1,0)</f>
        <v>0</v>
      </c>
    </row>
    <row r="648" spans="2:11">
      <c r="B648" s="77"/>
      <c r="K648" s="82">
        <f>IF(AND(年报!N$2&lt;=A648,A648&lt;=年报!N$3),1,0)</f>
        <v>0</v>
      </c>
    </row>
    <row r="649" spans="2:11">
      <c r="B649" s="77"/>
      <c r="K649" s="82">
        <f>IF(AND(年报!N$2&lt;=A649,A649&lt;=年报!N$3),1,0)</f>
        <v>0</v>
      </c>
    </row>
    <row r="650" spans="2:11">
      <c r="B650" s="77"/>
      <c r="K650" s="82">
        <f>IF(AND(年报!N$2&lt;=A650,A650&lt;=年报!N$3),1,0)</f>
        <v>0</v>
      </c>
    </row>
    <row r="651" spans="2:11">
      <c r="B651" s="77"/>
      <c r="K651" s="82">
        <f>IF(AND(年报!N$2&lt;=A651,A651&lt;=年报!N$3),1,0)</f>
        <v>0</v>
      </c>
    </row>
    <row r="652" spans="2:11">
      <c r="B652" s="77"/>
      <c r="K652" s="82">
        <f>IF(AND(年报!N$2&lt;=A652,A652&lt;=年报!N$3),1,0)</f>
        <v>0</v>
      </c>
    </row>
    <row r="653" spans="2:11">
      <c r="B653" s="77"/>
      <c r="K653" s="82">
        <f>IF(AND(年报!N$2&lt;=A653,A653&lt;=年报!N$3),1,0)</f>
        <v>0</v>
      </c>
    </row>
    <row r="654" spans="2:11">
      <c r="B654" s="77"/>
      <c r="K654" s="82">
        <f>IF(AND(年报!N$2&lt;=A654,A654&lt;=年报!N$3),1,0)</f>
        <v>0</v>
      </c>
    </row>
    <row r="655" spans="2:11">
      <c r="B655" s="77"/>
      <c r="K655" s="82">
        <f>IF(AND(年报!N$2&lt;=A655,A655&lt;=年报!N$3),1,0)</f>
        <v>0</v>
      </c>
    </row>
    <row r="656" spans="2:11">
      <c r="B656" s="77"/>
      <c r="K656" s="82">
        <f>IF(AND(年报!N$2&lt;=A656,A656&lt;=年报!N$3),1,0)</f>
        <v>0</v>
      </c>
    </row>
    <row r="657" spans="2:11">
      <c r="B657" s="77"/>
      <c r="K657" s="82">
        <f>IF(AND(年报!N$2&lt;=A657,A657&lt;=年报!N$3),1,0)</f>
        <v>0</v>
      </c>
    </row>
    <row r="658" spans="2:11">
      <c r="B658" s="77"/>
      <c r="K658" s="82">
        <f>IF(AND(年报!N$2&lt;=A658,A658&lt;=年报!N$3),1,0)</f>
        <v>0</v>
      </c>
    </row>
    <row r="659" spans="2:11">
      <c r="B659" s="77"/>
      <c r="K659" s="82">
        <f>IF(AND(年报!N$2&lt;=A659,A659&lt;=年报!N$3),1,0)</f>
        <v>0</v>
      </c>
    </row>
    <row r="660" spans="2:11">
      <c r="B660" s="77"/>
      <c r="K660" s="82">
        <f>IF(AND(年报!N$2&lt;=A660,A660&lt;=年报!N$3),1,0)</f>
        <v>0</v>
      </c>
    </row>
    <row r="661" spans="2:11">
      <c r="B661" s="77"/>
      <c r="K661" s="82">
        <f>IF(AND(年报!N$2&lt;=A661,A661&lt;=年报!N$3),1,0)</f>
        <v>0</v>
      </c>
    </row>
    <row r="662" spans="2:11">
      <c r="B662" s="77"/>
      <c r="K662" s="82">
        <f>IF(AND(年报!N$2&lt;=A662,A662&lt;=年报!N$3),1,0)</f>
        <v>0</v>
      </c>
    </row>
    <row r="663" spans="2:11">
      <c r="B663" s="77"/>
      <c r="K663" s="82">
        <f>IF(AND(年报!N$2&lt;=A663,A663&lt;=年报!N$3),1,0)</f>
        <v>0</v>
      </c>
    </row>
    <row r="664" spans="2:11">
      <c r="B664" s="77"/>
      <c r="K664" s="82">
        <f>IF(AND(年报!N$2&lt;=A664,A664&lt;=年报!N$3),1,0)</f>
        <v>0</v>
      </c>
    </row>
    <row r="665" spans="2:11">
      <c r="B665" s="77"/>
      <c r="K665" s="82">
        <f>IF(AND(年报!N$2&lt;=A665,A665&lt;=年报!N$3),1,0)</f>
        <v>0</v>
      </c>
    </row>
    <row r="666" spans="2:11">
      <c r="B666" s="77"/>
      <c r="K666" s="82">
        <f>IF(AND(年报!N$2&lt;=A666,A666&lt;=年报!N$3),1,0)</f>
        <v>0</v>
      </c>
    </row>
    <row r="667" spans="2:11">
      <c r="B667" s="77"/>
      <c r="K667" s="82">
        <f>IF(AND(年报!N$2&lt;=A667,A667&lt;=年报!N$3),1,0)</f>
        <v>0</v>
      </c>
    </row>
    <row r="668" spans="2:11">
      <c r="B668" s="77"/>
      <c r="K668" s="82">
        <f>IF(AND(年报!N$2&lt;=A668,A668&lt;=年报!N$3),1,0)</f>
        <v>0</v>
      </c>
    </row>
    <row r="669" spans="2:11">
      <c r="B669" s="77"/>
      <c r="K669" s="82">
        <f>IF(AND(年报!N$2&lt;=A669,A669&lt;=年报!N$3),1,0)</f>
        <v>0</v>
      </c>
    </row>
    <row r="670" spans="2:11">
      <c r="B670" s="77"/>
      <c r="K670" s="82">
        <f>IF(AND(年报!N$2&lt;=A670,A670&lt;=年报!N$3),1,0)</f>
        <v>0</v>
      </c>
    </row>
    <row r="671" spans="2:11">
      <c r="B671" s="77"/>
      <c r="K671" s="82">
        <f>IF(AND(年报!N$2&lt;=A671,A671&lt;=年报!N$3),1,0)</f>
        <v>0</v>
      </c>
    </row>
    <row r="672" spans="2:11">
      <c r="B672" s="77"/>
      <c r="K672" s="82">
        <f>IF(AND(年报!N$2&lt;=A672,A672&lt;=年报!N$3),1,0)</f>
        <v>0</v>
      </c>
    </row>
    <row r="673" spans="2:11">
      <c r="B673" s="77"/>
      <c r="K673" s="82">
        <f>IF(AND(年报!N$2&lt;=A673,A673&lt;=年报!N$3),1,0)</f>
        <v>0</v>
      </c>
    </row>
    <row r="674" spans="2:11">
      <c r="B674" s="77"/>
      <c r="K674" s="82">
        <f>IF(AND(年报!N$2&lt;=A674,A674&lt;=年报!N$3),1,0)</f>
        <v>0</v>
      </c>
    </row>
    <row r="675" spans="2:11">
      <c r="B675" s="77"/>
      <c r="K675" s="82">
        <f>IF(AND(年报!N$2&lt;=A675,A675&lt;=年报!N$3),1,0)</f>
        <v>0</v>
      </c>
    </row>
    <row r="676" spans="2:11">
      <c r="B676" s="77"/>
      <c r="K676" s="82">
        <f>IF(AND(年报!N$2&lt;=A676,A676&lt;=年报!N$3),1,0)</f>
        <v>0</v>
      </c>
    </row>
    <row r="677" spans="2:11">
      <c r="B677" s="77"/>
      <c r="K677" s="82">
        <f>IF(AND(年报!N$2&lt;=A677,A677&lt;=年报!N$3),1,0)</f>
        <v>0</v>
      </c>
    </row>
    <row r="678" spans="2:11">
      <c r="B678" s="77"/>
      <c r="K678" s="82">
        <f>IF(AND(年报!N$2&lt;=A678,A678&lt;=年报!N$3),1,0)</f>
        <v>0</v>
      </c>
    </row>
    <row r="679" spans="2:11">
      <c r="B679" s="77"/>
      <c r="K679" s="82">
        <f>IF(AND(年报!N$2&lt;=A679,A679&lt;=年报!N$3),1,0)</f>
        <v>0</v>
      </c>
    </row>
    <row r="680" spans="2:11">
      <c r="B680" s="77"/>
      <c r="K680" s="82">
        <f>IF(AND(年报!N$2&lt;=A680,A680&lt;=年报!N$3),1,0)</f>
        <v>0</v>
      </c>
    </row>
    <row r="681" spans="2:11">
      <c r="B681" s="77"/>
      <c r="K681" s="82">
        <f>IF(AND(年报!N$2&lt;=A681,A681&lt;=年报!N$3),1,0)</f>
        <v>0</v>
      </c>
    </row>
    <row r="682" spans="2:11">
      <c r="B682" s="77"/>
      <c r="K682" s="82">
        <f>IF(AND(年报!N$2&lt;=A682,A682&lt;=年报!N$3),1,0)</f>
        <v>0</v>
      </c>
    </row>
    <row r="683" spans="2:11">
      <c r="B683" s="77"/>
      <c r="K683" s="82">
        <f>IF(AND(年报!N$2&lt;=A683,A683&lt;=年报!N$3),1,0)</f>
        <v>0</v>
      </c>
    </row>
    <row r="684" spans="2:11">
      <c r="B684" s="77"/>
      <c r="K684" s="82">
        <f>IF(AND(年报!N$2&lt;=A684,A684&lt;=年报!N$3),1,0)</f>
        <v>0</v>
      </c>
    </row>
    <row r="685" spans="2:11">
      <c r="B685" s="77"/>
      <c r="K685" s="82">
        <f>IF(AND(年报!N$2&lt;=A685,A685&lt;=年报!N$3),1,0)</f>
        <v>0</v>
      </c>
    </row>
    <row r="686" spans="2:11">
      <c r="B686" s="77"/>
      <c r="K686" s="82">
        <f>IF(AND(年报!N$2&lt;=A686,A686&lt;=年报!N$3),1,0)</f>
        <v>0</v>
      </c>
    </row>
    <row r="687" spans="2:11">
      <c r="B687" s="77"/>
      <c r="K687" s="82">
        <f>IF(AND(年报!N$2&lt;=A687,A687&lt;=年报!N$3),1,0)</f>
        <v>0</v>
      </c>
    </row>
    <row r="688" spans="2:11">
      <c r="B688" s="77"/>
      <c r="K688" s="82">
        <f>IF(AND(年报!N$2&lt;=A688,A688&lt;=年报!N$3),1,0)</f>
        <v>0</v>
      </c>
    </row>
    <row r="689" spans="2:11">
      <c r="B689" s="77"/>
      <c r="K689" s="82">
        <f>IF(AND(年报!N$2&lt;=A689,A689&lt;=年报!N$3),1,0)</f>
        <v>0</v>
      </c>
    </row>
    <row r="690" spans="2:11">
      <c r="B690" s="77"/>
      <c r="K690" s="82">
        <f>IF(AND(年报!N$2&lt;=A690,A690&lt;=年报!N$3),1,0)</f>
        <v>0</v>
      </c>
    </row>
    <row r="691" spans="2:11">
      <c r="B691" s="77"/>
      <c r="K691" s="82">
        <f>IF(AND(年报!N$2&lt;=A691,A691&lt;=年报!N$3),1,0)</f>
        <v>0</v>
      </c>
    </row>
    <row r="692" spans="2:11">
      <c r="B692" s="77"/>
      <c r="K692" s="82">
        <f>IF(AND(年报!N$2&lt;=A692,A692&lt;=年报!N$3),1,0)</f>
        <v>0</v>
      </c>
    </row>
    <row r="693" spans="2:11">
      <c r="B693" s="77"/>
      <c r="K693" s="82">
        <f>IF(AND(年报!N$2&lt;=A693,A693&lt;=年报!N$3),1,0)</f>
        <v>0</v>
      </c>
    </row>
    <row r="694" spans="2:11">
      <c r="B694" s="77"/>
      <c r="K694" s="82">
        <f>IF(AND(年报!N$2&lt;=A694,A694&lt;=年报!N$3),1,0)</f>
        <v>0</v>
      </c>
    </row>
    <row r="695" spans="2:11">
      <c r="B695" s="77"/>
      <c r="K695" s="82">
        <f>IF(AND(年报!N$2&lt;=A695,A695&lt;=年报!N$3),1,0)</f>
        <v>0</v>
      </c>
    </row>
    <row r="696" spans="2:11">
      <c r="B696" s="77"/>
      <c r="K696" s="82">
        <f>IF(AND(年报!N$2&lt;=A696,A696&lt;=年报!N$3),1,0)</f>
        <v>0</v>
      </c>
    </row>
    <row r="697" spans="2:11">
      <c r="B697" s="77"/>
      <c r="K697" s="82">
        <f>IF(AND(年报!N$2&lt;=A697,A697&lt;=年报!N$3),1,0)</f>
        <v>0</v>
      </c>
    </row>
    <row r="698" spans="2:11">
      <c r="B698" s="77"/>
      <c r="K698" s="82">
        <f>IF(AND(年报!N$2&lt;=A698,A698&lt;=年报!N$3),1,0)</f>
        <v>0</v>
      </c>
    </row>
    <row r="699" spans="2:11">
      <c r="B699" s="77"/>
      <c r="K699" s="82">
        <f>IF(AND(年报!N$2&lt;=A699,A699&lt;=年报!N$3),1,0)</f>
        <v>0</v>
      </c>
    </row>
    <row r="700" spans="2:11">
      <c r="B700" s="77"/>
      <c r="K700" s="82">
        <f>IF(AND(年报!N$2&lt;=A700,A700&lt;=年报!N$3),1,0)</f>
        <v>0</v>
      </c>
    </row>
    <row r="701" spans="2:11">
      <c r="B701" s="77"/>
      <c r="K701" s="82">
        <f>IF(AND(年报!N$2&lt;=A701,A701&lt;=年报!N$3),1,0)</f>
        <v>0</v>
      </c>
    </row>
    <row r="702" spans="2:11">
      <c r="B702" s="77"/>
      <c r="K702" s="82">
        <f>IF(AND(年报!N$2&lt;=A702,A702&lt;=年报!N$3),1,0)</f>
        <v>0</v>
      </c>
    </row>
    <row r="703" spans="2:11">
      <c r="B703" s="77"/>
      <c r="K703" s="82">
        <f>IF(AND(年报!N$2&lt;=A703,A703&lt;=年报!N$3),1,0)</f>
        <v>0</v>
      </c>
    </row>
    <row r="704" spans="2:11">
      <c r="B704" s="77"/>
      <c r="K704" s="82">
        <f>IF(AND(年报!N$2&lt;=A704,A704&lt;=年报!N$3),1,0)</f>
        <v>0</v>
      </c>
    </row>
    <row r="705" spans="2:11">
      <c r="B705" s="77"/>
      <c r="K705" s="82">
        <f>IF(AND(年报!N$2&lt;=A705,A705&lt;=年报!N$3),1,0)</f>
        <v>0</v>
      </c>
    </row>
    <row r="706" spans="2:11">
      <c r="B706" s="77"/>
      <c r="K706" s="82">
        <f>IF(AND(年报!N$2&lt;=A706,A706&lt;=年报!N$3),1,0)</f>
        <v>0</v>
      </c>
    </row>
    <row r="707" spans="2:11">
      <c r="B707" s="77"/>
      <c r="K707" s="82">
        <f>IF(AND(年报!N$2&lt;=A707,A707&lt;=年报!N$3),1,0)</f>
        <v>0</v>
      </c>
    </row>
    <row r="708" spans="2:11">
      <c r="B708" s="77"/>
      <c r="K708" s="82">
        <f>IF(AND(年报!N$2&lt;=A708,A708&lt;=年报!N$3),1,0)</f>
        <v>0</v>
      </c>
    </row>
    <row r="709" spans="2:11">
      <c r="B709" s="77"/>
      <c r="K709" s="82">
        <f>IF(AND(年报!N$2&lt;=A709,A709&lt;=年报!N$3),1,0)</f>
        <v>0</v>
      </c>
    </row>
    <row r="710" spans="2:11">
      <c r="B710" s="77"/>
      <c r="K710" s="82">
        <f>IF(AND(年报!N$2&lt;=A710,A710&lt;=年报!N$3),1,0)</f>
        <v>0</v>
      </c>
    </row>
    <row r="711" spans="2:11">
      <c r="B711" s="77"/>
      <c r="K711" s="82">
        <f>IF(AND(年报!N$2&lt;=A711,A711&lt;=年报!N$3),1,0)</f>
        <v>0</v>
      </c>
    </row>
    <row r="712" spans="2:11">
      <c r="B712" s="77"/>
      <c r="K712" s="82">
        <f>IF(AND(年报!N$2&lt;=A712,A712&lt;=年报!N$3),1,0)</f>
        <v>0</v>
      </c>
    </row>
    <row r="713" spans="2:11">
      <c r="B713" s="77"/>
      <c r="K713" s="82">
        <f>IF(AND(年报!N$2&lt;=A713,A713&lt;=年报!N$3),1,0)</f>
        <v>0</v>
      </c>
    </row>
    <row r="714" spans="2:11">
      <c r="B714" s="77"/>
      <c r="K714" s="82">
        <f>IF(AND(年报!N$2&lt;=A714,A714&lt;=年报!N$3),1,0)</f>
        <v>0</v>
      </c>
    </row>
    <row r="715" spans="2:11">
      <c r="B715" s="77"/>
      <c r="K715" s="82">
        <f>IF(AND(年报!N$2&lt;=A715,A715&lt;=年报!N$3),1,0)</f>
        <v>0</v>
      </c>
    </row>
    <row r="716" spans="2:11">
      <c r="B716" s="77"/>
      <c r="K716" s="82">
        <f>IF(AND(年报!N$2&lt;=A716,A716&lt;=年报!N$3),1,0)</f>
        <v>0</v>
      </c>
    </row>
    <row r="717" spans="2:11">
      <c r="B717" s="77"/>
      <c r="K717" s="82">
        <f>IF(AND(年报!N$2&lt;=A717,A717&lt;=年报!N$3),1,0)</f>
        <v>0</v>
      </c>
    </row>
    <row r="718" spans="2:11">
      <c r="B718" s="77"/>
      <c r="K718" s="82">
        <f>IF(AND(年报!N$2&lt;=A718,A718&lt;=年报!N$3),1,0)</f>
        <v>0</v>
      </c>
    </row>
    <row r="719" spans="2:11">
      <c r="B719" s="77"/>
      <c r="K719" s="82">
        <f>IF(AND(年报!N$2&lt;=A719,A719&lt;=年报!N$3),1,0)</f>
        <v>0</v>
      </c>
    </row>
    <row r="720" spans="2:11">
      <c r="B720" s="77"/>
      <c r="K720" s="82">
        <f>IF(AND(年报!N$2&lt;=A720,A720&lt;=年报!N$3),1,0)</f>
        <v>0</v>
      </c>
    </row>
    <row r="721" spans="2:11">
      <c r="B721" s="77"/>
      <c r="K721" s="82">
        <f>IF(AND(年报!N$2&lt;=A721,A721&lt;=年报!N$3),1,0)</f>
        <v>0</v>
      </c>
    </row>
    <row r="722" spans="2:11">
      <c r="B722" s="77"/>
      <c r="K722" s="82">
        <f>IF(AND(年报!N$2&lt;=A722,A722&lt;=年报!N$3),1,0)</f>
        <v>0</v>
      </c>
    </row>
    <row r="723" spans="2:11">
      <c r="B723" s="77"/>
      <c r="K723" s="82">
        <f>IF(AND(年报!N$2&lt;=A723,A723&lt;=年报!N$3),1,0)</f>
        <v>0</v>
      </c>
    </row>
    <row r="724" spans="2:11">
      <c r="B724" s="77"/>
      <c r="K724" s="82">
        <f>IF(AND(年报!N$2&lt;=A724,A724&lt;=年报!N$3),1,0)</f>
        <v>0</v>
      </c>
    </row>
    <row r="725" spans="2:11">
      <c r="B725" s="77"/>
      <c r="K725" s="82">
        <f>IF(AND(年报!N$2&lt;=A725,A725&lt;=年报!N$3),1,0)</f>
        <v>0</v>
      </c>
    </row>
    <row r="726" spans="2:11">
      <c r="B726" s="77"/>
      <c r="K726" s="82">
        <f>IF(AND(年报!N$2&lt;=A726,A726&lt;=年报!N$3),1,0)</f>
        <v>0</v>
      </c>
    </row>
    <row r="727" spans="2:11">
      <c r="B727" s="77"/>
      <c r="K727" s="82">
        <f>IF(AND(年报!N$2&lt;=A727,A727&lt;=年报!N$3),1,0)</f>
        <v>0</v>
      </c>
    </row>
    <row r="728" spans="2:11">
      <c r="B728" s="77"/>
      <c r="K728" s="82">
        <f>IF(AND(年报!N$2&lt;=A728,A728&lt;=年报!N$3),1,0)</f>
        <v>0</v>
      </c>
    </row>
    <row r="729" spans="2:11">
      <c r="B729" s="77"/>
      <c r="K729" s="82">
        <f>IF(AND(年报!N$2&lt;=A729,A729&lt;=年报!N$3),1,0)</f>
        <v>0</v>
      </c>
    </row>
    <row r="730" spans="2:11">
      <c r="B730" s="77"/>
      <c r="K730" s="82">
        <f>IF(AND(年报!N$2&lt;=A730,A730&lt;=年报!N$3),1,0)</f>
        <v>0</v>
      </c>
    </row>
    <row r="731" spans="2:11">
      <c r="B731" s="77"/>
      <c r="K731" s="82">
        <f>IF(AND(年报!N$2&lt;=A731,A731&lt;=年报!N$3),1,0)</f>
        <v>0</v>
      </c>
    </row>
    <row r="732" spans="2:11">
      <c r="B732" s="77"/>
      <c r="K732" s="82">
        <f>IF(AND(年报!N$2&lt;=A732,A732&lt;=年报!N$3),1,0)</f>
        <v>0</v>
      </c>
    </row>
    <row r="733" spans="2:11">
      <c r="B733" s="77"/>
      <c r="K733" s="82">
        <f>IF(AND(年报!N$2&lt;=A733,A733&lt;=年报!N$3),1,0)</f>
        <v>0</v>
      </c>
    </row>
    <row r="734" spans="2:11">
      <c r="B734" s="77"/>
      <c r="K734" s="82">
        <f>IF(AND(年报!N$2&lt;=A734,A734&lt;=年报!N$3),1,0)</f>
        <v>0</v>
      </c>
    </row>
    <row r="735" spans="2:11">
      <c r="B735" s="77"/>
      <c r="K735" s="82">
        <f>IF(AND(年报!N$2&lt;=A735,A735&lt;=年报!N$3),1,0)</f>
        <v>0</v>
      </c>
    </row>
    <row r="736" spans="2:11">
      <c r="B736" s="77"/>
      <c r="K736" s="82">
        <f>IF(AND(年报!N$2&lt;=A736,A736&lt;=年报!N$3),1,0)</f>
        <v>0</v>
      </c>
    </row>
    <row r="737" spans="2:11">
      <c r="B737" s="77"/>
      <c r="K737" s="82">
        <f>IF(AND(年报!N$2&lt;=A737,A737&lt;=年报!N$3),1,0)</f>
        <v>0</v>
      </c>
    </row>
    <row r="738" spans="2:11">
      <c r="B738" s="77"/>
      <c r="K738" s="82">
        <f>IF(AND(年报!N$2&lt;=A738,A738&lt;=年报!N$3),1,0)</f>
        <v>0</v>
      </c>
    </row>
    <row r="739" spans="2:11">
      <c r="B739" s="77"/>
      <c r="K739" s="82">
        <f>IF(AND(年报!N$2&lt;=A739,A739&lt;=年报!N$3),1,0)</f>
        <v>0</v>
      </c>
    </row>
    <row r="740" spans="2:11">
      <c r="B740" s="77"/>
      <c r="K740" s="82">
        <f>IF(AND(年报!N$2&lt;=A740,A740&lt;=年报!N$3),1,0)</f>
        <v>0</v>
      </c>
    </row>
    <row r="741" spans="2:11">
      <c r="B741" s="77"/>
      <c r="K741" s="82">
        <f>IF(AND(年报!N$2&lt;=A741,A741&lt;=年报!N$3),1,0)</f>
        <v>0</v>
      </c>
    </row>
    <row r="742" spans="2:11">
      <c r="B742" s="77"/>
      <c r="K742" s="82">
        <f>IF(AND(年报!N$2&lt;=A742,A742&lt;=年报!N$3),1,0)</f>
        <v>0</v>
      </c>
    </row>
    <row r="743" spans="2:11">
      <c r="B743" s="77"/>
      <c r="K743" s="82">
        <f>IF(AND(年报!N$2&lt;=A743,A743&lt;=年报!N$3),1,0)</f>
        <v>0</v>
      </c>
    </row>
    <row r="744" spans="2:11">
      <c r="B744" s="77"/>
      <c r="K744" s="82">
        <f>IF(AND(年报!N$2&lt;=A744,A744&lt;=年报!N$3),1,0)</f>
        <v>0</v>
      </c>
    </row>
    <row r="745" spans="2:11">
      <c r="B745" s="77"/>
      <c r="K745" s="82">
        <f>IF(AND(年报!N$2&lt;=A745,A745&lt;=年报!N$3),1,0)</f>
        <v>0</v>
      </c>
    </row>
    <row r="746" spans="2:11">
      <c r="B746" s="77"/>
      <c r="K746" s="82">
        <f>IF(AND(年报!N$2&lt;=A746,A746&lt;=年报!N$3),1,0)</f>
        <v>0</v>
      </c>
    </row>
    <row r="747" spans="2:11">
      <c r="B747" s="77"/>
      <c r="K747" s="82">
        <f>IF(AND(年报!N$2&lt;=A747,A747&lt;=年报!N$3),1,0)</f>
        <v>0</v>
      </c>
    </row>
    <row r="748" spans="2:11">
      <c r="B748" s="77"/>
      <c r="K748" s="82">
        <f>IF(AND(年报!N$2&lt;=A748,A748&lt;=年报!N$3),1,0)</f>
        <v>0</v>
      </c>
    </row>
    <row r="749" spans="2:11">
      <c r="B749" s="77"/>
      <c r="K749" s="82">
        <f>IF(AND(年报!N$2&lt;=A749,A749&lt;=年报!N$3),1,0)</f>
        <v>0</v>
      </c>
    </row>
    <row r="750" spans="2:11">
      <c r="B750" s="77"/>
      <c r="K750" s="82">
        <f>IF(AND(年报!N$2&lt;=A750,A750&lt;=年报!N$3),1,0)</f>
        <v>0</v>
      </c>
    </row>
    <row r="751" spans="2:11">
      <c r="B751" s="77"/>
      <c r="K751" s="82">
        <f>IF(AND(年报!N$2&lt;=A751,A751&lt;=年报!N$3),1,0)</f>
        <v>0</v>
      </c>
    </row>
    <row r="752" spans="2:11">
      <c r="B752" s="77"/>
      <c r="K752" s="82">
        <f>IF(AND(年报!N$2&lt;=A752,A752&lt;=年报!N$3),1,0)</f>
        <v>0</v>
      </c>
    </row>
    <row r="753" spans="2:11">
      <c r="B753" s="77"/>
      <c r="K753" s="82">
        <f>IF(AND(年报!N$2&lt;=A753,A753&lt;=年报!N$3),1,0)</f>
        <v>0</v>
      </c>
    </row>
    <row r="754" spans="2:11">
      <c r="B754" s="77"/>
      <c r="K754" s="82">
        <f>IF(AND(年报!N$2&lt;=A754,A754&lt;=年报!N$3),1,0)</f>
        <v>0</v>
      </c>
    </row>
    <row r="755" spans="2:11">
      <c r="B755" s="77"/>
      <c r="K755" s="82">
        <f>IF(AND(年报!N$2&lt;=A755,A755&lt;=年报!N$3),1,0)</f>
        <v>0</v>
      </c>
    </row>
    <row r="756" spans="2:11">
      <c r="B756" s="77"/>
      <c r="K756" s="82">
        <f>IF(AND(年报!N$2&lt;=A756,A756&lt;=年报!N$3),1,0)</f>
        <v>0</v>
      </c>
    </row>
    <row r="757" spans="2:11">
      <c r="B757" s="77"/>
      <c r="K757" s="82">
        <f>IF(AND(年报!N$2&lt;=A757,A757&lt;=年报!N$3),1,0)</f>
        <v>0</v>
      </c>
    </row>
    <row r="758" spans="2:11">
      <c r="B758" s="77"/>
      <c r="K758" s="82">
        <f>IF(AND(年报!N$2&lt;=A758,A758&lt;=年报!N$3),1,0)</f>
        <v>0</v>
      </c>
    </row>
    <row r="759" spans="2:11">
      <c r="B759" s="77"/>
      <c r="K759" s="82">
        <f>IF(AND(年报!N$2&lt;=A759,A759&lt;=年报!N$3),1,0)</f>
        <v>0</v>
      </c>
    </row>
    <row r="760" spans="2:11">
      <c r="B760" s="77"/>
      <c r="K760" s="82">
        <f>IF(AND(年报!N$2&lt;=A760,A760&lt;=年报!N$3),1,0)</f>
        <v>0</v>
      </c>
    </row>
    <row r="761" spans="2:11">
      <c r="B761" s="77"/>
      <c r="K761" s="82">
        <f>IF(AND(年报!N$2&lt;=A761,A761&lt;=年报!N$3),1,0)</f>
        <v>0</v>
      </c>
    </row>
    <row r="762" spans="2:11">
      <c r="B762" s="77"/>
      <c r="K762" s="82">
        <f>IF(AND(年报!N$2&lt;=A762,A762&lt;=年报!N$3),1,0)</f>
        <v>0</v>
      </c>
    </row>
    <row r="763" spans="2:11">
      <c r="B763" s="77"/>
      <c r="K763" s="82">
        <f>IF(AND(年报!N$2&lt;=A763,A763&lt;=年报!N$3),1,0)</f>
        <v>0</v>
      </c>
    </row>
    <row r="764" spans="2:11">
      <c r="B764" s="77"/>
      <c r="K764" s="82">
        <f>IF(AND(年报!N$2&lt;=A764,A764&lt;=年报!N$3),1,0)</f>
        <v>0</v>
      </c>
    </row>
    <row r="765" spans="2:11">
      <c r="B765" s="77"/>
      <c r="K765" s="82">
        <f>IF(AND(年报!N$2&lt;=A765,A765&lt;=年报!N$3),1,0)</f>
        <v>0</v>
      </c>
    </row>
    <row r="766" spans="2:11">
      <c r="B766" s="77"/>
      <c r="K766" s="82">
        <f>IF(AND(年报!N$2&lt;=A766,A766&lt;=年报!N$3),1,0)</f>
        <v>0</v>
      </c>
    </row>
    <row r="767" spans="2:11">
      <c r="B767" s="77"/>
      <c r="K767" s="82">
        <f>IF(AND(年报!N$2&lt;=A767,A767&lt;=年报!N$3),1,0)</f>
        <v>0</v>
      </c>
    </row>
    <row r="768" spans="2:11">
      <c r="B768" s="77"/>
      <c r="K768" s="82">
        <f>IF(AND(年报!N$2&lt;=A768,A768&lt;=年报!N$3),1,0)</f>
        <v>0</v>
      </c>
    </row>
    <row r="769" spans="2:11">
      <c r="B769" s="77"/>
      <c r="K769" s="82">
        <f>IF(AND(年报!N$2&lt;=A769,A769&lt;=年报!N$3),1,0)</f>
        <v>0</v>
      </c>
    </row>
    <row r="770" spans="2:11">
      <c r="B770" s="77"/>
      <c r="K770" s="82">
        <f>IF(AND(年报!N$2&lt;=A770,A770&lt;=年报!N$3),1,0)</f>
        <v>0</v>
      </c>
    </row>
    <row r="771" spans="2:11">
      <c r="B771" s="77"/>
      <c r="K771" s="82">
        <f>IF(AND(年报!N$2&lt;=A771,A771&lt;=年报!N$3),1,0)</f>
        <v>0</v>
      </c>
    </row>
    <row r="772" spans="2:11">
      <c r="B772" s="77"/>
      <c r="K772" s="82">
        <f>IF(AND(年报!N$2&lt;=A772,A772&lt;=年报!N$3),1,0)</f>
        <v>0</v>
      </c>
    </row>
    <row r="773" spans="2:11">
      <c r="B773" s="77"/>
      <c r="K773" s="82">
        <f>IF(AND(年报!N$2&lt;=A773,A773&lt;=年报!N$3),1,0)</f>
        <v>0</v>
      </c>
    </row>
    <row r="774" spans="2:11">
      <c r="B774" s="77"/>
      <c r="K774" s="82">
        <f>IF(AND(年报!N$2&lt;=A774,A774&lt;=年报!N$3),1,0)</f>
        <v>0</v>
      </c>
    </row>
    <row r="775" spans="2:11">
      <c r="B775" s="77"/>
      <c r="K775" s="82">
        <f>IF(AND(年报!N$2&lt;=A775,A775&lt;=年报!N$3),1,0)</f>
        <v>0</v>
      </c>
    </row>
    <row r="776" spans="2:11">
      <c r="B776" s="77"/>
      <c r="K776" s="82">
        <f>IF(AND(年报!N$2&lt;=A776,A776&lt;=年报!N$3),1,0)</f>
        <v>0</v>
      </c>
    </row>
    <row r="777" spans="2:11">
      <c r="B777" s="77"/>
      <c r="K777" s="82">
        <f>IF(AND(年报!N$2&lt;=A777,A777&lt;=年报!N$3),1,0)</f>
        <v>0</v>
      </c>
    </row>
    <row r="778" spans="2:11">
      <c r="B778" s="77"/>
      <c r="K778" s="82">
        <f>IF(AND(年报!N$2&lt;=A778,A778&lt;=年报!N$3),1,0)</f>
        <v>0</v>
      </c>
    </row>
    <row r="779" spans="2:11">
      <c r="B779" s="77"/>
      <c r="K779" s="82">
        <f>IF(AND(年报!N$2&lt;=A779,A779&lt;=年报!N$3),1,0)</f>
        <v>0</v>
      </c>
    </row>
    <row r="780" spans="2:11">
      <c r="B780" s="77"/>
      <c r="K780" s="82">
        <f>IF(AND(年报!N$2&lt;=A780,A780&lt;=年报!N$3),1,0)</f>
        <v>0</v>
      </c>
    </row>
    <row r="781" spans="2:11">
      <c r="B781" s="77"/>
      <c r="K781" s="82">
        <f>IF(AND(年报!N$2&lt;=A781,A781&lt;=年报!N$3),1,0)</f>
        <v>0</v>
      </c>
    </row>
    <row r="782" spans="2:11">
      <c r="B782" s="77"/>
      <c r="K782" s="82">
        <f>IF(AND(年报!N$2&lt;=A782,A782&lt;=年报!N$3),1,0)</f>
        <v>0</v>
      </c>
    </row>
    <row r="783" spans="2:11">
      <c r="B783" s="77"/>
      <c r="K783" s="82">
        <f>IF(AND(年报!N$2&lt;=A783,A783&lt;=年报!N$3),1,0)</f>
        <v>0</v>
      </c>
    </row>
    <row r="784" spans="2:11">
      <c r="B784" s="77"/>
      <c r="K784" s="82">
        <f>IF(AND(年报!N$2&lt;=A784,A784&lt;=年报!N$3),1,0)</f>
        <v>0</v>
      </c>
    </row>
    <row r="785" spans="2:11">
      <c r="B785" s="77"/>
      <c r="K785" s="82">
        <f>IF(AND(年报!N$2&lt;=A785,A785&lt;=年报!N$3),1,0)</f>
        <v>0</v>
      </c>
    </row>
    <row r="786" spans="2:11">
      <c r="B786" s="77"/>
      <c r="K786" s="82">
        <f>IF(AND(年报!N$2&lt;=A786,A786&lt;=年报!N$3),1,0)</f>
        <v>0</v>
      </c>
    </row>
    <row r="787" spans="2:11">
      <c r="B787" s="77"/>
      <c r="K787" s="82">
        <f>IF(AND(年报!N$2&lt;=A787,A787&lt;=年报!N$3),1,0)</f>
        <v>0</v>
      </c>
    </row>
    <row r="788" spans="2:11">
      <c r="B788" s="77"/>
      <c r="K788" s="82">
        <f>IF(AND(年报!N$2&lt;=A788,A788&lt;=年报!N$3),1,0)</f>
        <v>0</v>
      </c>
    </row>
    <row r="789" spans="2:11">
      <c r="B789" s="77"/>
      <c r="K789" s="82">
        <f>IF(AND(年报!N$2&lt;=A789,A789&lt;=年报!N$3),1,0)</f>
        <v>0</v>
      </c>
    </row>
    <row r="790" spans="2:11">
      <c r="B790" s="77"/>
      <c r="K790" s="82">
        <f>IF(AND(年报!N$2&lt;=A790,A790&lt;=年报!N$3),1,0)</f>
        <v>0</v>
      </c>
    </row>
    <row r="791" spans="2:11">
      <c r="B791" s="77"/>
      <c r="K791" s="82">
        <f>IF(AND(年报!N$2&lt;=A791,A791&lt;=年报!N$3),1,0)</f>
        <v>0</v>
      </c>
    </row>
    <row r="792" spans="2:11">
      <c r="B792" s="77"/>
      <c r="K792" s="82">
        <f>IF(AND(年报!N$2&lt;=A792,A792&lt;=年报!N$3),1,0)</f>
        <v>0</v>
      </c>
    </row>
    <row r="793" spans="2:11">
      <c r="B793" s="77"/>
      <c r="K793" s="82">
        <f>IF(AND(年报!N$2&lt;=A793,A793&lt;=年报!N$3),1,0)</f>
        <v>0</v>
      </c>
    </row>
    <row r="794" spans="2:11">
      <c r="B794" s="77"/>
      <c r="K794" s="82">
        <f>IF(AND(年报!N$2&lt;=A794,A794&lt;=年报!N$3),1,0)</f>
        <v>0</v>
      </c>
    </row>
    <row r="795" spans="2:11">
      <c r="B795" s="77"/>
      <c r="K795" s="82">
        <f>IF(AND(年报!N$2&lt;=A795,A795&lt;=年报!N$3),1,0)</f>
        <v>0</v>
      </c>
    </row>
    <row r="796" spans="2:11">
      <c r="B796" s="77"/>
      <c r="K796" s="82">
        <f>IF(AND(年报!N$2&lt;=A796,A796&lt;=年报!N$3),1,0)</f>
        <v>0</v>
      </c>
    </row>
    <row r="797" spans="2:11">
      <c r="B797" s="77"/>
      <c r="K797" s="82">
        <f>IF(AND(年报!N$2&lt;=A797,A797&lt;=年报!N$3),1,0)</f>
        <v>0</v>
      </c>
    </row>
    <row r="798" spans="2:11">
      <c r="B798" s="77"/>
      <c r="K798" s="82">
        <f>IF(AND(年报!N$2&lt;=A798,A798&lt;=年报!N$3),1,0)</f>
        <v>0</v>
      </c>
    </row>
    <row r="799" spans="2:11">
      <c r="B799" s="77"/>
      <c r="K799" s="82">
        <f>IF(AND(年报!N$2&lt;=A799,A799&lt;=年报!N$3),1,0)</f>
        <v>0</v>
      </c>
    </row>
    <row r="800" spans="2:11">
      <c r="B800" s="77"/>
      <c r="K800" s="82">
        <f>IF(AND(年报!N$2&lt;=A800,A800&lt;=年报!N$3),1,0)</f>
        <v>0</v>
      </c>
    </row>
    <row r="801" spans="2:11">
      <c r="B801" s="77"/>
      <c r="K801" s="82">
        <f>IF(AND(年报!N$2&lt;=A801,A801&lt;=年报!N$3),1,0)</f>
        <v>0</v>
      </c>
    </row>
    <row r="802" spans="2:11">
      <c r="B802" s="77"/>
      <c r="K802" s="82">
        <f>IF(AND(年报!N$2&lt;=A802,A802&lt;=年报!N$3),1,0)</f>
        <v>0</v>
      </c>
    </row>
    <row r="803" spans="2:11">
      <c r="B803" s="77"/>
      <c r="K803" s="82">
        <f>IF(AND(年报!N$2&lt;=A803,A803&lt;=年报!N$3),1,0)</f>
        <v>0</v>
      </c>
    </row>
    <row r="804" spans="2:11">
      <c r="B804" s="77"/>
      <c r="K804" s="82">
        <f>IF(AND(年报!N$2&lt;=A804,A804&lt;=年报!N$3),1,0)</f>
        <v>0</v>
      </c>
    </row>
    <row r="805" spans="2:11">
      <c r="B805" s="77"/>
      <c r="K805" s="82">
        <f>IF(AND(年报!N$2&lt;=A805,A805&lt;=年报!N$3),1,0)</f>
        <v>0</v>
      </c>
    </row>
    <row r="806" spans="2:11">
      <c r="B806" s="77"/>
      <c r="K806" s="82">
        <f>IF(AND(年报!N$2&lt;=A806,A806&lt;=年报!N$3),1,0)</f>
        <v>0</v>
      </c>
    </row>
    <row r="807" spans="2:11">
      <c r="B807" s="77"/>
      <c r="K807" s="82">
        <f>IF(AND(年报!N$2&lt;=A807,A807&lt;=年报!N$3),1,0)</f>
        <v>0</v>
      </c>
    </row>
    <row r="808" spans="2:11">
      <c r="B808" s="77"/>
      <c r="K808" s="82">
        <f>IF(AND(年报!N$2&lt;=A808,A808&lt;=年报!N$3),1,0)</f>
        <v>0</v>
      </c>
    </row>
    <row r="809" spans="2:11">
      <c r="B809" s="77"/>
      <c r="K809" s="82">
        <f>IF(AND(年报!N$2&lt;=A809,A809&lt;=年报!N$3),1,0)</f>
        <v>0</v>
      </c>
    </row>
    <row r="810" spans="2:11">
      <c r="B810" s="77"/>
      <c r="K810" s="82">
        <f>IF(AND(年报!N$2&lt;=A810,A810&lt;=年报!N$3),1,0)</f>
        <v>0</v>
      </c>
    </row>
    <row r="811" spans="2:11">
      <c r="B811" s="77"/>
      <c r="K811" s="82">
        <f>IF(AND(年报!N$2&lt;=A811,A811&lt;=年报!N$3),1,0)</f>
        <v>0</v>
      </c>
    </row>
    <row r="812" spans="2:11">
      <c r="B812" s="77"/>
      <c r="K812" s="82">
        <f>IF(AND(年报!N$2&lt;=A812,A812&lt;=年报!N$3),1,0)</f>
        <v>0</v>
      </c>
    </row>
    <row r="813" spans="2:11">
      <c r="B813" s="77"/>
      <c r="K813" s="82">
        <f>IF(AND(年报!N$2&lt;=A813,A813&lt;=年报!N$3),1,0)</f>
        <v>0</v>
      </c>
    </row>
    <row r="814" spans="2:11">
      <c r="B814" s="77"/>
      <c r="K814" s="82">
        <f>IF(AND(年报!N$2&lt;=A814,A814&lt;=年报!N$3),1,0)</f>
        <v>0</v>
      </c>
    </row>
    <row r="815" spans="2:11">
      <c r="B815" s="77"/>
      <c r="K815" s="82">
        <f>IF(AND(年报!N$2&lt;=A815,A815&lt;=年报!N$3),1,0)</f>
        <v>0</v>
      </c>
    </row>
    <row r="816" spans="2:11">
      <c r="B816" s="77"/>
      <c r="K816" s="82">
        <f>IF(AND(年报!N$2&lt;=A816,A816&lt;=年报!N$3),1,0)</f>
        <v>0</v>
      </c>
    </row>
    <row r="817" spans="2:11">
      <c r="B817" s="77"/>
      <c r="K817" s="82">
        <f>IF(AND(年报!N$2&lt;=A817,A817&lt;=年报!N$3),1,0)</f>
        <v>0</v>
      </c>
    </row>
    <row r="818" spans="2:11">
      <c r="B818" s="77"/>
      <c r="K818" s="82">
        <f>IF(AND(年报!N$2&lt;=A818,A818&lt;=年报!N$3),1,0)</f>
        <v>0</v>
      </c>
    </row>
    <row r="819" spans="2:11">
      <c r="B819" s="77"/>
      <c r="K819" s="82">
        <f>IF(AND(年报!N$2&lt;=A819,A819&lt;=年报!N$3),1,0)</f>
        <v>0</v>
      </c>
    </row>
    <row r="820" spans="2:11">
      <c r="B820" s="77"/>
      <c r="K820" s="82">
        <f>IF(AND(年报!N$2&lt;=A820,A820&lt;=年报!N$3),1,0)</f>
        <v>0</v>
      </c>
    </row>
    <row r="821" spans="2:11">
      <c r="B821" s="77"/>
      <c r="K821" s="82">
        <f>IF(AND(年报!N$2&lt;=A821,A821&lt;=年报!N$3),1,0)</f>
        <v>0</v>
      </c>
    </row>
    <row r="822" spans="2:11">
      <c r="B822" s="77"/>
      <c r="K822" s="82">
        <f>IF(AND(年报!N$2&lt;=A822,A822&lt;=年报!N$3),1,0)</f>
        <v>0</v>
      </c>
    </row>
    <row r="823" spans="2:11">
      <c r="B823" s="77"/>
      <c r="K823" s="82">
        <f>IF(AND(年报!N$2&lt;=A823,A823&lt;=年报!N$3),1,0)</f>
        <v>0</v>
      </c>
    </row>
    <row r="824" spans="2:11">
      <c r="B824" s="77"/>
      <c r="K824" s="82">
        <f>IF(AND(年报!N$2&lt;=A824,A824&lt;=年报!N$3),1,0)</f>
        <v>0</v>
      </c>
    </row>
    <row r="825" spans="2:11">
      <c r="B825" s="77"/>
      <c r="K825" s="82">
        <f>IF(AND(年报!N$2&lt;=A825,A825&lt;=年报!N$3),1,0)</f>
        <v>0</v>
      </c>
    </row>
    <row r="826" spans="2:11">
      <c r="B826" s="77"/>
      <c r="K826" s="82">
        <f>IF(AND(年报!N$2&lt;=A826,A826&lt;=年报!N$3),1,0)</f>
        <v>0</v>
      </c>
    </row>
    <row r="827" spans="2:11">
      <c r="B827" s="77"/>
      <c r="K827" s="82">
        <f>IF(AND(年报!N$2&lt;=A827,A827&lt;=年报!N$3),1,0)</f>
        <v>0</v>
      </c>
    </row>
    <row r="828" spans="2:11">
      <c r="B828" s="77"/>
      <c r="K828" s="82">
        <f>IF(AND(年报!N$2&lt;=A828,A828&lt;=年报!N$3),1,0)</f>
        <v>0</v>
      </c>
    </row>
    <row r="829" spans="2:11">
      <c r="B829" s="77"/>
      <c r="K829" s="82">
        <f>IF(AND(年报!N$2&lt;=A829,A829&lt;=年报!N$3),1,0)</f>
        <v>0</v>
      </c>
    </row>
    <row r="830" spans="2:11">
      <c r="B830" s="77"/>
      <c r="K830" s="82">
        <f>IF(AND(年报!N$2&lt;=A830,A830&lt;=年报!N$3),1,0)</f>
        <v>0</v>
      </c>
    </row>
    <row r="831" spans="2:11">
      <c r="B831" s="77"/>
      <c r="K831" s="82">
        <f>IF(AND(年报!N$2&lt;=A831,A831&lt;=年报!N$3),1,0)</f>
        <v>0</v>
      </c>
    </row>
    <row r="832" spans="2:11">
      <c r="B832" s="77"/>
      <c r="K832" s="82">
        <f>IF(AND(年报!N$2&lt;=A832,A832&lt;=年报!N$3),1,0)</f>
        <v>0</v>
      </c>
    </row>
    <row r="833" spans="2:11">
      <c r="B833" s="77"/>
      <c r="K833" s="82">
        <f>IF(AND(年报!N$2&lt;=A833,A833&lt;=年报!N$3),1,0)</f>
        <v>0</v>
      </c>
    </row>
    <row r="834" spans="2:11">
      <c r="B834" s="77"/>
      <c r="K834" s="82">
        <f>IF(AND(年报!N$2&lt;=A834,A834&lt;=年报!N$3),1,0)</f>
        <v>0</v>
      </c>
    </row>
    <row r="835" spans="2:11">
      <c r="B835" s="77"/>
      <c r="K835" s="82">
        <f>IF(AND(年报!N$2&lt;=A835,A835&lt;=年报!N$3),1,0)</f>
        <v>0</v>
      </c>
    </row>
    <row r="836" spans="2:11">
      <c r="B836" s="77"/>
      <c r="K836" s="82">
        <f>IF(AND(年报!N$2&lt;=A836,A836&lt;=年报!N$3),1,0)</f>
        <v>0</v>
      </c>
    </row>
    <row r="837" spans="2:11">
      <c r="B837" s="77"/>
      <c r="K837" s="82">
        <f>IF(AND(年报!N$2&lt;=A837,A837&lt;=年报!N$3),1,0)</f>
        <v>0</v>
      </c>
    </row>
    <row r="838" spans="2:11">
      <c r="B838" s="77"/>
      <c r="K838" s="82">
        <f>IF(AND(年报!N$2&lt;=A838,A838&lt;=年报!N$3),1,0)</f>
        <v>0</v>
      </c>
    </row>
    <row r="839" spans="2:11">
      <c r="B839" s="77"/>
      <c r="K839" s="82">
        <f>IF(AND(年报!N$2&lt;=A839,A839&lt;=年报!N$3),1,0)</f>
        <v>0</v>
      </c>
    </row>
    <row r="840" spans="2:11">
      <c r="B840" s="77"/>
      <c r="K840" s="82">
        <f>IF(AND(年报!N$2&lt;=A840,A840&lt;=年报!N$3),1,0)</f>
        <v>0</v>
      </c>
    </row>
    <row r="841" spans="2:11">
      <c r="B841" s="77"/>
      <c r="K841" s="82">
        <f>IF(AND(年报!N$2&lt;=A841,A841&lt;=年报!N$3),1,0)</f>
        <v>0</v>
      </c>
    </row>
    <row r="842" spans="2:11">
      <c r="B842" s="77"/>
      <c r="K842" s="82">
        <f>IF(AND(年报!N$2&lt;=A842,A842&lt;=年报!N$3),1,0)</f>
        <v>0</v>
      </c>
    </row>
    <row r="843" spans="2:11">
      <c r="B843" s="77"/>
      <c r="K843" s="82">
        <f>IF(AND(年报!N$2&lt;=A843,A843&lt;=年报!N$3),1,0)</f>
        <v>0</v>
      </c>
    </row>
    <row r="844" spans="2:11">
      <c r="B844" s="77"/>
      <c r="K844" s="82">
        <f>IF(AND(年报!N$2&lt;=A844,A844&lt;=年报!N$3),1,0)</f>
        <v>0</v>
      </c>
    </row>
    <row r="845" spans="2:11">
      <c r="B845" s="77"/>
      <c r="K845" s="82">
        <f>IF(AND(年报!N$2&lt;=A845,A845&lt;=年报!N$3),1,0)</f>
        <v>0</v>
      </c>
    </row>
    <row r="846" spans="2:11">
      <c r="B846" s="77"/>
      <c r="K846" s="82">
        <f>IF(AND(年报!N$2&lt;=A846,A846&lt;=年报!N$3),1,0)</f>
        <v>0</v>
      </c>
    </row>
    <row r="847" spans="2:11">
      <c r="B847" s="77"/>
      <c r="K847" s="82">
        <f>IF(AND(年报!N$2&lt;=A847,A847&lt;=年报!N$3),1,0)</f>
        <v>0</v>
      </c>
    </row>
    <row r="848" spans="2:11">
      <c r="B848" s="77"/>
      <c r="K848" s="82">
        <f>IF(AND(年报!N$2&lt;=A848,A848&lt;=年报!N$3),1,0)</f>
        <v>0</v>
      </c>
    </row>
    <row r="849" spans="2:11">
      <c r="B849" s="77"/>
      <c r="K849" s="82">
        <f>IF(AND(年报!N$2&lt;=A849,A849&lt;=年报!N$3),1,0)</f>
        <v>0</v>
      </c>
    </row>
    <row r="850" spans="2:11">
      <c r="B850" s="77"/>
      <c r="K850" s="82">
        <f>IF(AND(年报!N$2&lt;=A850,A850&lt;=年报!N$3),1,0)</f>
        <v>0</v>
      </c>
    </row>
    <row r="851" spans="2:11">
      <c r="B851" s="77"/>
      <c r="K851" s="82">
        <f>IF(AND(年报!N$2&lt;=A851,A851&lt;=年报!N$3),1,0)</f>
        <v>0</v>
      </c>
    </row>
    <row r="852" spans="2:11">
      <c r="B852" s="77"/>
      <c r="K852" s="82">
        <f>IF(AND(年报!N$2&lt;=A852,A852&lt;=年报!N$3),1,0)</f>
        <v>0</v>
      </c>
    </row>
    <row r="853" spans="2:11">
      <c r="B853" s="77"/>
      <c r="K853" s="82">
        <f>IF(AND(年报!N$2&lt;=A853,A853&lt;=年报!N$3),1,0)</f>
        <v>0</v>
      </c>
    </row>
    <row r="854" spans="2:11">
      <c r="B854" s="77"/>
      <c r="K854" s="82">
        <f>IF(AND(年报!N$2&lt;=A854,A854&lt;=年报!N$3),1,0)</f>
        <v>0</v>
      </c>
    </row>
    <row r="855" spans="2:11">
      <c r="B855" s="77"/>
      <c r="K855" s="82">
        <f>IF(AND(年报!N$2&lt;=A855,A855&lt;=年报!N$3),1,0)</f>
        <v>0</v>
      </c>
    </row>
    <row r="856" spans="2:11">
      <c r="B856" s="77"/>
      <c r="K856" s="82">
        <f>IF(AND(年报!N$2&lt;=A856,A856&lt;=年报!N$3),1,0)</f>
        <v>0</v>
      </c>
    </row>
    <row r="857" spans="2:11">
      <c r="B857" s="77"/>
      <c r="K857" s="82">
        <f>IF(AND(年报!N$2&lt;=A857,A857&lt;=年报!N$3),1,0)</f>
        <v>0</v>
      </c>
    </row>
    <row r="858" spans="2:11">
      <c r="B858" s="77"/>
      <c r="K858" s="82">
        <f>IF(AND(年报!N$2&lt;=A858,A858&lt;=年报!N$3),1,0)</f>
        <v>0</v>
      </c>
    </row>
    <row r="859" spans="2:11">
      <c r="B859" s="77"/>
      <c r="K859" s="82">
        <f>IF(AND(年报!N$2&lt;=A859,A859&lt;=年报!N$3),1,0)</f>
        <v>0</v>
      </c>
    </row>
    <row r="860" spans="2:11">
      <c r="B860" s="77"/>
      <c r="K860" s="82">
        <f>IF(AND(年报!N$2&lt;=A860,A860&lt;=年报!N$3),1,0)</f>
        <v>0</v>
      </c>
    </row>
    <row r="861" spans="2:11">
      <c r="B861" s="77"/>
      <c r="K861" s="82">
        <f>IF(AND(年报!N$2&lt;=A861,A861&lt;=年报!N$3),1,0)</f>
        <v>0</v>
      </c>
    </row>
    <row r="862" spans="2:11">
      <c r="B862" s="77"/>
      <c r="K862" s="82">
        <f>IF(AND(年报!N$2&lt;=A862,A862&lt;=年报!N$3),1,0)</f>
        <v>0</v>
      </c>
    </row>
    <row r="863" spans="2:11">
      <c r="B863" s="77"/>
      <c r="K863" s="82">
        <f>IF(AND(年报!N$2&lt;=A863,A863&lt;=年报!N$3),1,0)</f>
        <v>0</v>
      </c>
    </row>
    <row r="864" spans="2:11">
      <c r="B864" s="77"/>
      <c r="K864" s="82">
        <f>IF(AND(年报!N$2&lt;=A864,A864&lt;=年报!N$3),1,0)</f>
        <v>0</v>
      </c>
    </row>
    <row r="865" spans="2:11">
      <c r="B865" s="77"/>
      <c r="K865" s="82">
        <f>IF(AND(年报!N$2&lt;=A865,A865&lt;=年报!N$3),1,0)</f>
        <v>0</v>
      </c>
    </row>
    <row r="866" spans="2:11">
      <c r="B866" s="77"/>
      <c r="K866" s="82">
        <f>IF(AND(年报!N$2&lt;=A866,A866&lt;=年报!N$3),1,0)</f>
        <v>0</v>
      </c>
    </row>
    <row r="867" spans="2:11">
      <c r="B867" s="77"/>
      <c r="K867" s="82">
        <f>IF(AND(年报!N$2&lt;=A867,A867&lt;=年报!N$3),1,0)</f>
        <v>0</v>
      </c>
    </row>
    <row r="868" spans="2:11">
      <c r="B868" s="77"/>
      <c r="K868" s="82">
        <f>IF(AND(年报!N$2&lt;=A868,A868&lt;=年报!N$3),1,0)</f>
        <v>0</v>
      </c>
    </row>
    <row r="869" spans="2:11">
      <c r="B869" s="77"/>
      <c r="K869" s="82">
        <f>IF(AND(年报!N$2&lt;=A869,A869&lt;=年报!N$3),1,0)</f>
        <v>0</v>
      </c>
    </row>
    <row r="870" spans="2:11">
      <c r="B870" s="77"/>
      <c r="K870" s="82">
        <f>IF(AND(年报!N$2&lt;=A870,A870&lt;=年报!N$3),1,0)</f>
        <v>0</v>
      </c>
    </row>
    <row r="871" spans="2:11">
      <c r="B871" s="77"/>
      <c r="K871" s="82">
        <f>IF(AND(年报!N$2&lt;=A871,A871&lt;=年报!N$3),1,0)</f>
        <v>0</v>
      </c>
    </row>
    <row r="872" spans="2:11">
      <c r="B872" s="77"/>
      <c r="K872" s="82">
        <f>IF(AND(年报!N$2&lt;=A872,A872&lt;=年报!N$3),1,0)</f>
        <v>0</v>
      </c>
    </row>
    <row r="873" spans="2:11">
      <c r="B873" s="77"/>
      <c r="K873" s="82">
        <f>IF(AND(年报!N$2&lt;=A873,A873&lt;=年报!N$3),1,0)</f>
        <v>0</v>
      </c>
    </row>
    <row r="874" spans="2:11">
      <c r="B874" s="77"/>
      <c r="K874" s="82">
        <f>IF(AND(年报!N$2&lt;=A874,A874&lt;=年报!N$3),1,0)</f>
        <v>0</v>
      </c>
    </row>
    <row r="875" spans="2:11">
      <c r="B875" s="77"/>
      <c r="K875" s="82">
        <f>IF(AND(年报!N$2&lt;=A875,A875&lt;=年报!N$3),1,0)</f>
        <v>0</v>
      </c>
    </row>
    <row r="876" spans="2:11">
      <c r="B876" s="77"/>
      <c r="K876" s="82">
        <f>IF(AND(年报!N$2&lt;=A876,A876&lt;=年报!N$3),1,0)</f>
        <v>0</v>
      </c>
    </row>
    <row r="877" spans="2:11">
      <c r="B877" s="77"/>
      <c r="K877" s="82">
        <f>IF(AND(年报!N$2&lt;=A877,A877&lt;=年报!N$3),1,0)</f>
        <v>0</v>
      </c>
    </row>
    <row r="878" spans="2:11">
      <c r="B878" s="77"/>
      <c r="K878" s="82">
        <f>IF(AND(年报!N$2&lt;=A878,A878&lt;=年报!N$3),1,0)</f>
        <v>0</v>
      </c>
    </row>
    <row r="879" spans="2:11">
      <c r="B879" s="77"/>
      <c r="K879" s="82">
        <f>IF(AND(年报!N$2&lt;=A879,A879&lt;=年报!N$3),1,0)</f>
        <v>0</v>
      </c>
    </row>
  </sheetData>
  <mergeCells count="2">
    <mergeCell ref="A1:B1"/>
    <mergeCell ref="A2:B2"/>
  </mergeCell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9"/>
  <sheetViews>
    <sheetView topLeftCell="A81" workbookViewId="0">
      <selection activeCell="E105" sqref="E105"/>
    </sheetView>
  </sheetViews>
  <sheetFormatPr defaultColWidth="8.75" defaultRowHeight="14.25"/>
  <cols>
    <col min="1" max="1" width="16.5" style="97" customWidth="1"/>
    <col min="2" max="3" width="10.25" style="97" customWidth="1"/>
    <col min="4" max="5" width="9" style="97" customWidth="1"/>
    <col min="6" max="6" width="12.5" style="97" customWidth="1"/>
    <col min="7" max="7" width="9" style="97" customWidth="1"/>
    <col min="8" max="8" width="12.375" style="97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75" t="s">
        <v>8</v>
      </c>
      <c r="G1" s="75"/>
      <c r="H1" s="75" t="s">
        <v>12</v>
      </c>
      <c r="I1" s="78"/>
      <c r="K1" s="79"/>
    </row>
    <row r="2" ht="24" spans="1:11">
      <c r="A2" s="65" t="s">
        <v>191</v>
      </c>
      <c r="B2" s="65"/>
      <c r="C2" s="69">
        <v>43396</v>
      </c>
      <c r="D2" s="70" t="s">
        <v>192</v>
      </c>
      <c r="E2" s="70" t="s">
        <v>193</v>
      </c>
      <c r="F2" s="77">
        <v>2697.5094</v>
      </c>
      <c r="G2" s="75"/>
      <c r="H2" s="75"/>
      <c r="I2" s="78"/>
      <c r="J2" s="63" t="s">
        <v>190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5"/>
      <c r="I3" s="78"/>
      <c r="K3" s="81" t="s">
        <v>20</v>
      </c>
    </row>
    <row r="4" spans="1:11">
      <c r="A4" s="21">
        <v>43396</v>
      </c>
      <c r="B4" s="77">
        <f>'DC4-1'!B5</f>
        <v>2581.994</v>
      </c>
      <c r="C4" s="77">
        <f>IF(ISERROR(VLOOKUP(A4,'DC4-1'!$A$4:$Q$1997,5,TRUE)),"",VLOOKUP(A4,'DC4-1'!$A$4:$Q$1997,5,TRUE))</f>
        <v>116.939</v>
      </c>
      <c r="D4" s="74">
        <v>1.229</v>
      </c>
      <c r="E4" s="65">
        <v>1.263</v>
      </c>
      <c r="F4" s="74">
        <f t="shared" ref="F4:F35" si="0">(B4+C4)-(D4+E4)/2</f>
        <v>2697.687</v>
      </c>
      <c r="G4" s="75">
        <f t="shared" ref="G4:G35" si="1">(F$4-F4)*1000</f>
        <v>0</v>
      </c>
      <c r="H4" s="75"/>
      <c r="I4" s="78"/>
      <c r="K4" s="82"/>
    </row>
    <row r="5" spans="1:11">
      <c r="A5" s="21">
        <v>43403</v>
      </c>
      <c r="B5" s="77">
        <f>'DC4-1'!B6</f>
        <v>2581.994</v>
      </c>
      <c r="C5" s="77">
        <f>IF(ISERROR(VLOOKUP(A5,'DC4-1'!$A$4:$Q$1997,5,TRUE)),"",VLOOKUP(A5,'DC4-1'!$A$4:$Q$1997,5,TRUE))</f>
        <v>120.1085</v>
      </c>
      <c r="D5" s="65">
        <v>4.467</v>
      </c>
      <c r="E5" s="65">
        <v>4.508</v>
      </c>
      <c r="F5" s="74">
        <f t="shared" si="0"/>
        <v>2697.615</v>
      </c>
      <c r="G5" s="75">
        <f t="shared" si="1"/>
        <v>72.0000000001164</v>
      </c>
      <c r="H5" s="75"/>
      <c r="I5" s="78"/>
      <c r="K5" s="82"/>
    </row>
    <row r="6" spans="1:11">
      <c r="A6" s="21">
        <v>43411</v>
      </c>
      <c r="B6" s="77">
        <f>'DC4-1'!B7</f>
        <v>2581.994</v>
      </c>
      <c r="C6" s="77">
        <f>IF(ISERROR(VLOOKUP(A6,'DC4-1'!$A$4:$Q$1997,5,TRUE)),"",VLOOKUP(A6,'DC4-1'!$A$4:$Q$1997,5,TRUE))</f>
        <v>123.1</v>
      </c>
      <c r="D6" s="65">
        <v>7.562</v>
      </c>
      <c r="E6" s="65">
        <v>7.596</v>
      </c>
      <c r="F6" s="74">
        <f t="shared" si="0"/>
        <v>2697.515</v>
      </c>
      <c r="G6" s="75">
        <f t="shared" si="1"/>
        <v>172.000000000025</v>
      </c>
      <c r="H6" s="75"/>
      <c r="I6" s="78"/>
      <c r="K6" s="82"/>
    </row>
    <row r="7" spans="1:11">
      <c r="A7" s="21">
        <v>43419</v>
      </c>
      <c r="B7" s="77">
        <f>'DC4-1'!B8</f>
        <v>2581.994</v>
      </c>
      <c r="C7" s="77">
        <f>IF(ISERROR(VLOOKUP(A7,'DC4-1'!$A$4:$Q$1997,5,TRUE)),"",VLOOKUP(A7,'DC4-1'!$A$4:$Q$1997,5,TRUE))</f>
        <v>123.6075</v>
      </c>
      <c r="D7" s="65">
        <v>8.158</v>
      </c>
      <c r="E7" s="65">
        <v>8.198</v>
      </c>
      <c r="F7" s="74">
        <f t="shared" si="0"/>
        <v>2697.4235</v>
      </c>
      <c r="G7" s="75">
        <f t="shared" si="1"/>
        <v>263.499999999567</v>
      </c>
      <c r="K7" s="82"/>
    </row>
    <row r="8" spans="1:11">
      <c r="A8" s="21">
        <v>43431</v>
      </c>
      <c r="B8" s="77">
        <f>'DC4-1'!B10</f>
        <v>2581.994</v>
      </c>
      <c r="C8" s="77">
        <f>IF(ISERROR(VLOOKUP(A8,'DC4-1'!$A$4:$Q$1997,5,TRUE)),"",VLOOKUP(A8,'DC4-1'!$A$4:$Q$1997,5,TRUE))</f>
        <v>126.9635</v>
      </c>
      <c r="D8" s="65">
        <v>11.591</v>
      </c>
      <c r="E8" s="65">
        <v>11.628</v>
      </c>
      <c r="F8" s="74">
        <f t="shared" si="0"/>
        <v>2697.348</v>
      </c>
      <c r="G8" s="75">
        <f t="shared" si="1"/>
        <v>338.999999999942</v>
      </c>
      <c r="H8" s="62"/>
      <c r="K8" s="82"/>
    </row>
    <row r="9" spans="1:11">
      <c r="A9" s="21">
        <v>43441</v>
      </c>
      <c r="B9" s="77">
        <f>'DC4-1'!B11</f>
        <v>2581.994</v>
      </c>
      <c r="C9" s="77">
        <f>IF(ISERROR(VLOOKUP(A9,'DC4-1'!$A$4:$Q$1997,5,TRUE)),"",VLOOKUP(A9,'DC4-1'!$A$4:$Q$1997,5,TRUE))</f>
        <v>129.7375</v>
      </c>
      <c r="D9" s="65">
        <v>14.418</v>
      </c>
      <c r="E9" s="65">
        <v>14.453</v>
      </c>
      <c r="F9" s="74">
        <f t="shared" si="0"/>
        <v>2697.296</v>
      </c>
      <c r="G9" s="75">
        <f t="shared" si="1"/>
        <v>390.999999999622</v>
      </c>
      <c r="H9" s="62"/>
      <c r="K9" s="82"/>
    </row>
    <row r="10" spans="1:11">
      <c r="A10" s="21">
        <v>43445</v>
      </c>
      <c r="B10" s="77">
        <f>'DC4-1'!B12</f>
        <v>2581.994</v>
      </c>
      <c r="C10" s="77">
        <f>IF(ISERROR(VLOOKUP(A10,'DC4-1'!$A$4:$Q$1997,5,TRUE)),"",VLOOKUP(A10,'DC4-1'!$A$4:$Q$1997,5,TRUE))</f>
        <v>129.7125</v>
      </c>
      <c r="D10" s="65">
        <v>14.412</v>
      </c>
      <c r="E10" s="65">
        <v>14.454</v>
      </c>
      <c r="F10" s="74">
        <f t="shared" si="0"/>
        <v>2697.2735</v>
      </c>
      <c r="G10" s="75">
        <f t="shared" si="1"/>
        <v>413.499999999658</v>
      </c>
      <c r="H10" s="62"/>
      <c r="K10" s="82"/>
    </row>
    <row r="11" spans="1:11">
      <c r="A11" s="21">
        <v>43455</v>
      </c>
      <c r="B11" s="77">
        <f>'DC4-1'!B13</f>
        <v>2581.994</v>
      </c>
      <c r="C11" s="77">
        <f>IF(ISERROR(VLOOKUP(A11,'DC4-1'!$A$4:$Q$1997,5,TRUE)),"",VLOOKUP(A11,'DC4-1'!$A$4:$Q$1997,5,TRUE))</f>
        <v>133.1545</v>
      </c>
      <c r="D11" s="65">
        <v>17.899</v>
      </c>
      <c r="E11" s="65">
        <v>17.935</v>
      </c>
      <c r="F11" s="74">
        <f t="shared" si="0"/>
        <v>2697.2315</v>
      </c>
      <c r="G11" s="75">
        <f t="shared" si="1"/>
        <v>455.499999999574</v>
      </c>
      <c r="H11" s="62"/>
      <c r="K11" s="82"/>
    </row>
    <row r="12" spans="1:11">
      <c r="A12" s="21">
        <v>43461</v>
      </c>
      <c r="B12" s="77">
        <f>'DC4-1'!B14</f>
        <v>2581.994</v>
      </c>
      <c r="C12" s="77">
        <f>IF(ISERROR(VLOOKUP(A12,'DC4-1'!$A$4:$Q$1997,5,TRUE)),"",VLOOKUP(A12,'DC4-1'!$A$4:$Q$1997,5,TRUE))</f>
        <v>133.1115</v>
      </c>
      <c r="D12" s="65">
        <v>17.867</v>
      </c>
      <c r="E12" s="65">
        <v>17.906</v>
      </c>
      <c r="F12" s="74">
        <f t="shared" si="0"/>
        <v>2697.219</v>
      </c>
      <c r="G12" s="75">
        <f t="shared" si="1"/>
        <v>467.999999999847</v>
      </c>
      <c r="H12" s="62"/>
      <c r="K12" s="82"/>
    </row>
    <row r="13" spans="1:11">
      <c r="A13" s="21">
        <v>43467</v>
      </c>
      <c r="B13" s="77">
        <f>'DC4-1'!B15</f>
        <v>2581.994</v>
      </c>
      <c r="C13" s="77">
        <f>IF(ISERROR(VLOOKUP(A13,'DC4-1'!$A$4:$Q$1997,5,TRUE)),"",VLOOKUP(A13,'DC4-1'!$A$4:$Q$1997,5,TRUE))</f>
        <v>133.082</v>
      </c>
      <c r="D13" s="65">
        <v>17.851</v>
      </c>
      <c r="E13" s="65">
        <v>17.884</v>
      </c>
      <c r="F13" s="74">
        <f t="shared" si="0"/>
        <v>2697.2085</v>
      </c>
      <c r="G13" s="75">
        <f t="shared" si="1"/>
        <v>478.499999999713</v>
      </c>
      <c r="H13" s="62"/>
      <c r="K13" s="82"/>
    </row>
    <row r="14" spans="1:11">
      <c r="A14" s="21">
        <v>43474</v>
      </c>
      <c r="B14" s="77">
        <f>'DC4-1'!B16</f>
        <v>2581.994</v>
      </c>
      <c r="C14" s="77">
        <f>IF(ISERROR(VLOOKUP(A14,'DC4-1'!$A$4:$Q$1997,5,TRUE)),"",VLOOKUP(A14,'DC4-1'!$A$4:$Q$1997,5,TRUE))</f>
        <v>133.648</v>
      </c>
      <c r="D14" s="65">
        <v>18.448</v>
      </c>
      <c r="E14" s="65">
        <v>18.487</v>
      </c>
      <c r="F14" s="74">
        <f t="shared" si="0"/>
        <v>2697.1745</v>
      </c>
      <c r="G14" s="75">
        <f t="shared" si="1"/>
        <v>512.499999999818</v>
      </c>
      <c r="H14" s="62"/>
      <c r="K14" s="82"/>
    </row>
    <row r="15" spans="1:11">
      <c r="A15" s="21">
        <v>43481</v>
      </c>
      <c r="B15" s="77">
        <f>'DC4-1'!B17</f>
        <v>2581.994</v>
      </c>
      <c r="C15" s="77">
        <f>IF(ISERROR(VLOOKUP(A15,'DC4-1'!$A$4:$Q$1997,5,TRUE)),"",VLOOKUP(A15,'DC4-1'!$A$4:$Q$1997,5,TRUE))</f>
        <v>136.348</v>
      </c>
      <c r="D15" s="65">
        <v>21.166</v>
      </c>
      <c r="E15" s="65">
        <v>21.206</v>
      </c>
      <c r="F15" s="74">
        <f t="shared" si="0"/>
        <v>2697.156</v>
      </c>
      <c r="G15" s="75">
        <f t="shared" si="1"/>
        <v>530.999999999949</v>
      </c>
      <c r="H15" s="62"/>
      <c r="K15" s="82"/>
    </row>
    <row r="16" spans="1:11">
      <c r="A16" s="21">
        <v>43486</v>
      </c>
      <c r="B16" s="77">
        <f>'DC4-1'!B18</f>
        <v>2581.994</v>
      </c>
      <c r="C16" s="77">
        <f>IF(ISERROR(VLOOKUP(A16,'DC4-1'!$A$4:$Q$1997,5,TRUE)),"",VLOOKUP(A16,'DC4-1'!$A$4:$Q$1997,5,TRUE))</f>
        <v>136.3355</v>
      </c>
      <c r="D16" s="65">
        <v>21.15</v>
      </c>
      <c r="E16" s="65">
        <v>21.186</v>
      </c>
      <c r="F16" s="74">
        <f t="shared" si="0"/>
        <v>2697.1615</v>
      </c>
      <c r="G16" s="75">
        <f t="shared" si="1"/>
        <v>525.499999999738</v>
      </c>
      <c r="K16" s="82"/>
    </row>
    <row r="17" spans="1:11">
      <c r="A17" s="21">
        <v>43511</v>
      </c>
      <c r="B17" s="77">
        <f>'DC4-1'!B19</f>
        <v>2581.994</v>
      </c>
      <c r="C17" s="77">
        <f>IF(ISERROR(VLOOKUP(A17,'DC4-1'!$A$4:$Q$1997,5,TRUE)),"",VLOOKUP(A17,'DC4-1'!$A$4:$Q$1997,5,TRUE))</f>
        <v>136.2745</v>
      </c>
      <c r="D17" s="65">
        <v>21.136</v>
      </c>
      <c r="E17" s="65">
        <v>21.177</v>
      </c>
      <c r="F17" s="74">
        <f t="shared" si="0"/>
        <v>2697.112</v>
      </c>
      <c r="G17" s="75">
        <f t="shared" si="1"/>
        <v>574.999999999818</v>
      </c>
      <c r="K17" s="82"/>
    </row>
    <row r="18" spans="1:11">
      <c r="A18" s="21">
        <v>43515</v>
      </c>
      <c r="B18" s="77">
        <f>'DC4-1'!B20</f>
        <v>2581.994</v>
      </c>
      <c r="C18" s="77">
        <f>IF(ISERROR(VLOOKUP(A18,'DC4-1'!$A$4:$Q$1997,5,TRUE)),"",VLOOKUP(A18,'DC4-1'!$A$4:$Q$1997,5,TRUE))</f>
        <v>136.2615</v>
      </c>
      <c r="D18" s="65">
        <v>21.131</v>
      </c>
      <c r="E18" s="65">
        <v>21.164</v>
      </c>
      <c r="F18" s="74">
        <f t="shared" si="0"/>
        <v>2697.108</v>
      </c>
      <c r="G18" s="75">
        <f t="shared" si="1"/>
        <v>578.999999999724</v>
      </c>
      <c r="K18" s="82"/>
    </row>
    <row r="19" spans="1:11">
      <c r="A19" s="21">
        <v>43524</v>
      </c>
      <c r="B19" s="77">
        <f>'DC4-1'!B21</f>
        <v>2581.994</v>
      </c>
      <c r="C19" s="77">
        <f>IF(ISERROR(VLOOKUP(A19,'DC4-1'!$A$4:$Q$1997,5,TRUE)),"",VLOOKUP(A19,'DC4-1'!$A$4:$Q$1997,5,TRUE))</f>
        <v>138.9745</v>
      </c>
      <c r="D19" s="65">
        <v>23.86</v>
      </c>
      <c r="E19" s="65">
        <v>23.895</v>
      </c>
      <c r="F19" s="74">
        <f t="shared" si="0"/>
        <v>2697.091</v>
      </c>
      <c r="G19" s="75">
        <f t="shared" si="1"/>
        <v>596.000000000004</v>
      </c>
      <c r="K19" s="82"/>
    </row>
    <row r="20" spans="1:11">
      <c r="A20" s="21">
        <v>43530</v>
      </c>
      <c r="B20" s="77">
        <f>'DC4-1'!B22</f>
        <v>2581.994</v>
      </c>
      <c r="C20" s="77">
        <f>IF(ISERROR(VLOOKUP(A20,'DC4-1'!$A$4:$Q$1997,5,TRUE)),"",VLOOKUP(A20,'DC4-1'!$A$4:$Q$1997,5,TRUE))</f>
        <v>139.525</v>
      </c>
      <c r="D20" s="65">
        <v>24.439</v>
      </c>
      <c r="E20" s="65">
        <v>24.479</v>
      </c>
      <c r="F20" s="74">
        <f t="shared" si="0"/>
        <v>2697.06</v>
      </c>
      <c r="G20" s="75">
        <f t="shared" si="1"/>
        <v>626.999999999498</v>
      </c>
      <c r="K20" s="82"/>
    </row>
    <row r="21" spans="1:11">
      <c r="A21" s="21">
        <v>43535</v>
      </c>
      <c r="B21" s="77">
        <f>'DC4-1'!B23</f>
        <v>2581.994</v>
      </c>
      <c r="C21" s="77">
        <f>IF(ISERROR(VLOOKUP(A21,'DC4-1'!$A$4:$Q$1997,5,TRUE)),"",VLOOKUP(A21,'DC4-1'!$A$4:$Q$1997,5,TRUE))</f>
        <v>142.223</v>
      </c>
      <c r="D21" s="65">
        <v>27.163</v>
      </c>
      <c r="E21" s="65">
        <v>27.198</v>
      </c>
      <c r="F21" s="74">
        <f t="shared" si="0"/>
        <v>2697.0365</v>
      </c>
      <c r="G21" s="75">
        <f t="shared" si="1"/>
        <v>650.499999999738</v>
      </c>
      <c r="K21" s="82"/>
    </row>
    <row r="22" spans="1:11">
      <c r="A22" s="21">
        <v>43543</v>
      </c>
      <c r="B22" s="77">
        <f>'DC4-1'!B24</f>
        <v>2581.994</v>
      </c>
      <c r="C22" s="77">
        <f>IF(ISERROR(VLOOKUP(A22,'DC4-1'!$A$4:$Q$1997,5,TRUE)),"",VLOOKUP(A22,'DC4-1'!$A$4:$Q$1997,5,TRUE))</f>
        <v>145.219</v>
      </c>
      <c r="D22" s="65">
        <v>30.205</v>
      </c>
      <c r="E22" s="65">
        <v>30.242</v>
      </c>
      <c r="F22" s="74">
        <f t="shared" si="0"/>
        <v>2696.9895</v>
      </c>
      <c r="G22" s="75">
        <f t="shared" si="1"/>
        <v>697.499999999764</v>
      </c>
      <c r="K22" s="82"/>
    </row>
    <row r="23" spans="1:11">
      <c r="A23" s="21">
        <v>43561</v>
      </c>
      <c r="B23" s="77">
        <f>'DC4-1'!B25</f>
        <v>2581.994</v>
      </c>
      <c r="C23" s="77">
        <f>IF(ISERROR(VLOOKUP(A23,'DC4-1'!$A$4:$Q$1997,5,TRUE)),"",VLOOKUP(A23,'DC4-1'!$A$4:$Q$1997,5,TRUE))</f>
        <v>148.5795</v>
      </c>
      <c r="D23" s="65">
        <v>33.651</v>
      </c>
      <c r="E23" s="65">
        <v>33.687</v>
      </c>
      <c r="F23" s="74">
        <f t="shared" si="0"/>
        <v>2696.9045</v>
      </c>
      <c r="G23" s="75">
        <f t="shared" si="1"/>
        <v>782.4999999998</v>
      </c>
      <c r="K23" s="82"/>
    </row>
    <row r="24" spans="1:11">
      <c r="A24" s="21">
        <v>43573</v>
      </c>
      <c r="B24" s="77">
        <f>'DC4-1'!B26</f>
        <v>2581.994</v>
      </c>
      <c r="C24" s="77">
        <f>IF(ISERROR(VLOOKUP(A24,'DC4-1'!$A$4:$Q$1997,5,TRUE)),"",VLOOKUP(A24,'DC4-1'!$A$4:$Q$1997,5,TRUE))</f>
        <v>151.9105</v>
      </c>
      <c r="D24" s="65">
        <v>37.026</v>
      </c>
      <c r="E24" s="65">
        <v>37.06</v>
      </c>
      <c r="F24" s="74">
        <f t="shared" si="0"/>
        <v>2696.8615</v>
      </c>
      <c r="G24" s="75">
        <f t="shared" si="1"/>
        <v>825.49999999992</v>
      </c>
      <c r="K24" s="82"/>
    </row>
    <row r="25" spans="1:11">
      <c r="A25" s="21">
        <v>43581</v>
      </c>
      <c r="B25" s="77">
        <f>'DC4-1'!B27</f>
        <v>2581.994</v>
      </c>
      <c r="C25" s="77">
        <f>IF(ISERROR(VLOOKUP(A25,'DC4-1'!$A$4:$Q$1997,5,TRUE)),"",VLOOKUP(A25,'DC4-1'!$A$4:$Q$1997,5,TRUE))</f>
        <v>152.473</v>
      </c>
      <c r="D25" s="65">
        <v>37.612</v>
      </c>
      <c r="E25" s="65">
        <v>37.651</v>
      </c>
      <c r="F25" s="74">
        <f t="shared" si="0"/>
        <v>2696.8355</v>
      </c>
      <c r="G25" s="75">
        <f t="shared" si="1"/>
        <v>851.49999999976</v>
      </c>
      <c r="K25" s="82"/>
    </row>
    <row r="26" spans="1:11">
      <c r="A26" s="21">
        <v>43595</v>
      </c>
      <c r="B26" s="77">
        <f>'DC4-1'!B28</f>
        <v>2581.994</v>
      </c>
      <c r="C26" s="77">
        <f>IF(ISERROR(VLOOKUP(A26,'DC4-1'!$A$4:$Q$1997,5,TRUE)),"",VLOOKUP(A26,'DC4-1'!$A$4:$Q$1997,5,TRUE))</f>
        <v>155.1285</v>
      </c>
      <c r="D26" s="65">
        <v>40.321</v>
      </c>
      <c r="E26" s="65">
        <v>40.361</v>
      </c>
      <c r="F26" s="74">
        <f t="shared" si="0"/>
        <v>2696.7815</v>
      </c>
      <c r="G26" s="75">
        <f t="shared" si="1"/>
        <v>905.499999999847</v>
      </c>
      <c r="K26" s="82"/>
    </row>
    <row r="27" spans="1:11">
      <c r="A27" s="21">
        <v>43601</v>
      </c>
      <c r="B27" s="77">
        <f>'DC4-1'!B29</f>
        <v>2581.994</v>
      </c>
      <c r="C27" s="77">
        <f>IF(ISERROR(VLOOKUP(A27,'DC4-1'!$A$4:$Q$1997,5,TRUE)),"",VLOOKUP(A27,'DC4-1'!$A$4:$Q$1997,5,TRUE))</f>
        <v>155.714</v>
      </c>
      <c r="D27" s="65">
        <v>40.921</v>
      </c>
      <c r="E27" s="65">
        <v>40.96</v>
      </c>
      <c r="F27" s="74">
        <f t="shared" si="0"/>
        <v>2696.7675</v>
      </c>
      <c r="G27" s="75">
        <f t="shared" si="1"/>
        <v>919.499999999971</v>
      </c>
      <c r="K27" s="82"/>
    </row>
    <row r="28" spans="1:11">
      <c r="A28" s="21">
        <v>43608</v>
      </c>
      <c r="B28" s="77">
        <f>'DC4-1'!B30</f>
        <v>2581.994</v>
      </c>
      <c r="C28" s="77">
        <f>IF(ISERROR(VLOOKUP(A28,'DC4-1'!$A$4:$Q$1997,5,TRUE)),"",VLOOKUP(A28,'DC4-1'!$A$4:$Q$1997,5,TRUE))</f>
        <v>158.4695</v>
      </c>
      <c r="D28" s="65">
        <v>43.696</v>
      </c>
      <c r="E28" s="65">
        <v>43.736</v>
      </c>
      <c r="F28" s="74">
        <f t="shared" si="0"/>
        <v>2696.7475</v>
      </c>
      <c r="G28" s="75">
        <f t="shared" si="1"/>
        <v>939.499999999498</v>
      </c>
      <c r="K28" s="82"/>
    </row>
    <row r="29" spans="1:11">
      <c r="A29" s="21">
        <v>43623</v>
      </c>
      <c r="B29" s="77">
        <f>'DC4-1'!B31</f>
        <v>2581.994</v>
      </c>
      <c r="C29" s="77">
        <f>IF(ISERROR(VLOOKUP(A29,'DC4-1'!$A$4:$Q$1997,5,TRUE)),"",VLOOKUP(A29,'DC4-1'!$A$4:$Q$1997,5,TRUE))</f>
        <v>161.5275</v>
      </c>
      <c r="D29" s="65">
        <v>46.805</v>
      </c>
      <c r="E29" s="65">
        <v>46.842</v>
      </c>
      <c r="F29" s="74">
        <f t="shared" si="0"/>
        <v>2696.698</v>
      </c>
      <c r="G29" s="75">
        <f t="shared" si="1"/>
        <v>988.999999999578</v>
      </c>
      <c r="K29" s="82"/>
    </row>
    <row r="30" spans="1:11">
      <c r="A30" s="21">
        <v>43630</v>
      </c>
      <c r="B30" s="77">
        <f>'DC4-1'!B32</f>
        <v>2581.994</v>
      </c>
      <c r="C30" s="77">
        <f>IF(ISERROR(VLOOKUP(A30,'DC4-1'!$A$4:$Q$1997,5,TRUE)),"",VLOOKUP(A30,'DC4-1'!$A$4:$Q$1997,5,TRUE))</f>
        <v>162.0845</v>
      </c>
      <c r="D30" s="65">
        <v>47.385</v>
      </c>
      <c r="E30" s="65">
        <v>47.421</v>
      </c>
      <c r="F30" s="74">
        <f t="shared" si="0"/>
        <v>2696.6755</v>
      </c>
      <c r="G30" s="75">
        <f t="shared" si="1"/>
        <v>1011.49999999961</v>
      </c>
      <c r="K30" s="82"/>
    </row>
    <row r="31" spans="1:11">
      <c r="A31" s="21">
        <v>43637</v>
      </c>
      <c r="B31" s="77">
        <f>'DC4-1'!B33</f>
        <v>2581.994</v>
      </c>
      <c r="C31" s="77">
        <f>IF(ISERROR(VLOOKUP(A31,'DC4-1'!$A$4:$Q$1997,5,TRUE)),"",VLOOKUP(A31,'DC4-1'!$A$4:$Q$1997,5,TRUE))</f>
        <v>164.839</v>
      </c>
      <c r="D31" s="65">
        <v>50.154</v>
      </c>
      <c r="E31" s="65">
        <v>50.189</v>
      </c>
      <c r="F31" s="74">
        <f t="shared" si="0"/>
        <v>2696.6615</v>
      </c>
      <c r="G31" s="75">
        <f t="shared" si="1"/>
        <v>1025.49999999974</v>
      </c>
      <c r="K31" s="82"/>
    </row>
    <row r="32" spans="1:11">
      <c r="A32" s="21">
        <v>43645</v>
      </c>
      <c r="B32" s="77">
        <f>'DC4-1'!B34</f>
        <v>2581.994</v>
      </c>
      <c r="C32" s="77">
        <f>IF(ISERROR(VLOOKUP(A32,'DC4-1'!$A$4:$Q$1997,5,TRUE)),"",VLOOKUP(A32,'DC4-1'!$A$4:$Q$1997,5,TRUE))</f>
        <v>164.7725</v>
      </c>
      <c r="D32" s="65">
        <v>50.122</v>
      </c>
      <c r="E32" s="65">
        <v>50.162</v>
      </c>
      <c r="F32" s="74">
        <f t="shared" si="0"/>
        <v>2696.6245</v>
      </c>
      <c r="G32" s="75">
        <f t="shared" si="1"/>
        <v>1062.49999999955</v>
      </c>
      <c r="K32" s="82"/>
    </row>
    <row r="33" spans="1:11">
      <c r="A33" s="21">
        <v>43651</v>
      </c>
      <c r="B33" s="77">
        <f>'DC4-1'!B35</f>
        <v>2581.994</v>
      </c>
      <c r="C33" s="77">
        <f>IF(ISERROR(VLOOKUP(A33,'DC4-1'!$A$4:$Q$1997,5,TRUE)),"",VLOOKUP(A33,'DC4-1'!$A$4:$Q$1997,5,TRUE))</f>
        <v>164.7385</v>
      </c>
      <c r="D33" s="65">
        <v>50.106</v>
      </c>
      <c r="E33" s="65">
        <v>50.145</v>
      </c>
      <c r="F33" s="74">
        <f t="shared" si="0"/>
        <v>2696.607</v>
      </c>
      <c r="G33" s="75">
        <f t="shared" si="1"/>
        <v>1079.99999999993</v>
      </c>
      <c r="K33" s="82"/>
    </row>
    <row r="34" spans="1:11">
      <c r="A34" s="21">
        <v>43660</v>
      </c>
      <c r="B34" s="77">
        <f>'DC4-1'!B36</f>
        <v>2581.994</v>
      </c>
      <c r="C34" s="77">
        <f>IF(ISERROR(VLOOKUP(A34,'DC4-1'!$A$4:$Q$1997,5,TRUE)),"",VLOOKUP(A34,'DC4-1'!$A$4:$Q$1997,5,TRUE))</f>
        <v>164.708</v>
      </c>
      <c r="D34" s="65">
        <v>50.092</v>
      </c>
      <c r="E34" s="65">
        <v>50.131</v>
      </c>
      <c r="F34" s="74">
        <f t="shared" si="0"/>
        <v>2696.5905</v>
      </c>
      <c r="G34" s="75">
        <f t="shared" si="1"/>
        <v>1096.49999999965</v>
      </c>
      <c r="K34" s="82"/>
    </row>
    <row r="35" spans="1:11">
      <c r="A35" s="21">
        <v>43665</v>
      </c>
      <c r="B35" s="77">
        <f>'DC4-1'!B37</f>
        <v>2581.994</v>
      </c>
      <c r="C35" s="77">
        <f>IF(ISERROR(VLOOKUP(A35,'DC4-1'!$A$4:$Q$1997,5,TRUE)),"",VLOOKUP(A35,'DC4-1'!$A$4:$Q$1997,5,TRUE))</f>
        <v>164.6945</v>
      </c>
      <c r="D35" s="65">
        <v>50.081</v>
      </c>
      <c r="E35" s="65">
        <v>50.118</v>
      </c>
      <c r="F35" s="74">
        <f t="shared" si="0"/>
        <v>2696.589</v>
      </c>
      <c r="G35" s="75">
        <f t="shared" si="1"/>
        <v>1097.9999999995</v>
      </c>
      <c r="K35" s="82"/>
    </row>
    <row r="36" spans="1:11">
      <c r="A36" s="21">
        <v>43671</v>
      </c>
      <c r="B36" s="77">
        <f>'DC4-1'!B38</f>
        <v>2581.994</v>
      </c>
      <c r="C36" s="77">
        <f>IF(ISERROR(VLOOKUP(A36,'DC4-1'!$A$4:$Q$1997,5,TRUE)),"",VLOOKUP(A36,'DC4-1'!$A$4:$Q$1997,5,TRUE))</f>
        <v>164.674</v>
      </c>
      <c r="D36" s="65">
        <v>50.074</v>
      </c>
      <c r="E36" s="65">
        <v>50.111</v>
      </c>
      <c r="F36" s="74">
        <f t="shared" ref="F36:F67" si="2">(B36+C36)-(D36+E36)/2</f>
        <v>2696.5755</v>
      </c>
      <c r="G36" s="75">
        <f t="shared" ref="G36:G67" si="3">(F$4-F36)*1000</f>
        <v>1111.49999999998</v>
      </c>
      <c r="K36" s="82"/>
    </row>
    <row r="37" spans="1:11">
      <c r="A37" s="21">
        <v>43678</v>
      </c>
      <c r="B37" s="77">
        <f>'DC4-1'!B39</f>
        <v>2581.994</v>
      </c>
      <c r="C37" s="77">
        <f>IF(ISERROR(VLOOKUP(A37,'DC4-1'!$A$4:$Q$1997,5,TRUE)),"",VLOOKUP(A37,'DC4-1'!$A$4:$Q$1997,5,TRUE))</f>
        <v>164.659</v>
      </c>
      <c r="D37" s="65">
        <v>50.058</v>
      </c>
      <c r="E37" s="65">
        <v>50.096</v>
      </c>
      <c r="F37" s="74">
        <f t="shared" si="2"/>
        <v>2696.576</v>
      </c>
      <c r="G37" s="75">
        <f t="shared" si="3"/>
        <v>1110.99999999988</v>
      </c>
      <c r="K37" s="82"/>
    </row>
    <row r="38" spans="1:11">
      <c r="A38" s="21">
        <v>43686</v>
      </c>
      <c r="B38" s="77">
        <f>'DC4-1'!B40</f>
        <v>2581.994</v>
      </c>
      <c r="C38" s="77">
        <f>IF(ISERROR(VLOOKUP(A38,'DC4-1'!$A$4:$Q$1997,5,TRUE)),"",VLOOKUP(A38,'DC4-1'!$A$4:$Q$1997,5,TRUE))</f>
        <v>164.641</v>
      </c>
      <c r="D38" s="65">
        <v>50.052</v>
      </c>
      <c r="E38" s="65">
        <v>50.091</v>
      </c>
      <c r="F38" s="74">
        <f t="shared" si="2"/>
        <v>2696.5635</v>
      </c>
      <c r="G38" s="75">
        <f t="shared" si="3"/>
        <v>1123.49999999969</v>
      </c>
      <c r="K38" s="82"/>
    </row>
    <row r="39" spans="1:11">
      <c r="A39" s="21">
        <v>43693</v>
      </c>
      <c r="B39" s="77">
        <f>'DC4-1'!B41</f>
        <v>2581.994</v>
      </c>
      <c r="C39" s="77">
        <f>IF(ISERROR(VLOOKUP(A39,'DC4-1'!$A$4:$Q$1997,5,TRUE)),"",VLOOKUP(A39,'DC4-1'!$A$4:$Q$1997,5,TRUE))</f>
        <v>165.2045</v>
      </c>
      <c r="D39" s="65">
        <v>50.617</v>
      </c>
      <c r="E39" s="65">
        <v>50.66</v>
      </c>
      <c r="F39" s="74">
        <f t="shared" si="2"/>
        <v>2696.56</v>
      </c>
      <c r="G39" s="75">
        <f t="shared" si="3"/>
        <v>1126.99999999995</v>
      </c>
      <c r="K39" s="82">
        <f>IF(AND(年报!N$2&lt;=A39,A39&lt;=年报!N$3),1,0)</f>
        <v>0</v>
      </c>
    </row>
    <row r="40" spans="1:11">
      <c r="A40" s="21">
        <v>43708</v>
      </c>
      <c r="B40" s="77">
        <f>'DC4-1'!B42</f>
        <v>2581.994</v>
      </c>
      <c r="C40" s="77">
        <f>IF(ISERROR(VLOOKUP(A40,'DC4-1'!$A$4:$Q$1997,5,TRUE)),"",VLOOKUP(A40,'DC4-1'!$A$4:$Q$1997,5,TRUE))</f>
        <v>167.871</v>
      </c>
      <c r="D40" s="65">
        <v>53.287</v>
      </c>
      <c r="E40" s="65">
        <v>53.321</v>
      </c>
      <c r="F40" s="74">
        <f t="shared" si="2"/>
        <v>2696.561</v>
      </c>
      <c r="G40" s="75">
        <f t="shared" si="3"/>
        <v>1125.99999999975</v>
      </c>
      <c r="K40" s="82">
        <f>IF(AND(年报!N$2&lt;=A40,A40&lt;=年报!N$3),1,0)</f>
        <v>0</v>
      </c>
    </row>
    <row r="41" spans="1:11">
      <c r="A41" s="21">
        <v>43713</v>
      </c>
      <c r="B41" s="77">
        <f>'DC4-1'!B43</f>
        <v>2581.994</v>
      </c>
      <c r="C41" s="77">
        <f>IF(ISERROR(VLOOKUP(A41,'DC4-1'!$A$4:$Q$1997,5,TRUE)),"",VLOOKUP(A41,'DC4-1'!$A$4:$Q$1997,5,TRUE))</f>
        <v>167.8675</v>
      </c>
      <c r="D41" s="65">
        <v>53.282</v>
      </c>
      <c r="E41" s="65">
        <v>53.314</v>
      </c>
      <c r="F41" s="74">
        <f t="shared" si="2"/>
        <v>2696.5635</v>
      </c>
      <c r="G41" s="75">
        <f t="shared" si="3"/>
        <v>1123.49999999969</v>
      </c>
      <c r="K41" s="82">
        <f>IF(AND(年报!N$2&lt;=A41,A41&lt;=年报!N$3),1,0)</f>
        <v>0</v>
      </c>
    </row>
    <row r="42" spans="1:11">
      <c r="A42" s="21">
        <v>43722</v>
      </c>
      <c r="B42" s="77">
        <f>'DC4-1'!B44</f>
        <v>2581.994</v>
      </c>
      <c r="C42" s="77">
        <f>IF(ISERROR(VLOOKUP(A42,'DC4-1'!$A$4:$Q$1997,5,TRUE)),"",VLOOKUP(A42,'DC4-1'!$A$4:$Q$1997,5,TRUE))</f>
        <v>168.4295</v>
      </c>
      <c r="D42" s="65">
        <v>53.854</v>
      </c>
      <c r="E42" s="65">
        <v>53.884</v>
      </c>
      <c r="F42" s="74">
        <f t="shared" si="2"/>
        <v>2696.5545</v>
      </c>
      <c r="G42" s="75">
        <f t="shared" si="3"/>
        <v>1132.49999999971</v>
      </c>
      <c r="K42" s="82">
        <f>IF(AND(年报!N$2&lt;=A42,A42&lt;=年报!N$3),1,0)</f>
        <v>0</v>
      </c>
    </row>
    <row r="43" spans="1:11">
      <c r="A43" s="21">
        <v>43728</v>
      </c>
      <c r="B43" s="77">
        <f>'DC4-1'!B45</f>
        <v>2581.994</v>
      </c>
      <c r="C43" s="77">
        <f>IF(ISERROR(VLOOKUP(A43,'DC4-1'!$A$4:$Q$1997,5,TRUE)),"",VLOOKUP(A43,'DC4-1'!$A$4:$Q$1997,5,TRUE))</f>
        <v>168.4115</v>
      </c>
      <c r="D43" s="65">
        <v>53.845</v>
      </c>
      <c r="E43" s="65">
        <v>53.877</v>
      </c>
      <c r="F43" s="74">
        <f t="shared" si="2"/>
        <v>2696.5445</v>
      </c>
      <c r="G43" s="75">
        <f t="shared" si="3"/>
        <v>1142.49999999947</v>
      </c>
      <c r="K43" s="82">
        <f>IF(AND(年报!N$2&lt;=A43,A43&lt;=年报!N$3),1,0)</f>
        <v>0</v>
      </c>
    </row>
    <row r="44" spans="1:11">
      <c r="A44" s="21">
        <v>43742</v>
      </c>
      <c r="B44" s="77">
        <f>'DC4-1'!B46</f>
        <v>2581.994</v>
      </c>
      <c r="C44" s="77">
        <f>IF(ISERROR(VLOOKUP(A44,'DC4-1'!$A$4:$Q$1997,5,TRUE)),"",VLOOKUP(A44,'DC4-1'!$A$4:$Q$1997,5,TRUE))</f>
        <v>171.1225</v>
      </c>
      <c r="D44" s="65">
        <v>56.572</v>
      </c>
      <c r="E44" s="65">
        <v>56.605</v>
      </c>
      <c r="F44" s="74">
        <f t="shared" si="2"/>
        <v>2696.528</v>
      </c>
      <c r="G44" s="75">
        <f t="shared" si="3"/>
        <v>1158.99999999965</v>
      </c>
      <c r="K44" s="82">
        <f>IF(AND(年报!N$2&lt;=A44,A44&lt;=年报!N$3),1,0)</f>
        <v>0</v>
      </c>
    </row>
    <row r="45" spans="1:11">
      <c r="A45" s="21">
        <v>43749</v>
      </c>
      <c r="B45" s="77">
        <f>'DC4-1'!B47</f>
        <v>2581.994</v>
      </c>
      <c r="C45" s="77">
        <f>IF(ISERROR(VLOOKUP(A45,'DC4-1'!$A$4:$Q$1997,5,TRUE)),"",VLOOKUP(A45,'DC4-1'!$A$4:$Q$1997,5,TRUE))</f>
        <v>171.085</v>
      </c>
      <c r="D45" s="65">
        <v>56.542</v>
      </c>
      <c r="E45" s="65">
        <v>56.573</v>
      </c>
      <c r="F45" s="74">
        <f t="shared" si="2"/>
        <v>2696.5215</v>
      </c>
      <c r="G45" s="75">
        <f t="shared" si="3"/>
        <v>1165.49999999961</v>
      </c>
      <c r="K45" s="82">
        <f>IF(AND(年报!N$2&lt;=A45,A45&lt;=年报!N$3),1,0)</f>
        <v>0</v>
      </c>
    </row>
    <row r="46" spans="1:11">
      <c r="A46" s="21">
        <v>43762</v>
      </c>
      <c r="B46" s="77">
        <f>'DC4-1'!B48</f>
        <v>2581.994</v>
      </c>
      <c r="C46" s="77">
        <f>IF(ISERROR(VLOOKUP(A46,'DC4-1'!$A$4:$Q$1997,5,TRUE)),"",VLOOKUP(A46,'DC4-1'!$A$4:$Q$1997,5,TRUE))</f>
        <v>174.3905</v>
      </c>
      <c r="D46" s="65">
        <v>59.877</v>
      </c>
      <c r="E46" s="65">
        <v>59.91</v>
      </c>
      <c r="F46" s="74">
        <f t="shared" si="2"/>
        <v>2696.491</v>
      </c>
      <c r="G46" s="75">
        <f t="shared" si="3"/>
        <v>1195.99999999991</v>
      </c>
      <c r="K46" s="82">
        <f>IF(AND(年报!N$2&lt;=A46,A46&lt;=年报!N$3),1,0)</f>
        <v>0</v>
      </c>
    </row>
    <row r="47" spans="1:11">
      <c r="A47" s="21">
        <v>43770</v>
      </c>
      <c r="B47" s="77">
        <f>'DC4-1'!B49</f>
        <v>2581.994</v>
      </c>
      <c r="C47" s="77">
        <f>IF(ISERROR(VLOOKUP(A47,'DC4-1'!$A$4:$Q$1997,5,TRUE)),"",VLOOKUP(A47,'DC4-1'!$A$4:$Q$1997,5,TRUE))</f>
        <v>177.4835</v>
      </c>
      <c r="D47" s="65">
        <v>62.984</v>
      </c>
      <c r="E47" s="65">
        <v>63.015</v>
      </c>
      <c r="F47" s="74">
        <f t="shared" si="2"/>
        <v>2696.478</v>
      </c>
      <c r="G47" s="75">
        <f t="shared" si="3"/>
        <v>1208.99999999983</v>
      </c>
      <c r="K47" s="82">
        <f>IF(AND(年报!N$2&lt;=A47,A47&lt;=年报!N$3),1,0)</f>
        <v>0</v>
      </c>
    </row>
    <row r="48" spans="1:11">
      <c r="A48" s="21">
        <v>43778</v>
      </c>
      <c r="B48" s="77">
        <f>'DC4-1'!B50</f>
        <v>2581.994</v>
      </c>
      <c r="C48" s="77">
        <f>IF(ISERROR(VLOOKUP(A48,'DC4-1'!$A$4:$Q$1997,5,TRUE)),"",VLOOKUP(A48,'DC4-1'!$A$4:$Q$1997,5,TRUE))</f>
        <v>180.6385</v>
      </c>
      <c r="D48" s="65">
        <v>66.169</v>
      </c>
      <c r="E48" s="65">
        <v>66.201</v>
      </c>
      <c r="F48" s="74">
        <f t="shared" si="2"/>
        <v>2696.4475</v>
      </c>
      <c r="G48" s="75">
        <f t="shared" si="3"/>
        <v>1239.49999999968</v>
      </c>
      <c r="K48" s="82">
        <f>IF(AND(年报!N$2&lt;=A48,A48&lt;=年报!N$3),1,0)</f>
        <v>0</v>
      </c>
    </row>
    <row r="49" spans="1:11">
      <c r="A49" s="21">
        <v>43791</v>
      </c>
      <c r="B49" s="77">
        <f>'DC4-1'!B51</f>
        <v>2581.994</v>
      </c>
      <c r="C49" s="77">
        <f>IF(ISERROR(VLOOKUP(A49,'DC4-1'!$A$4:$Q$1997,5,TRUE)),"",VLOOKUP(A49,'DC4-1'!$A$4:$Q$1997,5,TRUE))</f>
        <v>184.322</v>
      </c>
      <c r="D49" s="65">
        <v>69.899</v>
      </c>
      <c r="E49" s="65">
        <v>69.93</v>
      </c>
      <c r="F49" s="74">
        <f t="shared" si="2"/>
        <v>2696.4015</v>
      </c>
      <c r="G49" s="75">
        <f t="shared" si="3"/>
        <v>1285.4999999995</v>
      </c>
      <c r="K49" s="82">
        <f>IF(AND(年报!N$2&lt;=A49,A49&lt;=年报!N$3),1,0)</f>
        <v>0</v>
      </c>
    </row>
    <row r="50" spans="1:11">
      <c r="A50" s="21">
        <v>43802</v>
      </c>
      <c r="B50" s="77">
        <f>'DC4-1'!B52</f>
        <v>2581.994</v>
      </c>
      <c r="C50" s="77">
        <f>IF(ISERROR(VLOOKUP(A50,'DC4-1'!$A$4:$Q$1997,5,TRUE)),"",VLOOKUP(A50,'DC4-1'!$A$4:$Q$1997,5,TRUE))</f>
        <v>187.01</v>
      </c>
      <c r="D50" s="65">
        <v>72.624</v>
      </c>
      <c r="E50" s="65">
        <v>72.657</v>
      </c>
      <c r="F50" s="74">
        <f t="shared" si="2"/>
        <v>2696.3635</v>
      </c>
      <c r="G50" s="75">
        <f t="shared" si="3"/>
        <v>1323.49999999997</v>
      </c>
      <c r="K50" s="82">
        <f>IF(AND(年报!N$2&lt;=A50,A50&lt;=年报!N$3),1,0)</f>
        <v>0</v>
      </c>
    </row>
    <row r="51" spans="1:11">
      <c r="A51" s="21">
        <v>43824</v>
      </c>
      <c r="B51" s="77">
        <f>'DC4-1'!B53</f>
        <v>2581.994</v>
      </c>
      <c r="C51" s="77">
        <f>IF(ISERROR(VLOOKUP(A51,'DC4-1'!$A$4:$Q$1997,5,TRUE)),"",VLOOKUP(A51,'DC4-1'!$A$4:$Q$1997,5,TRUE))</f>
        <v>190.2285</v>
      </c>
      <c r="D51" s="65">
        <v>75.904</v>
      </c>
      <c r="E51" s="65">
        <v>75.935</v>
      </c>
      <c r="F51" s="74">
        <f t="shared" si="2"/>
        <v>2696.303</v>
      </c>
      <c r="G51" s="75">
        <f t="shared" si="3"/>
        <v>1383.99999999956</v>
      </c>
      <c r="K51" s="82">
        <f>IF(AND(年报!N$2&lt;=A51,A51&lt;=年报!N$3),1,0)</f>
        <v>1</v>
      </c>
    </row>
    <row r="52" spans="1:11">
      <c r="A52" s="21">
        <v>43834</v>
      </c>
      <c r="B52" s="77">
        <f>'DC4-1'!B54</f>
        <v>2581.994</v>
      </c>
      <c r="C52" s="77">
        <f>IF(ISERROR(VLOOKUP(A52,'DC4-1'!$A$4:$Q$1997,5,TRUE)),"",VLOOKUP(A52,'DC4-1'!$A$4:$Q$1997,5,TRUE))</f>
        <v>190.2345</v>
      </c>
      <c r="D52" s="65">
        <v>75.915</v>
      </c>
      <c r="E52" s="65">
        <v>75.948</v>
      </c>
      <c r="F52" s="74">
        <f t="shared" si="2"/>
        <v>2696.297</v>
      </c>
      <c r="G52" s="75">
        <f t="shared" si="3"/>
        <v>1389.99999999987</v>
      </c>
      <c r="K52" s="82">
        <f>IF(AND(年报!N$2&lt;=A52,A52&lt;=年报!N$3),1,0)</f>
        <v>1</v>
      </c>
    </row>
    <row r="53" spans="1:11">
      <c r="A53" s="21">
        <v>43839</v>
      </c>
      <c r="B53" s="77">
        <f>'DC4-1'!B55</f>
        <v>2581.994</v>
      </c>
      <c r="C53" s="77">
        <f>IF(ISERROR(VLOOKUP(A53,'DC4-1'!$A$4:$Q$1997,5,TRUE)),"",VLOOKUP(A53,'DC4-1'!$A$4:$Q$1997,5,TRUE))</f>
        <v>193.5085</v>
      </c>
      <c r="D53" s="65">
        <v>79.208</v>
      </c>
      <c r="E53" s="65">
        <v>79.239</v>
      </c>
      <c r="F53" s="74">
        <f t="shared" si="2"/>
        <v>2696.279</v>
      </c>
      <c r="G53" s="75">
        <f t="shared" si="3"/>
        <v>1407.9999999999</v>
      </c>
      <c r="K53" s="82">
        <f>IF(AND(年报!N$2&lt;=A53,A53&lt;=年报!N$3),1,0)</f>
        <v>1</v>
      </c>
    </row>
    <row r="54" spans="1:11">
      <c r="A54" s="21">
        <v>43845</v>
      </c>
      <c r="B54" s="77">
        <f>'DC4-1'!B56</f>
        <v>2581.994</v>
      </c>
      <c r="C54" s="77">
        <f>IF(ISERROR(VLOOKUP(A54,'DC4-1'!$A$4:$Q$1997,5,TRUE)),"",VLOOKUP(A54,'DC4-1'!$A$4:$Q$1997,5,TRUE))</f>
        <v>193.499</v>
      </c>
      <c r="D54" s="65">
        <v>79.225</v>
      </c>
      <c r="E54" s="65">
        <v>79.26</v>
      </c>
      <c r="F54" s="74">
        <f t="shared" si="2"/>
        <v>2696.2505</v>
      </c>
      <c r="G54" s="75">
        <f t="shared" si="3"/>
        <v>1436.4999999998</v>
      </c>
      <c r="K54" s="82">
        <f>IF(AND(年报!N$2&lt;=A54,A54&lt;=年报!N$3),1,0)</f>
        <v>1</v>
      </c>
    </row>
    <row r="55" spans="1:11">
      <c r="A55" s="21">
        <v>43908</v>
      </c>
      <c r="B55" s="77">
        <f>'DC4-1'!B57</f>
        <v>2581.994</v>
      </c>
      <c r="C55" s="77">
        <f>IF(ISERROR(VLOOKUP(A55,'DC4-1'!$A$4:$Q$1997,5,TRUE)),"",VLOOKUP(A55,'DC4-1'!$A$4:$Q$1997,5,TRUE))</f>
        <v>193.3015</v>
      </c>
      <c r="D55" s="65">
        <v>79.091</v>
      </c>
      <c r="E55" s="65">
        <v>79.134</v>
      </c>
      <c r="F55" s="74">
        <f t="shared" si="2"/>
        <v>2696.183</v>
      </c>
      <c r="G55" s="75">
        <f t="shared" si="3"/>
        <v>1503.99999999991</v>
      </c>
      <c r="K55" s="82">
        <f>IF(AND(年报!N$2&lt;=A55,A55&lt;=年报!N$3),1,0)</f>
        <v>1</v>
      </c>
    </row>
    <row r="56" spans="1:11">
      <c r="A56" s="21">
        <v>43930</v>
      </c>
      <c r="B56" s="77">
        <f>'DC4-1'!B58</f>
        <v>2581.994</v>
      </c>
      <c r="C56" s="77">
        <f>IF(ISERROR(VLOOKUP(A56,'DC4-1'!$A$4:$Q$1997,5,TRUE)),"",VLOOKUP(A56,'DC4-1'!$A$4:$Q$1997,5,TRUE))</f>
        <v>200.2455</v>
      </c>
      <c r="D56" s="65">
        <v>86.043</v>
      </c>
      <c r="E56" s="65">
        <v>86.074</v>
      </c>
      <c r="F56" s="74">
        <f t="shared" si="2"/>
        <v>2696.181</v>
      </c>
      <c r="G56" s="75">
        <f t="shared" si="3"/>
        <v>1505.99999999986</v>
      </c>
      <c r="K56" s="82">
        <f>IF(AND(年报!N$2&lt;=A56,A56&lt;=年报!N$3),1,0)</f>
        <v>1</v>
      </c>
    </row>
    <row r="57" spans="1:11">
      <c r="A57" s="21">
        <v>43938</v>
      </c>
      <c r="B57" s="77">
        <f>'DC4-1'!B59</f>
        <v>2581.994</v>
      </c>
      <c r="C57" s="77">
        <f>IF(ISERROR(VLOOKUP(A57,'DC4-1'!$A$4:$Q$1997,5,TRUE)),"",VLOOKUP(A57,'DC4-1'!$A$4:$Q$1997,5,TRUE))</f>
        <v>203.081</v>
      </c>
      <c r="D57" s="65">
        <v>88.856</v>
      </c>
      <c r="E57" s="65">
        <v>88.888</v>
      </c>
      <c r="F57" s="74">
        <f t="shared" si="2"/>
        <v>2696.203</v>
      </c>
      <c r="G57" s="75">
        <f t="shared" si="3"/>
        <v>1483.99999999947</v>
      </c>
      <c r="K57" s="82">
        <f>IF(AND(年报!N$2&lt;=A57,A57&lt;=年报!N$3),1,0)</f>
        <v>1</v>
      </c>
    </row>
    <row r="58" spans="1:11">
      <c r="A58" s="21">
        <v>43942</v>
      </c>
      <c r="B58" s="77">
        <f>'DC4-1'!B60</f>
        <v>2581.994</v>
      </c>
      <c r="C58" s="77">
        <f>IF(ISERROR(VLOOKUP(A58,'DC4-1'!$A$4:$Q$1997,5,TRUE)),"",VLOOKUP(A58,'DC4-1'!$A$4:$Q$1997,5,TRUE))</f>
        <v>203.493</v>
      </c>
      <c r="D58" s="65">
        <v>89.327</v>
      </c>
      <c r="E58" s="65">
        <v>89.356</v>
      </c>
      <c r="F58" s="74">
        <f t="shared" si="2"/>
        <v>2696.1455</v>
      </c>
      <c r="G58" s="75">
        <f t="shared" si="3"/>
        <v>1541.49999999981</v>
      </c>
      <c r="K58" s="82">
        <f>IF(AND(年报!N$2&lt;=A58,A58&lt;=年报!N$3),1,0)</f>
        <v>1</v>
      </c>
    </row>
    <row r="59" spans="1:11">
      <c r="A59" s="21">
        <v>43951</v>
      </c>
      <c r="B59" s="77">
        <f>'DC4-1'!B61</f>
        <v>2581.994</v>
      </c>
      <c r="C59" s="77">
        <f>IF(ISERROR(VLOOKUP(A59,'DC4-1'!$A$4:$Q$1997,5,TRUE)),"",VLOOKUP(A59,'DC4-1'!$A$4:$Q$1997,5,TRUE))</f>
        <v>206.1375</v>
      </c>
      <c r="D59" s="65">
        <v>92.004</v>
      </c>
      <c r="E59" s="65">
        <v>92.035</v>
      </c>
      <c r="F59" s="74">
        <f t="shared" si="2"/>
        <v>2696.112</v>
      </c>
      <c r="G59" s="75">
        <f t="shared" si="3"/>
        <v>1574.99999999982</v>
      </c>
      <c r="K59" s="82">
        <f>IF(AND(年报!N$2&lt;=A59,A59&lt;=年报!N$3),1,0)</f>
        <v>1</v>
      </c>
    </row>
    <row r="60" spans="1:11">
      <c r="A60" s="21">
        <v>43956</v>
      </c>
      <c r="B60" s="77">
        <f>'DC4-1'!B62</f>
        <v>2581.994</v>
      </c>
      <c r="C60" s="77">
        <f>IF(ISERROR(VLOOKUP(A60,'DC4-1'!$A$4:$Q$1997,5,TRUE)),"",VLOOKUP(A60,'DC4-1'!$A$4:$Q$1997,5,TRUE))</f>
        <v>206.577</v>
      </c>
      <c r="D60" s="65">
        <v>92.442</v>
      </c>
      <c r="E60" s="65">
        <v>92.475</v>
      </c>
      <c r="F60" s="74">
        <f t="shared" si="2"/>
        <v>2696.1125</v>
      </c>
      <c r="G60" s="75">
        <f t="shared" si="3"/>
        <v>1574.50000000017</v>
      </c>
      <c r="K60" s="82">
        <f>IF(AND(年报!N$2&lt;=A60,A60&lt;=年报!N$3),1,0)</f>
        <v>1</v>
      </c>
    </row>
    <row r="61" spans="1:11">
      <c r="A61" s="21">
        <v>43964</v>
      </c>
      <c r="B61" s="77">
        <f>'DC4-1'!B63</f>
        <v>2581.994</v>
      </c>
      <c r="C61" s="77">
        <f>IF(ISERROR(VLOOKUP(A61,'DC4-1'!$A$4:$Q$1997,5,TRUE)),"",VLOOKUP(A61,'DC4-1'!$A$4:$Q$1997,5,TRUE))</f>
        <v>209.16</v>
      </c>
      <c r="D61" s="65">
        <v>95.057</v>
      </c>
      <c r="E61" s="65">
        <v>95.089</v>
      </c>
      <c r="F61" s="74">
        <f t="shared" si="2"/>
        <v>2696.081</v>
      </c>
      <c r="G61" s="75">
        <f t="shared" si="3"/>
        <v>1605.99999999977</v>
      </c>
      <c r="K61" s="82">
        <f>IF(AND(年报!N$2&lt;=A61,A61&lt;=年报!N$3),1,0)</f>
        <v>1</v>
      </c>
    </row>
    <row r="62" spans="1:11">
      <c r="A62" s="21">
        <v>43972</v>
      </c>
      <c r="B62" s="77">
        <f>'DC4-1'!B64</f>
        <v>2581.994</v>
      </c>
      <c r="C62" s="77">
        <f>IF(ISERROR(VLOOKUP(A62,'DC4-1'!$A$4:$Q$1997,5,TRUE)),"",VLOOKUP(A62,'DC4-1'!$A$4:$Q$1997,5,TRUE))</f>
        <v>212.1685</v>
      </c>
      <c r="D62" s="65">
        <v>98.094</v>
      </c>
      <c r="E62" s="65">
        <v>98.125</v>
      </c>
      <c r="F62" s="74">
        <f t="shared" si="2"/>
        <v>2696.053</v>
      </c>
      <c r="G62" s="75">
        <f t="shared" si="3"/>
        <v>1633.99999999956</v>
      </c>
      <c r="K62" s="82">
        <f>IF(AND(年报!N$2&lt;=A62,A62&lt;=年报!N$3),1,0)</f>
        <v>1</v>
      </c>
    </row>
    <row r="63" spans="1:11">
      <c r="A63" s="21">
        <v>43980</v>
      </c>
      <c r="B63" s="77">
        <f>'DC4-1'!B65</f>
        <v>2581.994</v>
      </c>
      <c r="C63" s="77">
        <f>IF(ISERROR(VLOOKUP(A63,'DC4-1'!$A$4:$Q$1997,5,TRUE)),"",VLOOKUP(A63,'DC4-1'!$A$4:$Q$1997,5,TRUE))</f>
        <v>212.1675</v>
      </c>
      <c r="D63" s="65">
        <v>98.057</v>
      </c>
      <c r="E63" s="65">
        <v>98.091</v>
      </c>
      <c r="F63" s="74">
        <f t="shared" si="2"/>
        <v>2696.0875</v>
      </c>
      <c r="G63" s="75">
        <f t="shared" si="3"/>
        <v>1599.49999999981</v>
      </c>
      <c r="K63" s="82">
        <f>IF(AND(年报!N$2&lt;=A63,A63&lt;=年报!N$3),1,0)</f>
        <v>1</v>
      </c>
    </row>
    <row r="64" spans="1:11">
      <c r="A64" s="21">
        <v>43999</v>
      </c>
      <c r="B64" s="77">
        <f>'DC4-1'!B66</f>
        <v>2581.994</v>
      </c>
      <c r="C64" s="77">
        <f>IF(ISERROR(VLOOKUP(A64,'DC4-1'!$A$4:$Q$1997,5,TRUE)),"",VLOOKUP(A64,'DC4-1'!$A$4:$Q$1997,5,TRUE))</f>
        <v>215.368</v>
      </c>
      <c r="D64" s="65">
        <v>101.37</v>
      </c>
      <c r="E64" s="65">
        <v>101.404</v>
      </c>
      <c r="F64" s="74">
        <f t="shared" si="2"/>
        <v>2695.975</v>
      </c>
      <c r="G64" s="75">
        <f t="shared" si="3"/>
        <v>1711.99999999999</v>
      </c>
      <c r="K64" s="82">
        <f>IF(AND(年报!N$2&lt;=A64,A64&lt;=年报!N$3),1,0)</f>
        <v>1</v>
      </c>
    </row>
    <row r="65" spans="1:11">
      <c r="A65" s="21">
        <v>44008</v>
      </c>
      <c r="B65" s="77">
        <f>'DC4-1'!B67</f>
        <v>2581.994</v>
      </c>
      <c r="C65" s="77">
        <f>IF(ISERROR(VLOOKUP(A65,'DC4-1'!$A$4:$Q$1997,5,TRUE)),"",VLOOKUP(A65,'DC4-1'!$A$4:$Q$1997,5,TRUE))</f>
        <v>215.364</v>
      </c>
      <c r="D65" s="65">
        <v>101.372</v>
      </c>
      <c r="E65" s="65">
        <v>101.41</v>
      </c>
      <c r="F65" s="74">
        <f t="shared" si="2"/>
        <v>2695.967</v>
      </c>
      <c r="G65" s="75">
        <f t="shared" si="3"/>
        <v>1719.9999999998</v>
      </c>
      <c r="K65" s="82">
        <f>IF(AND(年报!N$2&lt;=A65,A65&lt;=年报!N$3),1,0)</f>
        <v>1</v>
      </c>
    </row>
    <row r="66" spans="1:11">
      <c r="A66" s="21">
        <v>44056</v>
      </c>
      <c r="B66" s="77">
        <f>'DC4-1'!B68</f>
        <v>2581.994</v>
      </c>
      <c r="C66" s="77">
        <f>IF(ISERROR(VLOOKUP(A66,'DC4-1'!$A$4:$Q$1997,5,TRUE)),"",VLOOKUP(A66,'DC4-1'!$A$4:$Q$1997,5,TRUE))</f>
        <v>219.0455</v>
      </c>
      <c r="D66" s="65">
        <v>105.178</v>
      </c>
      <c r="E66" s="65">
        <v>105.211</v>
      </c>
      <c r="F66" s="74">
        <f t="shared" si="2"/>
        <v>2695.845</v>
      </c>
      <c r="G66" s="75">
        <f t="shared" si="3"/>
        <v>1841.99999999964</v>
      </c>
      <c r="K66" s="82">
        <f>IF(AND(年报!N$2&lt;=A66,A66&lt;=年报!N$3),1,0)</f>
        <v>1</v>
      </c>
    </row>
    <row r="67" spans="1:11">
      <c r="A67" s="21">
        <v>44062</v>
      </c>
      <c r="B67" s="77">
        <f>'DC4-1'!B69</f>
        <v>2581.994</v>
      </c>
      <c r="C67" s="77">
        <f>IF(ISERROR(VLOOKUP(A67,'DC4-1'!$A$4:$Q$1997,5,TRUE)),"",VLOOKUP(A67,'DC4-1'!$A$4:$Q$1997,5,TRUE))</f>
        <v>218.996</v>
      </c>
      <c r="D67" s="65">
        <v>105.151</v>
      </c>
      <c r="E67" s="65">
        <v>105.184</v>
      </c>
      <c r="F67" s="74">
        <f t="shared" si="2"/>
        <v>2695.8225</v>
      </c>
      <c r="G67" s="75">
        <f t="shared" si="3"/>
        <v>1864.49999999968</v>
      </c>
      <c r="K67" s="82">
        <f>IF(AND(年报!N$2&lt;=A67,A67&lt;=年报!N$3),1,0)</f>
        <v>1</v>
      </c>
    </row>
    <row r="68" spans="1:11">
      <c r="A68" s="21">
        <v>44070</v>
      </c>
      <c r="B68" s="77">
        <f>'DC4-1'!B70</f>
        <v>2581.994</v>
      </c>
      <c r="C68" s="77">
        <f>IF(ISERROR(VLOOKUP(A68,'DC4-1'!$A$4:$Q$1997,5,TRUE)),"",VLOOKUP(A68,'DC4-1'!$A$4:$Q$1997,5,TRUE))</f>
        <v>222.3115</v>
      </c>
      <c r="D68" s="65">
        <v>108.48</v>
      </c>
      <c r="E68" s="65">
        <v>108.51</v>
      </c>
      <c r="F68" s="74">
        <f t="shared" ref="F68:F104" si="4">(B68+C68)-(D68+E68)/2</f>
        <v>2695.8105</v>
      </c>
      <c r="G68" s="75">
        <f t="shared" ref="G68:G104" si="5">(F$4-F68)*1000</f>
        <v>1876.49999999985</v>
      </c>
      <c r="K68" s="82">
        <f>IF(AND(年报!N$2&lt;=A68,A68&lt;=年报!N$3),1,0)</f>
        <v>1</v>
      </c>
    </row>
    <row r="69" spans="1:11">
      <c r="A69" s="21">
        <v>44084</v>
      </c>
      <c r="B69" s="77">
        <f>'DC4-1'!B71</f>
        <v>2581.994</v>
      </c>
      <c r="C69" s="77">
        <f>IF(ISERROR(VLOOKUP(A69,'DC4-1'!$A$4:$Q$1997,5,TRUE)),"",VLOOKUP(A69,'DC4-1'!$A$4:$Q$1997,5,TRUE))</f>
        <v>224.9835</v>
      </c>
      <c r="D69" s="65">
        <v>111.178</v>
      </c>
      <c r="E69" s="65">
        <v>111.211</v>
      </c>
      <c r="F69" s="74">
        <f t="shared" si="4"/>
        <v>2695.783</v>
      </c>
      <c r="G69" s="75">
        <f t="shared" si="5"/>
        <v>1904</v>
      </c>
      <c r="K69" s="82">
        <f>IF(AND(年报!N$2&lt;=A69,A69&lt;=年报!N$3),1,0)</f>
        <v>1</v>
      </c>
    </row>
    <row r="70" spans="1:11">
      <c r="A70" s="21">
        <v>44092</v>
      </c>
      <c r="B70" s="77">
        <f>'DC4-1'!B72</f>
        <v>2581.994</v>
      </c>
      <c r="C70" s="77">
        <f>IF(ISERROR(VLOOKUP(A70,'DC4-1'!$A$4:$Q$1997,5,TRUE)),"",VLOOKUP(A70,'DC4-1'!$A$4:$Q$1997,5,TRUE))</f>
        <v>224.9535</v>
      </c>
      <c r="D70" s="65">
        <v>111.152</v>
      </c>
      <c r="E70" s="65">
        <v>111.196</v>
      </c>
      <c r="F70" s="74">
        <f t="shared" si="4"/>
        <v>2695.7735</v>
      </c>
      <c r="G70" s="75">
        <f t="shared" si="5"/>
        <v>1913.49999999966</v>
      </c>
      <c r="K70" s="82">
        <f>IF(AND(年报!N$2&lt;=A70,A70&lt;=年报!N$3),1,0)</f>
        <v>1</v>
      </c>
    </row>
    <row r="71" spans="1:11">
      <c r="A71" s="21">
        <v>44100</v>
      </c>
      <c r="B71" s="77">
        <f>'DC4-1'!B73</f>
        <v>2581.994</v>
      </c>
      <c r="C71" s="77">
        <f>IF(ISERROR(VLOOKUP(A71,'DC4-1'!$A$4:$Q$1997,5,TRUE)),"",VLOOKUP(A71,'DC4-1'!$A$4:$Q$1997,5,TRUE))</f>
        <v>225.3425</v>
      </c>
      <c r="D71" s="65">
        <v>111.569</v>
      </c>
      <c r="E71" s="65">
        <v>111.598</v>
      </c>
      <c r="F71" s="74">
        <f t="shared" si="4"/>
        <v>2695.753</v>
      </c>
      <c r="G71" s="75">
        <f t="shared" si="5"/>
        <v>1933.99999999974</v>
      </c>
      <c r="K71" s="82">
        <f>IF(AND(年报!N$2&lt;=A71,A71&lt;=年报!N$3),1,0)</f>
        <v>1</v>
      </c>
    </row>
    <row r="72" spans="1:11">
      <c r="A72" s="21">
        <v>44114</v>
      </c>
      <c r="B72" s="77">
        <f>'DC4-1'!B74</f>
        <v>2581.994</v>
      </c>
      <c r="C72" s="77">
        <f>IF(ISERROR(VLOOKUP(A72,'DC4-1'!$A$4:$Q$1997,5,TRUE)),"",VLOOKUP(A72,'DC4-1'!$A$4:$Q$1997,5,TRUE))</f>
        <v>228.4075</v>
      </c>
      <c r="D72" s="65">
        <v>114.65</v>
      </c>
      <c r="E72" s="65">
        <v>114.683</v>
      </c>
      <c r="F72" s="74">
        <f t="shared" si="4"/>
        <v>2695.735</v>
      </c>
      <c r="G72" s="75">
        <f t="shared" si="5"/>
        <v>1951.99999999977</v>
      </c>
      <c r="K72" s="82">
        <f>IF(AND(年报!N$2&lt;=A72,A72&lt;=年报!N$3),1,0)</f>
        <v>1</v>
      </c>
    </row>
    <row r="73" spans="1:11">
      <c r="A73" s="21">
        <v>44228</v>
      </c>
      <c r="B73" s="77">
        <f>'DC4-1'!B75</f>
        <v>2581.994</v>
      </c>
      <c r="C73" s="77">
        <f>IF(ISERROR(VLOOKUP(A73,'DC4-1'!$A$4:$Q$1997,5,TRUE)),"",VLOOKUP(A73,'DC4-1'!$A$4:$Q$1997,5,TRUE))</f>
        <v>249.8045</v>
      </c>
      <c r="D73" s="65">
        <v>136.26</v>
      </c>
      <c r="E73" s="65">
        <v>136.291</v>
      </c>
      <c r="F73" s="74">
        <f t="shared" si="4"/>
        <v>2695.523</v>
      </c>
      <c r="G73" s="75">
        <f t="shared" si="5"/>
        <v>2163.99999999976</v>
      </c>
      <c r="K73" s="82">
        <f>IF(AND(年报!N$2&lt;=A73,A73&lt;=年报!N$3),1,0)</f>
        <v>0</v>
      </c>
    </row>
    <row r="74" spans="1:11">
      <c r="A74" s="21">
        <v>44256</v>
      </c>
      <c r="B74" s="77">
        <f>'DC4-1'!B76</f>
        <v>2581.994</v>
      </c>
      <c r="C74" s="77">
        <f>IF(ISERROR(VLOOKUP(A74,'DC4-1'!$A$4:$Q$1997,5,TRUE)),"",VLOOKUP(A74,'DC4-1'!$A$4:$Q$1997,5,TRUE))</f>
        <v>249.7185</v>
      </c>
      <c r="D74" s="65">
        <v>136.208</v>
      </c>
      <c r="E74" s="65">
        <v>136.238</v>
      </c>
      <c r="F74" s="74">
        <f t="shared" si="4"/>
        <v>2695.4895</v>
      </c>
      <c r="G74" s="75">
        <f t="shared" si="5"/>
        <v>2197.49999999976</v>
      </c>
      <c r="K74" s="82">
        <f>IF(AND(年报!N$2&lt;=A74,A74&lt;=年报!N$3),1,0)</f>
        <v>0</v>
      </c>
    </row>
    <row r="75" spans="1:11">
      <c r="A75" s="21">
        <v>44273</v>
      </c>
      <c r="B75" s="77">
        <f>'DC4-1'!B77</f>
        <v>2581.994</v>
      </c>
      <c r="C75" s="77">
        <f>IF(ISERROR(VLOOKUP(A75,'DC4-1'!$A$4:$Q$1997,5,TRUE)),"",VLOOKUP(A75,'DC4-1'!$A$4:$Q$1997,5,TRUE))</f>
        <v>253.0285</v>
      </c>
      <c r="D75" s="65">
        <v>139.531</v>
      </c>
      <c r="E75" s="65">
        <v>139.56</v>
      </c>
      <c r="F75" s="74">
        <f t="shared" si="4"/>
        <v>2695.477</v>
      </c>
      <c r="G75" s="75">
        <f t="shared" si="5"/>
        <v>2210.00000000004</v>
      </c>
      <c r="K75" s="82">
        <f>IF(AND(年报!N$2&lt;=A75,A75&lt;=年报!N$3),1,0)</f>
        <v>0</v>
      </c>
    </row>
    <row r="76" spans="1:11">
      <c r="A76" s="21">
        <v>44287</v>
      </c>
      <c r="B76" s="77">
        <f>'DC4-1'!B78</f>
        <v>2581.994</v>
      </c>
      <c r="C76" s="77">
        <f>IF(ISERROR(VLOOKUP(A76,'DC4-1'!$A$4:$Q$1997,5,TRUE)),"",VLOOKUP(A76,'DC4-1'!$A$4:$Q$1997,5,TRUE))</f>
        <v>256.094</v>
      </c>
      <c r="D76" s="65">
        <v>142.609</v>
      </c>
      <c r="E76" s="65">
        <v>142.64</v>
      </c>
      <c r="F76" s="74">
        <f t="shared" si="4"/>
        <v>2695.4635</v>
      </c>
      <c r="G76" s="75">
        <f t="shared" si="5"/>
        <v>2223.4999999996</v>
      </c>
      <c r="K76" s="82">
        <f>IF(AND(年报!N$2&lt;=A76,A76&lt;=年报!N$3),1,0)</f>
        <v>0</v>
      </c>
    </row>
    <row r="77" spans="1:11">
      <c r="A77" s="21">
        <v>44295</v>
      </c>
      <c r="B77" s="77">
        <f>'DC4-1'!B79</f>
        <v>2581.994</v>
      </c>
      <c r="C77" s="77">
        <f>IF(ISERROR(VLOOKUP(A77,'DC4-1'!$A$4:$Q$1997,5,TRUE)),"",VLOOKUP(A77,'DC4-1'!$A$4:$Q$1997,5,TRUE))</f>
        <v>256.6705</v>
      </c>
      <c r="D77" s="65">
        <v>143.189</v>
      </c>
      <c r="E77" s="65">
        <v>143.22</v>
      </c>
      <c r="F77" s="74">
        <f t="shared" si="4"/>
        <v>2695.46</v>
      </c>
      <c r="G77" s="75">
        <f t="shared" si="5"/>
        <v>2226.99999999941</v>
      </c>
      <c r="K77" s="82">
        <f>IF(AND(年报!N$2&lt;=A77,A77&lt;=年报!N$3),1,0)</f>
        <v>0</v>
      </c>
    </row>
    <row r="78" spans="1:11">
      <c r="A78" s="21">
        <v>44318</v>
      </c>
      <c r="B78" s="77">
        <f>'DC4-1'!B80</f>
        <v>2581.994</v>
      </c>
      <c r="C78" s="77">
        <f>IF(ISERROR(VLOOKUP(A78,'DC4-1'!$A$4:$Q$1997,5,TRUE)),"",VLOOKUP(A78,'DC4-1'!$A$4:$Q$1997,5,TRUE))</f>
        <v>259.476</v>
      </c>
      <c r="D78" s="65">
        <v>146.012</v>
      </c>
      <c r="E78" s="65">
        <v>146.046</v>
      </c>
      <c r="F78" s="74">
        <f t="shared" si="4"/>
        <v>2695.441</v>
      </c>
      <c r="G78" s="75">
        <f t="shared" si="5"/>
        <v>2245.99999999964</v>
      </c>
      <c r="K78" s="82">
        <f>IF(AND(年报!N$2&lt;=A78,A78&lt;=年报!N$3),1,0)</f>
        <v>0</v>
      </c>
    </row>
    <row r="79" spans="1:11">
      <c r="A79" s="21">
        <v>44325</v>
      </c>
      <c r="B79" s="77">
        <f>'DC4-1'!B81</f>
        <v>2581.994</v>
      </c>
      <c r="C79" s="77">
        <f>IF(ISERROR(VLOOKUP(A79,'DC4-1'!$A$4:$Q$1997,5,TRUE)),"",VLOOKUP(A79,'DC4-1'!$A$4:$Q$1997,5,TRUE))</f>
        <v>259.4725</v>
      </c>
      <c r="D79" s="65">
        <v>146.005</v>
      </c>
      <c r="E79" s="65">
        <v>146.041</v>
      </c>
      <c r="F79" s="74">
        <f t="shared" si="4"/>
        <v>2695.4435</v>
      </c>
      <c r="G79" s="75">
        <f t="shared" si="5"/>
        <v>2243.50000000004</v>
      </c>
      <c r="K79" s="82">
        <f>IF(AND(年报!N$2&lt;=A79,A79&lt;=年报!N$3),1,0)</f>
        <v>0</v>
      </c>
    </row>
    <row r="80" spans="1:11">
      <c r="A80" s="21">
        <v>44333</v>
      </c>
      <c r="B80" s="77">
        <f>'DC4-1'!B82</f>
        <v>2581.994</v>
      </c>
      <c r="C80" s="77">
        <f>IF(ISERROR(VLOOKUP(A80,'DC4-1'!$A$4:$Q$1997,5,TRUE)),"",VLOOKUP(A80,'DC4-1'!$A$4:$Q$1997,5,TRUE))</f>
        <v>259.415</v>
      </c>
      <c r="D80" s="65">
        <v>145.97</v>
      </c>
      <c r="E80" s="65">
        <v>146.008</v>
      </c>
      <c r="F80" s="74">
        <f t="shared" si="4"/>
        <v>2695.42</v>
      </c>
      <c r="G80" s="75">
        <f t="shared" si="5"/>
        <v>2266.99999999983</v>
      </c>
      <c r="K80" s="82">
        <f>IF(AND(年报!N$2&lt;=A80,A80&lt;=年报!N$3),1,0)</f>
        <v>0</v>
      </c>
    </row>
    <row r="81" spans="1:11">
      <c r="A81" s="21">
        <v>44345</v>
      </c>
      <c r="B81" s="77">
        <f>'DC4-1'!B83</f>
        <v>2581.994</v>
      </c>
      <c r="C81" s="77">
        <f>IF(ISERROR(VLOOKUP(A81,'DC4-1'!$A$4:$Q$1997,5,TRUE)),"",VLOOKUP(A81,'DC4-1'!$A$4:$Q$1997,5,TRUE))</f>
        <v>259.8015</v>
      </c>
      <c r="D81" s="65">
        <v>146.358</v>
      </c>
      <c r="E81" s="65">
        <v>146.396</v>
      </c>
      <c r="F81" s="74">
        <f t="shared" si="4"/>
        <v>2695.4185</v>
      </c>
      <c r="G81" s="75">
        <f t="shared" si="5"/>
        <v>2268.49999999968</v>
      </c>
      <c r="K81" s="82">
        <f>IF(AND(年报!N$2&lt;=A81,A81&lt;=年报!N$3),1,0)</f>
        <v>0</v>
      </c>
    </row>
    <row r="82" spans="1:11">
      <c r="A82" s="21">
        <v>44352</v>
      </c>
      <c r="B82" s="77">
        <f>'DC4-1'!B84</f>
        <v>2581.994</v>
      </c>
      <c r="C82" s="77">
        <f>IF(ISERROR(VLOOKUP(A82,'DC4-1'!$A$4:$Q$1997,5,TRUE)),"",VLOOKUP(A82,'DC4-1'!$A$4:$Q$1997,5,TRUE))</f>
        <v>259.7625</v>
      </c>
      <c r="D82" s="65">
        <v>146.332</v>
      </c>
      <c r="E82" s="65">
        <v>146.365</v>
      </c>
      <c r="F82" s="74">
        <f t="shared" si="4"/>
        <v>2695.408</v>
      </c>
      <c r="G82" s="75">
        <f t="shared" si="5"/>
        <v>2279</v>
      </c>
      <c r="K82" s="82">
        <f>IF(AND(年报!N$2&lt;=A82,A82&lt;=年报!N$3),1,0)</f>
        <v>0</v>
      </c>
    </row>
    <row r="83" s="83" customFormat="1" spans="1:13">
      <c r="A83" s="84">
        <v>44356</v>
      </c>
      <c r="B83" s="85">
        <f>AVERAGE(B84:B86)</f>
        <v>2581.994</v>
      </c>
      <c r="C83" s="86">
        <f t="shared" ref="C83:G83" si="6">AVERAGE(C84:C86)</f>
        <v>259.74</v>
      </c>
      <c r="D83" s="86">
        <f t="shared" si="6"/>
        <v>146.312666666667</v>
      </c>
      <c r="E83" s="86">
        <f t="shared" si="6"/>
        <v>146.342666666667</v>
      </c>
      <c r="F83" s="86">
        <f t="shared" si="6"/>
        <v>2695.40633333333</v>
      </c>
      <c r="G83" s="87">
        <f t="shared" si="6"/>
        <v>2280.66666666624</v>
      </c>
      <c r="H83" s="88" t="s">
        <v>23</v>
      </c>
      <c r="I83" s="88"/>
      <c r="K83" s="89"/>
      <c r="M83" s="90"/>
    </row>
    <row r="84" spans="1:11">
      <c r="A84" s="21">
        <v>44356</v>
      </c>
      <c r="B84" s="77">
        <f>'DC4-1'!B85</f>
        <v>2581.994</v>
      </c>
      <c r="C84" s="77">
        <f>IF(ISERROR(VLOOKUP(A84,'DC4-1'!$A$4:$Q$1997,5,TRUE)),"",VLOOKUP(A84,'DC4-1'!$A$4:$Q$1997,5,TRUE))</f>
        <v>259.74</v>
      </c>
      <c r="D84" s="65">
        <v>146.312</v>
      </c>
      <c r="E84" s="65">
        <v>146.342</v>
      </c>
      <c r="F84" s="74">
        <f t="shared" si="4"/>
        <v>2695.407</v>
      </c>
      <c r="G84" s="75">
        <f t="shared" si="5"/>
        <v>2279.99999999975</v>
      </c>
      <c r="K84" s="82">
        <f>IF(AND(年报!N$2&lt;=A84,A84&lt;=年报!N$3),1,0)</f>
        <v>0</v>
      </c>
    </row>
    <row r="85" spans="1:11">
      <c r="A85" s="21">
        <v>44356</v>
      </c>
      <c r="B85" s="77">
        <f>'DC4-1'!B86</f>
        <v>2581.994</v>
      </c>
      <c r="C85" s="77">
        <f>IF(ISERROR(VLOOKUP(A85,'DC4-1'!$A$4:$Q$1997,5,TRUE)),"",VLOOKUP(A85,'DC4-1'!$A$4:$Q$1997,5,TRUE))</f>
        <v>259.74</v>
      </c>
      <c r="D85" s="65">
        <v>146.313</v>
      </c>
      <c r="E85" s="65">
        <v>146.343</v>
      </c>
      <c r="F85" s="74">
        <f t="shared" si="4"/>
        <v>2695.406</v>
      </c>
      <c r="G85" s="75">
        <f t="shared" si="5"/>
        <v>2280.99999999949</v>
      </c>
      <c r="K85" s="82">
        <f>IF(AND(年报!N$2&lt;=A85,A85&lt;=年报!N$3),1,0)</f>
        <v>0</v>
      </c>
    </row>
    <row r="86" spans="1:11">
      <c r="A86" s="21">
        <v>44356</v>
      </c>
      <c r="B86" s="77">
        <f>'DC4-1'!B87</f>
        <v>2581.994</v>
      </c>
      <c r="C86" s="77">
        <f>IF(ISERROR(VLOOKUP(A86,'DC4-1'!$A$4:$Q$1997,5,TRUE)),"",VLOOKUP(A86,'DC4-1'!$A$4:$Q$1997,5,TRUE))</f>
        <v>259.74</v>
      </c>
      <c r="D86" s="65">
        <v>146.313</v>
      </c>
      <c r="E86" s="65">
        <v>146.343</v>
      </c>
      <c r="F86" s="74">
        <f t="shared" si="4"/>
        <v>2695.406</v>
      </c>
      <c r="G86" s="75">
        <f t="shared" si="5"/>
        <v>2280.99999999949</v>
      </c>
      <c r="K86" s="82">
        <f>IF(AND(年报!N$2&lt;=A86,A86&lt;=年报!N$3),1,0)</f>
        <v>0</v>
      </c>
    </row>
    <row r="87" spans="1:11">
      <c r="A87" s="21">
        <v>44361</v>
      </c>
      <c r="B87" s="77">
        <f>'DC4-1'!B88</f>
        <v>2581.994</v>
      </c>
      <c r="C87" s="77">
        <f>IF(ISERROR(VLOOKUP(A87,'DC4-1'!$A$4:$Q$1997,5,TRUE)),"",VLOOKUP(A87,'DC4-1'!$A$4:$Q$1997,5,TRUE))</f>
        <v>260.884</v>
      </c>
      <c r="D87" s="65">
        <v>147.464</v>
      </c>
      <c r="E87" s="65">
        <v>147.495</v>
      </c>
      <c r="F87" s="74">
        <f t="shared" si="4"/>
        <v>2695.3985</v>
      </c>
      <c r="G87" s="75">
        <f t="shared" si="5"/>
        <v>2288.49999999966</v>
      </c>
      <c r="K87" s="82">
        <f>IF(AND(年报!N$2&lt;=A87,A87&lt;=年报!N$3),1,0)</f>
        <v>0</v>
      </c>
    </row>
    <row r="88" spans="1:11">
      <c r="A88" s="21">
        <v>44363</v>
      </c>
      <c r="B88" s="77">
        <f>'DC4-1'!B89</f>
        <v>2581.994</v>
      </c>
      <c r="C88" s="77">
        <f>IF(ISERROR(VLOOKUP(A88,'DC4-1'!$A$4:$Q$1997,5,TRUE)),"",VLOOKUP(A88,'DC4-1'!$A$4:$Q$1997,5,TRUE))</f>
        <v>260.87</v>
      </c>
      <c r="D88" s="65">
        <v>147.45</v>
      </c>
      <c r="E88" s="65">
        <v>147.483</v>
      </c>
      <c r="F88" s="74">
        <f t="shared" si="4"/>
        <v>2695.3975</v>
      </c>
      <c r="G88" s="75">
        <f t="shared" si="5"/>
        <v>2289.49999999986</v>
      </c>
      <c r="K88" s="82">
        <f>IF(AND(年报!N$2&lt;=A88,A88&lt;=年报!N$3),1,0)</f>
        <v>0</v>
      </c>
    </row>
    <row r="89" spans="1:11">
      <c r="A89" s="21">
        <v>44366</v>
      </c>
      <c r="B89" s="77">
        <f>'DC4-1'!B90</f>
        <v>2581.994</v>
      </c>
      <c r="C89" s="77">
        <f>IF(ISERROR(VLOOKUP(A89,'DC4-1'!$A$4:$Q$1997,5,TRUE)),"",VLOOKUP(A89,'DC4-1'!$A$4:$Q$1997,5,TRUE))</f>
        <v>260.858</v>
      </c>
      <c r="D89" s="65">
        <v>147.434</v>
      </c>
      <c r="E89" s="65">
        <v>147.466</v>
      </c>
      <c r="F89" s="74">
        <f t="shared" si="4"/>
        <v>2695.402</v>
      </c>
      <c r="G89" s="75">
        <f t="shared" si="5"/>
        <v>2284.9999999994</v>
      </c>
      <c r="K89" s="82">
        <f>IF(AND(年报!N$2&lt;=A89,A89&lt;=年报!N$3),1,0)</f>
        <v>0</v>
      </c>
    </row>
    <row r="90" spans="1:11">
      <c r="A90" s="21">
        <v>44367</v>
      </c>
      <c r="B90" s="77">
        <f>'DC4-1'!B91</f>
        <v>2581.994</v>
      </c>
      <c r="C90" s="77">
        <f>IF(ISERROR(VLOOKUP(A90,'DC4-1'!$A$4:$Q$1997,5,TRUE)),"",VLOOKUP(A90,'DC4-1'!$A$4:$Q$1997,5,TRUE))</f>
        <v>260.8105</v>
      </c>
      <c r="D90" s="65">
        <v>147.394</v>
      </c>
      <c r="E90" s="65">
        <v>147.425</v>
      </c>
      <c r="F90" s="74">
        <f t="shared" si="4"/>
        <v>2695.395</v>
      </c>
      <c r="G90" s="75">
        <f t="shared" si="5"/>
        <v>2291.99999999992</v>
      </c>
      <c r="K90" s="82">
        <f>IF(AND(年报!N$2&lt;=A90,A90&lt;=年报!N$3),1,0)</f>
        <v>0</v>
      </c>
    </row>
    <row r="91" spans="1:11">
      <c r="A91" s="21">
        <v>44372</v>
      </c>
      <c r="B91" s="77">
        <f>'DC4-1'!B92</f>
        <v>2581.994</v>
      </c>
      <c r="C91" s="77">
        <f>IF(ISERROR(VLOOKUP(A91,'DC4-1'!$A$4:$Q$1997,5,TRUE)),"",VLOOKUP(A91,'DC4-1'!$A$4:$Q$1997,5,TRUE))</f>
        <v>260.8405</v>
      </c>
      <c r="D91" s="65">
        <v>147.418</v>
      </c>
      <c r="E91" s="65">
        <v>147.451</v>
      </c>
      <c r="F91" s="74">
        <f t="shared" si="4"/>
        <v>2695.4</v>
      </c>
      <c r="G91" s="75">
        <f t="shared" si="5"/>
        <v>2286.99999999981</v>
      </c>
      <c r="K91" s="82">
        <f>IF(AND(年报!N$2&lt;=A91,A91&lt;=年报!N$3),1,0)</f>
        <v>0</v>
      </c>
    </row>
    <row r="92" spans="1:11">
      <c r="A92" s="21">
        <v>44373</v>
      </c>
      <c r="B92" s="77">
        <f>'DC4-1'!B93</f>
        <v>2581.994</v>
      </c>
      <c r="C92" s="77">
        <f>IF(ISERROR(VLOOKUP(A92,'DC4-1'!$A$4:$Q$1997,5,TRUE)),"",VLOOKUP(A92,'DC4-1'!$A$4:$Q$1997,5,TRUE))</f>
        <v>260.83</v>
      </c>
      <c r="D92" s="65">
        <v>147.409</v>
      </c>
      <c r="E92" s="65">
        <v>147.464</v>
      </c>
      <c r="F92" s="74">
        <f t="shared" si="4"/>
        <v>2695.3875</v>
      </c>
      <c r="G92" s="75">
        <f t="shared" si="5"/>
        <v>2299.49999999963</v>
      </c>
      <c r="K92" s="82">
        <f>IF(AND(年报!N$2&lt;=A92,A92&lt;=年报!N$3),1,0)</f>
        <v>0</v>
      </c>
    </row>
    <row r="93" spans="1:11">
      <c r="A93" s="21">
        <v>44375</v>
      </c>
      <c r="B93" s="77">
        <f>'DC4-1'!B94</f>
        <v>2581.994</v>
      </c>
      <c r="C93" s="77">
        <f>IF(ISERROR(VLOOKUP(A93,'DC4-1'!$A$4:$Q$1997,5,TRUE)),"",VLOOKUP(A93,'DC4-1'!$A$4:$Q$1997,5,TRUE))</f>
        <v>260.8225</v>
      </c>
      <c r="D93" s="65">
        <v>147.4</v>
      </c>
      <c r="E93" s="65">
        <v>147.432</v>
      </c>
      <c r="F93" s="74">
        <f t="shared" si="4"/>
        <v>2695.4005</v>
      </c>
      <c r="G93" s="75">
        <f t="shared" si="5"/>
        <v>2286.50000000016</v>
      </c>
      <c r="K93" s="82">
        <f>IF(AND(年报!N$2&lt;=A93,A93&lt;=年报!N$3),1,0)</f>
        <v>0</v>
      </c>
    </row>
    <row r="94" spans="1:11">
      <c r="A94" s="21">
        <v>44377</v>
      </c>
      <c r="B94" s="77">
        <f>'DC4-1'!B95</f>
        <v>2581.994</v>
      </c>
      <c r="C94" s="77">
        <f>IF(ISERROR(VLOOKUP(A94,'DC4-1'!$A$4:$Q$1997,5,TRUE)),"",VLOOKUP(A94,'DC4-1'!$A$4:$Q$1997,5,TRUE))</f>
        <v>260.8085</v>
      </c>
      <c r="D94" s="65">
        <v>147.39</v>
      </c>
      <c r="E94" s="65">
        <v>147.422</v>
      </c>
      <c r="F94" s="74">
        <f t="shared" si="4"/>
        <v>2695.3965</v>
      </c>
      <c r="G94" s="75">
        <f t="shared" si="5"/>
        <v>2290.49999999961</v>
      </c>
      <c r="K94" s="82">
        <f>IF(AND(年报!N$2&lt;=A94,A94&lt;=年报!N$3),1,0)</f>
        <v>0</v>
      </c>
    </row>
    <row r="95" spans="1:11">
      <c r="A95" s="21">
        <v>44380</v>
      </c>
      <c r="B95" s="77">
        <f>'DC4-1'!B96</f>
        <v>2581.994</v>
      </c>
      <c r="C95" s="77">
        <f>IF(ISERROR(VLOOKUP(A95,'DC4-1'!$A$4:$Q$1997,5,TRUE)),"",VLOOKUP(A95,'DC4-1'!$A$4:$Q$1997,5,TRUE))</f>
        <v>260.789</v>
      </c>
      <c r="D95" s="65">
        <v>147.372</v>
      </c>
      <c r="E95" s="65">
        <v>147.405</v>
      </c>
      <c r="F95" s="74">
        <f t="shared" si="4"/>
        <v>2695.3945</v>
      </c>
      <c r="G95" s="75">
        <f t="shared" si="5"/>
        <v>2292.49999999956</v>
      </c>
      <c r="K95" s="82">
        <f>IF(AND(年报!N$2&lt;=A95,A95&lt;=年报!N$3),1,0)</f>
        <v>0</v>
      </c>
    </row>
    <row r="96" spans="1:11">
      <c r="A96" s="21">
        <v>44383</v>
      </c>
      <c r="B96" s="77">
        <f>'DC4-1'!B97</f>
        <v>2581.994</v>
      </c>
      <c r="C96" s="77">
        <f>IF(ISERROR(VLOOKUP(A96,'DC4-1'!$A$4:$Q$1997,5,TRUE)),"",VLOOKUP(A96,'DC4-1'!$A$4:$Q$1997,5,TRUE))</f>
        <v>260.794</v>
      </c>
      <c r="D96" s="65">
        <v>147.381</v>
      </c>
      <c r="E96" s="65">
        <v>147.414</v>
      </c>
      <c r="F96" s="74">
        <f t="shared" si="4"/>
        <v>2695.3905</v>
      </c>
      <c r="G96" s="75">
        <f t="shared" si="5"/>
        <v>2296.49999999992</v>
      </c>
      <c r="K96" s="82">
        <f>IF(AND(年报!N$2&lt;=A96,A96&lt;=年报!N$3),1,0)</f>
        <v>0</v>
      </c>
    </row>
    <row r="97" spans="1:11">
      <c r="A97" s="21">
        <v>44385</v>
      </c>
      <c r="B97" s="77">
        <f>'DC4-1'!B98</f>
        <v>2581.994</v>
      </c>
      <c r="C97" s="77">
        <f>IF(ISERROR(VLOOKUP(A97,'DC4-1'!$A$4:$Q$1997,5,TRUE)),"",VLOOKUP(A97,'DC4-1'!$A$4:$Q$1997,5,TRUE))</f>
        <v>260.7795</v>
      </c>
      <c r="D97" s="65">
        <v>147.37</v>
      </c>
      <c r="E97" s="65">
        <v>147.402</v>
      </c>
      <c r="F97" s="74">
        <f t="shared" si="4"/>
        <v>2695.3875</v>
      </c>
      <c r="G97" s="75">
        <f t="shared" si="5"/>
        <v>2299.49999999963</v>
      </c>
      <c r="K97" s="82">
        <f>IF(AND(年报!N$2&lt;=A97,A97&lt;=年报!N$3),1,0)</f>
        <v>0</v>
      </c>
    </row>
    <row r="98" spans="1:11">
      <c r="A98" s="21">
        <v>44387</v>
      </c>
      <c r="B98" s="77">
        <f>'DC4-1'!B99</f>
        <v>2581.994</v>
      </c>
      <c r="C98" s="77">
        <f>IF(ISERROR(VLOOKUP(A98,'DC4-1'!$A$4:$Q$1997,5,TRUE)),"",VLOOKUP(A98,'DC4-1'!$A$4:$Q$1997,5,TRUE))</f>
        <v>260.775</v>
      </c>
      <c r="D98" s="65">
        <v>147.365</v>
      </c>
      <c r="E98" s="65">
        <v>147.399</v>
      </c>
      <c r="F98" s="74">
        <f t="shared" si="4"/>
        <v>2695.387</v>
      </c>
      <c r="G98" s="75">
        <f t="shared" si="5"/>
        <v>2299.99999999973</v>
      </c>
      <c r="K98" s="82">
        <f>IF(AND(年报!N$2&lt;=A98,A98&lt;=年报!N$3),1,0)</f>
        <v>0</v>
      </c>
    </row>
    <row r="99" spans="1:11">
      <c r="A99" s="21">
        <v>44390</v>
      </c>
      <c r="B99" s="77">
        <f>'DC4-1'!B100</f>
        <v>2581.994</v>
      </c>
      <c r="C99" s="77">
        <f>IF(ISERROR(VLOOKUP(A99,'DC4-1'!$A$4:$Q$1997,5,TRUE)),"",VLOOKUP(A99,'DC4-1'!$A$4:$Q$1997,5,TRUE))</f>
        <v>260.771</v>
      </c>
      <c r="D99" s="65">
        <v>147.365</v>
      </c>
      <c r="E99" s="65">
        <v>147.393</v>
      </c>
      <c r="F99" s="74">
        <f t="shared" si="4"/>
        <v>2695.386</v>
      </c>
      <c r="G99" s="75">
        <f t="shared" si="5"/>
        <v>2300.99999999948</v>
      </c>
      <c r="K99" s="82">
        <f>IF(AND(年报!N$2&lt;=A99,A99&lt;=年报!N$3),1,0)</f>
        <v>0</v>
      </c>
    </row>
    <row r="100" spans="1:11">
      <c r="A100" s="21">
        <v>44397</v>
      </c>
      <c r="B100" s="77">
        <f>'DC4-1'!B101</f>
        <v>2581.994</v>
      </c>
      <c r="C100" s="77">
        <f>IF(ISERROR(VLOOKUP(A100,'DC4-1'!$A$4:$Q$1997,5,TRUE)),"",VLOOKUP(A100,'DC4-1'!$A$4:$Q$1997,5,TRUE))</f>
        <v>262.638</v>
      </c>
      <c r="D100" s="65">
        <v>149.253</v>
      </c>
      <c r="E100" s="65">
        <v>149.279</v>
      </c>
      <c r="F100" s="74">
        <f t="shared" si="4"/>
        <v>2695.366</v>
      </c>
      <c r="G100" s="75">
        <f t="shared" si="5"/>
        <v>2320.99999999991</v>
      </c>
      <c r="K100" s="82">
        <f>IF(AND(年报!N$2&lt;=A100,A100&lt;=年报!N$3),1,0)</f>
        <v>0</v>
      </c>
    </row>
    <row r="101" spans="1:11">
      <c r="A101" s="21">
        <v>44401</v>
      </c>
      <c r="B101" s="77">
        <f>'DC4-1'!B102</f>
        <v>2581.994</v>
      </c>
      <c r="C101" s="77">
        <f>IF(ISERROR(VLOOKUP(A101,'DC4-1'!$A$4:$Q$1997,5,TRUE)),"",VLOOKUP(A101,'DC4-1'!$A$4:$Q$1997,5,TRUE))</f>
        <v>262.635</v>
      </c>
      <c r="D101" s="65">
        <v>149.235</v>
      </c>
      <c r="E101" s="65">
        <v>149.267</v>
      </c>
      <c r="F101" s="74">
        <f t="shared" si="4"/>
        <v>2695.378</v>
      </c>
      <c r="G101" s="75">
        <f t="shared" si="5"/>
        <v>2309.0000000002</v>
      </c>
      <c r="K101" s="82">
        <f>IF(AND(年报!N$2&lt;=A101,A101&lt;=年报!N$3),1,0)</f>
        <v>0</v>
      </c>
    </row>
    <row r="102" spans="1:11">
      <c r="A102" s="21">
        <v>44437</v>
      </c>
      <c r="B102" s="77">
        <f>'DC4-1'!B103</f>
        <v>2581.994</v>
      </c>
      <c r="C102" s="77">
        <f>IF(ISERROR(VLOOKUP(A102,'DC4-1'!$A$4:$Q$1997,5,TRUE)),"",VLOOKUP(A102,'DC4-1'!$A$4:$Q$1997,5,TRUE))</f>
        <v>269.265</v>
      </c>
      <c r="D102" s="65">
        <v>155.89</v>
      </c>
      <c r="E102" s="65">
        <v>155.92</v>
      </c>
      <c r="F102" s="74">
        <f t="shared" si="4"/>
        <v>2695.354</v>
      </c>
      <c r="G102" s="75">
        <f t="shared" si="5"/>
        <v>2332.99999999963</v>
      </c>
      <c r="K102" s="82">
        <f>IF(AND(年报!N$2&lt;=A102,A102&lt;=年报!N$3),1,0)</f>
        <v>0</v>
      </c>
    </row>
    <row r="103" spans="1:11">
      <c r="A103" s="21">
        <v>44445</v>
      </c>
      <c r="B103" s="77">
        <f>'DC4-1'!B104</f>
        <v>2581.994</v>
      </c>
      <c r="C103" s="77">
        <f>IF(ISERROR(VLOOKUP(A103,'DC4-1'!$A$4:$Q$1997,5,TRUE)),"",VLOOKUP(A103,'DC4-1'!$A$4:$Q$1997,5,TRUE))</f>
        <v>269.7915</v>
      </c>
      <c r="D103" s="65">
        <v>156.42</v>
      </c>
      <c r="E103" s="65">
        <v>156.456</v>
      </c>
      <c r="F103" s="74">
        <f t="shared" si="4"/>
        <v>2695.3475</v>
      </c>
      <c r="G103" s="75">
        <f t="shared" si="5"/>
        <v>2339.50000000004</v>
      </c>
      <c r="K103" s="82">
        <f>IF(AND(年报!N$2&lt;=A103,A103&lt;=年报!N$3),1,0)</f>
        <v>0</v>
      </c>
    </row>
    <row r="104" spans="1:11">
      <c r="A104" s="21">
        <v>44448</v>
      </c>
      <c r="B104" s="77">
        <f>'DC4-1'!B105</f>
        <v>2581.994</v>
      </c>
      <c r="C104" s="77">
        <f>IF(ISERROR(VLOOKUP(A104,'DC4-1'!$A$4:$Q$1997,5,TRUE)),"",VLOOKUP(A104,'DC4-1'!$A$4:$Q$1997,5,TRUE))</f>
        <v>269.7105</v>
      </c>
      <c r="D104" s="65">
        <v>156.316</v>
      </c>
      <c r="E104" s="65">
        <v>156.42</v>
      </c>
      <c r="F104" s="74">
        <f t="shared" si="4"/>
        <v>2695.3365</v>
      </c>
      <c r="G104" s="75">
        <f t="shared" si="5"/>
        <v>2350.49999999956</v>
      </c>
      <c r="K104" s="82">
        <f>IF(AND(年报!N$2&lt;=A104,A104&lt;=年报!N$3),1,0)</f>
        <v>0</v>
      </c>
    </row>
    <row r="105" spans="1:11">
      <c r="A105" s="21"/>
      <c r="B105" s="77"/>
      <c r="C105" s="77"/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/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/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/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/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/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D118" s="65"/>
      <c r="E118" s="65"/>
      <c r="F118" s="74"/>
      <c r="G118" s="75"/>
      <c r="K118" s="82">
        <f>IF(AND(年报!N$2&lt;=A118,A118&lt;=年报!N$3),1,0)</f>
        <v>0</v>
      </c>
    </row>
    <row r="119" spans="1:11">
      <c r="A119" s="21"/>
      <c r="B119" s="77"/>
      <c r="C119" s="77"/>
      <c r="D119" s="65"/>
      <c r="E119" s="65"/>
      <c r="F119" s="74"/>
      <c r="G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>
        <f>IF(AND(年报!N$2&lt;=A124,A124&lt;=年报!N$3),1,0)</f>
        <v>0</v>
      </c>
    </row>
    <row r="125" spans="1:11">
      <c r="A125" s="21"/>
      <c r="B125" s="77"/>
      <c r="C125" s="77"/>
      <c r="D125" s="65"/>
      <c r="E125" s="65"/>
      <c r="F125" s="74"/>
      <c r="G125" s="75"/>
      <c r="K125" s="82">
        <f>IF(AND(年报!N$2&lt;=A125,A125&lt;=年报!N$3),1,0)</f>
        <v>0</v>
      </c>
    </row>
    <row r="126" spans="1:11">
      <c r="A126" s="21"/>
      <c r="B126" s="77"/>
      <c r="C126" s="77"/>
      <c r="D126" s="65"/>
      <c r="E126" s="65"/>
      <c r="F126" s="74"/>
      <c r="G126" s="75"/>
      <c r="K126" s="82">
        <f>IF(AND(年报!N$2&lt;=A126,A126&lt;=年报!N$3),1,0)</f>
        <v>0</v>
      </c>
    </row>
    <row r="127" spans="1:11">
      <c r="A127" s="21"/>
      <c r="B127" s="77"/>
      <c r="C127" s="77"/>
      <c r="D127" s="65"/>
      <c r="E127" s="65"/>
      <c r="F127" s="74"/>
      <c r="G127" s="75"/>
      <c r="K127" s="82">
        <f>IF(AND(年报!N$2&lt;=A127,A127&lt;=年报!N$3),1,0)</f>
        <v>0</v>
      </c>
    </row>
    <row r="128" spans="1:11">
      <c r="A128" s="21"/>
      <c r="B128" s="77"/>
      <c r="C128" s="77"/>
      <c r="D128" s="65"/>
      <c r="E128" s="65"/>
      <c r="F128" s="74"/>
      <c r="G128" s="75"/>
      <c r="K128" s="82">
        <f>IF(AND(年报!N$2&lt;=A128,A128&lt;=年报!N$3),1,0)</f>
        <v>0</v>
      </c>
    </row>
    <row r="129" spans="1:11">
      <c r="A129" s="21"/>
      <c r="B129" s="77"/>
      <c r="C129" s="77"/>
      <c r="D129" s="65"/>
      <c r="E129" s="65"/>
      <c r="F129" s="74"/>
      <c r="G129" s="75"/>
      <c r="K129" s="82">
        <f>IF(AND(年报!N$2&lt;=A129,A129&lt;=年报!N$3),1,0)</f>
        <v>0</v>
      </c>
    </row>
    <row r="130" spans="1:11">
      <c r="A130" s="21"/>
      <c r="B130" s="77"/>
      <c r="C130" s="77"/>
      <c r="D130" s="65"/>
      <c r="E130" s="65"/>
      <c r="F130" s="74"/>
      <c r="G130" s="75"/>
      <c r="K130" s="82">
        <f>IF(AND(年报!N$2&lt;=A130,A130&lt;=年报!N$3),1,0)</f>
        <v>0</v>
      </c>
    </row>
    <row r="131" spans="1:11">
      <c r="A131" s="21"/>
      <c r="B131" s="77"/>
      <c r="C131" s="77"/>
      <c r="D131" s="65"/>
      <c r="E131" s="65"/>
      <c r="F131" s="74"/>
      <c r="G131" s="75"/>
      <c r="K131" s="82">
        <f>IF(AND(年报!N$2&lt;=A131,A131&lt;=年报!N$3),1,0)</f>
        <v>0</v>
      </c>
    </row>
    <row r="132" spans="1:11">
      <c r="A132" s="21"/>
      <c r="B132" s="77"/>
      <c r="C132" s="77"/>
      <c r="D132" s="65"/>
      <c r="E132" s="65"/>
      <c r="F132" s="74"/>
      <c r="G132" s="75"/>
      <c r="K132" s="82">
        <f>IF(AND(年报!N$2&lt;=A132,A132&lt;=年报!N$3),1,0)</f>
        <v>0</v>
      </c>
    </row>
    <row r="133" spans="1:11">
      <c r="A133" s="21"/>
      <c r="B133" s="77"/>
      <c r="C133" s="77"/>
      <c r="D133" s="65"/>
      <c r="E133" s="65"/>
      <c r="F133" s="74"/>
      <c r="G133" s="75"/>
      <c r="K133" s="82">
        <f>IF(AND(年报!N$2&lt;=A133,A133&lt;=年报!N$3),1,0)</f>
        <v>0</v>
      </c>
    </row>
    <row r="134" spans="1:11">
      <c r="A134" s="21"/>
      <c r="B134" s="77"/>
      <c r="C134" s="77"/>
      <c r="D134" s="65"/>
      <c r="E134" s="65"/>
      <c r="F134" s="74"/>
      <c r="G134" s="75"/>
      <c r="K134" s="82">
        <f>IF(AND(年报!N$2&lt;=A134,A134&lt;=年报!N$3),1,0)</f>
        <v>0</v>
      </c>
    </row>
    <row r="135" spans="1:11">
      <c r="A135" s="21"/>
      <c r="B135" s="77"/>
      <c r="C135" s="77"/>
      <c r="D135" s="65"/>
      <c r="E135" s="65"/>
      <c r="F135" s="74"/>
      <c r="G135" s="75"/>
      <c r="K135" s="82">
        <f>IF(AND(年报!N$2&lt;=A135,A135&lt;=年报!N$3),1,0)</f>
        <v>0</v>
      </c>
    </row>
    <row r="136" spans="1:11">
      <c r="A136" s="21"/>
      <c r="B136" s="77"/>
      <c r="C136" s="77"/>
      <c r="D136" s="65"/>
      <c r="E136" s="65"/>
      <c r="F136" s="74"/>
      <c r="G136" s="75"/>
      <c r="K136" s="82">
        <f>IF(AND(年报!N$2&lt;=A136,A136&lt;=年报!N$3),1,0)</f>
        <v>0</v>
      </c>
    </row>
    <row r="137" spans="1:11">
      <c r="A137" s="21"/>
      <c r="B137" s="77"/>
      <c r="C137" s="77"/>
      <c r="D137" s="65"/>
      <c r="E137" s="65"/>
      <c r="F137" s="74"/>
      <c r="G137" s="75"/>
      <c r="K137" s="82">
        <f>IF(AND(年报!N$2&lt;=A137,A137&lt;=年报!N$3),1,0)</f>
        <v>0</v>
      </c>
    </row>
    <row r="138" spans="1:11">
      <c r="A138" s="21"/>
      <c r="B138" s="77"/>
      <c r="C138" s="77"/>
      <c r="D138" s="65"/>
      <c r="E138" s="65"/>
      <c r="F138" s="74"/>
      <c r="G138" s="75"/>
      <c r="K138" s="82">
        <f>IF(AND(年报!N$2&lt;=A138,A138&lt;=年报!N$3),1,0)</f>
        <v>0</v>
      </c>
    </row>
    <row r="139" spans="1:11">
      <c r="A139" s="21"/>
      <c r="B139" s="77"/>
      <c r="C139" s="77"/>
      <c r="D139" s="65"/>
      <c r="E139" s="65"/>
      <c r="F139" s="74"/>
      <c r="G139" s="75"/>
      <c r="K139" s="82">
        <f>IF(AND(年报!N$2&lt;=A139,A139&lt;=年报!N$3),1,0)</f>
        <v>0</v>
      </c>
    </row>
    <row r="140" spans="1:11">
      <c r="A140" s="21"/>
      <c r="B140" s="77"/>
      <c r="C140" s="77"/>
      <c r="D140" s="65"/>
      <c r="E140" s="65"/>
      <c r="F140" s="74"/>
      <c r="G140" s="75"/>
      <c r="K140" s="82">
        <f>IF(AND(年报!N$2&lt;=A140,A140&lt;=年报!N$3),1,0)</f>
        <v>0</v>
      </c>
    </row>
    <row r="141" spans="1:11">
      <c r="A141" s="21"/>
      <c r="B141" s="77"/>
      <c r="C141" s="77"/>
      <c r="D141" s="65"/>
      <c r="E141" s="65"/>
      <c r="F141" s="74"/>
      <c r="G141" s="75"/>
      <c r="K141" s="82">
        <f>IF(AND(年报!N$2&lt;=A141,A141&lt;=年报!N$3),1,0)</f>
        <v>0</v>
      </c>
    </row>
    <row r="142" spans="1:11">
      <c r="A142" s="21"/>
      <c r="B142" s="77"/>
      <c r="C142" s="77"/>
      <c r="D142" s="65"/>
      <c r="E142" s="65"/>
      <c r="F142" s="74"/>
      <c r="G142" s="75"/>
      <c r="K142" s="82">
        <f>IF(AND(年报!N$2&lt;=A142,A142&lt;=年报!N$3),1,0)</f>
        <v>0</v>
      </c>
    </row>
    <row r="143" spans="1:11">
      <c r="A143" s="21"/>
      <c r="B143" s="77"/>
      <c r="C143" s="77"/>
      <c r="D143" s="65"/>
      <c r="E143" s="65"/>
      <c r="F143" s="74"/>
      <c r="G143" s="75"/>
      <c r="K143" s="82">
        <f>IF(AND(年报!N$2&lt;=A143,A143&lt;=年报!N$3),1,0)</f>
        <v>0</v>
      </c>
    </row>
    <row r="144" spans="1:11">
      <c r="A144" s="21"/>
      <c r="B144" s="77"/>
      <c r="C144" s="77"/>
      <c r="D144" s="65"/>
      <c r="E144" s="65"/>
      <c r="F144" s="74"/>
      <c r="G144" s="75"/>
      <c r="K144" s="82">
        <f>IF(AND(年报!N$2&lt;=A144,A144&lt;=年报!N$3),1,0)</f>
        <v>0</v>
      </c>
    </row>
    <row r="145" spans="1:11">
      <c r="A145" s="21"/>
      <c r="B145" s="77"/>
      <c r="C145" s="77"/>
      <c r="D145" s="65"/>
      <c r="E145" s="65"/>
      <c r="F145" s="74"/>
      <c r="G145" s="75"/>
      <c r="K145" s="82">
        <f>IF(AND(年报!N$2&lt;=A145,A145&lt;=年报!N$3),1,0)</f>
        <v>0</v>
      </c>
    </row>
    <row r="146" spans="11:11">
      <c r="K146" s="82">
        <f>IF(AND(年报!N$2&lt;=A146,A146&lt;=年报!N$3),1,0)</f>
        <v>0</v>
      </c>
    </row>
    <row r="147" spans="11:11">
      <c r="K147" s="82">
        <f>IF(AND(年报!N$2&lt;=A147,A147&lt;=年报!N$3),1,0)</f>
        <v>0</v>
      </c>
    </row>
    <row r="148" spans="11:11">
      <c r="K148" s="82">
        <f>IF(AND(年报!N$2&lt;=A148,A148&lt;=年报!N$3),1,0)</f>
        <v>0</v>
      </c>
    </row>
    <row r="149" spans="11:11">
      <c r="K149" s="82">
        <f>IF(AND(年报!N$2&lt;=A149,A149&lt;=年报!N$3),1,0)</f>
        <v>0</v>
      </c>
    </row>
    <row r="150" spans="11:11">
      <c r="K150" s="82">
        <f>IF(AND(年报!N$2&lt;=A150,A150&lt;=年报!N$3),1,0)</f>
        <v>0</v>
      </c>
    </row>
    <row r="151" spans="11:11">
      <c r="K151" s="82">
        <f>IF(AND(年报!N$2&lt;=A151,A151&lt;=年报!N$3),1,0)</f>
        <v>0</v>
      </c>
    </row>
    <row r="152" spans="11:11">
      <c r="K152" s="82">
        <f>IF(AND(年报!N$2&lt;=A152,A152&lt;=年报!N$3),1,0)</f>
        <v>0</v>
      </c>
    </row>
    <row r="153" spans="11:11">
      <c r="K153" s="82">
        <f>IF(AND(年报!N$2&lt;=A153,A153&lt;=年报!N$3),1,0)</f>
        <v>0</v>
      </c>
    </row>
    <row r="154" spans="11:11">
      <c r="K154" s="82">
        <f>IF(AND(年报!N$2&lt;=A154,A154&lt;=年报!N$3),1,0)</f>
        <v>0</v>
      </c>
    </row>
    <row r="155" spans="11:11">
      <c r="K155" s="82">
        <f>IF(AND(年报!N$2&lt;=A155,A155&lt;=年报!N$3),1,0)</f>
        <v>0</v>
      </c>
    </row>
    <row r="156" spans="11:11">
      <c r="K156" s="82">
        <f>IF(AND(年报!N$2&lt;=A156,A156&lt;=年报!N$3),1,0)</f>
        <v>0</v>
      </c>
    </row>
    <row r="157" spans="11:11">
      <c r="K157" s="82">
        <f>IF(AND(年报!N$2&lt;=A157,A157&lt;=年报!N$3),1,0)</f>
        <v>0</v>
      </c>
    </row>
    <row r="158" spans="11:11">
      <c r="K158" s="82">
        <f>IF(AND(年报!N$2&lt;=A158,A158&lt;=年报!N$3),1,0)</f>
        <v>0</v>
      </c>
    </row>
    <row r="159" spans="11:11">
      <c r="K159" s="82">
        <f>IF(AND(年报!N$2&lt;=A159,A159&lt;=年报!N$3),1,0)</f>
        <v>0</v>
      </c>
    </row>
    <row r="160" spans="11:11">
      <c r="K160" s="82">
        <f>IF(AND(年报!N$2&lt;=A160,A160&lt;=年报!N$3),1,0)</f>
        <v>0</v>
      </c>
    </row>
    <row r="161" spans="11:11">
      <c r="K161" s="82">
        <f>IF(AND(年报!N$2&lt;=A161,A161&lt;=年报!N$3),1,0)</f>
        <v>0</v>
      </c>
    </row>
    <row r="162" spans="11:11">
      <c r="K162" s="82">
        <f>IF(AND(年报!N$2&lt;=A162,A162&lt;=年报!N$3),1,0)</f>
        <v>0</v>
      </c>
    </row>
    <row r="163" spans="11:11">
      <c r="K163" s="82">
        <f>IF(AND(年报!N$2&lt;=A163,A163&lt;=年报!N$3),1,0)</f>
        <v>0</v>
      </c>
    </row>
    <row r="164" spans="11:11">
      <c r="K164" s="82">
        <f>IF(AND(年报!N$2&lt;=A164,A164&lt;=年报!N$3),1,0)</f>
        <v>0</v>
      </c>
    </row>
    <row r="165" spans="11:11">
      <c r="K165" s="82">
        <f>IF(AND(年报!N$2&lt;=A165,A165&lt;=年报!N$3),1,0)</f>
        <v>0</v>
      </c>
    </row>
    <row r="166" spans="11:11">
      <c r="K166" s="82">
        <f>IF(AND(年报!N$2&lt;=A166,A166&lt;=年报!N$3),1,0)</f>
        <v>0</v>
      </c>
    </row>
    <row r="167" spans="11:11">
      <c r="K167" s="82">
        <f>IF(AND(年报!N$2&lt;=A167,A167&lt;=年报!N$3),1,0)</f>
        <v>0</v>
      </c>
    </row>
    <row r="168" spans="11:11">
      <c r="K168" s="82">
        <f>IF(AND(年报!N$2&lt;=A168,A168&lt;=年报!N$3),1,0)</f>
        <v>0</v>
      </c>
    </row>
    <row r="169" spans="11:11">
      <c r="K169" s="82">
        <f>IF(AND(年报!N$2&lt;=A169,A169&lt;=年报!N$3),1,0)</f>
        <v>0</v>
      </c>
    </row>
    <row r="170" spans="11:11">
      <c r="K170" s="82">
        <f>IF(AND(年报!N$2&lt;=A170,A170&lt;=年报!N$3),1,0)</f>
        <v>0</v>
      </c>
    </row>
    <row r="171" spans="11:11">
      <c r="K171" s="82">
        <f>IF(AND(年报!N$2&lt;=A171,A171&lt;=年报!N$3),1,0)</f>
        <v>0</v>
      </c>
    </row>
    <row r="172" spans="11:11">
      <c r="K172" s="82">
        <f>IF(AND(年报!N$2&lt;=A172,A172&lt;=年报!N$3),1,0)</f>
        <v>0</v>
      </c>
    </row>
    <row r="173" spans="11:11">
      <c r="K173" s="82">
        <f>IF(AND(年报!N$2&lt;=A173,A173&lt;=年报!N$3),1,0)</f>
        <v>0</v>
      </c>
    </row>
    <row r="174" spans="11:11">
      <c r="K174" s="82">
        <f>IF(AND(年报!N$2&lt;=A174,A174&lt;=年报!N$3),1,0)</f>
        <v>0</v>
      </c>
    </row>
    <row r="175" spans="11:11">
      <c r="K175" s="82">
        <f>IF(AND(年报!N$2&lt;=A175,A175&lt;=年报!N$3),1,0)</f>
        <v>0</v>
      </c>
    </row>
    <row r="176" spans="11:11">
      <c r="K176" s="82">
        <f>IF(AND(年报!N$2&lt;=A176,A176&lt;=年报!N$3),1,0)</f>
        <v>0</v>
      </c>
    </row>
    <row r="177" spans="11:11">
      <c r="K177" s="82">
        <f>IF(AND(年报!N$2&lt;=A177,A177&lt;=年报!N$3),1,0)</f>
        <v>0</v>
      </c>
    </row>
    <row r="178" spans="11:11">
      <c r="K178" s="82">
        <f>IF(AND(年报!N$2&lt;=A178,A178&lt;=年报!N$3),1,0)</f>
        <v>0</v>
      </c>
    </row>
    <row r="179" spans="11:11">
      <c r="K179" s="82">
        <f>IF(AND(年报!N$2&lt;=A179,A179&lt;=年报!N$3),1,0)</f>
        <v>0</v>
      </c>
    </row>
    <row r="180" spans="11:11">
      <c r="K180" s="82">
        <f>IF(AND(年报!N$2&lt;=A180,A180&lt;=年报!N$3),1,0)</f>
        <v>0</v>
      </c>
    </row>
    <row r="181" spans="11:11">
      <c r="K181" s="82">
        <f>IF(AND(年报!N$2&lt;=A181,A181&lt;=年报!N$3),1,0)</f>
        <v>0</v>
      </c>
    </row>
    <row r="182" spans="11:11">
      <c r="K182" s="82">
        <f>IF(AND(年报!N$2&lt;=A182,A182&lt;=年报!N$3),1,0)</f>
        <v>0</v>
      </c>
    </row>
    <row r="183" spans="11:11">
      <c r="K183" s="82">
        <f>IF(AND(年报!N$2&lt;=A183,A183&lt;=年报!N$3),1,0)</f>
        <v>0</v>
      </c>
    </row>
    <row r="184" spans="11:11">
      <c r="K184" s="82">
        <f>IF(AND(年报!N$2&lt;=A184,A184&lt;=年报!N$3),1,0)</f>
        <v>0</v>
      </c>
    </row>
    <row r="185" spans="11:11">
      <c r="K185" s="82">
        <f>IF(AND(年报!N$2&lt;=A185,A185&lt;=年报!N$3),1,0)</f>
        <v>0</v>
      </c>
    </row>
    <row r="186" spans="11:11">
      <c r="K186" s="82">
        <f>IF(AND(年报!N$2&lt;=A186,A186&lt;=年报!N$3),1,0)</f>
        <v>0</v>
      </c>
    </row>
    <row r="187" spans="11:11">
      <c r="K187" s="82">
        <f>IF(AND(年报!N$2&lt;=A187,A187&lt;=年报!N$3),1,0)</f>
        <v>0</v>
      </c>
    </row>
    <row r="188" spans="11:11">
      <c r="K188" s="82">
        <f>IF(AND(年报!N$2&lt;=A188,A188&lt;=年报!N$3),1,0)</f>
        <v>0</v>
      </c>
    </row>
    <row r="189" spans="11:11">
      <c r="K189" s="82">
        <f>IF(AND(年报!N$2&lt;=A189,A189&lt;=年报!N$3),1,0)</f>
        <v>0</v>
      </c>
    </row>
    <row r="190" spans="11:11">
      <c r="K190" s="82">
        <f>IF(AND(年报!N$2&lt;=A190,A190&lt;=年报!N$3),1,0)</f>
        <v>0</v>
      </c>
    </row>
    <row r="191" spans="11:11">
      <c r="K191" s="82">
        <f>IF(AND(年报!N$2&lt;=A191,A191&lt;=年报!N$3),1,0)</f>
        <v>0</v>
      </c>
    </row>
    <row r="192" spans="11:11">
      <c r="K192" s="82">
        <f>IF(AND(年报!N$2&lt;=A192,A192&lt;=年报!N$3),1,0)</f>
        <v>0</v>
      </c>
    </row>
    <row r="193" spans="11:11">
      <c r="K193" s="82">
        <f>IF(AND(年报!N$2&lt;=A193,A193&lt;=年报!N$3),1,0)</f>
        <v>0</v>
      </c>
    </row>
    <row r="194" spans="11:11">
      <c r="K194" s="82">
        <f>IF(AND(年报!N$2&lt;=A194,A194&lt;=年报!N$3),1,0)</f>
        <v>0</v>
      </c>
    </row>
    <row r="195" spans="11:11">
      <c r="K195" s="82">
        <f>IF(AND(年报!N$2&lt;=A195,A195&lt;=年报!N$3),1,0)</f>
        <v>0</v>
      </c>
    </row>
    <row r="196" spans="11:11">
      <c r="K196" s="82">
        <f>IF(AND(年报!N$2&lt;=A196,A196&lt;=年报!N$3),1,0)</f>
        <v>0</v>
      </c>
    </row>
    <row r="197" spans="11:11">
      <c r="K197" s="82">
        <f>IF(AND(年报!N$2&lt;=A197,A197&lt;=年报!N$3),1,0)</f>
        <v>0</v>
      </c>
    </row>
    <row r="198" spans="11:11">
      <c r="K198" s="82">
        <f>IF(AND(年报!N$2&lt;=A198,A198&lt;=年报!N$3),1,0)</f>
        <v>0</v>
      </c>
    </row>
    <row r="199" spans="11:11">
      <c r="K199" s="82">
        <f>IF(AND(年报!N$2&lt;=A199,A199&lt;=年报!N$3),1,0)</f>
        <v>0</v>
      </c>
    </row>
    <row r="200" spans="11:11">
      <c r="K200" s="82">
        <f>IF(AND(年报!N$2&lt;=A200,A200&lt;=年报!N$3),1,0)</f>
        <v>0</v>
      </c>
    </row>
    <row r="201" spans="11:11">
      <c r="K201" s="82">
        <f>IF(AND(年报!N$2&lt;=A201,A201&lt;=年报!N$3),1,0)</f>
        <v>0</v>
      </c>
    </row>
    <row r="202" spans="11:11">
      <c r="K202" s="82">
        <f>IF(AND(年报!N$2&lt;=A202,A202&lt;=年报!N$3),1,0)</f>
        <v>0</v>
      </c>
    </row>
    <row r="203" spans="11:11">
      <c r="K203" s="82">
        <f>IF(AND(年报!N$2&lt;=A203,A203&lt;=年报!N$3),1,0)</f>
        <v>0</v>
      </c>
    </row>
    <row r="204" spans="11:11">
      <c r="K204" s="82">
        <f>IF(AND(年报!N$2&lt;=A204,A204&lt;=年报!N$3),1,0)</f>
        <v>0</v>
      </c>
    </row>
    <row r="205" spans="11:11">
      <c r="K205" s="82">
        <f>IF(AND(年报!N$2&lt;=A205,A205&lt;=年报!N$3),1,0)</f>
        <v>0</v>
      </c>
    </row>
    <row r="206" spans="11:11">
      <c r="K206" s="82">
        <f>IF(AND(年报!N$2&lt;=A206,A206&lt;=年报!N$3),1,0)</f>
        <v>0</v>
      </c>
    </row>
    <row r="207" spans="11:11">
      <c r="K207" s="82">
        <f>IF(AND(年报!N$2&lt;=A207,A207&lt;=年报!N$3),1,0)</f>
        <v>0</v>
      </c>
    </row>
    <row r="208" spans="11:11">
      <c r="K208" s="82">
        <f>IF(AND(年报!N$2&lt;=A208,A208&lt;=年报!N$3),1,0)</f>
        <v>0</v>
      </c>
    </row>
    <row r="209" spans="11:11">
      <c r="K209" s="82">
        <f>IF(AND(年报!N$2&lt;=A209,A209&lt;=年报!N$3),1,0)</f>
        <v>0</v>
      </c>
    </row>
    <row r="210" spans="11:11">
      <c r="K210" s="82">
        <f>IF(AND(年报!N$2&lt;=A210,A210&lt;=年报!N$3),1,0)</f>
        <v>0</v>
      </c>
    </row>
    <row r="211" spans="11:11">
      <c r="K211" s="82">
        <f>IF(AND(年报!N$2&lt;=A211,A211&lt;=年报!N$3),1,0)</f>
        <v>0</v>
      </c>
    </row>
    <row r="212" spans="11:11">
      <c r="K212" s="82">
        <f>IF(AND(年报!N$2&lt;=A212,A212&lt;=年报!N$3),1,0)</f>
        <v>0</v>
      </c>
    </row>
    <row r="213" spans="11:11">
      <c r="K213" s="82">
        <f>IF(AND(年报!N$2&lt;=A213,A213&lt;=年报!N$3),1,0)</f>
        <v>0</v>
      </c>
    </row>
    <row r="214" spans="11:11">
      <c r="K214" s="82">
        <f>IF(AND(年报!N$2&lt;=A214,A214&lt;=年报!N$3),1,0)</f>
        <v>0</v>
      </c>
    </row>
    <row r="215" spans="11:11">
      <c r="K215" s="82">
        <f>IF(AND(年报!N$2&lt;=A215,A215&lt;=年报!N$3),1,0)</f>
        <v>0</v>
      </c>
    </row>
    <row r="216" spans="11:11">
      <c r="K216" s="82">
        <f>IF(AND(年报!N$2&lt;=A216,A216&lt;=年报!N$3),1,0)</f>
        <v>0</v>
      </c>
    </row>
    <row r="217" spans="11:11">
      <c r="K217" s="82">
        <f>IF(AND(年报!N$2&lt;=A217,A217&lt;=年报!N$3),1,0)</f>
        <v>0</v>
      </c>
    </row>
    <row r="218" spans="11:11">
      <c r="K218" s="82">
        <f>IF(AND(年报!N$2&lt;=A218,A218&lt;=年报!N$3),1,0)</f>
        <v>0</v>
      </c>
    </row>
    <row r="219" spans="11:11">
      <c r="K219" s="82">
        <f>IF(AND(年报!N$2&lt;=A219,A219&lt;=年报!N$3),1,0)</f>
        <v>0</v>
      </c>
    </row>
    <row r="220" spans="11:11">
      <c r="K220" s="82">
        <f>IF(AND(年报!N$2&lt;=A220,A220&lt;=年报!N$3),1,0)</f>
        <v>0</v>
      </c>
    </row>
    <row r="221" spans="11:11">
      <c r="K221" s="82">
        <f>IF(AND(年报!N$2&lt;=A221,A221&lt;=年报!N$3),1,0)</f>
        <v>0</v>
      </c>
    </row>
    <row r="222" spans="11:11">
      <c r="K222" s="82">
        <f>IF(AND(年报!N$2&lt;=A222,A222&lt;=年报!N$3),1,0)</f>
        <v>0</v>
      </c>
    </row>
    <row r="223" spans="11:11">
      <c r="K223" s="82">
        <f>IF(AND(年报!N$2&lt;=A223,A223&lt;=年报!N$3),1,0)</f>
        <v>0</v>
      </c>
    </row>
    <row r="224" spans="11:11">
      <c r="K224" s="82">
        <f>IF(AND(年报!N$2&lt;=A224,A224&lt;=年报!N$3),1,0)</f>
        <v>0</v>
      </c>
    </row>
    <row r="225" spans="11:11">
      <c r="K225" s="82">
        <f>IF(AND(年报!N$2&lt;=A225,A225&lt;=年报!N$3),1,0)</f>
        <v>0</v>
      </c>
    </row>
    <row r="226" spans="11:11">
      <c r="K226" s="82">
        <f>IF(AND(年报!N$2&lt;=A226,A226&lt;=年报!N$3),1,0)</f>
        <v>0</v>
      </c>
    </row>
    <row r="227" spans="11:11">
      <c r="K227" s="82">
        <f>IF(AND(年报!N$2&lt;=A227,A227&lt;=年报!N$3),1,0)</f>
        <v>0</v>
      </c>
    </row>
    <row r="228" spans="11:11">
      <c r="K228" s="82">
        <f>IF(AND(年报!N$2&lt;=A228,A228&lt;=年报!N$3),1,0)</f>
        <v>0</v>
      </c>
    </row>
    <row r="229" spans="11:11">
      <c r="K229" s="82">
        <f>IF(AND(年报!N$2&lt;=A229,A229&lt;=年报!N$3),1,0)</f>
        <v>0</v>
      </c>
    </row>
    <row r="230" spans="11:11">
      <c r="K230" s="82">
        <f>IF(AND(年报!N$2&lt;=A230,A230&lt;=年报!N$3),1,0)</f>
        <v>0</v>
      </c>
    </row>
    <row r="231" spans="11:11">
      <c r="K231" s="82">
        <f>IF(AND(年报!N$2&lt;=A231,A231&lt;=年报!N$3),1,0)</f>
        <v>0</v>
      </c>
    </row>
    <row r="232" spans="11:11">
      <c r="K232" s="82">
        <f>IF(AND(年报!N$2&lt;=A232,A232&lt;=年报!N$3),1,0)</f>
        <v>0</v>
      </c>
    </row>
    <row r="233" spans="11:11">
      <c r="K233" s="82">
        <f>IF(AND(年报!N$2&lt;=A233,A233&lt;=年报!N$3),1,0)</f>
        <v>0</v>
      </c>
    </row>
    <row r="234" spans="11:11">
      <c r="K234" s="82">
        <f>IF(AND(年报!N$2&lt;=A234,A234&lt;=年报!N$3),1,0)</f>
        <v>0</v>
      </c>
    </row>
    <row r="235" spans="11:11">
      <c r="K235" s="82">
        <f>IF(AND(年报!N$2&lt;=A235,A235&lt;=年报!N$3),1,0)</f>
        <v>0</v>
      </c>
    </row>
    <row r="236" spans="11:11">
      <c r="K236" s="82">
        <f>IF(AND(年报!N$2&lt;=A236,A236&lt;=年报!N$3),1,0)</f>
        <v>0</v>
      </c>
    </row>
    <row r="237" spans="11:11">
      <c r="K237" s="82">
        <f>IF(AND(年报!N$2&lt;=A237,A237&lt;=年报!N$3),1,0)</f>
        <v>0</v>
      </c>
    </row>
    <row r="238" spans="11:11"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</sheetData>
  <mergeCells count="3">
    <mergeCell ref="A1:B1"/>
    <mergeCell ref="A2:B2"/>
    <mergeCell ref="H1:H2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0"/>
  <sheetViews>
    <sheetView topLeftCell="A80" workbookViewId="0">
      <selection activeCell="E104" sqref="E104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194</v>
      </c>
      <c r="B2" s="65"/>
      <c r="C2" s="69">
        <v>43408</v>
      </c>
      <c r="D2" s="70" t="s">
        <v>195</v>
      </c>
      <c r="E2" s="70" t="s">
        <v>196</v>
      </c>
      <c r="F2" s="93">
        <v>2701.064</v>
      </c>
      <c r="G2" s="94"/>
      <c r="H2" s="73"/>
      <c r="I2" s="78"/>
      <c r="J2" s="63" t="s">
        <v>190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 t="s">
        <v>20</v>
      </c>
    </row>
    <row r="4" spans="1:11">
      <c r="A4" s="21">
        <v>43411</v>
      </c>
      <c r="B4" s="77">
        <f>'DC4-1'!B5</f>
        <v>2581.994</v>
      </c>
      <c r="C4" s="77">
        <f>IF(ISERROR(VLOOKUP(A4,'DC4-1'!$A$4:$Q$1997,5,TRUE)),"",VLOOKUP(A4,'DC4-1'!$A$4:$Q$1997,5,TRUE))</f>
        <v>123.1</v>
      </c>
      <c r="D4" s="65">
        <v>3.821</v>
      </c>
      <c r="E4" s="65">
        <v>3.953</v>
      </c>
      <c r="F4" s="74">
        <f>(B4+C4)-(D4+E4)/2</f>
        <v>2701.207</v>
      </c>
      <c r="G4" s="75">
        <f>(F$4-F4)*1000</f>
        <v>0</v>
      </c>
      <c r="H4" s="75"/>
      <c r="K4" s="82"/>
    </row>
    <row r="5" spans="1:11">
      <c r="A5" s="21">
        <v>43419</v>
      </c>
      <c r="B5" s="77">
        <f>'DC4-1'!B6</f>
        <v>2581.994</v>
      </c>
      <c r="C5" s="77">
        <f>IF(ISERROR(VLOOKUP(A5,'DC4-1'!$A$4:$Q$1997,5,TRUE)),"",VLOOKUP(A5,'DC4-1'!$A$4:$Q$1997,5,TRUE))</f>
        <v>123.6075</v>
      </c>
      <c r="D5" s="65">
        <v>4.535</v>
      </c>
      <c r="E5" s="65">
        <v>4.57</v>
      </c>
      <c r="F5" s="74">
        <f t="shared" ref="F5:F68" si="0">(B5+C5)-(D5+E5)/2</f>
        <v>2701.049</v>
      </c>
      <c r="G5" s="75">
        <f t="shared" ref="G5:G68" si="1">(F$4-F5)*1000</f>
        <v>157.999999999447</v>
      </c>
      <c r="K5" s="82"/>
    </row>
    <row r="6" spans="1:11">
      <c r="A6" s="21">
        <v>43425</v>
      </c>
      <c r="B6" s="77">
        <f>'DC4-1'!B7</f>
        <v>2581.994</v>
      </c>
      <c r="C6" s="77">
        <f>IF(ISERROR(VLOOKUP(A6,'DC4-1'!$A$4:$Q$1997,5,TRUE)),"",VLOOKUP(A6,'DC4-1'!$A$4:$Q$1997,5,TRUE))</f>
        <v>126.413</v>
      </c>
      <c r="D6" s="65">
        <v>7.397</v>
      </c>
      <c r="E6" s="65">
        <v>7.433</v>
      </c>
      <c r="F6" s="74">
        <f t="shared" si="0"/>
        <v>2700.992</v>
      </c>
      <c r="G6" s="75">
        <f t="shared" si="1"/>
        <v>214.999999999691</v>
      </c>
      <c r="K6" s="82"/>
    </row>
    <row r="7" spans="1:11">
      <c r="A7" s="21">
        <v>43431</v>
      </c>
      <c r="B7" s="77">
        <f>'DC4-1'!B8</f>
        <v>2581.994</v>
      </c>
      <c r="C7" s="77">
        <f>IF(ISERROR(VLOOKUP(A7,'DC4-1'!$A$4:$Q$1997,5,TRUE)),"",VLOOKUP(A7,'DC4-1'!$A$4:$Q$1997,5,TRUE))</f>
        <v>126.9635</v>
      </c>
      <c r="D7" s="65">
        <v>7.985</v>
      </c>
      <c r="E7" s="65">
        <v>8.019</v>
      </c>
      <c r="F7" s="74">
        <f t="shared" si="0"/>
        <v>2700.9555</v>
      </c>
      <c r="G7" s="75">
        <f t="shared" si="1"/>
        <v>251.499999999851</v>
      </c>
      <c r="K7" s="82"/>
    </row>
    <row r="8" spans="1:11">
      <c r="A8" s="21">
        <v>43441</v>
      </c>
      <c r="B8" s="77">
        <f>'DC4-1'!B9</f>
        <v>2581.994</v>
      </c>
      <c r="C8" s="77">
        <f>IF(ISERROR(VLOOKUP(A8,'DC4-1'!$A$4:$Q$1997,5,TRUE)),"",VLOOKUP(A8,'DC4-1'!$A$4:$Q$1997,5,TRUE))</f>
        <v>129.7375</v>
      </c>
      <c r="D8" s="65">
        <v>10.829</v>
      </c>
      <c r="E8" s="65">
        <v>10.866</v>
      </c>
      <c r="F8" s="74">
        <f t="shared" si="0"/>
        <v>2700.884</v>
      </c>
      <c r="G8" s="75">
        <f t="shared" si="1"/>
        <v>322.999999999411</v>
      </c>
      <c r="K8" s="82"/>
    </row>
    <row r="9" spans="1:11">
      <c r="A9" s="21">
        <v>43445</v>
      </c>
      <c r="B9" s="77">
        <f>'DC4-1'!B10</f>
        <v>2581.994</v>
      </c>
      <c r="C9" s="77">
        <f>IF(ISERROR(VLOOKUP(A9,'DC4-1'!$A$4:$Q$1997,5,TRUE)),"",VLOOKUP(A9,'DC4-1'!$A$4:$Q$1997,5,TRUE))</f>
        <v>129.7125</v>
      </c>
      <c r="D9" s="65">
        <v>10.821</v>
      </c>
      <c r="E9" s="65">
        <v>10.856</v>
      </c>
      <c r="F9" s="74">
        <f t="shared" si="0"/>
        <v>2700.868</v>
      </c>
      <c r="G9" s="75">
        <f t="shared" si="1"/>
        <v>338.999999999487</v>
      </c>
      <c r="K9" s="82"/>
    </row>
    <row r="10" spans="1:11">
      <c r="A10" s="21">
        <v>43455</v>
      </c>
      <c r="B10" s="77">
        <f>'DC4-1'!B11</f>
        <v>2581.994</v>
      </c>
      <c r="C10" s="77">
        <f>IF(ISERROR(VLOOKUP(A10,'DC4-1'!$A$4:$Q$1997,5,TRUE)),"",VLOOKUP(A10,'DC4-1'!$A$4:$Q$1997,5,TRUE))</f>
        <v>133.1545</v>
      </c>
      <c r="D10" s="65">
        <v>14.312</v>
      </c>
      <c r="E10" s="65">
        <v>14.347</v>
      </c>
      <c r="F10" s="74">
        <f t="shared" si="0"/>
        <v>2700.819</v>
      </c>
      <c r="G10" s="75">
        <f t="shared" si="1"/>
        <v>387.999999999465</v>
      </c>
      <c r="K10" s="82"/>
    </row>
    <row r="11" spans="1:11">
      <c r="A11" s="21">
        <v>43461</v>
      </c>
      <c r="B11" s="77">
        <f>'DC4-1'!B12</f>
        <v>2581.994</v>
      </c>
      <c r="C11" s="77">
        <f>IF(ISERROR(VLOOKUP(A11,'DC4-1'!$A$4:$Q$1997,5,TRUE)),"",VLOOKUP(A11,'DC4-1'!$A$4:$Q$1997,5,TRUE))</f>
        <v>133.1115</v>
      </c>
      <c r="D11" s="65">
        <v>14.286</v>
      </c>
      <c r="E11" s="65">
        <v>14.319</v>
      </c>
      <c r="F11" s="74">
        <f t="shared" si="0"/>
        <v>2700.803</v>
      </c>
      <c r="G11" s="75">
        <f t="shared" si="1"/>
        <v>403.999999999542</v>
      </c>
      <c r="K11" s="82"/>
    </row>
    <row r="12" spans="1:11">
      <c r="A12" s="21">
        <v>43467</v>
      </c>
      <c r="B12" s="77">
        <f>'DC4-1'!B13</f>
        <v>2581.994</v>
      </c>
      <c r="C12" s="77">
        <f>IF(ISERROR(VLOOKUP(A12,'DC4-1'!$A$4:$Q$1997,5,TRUE)),"",VLOOKUP(A12,'DC4-1'!$A$4:$Q$1997,5,TRUE))</f>
        <v>133.082</v>
      </c>
      <c r="D12" s="65">
        <v>14.276</v>
      </c>
      <c r="E12" s="65">
        <v>14.309</v>
      </c>
      <c r="F12" s="74">
        <f t="shared" si="0"/>
        <v>2700.7835</v>
      </c>
      <c r="G12" s="75">
        <f t="shared" si="1"/>
        <v>423.499999999876</v>
      </c>
      <c r="K12" s="82"/>
    </row>
    <row r="13" spans="1:11">
      <c r="A13" s="21">
        <v>43474</v>
      </c>
      <c r="B13" s="77">
        <f>'DC4-1'!B14</f>
        <v>2581.994</v>
      </c>
      <c r="C13" s="77">
        <f>IF(ISERROR(VLOOKUP(A13,'DC4-1'!$A$4:$Q$1997,5,TRUE)),"",VLOOKUP(A13,'DC4-1'!$A$4:$Q$1997,5,TRUE))</f>
        <v>133.648</v>
      </c>
      <c r="D13" s="65">
        <v>14.877</v>
      </c>
      <c r="E13" s="65">
        <v>14.914</v>
      </c>
      <c r="F13" s="74">
        <f t="shared" si="0"/>
        <v>2700.7465</v>
      </c>
      <c r="G13" s="75">
        <f t="shared" si="1"/>
        <v>460.499999999683</v>
      </c>
      <c r="K13" s="82"/>
    </row>
    <row r="14" spans="1:11">
      <c r="A14" s="21">
        <v>43481</v>
      </c>
      <c r="B14" s="77">
        <f>'DC4-1'!B15</f>
        <v>2581.994</v>
      </c>
      <c r="C14" s="77">
        <f>IF(ISERROR(VLOOKUP(A14,'DC4-1'!$A$4:$Q$1997,5,TRUE)),"",VLOOKUP(A14,'DC4-1'!$A$4:$Q$1997,5,TRUE))</f>
        <v>136.348</v>
      </c>
      <c r="D14" s="65">
        <v>17.598</v>
      </c>
      <c r="E14" s="65">
        <v>17.632</v>
      </c>
      <c r="F14" s="74">
        <f t="shared" si="0"/>
        <v>2700.727</v>
      </c>
      <c r="G14" s="75">
        <f t="shared" si="1"/>
        <v>479.999999999563</v>
      </c>
      <c r="K14" s="82"/>
    </row>
    <row r="15" spans="1:11">
      <c r="A15" s="21">
        <v>43486</v>
      </c>
      <c r="B15" s="77">
        <f>'DC4-1'!B16</f>
        <v>2581.994</v>
      </c>
      <c r="C15" s="77">
        <f>IF(ISERROR(VLOOKUP(A15,'DC4-1'!$A$4:$Q$1997,5,TRUE)),"",VLOOKUP(A15,'DC4-1'!$A$4:$Q$1997,5,TRUE))</f>
        <v>136.3355</v>
      </c>
      <c r="D15" s="65">
        <v>17.587</v>
      </c>
      <c r="E15" s="65">
        <v>17.623</v>
      </c>
      <c r="F15" s="74">
        <f t="shared" si="0"/>
        <v>2700.7245</v>
      </c>
      <c r="G15" s="75">
        <f t="shared" si="1"/>
        <v>482.499999999618</v>
      </c>
      <c r="K15" s="82"/>
    </row>
    <row r="16" spans="1:11">
      <c r="A16" s="21">
        <v>43511</v>
      </c>
      <c r="B16" s="77">
        <f>'DC4-1'!B17</f>
        <v>2581.994</v>
      </c>
      <c r="C16" s="77">
        <f>IF(ISERROR(VLOOKUP(A16,'DC4-1'!$A$4:$Q$1997,5,TRUE)),"",VLOOKUP(A16,'DC4-1'!$A$4:$Q$1997,5,TRUE))</f>
        <v>136.2745</v>
      </c>
      <c r="D16" s="65">
        <v>17.569</v>
      </c>
      <c r="E16" s="65">
        <v>17.604</v>
      </c>
      <c r="F16" s="74">
        <f t="shared" si="0"/>
        <v>2700.682</v>
      </c>
      <c r="G16" s="75">
        <f t="shared" si="1"/>
        <v>524.999999999636</v>
      </c>
      <c r="K16" s="82"/>
    </row>
    <row r="17" spans="1:11">
      <c r="A17" s="21">
        <v>43515</v>
      </c>
      <c r="B17" s="77">
        <f>'DC4-1'!B18</f>
        <v>2581.994</v>
      </c>
      <c r="C17" s="77">
        <f>IF(ISERROR(VLOOKUP(A17,'DC4-1'!$A$4:$Q$1997,5,TRUE)),"",VLOOKUP(A17,'DC4-1'!$A$4:$Q$1997,5,TRUE))</f>
        <v>136.2615</v>
      </c>
      <c r="D17" s="65">
        <v>17.564</v>
      </c>
      <c r="E17" s="65">
        <v>17.6</v>
      </c>
      <c r="F17" s="74">
        <f t="shared" si="0"/>
        <v>2700.6735</v>
      </c>
      <c r="G17" s="75">
        <f t="shared" si="1"/>
        <v>533.499999999549</v>
      </c>
      <c r="K17" s="82"/>
    </row>
    <row r="18" spans="1:11">
      <c r="A18" s="21">
        <v>43524</v>
      </c>
      <c r="B18" s="77">
        <f>'DC4-1'!B19</f>
        <v>2581.994</v>
      </c>
      <c r="C18" s="77">
        <f>IF(ISERROR(VLOOKUP(A18,'DC4-1'!$A$4:$Q$1997,5,TRUE)),"",VLOOKUP(A18,'DC4-1'!$A$4:$Q$1997,5,TRUE))</f>
        <v>138.9745</v>
      </c>
      <c r="D18" s="65">
        <v>20.296</v>
      </c>
      <c r="E18" s="65">
        <v>20.329</v>
      </c>
      <c r="F18" s="74">
        <f t="shared" si="0"/>
        <v>2700.656</v>
      </c>
      <c r="G18" s="75">
        <f t="shared" si="1"/>
        <v>550.999999999931</v>
      </c>
      <c r="K18" s="82"/>
    </row>
    <row r="19" spans="1:11">
      <c r="A19" s="21">
        <v>43530</v>
      </c>
      <c r="B19" s="77">
        <f>'DC4-1'!B20</f>
        <v>2581.994</v>
      </c>
      <c r="C19" s="77">
        <f>IF(ISERROR(VLOOKUP(A19,'DC4-1'!$A$4:$Q$1997,5,TRUE)),"",VLOOKUP(A19,'DC4-1'!$A$4:$Q$1997,5,TRUE))</f>
        <v>139.525</v>
      </c>
      <c r="D19" s="65">
        <v>20.874</v>
      </c>
      <c r="E19" s="65">
        <v>20.906</v>
      </c>
      <c r="F19" s="74">
        <f t="shared" si="0"/>
        <v>2700.629</v>
      </c>
      <c r="G19" s="75">
        <f t="shared" si="1"/>
        <v>577.99999999952</v>
      </c>
      <c r="K19" s="82"/>
    </row>
    <row r="20" spans="1:11">
      <c r="A20" s="21">
        <v>43535</v>
      </c>
      <c r="B20" s="77">
        <f>'DC4-1'!B21</f>
        <v>2581.994</v>
      </c>
      <c r="C20" s="77">
        <f>IF(ISERROR(VLOOKUP(A20,'DC4-1'!$A$4:$Q$1997,5,TRUE)),"",VLOOKUP(A20,'DC4-1'!$A$4:$Q$1997,5,TRUE))</f>
        <v>142.223</v>
      </c>
      <c r="D20" s="65">
        <v>23.594</v>
      </c>
      <c r="E20" s="65">
        <v>23.625</v>
      </c>
      <c r="F20" s="74">
        <f t="shared" si="0"/>
        <v>2700.6075</v>
      </c>
      <c r="G20" s="75">
        <f t="shared" si="1"/>
        <v>599.499999999807</v>
      </c>
      <c r="K20" s="82"/>
    </row>
    <row r="21" spans="1:11">
      <c r="A21" s="21">
        <v>43543</v>
      </c>
      <c r="B21" s="77">
        <f>'DC4-1'!B22</f>
        <v>2581.994</v>
      </c>
      <c r="C21" s="77">
        <f>IF(ISERROR(VLOOKUP(A21,'DC4-1'!$A$4:$Q$1997,5,TRUE)),"",VLOOKUP(A21,'DC4-1'!$A$4:$Q$1997,5,TRUE))</f>
        <v>145.219</v>
      </c>
      <c r="D21" s="65">
        <v>26.647</v>
      </c>
      <c r="E21" s="65">
        <v>26.677</v>
      </c>
      <c r="F21" s="74">
        <f t="shared" si="0"/>
        <v>2700.551</v>
      </c>
      <c r="G21" s="75">
        <f t="shared" si="1"/>
        <v>655.999999999494</v>
      </c>
      <c r="K21" s="82"/>
    </row>
    <row r="22" spans="1:11">
      <c r="A22" s="21">
        <v>43561</v>
      </c>
      <c r="B22" s="77">
        <f>'DC4-1'!B23</f>
        <v>2581.994</v>
      </c>
      <c r="C22" s="77">
        <f>IF(ISERROR(VLOOKUP(A22,'DC4-1'!$A$4:$Q$1997,5,TRUE)),"",VLOOKUP(A22,'DC4-1'!$A$4:$Q$1997,5,TRUE))</f>
        <v>148.5795</v>
      </c>
      <c r="D22" s="65">
        <v>30.087</v>
      </c>
      <c r="E22" s="65">
        <v>30.125</v>
      </c>
      <c r="F22" s="74">
        <f t="shared" si="0"/>
        <v>2700.4675</v>
      </c>
      <c r="G22" s="75">
        <f t="shared" si="1"/>
        <v>739.500000000135</v>
      </c>
      <c r="K22" s="82"/>
    </row>
    <row r="23" spans="1:11">
      <c r="A23" s="21">
        <v>43573</v>
      </c>
      <c r="B23" s="77">
        <f>'DC4-1'!B24</f>
        <v>2581.994</v>
      </c>
      <c r="C23" s="77">
        <f>IF(ISERROR(VLOOKUP(A23,'DC4-1'!$A$4:$Q$1997,5,TRUE)),"",VLOOKUP(A23,'DC4-1'!$A$4:$Q$1997,5,TRUE))</f>
        <v>151.9105</v>
      </c>
      <c r="D23" s="65">
        <v>33.468</v>
      </c>
      <c r="E23" s="65">
        <v>33.504</v>
      </c>
      <c r="F23" s="74">
        <f t="shared" si="0"/>
        <v>2700.4185</v>
      </c>
      <c r="G23" s="75">
        <f t="shared" si="1"/>
        <v>788.499999999658</v>
      </c>
      <c r="K23" s="82"/>
    </row>
    <row r="24" spans="1:11">
      <c r="A24" s="21">
        <v>43581</v>
      </c>
      <c r="B24" s="77">
        <f>'DC4-1'!B25</f>
        <v>2581.994</v>
      </c>
      <c r="C24" s="77">
        <f>IF(ISERROR(VLOOKUP(A24,'DC4-1'!$A$4:$Q$1997,5,TRUE)),"",VLOOKUP(A24,'DC4-1'!$A$4:$Q$1997,5,TRUE))</f>
        <v>152.473</v>
      </c>
      <c r="D24" s="65">
        <v>34.056</v>
      </c>
      <c r="E24" s="65">
        <v>34.093</v>
      </c>
      <c r="F24" s="74">
        <f t="shared" si="0"/>
        <v>2700.3925</v>
      </c>
      <c r="G24" s="75">
        <f t="shared" si="1"/>
        <v>814.499999999953</v>
      </c>
      <c r="K24" s="82"/>
    </row>
    <row r="25" spans="1:11">
      <c r="A25" s="21">
        <v>43595</v>
      </c>
      <c r="B25" s="77">
        <f>'DC4-1'!B26</f>
        <v>2581.994</v>
      </c>
      <c r="C25" s="77">
        <f>IF(ISERROR(VLOOKUP(A25,'DC4-1'!$A$4:$Q$1997,5,TRUE)),"",VLOOKUP(A25,'DC4-1'!$A$4:$Q$1997,5,TRUE))</f>
        <v>155.1285</v>
      </c>
      <c r="D25" s="65">
        <v>36.803</v>
      </c>
      <c r="E25" s="65">
        <v>36.796</v>
      </c>
      <c r="F25" s="74">
        <f t="shared" si="0"/>
        <v>2700.323</v>
      </c>
      <c r="G25" s="75">
        <f t="shared" si="1"/>
        <v>884.000000000015</v>
      </c>
      <c r="K25" s="82"/>
    </row>
    <row r="26" spans="1:11">
      <c r="A26" s="21">
        <v>43601</v>
      </c>
      <c r="B26" s="77">
        <f>'DC4-1'!B27</f>
        <v>2581.994</v>
      </c>
      <c r="C26" s="77">
        <f>IF(ISERROR(VLOOKUP(A26,'DC4-1'!$A$4:$Q$1997,5,TRUE)),"",VLOOKUP(A26,'DC4-1'!$A$4:$Q$1997,5,TRUE))</f>
        <v>155.714</v>
      </c>
      <c r="D26" s="65">
        <v>37.364</v>
      </c>
      <c r="E26" s="65">
        <v>37.398</v>
      </c>
      <c r="F26" s="74">
        <f t="shared" si="0"/>
        <v>2700.327</v>
      </c>
      <c r="G26" s="75">
        <f t="shared" si="1"/>
        <v>879.999999999654</v>
      </c>
      <c r="K26" s="82"/>
    </row>
    <row r="27" spans="1:11">
      <c r="A27" s="21">
        <v>43608</v>
      </c>
      <c r="B27" s="77">
        <f>'DC4-1'!B28</f>
        <v>2581.994</v>
      </c>
      <c r="C27" s="77">
        <f>IF(ISERROR(VLOOKUP(A27,'DC4-1'!$A$4:$Q$1997,5,TRUE)),"",VLOOKUP(A27,'DC4-1'!$A$4:$Q$1997,5,TRUE))</f>
        <v>158.4695</v>
      </c>
      <c r="D27" s="65">
        <v>40.146</v>
      </c>
      <c r="E27" s="65">
        <v>40.183</v>
      </c>
      <c r="F27" s="74">
        <f t="shared" si="0"/>
        <v>2700.299</v>
      </c>
      <c r="G27" s="75">
        <f t="shared" si="1"/>
        <v>907.999999999447</v>
      </c>
      <c r="H27" s="75"/>
      <c r="K27" s="82"/>
    </row>
    <row r="28" spans="1:11">
      <c r="A28" s="21">
        <v>43623</v>
      </c>
      <c r="B28" s="77">
        <f>'DC4-1'!B29</f>
        <v>2581.994</v>
      </c>
      <c r="C28" s="77">
        <f>IF(ISERROR(VLOOKUP(A28,'DC4-1'!$A$4:$Q$1997,5,TRUE)),"",VLOOKUP(A28,'DC4-1'!$A$4:$Q$1997,5,TRUE))</f>
        <v>161.5275</v>
      </c>
      <c r="D28" s="65">
        <v>43.25</v>
      </c>
      <c r="E28" s="65">
        <v>43.284</v>
      </c>
      <c r="F28" s="74">
        <f t="shared" si="0"/>
        <v>2700.2545</v>
      </c>
      <c r="G28" s="75">
        <f t="shared" si="1"/>
        <v>952.499999999418</v>
      </c>
      <c r="K28" s="82"/>
    </row>
    <row r="29" spans="1:11">
      <c r="A29" s="21">
        <v>43630</v>
      </c>
      <c r="B29" s="77">
        <f>'DC4-1'!B30</f>
        <v>2581.994</v>
      </c>
      <c r="C29" s="77">
        <f>IF(ISERROR(VLOOKUP(A29,'DC4-1'!$A$4:$Q$1997,5,TRUE)),"",VLOOKUP(A29,'DC4-1'!$A$4:$Q$1997,5,TRUE))</f>
        <v>162.0845</v>
      </c>
      <c r="D29" s="65">
        <v>43.841</v>
      </c>
      <c r="E29" s="65">
        <v>43.878</v>
      </c>
      <c r="F29" s="74">
        <f t="shared" si="0"/>
        <v>2700.219</v>
      </c>
      <c r="G29" s="75">
        <f t="shared" si="1"/>
        <v>987.999999999829</v>
      </c>
      <c r="K29" s="82"/>
    </row>
    <row r="30" spans="1:11">
      <c r="A30" s="21">
        <v>43637</v>
      </c>
      <c r="B30" s="77">
        <f>'DC4-1'!B31</f>
        <v>2581.994</v>
      </c>
      <c r="C30" s="77">
        <f>IF(ISERROR(VLOOKUP(A30,'DC4-1'!$A$4:$Q$1997,5,TRUE)),"",VLOOKUP(A30,'DC4-1'!$A$4:$Q$1997,5,TRUE))</f>
        <v>164.839</v>
      </c>
      <c r="D30" s="65">
        <v>46.604</v>
      </c>
      <c r="E30" s="65">
        <v>46.638</v>
      </c>
      <c r="F30" s="74">
        <f t="shared" si="0"/>
        <v>2700.212</v>
      </c>
      <c r="G30" s="75">
        <f t="shared" si="1"/>
        <v>994.999999999891</v>
      </c>
      <c r="K30" s="82"/>
    </row>
    <row r="31" spans="1:11">
      <c r="A31" s="21">
        <v>43645</v>
      </c>
      <c r="B31" s="77">
        <f>'DC4-1'!B32</f>
        <v>2581.994</v>
      </c>
      <c r="C31" s="77">
        <f>IF(ISERROR(VLOOKUP(A31,'DC4-1'!$A$4:$Q$1997,5,TRUE)),"",VLOOKUP(A31,'DC4-1'!$A$4:$Q$1997,5,TRUE))</f>
        <v>164.7725</v>
      </c>
      <c r="D31" s="65">
        <v>46.575</v>
      </c>
      <c r="E31" s="65">
        <v>46.603</v>
      </c>
      <c r="F31" s="74">
        <f t="shared" si="0"/>
        <v>2700.1775</v>
      </c>
      <c r="G31" s="75">
        <f t="shared" si="1"/>
        <v>1029.49999999964</v>
      </c>
      <c r="K31" s="82"/>
    </row>
    <row r="32" spans="1:11">
      <c r="A32" s="21">
        <v>43651</v>
      </c>
      <c r="B32" s="77">
        <f>'DC4-1'!B33</f>
        <v>2581.994</v>
      </c>
      <c r="C32" s="77">
        <f>IF(ISERROR(VLOOKUP(A32,'DC4-1'!$A$4:$Q$1997,5,TRUE)),"",VLOOKUP(A32,'DC4-1'!$A$4:$Q$1997,5,TRUE))</f>
        <v>164.7385</v>
      </c>
      <c r="D32" s="65">
        <v>46.555</v>
      </c>
      <c r="E32" s="65">
        <v>46.59</v>
      </c>
      <c r="F32" s="74">
        <f t="shared" si="0"/>
        <v>2700.16</v>
      </c>
      <c r="G32" s="75">
        <f t="shared" si="1"/>
        <v>1047.00000000003</v>
      </c>
      <c r="K32" s="82"/>
    </row>
    <row r="33" spans="1:11">
      <c r="A33" s="21">
        <v>43660</v>
      </c>
      <c r="B33" s="77">
        <f>'DC4-1'!B34</f>
        <v>2581.994</v>
      </c>
      <c r="C33" s="77">
        <f>IF(ISERROR(VLOOKUP(A33,'DC4-1'!$A$4:$Q$1997,5,TRUE)),"",VLOOKUP(A33,'DC4-1'!$A$4:$Q$1997,5,TRUE))</f>
        <v>164.708</v>
      </c>
      <c r="D33" s="65">
        <v>46.545</v>
      </c>
      <c r="E33" s="65">
        <v>46.578</v>
      </c>
      <c r="F33" s="74">
        <f t="shared" si="0"/>
        <v>2700.1405</v>
      </c>
      <c r="G33" s="75">
        <f t="shared" si="1"/>
        <v>1066.49999999945</v>
      </c>
      <c r="K33" s="82"/>
    </row>
    <row r="34" spans="1:11">
      <c r="A34" s="21">
        <v>43665</v>
      </c>
      <c r="B34" s="77">
        <f>'DC4-1'!B35</f>
        <v>2581.994</v>
      </c>
      <c r="C34" s="77">
        <f>IF(ISERROR(VLOOKUP(A34,'DC4-1'!$A$4:$Q$1997,5,TRUE)),"",VLOOKUP(A34,'DC4-1'!$A$4:$Q$1997,5,TRUE))</f>
        <v>164.6945</v>
      </c>
      <c r="D34" s="65">
        <v>46.532</v>
      </c>
      <c r="E34" s="65">
        <v>46.564</v>
      </c>
      <c r="F34" s="74">
        <f t="shared" si="0"/>
        <v>2700.1405</v>
      </c>
      <c r="G34" s="75">
        <f t="shared" si="1"/>
        <v>1066.49999999945</v>
      </c>
      <c r="K34" s="82"/>
    </row>
    <row r="35" spans="1:11">
      <c r="A35" s="21">
        <v>43671</v>
      </c>
      <c r="B35" s="77">
        <f>'DC4-1'!B36</f>
        <v>2581.994</v>
      </c>
      <c r="C35" s="77">
        <f>IF(ISERROR(VLOOKUP(A35,'DC4-1'!$A$4:$Q$1997,5,TRUE)),"",VLOOKUP(A35,'DC4-1'!$A$4:$Q$1997,5,TRUE))</f>
        <v>164.674</v>
      </c>
      <c r="D35" s="65">
        <v>46.523</v>
      </c>
      <c r="E35" s="65">
        <v>46.557</v>
      </c>
      <c r="F35" s="74">
        <f t="shared" si="0"/>
        <v>2700.128</v>
      </c>
      <c r="G35" s="75">
        <f t="shared" si="1"/>
        <v>1078.99999999972</v>
      </c>
      <c r="K35" s="82"/>
    </row>
    <row r="36" spans="1:11">
      <c r="A36" s="21">
        <v>43678</v>
      </c>
      <c r="B36" s="77">
        <f>'DC4-1'!B37</f>
        <v>2581.994</v>
      </c>
      <c r="C36" s="77">
        <f>IF(ISERROR(VLOOKUP(A36,'DC4-1'!$A$4:$Q$1997,5,TRUE)),"",VLOOKUP(A36,'DC4-1'!$A$4:$Q$1997,5,TRUE))</f>
        <v>164.659</v>
      </c>
      <c r="D36" s="65">
        <v>46.511</v>
      </c>
      <c r="E36" s="65">
        <v>46.547</v>
      </c>
      <c r="F36" s="74">
        <f t="shared" si="0"/>
        <v>2700.124</v>
      </c>
      <c r="G36" s="75">
        <f t="shared" si="1"/>
        <v>1082.99999999963</v>
      </c>
      <c r="K36" s="82"/>
    </row>
    <row r="37" spans="1:11">
      <c r="A37" s="21">
        <v>43686</v>
      </c>
      <c r="B37" s="77">
        <f>'DC4-1'!B38</f>
        <v>2581.994</v>
      </c>
      <c r="C37" s="77">
        <f>IF(ISERROR(VLOOKUP(A37,'DC4-1'!$A$4:$Q$1997,5,TRUE)),"",VLOOKUP(A37,'DC4-1'!$A$4:$Q$1997,5,TRUE))</f>
        <v>164.641</v>
      </c>
      <c r="D37" s="65">
        <v>46.503</v>
      </c>
      <c r="E37" s="65">
        <v>46.543</v>
      </c>
      <c r="F37" s="74">
        <f t="shared" si="0"/>
        <v>2700.112</v>
      </c>
      <c r="G37" s="75">
        <f t="shared" si="1"/>
        <v>1094.9999999998</v>
      </c>
      <c r="K37" s="82"/>
    </row>
    <row r="38" spans="1:11">
      <c r="A38" s="21">
        <v>43693</v>
      </c>
      <c r="B38" s="77">
        <f>'DC4-1'!B39</f>
        <v>2581.994</v>
      </c>
      <c r="C38" s="77">
        <f>IF(ISERROR(VLOOKUP(A38,'DC4-1'!$A$4:$Q$1997,5,TRUE)),"",VLOOKUP(A38,'DC4-1'!$A$4:$Q$1997,5,TRUE))</f>
        <v>165.2045</v>
      </c>
      <c r="D38" s="65">
        <v>47.072</v>
      </c>
      <c r="E38" s="65">
        <v>47.118</v>
      </c>
      <c r="F38" s="74">
        <f t="shared" si="0"/>
        <v>2700.1035</v>
      </c>
      <c r="G38" s="75">
        <f t="shared" si="1"/>
        <v>1103.49999999971</v>
      </c>
      <c r="K38" s="82"/>
    </row>
    <row r="39" spans="1:11">
      <c r="A39" s="21">
        <v>43708</v>
      </c>
      <c r="B39" s="77">
        <f>'DC4-1'!B40</f>
        <v>2581.994</v>
      </c>
      <c r="C39" s="77">
        <f>IF(ISERROR(VLOOKUP(A39,'DC4-1'!$A$4:$Q$1997,5,TRUE)),"",VLOOKUP(A39,'DC4-1'!$A$4:$Q$1997,5,TRUE))</f>
        <v>167.871</v>
      </c>
      <c r="D39" s="65">
        <v>49.739</v>
      </c>
      <c r="E39" s="65">
        <v>49.767</v>
      </c>
      <c r="F39" s="74">
        <f t="shared" si="0"/>
        <v>2700.112</v>
      </c>
      <c r="G39" s="75">
        <f t="shared" si="1"/>
        <v>1094.9999999998</v>
      </c>
      <c r="K39" s="82"/>
    </row>
    <row r="40" spans="1:11">
      <c r="A40" s="21">
        <v>43713</v>
      </c>
      <c r="B40" s="77">
        <f>'DC4-1'!B41</f>
        <v>2581.994</v>
      </c>
      <c r="C40" s="77">
        <f>IF(ISERROR(VLOOKUP(A40,'DC4-1'!$A$4:$Q$1997,5,TRUE)),"",VLOOKUP(A40,'DC4-1'!$A$4:$Q$1997,5,TRUE))</f>
        <v>167.8675</v>
      </c>
      <c r="D40" s="65">
        <v>49.735</v>
      </c>
      <c r="E40" s="65">
        <v>49.765</v>
      </c>
      <c r="F40" s="74">
        <f t="shared" si="0"/>
        <v>2700.1115</v>
      </c>
      <c r="G40" s="75">
        <f t="shared" si="1"/>
        <v>1095.4999999999</v>
      </c>
      <c r="K40" s="82">
        <f>IF(AND(年报!N$2&lt;=A40,A40&lt;=年报!N$3),1,0)</f>
        <v>0</v>
      </c>
    </row>
    <row r="41" spans="1:11">
      <c r="A41" s="21">
        <v>43722</v>
      </c>
      <c r="B41" s="77">
        <f>'DC4-1'!B42</f>
        <v>2581.994</v>
      </c>
      <c r="C41" s="77">
        <f>IF(ISERROR(VLOOKUP(A41,'DC4-1'!$A$4:$Q$1997,5,TRUE)),"",VLOOKUP(A41,'DC4-1'!$A$4:$Q$1997,5,TRUE))</f>
        <v>168.4295</v>
      </c>
      <c r="D41" s="65">
        <v>50.307</v>
      </c>
      <c r="E41" s="65">
        <v>50.338</v>
      </c>
      <c r="F41" s="74">
        <f t="shared" si="0"/>
        <v>2700.101</v>
      </c>
      <c r="G41" s="75">
        <f t="shared" si="1"/>
        <v>1105.99999999977</v>
      </c>
      <c r="K41" s="82">
        <f>IF(AND(年报!N$2&lt;=A41,A41&lt;=年报!N$3),1,0)</f>
        <v>0</v>
      </c>
    </row>
    <row r="42" spans="1:11">
      <c r="A42" s="21">
        <v>43728</v>
      </c>
      <c r="B42" s="77">
        <f>'DC4-1'!B43</f>
        <v>2581.994</v>
      </c>
      <c r="C42" s="77">
        <f>IF(ISERROR(VLOOKUP(A42,'DC4-1'!$A$4:$Q$1997,5,TRUE)),"",VLOOKUP(A42,'DC4-1'!$A$4:$Q$1997,5,TRUE))</f>
        <v>168.4115</v>
      </c>
      <c r="D42" s="65">
        <v>50.297</v>
      </c>
      <c r="E42" s="65">
        <v>50.322</v>
      </c>
      <c r="F42" s="74">
        <f t="shared" si="0"/>
        <v>2700.096</v>
      </c>
      <c r="G42" s="75">
        <f t="shared" si="1"/>
        <v>1110.99999999942</v>
      </c>
      <c r="K42" s="82">
        <f>IF(AND(年报!N$2&lt;=A42,A42&lt;=年报!N$3),1,0)</f>
        <v>0</v>
      </c>
    </row>
    <row r="43" spans="1:11">
      <c r="A43" s="21">
        <v>43742</v>
      </c>
      <c r="B43" s="77">
        <f>'DC4-1'!B44</f>
        <v>2581.994</v>
      </c>
      <c r="C43" s="77">
        <f>IF(ISERROR(VLOOKUP(A43,'DC4-1'!$A$4:$Q$1997,5,TRUE)),"",VLOOKUP(A43,'DC4-1'!$A$4:$Q$1997,5,TRUE))</f>
        <v>171.1225</v>
      </c>
      <c r="D43" s="65">
        <v>53.022</v>
      </c>
      <c r="E43" s="65">
        <v>53.052</v>
      </c>
      <c r="F43" s="74">
        <f t="shared" si="0"/>
        <v>2700.0795</v>
      </c>
      <c r="G43" s="75">
        <f t="shared" si="1"/>
        <v>1127.4999999996</v>
      </c>
      <c r="K43" s="82">
        <f>IF(AND(年报!N$2&lt;=A43,A43&lt;=年报!N$3),1,0)</f>
        <v>0</v>
      </c>
    </row>
    <row r="44" spans="1:11">
      <c r="A44" s="21">
        <v>43749</v>
      </c>
      <c r="B44" s="77">
        <f>'DC4-1'!B45</f>
        <v>2581.994</v>
      </c>
      <c r="C44" s="77">
        <f>IF(ISERROR(VLOOKUP(A44,'DC4-1'!$A$4:$Q$1997,5,TRUE)),"",VLOOKUP(A44,'DC4-1'!$A$4:$Q$1997,5,TRUE))</f>
        <v>171.085</v>
      </c>
      <c r="D44" s="65">
        <v>52.997</v>
      </c>
      <c r="E44" s="65">
        <v>53.02</v>
      </c>
      <c r="F44" s="74">
        <f t="shared" si="0"/>
        <v>2700.0705</v>
      </c>
      <c r="G44" s="75">
        <f t="shared" si="1"/>
        <v>1136.49999999961</v>
      </c>
      <c r="K44" s="82">
        <f>IF(AND(年报!N$2&lt;=A44,A44&lt;=年报!N$3),1,0)</f>
        <v>0</v>
      </c>
    </row>
    <row r="45" spans="1:11">
      <c r="A45" s="21">
        <v>43762</v>
      </c>
      <c r="B45" s="77">
        <f>'DC4-1'!B46</f>
        <v>2581.994</v>
      </c>
      <c r="C45" s="77">
        <f>IF(ISERROR(VLOOKUP(A45,'DC4-1'!$A$4:$Q$1997,5,TRUE)),"",VLOOKUP(A45,'DC4-1'!$A$4:$Q$1997,5,TRUE))</f>
        <v>174.3905</v>
      </c>
      <c r="D45" s="65">
        <v>56.334</v>
      </c>
      <c r="E45" s="65">
        <v>56.365</v>
      </c>
      <c r="F45" s="74">
        <f t="shared" si="0"/>
        <v>2700.035</v>
      </c>
      <c r="G45" s="75">
        <f t="shared" si="1"/>
        <v>1171.99999999957</v>
      </c>
      <c r="K45" s="82">
        <f>IF(AND(年报!N$2&lt;=A45,A45&lt;=年报!N$3),1,0)</f>
        <v>0</v>
      </c>
    </row>
    <row r="46" spans="1:11">
      <c r="A46" s="21">
        <v>43770</v>
      </c>
      <c r="B46" s="77">
        <f>'DC4-1'!B47</f>
        <v>2581.994</v>
      </c>
      <c r="C46" s="77">
        <f>IF(ISERROR(VLOOKUP(A46,'DC4-1'!$A$4:$Q$1997,5,TRUE)),"",VLOOKUP(A46,'DC4-1'!$A$4:$Q$1997,5,TRUE))</f>
        <v>177.4835</v>
      </c>
      <c r="D46" s="65">
        <v>59.444</v>
      </c>
      <c r="E46" s="65">
        <v>59.474</v>
      </c>
      <c r="F46" s="74">
        <f t="shared" si="0"/>
        <v>2700.0185</v>
      </c>
      <c r="G46" s="75">
        <f t="shared" si="1"/>
        <v>1188.49999999975</v>
      </c>
      <c r="K46" s="82">
        <f>IF(AND(年报!N$2&lt;=A46,A46&lt;=年报!N$3),1,0)</f>
        <v>0</v>
      </c>
    </row>
    <row r="47" spans="1:11">
      <c r="A47" s="21">
        <v>43778</v>
      </c>
      <c r="B47" s="77">
        <f>'DC4-1'!B48</f>
        <v>2581.994</v>
      </c>
      <c r="C47" s="77">
        <f>IF(ISERROR(VLOOKUP(A47,'DC4-1'!$A$4:$Q$1997,5,TRUE)),"",VLOOKUP(A47,'DC4-1'!$A$4:$Q$1997,5,TRUE))</f>
        <v>180.6385</v>
      </c>
      <c r="D47" s="65">
        <v>62.629</v>
      </c>
      <c r="E47" s="65">
        <v>62.656</v>
      </c>
      <c r="F47" s="74">
        <f t="shared" si="0"/>
        <v>2699.99</v>
      </c>
      <c r="G47" s="75">
        <f t="shared" si="1"/>
        <v>1216.99999999964</v>
      </c>
      <c r="K47" s="82">
        <f>IF(AND(年报!N$2&lt;=A47,A47&lt;=年报!N$3),1,0)</f>
        <v>0</v>
      </c>
    </row>
    <row r="48" spans="1:11">
      <c r="A48" s="21">
        <v>43791</v>
      </c>
      <c r="B48" s="77">
        <f>'DC4-1'!B49</f>
        <v>2581.994</v>
      </c>
      <c r="C48" s="77">
        <f>IF(ISERROR(VLOOKUP(A48,'DC4-1'!$A$4:$Q$1997,5,TRUE)),"",VLOOKUP(A48,'DC4-1'!$A$4:$Q$1997,5,TRUE))</f>
        <v>184.322</v>
      </c>
      <c r="D48" s="65">
        <v>66.354</v>
      </c>
      <c r="E48" s="65">
        <v>66.384</v>
      </c>
      <c r="F48" s="74">
        <f t="shared" si="0"/>
        <v>2699.947</v>
      </c>
      <c r="G48" s="75">
        <f t="shared" si="1"/>
        <v>1259.99999999976</v>
      </c>
      <c r="K48" s="82">
        <f>IF(AND(年报!N$2&lt;=A48,A48&lt;=年报!N$3),1,0)</f>
        <v>0</v>
      </c>
    </row>
    <row r="49" spans="1:11">
      <c r="A49" s="21">
        <v>43802</v>
      </c>
      <c r="B49" s="77">
        <f>'DC4-1'!B50</f>
        <v>2581.994</v>
      </c>
      <c r="C49" s="77">
        <f>IF(ISERROR(VLOOKUP(A49,'DC4-1'!$A$4:$Q$1997,5,TRUE)),"",VLOOKUP(A49,'DC4-1'!$A$4:$Q$1997,5,TRUE))</f>
        <v>187.01</v>
      </c>
      <c r="D49" s="65">
        <v>69.079</v>
      </c>
      <c r="E49" s="65">
        <v>69.121</v>
      </c>
      <c r="F49" s="74">
        <f t="shared" si="0"/>
        <v>2699.904</v>
      </c>
      <c r="G49" s="75">
        <f t="shared" si="1"/>
        <v>1302.99999999988</v>
      </c>
      <c r="K49" s="82">
        <f>IF(AND(年报!N$2&lt;=A49,A49&lt;=年报!N$3),1,0)</f>
        <v>0</v>
      </c>
    </row>
    <row r="50" spans="1:11">
      <c r="A50" s="21">
        <v>43824</v>
      </c>
      <c r="B50" s="77">
        <f>'DC4-1'!B51</f>
        <v>2581.994</v>
      </c>
      <c r="C50" s="77">
        <f>IF(ISERROR(VLOOKUP(A50,'DC4-1'!$A$4:$Q$1997,5,TRUE)),"",VLOOKUP(A50,'DC4-1'!$A$4:$Q$1997,5,TRUE))</f>
        <v>190.2285</v>
      </c>
      <c r="D50" s="62">
        <v>72.361</v>
      </c>
      <c r="E50" s="62">
        <v>72.392</v>
      </c>
      <c r="F50" s="74">
        <f t="shared" si="0"/>
        <v>2699.846</v>
      </c>
      <c r="G50" s="75">
        <f t="shared" si="1"/>
        <v>1360.99999999942</v>
      </c>
      <c r="H50" s="75"/>
      <c r="K50" s="82">
        <f>IF(AND(年报!N$2&lt;=A50,A50&lt;=年报!N$3),1,0)</f>
        <v>1</v>
      </c>
    </row>
    <row r="51" spans="1:11">
      <c r="A51" s="21">
        <v>43834</v>
      </c>
      <c r="B51" s="77">
        <f>'DC4-1'!B52</f>
        <v>2581.994</v>
      </c>
      <c r="C51" s="77">
        <f>IF(ISERROR(VLOOKUP(A51,'DC4-1'!$A$4:$Q$1997,5,TRUE)),"",VLOOKUP(A51,'DC4-1'!$A$4:$Q$1997,5,TRUE))</f>
        <v>190.2345</v>
      </c>
      <c r="D51" s="65">
        <v>72.385</v>
      </c>
      <c r="E51" s="65">
        <v>72.41</v>
      </c>
      <c r="F51" s="74">
        <f t="shared" si="0"/>
        <v>2699.831</v>
      </c>
      <c r="G51" s="75">
        <f t="shared" si="1"/>
        <v>1375.99999999975</v>
      </c>
      <c r="K51" s="82">
        <f>IF(AND(年报!N$2&lt;=A51,A51&lt;=年报!N$3),1,0)</f>
        <v>1</v>
      </c>
    </row>
    <row r="52" spans="1:11">
      <c r="A52" s="21">
        <v>43839</v>
      </c>
      <c r="B52" s="77">
        <f>'DC4-1'!B53</f>
        <v>2581.994</v>
      </c>
      <c r="C52" s="77">
        <f>IF(ISERROR(VLOOKUP(A52,'DC4-1'!$A$4:$Q$1997,5,TRUE)),"",VLOOKUP(A52,'DC4-1'!$A$4:$Q$1997,5,TRUE))</f>
        <v>193.5085</v>
      </c>
      <c r="D52" s="65">
        <v>75.675</v>
      </c>
      <c r="E52" s="65">
        <v>75.704</v>
      </c>
      <c r="F52" s="74">
        <f t="shared" si="0"/>
        <v>2699.813</v>
      </c>
      <c r="G52" s="75">
        <f t="shared" si="1"/>
        <v>1393.99999999978</v>
      </c>
      <c r="K52" s="82">
        <f>IF(AND(年报!N$2&lt;=A52,A52&lt;=年报!N$3),1,0)</f>
        <v>1</v>
      </c>
    </row>
    <row r="53" spans="1:11">
      <c r="A53" s="21">
        <v>43845</v>
      </c>
      <c r="B53" s="77">
        <f>'DC4-1'!B54</f>
        <v>2581.994</v>
      </c>
      <c r="C53" s="77">
        <f>IF(ISERROR(VLOOKUP(A53,'DC4-1'!$A$4:$Q$1997,5,TRUE)),"",VLOOKUP(A53,'DC4-1'!$A$4:$Q$1997,5,TRUE))</f>
        <v>193.499</v>
      </c>
      <c r="D53" s="65">
        <v>75.69</v>
      </c>
      <c r="E53" s="65">
        <v>75.73</v>
      </c>
      <c r="F53" s="74">
        <f t="shared" si="0"/>
        <v>2699.783</v>
      </c>
      <c r="G53" s="75">
        <f t="shared" si="1"/>
        <v>1423.99999999998</v>
      </c>
      <c r="K53" s="82">
        <f>IF(AND(年报!N$2&lt;=A53,A53&lt;=年报!N$3),1,0)</f>
        <v>1</v>
      </c>
    </row>
    <row r="54" spans="1:11">
      <c r="A54" s="21">
        <v>43908</v>
      </c>
      <c r="B54" s="77">
        <f>'DC4-1'!B55</f>
        <v>2581.994</v>
      </c>
      <c r="C54" s="77">
        <f>IF(ISERROR(VLOOKUP(A54,'DC4-1'!$A$4:$Q$1997,5,TRUE)),"",VLOOKUP(A54,'DC4-1'!$A$4:$Q$1997,5,TRUE))</f>
        <v>193.3015</v>
      </c>
      <c r="D54" s="65">
        <v>75.553</v>
      </c>
      <c r="E54" s="65">
        <v>75.589</v>
      </c>
      <c r="F54" s="74">
        <f t="shared" si="0"/>
        <v>2699.7245</v>
      </c>
      <c r="G54" s="75">
        <f t="shared" si="1"/>
        <v>1482.49999999962</v>
      </c>
      <c r="K54" s="82">
        <f>IF(AND(年报!N$2&lt;=A54,A54&lt;=年报!N$3),1,0)</f>
        <v>1</v>
      </c>
    </row>
    <row r="55" spans="1:11">
      <c r="A55" s="21">
        <v>43930</v>
      </c>
      <c r="B55" s="77">
        <f>'DC4-1'!B56</f>
        <v>2581.994</v>
      </c>
      <c r="C55" s="77">
        <f>IF(ISERROR(VLOOKUP(A55,'DC4-1'!$A$4:$Q$1997,5,TRUE)),"",VLOOKUP(A55,'DC4-1'!$A$4:$Q$1997,5,TRUE))</f>
        <v>200.2455</v>
      </c>
      <c r="D55" s="65">
        <v>82.507</v>
      </c>
      <c r="E55" s="65">
        <v>82.537</v>
      </c>
      <c r="F55" s="74">
        <f t="shared" si="0"/>
        <v>2699.7175</v>
      </c>
      <c r="G55" s="75">
        <f t="shared" si="1"/>
        <v>1489.49999999968</v>
      </c>
      <c r="K55" s="82">
        <f>IF(AND(年报!N$2&lt;=A55,A55&lt;=年报!N$3),1,0)</f>
        <v>1</v>
      </c>
    </row>
    <row r="56" spans="1:11">
      <c r="A56" s="21">
        <v>43938</v>
      </c>
      <c r="B56" s="77">
        <f>'DC4-1'!B57</f>
        <v>2581.994</v>
      </c>
      <c r="C56" s="77">
        <f>IF(ISERROR(VLOOKUP(A56,'DC4-1'!$A$4:$Q$1997,5,TRUE)),"",VLOOKUP(A56,'DC4-1'!$A$4:$Q$1997,5,TRUE))</f>
        <v>203.081</v>
      </c>
      <c r="D56" s="65">
        <v>85.319</v>
      </c>
      <c r="E56" s="65">
        <v>85.348</v>
      </c>
      <c r="F56" s="74">
        <f t="shared" si="0"/>
        <v>2699.7415</v>
      </c>
      <c r="G56" s="75">
        <f t="shared" si="1"/>
        <v>1465.49999999979</v>
      </c>
      <c r="K56" s="82">
        <f>IF(AND(年报!N$2&lt;=A56,A56&lt;=年报!N$3),1,0)</f>
        <v>1</v>
      </c>
    </row>
    <row r="57" spans="1:11">
      <c r="A57" s="21">
        <v>43942</v>
      </c>
      <c r="B57" s="77">
        <f>'DC4-1'!B58</f>
        <v>2581.994</v>
      </c>
      <c r="C57" s="77">
        <f>IF(ISERROR(VLOOKUP(A57,'DC4-1'!$A$4:$Q$1997,5,TRUE)),"",VLOOKUP(A57,'DC4-1'!$A$4:$Q$1997,5,TRUE))</f>
        <v>203.493</v>
      </c>
      <c r="D57" s="65">
        <v>85.792</v>
      </c>
      <c r="E57" s="65">
        <v>85.824</v>
      </c>
      <c r="F57" s="74">
        <f t="shared" si="0"/>
        <v>2699.679</v>
      </c>
      <c r="G57" s="75">
        <f t="shared" si="1"/>
        <v>1527.99999999979</v>
      </c>
      <c r="K57" s="82">
        <f>IF(AND(年报!N$2&lt;=A57,A57&lt;=年报!N$3),1,0)</f>
        <v>1</v>
      </c>
    </row>
    <row r="58" spans="1:11">
      <c r="A58" s="21">
        <v>43951</v>
      </c>
      <c r="B58" s="77">
        <f>'DC4-1'!B59</f>
        <v>2581.994</v>
      </c>
      <c r="C58" s="77">
        <f>IF(ISERROR(VLOOKUP(A58,'DC4-1'!$A$4:$Q$1997,5,TRUE)),"",VLOOKUP(A58,'DC4-1'!$A$4:$Q$1997,5,TRUE))</f>
        <v>206.1375</v>
      </c>
      <c r="D58" s="65">
        <v>88.465</v>
      </c>
      <c r="E58" s="65">
        <v>88.492</v>
      </c>
      <c r="F58" s="74">
        <f t="shared" si="0"/>
        <v>2699.653</v>
      </c>
      <c r="G58" s="75">
        <f t="shared" si="1"/>
        <v>1554.00000000009</v>
      </c>
      <c r="K58" s="82">
        <f>IF(AND(年报!N$2&lt;=A58,A58&lt;=年报!N$3),1,0)</f>
        <v>1</v>
      </c>
    </row>
    <row r="59" spans="1:11">
      <c r="A59" s="21">
        <v>43956</v>
      </c>
      <c r="B59" s="77">
        <f>'DC4-1'!B60</f>
        <v>2581.994</v>
      </c>
      <c r="C59" s="77">
        <f>IF(ISERROR(VLOOKUP(A59,'DC4-1'!$A$4:$Q$1997,5,TRUE)),"",VLOOKUP(A59,'DC4-1'!$A$4:$Q$1997,5,TRUE))</f>
        <v>206.577</v>
      </c>
      <c r="D59" s="65">
        <v>88.903</v>
      </c>
      <c r="E59" s="65">
        <v>88.934</v>
      </c>
      <c r="F59" s="74">
        <f t="shared" si="0"/>
        <v>2699.6525</v>
      </c>
      <c r="G59" s="75">
        <f t="shared" si="1"/>
        <v>1554.49999999973</v>
      </c>
      <c r="K59" s="82">
        <f>IF(AND(年报!N$2&lt;=A59,A59&lt;=年报!N$3),1,0)</f>
        <v>1</v>
      </c>
    </row>
    <row r="60" spans="1:11">
      <c r="A60" s="21">
        <v>43964</v>
      </c>
      <c r="B60" s="77">
        <f>'DC4-1'!B61</f>
        <v>2581.994</v>
      </c>
      <c r="C60" s="77">
        <f>IF(ISERROR(VLOOKUP(A60,'DC4-1'!$A$4:$Q$1997,5,TRUE)),"",VLOOKUP(A60,'DC4-1'!$A$4:$Q$1997,5,TRUE))</f>
        <v>209.16</v>
      </c>
      <c r="D60" s="65">
        <v>91.518</v>
      </c>
      <c r="E60" s="65">
        <v>91.549</v>
      </c>
      <c r="F60" s="74">
        <f t="shared" si="0"/>
        <v>2699.6205</v>
      </c>
      <c r="G60" s="75">
        <f t="shared" si="1"/>
        <v>1586.49999999989</v>
      </c>
      <c r="K60" s="82">
        <f>IF(AND(年报!N$2&lt;=A60,A60&lt;=年报!N$3),1,0)</f>
        <v>1</v>
      </c>
    </row>
    <row r="61" spans="1:11">
      <c r="A61" s="21">
        <v>43972</v>
      </c>
      <c r="B61" s="77">
        <f>'DC4-1'!B62</f>
        <v>2581.994</v>
      </c>
      <c r="C61" s="77">
        <f>IF(ISERROR(VLOOKUP(A61,'DC4-1'!$A$4:$Q$1997,5,TRUE)),"",VLOOKUP(A61,'DC4-1'!$A$4:$Q$1997,5,TRUE))</f>
        <v>212.1685</v>
      </c>
      <c r="D61" s="65">
        <v>94.557</v>
      </c>
      <c r="E61" s="65">
        <v>94.586</v>
      </c>
      <c r="F61" s="74">
        <f t="shared" si="0"/>
        <v>2699.591</v>
      </c>
      <c r="G61" s="75">
        <f t="shared" si="1"/>
        <v>1615.99999999953</v>
      </c>
      <c r="K61" s="82">
        <f>IF(AND(年报!N$2&lt;=A61,A61&lt;=年报!N$3),1,0)</f>
        <v>1</v>
      </c>
    </row>
    <row r="62" spans="1:11">
      <c r="A62" s="21">
        <v>43980</v>
      </c>
      <c r="B62" s="77">
        <f>'DC4-1'!B63</f>
        <v>2581.994</v>
      </c>
      <c r="C62" s="77">
        <f>IF(ISERROR(VLOOKUP(A62,'DC4-1'!$A$4:$Q$1997,5,TRUE)),"",VLOOKUP(A62,'DC4-1'!$A$4:$Q$1997,5,TRUE))</f>
        <v>212.1675</v>
      </c>
      <c r="D62" s="65">
        <v>94.521</v>
      </c>
      <c r="E62" s="65">
        <v>94.547</v>
      </c>
      <c r="F62" s="74">
        <f t="shared" si="0"/>
        <v>2699.6275</v>
      </c>
      <c r="G62" s="75">
        <f t="shared" si="1"/>
        <v>1579.49999999983</v>
      </c>
      <c r="K62" s="82">
        <f>IF(AND(年报!N$2&lt;=A62,A62&lt;=年报!N$3),1,0)</f>
        <v>1</v>
      </c>
    </row>
    <row r="63" spans="1:11">
      <c r="A63" s="21">
        <v>43999</v>
      </c>
      <c r="B63" s="77">
        <f>'DC4-1'!B64</f>
        <v>2581.994</v>
      </c>
      <c r="C63" s="77">
        <f>IF(ISERROR(VLOOKUP(A63,'DC4-1'!$A$4:$Q$1997,5,TRUE)),"",VLOOKUP(A63,'DC4-1'!$A$4:$Q$1997,5,TRUE))</f>
        <v>215.368</v>
      </c>
      <c r="D63" s="65">
        <v>97.835</v>
      </c>
      <c r="E63" s="65">
        <v>97.867</v>
      </c>
      <c r="F63" s="74">
        <f t="shared" si="0"/>
        <v>2699.511</v>
      </c>
      <c r="G63" s="75">
        <f t="shared" si="1"/>
        <v>1695.99999999991</v>
      </c>
      <c r="K63" s="82">
        <f>IF(AND(年报!N$2&lt;=A63,A63&lt;=年报!N$3),1,0)</f>
        <v>1</v>
      </c>
    </row>
    <row r="64" spans="1:11">
      <c r="A64" s="21">
        <v>44008</v>
      </c>
      <c r="B64" s="77">
        <f>'DC4-1'!B65</f>
        <v>2581.994</v>
      </c>
      <c r="C64" s="77">
        <f>IF(ISERROR(VLOOKUP(A64,'DC4-1'!$A$4:$Q$1997,5,TRUE)),"",VLOOKUP(A64,'DC4-1'!$A$4:$Q$1997,5,TRUE))</f>
        <v>215.364</v>
      </c>
      <c r="D64" s="65">
        <v>97.84</v>
      </c>
      <c r="E64" s="65">
        <v>97.871</v>
      </c>
      <c r="F64" s="74">
        <f t="shared" si="0"/>
        <v>2699.5025</v>
      </c>
      <c r="G64" s="75">
        <f t="shared" si="1"/>
        <v>1704.49999999983</v>
      </c>
      <c r="K64" s="82">
        <f>IF(AND(年报!N$2&lt;=A64,A64&lt;=年报!N$3),1,0)</f>
        <v>1</v>
      </c>
    </row>
    <row r="65" spans="1:11">
      <c r="A65" s="21">
        <v>44056</v>
      </c>
      <c r="B65" s="77">
        <f>'DC4-1'!B66</f>
        <v>2581.994</v>
      </c>
      <c r="C65" s="77">
        <f>IF(ISERROR(VLOOKUP(A65,'DC4-1'!$A$4:$Q$1997,5,TRUE)),"",VLOOKUP(A65,'DC4-1'!$A$4:$Q$1997,5,TRUE))</f>
        <v>219.0455</v>
      </c>
      <c r="D65" s="65">
        <v>101.641</v>
      </c>
      <c r="E65" s="65">
        <v>101.672</v>
      </c>
      <c r="F65" s="74">
        <f t="shared" si="0"/>
        <v>2699.383</v>
      </c>
      <c r="G65" s="75">
        <f t="shared" si="1"/>
        <v>1823.99999999961</v>
      </c>
      <c r="K65" s="82">
        <f>IF(AND(年报!N$2&lt;=A65,A65&lt;=年报!N$3),1,0)</f>
        <v>1</v>
      </c>
    </row>
    <row r="66" spans="1:11">
      <c r="A66" s="21">
        <v>44062</v>
      </c>
      <c r="B66" s="77">
        <f>'DC4-1'!B67</f>
        <v>2581.994</v>
      </c>
      <c r="C66" s="77">
        <f>IF(ISERROR(VLOOKUP(A66,'DC4-1'!$A$4:$Q$1997,5,TRUE)),"",VLOOKUP(A66,'DC4-1'!$A$4:$Q$1997,5,TRUE))</f>
        <v>218.996</v>
      </c>
      <c r="D66" s="65">
        <v>101.618</v>
      </c>
      <c r="E66" s="65">
        <v>101.65</v>
      </c>
      <c r="F66" s="74">
        <f t="shared" si="0"/>
        <v>2699.356</v>
      </c>
      <c r="G66" s="75">
        <f t="shared" si="1"/>
        <v>1850.99999999966</v>
      </c>
      <c r="K66" s="82">
        <f>IF(AND(年报!N$2&lt;=A66,A66&lt;=年报!N$3),1,0)</f>
        <v>1</v>
      </c>
    </row>
    <row r="67" spans="1:11">
      <c r="A67" s="21">
        <v>44070</v>
      </c>
      <c r="B67" s="77">
        <f>'DC4-1'!B68</f>
        <v>2581.994</v>
      </c>
      <c r="C67" s="77">
        <f>IF(ISERROR(VLOOKUP(A67,'DC4-1'!$A$4:$Q$1997,5,TRUE)),"",VLOOKUP(A67,'DC4-1'!$A$4:$Q$1997,5,TRUE))</f>
        <v>222.3115</v>
      </c>
      <c r="D67" s="65">
        <v>104.946</v>
      </c>
      <c r="E67" s="65">
        <v>104.976</v>
      </c>
      <c r="F67" s="74">
        <f t="shared" si="0"/>
        <v>2699.3445</v>
      </c>
      <c r="G67" s="75">
        <f t="shared" si="1"/>
        <v>1862.49999999973</v>
      </c>
      <c r="K67" s="82">
        <f>IF(AND(年报!N$2&lt;=A67,A67&lt;=年报!N$3),1,0)</f>
        <v>1</v>
      </c>
    </row>
    <row r="68" spans="1:11">
      <c r="A68" s="21">
        <v>44084</v>
      </c>
      <c r="B68" s="77">
        <f>'DC4-1'!B69</f>
        <v>2581.994</v>
      </c>
      <c r="C68" s="77">
        <f>IF(ISERROR(VLOOKUP(A68,'DC4-1'!$A$4:$Q$1997,5,TRUE)),"",VLOOKUP(A68,'DC4-1'!$A$4:$Q$1997,5,TRUE))</f>
        <v>224.9835</v>
      </c>
      <c r="D68" s="65">
        <v>107.645</v>
      </c>
      <c r="E68" s="65">
        <v>107.678</v>
      </c>
      <c r="F68" s="74">
        <f t="shared" si="0"/>
        <v>2699.316</v>
      </c>
      <c r="G68" s="75">
        <f t="shared" si="1"/>
        <v>1891.00000000008</v>
      </c>
      <c r="K68" s="82">
        <f>IF(AND(年报!N$2&lt;=A68,A68&lt;=年报!N$3),1,0)</f>
        <v>1</v>
      </c>
    </row>
    <row r="69" spans="1:11">
      <c r="A69" s="21">
        <v>44092</v>
      </c>
      <c r="B69" s="77">
        <f>'DC4-1'!B70</f>
        <v>2581.994</v>
      </c>
      <c r="C69" s="77">
        <f>IF(ISERROR(VLOOKUP(A69,'DC4-1'!$A$4:$Q$1997,5,TRUE)),"",VLOOKUP(A69,'DC4-1'!$A$4:$Q$1997,5,TRUE))</f>
        <v>224.9535</v>
      </c>
      <c r="D69" s="65">
        <v>107.605</v>
      </c>
      <c r="E69" s="65">
        <v>107.635</v>
      </c>
      <c r="F69" s="74">
        <f t="shared" ref="F69:F103" si="2">(B69+C69)-(D69+E69)/2</f>
        <v>2699.3275</v>
      </c>
      <c r="G69" s="75">
        <f t="shared" ref="G69:G103" si="3">(F$4-F69)*1000</f>
        <v>1879.49999999955</v>
      </c>
      <c r="K69" s="82">
        <f>IF(AND(年报!N$2&lt;=A69,A69&lt;=年报!N$3),1,0)</f>
        <v>1</v>
      </c>
    </row>
    <row r="70" spans="1:11">
      <c r="A70" s="21">
        <v>44100</v>
      </c>
      <c r="B70" s="77">
        <f>'DC4-1'!B71</f>
        <v>2581.994</v>
      </c>
      <c r="C70" s="77">
        <f>IF(ISERROR(VLOOKUP(A70,'DC4-1'!$A$4:$Q$1997,5,TRUE)),"",VLOOKUP(A70,'DC4-1'!$A$4:$Q$1997,5,TRUE))</f>
        <v>225.3425</v>
      </c>
      <c r="D70" s="65">
        <v>108.035</v>
      </c>
      <c r="E70" s="65">
        <v>108.065</v>
      </c>
      <c r="F70" s="74">
        <f t="shared" si="2"/>
        <v>2699.2865</v>
      </c>
      <c r="G70" s="75">
        <f t="shared" si="3"/>
        <v>1920.49999999972</v>
      </c>
      <c r="K70" s="82">
        <f>IF(AND(年报!N$2&lt;=A70,A70&lt;=年报!N$3),1,0)</f>
        <v>1</v>
      </c>
    </row>
    <row r="71" spans="1:11">
      <c r="A71" s="21">
        <v>44114</v>
      </c>
      <c r="B71" s="77">
        <f>'DC4-1'!B72</f>
        <v>2581.994</v>
      </c>
      <c r="C71" s="77">
        <f>IF(ISERROR(VLOOKUP(A71,'DC4-1'!$A$4:$Q$1997,5,TRUE)),"",VLOOKUP(A71,'DC4-1'!$A$4:$Q$1997,5,TRUE))</f>
        <v>228.4075</v>
      </c>
      <c r="D71" s="65">
        <v>111.118</v>
      </c>
      <c r="E71" s="65">
        <v>111.151</v>
      </c>
      <c r="F71" s="74">
        <f t="shared" si="2"/>
        <v>2699.267</v>
      </c>
      <c r="G71" s="75">
        <f t="shared" si="3"/>
        <v>1940.00000000005</v>
      </c>
      <c r="K71" s="82">
        <f>IF(AND(年报!N$2&lt;=A71,A71&lt;=年报!N$3),1,0)</f>
        <v>1</v>
      </c>
    </row>
    <row r="72" spans="1:11">
      <c r="A72" s="21">
        <v>44228</v>
      </c>
      <c r="B72" s="77">
        <f>'DC4-1'!B73</f>
        <v>2581.994</v>
      </c>
      <c r="C72" s="77">
        <f>IF(ISERROR(VLOOKUP(A72,'DC4-1'!$A$4:$Q$1997,5,TRUE)),"",VLOOKUP(A72,'DC4-1'!$A$4:$Q$1997,5,TRUE))</f>
        <v>249.8045</v>
      </c>
      <c r="D72" s="65">
        <v>132.725</v>
      </c>
      <c r="E72" s="65">
        <v>132.756</v>
      </c>
      <c r="F72" s="74">
        <f t="shared" si="2"/>
        <v>2699.058</v>
      </c>
      <c r="G72" s="75">
        <f t="shared" si="3"/>
        <v>2148.99999999943</v>
      </c>
      <c r="K72" s="82">
        <f>IF(AND(年报!N$2&lt;=A72,A72&lt;=年报!N$3),1,0)</f>
        <v>0</v>
      </c>
    </row>
    <row r="73" spans="1:11">
      <c r="A73" s="21">
        <v>44256</v>
      </c>
      <c r="B73" s="77">
        <f>'DC4-1'!B74</f>
        <v>2581.994</v>
      </c>
      <c r="C73" s="77">
        <f>IF(ISERROR(VLOOKUP(A73,'DC4-1'!$A$4:$Q$1997,5,TRUE)),"",VLOOKUP(A73,'DC4-1'!$A$4:$Q$1997,5,TRUE))</f>
        <v>249.7185</v>
      </c>
      <c r="D73" s="62">
        <v>132.672</v>
      </c>
      <c r="E73" s="62">
        <v>132.705</v>
      </c>
      <c r="F73" s="74">
        <f t="shared" si="2"/>
        <v>2699.024</v>
      </c>
      <c r="G73" s="75">
        <f t="shared" si="3"/>
        <v>2182.99999999999</v>
      </c>
      <c r="H73" s="75"/>
      <c r="K73" s="82">
        <f>IF(AND(年报!N$2&lt;=A73,A73&lt;=年报!N$3),1,0)</f>
        <v>0</v>
      </c>
    </row>
    <row r="74" spans="1:11">
      <c r="A74" s="21">
        <v>44273</v>
      </c>
      <c r="B74" s="77">
        <f>'DC4-1'!B75</f>
        <v>2581.994</v>
      </c>
      <c r="C74" s="77">
        <f>IF(ISERROR(VLOOKUP(A74,'DC4-1'!$A$4:$Q$1997,5,TRUE)),"",VLOOKUP(A74,'DC4-1'!$A$4:$Q$1997,5,TRUE))</f>
        <v>253.0285</v>
      </c>
      <c r="D74" s="65">
        <v>135.995</v>
      </c>
      <c r="E74" s="65">
        <v>136.025</v>
      </c>
      <c r="F74" s="74">
        <f t="shared" si="2"/>
        <v>2699.0125</v>
      </c>
      <c r="G74" s="75">
        <f t="shared" si="3"/>
        <v>2194.50000000006</v>
      </c>
      <c r="K74" s="82">
        <f>IF(AND(年报!N$2&lt;=A74,A74&lt;=年报!N$3),1,0)</f>
        <v>0</v>
      </c>
    </row>
    <row r="75" spans="1:11">
      <c r="A75" s="21">
        <v>44287</v>
      </c>
      <c r="B75" s="77">
        <f>'DC4-1'!B76</f>
        <v>2581.994</v>
      </c>
      <c r="C75" s="77">
        <f>IF(ISERROR(VLOOKUP(A75,'DC4-1'!$A$4:$Q$1997,5,TRUE)),"",VLOOKUP(A75,'DC4-1'!$A$4:$Q$1997,5,TRUE))</f>
        <v>256.094</v>
      </c>
      <c r="D75" s="65">
        <v>139.073</v>
      </c>
      <c r="E75" s="65">
        <v>139.104</v>
      </c>
      <c r="F75" s="74">
        <f t="shared" si="2"/>
        <v>2698.9995</v>
      </c>
      <c r="G75" s="75">
        <f t="shared" si="3"/>
        <v>2207.49999999953</v>
      </c>
      <c r="K75" s="82">
        <f>IF(AND(年报!N$2&lt;=A75,A75&lt;=年报!N$3),1,0)</f>
        <v>0</v>
      </c>
    </row>
    <row r="76" spans="1:11">
      <c r="A76" s="21">
        <v>44295</v>
      </c>
      <c r="B76" s="77">
        <f>'DC4-1'!B77</f>
        <v>2581.994</v>
      </c>
      <c r="C76" s="77">
        <f>IF(ISERROR(VLOOKUP(A76,'DC4-1'!$A$4:$Q$1997,5,TRUE)),"",VLOOKUP(A76,'DC4-1'!$A$4:$Q$1997,5,TRUE))</f>
        <v>256.6705</v>
      </c>
      <c r="D76" s="65">
        <v>139.655</v>
      </c>
      <c r="E76" s="65">
        <v>139.69</v>
      </c>
      <c r="F76" s="74">
        <f t="shared" si="2"/>
        <v>2698.992</v>
      </c>
      <c r="G76" s="75">
        <f t="shared" si="3"/>
        <v>2214.99999999969</v>
      </c>
      <c r="K76" s="82">
        <f>IF(AND(年报!N$2&lt;=A76,A76&lt;=年报!N$3),1,0)</f>
        <v>0</v>
      </c>
    </row>
    <row r="77" spans="1:11">
      <c r="A77" s="21">
        <v>44318</v>
      </c>
      <c r="B77" s="77">
        <f>'DC4-1'!B78</f>
        <v>2581.994</v>
      </c>
      <c r="C77" s="77">
        <f>IF(ISERROR(VLOOKUP(A77,'DC4-1'!$A$4:$Q$1997,5,TRUE)),"",VLOOKUP(A77,'DC4-1'!$A$4:$Q$1997,5,TRUE))</f>
        <v>259.476</v>
      </c>
      <c r="D77" s="65">
        <v>142.482</v>
      </c>
      <c r="E77" s="65">
        <v>142.515</v>
      </c>
      <c r="F77" s="74">
        <f t="shared" si="2"/>
        <v>2698.9715</v>
      </c>
      <c r="G77" s="75">
        <f t="shared" si="3"/>
        <v>2235.49999999977</v>
      </c>
      <c r="K77" s="82">
        <f>IF(AND(年报!N$2&lt;=A77,A77&lt;=年报!N$3),1,0)</f>
        <v>0</v>
      </c>
    </row>
    <row r="78" spans="1:11">
      <c r="A78" s="21">
        <v>44325</v>
      </c>
      <c r="B78" s="77">
        <f>'DC4-1'!B79</f>
        <v>2581.994</v>
      </c>
      <c r="C78" s="77">
        <f>IF(ISERROR(VLOOKUP(A78,'DC4-1'!$A$4:$Q$1997,5,TRUE)),"",VLOOKUP(A78,'DC4-1'!$A$4:$Q$1997,5,TRUE))</f>
        <v>259.4725</v>
      </c>
      <c r="D78" s="65">
        <v>142.465</v>
      </c>
      <c r="E78" s="65">
        <v>142.502</v>
      </c>
      <c r="F78" s="74">
        <f t="shared" si="2"/>
        <v>2698.983</v>
      </c>
      <c r="G78" s="75">
        <f t="shared" si="3"/>
        <v>2223.99999999971</v>
      </c>
      <c r="K78" s="82">
        <f>IF(AND(年报!N$2&lt;=A78,A78&lt;=年报!N$3),1,0)</f>
        <v>0</v>
      </c>
    </row>
    <row r="79" spans="1:11">
      <c r="A79" s="21">
        <v>44333</v>
      </c>
      <c r="B79" s="77">
        <f>'DC4-1'!B80</f>
        <v>2581.994</v>
      </c>
      <c r="C79" s="77">
        <f>IF(ISERROR(VLOOKUP(A79,'DC4-1'!$A$4:$Q$1997,5,TRUE)),"",VLOOKUP(A79,'DC4-1'!$A$4:$Q$1997,5,TRUE))</f>
        <v>259.415</v>
      </c>
      <c r="D79" s="65">
        <v>142.441</v>
      </c>
      <c r="E79" s="65">
        <v>142.473</v>
      </c>
      <c r="F79" s="74">
        <f t="shared" si="2"/>
        <v>2698.952</v>
      </c>
      <c r="G79" s="75">
        <f t="shared" si="3"/>
        <v>2254.99999999965</v>
      </c>
      <c r="K79" s="82">
        <f>IF(AND(年报!N$2&lt;=A79,A79&lt;=年报!N$3),1,0)</f>
        <v>0</v>
      </c>
    </row>
    <row r="80" spans="1:11">
      <c r="A80" s="21">
        <v>44345</v>
      </c>
      <c r="B80" s="77">
        <f>'DC4-1'!B81</f>
        <v>2581.994</v>
      </c>
      <c r="C80" s="77">
        <f>IF(ISERROR(VLOOKUP(A80,'DC4-1'!$A$4:$Q$1997,5,TRUE)),"",VLOOKUP(A80,'DC4-1'!$A$4:$Q$1997,5,TRUE))</f>
        <v>259.8015</v>
      </c>
      <c r="D80" s="65">
        <v>142.83</v>
      </c>
      <c r="E80" s="65">
        <v>142.861</v>
      </c>
      <c r="F80" s="74">
        <f t="shared" si="2"/>
        <v>2698.95</v>
      </c>
      <c r="G80" s="75">
        <f t="shared" si="3"/>
        <v>2256.99999999961</v>
      </c>
      <c r="K80" s="82">
        <f>IF(AND(年报!N$2&lt;=A80,A80&lt;=年报!N$3),1,0)</f>
        <v>0</v>
      </c>
    </row>
    <row r="81" spans="1:11">
      <c r="A81" s="21">
        <v>44352</v>
      </c>
      <c r="B81" s="77">
        <f>'DC4-1'!B82</f>
        <v>2581.994</v>
      </c>
      <c r="C81" s="77">
        <f>IF(ISERROR(VLOOKUP(A81,'DC4-1'!$A$4:$Q$1997,5,TRUE)),"",VLOOKUP(A81,'DC4-1'!$A$4:$Q$1997,5,TRUE))</f>
        <v>259.7625</v>
      </c>
      <c r="D81" s="65">
        <v>142.799</v>
      </c>
      <c r="E81" s="65">
        <v>142.831</v>
      </c>
      <c r="F81" s="74">
        <f t="shared" si="2"/>
        <v>2698.9415</v>
      </c>
      <c r="G81" s="75">
        <f t="shared" si="3"/>
        <v>2265.49999999997</v>
      </c>
      <c r="K81" s="82">
        <f>IF(AND(年报!N$2&lt;=A81,A81&lt;=年报!N$3),1,0)</f>
        <v>0</v>
      </c>
    </row>
    <row r="82" s="83" customFormat="1" spans="1:13">
      <c r="A82" s="84">
        <v>44356</v>
      </c>
      <c r="B82" s="85">
        <f>AVERAGE(B83:B85)</f>
        <v>2581.994</v>
      </c>
      <c r="C82" s="86">
        <f t="shared" ref="C82:G82" si="4">AVERAGE(C83:C85)</f>
        <v>259.74</v>
      </c>
      <c r="D82" s="86">
        <f t="shared" si="4"/>
        <v>142.779333333333</v>
      </c>
      <c r="E82" s="86">
        <f t="shared" si="4"/>
        <v>142.810333333333</v>
      </c>
      <c r="F82" s="86">
        <f t="shared" si="4"/>
        <v>2698.93916666667</v>
      </c>
      <c r="G82" s="87">
        <f t="shared" si="4"/>
        <v>2267.83333333287</v>
      </c>
      <c r="H82" s="88" t="s">
        <v>23</v>
      </c>
      <c r="I82" s="88"/>
      <c r="K82" s="89"/>
      <c r="M82" s="90"/>
    </row>
    <row r="83" spans="1:11">
      <c r="A83" s="21">
        <v>44356</v>
      </c>
      <c r="B83" s="77">
        <f>'DC4-1'!B83</f>
        <v>2581.994</v>
      </c>
      <c r="C83" s="77">
        <f>IF(ISERROR(VLOOKUP(A83,'DC4-1'!$A$4:$Q$1997,5,TRUE)),"",VLOOKUP(A83,'DC4-1'!$A$4:$Q$1997,5,TRUE))</f>
        <v>259.74</v>
      </c>
      <c r="D83" s="65">
        <v>142.779</v>
      </c>
      <c r="E83" s="65">
        <v>142.811</v>
      </c>
      <c r="F83" s="74">
        <f t="shared" si="2"/>
        <v>2698.939</v>
      </c>
      <c r="G83" s="75">
        <f t="shared" si="3"/>
        <v>2267.99999999957</v>
      </c>
      <c r="K83" s="82">
        <f>IF(AND(年报!N$2&lt;=A83,A83&lt;=年报!N$3),1,0)</f>
        <v>0</v>
      </c>
    </row>
    <row r="84" spans="1:11">
      <c r="A84" s="21">
        <v>44356</v>
      </c>
      <c r="B84" s="77">
        <f>'DC4-1'!B84</f>
        <v>2581.994</v>
      </c>
      <c r="C84" s="77">
        <f>IF(ISERROR(VLOOKUP(A84,'DC4-1'!$A$4:$Q$1997,5,TRUE)),"",VLOOKUP(A84,'DC4-1'!$A$4:$Q$1997,5,TRUE))</f>
        <v>259.74</v>
      </c>
      <c r="D84" s="65">
        <v>142.78</v>
      </c>
      <c r="E84" s="65">
        <v>142.81</v>
      </c>
      <c r="F84" s="74">
        <f t="shared" si="2"/>
        <v>2698.939</v>
      </c>
      <c r="G84" s="75">
        <f t="shared" si="3"/>
        <v>2267.99999999957</v>
      </c>
      <c r="K84" s="82">
        <f>IF(AND(年报!N$2&lt;=A84,A84&lt;=年报!N$3),1,0)</f>
        <v>0</v>
      </c>
    </row>
    <row r="85" spans="1:11">
      <c r="A85" s="21">
        <v>44356</v>
      </c>
      <c r="B85" s="77">
        <f>'DC4-1'!B85</f>
        <v>2581.994</v>
      </c>
      <c r="C85" s="77">
        <f>IF(ISERROR(VLOOKUP(A85,'DC4-1'!$A$4:$Q$1997,5,TRUE)),"",VLOOKUP(A85,'DC4-1'!$A$4:$Q$1997,5,TRUE))</f>
        <v>259.74</v>
      </c>
      <c r="D85" s="65">
        <v>142.779</v>
      </c>
      <c r="E85" s="65">
        <v>142.81</v>
      </c>
      <c r="F85" s="74">
        <f t="shared" si="2"/>
        <v>2698.9395</v>
      </c>
      <c r="G85" s="75">
        <f t="shared" si="3"/>
        <v>2267.49999999947</v>
      </c>
      <c r="K85" s="82">
        <f>IF(AND(年报!N$2&lt;=A85,A85&lt;=年报!N$3),1,0)</f>
        <v>0</v>
      </c>
    </row>
    <row r="86" spans="1:11">
      <c r="A86" s="21">
        <v>44361</v>
      </c>
      <c r="B86" s="77">
        <f>'DC4-1'!B86</f>
        <v>2581.994</v>
      </c>
      <c r="C86" s="77">
        <f>IF(ISERROR(VLOOKUP(A86,'DC4-1'!$A$4:$Q$1997,5,TRUE)),"",VLOOKUP(A86,'DC4-1'!$A$4:$Q$1997,5,TRUE))</f>
        <v>260.884</v>
      </c>
      <c r="D86" s="65">
        <v>143.928</v>
      </c>
      <c r="E86" s="65">
        <v>143.955</v>
      </c>
      <c r="F86" s="74">
        <f t="shared" si="2"/>
        <v>2698.9365</v>
      </c>
      <c r="G86" s="75">
        <f t="shared" si="3"/>
        <v>2270.49999999963</v>
      </c>
      <c r="K86" s="82">
        <f>IF(AND(年报!N$2&lt;=A86,A86&lt;=年报!N$3),1,0)</f>
        <v>0</v>
      </c>
    </row>
    <row r="87" spans="1:11">
      <c r="A87" s="21">
        <v>44363</v>
      </c>
      <c r="B87" s="77">
        <f>'DC4-1'!B87</f>
        <v>2581.994</v>
      </c>
      <c r="C87" s="77">
        <f>IF(ISERROR(VLOOKUP(A87,'DC4-1'!$A$4:$Q$1997,5,TRUE)),"",VLOOKUP(A87,'DC4-1'!$A$4:$Q$1997,5,TRUE))</f>
        <v>260.87</v>
      </c>
      <c r="D87" s="65">
        <v>143.922</v>
      </c>
      <c r="E87" s="65">
        <v>143.954</v>
      </c>
      <c r="F87" s="74">
        <f t="shared" si="2"/>
        <v>2698.926</v>
      </c>
      <c r="G87" s="75">
        <f t="shared" si="3"/>
        <v>2280.99999999995</v>
      </c>
      <c r="K87" s="82">
        <f>IF(AND(年报!N$2&lt;=A87,A87&lt;=年报!N$3),1,0)</f>
        <v>0</v>
      </c>
    </row>
    <row r="88" spans="1:11">
      <c r="A88" s="21">
        <v>44366</v>
      </c>
      <c r="B88" s="77">
        <f>'DC4-1'!B88</f>
        <v>2581.994</v>
      </c>
      <c r="C88" s="77">
        <f>IF(ISERROR(VLOOKUP(A88,'DC4-1'!$A$4:$Q$1997,5,TRUE)),"",VLOOKUP(A88,'DC4-1'!$A$4:$Q$1997,5,TRUE))</f>
        <v>260.858</v>
      </c>
      <c r="D88" s="65">
        <v>143.906</v>
      </c>
      <c r="E88" s="65">
        <v>143.944</v>
      </c>
      <c r="F88" s="74">
        <f t="shared" si="2"/>
        <v>2698.927</v>
      </c>
      <c r="G88" s="75">
        <f t="shared" si="3"/>
        <v>2279.99999999975</v>
      </c>
      <c r="K88" s="82">
        <f>IF(AND(年报!N$2&lt;=A88,A88&lt;=年报!N$3),1,0)</f>
        <v>0</v>
      </c>
    </row>
    <row r="89" spans="1:11">
      <c r="A89" s="21">
        <v>44367</v>
      </c>
      <c r="B89" s="77">
        <f>'DC4-1'!B89</f>
        <v>2581.994</v>
      </c>
      <c r="C89" s="77">
        <f>IF(ISERROR(VLOOKUP(A89,'DC4-1'!$A$4:$Q$1997,5,TRUE)),"",VLOOKUP(A89,'DC4-1'!$A$4:$Q$1997,5,TRUE))</f>
        <v>260.8105</v>
      </c>
      <c r="D89" s="65">
        <v>143.868</v>
      </c>
      <c r="E89" s="65">
        <v>143.895</v>
      </c>
      <c r="F89" s="74">
        <f t="shared" si="2"/>
        <v>2698.923</v>
      </c>
      <c r="G89" s="75">
        <f t="shared" si="3"/>
        <v>2283.99999999965</v>
      </c>
      <c r="K89" s="82">
        <f>IF(AND(年报!N$2&lt;=A89,A89&lt;=年报!N$3),1,0)</f>
        <v>0</v>
      </c>
    </row>
    <row r="90" spans="1:11">
      <c r="A90" s="21">
        <v>44372</v>
      </c>
      <c r="B90" s="77">
        <f>'DC4-1'!B90</f>
        <v>2581.994</v>
      </c>
      <c r="C90" s="77">
        <f>IF(ISERROR(VLOOKUP(A90,'DC4-1'!$A$4:$Q$1997,5,TRUE)),"",VLOOKUP(A90,'DC4-1'!$A$4:$Q$1997,5,TRUE))</f>
        <v>260.8405</v>
      </c>
      <c r="D90" s="65">
        <v>143.882</v>
      </c>
      <c r="E90" s="65">
        <v>143.915</v>
      </c>
      <c r="F90" s="74">
        <f t="shared" si="2"/>
        <v>2698.936</v>
      </c>
      <c r="G90" s="75">
        <f t="shared" si="3"/>
        <v>2271.00000000019</v>
      </c>
      <c r="H90" s="96"/>
      <c r="K90" s="82">
        <f>IF(AND(年报!N$2&lt;=A90,A90&lt;=年报!N$3),1,0)</f>
        <v>0</v>
      </c>
    </row>
    <row r="91" spans="1:11">
      <c r="A91" s="21">
        <v>44373</v>
      </c>
      <c r="B91" s="77">
        <f>'DC4-1'!B91</f>
        <v>2581.994</v>
      </c>
      <c r="C91" s="77">
        <f>IF(ISERROR(VLOOKUP(A91,'DC4-1'!$A$4:$Q$1997,5,TRUE)),"",VLOOKUP(A91,'DC4-1'!$A$4:$Q$1997,5,TRUE))</f>
        <v>260.83</v>
      </c>
      <c r="D91" s="65">
        <v>143.87</v>
      </c>
      <c r="E91" s="65">
        <v>143.904</v>
      </c>
      <c r="F91" s="74">
        <f t="shared" si="2"/>
        <v>2698.937</v>
      </c>
      <c r="G91" s="75">
        <f t="shared" si="3"/>
        <v>2269.99999999998</v>
      </c>
      <c r="K91" s="82">
        <f>IF(AND(年报!N$2&lt;=A91,A91&lt;=年报!N$3),1,0)</f>
        <v>0</v>
      </c>
    </row>
    <row r="92" spans="1:11">
      <c r="A92" s="21">
        <v>44375</v>
      </c>
      <c r="B92" s="77">
        <f>'DC4-1'!B92</f>
        <v>2581.994</v>
      </c>
      <c r="C92" s="77">
        <f>IF(ISERROR(VLOOKUP(A92,'DC4-1'!$A$4:$Q$1997,5,TRUE)),"",VLOOKUP(A92,'DC4-1'!$A$4:$Q$1997,5,TRUE))</f>
        <v>260.8225</v>
      </c>
      <c r="D92" s="65">
        <v>143.864</v>
      </c>
      <c r="E92" s="65">
        <v>143.895</v>
      </c>
      <c r="F92" s="74">
        <f t="shared" si="2"/>
        <v>2698.937</v>
      </c>
      <c r="G92" s="75">
        <f t="shared" si="3"/>
        <v>2269.99999999998</v>
      </c>
      <c r="K92" s="82">
        <f>IF(AND(年报!N$2&lt;=A92,A92&lt;=年报!N$3),1,0)</f>
        <v>0</v>
      </c>
    </row>
    <row r="93" spans="1:11">
      <c r="A93" s="21">
        <v>44377</v>
      </c>
      <c r="B93" s="77">
        <f>'DC4-1'!B93</f>
        <v>2581.994</v>
      </c>
      <c r="C93" s="77">
        <f>IF(ISERROR(VLOOKUP(A93,'DC4-1'!$A$4:$Q$1997,5,TRUE)),"",VLOOKUP(A93,'DC4-1'!$A$4:$Q$1997,5,TRUE))</f>
        <v>260.8085</v>
      </c>
      <c r="D93" s="65">
        <v>143.857</v>
      </c>
      <c r="E93" s="65">
        <v>143.887</v>
      </c>
      <c r="F93" s="74">
        <f t="shared" si="2"/>
        <v>2698.9305</v>
      </c>
      <c r="G93" s="75">
        <f t="shared" si="3"/>
        <v>2276.49999999949</v>
      </c>
      <c r="K93" s="82">
        <f>IF(AND(年报!N$2&lt;=A93,A93&lt;=年报!N$3),1,0)</f>
        <v>0</v>
      </c>
    </row>
    <row r="94" spans="1:11">
      <c r="A94" s="21">
        <v>44380</v>
      </c>
      <c r="B94" s="77">
        <f>'DC4-1'!B94</f>
        <v>2581.994</v>
      </c>
      <c r="C94" s="77">
        <f>IF(ISERROR(VLOOKUP(A94,'DC4-1'!$A$4:$Q$1997,5,TRUE)),"",VLOOKUP(A94,'DC4-1'!$A$4:$Q$1997,5,TRUE))</f>
        <v>260.789</v>
      </c>
      <c r="D94" s="65">
        <v>143.842</v>
      </c>
      <c r="E94" s="65">
        <v>143.874</v>
      </c>
      <c r="F94" s="74">
        <f t="shared" si="2"/>
        <v>2698.925</v>
      </c>
      <c r="G94" s="75">
        <f t="shared" si="3"/>
        <v>2281.9999999997</v>
      </c>
      <c r="K94" s="82">
        <f>IF(AND(年报!N$2&lt;=A94,A94&lt;=年报!N$3),1,0)</f>
        <v>0</v>
      </c>
    </row>
    <row r="95" spans="1:11">
      <c r="A95" s="21">
        <v>44383</v>
      </c>
      <c r="B95" s="77">
        <f>'DC4-1'!B95</f>
        <v>2581.994</v>
      </c>
      <c r="C95" s="77">
        <f>IF(ISERROR(VLOOKUP(A95,'DC4-1'!$A$4:$Q$1997,5,TRUE)),"",VLOOKUP(A95,'DC4-1'!$A$4:$Q$1997,5,TRUE))</f>
        <v>260.794</v>
      </c>
      <c r="D95" s="65">
        <v>143.846</v>
      </c>
      <c r="E95" s="65">
        <v>143.877</v>
      </c>
      <c r="F95" s="74">
        <f t="shared" si="2"/>
        <v>2698.9265</v>
      </c>
      <c r="G95" s="75">
        <f t="shared" si="3"/>
        <v>2280.49999999985</v>
      </c>
      <c r="K95" s="82">
        <f>IF(AND(年报!N$2&lt;=A95,A95&lt;=年报!N$3),1,0)</f>
        <v>0</v>
      </c>
    </row>
    <row r="96" spans="1:11">
      <c r="A96" s="21">
        <v>44385</v>
      </c>
      <c r="B96" s="77">
        <f>'DC4-1'!B96</f>
        <v>2581.994</v>
      </c>
      <c r="C96" s="77">
        <f>IF(ISERROR(VLOOKUP(A96,'DC4-1'!$A$4:$Q$1997,5,TRUE)),"",VLOOKUP(A96,'DC4-1'!$A$4:$Q$1997,5,TRUE))</f>
        <v>260.7795</v>
      </c>
      <c r="D96" s="65">
        <v>143.841</v>
      </c>
      <c r="E96" s="65">
        <v>143.866</v>
      </c>
      <c r="F96" s="74">
        <f t="shared" si="2"/>
        <v>2698.92</v>
      </c>
      <c r="G96" s="75">
        <f t="shared" si="3"/>
        <v>2286.99999999981</v>
      </c>
      <c r="K96" s="82">
        <f>IF(AND(年报!N$2&lt;=A96,A96&lt;=年报!N$3),1,0)</f>
        <v>0</v>
      </c>
    </row>
    <row r="97" spans="1:11">
      <c r="A97" s="21">
        <v>44387</v>
      </c>
      <c r="B97" s="77">
        <f>'DC4-1'!B97</f>
        <v>2581.994</v>
      </c>
      <c r="C97" s="77">
        <f>IF(ISERROR(VLOOKUP(A97,'DC4-1'!$A$4:$Q$1997,5,TRUE)),"",VLOOKUP(A97,'DC4-1'!$A$4:$Q$1997,5,TRUE))</f>
        <v>260.775</v>
      </c>
      <c r="D97" s="62">
        <v>143.831</v>
      </c>
      <c r="E97" s="62">
        <v>143.863</v>
      </c>
      <c r="F97" s="74">
        <f t="shared" si="2"/>
        <v>2698.922</v>
      </c>
      <c r="G97" s="75">
        <f t="shared" si="3"/>
        <v>2284.9999999994</v>
      </c>
      <c r="H97" s="75"/>
      <c r="K97" s="82">
        <f>IF(AND(年报!N$2&lt;=A97,A97&lt;=年报!N$3),1,0)</f>
        <v>0</v>
      </c>
    </row>
    <row r="98" spans="1:11">
      <c r="A98" s="21">
        <v>44390</v>
      </c>
      <c r="B98" s="77">
        <f>'DC4-1'!B98</f>
        <v>2581.994</v>
      </c>
      <c r="C98" s="77">
        <f>IF(ISERROR(VLOOKUP(A98,'DC4-1'!$A$4:$Q$1997,5,TRUE)),"",VLOOKUP(A98,'DC4-1'!$A$4:$Q$1997,5,TRUE))</f>
        <v>260.771</v>
      </c>
      <c r="D98" s="65">
        <v>143.821</v>
      </c>
      <c r="E98" s="65">
        <v>143.847</v>
      </c>
      <c r="F98" s="74">
        <f t="shared" si="2"/>
        <v>2698.931</v>
      </c>
      <c r="G98" s="75">
        <f t="shared" si="3"/>
        <v>2275.99999999939</v>
      </c>
      <c r="K98" s="82">
        <f>IF(AND(年报!N$2&lt;=A98,A98&lt;=年报!N$3),1,0)</f>
        <v>0</v>
      </c>
    </row>
    <row r="99" spans="1:11">
      <c r="A99" s="21">
        <v>44397</v>
      </c>
      <c r="B99" s="77">
        <f>'DC4-1'!B99</f>
        <v>2581.994</v>
      </c>
      <c r="C99" s="77">
        <f>IF(ISERROR(VLOOKUP(A99,'DC4-1'!$A$4:$Q$1997,5,TRUE)),"",VLOOKUP(A99,'DC4-1'!$A$4:$Q$1997,5,TRUE))</f>
        <v>262.638</v>
      </c>
      <c r="D99" s="65">
        <v>145.71</v>
      </c>
      <c r="E99" s="65">
        <v>145.738</v>
      </c>
      <c r="F99" s="74">
        <f t="shared" si="2"/>
        <v>2698.908</v>
      </c>
      <c r="G99" s="75">
        <f t="shared" si="3"/>
        <v>2298.99999999998</v>
      </c>
      <c r="K99" s="82">
        <f>IF(AND(年报!N$2&lt;=A99,A99&lt;=年报!N$3),1,0)</f>
        <v>0</v>
      </c>
    </row>
    <row r="100" spans="1:11">
      <c r="A100" s="21">
        <v>44401</v>
      </c>
      <c r="B100" s="77">
        <f>'DC4-1'!B100</f>
        <v>2581.994</v>
      </c>
      <c r="C100" s="77">
        <f>IF(ISERROR(VLOOKUP(A100,'DC4-1'!$A$4:$Q$1997,5,TRUE)),"",VLOOKUP(A100,'DC4-1'!$A$4:$Q$1997,5,TRUE))</f>
        <v>262.635</v>
      </c>
      <c r="D100" s="65">
        <v>145.705</v>
      </c>
      <c r="E100" s="65">
        <v>145.735</v>
      </c>
      <c r="F100" s="74">
        <f t="shared" si="2"/>
        <v>2698.909</v>
      </c>
      <c r="G100" s="75">
        <f t="shared" si="3"/>
        <v>2298.00000000023</v>
      </c>
      <c r="K100" s="82">
        <f>IF(AND(年报!N$2&lt;=A100,A100&lt;=年报!N$3),1,0)</f>
        <v>0</v>
      </c>
    </row>
    <row r="101" spans="1:11">
      <c r="A101" s="21">
        <v>44437</v>
      </c>
      <c r="B101" s="77">
        <f>'DC4-1'!B101</f>
        <v>2581.994</v>
      </c>
      <c r="C101" s="77">
        <f>IF(ISERROR(VLOOKUP(A101,'DC4-1'!$A$4:$Q$1997,5,TRUE)),"",VLOOKUP(A101,'DC4-1'!$A$4:$Q$1997,5,TRUE))</f>
        <v>269.265</v>
      </c>
      <c r="D101" s="65">
        <v>152.356</v>
      </c>
      <c r="E101" s="65">
        <v>152.389</v>
      </c>
      <c r="F101" s="74">
        <f t="shared" si="2"/>
        <v>2698.8865</v>
      </c>
      <c r="G101" s="75">
        <f t="shared" si="3"/>
        <v>2320.49999999981</v>
      </c>
      <c r="K101" s="82">
        <f>IF(AND(年报!N$2&lt;=A101,A101&lt;=年报!N$3),1,0)</f>
        <v>0</v>
      </c>
    </row>
    <row r="102" spans="1:11">
      <c r="A102" s="21">
        <v>44445</v>
      </c>
      <c r="B102" s="77">
        <f>'DC4-1'!B102</f>
        <v>2581.994</v>
      </c>
      <c r="C102" s="77">
        <f>IF(ISERROR(VLOOKUP(A102,'DC4-1'!$A$4:$Q$1997,5,TRUE)),"",VLOOKUP(A102,'DC4-1'!$A$4:$Q$1997,5,TRUE))</f>
        <v>269.7915</v>
      </c>
      <c r="D102" s="65">
        <v>152.894</v>
      </c>
      <c r="E102" s="65">
        <v>152.922</v>
      </c>
      <c r="F102" s="74">
        <f t="shared" si="2"/>
        <v>2698.8775</v>
      </c>
      <c r="G102" s="75">
        <f t="shared" si="3"/>
        <v>2329.49999999983</v>
      </c>
      <c r="K102" s="82">
        <f>IF(AND(年报!N$2&lt;=A102,A102&lt;=年报!N$3),1,0)</f>
        <v>0</v>
      </c>
    </row>
    <row r="103" spans="1:11">
      <c r="A103" s="21">
        <v>44448</v>
      </c>
      <c r="B103" s="77">
        <f>'DC4-1'!B103</f>
        <v>2581.994</v>
      </c>
      <c r="C103" s="77">
        <f>IF(ISERROR(VLOOKUP(A103,'DC4-1'!$A$4:$Q$1997,5,TRUE)),"",VLOOKUP(A103,'DC4-1'!$A$4:$Q$1997,5,TRUE))</f>
        <v>269.7105</v>
      </c>
      <c r="D103" s="65">
        <v>152.774</v>
      </c>
      <c r="E103" s="65">
        <v>152.894</v>
      </c>
      <c r="F103" s="74">
        <f t="shared" si="2"/>
        <v>2698.8705</v>
      </c>
      <c r="G103" s="75">
        <f t="shared" si="3"/>
        <v>2336.49999999943</v>
      </c>
      <c r="K103" s="82">
        <f>IF(AND(年报!N$2&lt;=A103,A103&lt;=年报!N$3),1,0)</f>
        <v>0</v>
      </c>
    </row>
    <row r="104" spans="1:11">
      <c r="A104" s="21"/>
      <c r="B104" s="77"/>
      <c r="C104" s="77"/>
      <c r="D104" s="65"/>
      <c r="E104" s="65"/>
      <c r="F104" s="74"/>
      <c r="G104" s="75"/>
      <c r="K104" s="82">
        <f>IF(AND(年报!N$2&lt;=A104,A104&lt;=年报!N$3),1,0)</f>
        <v>0</v>
      </c>
    </row>
    <row r="105" spans="1:11">
      <c r="A105" s="21"/>
      <c r="B105" s="77"/>
      <c r="C105" s="77"/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/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/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/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/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/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D118" s="65"/>
      <c r="E118" s="65"/>
      <c r="F118" s="74"/>
      <c r="G118" s="75"/>
      <c r="K118" s="82">
        <f>IF(AND(年报!N$2&lt;=A118,A118&lt;=年报!N$3),1,0)</f>
        <v>0</v>
      </c>
    </row>
    <row r="119" spans="1:11">
      <c r="A119" s="21"/>
      <c r="B119" s="77"/>
      <c r="C119" s="77"/>
      <c r="F119" s="74"/>
      <c r="G119" s="75"/>
      <c r="H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>
        <f>IF(AND(年报!N$2&lt;=A124,A124&lt;=年报!N$3),1,0)</f>
        <v>0</v>
      </c>
    </row>
    <row r="125" spans="1:11">
      <c r="A125" s="21"/>
      <c r="B125" s="77"/>
      <c r="C125" s="77"/>
      <c r="D125" s="65"/>
      <c r="E125" s="65"/>
      <c r="F125" s="74"/>
      <c r="G125" s="75"/>
      <c r="K125" s="82">
        <f>IF(AND(年报!N$2&lt;=A125,A125&lt;=年报!N$3),1,0)</f>
        <v>0</v>
      </c>
    </row>
    <row r="126" spans="1:11">
      <c r="A126" s="21"/>
      <c r="B126" s="77"/>
      <c r="C126" s="77"/>
      <c r="D126" s="65"/>
      <c r="E126" s="65"/>
      <c r="F126" s="74"/>
      <c r="G126" s="75"/>
      <c r="K126" s="82">
        <f>IF(AND(年报!N$2&lt;=A126,A126&lt;=年报!N$3),1,0)</f>
        <v>0</v>
      </c>
    </row>
    <row r="127" spans="1:11">
      <c r="A127" s="21"/>
      <c r="B127" s="77"/>
      <c r="C127" s="77"/>
      <c r="D127" s="65"/>
      <c r="E127" s="65"/>
      <c r="F127" s="74"/>
      <c r="G127" s="75"/>
      <c r="K127" s="82">
        <f>IF(AND(年报!N$2&lt;=A127,A127&lt;=年报!N$3),1,0)</f>
        <v>0</v>
      </c>
    </row>
    <row r="128" spans="1:11">
      <c r="A128" s="21"/>
      <c r="B128" s="77"/>
      <c r="C128" s="77"/>
      <c r="D128" s="65"/>
      <c r="E128" s="65"/>
      <c r="F128" s="74"/>
      <c r="G128" s="75"/>
      <c r="K128" s="82">
        <f>IF(AND(年报!N$2&lt;=A128,A128&lt;=年报!N$3),1,0)</f>
        <v>0</v>
      </c>
    </row>
    <row r="129" spans="1:11">
      <c r="A129" s="21"/>
      <c r="B129" s="77"/>
      <c r="C129" s="77"/>
      <c r="D129" s="65"/>
      <c r="E129" s="65"/>
      <c r="F129" s="74"/>
      <c r="G129" s="75"/>
      <c r="K129" s="82">
        <f>IF(AND(年报!N$2&lt;=A129,A129&lt;=年报!N$3),1,0)</f>
        <v>0</v>
      </c>
    </row>
    <row r="130" spans="1:11">
      <c r="A130" s="21"/>
      <c r="B130" s="77"/>
      <c r="C130" s="77"/>
      <c r="D130" s="65"/>
      <c r="E130" s="65"/>
      <c r="F130" s="74"/>
      <c r="G130" s="75"/>
      <c r="K130" s="82">
        <f>IF(AND(年报!N$2&lt;=A130,A130&lt;=年报!N$3),1,0)</f>
        <v>0</v>
      </c>
    </row>
    <row r="131" spans="1:11">
      <c r="A131" s="21"/>
      <c r="B131" s="77"/>
      <c r="C131" s="77"/>
      <c r="D131" s="65"/>
      <c r="E131" s="65"/>
      <c r="F131" s="74"/>
      <c r="G131" s="75"/>
      <c r="K131" s="82">
        <f>IF(AND(年报!N$2&lt;=A131,A131&lt;=年报!N$3),1,0)</f>
        <v>0</v>
      </c>
    </row>
    <row r="132" spans="1:11">
      <c r="A132" s="21"/>
      <c r="B132" s="77"/>
      <c r="C132" s="77"/>
      <c r="D132" s="65"/>
      <c r="E132" s="65"/>
      <c r="F132" s="74"/>
      <c r="G132" s="75"/>
      <c r="K132" s="82">
        <f>IF(AND(年报!N$2&lt;=A132,A132&lt;=年报!N$3),1,0)</f>
        <v>0</v>
      </c>
    </row>
    <row r="133" spans="1:11">
      <c r="A133" s="21"/>
      <c r="B133" s="77"/>
      <c r="C133" s="77"/>
      <c r="D133" s="65"/>
      <c r="E133" s="65"/>
      <c r="F133" s="74"/>
      <c r="G133" s="75"/>
      <c r="K133" s="82">
        <f>IF(AND(年报!N$2&lt;=A133,A133&lt;=年报!N$3),1,0)</f>
        <v>0</v>
      </c>
    </row>
    <row r="134" spans="1:11">
      <c r="A134" s="21"/>
      <c r="B134" s="77"/>
      <c r="C134" s="77"/>
      <c r="D134" s="65"/>
      <c r="E134" s="65"/>
      <c r="F134" s="74"/>
      <c r="G134" s="75"/>
      <c r="K134" s="82">
        <f>IF(AND(年报!N$2&lt;=A134,A134&lt;=年报!N$3),1,0)</f>
        <v>0</v>
      </c>
    </row>
    <row r="135" spans="1:11">
      <c r="A135" s="21"/>
      <c r="B135" s="77"/>
      <c r="C135" s="77"/>
      <c r="D135" s="65"/>
      <c r="E135" s="65"/>
      <c r="F135" s="74"/>
      <c r="G135" s="75"/>
      <c r="K135" s="82">
        <f>IF(AND(年报!N$2&lt;=A135,A135&lt;=年报!N$3),1,0)</f>
        <v>0</v>
      </c>
    </row>
    <row r="136" spans="1:11">
      <c r="A136" s="21"/>
      <c r="B136" s="77"/>
      <c r="C136" s="77"/>
      <c r="D136" s="65"/>
      <c r="E136" s="65"/>
      <c r="F136" s="74"/>
      <c r="G136" s="75"/>
      <c r="K136" s="82">
        <f>IF(AND(年报!N$2&lt;=A136,A136&lt;=年报!N$3),1,0)</f>
        <v>0</v>
      </c>
    </row>
    <row r="137" spans="1:11">
      <c r="A137" s="21"/>
      <c r="B137" s="77"/>
      <c r="C137" s="77"/>
      <c r="D137" s="65"/>
      <c r="E137" s="65"/>
      <c r="F137" s="74"/>
      <c r="G137" s="75"/>
      <c r="K137" s="82">
        <f>IF(AND(年报!N$2&lt;=A137,A137&lt;=年报!N$3),1,0)</f>
        <v>0</v>
      </c>
    </row>
    <row r="138" spans="1:11">
      <c r="A138" s="21"/>
      <c r="B138" s="77"/>
      <c r="C138" s="77"/>
      <c r="D138" s="65"/>
      <c r="E138" s="65"/>
      <c r="F138" s="74"/>
      <c r="G138" s="75"/>
      <c r="K138" s="82">
        <f>IF(AND(年报!N$2&lt;=A138,A138&lt;=年报!N$3),1,0)</f>
        <v>0</v>
      </c>
    </row>
    <row r="139" spans="1:11">
      <c r="A139" s="21"/>
      <c r="B139" s="77"/>
      <c r="C139" s="77"/>
      <c r="D139" s="65"/>
      <c r="E139" s="65"/>
      <c r="F139" s="74"/>
      <c r="G139" s="75"/>
      <c r="K139" s="82">
        <f>IF(AND(年报!N$2&lt;=A139,A139&lt;=年报!N$3),1,0)</f>
        <v>0</v>
      </c>
    </row>
    <row r="140" spans="1:11">
      <c r="A140" s="21"/>
      <c r="B140" s="77"/>
      <c r="C140" s="77"/>
      <c r="D140" s="65"/>
      <c r="E140" s="65"/>
      <c r="F140" s="74"/>
      <c r="G140" s="75"/>
      <c r="K140" s="82">
        <f>IF(AND(年报!N$2&lt;=A140,A140&lt;=年报!N$3),1,0)</f>
        <v>0</v>
      </c>
    </row>
    <row r="141" spans="1:11">
      <c r="A141" s="21"/>
      <c r="B141" s="77"/>
      <c r="C141" s="77"/>
      <c r="D141" s="65"/>
      <c r="E141" s="65"/>
      <c r="F141" s="74"/>
      <c r="G141" s="75"/>
      <c r="K141" s="82">
        <f>IF(AND(年报!N$2&lt;=A141,A141&lt;=年报!N$3),1,0)</f>
        <v>0</v>
      </c>
    </row>
    <row r="142" spans="1:11">
      <c r="A142" s="21"/>
      <c r="B142" s="77"/>
      <c r="C142" s="77"/>
      <c r="F142" s="74"/>
      <c r="G142" s="75"/>
      <c r="H142" s="75"/>
      <c r="K142" s="82">
        <f>IF(AND(年报!N$2&lt;=A142,A142&lt;=年报!N$3),1,0)</f>
        <v>0</v>
      </c>
    </row>
    <row r="143" spans="1:11">
      <c r="A143" s="21"/>
      <c r="B143" s="77"/>
      <c r="C143" s="77"/>
      <c r="D143" s="65"/>
      <c r="E143" s="65"/>
      <c r="F143" s="74"/>
      <c r="G143" s="75"/>
      <c r="K143" s="82">
        <f>IF(AND(年报!N$2&lt;=A143,A143&lt;=年报!N$3),1,0)</f>
        <v>0</v>
      </c>
    </row>
    <row r="144" spans="1:11">
      <c r="A144" s="21"/>
      <c r="B144" s="77"/>
      <c r="C144" s="77"/>
      <c r="D144" s="65"/>
      <c r="E144" s="65"/>
      <c r="F144" s="74"/>
      <c r="G144" s="75"/>
      <c r="K144" s="82">
        <f>IF(AND(年报!N$2&lt;=A144,A144&lt;=年报!N$3),1,0)</f>
        <v>0</v>
      </c>
    </row>
    <row r="145" spans="1:11">
      <c r="A145" s="21"/>
      <c r="B145" s="77"/>
      <c r="C145" s="77"/>
      <c r="D145" s="65"/>
      <c r="E145" s="65"/>
      <c r="F145" s="74"/>
      <c r="G145" s="75"/>
      <c r="K145" s="82">
        <f>IF(AND(年报!N$2&lt;=A145,A145&lt;=年报!N$3),1,0)</f>
        <v>0</v>
      </c>
    </row>
    <row r="146" spans="1:11">
      <c r="A146" s="21"/>
      <c r="B146" s="77"/>
      <c r="C146" s="77"/>
      <c r="D146" s="65"/>
      <c r="E146" s="65"/>
      <c r="F146" s="74"/>
      <c r="G146" s="75"/>
      <c r="K146" s="82">
        <f>IF(AND(年报!N$2&lt;=A146,A146&lt;=年报!N$3),1,0)</f>
        <v>0</v>
      </c>
    </row>
    <row r="147" spans="1:11">
      <c r="A147" s="21"/>
      <c r="B147" s="77"/>
      <c r="C147" s="77"/>
      <c r="D147" s="65"/>
      <c r="E147" s="65"/>
      <c r="F147" s="74"/>
      <c r="G147" s="75"/>
      <c r="K147" s="82">
        <f>IF(AND(年报!N$2&lt;=A147,A147&lt;=年报!N$3),1,0)</f>
        <v>0</v>
      </c>
    </row>
    <row r="148" spans="1:11">
      <c r="A148" s="21"/>
      <c r="B148" s="77"/>
      <c r="C148" s="77"/>
      <c r="D148" s="65"/>
      <c r="E148" s="65"/>
      <c r="F148" s="74"/>
      <c r="G148" s="75"/>
      <c r="K148" s="82">
        <f>IF(AND(年报!N$2&lt;=A148,A148&lt;=年报!N$3),1,0)</f>
        <v>0</v>
      </c>
    </row>
    <row r="149" spans="1:11">
      <c r="A149" s="21"/>
      <c r="B149" s="77"/>
      <c r="C149" s="77"/>
      <c r="D149" s="65"/>
      <c r="E149" s="65"/>
      <c r="F149" s="74"/>
      <c r="G149" s="75"/>
      <c r="K149" s="82">
        <f>IF(AND(年报!N$2&lt;=A149,A149&lt;=年报!N$3),1,0)</f>
        <v>0</v>
      </c>
    </row>
    <row r="150" spans="1:11">
      <c r="A150" s="21"/>
      <c r="B150" s="77"/>
      <c r="C150" s="77"/>
      <c r="D150" s="65"/>
      <c r="E150" s="65"/>
      <c r="F150" s="74"/>
      <c r="G150" s="75"/>
      <c r="K150" s="82">
        <f>IF(AND(年报!N$2&lt;=A150,A150&lt;=年报!N$3),1,0)</f>
        <v>0</v>
      </c>
    </row>
    <row r="151" spans="1:11">
      <c r="A151" s="21"/>
      <c r="B151" s="77"/>
      <c r="C151" s="77"/>
      <c r="D151" s="65"/>
      <c r="E151" s="65"/>
      <c r="F151" s="74"/>
      <c r="G151" s="75"/>
      <c r="K151" s="82">
        <f>IF(AND(年报!N$2&lt;=A151,A151&lt;=年报!N$3),1,0)</f>
        <v>0</v>
      </c>
    </row>
    <row r="152" spans="1:11">
      <c r="A152" s="21"/>
      <c r="B152" s="77"/>
      <c r="C152" s="77"/>
      <c r="D152" s="65"/>
      <c r="E152" s="65"/>
      <c r="F152" s="74"/>
      <c r="G152" s="75"/>
      <c r="K152" s="82">
        <f>IF(AND(年报!N$2&lt;=A152,A152&lt;=年报!N$3),1,0)</f>
        <v>0</v>
      </c>
    </row>
    <row r="153" spans="1:11">
      <c r="A153" s="21"/>
      <c r="B153" s="77"/>
      <c r="C153" s="77"/>
      <c r="D153" s="65"/>
      <c r="E153" s="65"/>
      <c r="F153" s="74"/>
      <c r="G153" s="75"/>
      <c r="K153" s="82">
        <f>IF(AND(年报!N$2&lt;=A153,A153&lt;=年报!N$3),1,0)</f>
        <v>0</v>
      </c>
    </row>
    <row r="154" spans="1:11">
      <c r="A154" s="21"/>
      <c r="B154" s="77"/>
      <c r="C154" s="77"/>
      <c r="D154" s="65"/>
      <c r="E154" s="65"/>
      <c r="F154" s="74"/>
      <c r="G154" s="75"/>
      <c r="K154" s="82">
        <f>IF(AND(年报!N$2&lt;=A154,A154&lt;=年报!N$3),1,0)</f>
        <v>0</v>
      </c>
    </row>
    <row r="155" spans="1:11">
      <c r="A155" s="21"/>
      <c r="B155" s="77"/>
      <c r="C155" s="77"/>
      <c r="D155" s="65"/>
      <c r="E155" s="65"/>
      <c r="F155" s="74"/>
      <c r="G155" s="75"/>
      <c r="K155" s="82">
        <f>IF(AND(年报!N$2&lt;=A155,A155&lt;=年报!N$3),1,0)</f>
        <v>0</v>
      </c>
    </row>
    <row r="156" spans="1:11">
      <c r="A156" s="21"/>
      <c r="B156" s="77"/>
      <c r="C156" s="77"/>
      <c r="D156" s="65"/>
      <c r="E156" s="65"/>
      <c r="F156" s="74"/>
      <c r="G156" s="75"/>
      <c r="K156" s="82">
        <f>IF(AND(年报!N$2&lt;=A156,A156&lt;=年报!N$3),1,0)</f>
        <v>0</v>
      </c>
    </row>
    <row r="157" spans="1:11">
      <c r="A157" s="21"/>
      <c r="B157" s="77"/>
      <c r="C157" s="77"/>
      <c r="D157" s="65"/>
      <c r="E157" s="65"/>
      <c r="F157" s="74"/>
      <c r="G157" s="75"/>
      <c r="K157" s="82">
        <f>IF(AND(年报!N$2&lt;=A157,A157&lt;=年报!N$3),1,0)</f>
        <v>0</v>
      </c>
    </row>
    <row r="158" spans="1:11">
      <c r="A158" s="21"/>
      <c r="B158" s="77"/>
      <c r="C158" s="77"/>
      <c r="D158" s="65"/>
      <c r="E158" s="65"/>
      <c r="F158" s="74"/>
      <c r="G158" s="75"/>
      <c r="K158" s="82">
        <f>IF(AND(年报!N$2&lt;=A158,A158&lt;=年报!N$3),1,0)</f>
        <v>0</v>
      </c>
    </row>
    <row r="159" spans="1:11">
      <c r="A159" s="21"/>
      <c r="B159" s="77"/>
      <c r="C159" s="77"/>
      <c r="D159" s="65"/>
      <c r="E159" s="65"/>
      <c r="F159" s="74"/>
      <c r="G159" s="75"/>
      <c r="K159" s="82">
        <f>IF(AND(年报!N$2&lt;=A159,A159&lt;=年报!N$3),1,0)</f>
        <v>0</v>
      </c>
    </row>
    <row r="160" spans="1:11">
      <c r="A160" s="21"/>
      <c r="B160" s="77"/>
      <c r="C160" s="77"/>
      <c r="D160" s="65"/>
      <c r="E160" s="65"/>
      <c r="F160" s="74"/>
      <c r="G160" s="75"/>
      <c r="K160" s="82">
        <f>IF(AND(年报!N$2&lt;=A160,A160&lt;=年报!N$3),1,0)</f>
        <v>0</v>
      </c>
    </row>
    <row r="161" spans="1:11">
      <c r="A161" s="21"/>
      <c r="B161" s="77"/>
      <c r="C161" s="77"/>
      <c r="D161" s="65"/>
      <c r="E161" s="65"/>
      <c r="F161" s="74"/>
      <c r="G161" s="75"/>
      <c r="K161" s="82">
        <f>IF(AND(年报!N$2&lt;=A161,A161&lt;=年报!N$3),1,0)</f>
        <v>0</v>
      </c>
    </row>
    <row r="162" spans="1:11">
      <c r="A162" s="21"/>
      <c r="B162" s="77"/>
      <c r="C162" s="77"/>
      <c r="D162" s="65"/>
      <c r="E162" s="65"/>
      <c r="F162" s="74"/>
      <c r="G162" s="75"/>
      <c r="K162" s="82">
        <f>IF(AND(年报!N$2&lt;=A162,A162&lt;=年报!N$3),1,0)</f>
        <v>0</v>
      </c>
    </row>
    <row r="163" spans="1:11">
      <c r="A163" s="21"/>
      <c r="B163" s="77"/>
      <c r="C163" s="77"/>
      <c r="D163" s="65"/>
      <c r="E163" s="65"/>
      <c r="F163" s="74"/>
      <c r="G163" s="75"/>
      <c r="K163" s="82">
        <f>IF(AND(年报!N$2&lt;=A163,A163&lt;=年报!N$3),1,0)</f>
        <v>0</v>
      </c>
    </row>
    <row r="164" spans="1:11">
      <c r="A164" s="21"/>
      <c r="B164" s="77"/>
      <c r="C164" s="77"/>
      <c r="D164" s="65"/>
      <c r="E164" s="65"/>
      <c r="F164" s="74"/>
      <c r="G164" s="75"/>
      <c r="K164" s="82">
        <f>IF(AND(年报!N$2&lt;=A164,A164&lt;=年报!N$3),1,0)</f>
        <v>0</v>
      </c>
    </row>
    <row r="165" spans="1:11">
      <c r="A165" s="21"/>
      <c r="B165" s="77"/>
      <c r="C165" s="77"/>
      <c r="F165" s="74"/>
      <c r="G165" s="75"/>
      <c r="H165" s="75"/>
      <c r="K165" s="82">
        <f>IF(AND(年报!N$2&lt;=A165,A165&lt;=年报!N$3),1,0)</f>
        <v>0</v>
      </c>
    </row>
    <row r="166" spans="1:11">
      <c r="A166" s="21"/>
      <c r="B166" s="77"/>
      <c r="C166" s="77"/>
      <c r="D166" s="65"/>
      <c r="E166" s="65"/>
      <c r="F166" s="74"/>
      <c r="G166" s="75"/>
      <c r="K166" s="82">
        <f>IF(AND(年报!N$2&lt;=A166,A166&lt;=年报!N$3),1,0)</f>
        <v>0</v>
      </c>
    </row>
    <row r="167" spans="1:11">
      <c r="A167" s="21"/>
      <c r="B167" s="77"/>
      <c r="C167" s="77"/>
      <c r="D167" s="65"/>
      <c r="E167" s="65"/>
      <c r="F167" s="74"/>
      <c r="G167" s="75"/>
      <c r="K167" s="82">
        <f>IF(AND(年报!N$2&lt;=A167,A167&lt;=年报!N$3),1,0)</f>
        <v>0</v>
      </c>
    </row>
    <row r="168" spans="1:11">
      <c r="A168" s="21"/>
      <c r="B168" s="77"/>
      <c r="C168" s="77"/>
      <c r="D168" s="65"/>
      <c r="E168" s="65"/>
      <c r="F168" s="74"/>
      <c r="G168" s="75"/>
      <c r="K168" s="82">
        <f>IF(AND(年报!N$2&lt;=A168,A168&lt;=年报!N$3),1,0)</f>
        <v>0</v>
      </c>
    </row>
    <row r="169" spans="1:11">
      <c r="A169" s="21"/>
      <c r="B169" s="77"/>
      <c r="C169" s="77"/>
      <c r="D169" s="65"/>
      <c r="E169" s="65"/>
      <c r="F169" s="74"/>
      <c r="G169" s="75"/>
      <c r="K169" s="82">
        <f>IF(AND(年报!N$2&lt;=A169,A169&lt;=年报!N$3),1,0)</f>
        <v>0</v>
      </c>
    </row>
    <row r="170" spans="1:11">
      <c r="A170" s="21"/>
      <c r="B170" s="77"/>
      <c r="C170" s="77"/>
      <c r="D170" s="65"/>
      <c r="E170" s="65"/>
      <c r="F170" s="74"/>
      <c r="G170" s="75"/>
      <c r="K170" s="82">
        <f>IF(AND(年报!N$2&lt;=A170,A170&lt;=年报!N$3),1,0)</f>
        <v>0</v>
      </c>
    </row>
    <row r="171" spans="1:11">
      <c r="A171" s="21"/>
      <c r="B171" s="77"/>
      <c r="C171" s="77"/>
      <c r="D171" s="65"/>
      <c r="E171" s="65"/>
      <c r="F171" s="74"/>
      <c r="G171" s="75"/>
      <c r="K171" s="82">
        <f>IF(AND(年报!N$2&lt;=A171,A171&lt;=年报!N$3),1,0)</f>
        <v>0</v>
      </c>
    </row>
    <row r="172" spans="1:11">
      <c r="A172" s="21"/>
      <c r="B172" s="77"/>
      <c r="C172" s="77"/>
      <c r="D172" s="65"/>
      <c r="E172" s="65"/>
      <c r="F172" s="74"/>
      <c r="G172" s="75"/>
      <c r="K172" s="82">
        <f>IF(AND(年报!N$2&lt;=A172,A172&lt;=年报!N$3),1,0)</f>
        <v>0</v>
      </c>
    </row>
    <row r="173" spans="1:11">
      <c r="A173" s="21"/>
      <c r="B173" s="77"/>
      <c r="C173" s="77"/>
      <c r="D173" s="65"/>
      <c r="E173" s="65"/>
      <c r="F173" s="74"/>
      <c r="G173" s="75"/>
      <c r="K173" s="82">
        <f>IF(AND(年报!N$2&lt;=A173,A173&lt;=年报!N$3),1,0)</f>
        <v>0</v>
      </c>
    </row>
    <row r="174" spans="1:11">
      <c r="A174" s="21"/>
      <c r="B174" s="77"/>
      <c r="C174" s="77"/>
      <c r="D174" s="65"/>
      <c r="E174" s="65"/>
      <c r="F174" s="74"/>
      <c r="G174" s="75"/>
      <c r="K174" s="82">
        <f>IF(AND(年报!N$2&lt;=A174,A174&lt;=年报!N$3),1,0)</f>
        <v>0</v>
      </c>
    </row>
    <row r="175" spans="1:11">
      <c r="A175" s="21"/>
      <c r="B175" s="77"/>
      <c r="C175" s="77"/>
      <c r="D175" s="65"/>
      <c r="E175" s="65"/>
      <c r="F175" s="74"/>
      <c r="G175" s="75"/>
      <c r="K175" s="82">
        <f>IF(AND(年报!N$2&lt;=A175,A175&lt;=年报!N$3),1,0)</f>
        <v>0</v>
      </c>
    </row>
    <row r="176" spans="1:11">
      <c r="A176" s="21"/>
      <c r="B176" s="77"/>
      <c r="C176" s="77"/>
      <c r="D176" s="65"/>
      <c r="E176" s="65"/>
      <c r="F176" s="74"/>
      <c r="G176" s="75"/>
      <c r="K176" s="82">
        <f>IF(AND(年报!N$2&lt;=A176,A176&lt;=年报!N$3),1,0)</f>
        <v>0</v>
      </c>
    </row>
    <row r="177" spans="1:11">
      <c r="A177" s="21"/>
      <c r="B177" s="77"/>
      <c r="C177" s="77"/>
      <c r="D177" s="65"/>
      <c r="E177" s="65"/>
      <c r="F177" s="74"/>
      <c r="G177" s="75"/>
      <c r="K177" s="82">
        <f>IF(AND(年报!N$2&lt;=A177,A177&lt;=年报!N$3),1,0)</f>
        <v>0</v>
      </c>
    </row>
    <row r="178" spans="1:11">
      <c r="A178" s="21"/>
      <c r="B178" s="77"/>
      <c r="C178" s="77"/>
      <c r="D178" s="65"/>
      <c r="E178" s="65"/>
      <c r="F178" s="74"/>
      <c r="G178" s="75"/>
      <c r="K178" s="82">
        <f>IF(AND(年报!N$2&lt;=A178,A178&lt;=年报!N$3),1,0)</f>
        <v>0</v>
      </c>
    </row>
    <row r="179" spans="1:11">
      <c r="A179" s="21"/>
      <c r="B179" s="77"/>
      <c r="C179" s="77"/>
      <c r="D179" s="65"/>
      <c r="E179" s="65"/>
      <c r="F179" s="74"/>
      <c r="G179" s="75"/>
      <c r="K179" s="82">
        <f>IF(AND(年报!N$2&lt;=A179,A179&lt;=年报!N$3),1,0)</f>
        <v>0</v>
      </c>
    </row>
    <row r="180" spans="1:11">
      <c r="A180" s="21"/>
      <c r="B180" s="77"/>
      <c r="C180" s="77"/>
      <c r="D180" s="65"/>
      <c r="E180" s="65"/>
      <c r="F180" s="74"/>
      <c r="G180" s="75"/>
      <c r="K180" s="82">
        <f>IF(AND(年报!N$2&lt;=A180,A180&lt;=年报!N$3),1,0)</f>
        <v>0</v>
      </c>
    </row>
    <row r="181" spans="1:11">
      <c r="A181" s="21"/>
      <c r="B181" s="77"/>
      <c r="C181" s="77"/>
      <c r="D181" s="65"/>
      <c r="E181" s="65"/>
      <c r="F181" s="74"/>
      <c r="G181" s="75"/>
      <c r="K181" s="82">
        <f>IF(AND(年报!N$2&lt;=A181,A181&lt;=年报!N$3),1,0)</f>
        <v>0</v>
      </c>
    </row>
    <row r="182" spans="1:11">
      <c r="A182" s="21"/>
      <c r="B182" s="77"/>
      <c r="C182" s="77"/>
      <c r="D182" s="65"/>
      <c r="E182" s="65"/>
      <c r="F182" s="74"/>
      <c r="G182" s="75"/>
      <c r="K182" s="82">
        <f>IF(AND(年报!N$2&lt;=A182,A182&lt;=年报!N$3),1,0)</f>
        <v>0</v>
      </c>
    </row>
    <row r="183" spans="1:11">
      <c r="A183" s="21"/>
      <c r="B183" s="77"/>
      <c r="C183" s="77"/>
      <c r="D183" s="65"/>
      <c r="E183" s="65"/>
      <c r="F183" s="74"/>
      <c r="G183" s="75"/>
      <c r="K183" s="82">
        <f>IF(AND(年报!N$2&lt;=A183,A183&lt;=年报!N$3),1,0)</f>
        <v>0</v>
      </c>
    </row>
    <row r="184" spans="1:11">
      <c r="A184" s="21"/>
      <c r="B184" s="77"/>
      <c r="C184" s="77"/>
      <c r="D184" s="65"/>
      <c r="E184" s="65"/>
      <c r="F184" s="74"/>
      <c r="G184" s="75"/>
      <c r="K184" s="82">
        <f>IF(AND(年报!N$2&lt;=A184,A184&lt;=年报!N$3),1,0)</f>
        <v>0</v>
      </c>
    </row>
    <row r="185" spans="1:11">
      <c r="A185" s="21"/>
      <c r="B185" s="77"/>
      <c r="C185" s="77"/>
      <c r="D185" s="65"/>
      <c r="E185" s="65"/>
      <c r="F185" s="74"/>
      <c r="G185" s="75"/>
      <c r="K185" s="82">
        <f>IF(AND(年报!N$2&lt;=A185,A185&lt;=年报!N$3),1,0)</f>
        <v>0</v>
      </c>
    </row>
    <row r="186" spans="1:11">
      <c r="A186" s="21"/>
      <c r="B186" s="77"/>
      <c r="C186" s="77"/>
      <c r="D186" s="65"/>
      <c r="E186" s="65"/>
      <c r="F186" s="74"/>
      <c r="G186" s="75"/>
      <c r="K186" s="82">
        <f>IF(AND(年报!N$2&lt;=A186,A186&lt;=年报!N$3),1,0)</f>
        <v>0</v>
      </c>
    </row>
    <row r="187" spans="1:11">
      <c r="A187" s="21"/>
      <c r="B187" s="77"/>
      <c r="C187" s="77"/>
      <c r="D187" s="65"/>
      <c r="E187" s="65"/>
      <c r="F187" s="74"/>
      <c r="G187" s="75"/>
      <c r="K187" s="82">
        <f>IF(AND(年报!N$2&lt;=A187,A187&lt;=年报!N$3),1,0)</f>
        <v>0</v>
      </c>
    </row>
    <row r="188" spans="1:11">
      <c r="A188" s="21"/>
      <c r="B188" s="77"/>
      <c r="C188" s="77"/>
      <c r="F188" s="74"/>
      <c r="G188" s="75"/>
      <c r="H188" s="75"/>
      <c r="K188" s="82">
        <f>IF(AND(年报!N$2&lt;=A188,A188&lt;=年报!N$3),1,0)</f>
        <v>0</v>
      </c>
    </row>
    <row r="189" spans="1:11">
      <c r="A189" s="21"/>
      <c r="B189" s="77"/>
      <c r="C189" s="77"/>
      <c r="D189" s="65"/>
      <c r="E189" s="65"/>
      <c r="F189" s="74"/>
      <c r="G189" s="75"/>
      <c r="K189" s="82">
        <f>IF(AND(年报!N$2&lt;=A189,A189&lt;=年报!N$3),1,0)</f>
        <v>0</v>
      </c>
    </row>
    <row r="190" spans="1:11">
      <c r="A190" s="21"/>
      <c r="B190" s="77"/>
      <c r="C190" s="77"/>
      <c r="D190" s="65"/>
      <c r="E190" s="65"/>
      <c r="F190" s="74"/>
      <c r="G190" s="75"/>
      <c r="K190" s="82">
        <f>IF(AND(年报!N$2&lt;=A190,A190&lt;=年报!N$3),1,0)</f>
        <v>0</v>
      </c>
    </row>
    <row r="191" spans="1:11">
      <c r="A191" s="21"/>
      <c r="B191" s="77"/>
      <c r="C191" s="77"/>
      <c r="D191" s="65"/>
      <c r="E191" s="65"/>
      <c r="F191" s="74"/>
      <c r="G191" s="75"/>
      <c r="K191" s="82">
        <f>IF(AND(年报!N$2&lt;=A191,A191&lt;=年报!N$3),1,0)</f>
        <v>0</v>
      </c>
    </row>
    <row r="192" spans="1:11">
      <c r="A192" s="21"/>
      <c r="B192" s="77"/>
      <c r="C192" s="77"/>
      <c r="D192" s="65"/>
      <c r="E192" s="65"/>
      <c r="F192" s="74"/>
      <c r="G192" s="75"/>
      <c r="K192" s="82">
        <f>IF(AND(年报!N$2&lt;=A192,A192&lt;=年报!N$3),1,0)</f>
        <v>0</v>
      </c>
    </row>
    <row r="193" spans="1:11">
      <c r="A193" s="21"/>
      <c r="B193" s="77"/>
      <c r="C193" s="77"/>
      <c r="D193" s="65"/>
      <c r="E193" s="65"/>
      <c r="F193" s="74"/>
      <c r="G193" s="75"/>
      <c r="K193" s="82">
        <f>IF(AND(年报!N$2&lt;=A193,A193&lt;=年报!N$3),1,0)</f>
        <v>0</v>
      </c>
    </row>
    <row r="194" spans="1:11">
      <c r="A194" s="21"/>
      <c r="B194" s="77"/>
      <c r="C194" s="77"/>
      <c r="D194" s="65"/>
      <c r="E194" s="65"/>
      <c r="F194" s="74"/>
      <c r="G194" s="75"/>
      <c r="K194" s="82">
        <f>IF(AND(年报!N$2&lt;=A194,A194&lt;=年报!N$3),1,0)</f>
        <v>0</v>
      </c>
    </row>
    <row r="195" spans="1:11">
      <c r="A195" s="21"/>
      <c r="B195" s="77"/>
      <c r="C195" s="77"/>
      <c r="D195" s="65"/>
      <c r="E195" s="65"/>
      <c r="F195" s="74"/>
      <c r="G195" s="75"/>
      <c r="K195" s="82">
        <f>IF(AND(年报!N$2&lt;=A195,A195&lt;=年报!N$3),1,0)</f>
        <v>0</v>
      </c>
    </row>
    <row r="196" spans="1:11">
      <c r="A196" s="21"/>
      <c r="B196" s="77"/>
      <c r="C196" s="77"/>
      <c r="D196" s="65"/>
      <c r="E196" s="65"/>
      <c r="F196" s="74"/>
      <c r="G196" s="75"/>
      <c r="K196" s="82">
        <f>IF(AND(年报!N$2&lt;=A196,A196&lt;=年报!N$3),1,0)</f>
        <v>0</v>
      </c>
    </row>
    <row r="197" spans="1:11">
      <c r="A197" s="21"/>
      <c r="B197" s="77"/>
      <c r="C197" s="77"/>
      <c r="D197" s="65"/>
      <c r="E197" s="65"/>
      <c r="F197" s="74"/>
      <c r="G197" s="75"/>
      <c r="K197" s="82">
        <f>IF(AND(年报!N$2&lt;=A197,A197&lt;=年报!N$3),1,0)</f>
        <v>0</v>
      </c>
    </row>
    <row r="198" spans="1:11">
      <c r="A198" s="21"/>
      <c r="B198" s="77"/>
      <c r="C198" s="77"/>
      <c r="D198" s="65"/>
      <c r="E198" s="65"/>
      <c r="F198" s="74"/>
      <c r="G198" s="75"/>
      <c r="K198" s="82">
        <f>IF(AND(年报!N$2&lt;=A198,A198&lt;=年报!N$3),1,0)</f>
        <v>0</v>
      </c>
    </row>
    <row r="199" spans="1:11">
      <c r="A199" s="21"/>
      <c r="B199" s="77"/>
      <c r="C199" s="77"/>
      <c r="D199" s="65"/>
      <c r="E199" s="65"/>
      <c r="F199" s="74"/>
      <c r="G199" s="75"/>
      <c r="K199" s="82">
        <f>IF(AND(年报!N$2&lt;=A199,A199&lt;=年报!N$3),1,0)</f>
        <v>0</v>
      </c>
    </row>
    <row r="200" spans="1:11">
      <c r="A200" s="21"/>
      <c r="B200" s="77"/>
      <c r="C200" s="77"/>
      <c r="D200" s="65"/>
      <c r="E200" s="65"/>
      <c r="F200" s="74"/>
      <c r="G200" s="75"/>
      <c r="K200" s="82">
        <f>IF(AND(年报!N$2&lt;=A200,A200&lt;=年报!N$3),1,0)</f>
        <v>0</v>
      </c>
    </row>
    <row r="201" spans="1:11">
      <c r="A201" s="21"/>
      <c r="B201" s="77"/>
      <c r="C201" s="77"/>
      <c r="D201" s="65"/>
      <c r="E201" s="65"/>
      <c r="F201" s="74"/>
      <c r="G201" s="75"/>
      <c r="K201" s="82">
        <f>IF(AND(年报!N$2&lt;=A201,A201&lt;=年报!N$3),1,0)</f>
        <v>0</v>
      </c>
    </row>
    <row r="202" spans="1:11">
      <c r="A202" s="21"/>
      <c r="B202" s="77"/>
      <c r="C202" s="77"/>
      <c r="D202" s="65"/>
      <c r="E202" s="65"/>
      <c r="F202" s="74"/>
      <c r="G202" s="75"/>
      <c r="K202" s="82">
        <f>IF(AND(年报!N$2&lt;=A202,A202&lt;=年报!N$3),1,0)</f>
        <v>0</v>
      </c>
    </row>
    <row r="203" spans="1:11">
      <c r="A203" s="21"/>
      <c r="B203" s="77"/>
      <c r="C203" s="77"/>
      <c r="D203" s="65"/>
      <c r="E203" s="65"/>
      <c r="F203" s="74"/>
      <c r="G203" s="75"/>
      <c r="K203" s="82">
        <f>IF(AND(年报!N$2&lt;=A203,A203&lt;=年报!N$3),1,0)</f>
        <v>0</v>
      </c>
    </row>
    <row r="204" spans="1:11">
      <c r="A204" s="21"/>
      <c r="B204" s="77"/>
      <c r="C204" s="77"/>
      <c r="D204" s="65"/>
      <c r="E204" s="65"/>
      <c r="F204" s="74"/>
      <c r="G204" s="75"/>
      <c r="K204" s="82">
        <f>IF(AND(年报!N$2&lt;=A204,A204&lt;=年报!N$3),1,0)</f>
        <v>0</v>
      </c>
    </row>
    <row r="205" spans="1:11">
      <c r="A205" s="21"/>
      <c r="B205" s="77"/>
      <c r="C205" s="77"/>
      <c r="D205" s="65"/>
      <c r="E205" s="65"/>
      <c r="F205" s="74"/>
      <c r="G205" s="75"/>
      <c r="K205" s="82">
        <f>IF(AND(年报!N$2&lt;=A205,A205&lt;=年报!N$3),1,0)</f>
        <v>0</v>
      </c>
    </row>
    <row r="206" spans="1:11">
      <c r="A206" s="21"/>
      <c r="B206" s="77"/>
      <c r="C206" s="77"/>
      <c r="D206" s="65"/>
      <c r="E206" s="65"/>
      <c r="F206" s="74"/>
      <c r="G206" s="75"/>
      <c r="K206" s="82">
        <f>IF(AND(年报!N$2&lt;=A206,A206&lt;=年报!N$3),1,0)</f>
        <v>0</v>
      </c>
    </row>
    <row r="207" spans="1:11">
      <c r="A207" s="21"/>
      <c r="B207" s="77"/>
      <c r="C207" s="77"/>
      <c r="D207" s="65"/>
      <c r="E207" s="65"/>
      <c r="F207" s="74"/>
      <c r="G207" s="75"/>
      <c r="K207" s="82">
        <f>IF(AND(年报!N$2&lt;=A207,A207&lt;=年报!N$3),1,0)</f>
        <v>0</v>
      </c>
    </row>
    <row r="208" spans="1:11">
      <c r="A208" s="21"/>
      <c r="B208" s="77"/>
      <c r="C208" s="77"/>
      <c r="D208" s="65"/>
      <c r="E208" s="65"/>
      <c r="F208" s="74"/>
      <c r="G208" s="75"/>
      <c r="K208" s="82">
        <f>IF(AND(年报!N$2&lt;=A208,A208&lt;=年报!N$3),1,0)</f>
        <v>0</v>
      </c>
    </row>
    <row r="209" spans="1:11">
      <c r="A209" s="21"/>
      <c r="B209" s="77"/>
      <c r="C209" s="77"/>
      <c r="D209" s="65"/>
      <c r="E209" s="65"/>
      <c r="F209" s="74"/>
      <c r="G209" s="75"/>
      <c r="K209" s="82">
        <f>IF(AND(年报!N$2&lt;=A209,A209&lt;=年报!N$3),1,0)</f>
        <v>0</v>
      </c>
    </row>
    <row r="210" spans="1:11">
      <c r="A210" s="21"/>
      <c r="B210" s="77"/>
      <c r="C210" s="77"/>
      <c r="D210" s="65"/>
      <c r="E210" s="65"/>
      <c r="F210" s="74"/>
      <c r="G210" s="75"/>
      <c r="K210" s="82">
        <f>IF(AND(年报!N$2&lt;=A210,A210&lt;=年报!N$3),1,0)</f>
        <v>0</v>
      </c>
    </row>
    <row r="211" spans="1:11">
      <c r="A211" s="21"/>
      <c r="B211" s="77"/>
      <c r="C211" s="77"/>
      <c r="F211" s="74"/>
      <c r="G211" s="75"/>
      <c r="H211" s="75"/>
      <c r="K211" s="82">
        <f>IF(AND(年报!N$2&lt;=A211,A211&lt;=年报!N$3),1,0)</f>
        <v>0</v>
      </c>
    </row>
    <row r="212" spans="1:11">
      <c r="A212" s="21"/>
      <c r="B212" s="77"/>
      <c r="C212" s="77"/>
      <c r="D212" s="65"/>
      <c r="E212" s="65"/>
      <c r="F212" s="74"/>
      <c r="G212" s="75"/>
      <c r="K212" s="82">
        <f>IF(AND(年报!N$2&lt;=A212,A212&lt;=年报!N$3),1,0)</f>
        <v>0</v>
      </c>
    </row>
    <row r="213" spans="1:11">
      <c r="A213" s="21"/>
      <c r="B213" s="77"/>
      <c r="C213" s="77"/>
      <c r="D213" s="65"/>
      <c r="E213" s="65"/>
      <c r="F213" s="74"/>
      <c r="G213" s="75"/>
      <c r="K213" s="82">
        <f>IF(AND(年报!N$2&lt;=A213,A213&lt;=年报!N$3),1,0)</f>
        <v>0</v>
      </c>
    </row>
    <row r="214" spans="1:11">
      <c r="A214" s="21"/>
      <c r="B214" s="77"/>
      <c r="C214" s="77"/>
      <c r="D214" s="65"/>
      <c r="E214" s="65"/>
      <c r="F214" s="74"/>
      <c r="G214" s="75"/>
      <c r="K214" s="82">
        <f>IF(AND(年报!N$2&lt;=A214,A214&lt;=年报!N$3),1,0)</f>
        <v>0</v>
      </c>
    </row>
    <row r="215" spans="1:11">
      <c r="A215" s="21"/>
      <c r="B215" s="77"/>
      <c r="C215" s="77"/>
      <c r="D215" s="65"/>
      <c r="E215" s="65"/>
      <c r="F215" s="74"/>
      <c r="G215" s="75"/>
      <c r="K215" s="82">
        <f>IF(AND(年报!N$2&lt;=A215,A215&lt;=年报!N$3),1,0)</f>
        <v>0</v>
      </c>
    </row>
    <row r="216" spans="1:11">
      <c r="A216" s="21"/>
      <c r="B216" s="77"/>
      <c r="C216" s="77"/>
      <c r="D216" s="65"/>
      <c r="E216" s="65"/>
      <c r="F216" s="74"/>
      <c r="G216" s="75"/>
      <c r="K216" s="82">
        <f>IF(AND(年报!N$2&lt;=A216,A216&lt;=年报!N$3),1,0)</f>
        <v>0</v>
      </c>
    </row>
    <row r="217" spans="1:11">
      <c r="A217" s="21"/>
      <c r="B217" s="77"/>
      <c r="C217" s="77"/>
      <c r="D217" s="65"/>
      <c r="E217" s="65"/>
      <c r="F217" s="74"/>
      <c r="G217" s="75"/>
      <c r="K217" s="82">
        <f>IF(AND(年报!N$2&lt;=A217,A217&lt;=年报!N$3),1,0)</f>
        <v>0</v>
      </c>
    </row>
    <row r="218" spans="1:11">
      <c r="A218" s="21"/>
      <c r="B218" s="77"/>
      <c r="C218" s="77"/>
      <c r="D218" s="65"/>
      <c r="E218" s="65"/>
      <c r="F218" s="74"/>
      <c r="G218" s="75"/>
      <c r="K218" s="82">
        <f>IF(AND(年报!N$2&lt;=A218,A218&lt;=年报!N$3),1,0)</f>
        <v>0</v>
      </c>
    </row>
    <row r="219" spans="1:11">
      <c r="A219" s="21"/>
      <c r="B219" s="77"/>
      <c r="C219" s="77"/>
      <c r="D219" s="65"/>
      <c r="E219" s="65"/>
      <c r="F219" s="74"/>
      <c r="G219" s="75"/>
      <c r="K219" s="82">
        <f>IF(AND(年报!N$2&lt;=A219,A219&lt;=年报!N$3),1,0)</f>
        <v>0</v>
      </c>
    </row>
    <row r="220" spans="1:11">
      <c r="A220" s="21"/>
      <c r="B220" s="77"/>
      <c r="C220" s="77"/>
      <c r="D220" s="65"/>
      <c r="E220" s="65"/>
      <c r="F220" s="74"/>
      <c r="G220" s="75"/>
      <c r="K220" s="82">
        <f>IF(AND(年报!N$2&lt;=A220,A220&lt;=年报!N$3),1,0)</f>
        <v>0</v>
      </c>
    </row>
    <row r="221" spans="1:11">
      <c r="A221" s="21"/>
      <c r="B221" s="77"/>
      <c r="C221" s="77"/>
      <c r="D221" s="65"/>
      <c r="E221" s="65"/>
      <c r="F221" s="74"/>
      <c r="G221" s="75"/>
      <c r="K221" s="82">
        <f>IF(AND(年报!N$2&lt;=A221,A221&lt;=年报!N$3),1,0)</f>
        <v>0</v>
      </c>
    </row>
    <row r="222" spans="1:11">
      <c r="A222" s="21"/>
      <c r="B222" s="77"/>
      <c r="C222" s="77"/>
      <c r="D222" s="65"/>
      <c r="E222" s="65"/>
      <c r="F222" s="74"/>
      <c r="G222" s="75"/>
      <c r="K222" s="82">
        <f>IF(AND(年报!N$2&lt;=A222,A222&lt;=年报!N$3),1,0)</f>
        <v>0</v>
      </c>
    </row>
    <row r="223" spans="1:11">
      <c r="A223" s="21"/>
      <c r="B223" s="77"/>
      <c r="C223" s="77"/>
      <c r="D223" s="65"/>
      <c r="E223" s="65"/>
      <c r="F223" s="74"/>
      <c r="G223" s="75"/>
      <c r="K223" s="82">
        <f>IF(AND(年报!N$2&lt;=A223,A223&lt;=年报!N$3),1,0)</f>
        <v>0</v>
      </c>
    </row>
    <row r="224" spans="1:11">
      <c r="A224" s="21"/>
      <c r="B224" s="77"/>
      <c r="C224" s="77"/>
      <c r="D224" s="65"/>
      <c r="E224" s="65"/>
      <c r="F224" s="74"/>
      <c r="G224" s="75"/>
      <c r="K224" s="82">
        <f>IF(AND(年报!N$2&lt;=A224,A224&lt;=年报!N$3),1,0)</f>
        <v>0</v>
      </c>
    </row>
    <row r="225" spans="1:11">
      <c r="A225" s="21"/>
      <c r="B225" s="77"/>
      <c r="C225" s="77"/>
      <c r="D225" s="65"/>
      <c r="E225" s="65"/>
      <c r="F225" s="74"/>
      <c r="G225" s="75"/>
      <c r="K225" s="82">
        <f>IF(AND(年报!N$2&lt;=A225,A225&lt;=年报!N$3),1,0)</f>
        <v>0</v>
      </c>
    </row>
    <row r="226" spans="1:11">
      <c r="A226" s="21"/>
      <c r="B226" s="77"/>
      <c r="C226" s="77"/>
      <c r="D226" s="65"/>
      <c r="E226" s="65"/>
      <c r="F226" s="74"/>
      <c r="G226" s="75"/>
      <c r="K226" s="82">
        <f>IF(AND(年报!N$2&lt;=A226,A226&lt;=年报!N$3),1,0)</f>
        <v>0</v>
      </c>
    </row>
    <row r="227" spans="1:11">
      <c r="A227" s="21"/>
      <c r="B227" s="77"/>
      <c r="C227" s="77"/>
      <c r="D227" s="65"/>
      <c r="E227" s="65"/>
      <c r="F227" s="74"/>
      <c r="G227" s="75"/>
      <c r="K227" s="82">
        <f>IF(AND(年报!N$2&lt;=A227,A227&lt;=年报!N$3),1,0)</f>
        <v>0</v>
      </c>
    </row>
    <row r="228" spans="1:11">
      <c r="A228" s="21"/>
      <c r="B228" s="77"/>
      <c r="C228" s="77"/>
      <c r="D228" s="65"/>
      <c r="E228" s="65"/>
      <c r="F228" s="74"/>
      <c r="G228" s="75"/>
      <c r="K228" s="82">
        <f>IF(AND(年报!N$2&lt;=A228,A228&lt;=年报!N$3),1,0)</f>
        <v>0</v>
      </c>
    </row>
    <row r="229" spans="1:11">
      <c r="A229" s="21"/>
      <c r="B229" s="77"/>
      <c r="C229" s="77"/>
      <c r="D229" s="65"/>
      <c r="E229" s="65"/>
      <c r="F229" s="74"/>
      <c r="G229" s="75"/>
      <c r="K229" s="82">
        <f>IF(AND(年报!N$2&lt;=A229,A229&lt;=年报!N$3),1,0)</f>
        <v>0</v>
      </c>
    </row>
    <row r="230" spans="1:11">
      <c r="A230" s="21"/>
      <c r="B230" s="77"/>
      <c r="C230" s="77"/>
      <c r="D230" s="65"/>
      <c r="E230" s="65"/>
      <c r="F230" s="74"/>
      <c r="G230" s="75"/>
      <c r="K230" s="82">
        <f>IF(AND(年报!N$2&lt;=A230,A230&lt;=年报!N$3),1,0)</f>
        <v>0</v>
      </c>
    </row>
    <row r="231" spans="1:11">
      <c r="A231" s="21"/>
      <c r="B231" s="77"/>
      <c r="C231" s="77"/>
      <c r="D231" s="65"/>
      <c r="E231" s="65"/>
      <c r="F231" s="74"/>
      <c r="G231" s="75"/>
      <c r="K231" s="82">
        <f>IF(AND(年报!N$2&lt;=A231,A231&lt;=年报!N$3),1,0)</f>
        <v>0</v>
      </c>
    </row>
    <row r="232" spans="1:11">
      <c r="A232" s="21"/>
      <c r="B232" s="77"/>
      <c r="C232" s="77"/>
      <c r="D232" s="65"/>
      <c r="E232" s="65"/>
      <c r="F232" s="74"/>
      <c r="G232" s="75"/>
      <c r="K232" s="82">
        <f>IF(AND(年报!N$2&lt;=A232,A232&lt;=年报!N$3),1,0)</f>
        <v>0</v>
      </c>
    </row>
    <row r="233" spans="1:11">
      <c r="A233" s="21"/>
      <c r="B233" s="77"/>
      <c r="C233" s="77"/>
      <c r="D233" s="65"/>
      <c r="E233" s="65"/>
      <c r="F233" s="74"/>
      <c r="G233" s="75"/>
      <c r="K233" s="82">
        <f>IF(AND(年报!N$2&lt;=A233,A233&lt;=年报!N$3),1,0)</f>
        <v>0</v>
      </c>
    </row>
    <row r="234" spans="1:11">
      <c r="A234" s="21"/>
      <c r="B234" s="77"/>
      <c r="C234" s="77"/>
      <c r="F234" s="74"/>
      <c r="G234" s="75"/>
      <c r="H234" s="75"/>
      <c r="K234" s="82">
        <f>IF(AND(年报!N$2&lt;=A234,A234&lt;=年报!N$3),1,0)</f>
        <v>0</v>
      </c>
    </row>
    <row r="235" spans="1:11">
      <c r="A235" s="21"/>
      <c r="B235" s="77"/>
      <c r="C235" s="77"/>
      <c r="D235" s="65"/>
      <c r="E235" s="65"/>
      <c r="F235" s="74"/>
      <c r="G235" s="75"/>
      <c r="K235" s="82">
        <f>IF(AND(年报!N$2&lt;=A235,A235&lt;=年报!N$3),1,0)</f>
        <v>0</v>
      </c>
    </row>
    <row r="236" spans="1:11">
      <c r="A236" s="21"/>
      <c r="B236" s="77"/>
      <c r="C236" s="77"/>
      <c r="D236" s="65"/>
      <c r="E236" s="65"/>
      <c r="F236" s="74"/>
      <c r="G236" s="75"/>
      <c r="K236" s="82">
        <f>IF(AND(年报!N$2&lt;=A236,A236&lt;=年报!N$3),1,0)</f>
        <v>0</v>
      </c>
    </row>
    <row r="237" spans="1:11">
      <c r="A237" s="21"/>
      <c r="B237" s="77"/>
      <c r="C237" s="77"/>
      <c r="D237" s="65"/>
      <c r="E237" s="65"/>
      <c r="F237" s="74"/>
      <c r="G237" s="75"/>
      <c r="K237" s="82">
        <f>IF(AND(年报!N$2&lt;=A237,A237&lt;=年报!N$3),1,0)</f>
        <v>0</v>
      </c>
    </row>
    <row r="238" spans="1:11">
      <c r="A238" s="21"/>
      <c r="B238" s="77"/>
      <c r="C238" s="77"/>
      <c r="D238" s="65"/>
      <c r="E238" s="65"/>
      <c r="F238" s="74"/>
      <c r="G238" s="75"/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</sheetData>
  <mergeCells count="5">
    <mergeCell ref="A1:B1"/>
    <mergeCell ref="F1:G1"/>
    <mergeCell ref="A2:B2"/>
    <mergeCell ref="F2:G2"/>
    <mergeCell ref="H1:H3"/>
  </mergeCells>
  <pageMargins left="0.75" right="0.75" top="1" bottom="1" header="0.5" footer="0.5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0"/>
  <sheetViews>
    <sheetView topLeftCell="A75" workbookViewId="0">
      <selection activeCell="E101" sqref="E101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197</v>
      </c>
      <c r="B2" s="65"/>
      <c r="C2" s="69">
        <v>43430</v>
      </c>
      <c r="D2" s="70" t="s">
        <v>198</v>
      </c>
      <c r="E2" s="70" t="s">
        <v>199</v>
      </c>
      <c r="F2" s="93">
        <v>2707.765</v>
      </c>
      <c r="G2" s="94"/>
      <c r="H2" s="73"/>
      <c r="I2" s="78"/>
      <c r="J2" s="63" t="s">
        <v>190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 t="s">
        <v>20</v>
      </c>
    </row>
    <row r="4" spans="1:11">
      <c r="A4" s="21">
        <v>43431</v>
      </c>
      <c r="B4" s="77">
        <f>'DC4-1'!B5</f>
        <v>2581.994</v>
      </c>
      <c r="C4" s="77">
        <f>IF(ISERROR(VLOOKUP(A4,'DC4-1'!$A$4:$Q$1997,5,TRUE)),"",VLOOKUP(A4,'DC4-1'!$A$4:$Q$1997,5,TRUE))</f>
        <v>126.9635</v>
      </c>
      <c r="D4" s="65">
        <v>1.011</v>
      </c>
      <c r="E4" s="65">
        <v>1.051</v>
      </c>
      <c r="F4" s="74">
        <f>(B4+C4)-(D4+E4)/2</f>
        <v>2707.9265</v>
      </c>
      <c r="G4" s="75">
        <f>(F$4-F4)*1000</f>
        <v>0</v>
      </c>
      <c r="H4" s="75"/>
      <c r="K4" s="82"/>
    </row>
    <row r="5" spans="1:11">
      <c r="A5" s="21">
        <v>43441</v>
      </c>
      <c r="B5" s="77">
        <f>'DC4-1'!B6</f>
        <v>2581.994</v>
      </c>
      <c r="C5" s="77">
        <f>IF(ISERROR(VLOOKUP(A5,'DC4-1'!$A$4:$Q$1997,5,TRUE)),"",VLOOKUP(A5,'DC4-1'!$A$4:$Q$1997,5,TRUE))</f>
        <v>129.7375</v>
      </c>
      <c r="D5" s="65">
        <v>3.865</v>
      </c>
      <c r="E5" s="65">
        <v>3.902</v>
      </c>
      <c r="F5" s="74">
        <f t="shared" ref="F5:F84" si="0">(B5+C5)-(D5+E5)/2</f>
        <v>2707.848</v>
      </c>
      <c r="G5" s="75">
        <f t="shared" ref="G5:G84" si="1">(F$4-F5)*1000</f>
        <v>78.4999999996217</v>
      </c>
      <c r="K5" s="82">
        <f>IF(AND(年报!N$2&lt;=A5,A5&lt;=年报!N$3),1,0)</f>
        <v>0</v>
      </c>
    </row>
    <row r="6" spans="1:11">
      <c r="A6" s="21">
        <v>43445</v>
      </c>
      <c r="B6" s="77">
        <f>'DC4-1'!B7</f>
        <v>2581.994</v>
      </c>
      <c r="C6" s="77">
        <f>IF(ISERROR(VLOOKUP(A6,'DC4-1'!$A$4:$Q$1997,5,TRUE)),"",VLOOKUP(A6,'DC4-1'!$A$4:$Q$1997,5,TRUE))</f>
        <v>129.7125</v>
      </c>
      <c r="D6" s="65">
        <v>3.865</v>
      </c>
      <c r="E6" s="65">
        <v>3.902</v>
      </c>
      <c r="F6" s="74">
        <f t="shared" si="0"/>
        <v>2707.823</v>
      </c>
      <c r="G6" s="75">
        <f t="shared" si="1"/>
        <v>103.499999999713</v>
      </c>
      <c r="K6" s="82">
        <f>IF(AND(年报!N$2&lt;=A6,A6&lt;=年报!N$3),1,0)</f>
        <v>0</v>
      </c>
    </row>
    <row r="7" spans="1:11">
      <c r="A7" s="21">
        <v>43455</v>
      </c>
      <c r="B7" s="77">
        <f>'DC4-1'!B8</f>
        <v>2581.994</v>
      </c>
      <c r="C7" s="77">
        <f>IF(ISERROR(VLOOKUP(A7,'DC4-1'!$A$4:$Q$1997,5,TRUE)),"",VLOOKUP(A7,'DC4-1'!$A$4:$Q$1997,5,TRUE))</f>
        <v>133.1545</v>
      </c>
      <c r="D7" s="65">
        <v>7.366</v>
      </c>
      <c r="E7" s="65">
        <v>7.398</v>
      </c>
      <c r="F7" s="74">
        <f t="shared" si="0"/>
        <v>2707.7665</v>
      </c>
      <c r="G7" s="75">
        <f t="shared" si="1"/>
        <v>159.999999999854</v>
      </c>
      <c r="K7" s="82">
        <f>IF(AND(年报!N$2&lt;=A7,A7&lt;=年报!N$3),1,0)</f>
        <v>0</v>
      </c>
    </row>
    <row r="8" spans="1:11">
      <c r="A8" s="21">
        <v>43461</v>
      </c>
      <c r="B8" s="77">
        <f>'DC4-1'!B9</f>
        <v>2581.994</v>
      </c>
      <c r="C8" s="77">
        <f>IF(ISERROR(VLOOKUP(A8,'DC4-1'!$A$4:$Q$1997,5,TRUE)),"",VLOOKUP(A8,'DC4-1'!$A$4:$Q$1997,5,TRUE))</f>
        <v>133.1115</v>
      </c>
      <c r="D8" s="65">
        <v>7.344</v>
      </c>
      <c r="E8" s="65">
        <v>7.379</v>
      </c>
      <c r="F8" s="74">
        <f t="shared" si="0"/>
        <v>2707.744</v>
      </c>
      <c r="G8" s="75">
        <f t="shared" si="1"/>
        <v>182.499999999891</v>
      </c>
      <c r="K8" s="82">
        <f>IF(AND(年报!N$2&lt;=A8,A8&lt;=年报!N$3),1,0)</f>
        <v>0</v>
      </c>
    </row>
    <row r="9" spans="1:11">
      <c r="A9" s="21">
        <v>43467</v>
      </c>
      <c r="B9" s="77">
        <f>'DC4-1'!B10</f>
        <v>2581.994</v>
      </c>
      <c r="C9" s="77">
        <f>IF(ISERROR(VLOOKUP(A9,'DC4-1'!$A$4:$Q$1997,5,TRUE)),"",VLOOKUP(A9,'DC4-1'!$A$4:$Q$1997,5,TRUE))</f>
        <v>133.082</v>
      </c>
      <c r="D9" s="65">
        <v>7.334</v>
      </c>
      <c r="E9" s="65">
        <v>7.37</v>
      </c>
      <c r="F9" s="74">
        <f t="shared" si="0"/>
        <v>2707.724</v>
      </c>
      <c r="G9" s="75">
        <f t="shared" si="1"/>
        <v>202.499999999873</v>
      </c>
      <c r="K9" s="82">
        <f>IF(AND(年报!N$2&lt;=A9,A9&lt;=年报!N$3),1,0)</f>
        <v>0</v>
      </c>
    </row>
    <row r="10" spans="1:11">
      <c r="A10" s="21">
        <v>43474</v>
      </c>
      <c r="B10" s="77">
        <f>'DC4-1'!B11</f>
        <v>2581.994</v>
      </c>
      <c r="C10" s="77">
        <f>IF(ISERROR(VLOOKUP(A10,'DC4-1'!$A$4:$Q$1997,5,TRUE)),"",VLOOKUP(A10,'DC4-1'!$A$4:$Q$1997,5,TRUE))</f>
        <v>133.648</v>
      </c>
      <c r="D10" s="65">
        <v>7.94</v>
      </c>
      <c r="E10" s="65">
        <v>7.978</v>
      </c>
      <c r="F10" s="74">
        <f t="shared" si="0"/>
        <v>2707.683</v>
      </c>
      <c r="G10" s="75">
        <f t="shared" si="1"/>
        <v>243.499999999585</v>
      </c>
      <c r="K10" s="82">
        <f>IF(AND(年报!N$2&lt;=A10,A10&lt;=年报!N$3),1,0)</f>
        <v>0</v>
      </c>
    </row>
    <row r="11" spans="1:11">
      <c r="A11" s="21">
        <v>43481</v>
      </c>
      <c r="B11" s="77">
        <f>'DC4-1'!B12</f>
        <v>2581.994</v>
      </c>
      <c r="C11" s="77">
        <f>IF(ISERROR(VLOOKUP(A11,'DC4-1'!$A$4:$Q$1997,5,TRUE)),"",VLOOKUP(A11,'DC4-1'!$A$4:$Q$1997,5,TRUE))</f>
        <v>136.348</v>
      </c>
      <c r="D11" s="65">
        <v>10.669</v>
      </c>
      <c r="E11" s="65">
        <v>10.703</v>
      </c>
      <c r="F11" s="74">
        <f t="shared" si="0"/>
        <v>2707.656</v>
      </c>
      <c r="G11" s="75">
        <f t="shared" si="1"/>
        <v>270.500000000084</v>
      </c>
      <c r="K11" s="82">
        <f>IF(AND(年报!N$2&lt;=A11,A11&lt;=年报!N$3),1,0)</f>
        <v>0</v>
      </c>
    </row>
    <row r="12" spans="1:11">
      <c r="A12" s="21">
        <v>43486</v>
      </c>
      <c r="B12" s="77">
        <f>'DC4-1'!B13</f>
        <v>2581.994</v>
      </c>
      <c r="C12" s="77">
        <f>IF(ISERROR(VLOOKUP(A12,'DC4-1'!$A$4:$Q$1997,5,TRUE)),"",VLOOKUP(A12,'DC4-1'!$A$4:$Q$1997,5,TRUE))</f>
        <v>136.3355</v>
      </c>
      <c r="D12" s="65">
        <v>10.662</v>
      </c>
      <c r="E12" s="65">
        <v>10.701</v>
      </c>
      <c r="F12" s="74">
        <f t="shared" si="0"/>
        <v>2707.648</v>
      </c>
      <c r="G12" s="75">
        <f t="shared" si="1"/>
        <v>278.499999999894</v>
      </c>
      <c r="K12" s="82">
        <f>IF(AND(年报!N$2&lt;=A12,A12&lt;=年报!N$3),1,0)</f>
        <v>0</v>
      </c>
    </row>
    <row r="13" spans="1:11">
      <c r="A13" s="21">
        <v>43511</v>
      </c>
      <c r="B13" s="77">
        <f>'DC4-1'!B14</f>
        <v>2581.994</v>
      </c>
      <c r="C13" s="77">
        <f>IF(ISERROR(VLOOKUP(A13,'DC4-1'!$A$4:$Q$1997,5,TRUE)),"",VLOOKUP(A13,'DC4-1'!$A$4:$Q$1997,5,TRUE))</f>
        <v>136.2745</v>
      </c>
      <c r="D13" s="65">
        <v>10.657</v>
      </c>
      <c r="E13" s="65">
        <v>10.695</v>
      </c>
      <c r="F13" s="74">
        <f t="shared" si="0"/>
        <v>2707.5925</v>
      </c>
      <c r="G13" s="75">
        <f t="shared" si="1"/>
        <v>333.999999999833</v>
      </c>
      <c r="K13" s="82">
        <f>IF(AND(年报!N$2&lt;=A13,A13&lt;=年报!N$3),1,0)</f>
        <v>0</v>
      </c>
    </row>
    <row r="14" spans="1:11">
      <c r="A14" s="21">
        <v>43515</v>
      </c>
      <c r="B14" s="77">
        <f>'DC4-1'!B15</f>
        <v>2581.994</v>
      </c>
      <c r="C14" s="77">
        <f>IF(ISERROR(VLOOKUP(A14,'DC4-1'!$A$4:$Q$1997,5,TRUE)),"",VLOOKUP(A14,'DC4-1'!$A$4:$Q$1997,5,TRUE))</f>
        <v>136.2615</v>
      </c>
      <c r="D14" s="65">
        <v>10.651</v>
      </c>
      <c r="E14" s="65">
        <v>10.692</v>
      </c>
      <c r="F14" s="74">
        <f t="shared" si="0"/>
        <v>2707.584</v>
      </c>
      <c r="G14" s="75">
        <f t="shared" si="1"/>
        <v>342.499999999745</v>
      </c>
      <c r="K14" s="82">
        <f>IF(AND(年报!N$2&lt;=A14,A14&lt;=年报!N$3),1,0)</f>
        <v>0</v>
      </c>
    </row>
    <row r="15" spans="1:11">
      <c r="A15" s="21">
        <v>43524</v>
      </c>
      <c r="B15" s="77">
        <f>'DC4-1'!B16</f>
        <v>2581.994</v>
      </c>
      <c r="C15" s="77">
        <f>IF(ISERROR(VLOOKUP(A15,'DC4-1'!$A$4:$Q$1997,5,TRUE)),"",VLOOKUP(A15,'DC4-1'!$A$4:$Q$1997,5,TRUE))</f>
        <v>138.9745</v>
      </c>
      <c r="D15" s="65">
        <v>13.394</v>
      </c>
      <c r="E15" s="65">
        <v>13.434</v>
      </c>
      <c r="F15" s="74">
        <f t="shared" si="0"/>
        <v>2707.5545</v>
      </c>
      <c r="G15" s="75">
        <f t="shared" si="1"/>
        <v>372.000000000298</v>
      </c>
      <c r="K15" s="82">
        <f>IF(AND(年报!N$2&lt;=A15,A15&lt;=年报!N$3),1,0)</f>
        <v>0</v>
      </c>
    </row>
    <row r="16" spans="1:11">
      <c r="A16" s="21">
        <v>43530</v>
      </c>
      <c r="B16" s="77">
        <f>'DC4-1'!B17</f>
        <v>2581.994</v>
      </c>
      <c r="C16" s="77">
        <f>IF(ISERROR(VLOOKUP(A16,'DC4-1'!$A$4:$Q$1997,5,TRUE)),"",VLOOKUP(A16,'DC4-1'!$A$4:$Q$1997,5,TRUE))</f>
        <v>139.525</v>
      </c>
      <c r="D16" s="65">
        <v>13.985</v>
      </c>
      <c r="E16" s="65">
        <v>14.018</v>
      </c>
      <c r="F16" s="74">
        <f t="shared" si="0"/>
        <v>2707.5175</v>
      </c>
      <c r="G16" s="75">
        <f t="shared" si="1"/>
        <v>408.999999999651</v>
      </c>
      <c r="K16" s="82">
        <f>IF(AND(年报!N$2&lt;=A16,A16&lt;=年报!N$3),1,0)</f>
        <v>0</v>
      </c>
    </row>
    <row r="17" spans="1:11">
      <c r="A17" s="21">
        <v>43535</v>
      </c>
      <c r="B17" s="77">
        <f>'DC4-1'!B18</f>
        <v>2581.994</v>
      </c>
      <c r="C17" s="77">
        <f>IF(ISERROR(VLOOKUP(A17,'DC4-1'!$A$4:$Q$1997,5,TRUE)),"",VLOOKUP(A17,'DC4-1'!$A$4:$Q$1997,5,TRUE))</f>
        <v>142.223</v>
      </c>
      <c r="D17" s="65">
        <v>16.7171</v>
      </c>
      <c r="E17" s="65">
        <v>16.751</v>
      </c>
      <c r="F17" s="74">
        <f t="shared" si="0"/>
        <v>2707.48295</v>
      </c>
      <c r="G17" s="75">
        <f t="shared" si="1"/>
        <v>443.549999999959</v>
      </c>
      <c r="K17" s="82">
        <f>IF(AND(年报!N$2&lt;=A17,A17&lt;=年报!N$3),1,0)</f>
        <v>0</v>
      </c>
    </row>
    <row r="18" spans="1:11">
      <c r="A18" s="21">
        <v>43543</v>
      </c>
      <c r="B18" s="77">
        <f>'DC4-1'!B19</f>
        <v>2581.994</v>
      </c>
      <c r="C18" s="77">
        <f>IF(ISERROR(VLOOKUP(A18,'DC4-1'!$A$4:$Q$1997,5,TRUE)),"",VLOOKUP(A18,'DC4-1'!$A$4:$Q$1997,5,TRUE))</f>
        <v>145.219</v>
      </c>
      <c r="D18" s="65">
        <v>19.774</v>
      </c>
      <c r="E18" s="65">
        <v>19.811</v>
      </c>
      <c r="F18" s="74">
        <f t="shared" si="0"/>
        <v>2707.4205</v>
      </c>
      <c r="G18" s="75">
        <f t="shared" si="1"/>
        <v>505.999999999858</v>
      </c>
      <c r="K18" s="82">
        <f>IF(AND(年报!N$2&lt;=A18,A18&lt;=年报!N$3),1,0)</f>
        <v>0</v>
      </c>
    </row>
    <row r="19" spans="1:11">
      <c r="A19" s="21">
        <v>43561</v>
      </c>
      <c r="B19" s="77">
        <f>'DC4-1'!B20</f>
        <v>2581.994</v>
      </c>
      <c r="C19" s="77">
        <f>IF(ISERROR(VLOOKUP(A19,'DC4-1'!$A$4:$Q$1997,5,TRUE)),"",VLOOKUP(A19,'DC4-1'!$A$4:$Q$1997,5,TRUE))</f>
        <v>148.5795</v>
      </c>
      <c r="D19" s="65">
        <v>23.261</v>
      </c>
      <c r="E19" s="65">
        <v>23.296</v>
      </c>
      <c r="F19" s="74">
        <f t="shared" si="0"/>
        <v>2707.295</v>
      </c>
      <c r="G19" s="75">
        <f t="shared" si="1"/>
        <v>631.49999999996</v>
      </c>
      <c r="K19" s="82">
        <f>IF(AND(年报!N$2&lt;=A19,A19&lt;=年报!N$3),1,0)</f>
        <v>0</v>
      </c>
    </row>
    <row r="20" spans="1:11">
      <c r="A20" s="21">
        <v>43573</v>
      </c>
      <c r="B20" s="77">
        <f>'DC4-1'!B21</f>
        <v>2581.994</v>
      </c>
      <c r="C20" s="77">
        <f>IF(ISERROR(VLOOKUP(A20,'DC4-1'!$A$4:$Q$1997,5,TRUE)),"",VLOOKUP(A20,'DC4-1'!$A$4:$Q$1997,5,TRUE))</f>
        <v>151.9105</v>
      </c>
      <c r="D20" s="65">
        <v>26.655</v>
      </c>
      <c r="E20" s="65">
        <v>26.693</v>
      </c>
      <c r="F20" s="74">
        <f t="shared" si="0"/>
        <v>2707.2305</v>
      </c>
      <c r="G20" s="75">
        <f t="shared" si="1"/>
        <v>695.999999999913</v>
      </c>
      <c r="K20" s="82">
        <f>IF(AND(年报!N$2&lt;=A20,A20&lt;=年报!N$3),1,0)</f>
        <v>0</v>
      </c>
    </row>
    <row r="21" spans="1:11">
      <c r="A21" s="21">
        <v>43581</v>
      </c>
      <c r="B21" s="77">
        <f>'DC4-1'!B22</f>
        <v>2581.994</v>
      </c>
      <c r="C21" s="77">
        <f>IF(ISERROR(VLOOKUP(A21,'DC4-1'!$A$4:$Q$1997,5,TRUE)),"",VLOOKUP(A21,'DC4-1'!$A$4:$Q$1997,5,TRUE))</f>
        <v>152.473</v>
      </c>
      <c r="D21" s="65">
        <v>27.242</v>
      </c>
      <c r="E21" s="65">
        <v>27.276</v>
      </c>
      <c r="F21" s="74">
        <f t="shared" si="0"/>
        <v>2707.208</v>
      </c>
      <c r="G21" s="75">
        <f t="shared" si="1"/>
        <v>718.499999999949</v>
      </c>
      <c r="K21" s="82">
        <f>IF(AND(年报!N$2&lt;=A21,A21&lt;=年报!N$3),1,0)</f>
        <v>0</v>
      </c>
    </row>
    <row r="22" spans="1:11">
      <c r="A22" s="21">
        <v>43595</v>
      </c>
      <c r="B22" s="77">
        <f>'DC4-1'!B23</f>
        <v>2581.994</v>
      </c>
      <c r="C22" s="77">
        <f>IF(ISERROR(VLOOKUP(A22,'DC4-1'!$A$4:$Q$1997,5,TRUE)),"",VLOOKUP(A22,'DC4-1'!$A$4:$Q$1997,5,TRUE))</f>
        <v>155.1285</v>
      </c>
      <c r="D22" s="65">
        <v>29.964</v>
      </c>
      <c r="E22" s="65">
        <v>30.001</v>
      </c>
      <c r="F22" s="74">
        <f t="shared" si="0"/>
        <v>2707.14</v>
      </c>
      <c r="G22" s="75">
        <f t="shared" si="1"/>
        <v>786.50000000016</v>
      </c>
      <c r="K22" s="82">
        <f>IF(AND(年报!N$2&lt;=A22,A22&lt;=年报!N$3),1,0)</f>
        <v>0</v>
      </c>
    </row>
    <row r="23" spans="1:11">
      <c r="A23" s="21">
        <v>43601</v>
      </c>
      <c r="B23" s="77">
        <f>'DC4-1'!B24</f>
        <v>2581.994</v>
      </c>
      <c r="C23" s="77">
        <f>IF(ISERROR(VLOOKUP(A23,'DC4-1'!$A$4:$Q$1997,5,TRUE)),"",VLOOKUP(A23,'DC4-1'!$A$4:$Q$1997,5,TRUE))</f>
        <v>155.714</v>
      </c>
      <c r="D23" s="65">
        <v>30.567</v>
      </c>
      <c r="E23" s="65">
        <v>30.604</v>
      </c>
      <c r="F23" s="74">
        <f t="shared" si="0"/>
        <v>2707.1225</v>
      </c>
      <c r="G23" s="75">
        <f t="shared" si="1"/>
        <v>804.000000000087</v>
      </c>
      <c r="K23" s="82">
        <f>IF(AND(年报!N$2&lt;=A23,A23&lt;=年报!N$3),1,0)</f>
        <v>0</v>
      </c>
    </row>
    <row r="24" spans="1:11">
      <c r="A24" s="21">
        <v>43608</v>
      </c>
      <c r="B24" s="77">
        <f>'DC4-1'!B25</f>
        <v>2581.994</v>
      </c>
      <c r="C24" s="77">
        <f>IF(ISERROR(VLOOKUP(A24,'DC4-1'!$A$4:$Q$1997,5,TRUE)),"",VLOOKUP(A24,'DC4-1'!$A$4:$Q$1997,5,TRUE))</f>
        <v>158.4695</v>
      </c>
      <c r="D24" s="65">
        <v>33.347</v>
      </c>
      <c r="E24" s="65">
        <v>33.383</v>
      </c>
      <c r="F24" s="74">
        <f t="shared" si="0"/>
        <v>2707.0985</v>
      </c>
      <c r="G24" s="75">
        <f t="shared" si="1"/>
        <v>827.99999999952</v>
      </c>
      <c r="K24" s="82">
        <f>IF(AND(年报!N$2&lt;=A24,A24&lt;=年报!N$3),1,0)</f>
        <v>0</v>
      </c>
    </row>
    <row r="25" spans="1:11">
      <c r="A25" s="21">
        <v>43623</v>
      </c>
      <c r="B25" s="77">
        <f>'DC4-1'!B26</f>
        <v>2581.994</v>
      </c>
      <c r="C25" s="77">
        <f>IF(ISERROR(VLOOKUP(A25,'DC4-1'!$A$4:$Q$1997,5,TRUE)),"",VLOOKUP(A25,'DC4-1'!$A$4:$Q$1997,5,TRUE))</f>
        <v>161.5275</v>
      </c>
      <c r="D25" s="65">
        <v>36.466</v>
      </c>
      <c r="E25" s="65">
        <v>36.502</v>
      </c>
      <c r="F25" s="74">
        <f t="shared" si="0"/>
        <v>2707.0375</v>
      </c>
      <c r="G25" s="75">
        <f t="shared" si="1"/>
        <v>888.999999999669</v>
      </c>
      <c r="K25" s="82">
        <f>IF(AND(年报!N$2&lt;=A25,A25&lt;=年报!N$3),1,0)</f>
        <v>0</v>
      </c>
    </row>
    <row r="26" spans="1:11">
      <c r="A26" s="21">
        <v>43630</v>
      </c>
      <c r="B26" s="77">
        <f>'DC4-1'!B27</f>
        <v>2581.994</v>
      </c>
      <c r="C26" s="77">
        <f>IF(ISERROR(VLOOKUP(A26,'DC4-1'!$A$4:$Q$1997,5,TRUE)),"",VLOOKUP(A26,'DC4-1'!$A$4:$Q$1997,5,TRUE))</f>
        <v>162.0845</v>
      </c>
      <c r="D26" s="65">
        <v>37.057</v>
      </c>
      <c r="E26" s="65">
        <v>37.093</v>
      </c>
      <c r="F26" s="74">
        <f t="shared" si="0"/>
        <v>2707.0035</v>
      </c>
      <c r="G26" s="75">
        <f t="shared" si="1"/>
        <v>922.999999999774</v>
      </c>
      <c r="K26" s="82">
        <f>IF(AND(年报!N$2&lt;=A26,A26&lt;=年报!N$3),1,0)</f>
        <v>0</v>
      </c>
    </row>
    <row r="27" spans="1:11">
      <c r="A27" s="21">
        <v>43637</v>
      </c>
      <c r="B27" s="77">
        <f>'DC4-1'!B28</f>
        <v>2581.994</v>
      </c>
      <c r="C27" s="77">
        <f>IF(ISERROR(VLOOKUP(A27,'DC4-1'!$A$4:$Q$1997,5,TRUE)),"",VLOOKUP(A27,'DC4-1'!$A$4:$Q$1997,5,TRUE))</f>
        <v>164.839</v>
      </c>
      <c r="D27" s="65">
        <v>39.829</v>
      </c>
      <c r="E27" s="65">
        <v>39.865</v>
      </c>
      <c r="F27" s="74">
        <f t="shared" si="0"/>
        <v>2706.986</v>
      </c>
      <c r="G27" s="75">
        <f t="shared" si="1"/>
        <v>940.500000000156</v>
      </c>
      <c r="H27" s="75"/>
      <c r="K27" s="82">
        <f>IF(AND(年报!N$2&lt;=A27,A27&lt;=年报!N$3),1,0)</f>
        <v>0</v>
      </c>
    </row>
    <row r="28" spans="1:11">
      <c r="A28" s="21">
        <v>43645</v>
      </c>
      <c r="B28" s="77">
        <f>'DC4-1'!B29</f>
        <v>2581.994</v>
      </c>
      <c r="C28" s="77">
        <f>IF(ISERROR(VLOOKUP(A28,'DC4-1'!$A$4:$Q$1997,5,TRUE)),"",VLOOKUP(A28,'DC4-1'!$A$4:$Q$1997,5,TRUE))</f>
        <v>164.7725</v>
      </c>
      <c r="D28" s="65">
        <v>39.795</v>
      </c>
      <c r="E28" s="65">
        <v>39.83</v>
      </c>
      <c r="F28" s="74">
        <f t="shared" si="0"/>
        <v>2706.954</v>
      </c>
      <c r="G28" s="75">
        <f t="shared" si="1"/>
        <v>972.499999999854</v>
      </c>
      <c r="K28" s="82">
        <f>IF(AND(年报!N$2&lt;=A28,A28&lt;=年报!N$3),1,0)</f>
        <v>0</v>
      </c>
    </row>
    <row r="29" spans="1:11">
      <c r="A29" s="21">
        <v>43651</v>
      </c>
      <c r="B29" s="77">
        <f>'DC4-1'!B30</f>
        <v>2581.994</v>
      </c>
      <c r="C29" s="77">
        <f>IF(ISERROR(VLOOKUP(A29,'DC4-1'!$A$4:$Q$1997,5,TRUE)),"",VLOOKUP(A29,'DC4-1'!$A$4:$Q$1997,5,TRUE))</f>
        <v>164.7385</v>
      </c>
      <c r="D29" s="65">
        <v>39.778</v>
      </c>
      <c r="E29" s="65">
        <v>39.815</v>
      </c>
      <c r="F29" s="74">
        <f t="shared" si="0"/>
        <v>2706.936</v>
      </c>
      <c r="G29" s="75">
        <f t="shared" si="1"/>
        <v>990.499999999884</v>
      </c>
      <c r="K29" s="82">
        <f>IF(AND(年报!N$2&lt;=A29,A29&lt;=年报!N$3),1,0)</f>
        <v>0</v>
      </c>
    </row>
    <row r="30" spans="1:11">
      <c r="A30" s="21">
        <v>43660</v>
      </c>
      <c r="B30" s="77">
        <f>'DC4-1'!B31</f>
        <v>2581.994</v>
      </c>
      <c r="C30" s="77">
        <f>IF(ISERROR(VLOOKUP(A30,'DC4-1'!$A$4:$Q$1997,5,TRUE)),"",VLOOKUP(A30,'DC4-1'!$A$4:$Q$1997,5,TRUE))</f>
        <v>164.708</v>
      </c>
      <c r="D30" s="65">
        <v>39.77</v>
      </c>
      <c r="E30" s="65">
        <v>39.809</v>
      </c>
      <c r="F30" s="74">
        <f t="shared" si="0"/>
        <v>2706.9125</v>
      </c>
      <c r="G30" s="75">
        <f t="shared" si="1"/>
        <v>1013.99999999967</v>
      </c>
      <c r="K30" s="82">
        <f>IF(AND(年报!N$2&lt;=A30,A30&lt;=年报!N$3),1,0)</f>
        <v>0</v>
      </c>
    </row>
    <row r="31" spans="1:11">
      <c r="A31" s="21">
        <v>43665</v>
      </c>
      <c r="B31" s="77">
        <f>'DC4-1'!B32</f>
        <v>2581.994</v>
      </c>
      <c r="C31" s="77">
        <f>IF(ISERROR(VLOOKUP(A31,'DC4-1'!$A$4:$Q$1997,5,TRUE)),"",VLOOKUP(A31,'DC4-1'!$A$4:$Q$1997,5,TRUE))</f>
        <v>164.6945</v>
      </c>
      <c r="D31" s="65">
        <v>39.757</v>
      </c>
      <c r="E31" s="65">
        <v>39.792</v>
      </c>
      <c r="F31" s="74">
        <f t="shared" si="0"/>
        <v>2706.914</v>
      </c>
      <c r="G31" s="75">
        <f t="shared" si="1"/>
        <v>1012.49999999982</v>
      </c>
      <c r="K31" s="82">
        <f>IF(AND(年报!N$2&lt;=A31,A31&lt;=年报!N$3),1,0)</f>
        <v>0</v>
      </c>
    </row>
    <row r="32" spans="1:11">
      <c r="A32" s="21">
        <v>43671</v>
      </c>
      <c r="B32" s="77">
        <f>'DC4-1'!B33</f>
        <v>2581.994</v>
      </c>
      <c r="C32" s="77">
        <f>IF(ISERROR(VLOOKUP(A32,'DC4-1'!$A$4:$Q$1997,5,TRUE)),"",VLOOKUP(A32,'DC4-1'!$A$4:$Q$1997,5,TRUE))</f>
        <v>164.674</v>
      </c>
      <c r="D32" s="65">
        <v>39.746</v>
      </c>
      <c r="E32" s="65">
        <v>39.784</v>
      </c>
      <c r="F32" s="74">
        <f t="shared" si="0"/>
        <v>2706.903</v>
      </c>
      <c r="G32" s="75">
        <f t="shared" si="1"/>
        <v>1023.49999999979</v>
      </c>
      <c r="K32" s="82">
        <f>IF(AND(年报!N$2&lt;=A32,A32&lt;=年报!N$3),1,0)</f>
        <v>0</v>
      </c>
    </row>
    <row r="33" spans="1:11">
      <c r="A33" s="21">
        <v>43678</v>
      </c>
      <c r="B33" s="77">
        <f>'DC4-1'!B34</f>
        <v>2581.994</v>
      </c>
      <c r="C33" s="77">
        <f>IF(ISERROR(VLOOKUP(A33,'DC4-1'!$A$4:$Q$1997,5,TRUE)),"",VLOOKUP(A33,'DC4-1'!$A$4:$Q$1997,5,TRUE))</f>
        <v>164.659</v>
      </c>
      <c r="D33" s="65">
        <v>39.742</v>
      </c>
      <c r="E33" s="65">
        <v>39.782</v>
      </c>
      <c r="F33" s="74">
        <f t="shared" si="0"/>
        <v>2706.891</v>
      </c>
      <c r="G33" s="75">
        <f t="shared" si="1"/>
        <v>1035.49999999996</v>
      </c>
      <c r="K33" s="82">
        <f>IF(AND(年报!N$2&lt;=A33,A33&lt;=年报!N$3),1,0)</f>
        <v>0</v>
      </c>
    </row>
    <row r="34" spans="1:11">
      <c r="A34" s="21">
        <v>43686</v>
      </c>
      <c r="B34" s="77">
        <f>'DC4-1'!B35</f>
        <v>2581.994</v>
      </c>
      <c r="C34" s="77">
        <f>IF(ISERROR(VLOOKUP(A34,'DC4-1'!$A$4:$Q$1997,5,TRUE)),"",VLOOKUP(A34,'DC4-1'!$A$4:$Q$1997,5,TRUE))</f>
        <v>164.641</v>
      </c>
      <c r="D34" s="65">
        <v>39.734</v>
      </c>
      <c r="E34" s="65">
        <v>39.778</v>
      </c>
      <c r="F34" s="74">
        <f t="shared" si="0"/>
        <v>2706.879</v>
      </c>
      <c r="G34" s="75">
        <f t="shared" si="1"/>
        <v>1047.49999999967</v>
      </c>
      <c r="K34" s="82">
        <f>IF(AND(年报!N$2&lt;=A34,A34&lt;=年报!N$3),1,0)</f>
        <v>0</v>
      </c>
    </row>
    <row r="35" spans="1:11">
      <c r="A35" s="21">
        <v>43693</v>
      </c>
      <c r="B35" s="77">
        <f>'DC4-1'!B36</f>
        <v>2581.994</v>
      </c>
      <c r="C35" s="77">
        <f>IF(ISERROR(VLOOKUP(A35,'DC4-1'!$A$4:$Q$1997,5,TRUE)),"",VLOOKUP(A35,'DC4-1'!$A$4:$Q$1997,5,TRUE))</f>
        <v>165.2045</v>
      </c>
      <c r="D35" s="65">
        <v>40.299</v>
      </c>
      <c r="E35" s="65">
        <v>40.342</v>
      </c>
      <c r="F35" s="74">
        <f t="shared" si="0"/>
        <v>2706.878</v>
      </c>
      <c r="G35" s="75">
        <f t="shared" si="1"/>
        <v>1048.49999999988</v>
      </c>
      <c r="K35" s="82">
        <f>IF(AND(年报!N$2&lt;=A35,A35&lt;=年报!N$3),1,0)</f>
        <v>0</v>
      </c>
    </row>
    <row r="36" spans="1:11">
      <c r="A36" s="21">
        <v>43708</v>
      </c>
      <c r="B36" s="77">
        <f>'DC4-1'!B37</f>
        <v>2581.994</v>
      </c>
      <c r="C36" s="77">
        <f>IF(ISERROR(VLOOKUP(A36,'DC4-1'!$A$4:$Q$1997,5,TRUE)),"",VLOOKUP(A36,'DC4-1'!$A$4:$Q$1997,5,TRUE))</f>
        <v>167.871</v>
      </c>
      <c r="D36" s="65">
        <v>42.973</v>
      </c>
      <c r="E36" s="65">
        <v>43.002</v>
      </c>
      <c r="F36" s="74">
        <f t="shared" si="0"/>
        <v>2706.8775</v>
      </c>
      <c r="G36" s="75">
        <f t="shared" si="1"/>
        <v>1048.99999999998</v>
      </c>
      <c r="K36" s="82">
        <f>IF(AND(年报!N$2&lt;=A36,A36&lt;=年报!N$3),1,0)</f>
        <v>0</v>
      </c>
    </row>
    <row r="37" spans="1:11">
      <c r="A37" s="21">
        <v>43713</v>
      </c>
      <c r="B37" s="77">
        <f>'DC4-1'!B38</f>
        <v>2581.994</v>
      </c>
      <c r="C37" s="77">
        <f>IF(ISERROR(VLOOKUP(A37,'DC4-1'!$A$4:$Q$1997,5,TRUE)),"",VLOOKUP(A37,'DC4-1'!$A$4:$Q$1997,5,TRUE))</f>
        <v>167.8675</v>
      </c>
      <c r="D37" s="65">
        <v>42.963</v>
      </c>
      <c r="E37" s="65">
        <v>42.994</v>
      </c>
      <c r="F37" s="74">
        <f t="shared" si="0"/>
        <v>2706.883</v>
      </c>
      <c r="G37" s="75">
        <f t="shared" si="1"/>
        <v>1043.50000000022</v>
      </c>
      <c r="K37" s="82">
        <f>IF(AND(年报!N$2&lt;=A37,A37&lt;=年报!N$3),1,0)</f>
        <v>0</v>
      </c>
    </row>
    <row r="38" spans="1:11">
      <c r="A38" s="21">
        <v>43722</v>
      </c>
      <c r="B38" s="77">
        <f>'DC4-1'!B39</f>
        <v>2581.994</v>
      </c>
      <c r="C38" s="77">
        <f>IF(ISERROR(VLOOKUP(A38,'DC4-1'!$A$4:$Q$1997,5,TRUE)),"",VLOOKUP(A38,'DC4-1'!$A$4:$Q$1997,5,TRUE))</f>
        <v>168.4295</v>
      </c>
      <c r="D38" s="65">
        <v>43.537</v>
      </c>
      <c r="E38" s="65">
        <v>43.568</v>
      </c>
      <c r="F38" s="74">
        <f t="shared" si="0"/>
        <v>2706.871</v>
      </c>
      <c r="G38" s="75">
        <f t="shared" si="1"/>
        <v>1055.49999999948</v>
      </c>
      <c r="K38" s="82">
        <f>IF(AND(年报!N$2&lt;=A38,A38&lt;=年报!N$3),1,0)</f>
        <v>0</v>
      </c>
    </row>
    <row r="39" spans="1:11">
      <c r="A39" s="21">
        <v>43728</v>
      </c>
      <c r="B39" s="77">
        <f>'DC4-1'!B40</f>
        <v>2581.994</v>
      </c>
      <c r="C39" s="77">
        <f>IF(ISERROR(VLOOKUP(A39,'DC4-1'!$A$4:$Q$1997,5,TRUE)),"",VLOOKUP(A39,'DC4-1'!$A$4:$Q$1997,5,TRUE))</f>
        <v>168.4115</v>
      </c>
      <c r="D39" s="65">
        <v>43.531</v>
      </c>
      <c r="E39" s="65">
        <v>43.559</v>
      </c>
      <c r="F39" s="74">
        <f t="shared" si="0"/>
        <v>2706.8605</v>
      </c>
      <c r="G39" s="75">
        <f t="shared" si="1"/>
        <v>1065.9999999998</v>
      </c>
      <c r="K39" s="82">
        <f>IF(AND(年报!N$2&lt;=A39,A39&lt;=年报!N$3),1,0)</f>
        <v>0</v>
      </c>
    </row>
    <row r="40" spans="1:11">
      <c r="A40" s="21">
        <v>43742</v>
      </c>
      <c r="B40" s="77">
        <f>'DC4-1'!B41</f>
        <v>2581.994</v>
      </c>
      <c r="C40" s="77">
        <f>IF(ISERROR(VLOOKUP(A40,'DC4-1'!$A$4:$Q$1997,5,TRUE)),"",VLOOKUP(A40,'DC4-1'!$A$4:$Q$1997,5,TRUE))</f>
        <v>171.1225</v>
      </c>
      <c r="D40" s="65">
        <v>46.262</v>
      </c>
      <c r="E40" s="65">
        <v>46.291</v>
      </c>
      <c r="F40" s="74">
        <f t="shared" si="0"/>
        <v>2706.84</v>
      </c>
      <c r="G40" s="75">
        <f t="shared" si="1"/>
        <v>1086.49999999989</v>
      </c>
      <c r="K40" s="82">
        <f>IF(AND(年报!N$2&lt;=A40,A40&lt;=年报!N$3),1,0)</f>
        <v>0</v>
      </c>
    </row>
    <row r="41" spans="1:11">
      <c r="A41" s="21">
        <v>43749</v>
      </c>
      <c r="B41" s="77">
        <f>'DC4-1'!B42</f>
        <v>2581.994</v>
      </c>
      <c r="C41" s="77">
        <f>IF(ISERROR(VLOOKUP(A41,'DC4-1'!$A$4:$Q$1997,5,TRUE)),"",VLOOKUP(A41,'DC4-1'!$A$4:$Q$1997,5,TRUE))</f>
        <v>171.085</v>
      </c>
      <c r="D41" s="65">
        <v>46.229</v>
      </c>
      <c r="E41" s="65">
        <v>46.26</v>
      </c>
      <c r="F41" s="74">
        <f t="shared" si="0"/>
        <v>2706.8345</v>
      </c>
      <c r="G41" s="75">
        <f t="shared" si="1"/>
        <v>1091.99999999964</v>
      </c>
      <c r="K41" s="82">
        <f>IF(AND(年报!N$2&lt;=A41,A41&lt;=年报!N$3),1,0)</f>
        <v>0</v>
      </c>
    </row>
    <row r="42" spans="1:11">
      <c r="A42" s="21">
        <v>43762</v>
      </c>
      <c r="B42" s="77">
        <f>'DC4-1'!B43</f>
        <v>2581.994</v>
      </c>
      <c r="C42" s="77">
        <f>IF(ISERROR(VLOOKUP(A42,'DC4-1'!$A$4:$Q$1997,5,TRUE)),"",VLOOKUP(A42,'DC4-1'!$A$4:$Q$1997,5,TRUE))</f>
        <v>174.3905</v>
      </c>
      <c r="D42" s="65">
        <v>49.574</v>
      </c>
      <c r="E42" s="65">
        <v>49.605</v>
      </c>
      <c r="F42" s="74">
        <f t="shared" si="0"/>
        <v>2706.795</v>
      </c>
      <c r="G42" s="75">
        <f t="shared" si="1"/>
        <v>1131.49999999996</v>
      </c>
      <c r="K42" s="82">
        <f>IF(AND(年报!N$2&lt;=A42,A42&lt;=年报!N$3),1,0)</f>
        <v>0</v>
      </c>
    </row>
    <row r="43" spans="1:11">
      <c r="A43" s="21">
        <v>43770</v>
      </c>
      <c r="B43" s="77">
        <f>'DC4-1'!B44</f>
        <v>2581.994</v>
      </c>
      <c r="C43" s="77">
        <f>IF(ISERROR(VLOOKUP(A43,'DC4-1'!$A$4:$Q$1997,5,TRUE)),"",VLOOKUP(A43,'DC4-1'!$A$4:$Q$1997,5,TRUE))</f>
        <v>177.4835</v>
      </c>
      <c r="D43" s="65">
        <v>52.688</v>
      </c>
      <c r="E43" s="65">
        <v>52.719</v>
      </c>
      <c r="F43" s="74">
        <f t="shared" si="0"/>
        <v>2706.774</v>
      </c>
      <c r="G43" s="75">
        <f t="shared" si="1"/>
        <v>1152.50000000015</v>
      </c>
      <c r="K43" s="82">
        <f>IF(AND(年报!N$2&lt;=A43,A43&lt;=年报!N$3),1,0)</f>
        <v>0</v>
      </c>
    </row>
    <row r="44" spans="1:11">
      <c r="A44" s="21">
        <v>43778</v>
      </c>
      <c r="B44" s="77">
        <f>'DC4-1'!B45</f>
        <v>2581.994</v>
      </c>
      <c r="C44" s="77">
        <f>IF(ISERROR(VLOOKUP(A44,'DC4-1'!$A$4:$Q$1997,5,TRUE)),"",VLOOKUP(A44,'DC4-1'!$A$4:$Q$1997,5,TRUE))</f>
        <v>180.6385</v>
      </c>
      <c r="D44" s="65">
        <v>55.873</v>
      </c>
      <c r="E44" s="65">
        <v>55.905</v>
      </c>
      <c r="F44" s="74">
        <f t="shared" si="0"/>
        <v>2706.7435</v>
      </c>
      <c r="G44" s="75">
        <f t="shared" si="1"/>
        <v>1182.99999999999</v>
      </c>
      <c r="K44" s="82">
        <f>IF(AND(年报!N$2&lt;=A44,A44&lt;=年报!N$3),1,0)</f>
        <v>0</v>
      </c>
    </row>
    <row r="45" spans="1:11">
      <c r="A45" s="21">
        <v>43791</v>
      </c>
      <c r="B45" s="77">
        <f>'DC4-1'!B46</f>
        <v>2581.994</v>
      </c>
      <c r="C45" s="77">
        <f>IF(ISERROR(VLOOKUP(A45,'DC4-1'!$A$4:$Q$1997,5,TRUE)),"",VLOOKUP(A45,'DC4-1'!$A$4:$Q$1997,5,TRUE))</f>
        <v>184.322</v>
      </c>
      <c r="D45" s="65">
        <v>59.612</v>
      </c>
      <c r="E45" s="65">
        <v>59.642</v>
      </c>
      <c r="F45" s="74">
        <f t="shared" si="0"/>
        <v>2706.689</v>
      </c>
      <c r="G45" s="75">
        <f t="shared" si="1"/>
        <v>1237.49999999973</v>
      </c>
      <c r="K45" s="82">
        <f>IF(AND(年报!N$2&lt;=A45,A45&lt;=年报!N$3),1,0)</f>
        <v>0</v>
      </c>
    </row>
    <row r="46" spans="1:11">
      <c r="A46" s="21">
        <v>43802</v>
      </c>
      <c r="B46" s="77">
        <f>'DC4-1'!B47</f>
        <v>2581.994</v>
      </c>
      <c r="C46" s="77">
        <f>IF(ISERROR(VLOOKUP(A46,'DC4-1'!$A$4:$Q$1997,5,TRUE)),"",VLOOKUP(A46,'DC4-1'!$A$4:$Q$1997,5,TRUE))</f>
        <v>187.01</v>
      </c>
      <c r="D46" s="65">
        <v>62.346</v>
      </c>
      <c r="E46" s="65">
        <v>62.378</v>
      </c>
      <c r="F46" s="74">
        <f t="shared" si="0"/>
        <v>2706.642</v>
      </c>
      <c r="G46" s="75">
        <f t="shared" si="1"/>
        <v>1284.50000000021</v>
      </c>
      <c r="K46" s="82">
        <f>IF(AND(年报!N$2&lt;=A46,A46&lt;=年报!N$3),1,0)</f>
        <v>0</v>
      </c>
    </row>
    <row r="47" spans="1:11">
      <c r="A47" s="21">
        <v>43824</v>
      </c>
      <c r="B47" s="77">
        <f>'DC4-1'!B48</f>
        <v>2581.994</v>
      </c>
      <c r="C47" s="77">
        <f>IF(ISERROR(VLOOKUP(A47,'DC4-1'!$A$4:$Q$1997,5,TRUE)),"",VLOOKUP(A47,'DC4-1'!$A$4:$Q$1997,5,TRUE))</f>
        <v>190.2285</v>
      </c>
      <c r="D47" s="65">
        <v>65.632</v>
      </c>
      <c r="E47" s="65">
        <v>65.663</v>
      </c>
      <c r="F47" s="74">
        <f t="shared" si="0"/>
        <v>2706.575</v>
      </c>
      <c r="G47" s="75">
        <f t="shared" si="1"/>
        <v>1351.49999999976</v>
      </c>
      <c r="K47" s="82">
        <f>IF(AND(年报!N$2&lt;=A47,A47&lt;=年报!N$3),1,0)</f>
        <v>1</v>
      </c>
    </row>
    <row r="48" spans="1:11">
      <c r="A48" s="21">
        <v>43834</v>
      </c>
      <c r="B48" s="77">
        <f>'DC4-1'!B49</f>
        <v>2581.994</v>
      </c>
      <c r="C48" s="77">
        <f>IF(ISERROR(VLOOKUP(A48,'DC4-1'!$A$4:$Q$1997,5,TRUE)),"",VLOOKUP(A48,'DC4-1'!$A$4:$Q$1997,5,TRUE))</f>
        <v>190.2345</v>
      </c>
      <c r="D48" s="65">
        <v>65.647</v>
      </c>
      <c r="E48" s="65">
        <v>65.679</v>
      </c>
      <c r="F48" s="74">
        <f t="shared" si="0"/>
        <v>2706.5655</v>
      </c>
      <c r="G48" s="75">
        <f t="shared" si="1"/>
        <v>1360.99999999988</v>
      </c>
      <c r="K48" s="82">
        <f>IF(AND(年报!N$2&lt;=A48,A48&lt;=年报!N$3),1,0)</f>
        <v>1</v>
      </c>
    </row>
    <row r="49" spans="1:11">
      <c r="A49" s="21">
        <v>43839</v>
      </c>
      <c r="B49" s="77">
        <f>'DC4-1'!B50</f>
        <v>2581.994</v>
      </c>
      <c r="C49" s="77">
        <f>IF(ISERROR(VLOOKUP(A49,'DC4-1'!$A$4:$Q$1997,5,TRUE)),"",VLOOKUP(A49,'DC4-1'!$A$4:$Q$1997,5,TRUE))</f>
        <v>193.5085</v>
      </c>
      <c r="D49" s="65">
        <v>68.939</v>
      </c>
      <c r="E49" s="65">
        <v>68.97</v>
      </c>
      <c r="F49" s="74">
        <f t="shared" si="0"/>
        <v>2706.548</v>
      </c>
      <c r="G49" s="75">
        <f t="shared" si="1"/>
        <v>1378.4999999998</v>
      </c>
      <c r="K49" s="82">
        <f>IF(AND(年报!N$2&lt;=A49,A49&lt;=年报!N$3),1,0)</f>
        <v>1</v>
      </c>
    </row>
    <row r="50" spans="1:11">
      <c r="A50" s="21">
        <v>43846</v>
      </c>
      <c r="B50" s="77">
        <f>'DC4-1'!B51</f>
        <v>2581.994</v>
      </c>
      <c r="C50" s="77">
        <f>IF(ISERROR(VLOOKUP(A50,'DC4-1'!$A$4:$Q$1997,5,TRUE)),"",VLOOKUP(A50,'DC4-1'!$A$4:$Q$1997,5,TRUE))</f>
        <v>193.499</v>
      </c>
      <c r="D50" s="65">
        <v>68.961</v>
      </c>
      <c r="E50" s="65">
        <v>69.002</v>
      </c>
      <c r="F50" s="74">
        <f t="shared" si="0"/>
        <v>2706.5115</v>
      </c>
      <c r="G50" s="75">
        <f t="shared" si="1"/>
        <v>1414.99999999996</v>
      </c>
      <c r="H50" s="75"/>
      <c r="K50" s="82">
        <f>IF(AND(年报!N$2&lt;=A50,A50&lt;=年报!N$3),1,0)</f>
        <v>1</v>
      </c>
    </row>
    <row r="51" spans="1:11">
      <c r="A51" s="21">
        <v>43908</v>
      </c>
      <c r="B51" s="77">
        <f>'DC4-1'!B52</f>
        <v>2581.994</v>
      </c>
      <c r="C51" s="77">
        <f>IF(ISERROR(VLOOKUP(A51,'DC4-1'!$A$4:$Q$1997,5,TRUE)),"",VLOOKUP(A51,'DC4-1'!$A$4:$Q$1997,5,TRUE))</f>
        <v>193.3015</v>
      </c>
      <c r="D51" s="65">
        <v>68.828</v>
      </c>
      <c r="E51" s="65">
        <v>68.869</v>
      </c>
      <c r="F51" s="74">
        <f t="shared" si="0"/>
        <v>2706.447</v>
      </c>
      <c r="G51" s="75">
        <f t="shared" si="1"/>
        <v>1479.49999999992</v>
      </c>
      <c r="K51" s="82">
        <f>IF(AND(年报!N$2&lt;=A51,A51&lt;=年报!N$3),1,0)</f>
        <v>1</v>
      </c>
    </row>
    <row r="52" spans="1:11">
      <c r="A52" s="21">
        <v>43930</v>
      </c>
      <c r="B52" s="77">
        <f>'DC4-1'!B53</f>
        <v>2581.994</v>
      </c>
      <c r="C52" s="77">
        <f>IF(ISERROR(VLOOKUP(A52,'DC4-1'!$A$4:$Q$1997,5,TRUE)),"",VLOOKUP(A52,'DC4-1'!$A$4:$Q$1997,5,TRUE))</f>
        <v>200.2455</v>
      </c>
      <c r="D52" s="65">
        <v>75.78</v>
      </c>
      <c r="E52" s="65">
        <v>75.81</v>
      </c>
      <c r="F52" s="74">
        <f t="shared" si="0"/>
        <v>2706.4445</v>
      </c>
      <c r="G52" s="75">
        <f t="shared" si="1"/>
        <v>1481.99999999997</v>
      </c>
      <c r="K52" s="82">
        <f>IF(AND(年报!N$2&lt;=A52,A52&lt;=年报!N$3),1,0)</f>
        <v>1</v>
      </c>
    </row>
    <row r="53" spans="1:11">
      <c r="A53" s="21">
        <v>43938</v>
      </c>
      <c r="B53" s="77">
        <f>'DC4-1'!B54</f>
        <v>2581.994</v>
      </c>
      <c r="C53" s="77">
        <f>IF(ISERROR(VLOOKUP(A53,'DC4-1'!$A$4:$Q$1997,5,TRUE)),"",VLOOKUP(A53,'DC4-1'!$A$4:$Q$1997,5,TRUE))</f>
        <v>203.081</v>
      </c>
      <c r="D53" s="65">
        <v>78.595</v>
      </c>
      <c r="E53" s="65">
        <v>78.627</v>
      </c>
      <c r="F53" s="74">
        <f t="shared" si="0"/>
        <v>2706.464</v>
      </c>
      <c r="G53" s="75">
        <f t="shared" si="1"/>
        <v>1462.49999999964</v>
      </c>
      <c r="K53" s="82">
        <f>IF(AND(年报!N$2&lt;=A53,A53&lt;=年报!N$3),1,0)</f>
        <v>1</v>
      </c>
    </row>
    <row r="54" spans="1:11">
      <c r="A54" s="21">
        <v>43942</v>
      </c>
      <c r="B54" s="77">
        <f>'DC4-1'!B55</f>
        <v>2581.994</v>
      </c>
      <c r="C54" s="77">
        <f>IF(ISERROR(VLOOKUP(A54,'DC4-1'!$A$4:$Q$1997,5,TRUE)),"",VLOOKUP(A54,'DC4-1'!$A$4:$Q$1997,5,TRUE))</f>
        <v>203.493</v>
      </c>
      <c r="D54" s="65">
        <v>79.069</v>
      </c>
      <c r="E54" s="65">
        <v>79.101</v>
      </c>
      <c r="F54" s="74">
        <f t="shared" si="0"/>
        <v>2706.402</v>
      </c>
      <c r="G54" s="75">
        <f t="shared" si="1"/>
        <v>1524.49999999999</v>
      </c>
      <c r="K54" s="82">
        <f>IF(AND(年报!N$2&lt;=A54,A54&lt;=年报!N$3),1,0)</f>
        <v>1</v>
      </c>
    </row>
    <row r="55" spans="1:11">
      <c r="A55" s="21">
        <v>43951</v>
      </c>
      <c r="B55" s="77">
        <f>'DC4-1'!B56</f>
        <v>2581.994</v>
      </c>
      <c r="C55" s="77">
        <f>IF(ISERROR(VLOOKUP(A55,'DC4-1'!$A$4:$Q$1997,5,TRUE)),"",VLOOKUP(A55,'DC4-1'!$A$4:$Q$1997,5,TRUE))</f>
        <v>206.1375</v>
      </c>
      <c r="D55" s="65">
        <v>81.749</v>
      </c>
      <c r="E55" s="65">
        <v>81.775</v>
      </c>
      <c r="F55" s="74">
        <f t="shared" si="0"/>
        <v>2706.3695</v>
      </c>
      <c r="G55" s="75">
        <f t="shared" si="1"/>
        <v>1557.00000000024</v>
      </c>
      <c r="K55" s="82">
        <f>IF(AND(年报!N$2&lt;=A55,A55&lt;=年报!N$3),1,0)</f>
        <v>1</v>
      </c>
    </row>
    <row r="56" spans="1:11">
      <c r="A56" s="21">
        <v>43956</v>
      </c>
      <c r="B56" s="77">
        <f>'DC4-1'!B57</f>
        <v>2581.994</v>
      </c>
      <c r="C56" s="77">
        <f>IF(ISERROR(VLOOKUP(A56,'DC4-1'!$A$4:$Q$1997,5,TRUE)),"",VLOOKUP(A56,'DC4-1'!$A$4:$Q$1997,5,TRUE))</f>
        <v>206.577</v>
      </c>
      <c r="D56" s="65">
        <v>82.181</v>
      </c>
      <c r="E56" s="65">
        <v>82.213</v>
      </c>
      <c r="F56" s="74">
        <f t="shared" si="0"/>
        <v>2706.374</v>
      </c>
      <c r="G56" s="75">
        <f t="shared" si="1"/>
        <v>1552.50000000024</v>
      </c>
      <c r="K56" s="82">
        <f>IF(AND(年报!N$2&lt;=A56,A56&lt;=年报!N$3),1,0)</f>
        <v>1</v>
      </c>
    </row>
    <row r="57" spans="1:11">
      <c r="A57" s="21">
        <v>43964</v>
      </c>
      <c r="B57" s="77">
        <f>'DC4-1'!B58</f>
        <v>2581.994</v>
      </c>
      <c r="C57" s="77">
        <f>IF(ISERROR(VLOOKUP(A57,'DC4-1'!$A$4:$Q$1997,5,TRUE)),"",VLOOKUP(A57,'DC4-1'!$A$4:$Q$1997,5,TRUE))</f>
        <v>209.16</v>
      </c>
      <c r="D57" s="65">
        <v>84.802</v>
      </c>
      <c r="E57" s="65">
        <v>84.833</v>
      </c>
      <c r="F57" s="74">
        <f t="shared" si="0"/>
        <v>2706.3365</v>
      </c>
      <c r="G57" s="75">
        <f t="shared" si="1"/>
        <v>1590.00000000015</v>
      </c>
      <c r="K57" s="82">
        <f>IF(AND(年报!N$2&lt;=A57,A57&lt;=年报!N$3),1,0)</f>
        <v>1</v>
      </c>
    </row>
    <row r="58" spans="1:11">
      <c r="A58" s="21">
        <v>43972</v>
      </c>
      <c r="B58" s="77">
        <f>'DC4-1'!B59</f>
        <v>2581.994</v>
      </c>
      <c r="C58" s="77">
        <f>IF(ISERROR(VLOOKUP(A58,'DC4-1'!$A$4:$Q$1997,5,TRUE)),"",VLOOKUP(A58,'DC4-1'!$A$4:$Q$1997,5,TRUE))</f>
        <v>212.1685</v>
      </c>
      <c r="D58" s="65">
        <v>87.848</v>
      </c>
      <c r="E58" s="65">
        <v>87.879</v>
      </c>
      <c r="F58" s="74">
        <f t="shared" si="0"/>
        <v>2706.299</v>
      </c>
      <c r="G58" s="75">
        <f t="shared" si="1"/>
        <v>1627.4999999996</v>
      </c>
      <c r="K58" s="82">
        <f>IF(AND(年报!N$2&lt;=A58,A58&lt;=年报!N$3),1,0)</f>
        <v>1</v>
      </c>
    </row>
    <row r="59" spans="1:11">
      <c r="A59" s="21">
        <v>43980</v>
      </c>
      <c r="B59" s="77">
        <f>'DC4-1'!B60</f>
        <v>2581.994</v>
      </c>
      <c r="C59" s="77">
        <f>IF(ISERROR(VLOOKUP(A59,'DC4-1'!$A$4:$Q$1997,5,TRUE)),"",VLOOKUP(A59,'DC4-1'!$A$4:$Q$1997,5,TRUE))</f>
        <v>212.1675</v>
      </c>
      <c r="D59" s="65">
        <v>87.806</v>
      </c>
      <c r="E59" s="65">
        <v>87.836</v>
      </c>
      <c r="F59" s="74">
        <f t="shared" si="0"/>
        <v>2706.3405</v>
      </c>
      <c r="G59" s="75">
        <f t="shared" si="1"/>
        <v>1585.99999999979</v>
      </c>
      <c r="K59" s="82">
        <f>IF(AND(年报!N$2&lt;=A59,A59&lt;=年报!N$3),1,0)</f>
        <v>1</v>
      </c>
    </row>
    <row r="60" spans="1:11">
      <c r="A60" s="21">
        <v>43999</v>
      </c>
      <c r="B60" s="77">
        <f>'DC4-1'!B61</f>
        <v>2581.994</v>
      </c>
      <c r="C60" s="77">
        <f>IF(ISERROR(VLOOKUP(A60,'DC4-1'!$A$4:$Q$1997,5,TRUE)),"",VLOOKUP(A60,'DC4-1'!$A$4:$Q$1997,5,TRUE))</f>
        <v>215.368</v>
      </c>
      <c r="D60" s="65">
        <v>91.129</v>
      </c>
      <c r="E60" s="65">
        <v>91.16</v>
      </c>
      <c r="F60" s="74">
        <f t="shared" si="0"/>
        <v>2706.2175</v>
      </c>
      <c r="G60" s="75">
        <f t="shared" si="1"/>
        <v>1708.99999999983</v>
      </c>
      <c r="K60" s="82">
        <f>IF(AND(年报!N$2&lt;=A60,A60&lt;=年报!N$3),1,0)</f>
        <v>1</v>
      </c>
    </row>
    <row r="61" spans="1:11">
      <c r="A61" s="21">
        <v>44008</v>
      </c>
      <c r="B61" s="77">
        <f>'DC4-1'!B62</f>
        <v>2581.994</v>
      </c>
      <c r="C61" s="77">
        <f>IF(ISERROR(VLOOKUP(A61,'DC4-1'!$A$4:$Q$1997,5,TRUE)),"",VLOOKUP(A61,'DC4-1'!$A$4:$Q$1997,5,TRUE))</f>
        <v>215.364</v>
      </c>
      <c r="D61" s="65">
        <v>91.125</v>
      </c>
      <c r="E61" s="65">
        <v>91.157</v>
      </c>
      <c r="F61" s="74">
        <f t="shared" si="0"/>
        <v>2706.217</v>
      </c>
      <c r="G61" s="75">
        <f t="shared" si="1"/>
        <v>1709.49999999993</v>
      </c>
      <c r="K61" s="82">
        <f>IF(AND(年报!N$2&lt;=A61,A61&lt;=年报!N$3),1,0)</f>
        <v>1</v>
      </c>
    </row>
    <row r="62" spans="1:11">
      <c r="A62" s="21">
        <v>44056</v>
      </c>
      <c r="B62" s="77">
        <f>'DC4-1'!B63</f>
        <v>2581.994</v>
      </c>
      <c r="C62" s="77">
        <f>IF(ISERROR(VLOOKUP(A62,'DC4-1'!$A$4:$Q$1997,5,TRUE)),"",VLOOKUP(A62,'DC4-1'!$A$4:$Q$1997,5,TRUE))</f>
        <v>219.0455</v>
      </c>
      <c r="D62" s="65">
        <v>94.934</v>
      </c>
      <c r="E62" s="65">
        <v>94.965</v>
      </c>
      <c r="F62" s="74">
        <f t="shared" si="0"/>
        <v>2706.09</v>
      </c>
      <c r="G62" s="75">
        <f t="shared" si="1"/>
        <v>1836.49999999989</v>
      </c>
      <c r="K62" s="82">
        <f>IF(AND(年报!N$2&lt;=A62,A62&lt;=年报!N$3),1,0)</f>
        <v>1</v>
      </c>
    </row>
    <row r="63" spans="1:11">
      <c r="A63" s="21">
        <v>44062</v>
      </c>
      <c r="B63" s="77">
        <f>'DC4-1'!B64</f>
        <v>2581.994</v>
      </c>
      <c r="C63" s="77">
        <f>IF(ISERROR(VLOOKUP(A63,'DC4-1'!$A$4:$Q$1997,5,TRUE)),"",VLOOKUP(A63,'DC4-1'!$A$4:$Q$1997,5,TRUE))</f>
        <v>218.996</v>
      </c>
      <c r="D63" s="65">
        <v>94.91</v>
      </c>
      <c r="E63" s="65">
        <v>94.944</v>
      </c>
      <c r="F63" s="74">
        <f t="shared" si="0"/>
        <v>2706.063</v>
      </c>
      <c r="G63" s="75">
        <f t="shared" si="1"/>
        <v>1863.49999999993</v>
      </c>
      <c r="K63" s="82">
        <f>IF(AND(年报!N$2&lt;=A63,A63&lt;=年报!N$3),1,0)</f>
        <v>1</v>
      </c>
    </row>
    <row r="64" spans="1:11">
      <c r="A64" s="21">
        <v>44070</v>
      </c>
      <c r="B64" s="77">
        <f>'DC4-1'!B65</f>
        <v>2581.994</v>
      </c>
      <c r="C64" s="77">
        <f>IF(ISERROR(VLOOKUP(A64,'DC4-1'!$A$4:$Q$1997,5,TRUE)),"",VLOOKUP(A64,'DC4-1'!$A$4:$Q$1997,5,TRUE))</f>
        <v>222.3115</v>
      </c>
      <c r="D64" s="65">
        <v>97.939</v>
      </c>
      <c r="E64" s="65">
        <v>98.572</v>
      </c>
      <c r="F64" s="74">
        <f t="shared" si="0"/>
        <v>2706.05</v>
      </c>
      <c r="G64" s="75">
        <f t="shared" si="1"/>
        <v>1876.50000000031</v>
      </c>
      <c r="K64" s="82">
        <f>IF(AND(年报!N$2&lt;=A64,A64&lt;=年报!N$3),1,0)</f>
        <v>1</v>
      </c>
    </row>
    <row r="65" spans="1:11">
      <c r="A65" s="21">
        <v>44084</v>
      </c>
      <c r="B65" s="77">
        <f>'DC4-1'!B66</f>
        <v>2581.994</v>
      </c>
      <c r="C65" s="77">
        <f>IF(ISERROR(VLOOKUP(A65,'DC4-1'!$A$4:$Q$1997,5,TRUE)),"",VLOOKUP(A65,'DC4-1'!$A$4:$Q$1997,5,TRUE))</f>
        <v>224.9835</v>
      </c>
      <c r="D65" s="65">
        <v>100.94</v>
      </c>
      <c r="E65" s="65">
        <v>100.97</v>
      </c>
      <c r="F65" s="74">
        <f t="shared" si="0"/>
        <v>2706.0225</v>
      </c>
      <c r="G65" s="75">
        <f t="shared" si="1"/>
        <v>1904</v>
      </c>
      <c r="K65" s="82">
        <f>IF(AND(年报!N$2&lt;=A65,A65&lt;=年报!N$3),1,0)</f>
        <v>1</v>
      </c>
    </row>
    <row r="66" spans="1:11">
      <c r="A66" s="21">
        <v>44092</v>
      </c>
      <c r="B66" s="77">
        <f>'DC4-1'!B67</f>
        <v>2581.994</v>
      </c>
      <c r="C66" s="77">
        <f>IF(ISERROR(VLOOKUP(A66,'DC4-1'!$A$4:$Q$1997,5,TRUE)),"",VLOOKUP(A66,'DC4-1'!$A$4:$Q$1997,5,TRUE))</f>
        <v>224.9535</v>
      </c>
      <c r="D66" s="65">
        <v>100.911</v>
      </c>
      <c r="E66" s="65">
        <v>100.945</v>
      </c>
      <c r="F66" s="74">
        <f t="shared" si="0"/>
        <v>2706.0195</v>
      </c>
      <c r="G66" s="75">
        <f t="shared" si="1"/>
        <v>1906.9999999997</v>
      </c>
      <c r="K66" s="82">
        <f>IF(AND(年报!N$2&lt;=A66,A66&lt;=年报!N$3),1,0)</f>
        <v>1</v>
      </c>
    </row>
    <row r="67" spans="1:11">
      <c r="A67" s="21">
        <v>44100</v>
      </c>
      <c r="B67" s="77">
        <f>'DC4-1'!B68</f>
        <v>2581.994</v>
      </c>
      <c r="C67" s="77">
        <f>IF(ISERROR(VLOOKUP(A67,'DC4-1'!$A$4:$Q$1997,5,TRUE)),"",VLOOKUP(A67,'DC4-1'!$A$4:$Q$1997,5,TRUE))</f>
        <v>225.3425</v>
      </c>
      <c r="D67" s="65">
        <v>101.325</v>
      </c>
      <c r="E67" s="65">
        <v>101.36</v>
      </c>
      <c r="F67" s="74">
        <f t="shared" si="0"/>
        <v>2705.994</v>
      </c>
      <c r="G67" s="75">
        <f t="shared" si="1"/>
        <v>1932.49999999989</v>
      </c>
      <c r="K67" s="82">
        <f>IF(AND(年报!N$2&lt;=A67,A67&lt;=年报!N$3),1,0)</f>
        <v>1</v>
      </c>
    </row>
    <row r="68" spans="1:11">
      <c r="A68" s="21">
        <v>44114</v>
      </c>
      <c r="B68" s="77">
        <f>'DC4-1'!B69</f>
        <v>2581.994</v>
      </c>
      <c r="C68" s="77">
        <f>IF(ISERROR(VLOOKUP(A68,'DC4-1'!$A$4:$Q$1997,5,TRUE)),"",VLOOKUP(A68,'DC4-1'!$A$4:$Q$1997,5,TRUE))</f>
        <v>228.4075</v>
      </c>
      <c r="D68" s="65">
        <v>104.411</v>
      </c>
      <c r="E68" s="65">
        <v>104.444</v>
      </c>
      <c r="F68" s="74">
        <f t="shared" si="0"/>
        <v>2705.974</v>
      </c>
      <c r="G68" s="75">
        <f t="shared" si="1"/>
        <v>1952.49999999987</v>
      </c>
      <c r="K68" s="82">
        <f>IF(AND(年报!N$2&lt;=A68,A68&lt;=年报!N$3),1,0)</f>
        <v>1</v>
      </c>
    </row>
    <row r="69" spans="1:11">
      <c r="A69" s="21">
        <v>44228</v>
      </c>
      <c r="B69" s="77">
        <f>'DC4-1'!B70</f>
        <v>2581.994</v>
      </c>
      <c r="C69" s="77">
        <f>IF(ISERROR(VLOOKUP(A69,'DC4-1'!$A$4:$Q$1997,5,TRUE)),"",VLOOKUP(A69,'DC4-1'!$A$4:$Q$1997,5,TRUE))</f>
        <v>249.8045</v>
      </c>
      <c r="D69" s="65">
        <v>126.025</v>
      </c>
      <c r="E69" s="65">
        <v>126.055</v>
      </c>
      <c r="F69" s="74">
        <f t="shared" si="0"/>
        <v>2705.7585</v>
      </c>
      <c r="G69" s="75">
        <f t="shared" si="1"/>
        <v>2167.99999999967</v>
      </c>
      <c r="K69" s="82">
        <f>IF(AND(年报!N$2&lt;=A69,A69&lt;=年报!N$3),1,0)</f>
        <v>0</v>
      </c>
    </row>
    <row r="70" spans="1:11">
      <c r="A70" s="21">
        <v>44256</v>
      </c>
      <c r="B70" s="77">
        <f>'DC4-1'!B71</f>
        <v>2581.994</v>
      </c>
      <c r="C70" s="77">
        <f>IF(ISERROR(VLOOKUP(A70,'DC4-1'!$A$4:$Q$1997,5,TRUE)),"",VLOOKUP(A70,'DC4-1'!$A$4:$Q$1997,5,TRUE))</f>
        <v>249.7185</v>
      </c>
      <c r="D70" s="65">
        <v>125.973</v>
      </c>
      <c r="E70" s="65">
        <v>126.007</v>
      </c>
      <c r="F70" s="74">
        <f t="shared" si="0"/>
        <v>2705.7225</v>
      </c>
      <c r="G70" s="75">
        <f t="shared" si="1"/>
        <v>2204.00000000018</v>
      </c>
      <c r="K70" s="82">
        <f>IF(AND(年报!N$2&lt;=A70,A70&lt;=年报!N$3),1,0)</f>
        <v>0</v>
      </c>
    </row>
    <row r="71" spans="1:11">
      <c r="A71" s="21">
        <v>44273</v>
      </c>
      <c r="B71" s="77">
        <f>'DC4-1'!B72</f>
        <v>2581.994</v>
      </c>
      <c r="C71" s="77">
        <f>IF(ISERROR(VLOOKUP(A71,'DC4-1'!$A$4:$Q$1997,5,TRUE)),"",VLOOKUP(A71,'DC4-1'!$A$4:$Q$1997,5,TRUE))</f>
        <v>253.0285</v>
      </c>
      <c r="D71" s="65">
        <v>129.294</v>
      </c>
      <c r="E71" s="65">
        <v>129.325</v>
      </c>
      <c r="F71" s="74">
        <f t="shared" si="0"/>
        <v>2705.713</v>
      </c>
      <c r="G71" s="75">
        <f t="shared" si="1"/>
        <v>2213.49999999984</v>
      </c>
      <c r="K71" s="82">
        <f>IF(AND(年报!N$2&lt;=A71,A71&lt;=年报!N$3),1,0)</f>
        <v>0</v>
      </c>
    </row>
    <row r="72" spans="1:11">
      <c r="A72" s="21">
        <v>44287</v>
      </c>
      <c r="B72" s="77">
        <f>'DC4-1'!B73</f>
        <v>2581.994</v>
      </c>
      <c r="C72" s="77">
        <f>IF(ISERROR(VLOOKUP(A72,'DC4-1'!$A$4:$Q$1997,5,TRUE)),"",VLOOKUP(A72,'DC4-1'!$A$4:$Q$1997,5,TRUE))</f>
        <v>256.094</v>
      </c>
      <c r="D72" s="65">
        <v>132.376</v>
      </c>
      <c r="E72" s="65">
        <v>132.408</v>
      </c>
      <c r="F72" s="74">
        <f t="shared" si="0"/>
        <v>2705.696</v>
      </c>
      <c r="G72" s="75">
        <f t="shared" si="1"/>
        <v>2230.49999999967</v>
      </c>
      <c r="K72" s="82">
        <f>IF(AND(年报!N$2&lt;=A72,A72&lt;=年报!N$3),1,0)</f>
        <v>0</v>
      </c>
    </row>
    <row r="73" spans="1:11">
      <c r="A73" s="21">
        <v>44295</v>
      </c>
      <c r="B73" s="77">
        <f>'DC4-1'!B74</f>
        <v>2581.994</v>
      </c>
      <c r="C73" s="77">
        <f>IF(ISERROR(VLOOKUP(A73,'DC4-1'!$A$4:$Q$1997,5,TRUE)),"",VLOOKUP(A73,'DC4-1'!$A$4:$Q$1997,5,TRUE))</f>
        <v>256.6705</v>
      </c>
      <c r="D73" s="62">
        <v>132.957</v>
      </c>
      <c r="E73" s="62">
        <v>132.988</v>
      </c>
      <c r="F73" s="74">
        <f t="shared" si="0"/>
        <v>2705.692</v>
      </c>
      <c r="G73" s="75">
        <f t="shared" si="1"/>
        <v>2234.49999999957</v>
      </c>
      <c r="H73" s="75"/>
      <c r="K73" s="82">
        <f>IF(AND(年报!N$2&lt;=A73,A73&lt;=年报!N$3),1,0)</f>
        <v>0</v>
      </c>
    </row>
    <row r="74" spans="1:11">
      <c r="A74" s="21">
        <v>44318</v>
      </c>
      <c r="B74" s="77">
        <f>'DC4-1'!B75</f>
        <v>2581.994</v>
      </c>
      <c r="C74" s="77">
        <f>IF(ISERROR(VLOOKUP(A74,'DC4-1'!$A$4:$Q$1997,5,TRUE)),"",VLOOKUP(A74,'DC4-1'!$A$4:$Q$1997,5,TRUE))</f>
        <v>259.476</v>
      </c>
      <c r="D74" s="65">
        <v>135.773</v>
      </c>
      <c r="E74" s="65">
        <v>135.817</v>
      </c>
      <c r="F74" s="74">
        <f t="shared" si="0"/>
        <v>2705.675</v>
      </c>
      <c r="G74" s="75">
        <f t="shared" si="1"/>
        <v>2251.49999999985</v>
      </c>
      <c r="K74" s="82">
        <f>IF(AND(年报!N$2&lt;=A74,A74&lt;=年报!N$3),1,0)</f>
        <v>0</v>
      </c>
    </row>
    <row r="75" spans="1:11">
      <c r="A75" s="21">
        <v>44325</v>
      </c>
      <c r="B75" s="77">
        <f>'DC4-1'!B76</f>
        <v>2581.994</v>
      </c>
      <c r="C75" s="77">
        <f>IF(ISERROR(VLOOKUP(A75,'DC4-1'!$A$4:$Q$1997,5,TRUE)),"",VLOOKUP(A75,'DC4-1'!$A$4:$Q$1997,5,TRUE))</f>
        <v>259.4725</v>
      </c>
      <c r="D75" s="65">
        <v>135.755</v>
      </c>
      <c r="E75" s="65">
        <v>135.801</v>
      </c>
      <c r="F75" s="74">
        <f t="shared" si="0"/>
        <v>2705.6885</v>
      </c>
      <c r="G75" s="75">
        <f t="shared" si="1"/>
        <v>2237.99999999983</v>
      </c>
      <c r="K75" s="82">
        <f>IF(AND(年报!N$2&lt;=A75,A75&lt;=年报!N$3),1,0)</f>
        <v>0</v>
      </c>
    </row>
    <row r="76" spans="1:11">
      <c r="A76" s="21">
        <v>44333</v>
      </c>
      <c r="B76" s="77">
        <f>'DC4-1'!B77</f>
        <v>2581.994</v>
      </c>
      <c r="C76" s="77">
        <f>IF(ISERROR(VLOOKUP(A76,'DC4-1'!$A$4:$Q$1997,5,TRUE)),"",VLOOKUP(A76,'DC4-1'!$A$4:$Q$1997,5,TRUE))</f>
        <v>259.415</v>
      </c>
      <c r="D76" s="65">
        <v>135.744</v>
      </c>
      <c r="E76" s="65">
        <v>135.774</v>
      </c>
      <c r="F76" s="74">
        <f t="shared" si="0"/>
        <v>2705.65</v>
      </c>
      <c r="G76" s="75">
        <f t="shared" si="1"/>
        <v>2276.49999999994</v>
      </c>
      <c r="K76" s="82">
        <f>IF(AND(年报!N$2&lt;=A76,A76&lt;=年报!N$3),1,0)</f>
        <v>0</v>
      </c>
    </row>
    <row r="77" spans="1:11">
      <c r="A77" s="21">
        <v>44345</v>
      </c>
      <c r="B77" s="77">
        <f>'DC4-1'!B78</f>
        <v>2581.994</v>
      </c>
      <c r="C77" s="77">
        <f>IF(ISERROR(VLOOKUP(A77,'DC4-1'!$A$4:$Q$1997,5,TRUE)),"",VLOOKUP(A77,'DC4-1'!$A$4:$Q$1997,5,TRUE))</f>
        <v>259.8015</v>
      </c>
      <c r="D77" s="65">
        <v>136.133</v>
      </c>
      <c r="E77" s="65">
        <v>136.165</v>
      </c>
      <c r="F77" s="74">
        <f t="shared" si="0"/>
        <v>2705.6465</v>
      </c>
      <c r="G77" s="75">
        <f t="shared" si="1"/>
        <v>2279.99999999975</v>
      </c>
      <c r="K77" s="82">
        <f>IF(AND(年报!N$2&lt;=A77,A77&lt;=年报!N$3),1,0)</f>
        <v>0</v>
      </c>
    </row>
    <row r="78" spans="1:11">
      <c r="A78" s="21">
        <v>44352</v>
      </c>
      <c r="B78" s="77">
        <f>'DC4-1'!B79</f>
        <v>2581.994</v>
      </c>
      <c r="C78" s="77">
        <f>IF(ISERROR(VLOOKUP(A78,'DC4-1'!$A$4:$Q$1997,5,TRUE)),"",VLOOKUP(A78,'DC4-1'!$A$4:$Q$1997,5,TRUE))</f>
        <v>259.7625</v>
      </c>
      <c r="D78" s="65">
        <v>136.102</v>
      </c>
      <c r="E78" s="65">
        <v>136.133</v>
      </c>
      <c r="F78" s="74">
        <f t="shared" si="0"/>
        <v>2705.639</v>
      </c>
      <c r="G78" s="75">
        <f t="shared" si="1"/>
        <v>2287.49999999991</v>
      </c>
      <c r="K78" s="82">
        <f>IF(AND(年报!N$2&lt;=A78,A78&lt;=年报!N$3),1,0)</f>
        <v>0</v>
      </c>
    </row>
    <row r="79" s="83" customFormat="1" spans="1:13">
      <c r="A79" s="84">
        <v>44356</v>
      </c>
      <c r="B79" s="85">
        <f>AVERAGE(B80:B82)</f>
        <v>2581.994</v>
      </c>
      <c r="C79" s="86">
        <f t="shared" ref="C79:G79" si="2">AVERAGE(C80:C82)</f>
        <v>259.74</v>
      </c>
      <c r="D79" s="86">
        <f t="shared" si="2"/>
        <v>136.080666666667</v>
      </c>
      <c r="E79" s="86">
        <f t="shared" si="2"/>
        <v>136.113666666667</v>
      </c>
      <c r="F79" s="86">
        <f t="shared" si="2"/>
        <v>2705.63683333333</v>
      </c>
      <c r="G79" s="87">
        <f t="shared" si="2"/>
        <v>2289.66666666626</v>
      </c>
      <c r="H79" s="88" t="s">
        <v>23</v>
      </c>
      <c r="I79" s="88"/>
      <c r="K79" s="89"/>
      <c r="M79" s="90"/>
    </row>
    <row r="80" spans="1:11">
      <c r="A80" s="21">
        <v>44356</v>
      </c>
      <c r="B80" s="77">
        <f>'DC4-1'!B80</f>
        <v>2581.994</v>
      </c>
      <c r="C80" s="77">
        <f>IF(ISERROR(VLOOKUP(A80,'DC4-1'!$A$4:$Q$1997,5,TRUE)),"",VLOOKUP(A80,'DC4-1'!$A$4:$Q$1997,5,TRUE))</f>
        <v>259.74</v>
      </c>
      <c r="D80" s="65">
        <v>136.08</v>
      </c>
      <c r="E80" s="65">
        <v>136.113</v>
      </c>
      <c r="F80" s="74">
        <f t="shared" si="0"/>
        <v>2705.6375</v>
      </c>
      <c r="G80" s="75">
        <f t="shared" si="1"/>
        <v>2288.99999999976</v>
      </c>
      <c r="K80" s="82">
        <f>IF(AND(年报!N$2&lt;=A80,A80&lt;=年报!N$3),1,0)</f>
        <v>0</v>
      </c>
    </row>
    <row r="81" spans="1:11">
      <c r="A81" s="21">
        <v>44356</v>
      </c>
      <c r="B81" s="77">
        <f>'DC4-1'!B81</f>
        <v>2581.994</v>
      </c>
      <c r="C81" s="77">
        <f>IF(ISERROR(VLOOKUP(A81,'DC4-1'!$A$4:$Q$1997,5,TRUE)),"",VLOOKUP(A81,'DC4-1'!$A$4:$Q$1997,5,TRUE))</f>
        <v>259.74</v>
      </c>
      <c r="D81" s="65">
        <v>136.081</v>
      </c>
      <c r="E81" s="65">
        <v>136.114</v>
      </c>
      <c r="F81" s="74">
        <f t="shared" si="0"/>
        <v>2705.6365</v>
      </c>
      <c r="G81" s="75">
        <f t="shared" si="1"/>
        <v>2289.99999999951</v>
      </c>
      <c r="K81" s="82">
        <f>IF(AND(年报!N$2&lt;=A81,A81&lt;=年报!N$3),1,0)</f>
        <v>0</v>
      </c>
    </row>
    <row r="82" spans="1:11">
      <c r="A82" s="21">
        <v>44356</v>
      </c>
      <c r="B82" s="77">
        <f>'DC4-1'!B82</f>
        <v>2581.994</v>
      </c>
      <c r="C82" s="77">
        <f>IF(ISERROR(VLOOKUP(A82,'DC4-1'!$A$4:$Q$1997,5,TRUE)),"",VLOOKUP(A82,'DC4-1'!$A$4:$Q$1997,5,TRUE))</f>
        <v>259.74</v>
      </c>
      <c r="D82" s="65">
        <v>136.081</v>
      </c>
      <c r="E82" s="65">
        <v>136.114</v>
      </c>
      <c r="F82" s="74">
        <f t="shared" si="0"/>
        <v>2705.6365</v>
      </c>
      <c r="G82" s="75">
        <f t="shared" si="1"/>
        <v>2289.99999999951</v>
      </c>
      <c r="K82" s="82">
        <f>IF(AND(年报!N$2&lt;=A82,A82&lt;=年报!N$3),1,0)</f>
        <v>0</v>
      </c>
    </row>
    <row r="83" spans="1:11">
      <c r="A83" s="21">
        <v>44361</v>
      </c>
      <c r="B83" s="77">
        <f>'DC4-1'!B83</f>
        <v>2581.994</v>
      </c>
      <c r="C83" s="77">
        <f>IF(ISERROR(VLOOKUP(A83,'DC4-1'!$A$4:$Q$1997,5,TRUE)),"",VLOOKUP(A83,'DC4-1'!$A$4:$Q$1997,5,TRUE))</f>
        <v>260.884</v>
      </c>
      <c r="D83" s="65">
        <v>137.235</v>
      </c>
      <c r="E83" s="65">
        <v>137.262</v>
      </c>
      <c r="F83" s="74">
        <f t="shared" si="0"/>
        <v>2705.6295</v>
      </c>
      <c r="G83" s="75">
        <f t="shared" si="1"/>
        <v>2297.00000000003</v>
      </c>
      <c r="K83" s="82">
        <f>IF(AND(年报!N$2&lt;=A83,A83&lt;=年报!N$3),1,0)</f>
        <v>0</v>
      </c>
    </row>
    <row r="84" spans="1:11">
      <c r="A84" s="21">
        <v>44363</v>
      </c>
      <c r="B84" s="77">
        <f>'DC4-1'!B84</f>
        <v>2581.994</v>
      </c>
      <c r="C84" s="77">
        <f>IF(ISERROR(VLOOKUP(A84,'DC4-1'!$A$4:$Q$1997,5,TRUE)),"",VLOOKUP(A84,'DC4-1'!$A$4:$Q$1997,5,TRUE))</f>
        <v>260.87</v>
      </c>
      <c r="D84" s="65">
        <v>137.22</v>
      </c>
      <c r="E84" s="65">
        <v>137.253</v>
      </c>
      <c r="F84" s="74">
        <f t="shared" si="0"/>
        <v>2705.6275</v>
      </c>
      <c r="G84" s="75">
        <f t="shared" si="1"/>
        <v>2298.99999999998</v>
      </c>
      <c r="K84" s="82">
        <f>IF(AND(年报!N$2&lt;=A84,A84&lt;=年报!N$3),1,0)</f>
        <v>0</v>
      </c>
    </row>
    <row r="85" spans="1:11">
      <c r="A85" s="21">
        <v>44366</v>
      </c>
      <c r="B85" s="77">
        <f>'DC4-1'!B85</f>
        <v>2581.994</v>
      </c>
      <c r="C85" s="77">
        <f>IF(ISERROR(VLOOKUP(A85,'DC4-1'!$A$4:$Q$1997,5,TRUE)),"",VLOOKUP(A85,'DC4-1'!$A$4:$Q$1997,5,TRUE))</f>
        <v>260.858</v>
      </c>
      <c r="D85" s="65">
        <v>137.207</v>
      </c>
      <c r="E85" s="65">
        <v>137.238</v>
      </c>
      <c r="F85" s="74">
        <f t="shared" ref="F85:F100" si="3">(B85+C85)-(D85+E85)/2</f>
        <v>2705.6295</v>
      </c>
      <c r="G85" s="75">
        <f t="shared" ref="G85:G100" si="4">(F$4-F85)*1000</f>
        <v>2296.99999999957</v>
      </c>
      <c r="K85" s="82">
        <f>IF(AND(年报!N$2&lt;=A85,A85&lt;=年报!N$3),1,0)</f>
        <v>0</v>
      </c>
    </row>
    <row r="86" spans="1:11">
      <c r="A86" s="21">
        <v>44367</v>
      </c>
      <c r="B86" s="77">
        <f>'DC4-1'!B86</f>
        <v>2581.994</v>
      </c>
      <c r="C86" s="77">
        <f>IF(ISERROR(VLOOKUP(A86,'DC4-1'!$A$4:$Q$1997,5,TRUE)),"",VLOOKUP(A86,'DC4-1'!$A$4:$Q$1997,5,TRUE))</f>
        <v>260.8105</v>
      </c>
      <c r="D86" s="65">
        <v>137.17</v>
      </c>
      <c r="E86" s="65">
        <v>137.2</v>
      </c>
      <c r="F86" s="74">
        <f t="shared" si="3"/>
        <v>2705.6195</v>
      </c>
      <c r="G86" s="75">
        <f t="shared" si="4"/>
        <v>2306.99999999979</v>
      </c>
      <c r="K86" s="82">
        <f>IF(AND(年报!N$2&lt;=A86,A86&lt;=年报!N$3),1,0)</f>
        <v>0</v>
      </c>
    </row>
    <row r="87" spans="1:11">
      <c r="A87" s="21">
        <v>44372</v>
      </c>
      <c r="B87" s="77">
        <f>'DC4-1'!B87</f>
        <v>2581.994</v>
      </c>
      <c r="C87" s="77">
        <f>IF(ISERROR(VLOOKUP(A87,'DC4-1'!$A$4:$Q$1997,5,TRUE)),"",VLOOKUP(A87,'DC4-1'!$A$4:$Q$1997,5,TRUE))</f>
        <v>260.8405</v>
      </c>
      <c r="D87" s="65">
        <v>137.185</v>
      </c>
      <c r="E87" s="65">
        <v>137.217</v>
      </c>
      <c r="F87" s="74">
        <f t="shared" si="3"/>
        <v>2705.6335</v>
      </c>
      <c r="G87" s="75">
        <f t="shared" si="4"/>
        <v>2293.00000000012</v>
      </c>
      <c r="K87" s="82">
        <f>IF(AND(年报!N$2&lt;=A87,A87&lt;=年报!N$3),1,0)</f>
        <v>0</v>
      </c>
    </row>
    <row r="88" spans="1:11">
      <c r="A88" s="21">
        <v>44373</v>
      </c>
      <c r="B88" s="77">
        <f>'DC4-1'!B88</f>
        <v>2581.994</v>
      </c>
      <c r="C88" s="77">
        <f>IF(ISERROR(VLOOKUP(A88,'DC4-1'!$A$4:$Q$1997,5,TRUE)),"",VLOOKUP(A88,'DC4-1'!$A$4:$Q$1997,5,TRUE))</f>
        <v>260.83</v>
      </c>
      <c r="D88" s="65">
        <v>137.174</v>
      </c>
      <c r="E88" s="65">
        <v>137.208</v>
      </c>
      <c r="F88" s="74">
        <f t="shared" si="3"/>
        <v>2705.633</v>
      </c>
      <c r="G88" s="75">
        <f t="shared" si="4"/>
        <v>2293.49999999977</v>
      </c>
      <c r="K88" s="82">
        <f>IF(AND(年报!N$2&lt;=A88,A88&lt;=年报!N$3),1,0)</f>
        <v>0</v>
      </c>
    </row>
    <row r="89" spans="1:11">
      <c r="A89" s="21">
        <v>44375</v>
      </c>
      <c r="B89" s="77">
        <f>'DC4-1'!B89</f>
        <v>2581.994</v>
      </c>
      <c r="C89" s="77">
        <f>IF(ISERROR(VLOOKUP(A89,'DC4-1'!$A$4:$Q$1997,5,TRUE)),"",VLOOKUP(A89,'DC4-1'!$A$4:$Q$1997,5,TRUE))</f>
        <v>260.8225</v>
      </c>
      <c r="D89" s="65">
        <v>137.167</v>
      </c>
      <c r="E89" s="65">
        <v>137.199</v>
      </c>
      <c r="F89" s="74">
        <f t="shared" si="3"/>
        <v>2705.6335</v>
      </c>
      <c r="G89" s="75">
        <f t="shared" si="4"/>
        <v>2293.00000000012</v>
      </c>
      <c r="K89" s="82">
        <f>IF(AND(年报!N$2&lt;=A89,A89&lt;=年报!N$3),1,0)</f>
        <v>0</v>
      </c>
    </row>
    <row r="90" spans="1:11">
      <c r="A90" s="21">
        <v>44377</v>
      </c>
      <c r="B90" s="77">
        <f>'DC4-1'!B90</f>
        <v>2581.994</v>
      </c>
      <c r="C90" s="77">
        <f>IF(ISERROR(VLOOKUP(A90,'DC4-1'!$A$4:$Q$1997,5,TRUE)),"",VLOOKUP(A90,'DC4-1'!$A$4:$Q$1997,5,TRUE))</f>
        <v>260.8085</v>
      </c>
      <c r="D90" s="65">
        <v>137.159</v>
      </c>
      <c r="E90" s="65">
        <v>137.191</v>
      </c>
      <c r="F90" s="74">
        <f t="shared" si="3"/>
        <v>2705.6275</v>
      </c>
      <c r="G90" s="75">
        <f t="shared" si="4"/>
        <v>2298.99999999998</v>
      </c>
      <c r="K90" s="82">
        <f>IF(AND(年报!N$2&lt;=A90,A90&lt;=年报!N$3),1,0)</f>
        <v>0</v>
      </c>
    </row>
    <row r="91" spans="1:11">
      <c r="A91" s="21">
        <v>44380</v>
      </c>
      <c r="B91" s="77">
        <f>'DC4-1'!B91</f>
        <v>2581.994</v>
      </c>
      <c r="C91" s="77">
        <f>IF(ISERROR(VLOOKUP(A91,'DC4-1'!$A$4:$Q$1997,5,TRUE)),"",VLOOKUP(A91,'DC4-1'!$A$4:$Q$1997,5,TRUE))</f>
        <v>260.789</v>
      </c>
      <c r="D91" s="65">
        <v>137.146</v>
      </c>
      <c r="E91" s="65">
        <v>137.173</v>
      </c>
      <c r="F91" s="74">
        <f t="shared" si="3"/>
        <v>2705.6235</v>
      </c>
      <c r="G91" s="75">
        <f t="shared" si="4"/>
        <v>2302.99999999943</v>
      </c>
      <c r="K91" s="82">
        <f>IF(AND(年报!N$2&lt;=A91,A91&lt;=年报!N$3),1,0)</f>
        <v>0</v>
      </c>
    </row>
    <row r="92" spans="1:11">
      <c r="A92" s="21">
        <v>44383</v>
      </c>
      <c r="B92" s="77">
        <f>'DC4-1'!B92</f>
        <v>2581.994</v>
      </c>
      <c r="C92" s="77">
        <f>IF(ISERROR(VLOOKUP(A92,'DC4-1'!$A$4:$Q$1997,5,TRUE)),"",VLOOKUP(A92,'DC4-1'!$A$4:$Q$1997,5,TRUE))</f>
        <v>260.794</v>
      </c>
      <c r="D92" s="65">
        <v>137.148</v>
      </c>
      <c r="E92" s="65">
        <v>137.181</v>
      </c>
      <c r="F92" s="74">
        <f t="shared" si="3"/>
        <v>2705.6235</v>
      </c>
      <c r="G92" s="75">
        <f t="shared" si="4"/>
        <v>2302.99999999988</v>
      </c>
      <c r="K92" s="82">
        <f>IF(AND(年报!N$2&lt;=A92,A92&lt;=年报!N$3),1,0)</f>
        <v>0</v>
      </c>
    </row>
    <row r="93" spans="1:11">
      <c r="A93" s="21">
        <v>44385</v>
      </c>
      <c r="B93" s="77">
        <f>'DC4-1'!B93</f>
        <v>2581.994</v>
      </c>
      <c r="C93" s="77">
        <f>IF(ISERROR(VLOOKUP(A93,'DC4-1'!$A$4:$Q$1997,5,TRUE)),"",VLOOKUP(A93,'DC4-1'!$A$4:$Q$1997,5,TRUE))</f>
        <v>260.7795</v>
      </c>
      <c r="D93" s="65">
        <v>137.137</v>
      </c>
      <c r="E93" s="65">
        <v>137.166</v>
      </c>
      <c r="F93" s="74">
        <f t="shared" si="3"/>
        <v>2705.622</v>
      </c>
      <c r="G93" s="75">
        <f t="shared" si="4"/>
        <v>2304.49999999973</v>
      </c>
      <c r="K93" s="82">
        <f>IF(AND(年报!N$2&lt;=A93,A93&lt;=年报!N$3),1,0)</f>
        <v>0</v>
      </c>
    </row>
    <row r="94" spans="1:11">
      <c r="A94" s="21">
        <v>44387</v>
      </c>
      <c r="B94" s="77">
        <f>'DC4-1'!B94</f>
        <v>2581.994</v>
      </c>
      <c r="C94" s="77">
        <f>IF(ISERROR(VLOOKUP(A94,'DC4-1'!$A$4:$Q$1997,5,TRUE)),"",VLOOKUP(A94,'DC4-1'!$A$4:$Q$1997,5,TRUE))</f>
        <v>260.775</v>
      </c>
      <c r="D94" s="65">
        <v>137.132</v>
      </c>
      <c r="E94" s="65">
        <v>137.165</v>
      </c>
      <c r="F94" s="74">
        <f t="shared" si="3"/>
        <v>2705.6205</v>
      </c>
      <c r="G94" s="75">
        <f t="shared" si="4"/>
        <v>2306.00000000004</v>
      </c>
      <c r="K94" s="82">
        <f>IF(AND(年报!N$2&lt;=A94,A94&lt;=年报!N$3),1,0)</f>
        <v>0</v>
      </c>
    </row>
    <row r="95" spans="1:11">
      <c r="A95" s="21">
        <v>44390</v>
      </c>
      <c r="B95" s="77">
        <f>'DC4-1'!B95</f>
        <v>2581.994</v>
      </c>
      <c r="C95" s="77">
        <f>IF(ISERROR(VLOOKUP(A95,'DC4-1'!$A$4:$Q$1997,5,TRUE)),"",VLOOKUP(A95,'DC4-1'!$A$4:$Q$1997,5,TRUE))</f>
        <v>260.771</v>
      </c>
      <c r="D95" s="65">
        <v>137.123</v>
      </c>
      <c r="E95" s="65">
        <v>137.152</v>
      </c>
      <c r="F95" s="74">
        <f t="shared" si="3"/>
        <v>2705.6275</v>
      </c>
      <c r="G95" s="75">
        <f t="shared" si="4"/>
        <v>2298.99999999952</v>
      </c>
      <c r="K95" s="82">
        <f>IF(AND(年报!N$2&lt;=A95,A95&lt;=年报!N$3),1,0)</f>
        <v>0</v>
      </c>
    </row>
    <row r="96" spans="1:11">
      <c r="A96" s="21">
        <v>44397</v>
      </c>
      <c r="B96" s="77">
        <f>'DC4-1'!B96</f>
        <v>2581.994</v>
      </c>
      <c r="C96" s="77">
        <f>IF(ISERROR(VLOOKUP(A96,'DC4-1'!$A$4:$Q$1997,5,TRUE)),"",VLOOKUP(A96,'DC4-1'!$A$4:$Q$1997,5,TRUE))</f>
        <v>262.638</v>
      </c>
      <c r="D96" s="65">
        <v>139.001</v>
      </c>
      <c r="E96" s="65">
        <v>139.041</v>
      </c>
      <c r="F96" s="74">
        <f t="shared" si="3"/>
        <v>2705.611</v>
      </c>
      <c r="G96" s="75">
        <f t="shared" si="4"/>
        <v>2315.50000000016</v>
      </c>
      <c r="K96" s="82">
        <f>IF(AND(年报!N$2&lt;=A96,A96&lt;=年报!N$3),1,0)</f>
        <v>0</v>
      </c>
    </row>
    <row r="97" spans="1:11">
      <c r="A97" s="21">
        <v>44401</v>
      </c>
      <c r="B97" s="77">
        <f>'DC4-1'!B97</f>
        <v>2581.994</v>
      </c>
      <c r="C97" s="77">
        <f>IF(ISERROR(VLOOKUP(A97,'DC4-1'!$A$4:$Q$1997,5,TRUE)),"",VLOOKUP(A97,'DC4-1'!$A$4:$Q$1997,5,TRUE))</f>
        <v>262.635</v>
      </c>
      <c r="D97" s="62">
        <v>139.005</v>
      </c>
      <c r="E97" s="62">
        <v>139.037</v>
      </c>
      <c r="F97" s="74">
        <f t="shared" si="3"/>
        <v>2705.608</v>
      </c>
      <c r="G97" s="75">
        <f t="shared" si="4"/>
        <v>2318.50000000031</v>
      </c>
      <c r="H97" s="75"/>
      <c r="K97" s="82">
        <f>IF(AND(年报!N$2&lt;=A97,A97&lt;=年报!N$3),1,0)</f>
        <v>0</v>
      </c>
    </row>
    <row r="98" spans="1:11">
      <c r="A98" s="21">
        <v>44437</v>
      </c>
      <c r="B98" s="77">
        <f>'DC4-1'!B98</f>
        <v>2581.994</v>
      </c>
      <c r="C98" s="77">
        <f>IF(ISERROR(VLOOKUP(A98,'DC4-1'!$A$4:$Q$1997,5,TRUE)),"",VLOOKUP(A98,'DC4-1'!$A$4:$Q$1997,5,TRUE))</f>
        <v>269.265</v>
      </c>
      <c r="D98" s="65">
        <v>145.663</v>
      </c>
      <c r="E98" s="65">
        <v>145.692</v>
      </c>
      <c r="F98" s="74">
        <f t="shared" si="3"/>
        <v>2705.5815</v>
      </c>
      <c r="G98" s="75">
        <f t="shared" si="4"/>
        <v>2344.9999999998</v>
      </c>
      <c r="K98" s="82">
        <f>IF(AND(年报!N$2&lt;=A98,A98&lt;=年报!N$3),1,0)</f>
        <v>0</v>
      </c>
    </row>
    <row r="99" spans="1:11">
      <c r="A99" s="21">
        <v>44445</v>
      </c>
      <c r="B99" s="77">
        <f>'DC4-1'!B99</f>
        <v>2581.994</v>
      </c>
      <c r="C99" s="77">
        <f>IF(ISERROR(VLOOKUP(A99,'DC4-1'!$A$4:$Q$1997,5,TRUE)),"",VLOOKUP(A99,'DC4-1'!$A$4:$Q$1997,5,TRUE))</f>
        <v>269.7915</v>
      </c>
      <c r="D99" s="65">
        <v>146.197</v>
      </c>
      <c r="E99" s="65">
        <v>146.228</v>
      </c>
      <c r="F99" s="74">
        <f t="shared" si="3"/>
        <v>2705.573</v>
      </c>
      <c r="G99" s="75">
        <f t="shared" si="4"/>
        <v>2353.50000000017</v>
      </c>
      <c r="K99" s="82">
        <f>IF(AND(年报!N$2&lt;=A99,A99&lt;=年报!N$3),1,0)</f>
        <v>0</v>
      </c>
    </row>
    <row r="100" spans="1:11">
      <c r="A100" s="21">
        <v>44448</v>
      </c>
      <c r="B100" s="77">
        <f>'DC4-1'!B100</f>
        <v>2581.994</v>
      </c>
      <c r="C100" s="77">
        <f>IF(ISERROR(VLOOKUP(A100,'DC4-1'!$A$4:$Q$1997,5,TRUE)),"",VLOOKUP(A100,'DC4-1'!$A$4:$Q$1997,5,TRUE))</f>
        <v>269.7105</v>
      </c>
      <c r="D100" s="65">
        <v>146.092</v>
      </c>
      <c r="E100" s="65">
        <v>146.203</v>
      </c>
      <c r="F100" s="74">
        <f t="shared" si="3"/>
        <v>2705.557</v>
      </c>
      <c r="G100" s="75">
        <f t="shared" si="4"/>
        <v>2369.49999999979</v>
      </c>
      <c r="K100" s="82">
        <f>IF(AND(年报!N$2&lt;=A100,A100&lt;=年报!N$3),1,0)</f>
        <v>0</v>
      </c>
    </row>
    <row r="101" spans="1:11">
      <c r="A101" s="21"/>
      <c r="B101" s="77"/>
      <c r="C101" s="77"/>
      <c r="D101" s="65"/>
      <c r="E101" s="65"/>
      <c r="F101" s="74"/>
      <c r="G101" s="75"/>
      <c r="K101" s="82">
        <f>IF(AND(年报!N$2&lt;=A101,A101&lt;=年报!N$3),1,0)</f>
        <v>0</v>
      </c>
    </row>
    <row r="102" spans="1:11">
      <c r="A102" s="21"/>
      <c r="B102" s="77"/>
      <c r="C102" s="77"/>
      <c r="D102" s="65"/>
      <c r="E102" s="65"/>
      <c r="F102" s="74"/>
      <c r="G102" s="75"/>
      <c r="K102" s="82">
        <f>IF(AND(年报!N$2&lt;=A102,A102&lt;=年报!N$3),1,0)</f>
        <v>0</v>
      </c>
    </row>
    <row r="103" spans="1:11">
      <c r="A103" s="21"/>
      <c r="B103" s="77"/>
      <c r="C103" s="77"/>
      <c r="D103" s="65"/>
      <c r="E103" s="65"/>
      <c r="F103" s="74"/>
      <c r="G103" s="75"/>
      <c r="K103" s="82">
        <f>IF(AND(年报!N$2&lt;=A103,A103&lt;=年报!N$3),1,0)</f>
        <v>0</v>
      </c>
    </row>
    <row r="104" spans="1:11">
      <c r="A104" s="21"/>
      <c r="B104" s="77"/>
      <c r="C104" s="77"/>
      <c r="D104" s="65"/>
      <c r="E104" s="65"/>
      <c r="F104" s="74"/>
      <c r="G104" s="75"/>
      <c r="K104" s="82">
        <f>IF(AND(年报!N$2&lt;=A104,A104&lt;=年报!N$3),1,0)</f>
        <v>0</v>
      </c>
    </row>
    <row r="105" spans="1:11">
      <c r="A105" s="21"/>
      <c r="B105" s="77"/>
      <c r="C105" s="77"/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/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/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/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/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/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D118" s="65"/>
      <c r="E118" s="65"/>
      <c r="F118" s="74"/>
      <c r="G118" s="75"/>
      <c r="K118" s="82">
        <f>IF(AND(年报!N$2&lt;=A118,A118&lt;=年报!N$3),1,0)</f>
        <v>0</v>
      </c>
    </row>
    <row r="119" spans="1:11">
      <c r="A119" s="21"/>
      <c r="B119" s="77"/>
      <c r="C119" s="77"/>
      <c r="F119" s="74"/>
      <c r="G119" s="75"/>
      <c r="H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>
        <f>IF(AND(年报!N$2&lt;=A124,A124&lt;=年报!N$3),1,0)</f>
        <v>0</v>
      </c>
    </row>
    <row r="125" spans="1:11">
      <c r="A125" s="21"/>
      <c r="B125" s="77"/>
      <c r="C125" s="77"/>
      <c r="D125" s="65"/>
      <c r="E125" s="65"/>
      <c r="F125" s="74"/>
      <c r="G125" s="75"/>
      <c r="K125" s="82">
        <f>IF(AND(年报!N$2&lt;=A125,A125&lt;=年报!N$3),1,0)</f>
        <v>0</v>
      </c>
    </row>
    <row r="126" spans="1:11">
      <c r="A126" s="21"/>
      <c r="B126" s="77"/>
      <c r="C126" s="77"/>
      <c r="D126" s="65"/>
      <c r="E126" s="65"/>
      <c r="F126" s="74"/>
      <c r="G126" s="75"/>
      <c r="K126" s="82">
        <f>IF(AND(年报!N$2&lt;=A126,A126&lt;=年报!N$3),1,0)</f>
        <v>0</v>
      </c>
    </row>
    <row r="127" spans="1:11">
      <c r="A127" s="21"/>
      <c r="B127" s="77"/>
      <c r="C127" s="77"/>
      <c r="D127" s="65"/>
      <c r="E127" s="65"/>
      <c r="F127" s="74"/>
      <c r="G127" s="75"/>
      <c r="K127" s="82">
        <f>IF(AND(年报!N$2&lt;=A127,A127&lt;=年报!N$3),1,0)</f>
        <v>0</v>
      </c>
    </row>
    <row r="128" spans="1:11">
      <c r="A128" s="21"/>
      <c r="B128" s="77"/>
      <c r="C128" s="77"/>
      <c r="D128" s="65"/>
      <c r="E128" s="65"/>
      <c r="F128" s="74"/>
      <c r="G128" s="75"/>
      <c r="K128" s="82">
        <f>IF(AND(年报!N$2&lt;=A128,A128&lt;=年报!N$3),1,0)</f>
        <v>0</v>
      </c>
    </row>
    <row r="129" spans="1:11">
      <c r="A129" s="21"/>
      <c r="B129" s="77"/>
      <c r="C129" s="77"/>
      <c r="D129" s="65"/>
      <c r="E129" s="65"/>
      <c r="F129" s="74"/>
      <c r="G129" s="75"/>
      <c r="K129" s="82">
        <f>IF(AND(年报!N$2&lt;=A129,A129&lt;=年报!N$3),1,0)</f>
        <v>0</v>
      </c>
    </row>
    <row r="130" spans="1:11">
      <c r="A130" s="21"/>
      <c r="B130" s="77"/>
      <c r="C130" s="77"/>
      <c r="D130" s="65"/>
      <c r="E130" s="65"/>
      <c r="F130" s="74"/>
      <c r="G130" s="75"/>
      <c r="K130" s="82">
        <f>IF(AND(年报!N$2&lt;=A130,A130&lt;=年报!N$3),1,0)</f>
        <v>0</v>
      </c>
    </row>
    <row r="131" spans="1:11">
      <c r="A131" s="21"/>
      <c r="B131" s="77"/>
      <c r="C131" s="77"/>
      <c r="D131" s="65"/>
      <c r="E131" s="65"/>
      <c r="F131" s="74"/>
      <c r="G131" s="75"/>
      <c r="K131" s="82">
        <f>IF(AND(年报!N$2&lt;=A131,A131&lt;=年报!N$3),1,0)</f>
        <v>0</v>
      </c>
    </row>
    <row r="132" spans="1:11">
      <c r="A132" s="21"/>
      <c r="B132" s="77"/>
      <c r="C132" s="77"/>
      <c r="D132" s="65"/>
      <c r="E132" s="65"/>
      <c r="F132" s="74"/>
      <c r="G132" s="75"/>
      <c r="K132" s="82">
        <f>IF(AND(年报!N$2&lt;=A132,A132&lt;=年报!N$3),1,0)</f>
        <v>0</v>
      </c>
    </row>
    <row r="133" spans="1:11">
      <c r="A133" s="21"/>
      <c r="B133" s="77"/>
      <c r="C133" s="77"/>
      <c r="D133" s="65"/>
      <c r="E133" s="65"/>
      <c r="F133" s="74"/>
      <c r="G133" s="75"/>
      <c r="K133" s="82">
        <f>IF(AND(年报!N$2&lt;=A133,A133&lt;=年报!N$3),1,0)</f>
        <v>0</v>
      </c>
    </row>
    <row r="134" spans="1:11">
      <c r="A134" s="21"/>
      <c r="B134" s="77"/>
      <c r="C134" s="77"/>
      <c r="D134" s="65"/>
      <c r="E134" s="65"/>
      <c r="F134" s="74"/>
      <c r="G134" s="75"/>
      <c r="K134" s="82">
        <f>IF(AND(年报!N$2&lt;=A134,A134&lt;=年报!N$3),1,0)</f>
        <v>0</v>
      </c>
    </row>
    <row r="135" spans="1:11">
      <c r="A135" s="21"/>
      <c r="B135" s="77"/>
      <c r="C135" s="77"/>
      <c r="D135" s="65"/>
      <c r="E135" s="65"/>
      <c r="F135" s="74"/>
      <c r="G135" s="75"/>
      <c r="K135" s="82">
        <f>IF(AND(年报!N$2&lt;=A135,A135&lt;=年报!N$3),1,0)</f>
        <v>0</v>
      </c>
    </row>
    <row r="136" spans="1:11">
      <c r="A136" s="21"/>
      <c r="B136" s="77"/>
      <c r="C136" s="77"/>
      <c r="D136" s="65"/>
      <c r="E136" s="65"/>
      <c r="F136" s="74"/>
      <c r="G136" s="75"/>
      <c r="K136" s="82">
        <f>IF(AND(年报!N$2&lt;=A136,A136&lt;=年报!N$3),1,0)</f>
        <v>0</v>
      </c>
    </row>
    <row r="137" spans="1:11">
      <c r="A137" s="21"/>
      <c r="B137" s="77"/>
      <c r="C137" s="77"/>
      <c r="D137" s="65"/>
      <c r="E137" s="65"/>
      <c r="F137" s="74"/>
      <c r="G137" s="75"/>
      <c r="K137" s="82">
        <f>IF(AND(年报!N$2&lt;=A137,A137&lt;=年报!N$3),1,0)</f>
        <v>0</v>
      </c>
    </row>
    <row r="138" spans="1:11">
      <c r="A138" s="21"/>
      <c r="B138" s="77"/>
      <c r="C138" s="77"/>
      <c r="D138" s="65"/>
      <c r="E138" s="65"/>
      <c r="F138" s="74"/>
      <c r="G138" s="75"/>
      <c r="K138" s="82">
        <f>IF(AND(年报!N$2&lt;=A138,A138&lt;=年报!N$3),1,0)</f>
        <v>0</v>
      </c>
    </row>
    <row r="139" spans="1:11">
      <c r="A139" s="21"/>
      <c r="B139" s="77"/>
      <c r="C139" s="77"/>
      <c r="D139" s="65"/>
      <c r="E139" s="65"/>
      <c r="F139" s="74"/>
      <c r="G139" s="75"/>
      <c r="K139" s="82">
        <f>IF(AND(年报!N$2&lt;=A139,A139&lt;=年报!N$3),1,0)</f>
        <v>0</v>
      </c>
    </row>
    <row r="140" spans="1:11">
      <c r="A140" s="21"/>
      <c r="B140" s="77"/>
      <c r="C140" s="77"/>
      <c r="D140" s="65"/>
      <c r="E140" s="65"/>
      <c r="F140" s="74"/>
      <c r="G140" s="75"/>
      <c r="K140" s="82">
        <f>IF(AND(年报!N$2&lt;=A140,A140&lt;=年报!N$3),1,0)</f>
        <v>0</v>
      </c>
    </row>
    <row r="141" spans="1:11">
      <c r="A141" s="21"/>
      <c r="B141" s="77"/>
      <c r="C141" s="77"/>
      <c r="D141" s="65"/>
      <c r="E141" s="65"/>
      <c r="F141" s="74"/>
      <c r="G141" s="75"/>
      <c r="K141" s="82">
        <f>IF(AND(年报!N$2&lt;=A141,A141&lt;=年报!N$3),1,0)</f>
        <v>0</v>
      </c>
    </row>
    <row r="142" spans="1:11">
      <c r="A142" s="21"/>
      <c r="B142" s="77"/>
      <c r="C142" s="77"/>
      <c r="F142" s="74"/>
      <c r="G142" s="75"/>
      <c r="H142" s="75"/>
      <c r="K142" s="82">
        <f>IF(AND(年报!N$2&lt;=A142,A142&lt;=年报!N$3),1,0)</f>
        <v>0</v>
      </c>
    </row>
    <row r="143" spans="1:11">
      <c r="A143" s="21"/>
      <c r="B143" s="77"/>
      <c r="C143" s="77"/>
      <c r="D143" s="65"/>
      <c r="E143" s="65"/>
      <c r="F143" s="74"/>
      <c r="G143" s="75"/>
      <c r="K143" s="82">
        <f>IF(AND(年报!N$2&lt;=A143,A143&lt;=年报!N$3),1,0)</f>
        <v>0</v>
      </c>
    </row>
    <row r="144" spans="1:11">
      <c r="A144" s="21"/>
      <c r="B144" s="77"/>
      <c r="C144" s="77"/>
      <c r="D144" s="65"/>
      <c r="E144" s="65"/>
      <c r="F144" s="74"/>
      <c r="G144" s="75"/>
      <c r="K144" s="82">
        <f>IF(AND(年报!N$2&lt;=A144,A144&lt;=年报!N$3),1,0)</f>
        <v>0</v>
      </c>
    </row>
    <row r="145" spans="1:11">
      <c r="A145" s="21"/>
      <c r="B145" s="77"/>
      <c r="C145" s="77"/>
      <c r="D145" s="65"/>
      <c r="E145" s="65"/>
      <c r="F145" s="74"/>
      <c r="G145" s="75"/>
      <c r="K145" s="82">
        <f>IF(AND(年报!N$2&lt;=A145,A145&lt;=年报!N$3),1,0)</f>
        <v>0</v>
      </c>
    </row>
    <row r="146" spans="1:11">
      <c r="A146" s="21"/>
      <c r="B146" s="77"/>
      <c r="C146" s="77"/>
      <c r="D146" s="65"/>
      <c r="E146" s="65"/>
      <c r="F146" s="74"/>
      <c r="G146" s="75"/>
      <c r="K146" s="82">
        <f>IF(AND(年报!N$2&lt;=A146,A146&lt;=年报!N$3),1,0)</f>
        <v>0</v>
      </c>
    </row>
    <row r="147" spans="1:11">
      <c r="A147" s="21"/>
      <c r="B147" s="77"/>
      <c r="C147" s="77"/>
      <c r="D147" s="65"/>
      <c r="E147" s="65"/>
      <c r="F147" s="74"/>
      <c r="G147" s="75"/>
      <c r="K147" s="82">
        <f>IF(AND(年报!N$2&lt;=A147,A147&lt;=年报!N$3),1,0)</f>
        <v>0</v>
      </c>
    </row>
    <row r="148" spans="1:11">
      <c r="A148" s="21"/>
      <c r="B148" s="77"/>
      <c r="C148" s="77"/>
      <c r="D148" s="65"/>
      <c r="E148" s="65"/>
      <c r="F148" s="74"/>
      <c r="G148" s="75"/>
      <c r="K148" s="82">
        <f>IF(AND(年报!N$2&lt;=A148,A148&lt;=年报!N$3),1,0)</f>
        <v>0</v>
      </c>
    </row>
    <row r="149" spans="1:11">
      <c r="A149" s="21"/>
      <c r="B149" s="77"/>
      <c r="C149" s="77"/>
      <c r="D149" s="65"/>
      <c r="E149" s="65"/>
      <c r="F149" s="74"/>
      <c r="G149" s="75"/>
      <c r="K149" s="82">
        <f>IF(AND(年报!N$2&lt;=A149,A149&lt;=年报!N$3),1,0)</f>
        <v>0</v>
      </c>
    </row>
    <row r="150" spans="1:11">
      <c r="A150" s="21"/>
      <c r="B150" s="77"/>
      <c r="C150" s="77"/>
      <c r="D150" s="65"/>
      <c r="E150" s="65"/>
      <c r="F150" s="74"/>
      <c r="G150" s="75"/>
      <c r="K150" s="82">
        <f>IF(AND(年报!N$2&lt;=A150,A150&lt;=年报!N$3),1,0)</f>
        <v>0</v>
      </c>
    </row>
    <row r="151" spans="1:11">
      <c r="A151" s="21"/>
      <c r="B151" s="77"/>
      <c r="C151" s="77"/>
      <c r="D151" s="65"/>
      <c r="E151" s="65"/>
      <c r="F151" s="74"/>
      <c r="G151" s="75"/>
      <c r="K151" s="82">
        <f>IF(AND(年报!N$2&lt;=A151,A151&lt;=年报!N$3),1,0)</f>
        <v>0</v>
      </c>
    </row>
    <row r="152" spans="1:11">
      <c r="A152" s="21"/>
      <c r="B152" s="77"/>
      <c r="C152" s="77"/>
      <c r="D152" s="65"/>
      <c r="E152" s="65"/>
      <c r="F152" s="74"/>
      <c r="G152" s="75"/>
      <c r="K152" s="82">
        <f>IF(AND(年报!N$2&lt;=A152,A152&lt;=年报!N$3),1,0)</f>
        <v>0</v>
      </c>
    </row>
    <row r="153" spans="1:11">
      <c r="A153" s="21"/>
      <c r="B153" s="77"/>
      <c r="C153" s="77"/>
      <c r="D153" s="65"/>
      <c r="E153" s="65"/>
      <c r="F153" s="74"/>
      <c r="G153" s="75"/>
      <c r="K153" s="82">
        <f>IF(AND(年报!N$2&lt;=A153,A153&lt;=年报!N$3),1,0)</f>
        <v>0</v>
      </c>
    </row>
    <row r="154" spans="1:11">
      <c r="A154" s="21"/>
      <c r="B154" s="77"/>
      <c r="C154" s="77"/>
      <c r="D154" s="65"/>
      <c r="E154" s="65"/>
      <c r="F154" s="74"/>
      <c r="G154" s="75"/>
      <c r="K154" s="82">
        <f>IF(AND(年报!N$2&lt;=A154,A154&lt;=年报!N$3),1,0)</f>
        <v>0</v>
      </c>
    </row>
    <row r="155" spans="1:11">
      <c r="A155" s="21"/>
      <c r="B155" s="77"/>
      <c r="C155" s="77"/>
      <c r="D155" s="65"/>
      <c r="E155" s="65"/>
      <c r="F155" s="74"/>
      <c r="G155" s="75"/>
      <c r="K155" s="82">
        <f>IF(AND(年报!N$2&lt;=A155,A155&lt;=年报!N$3),1,0)</f>
        <v>0</v>
      </c>
    </row>
    <row r="156" spans="1:11">
      <c r="A156" s="21"/>
      <c r="B156" s="77"/>
      <c r="C156" s="77"/>
      <c r="D156" s="65"/>
      <c r="E156" s="65"/>
      <c r="F156" s="74"/>
      <c r="G156" s="75"/>
      <c r="K156" s="82">
        <f>IF(AND(年报!N$2&lt;=A156,A156&lt;=年报!N$3),1,0)</f>
        <v>0</v>
      </c>
    </row>
    <row r="157" spans="1:11">
      <c r="A157" s="21"/>
      <c r="B157" s="77"/>
      <c r="C157" s="77"/>
      <c r="D157" s="65"/>
      <c r="E157" s="65"/>
      <c r="F157" s="74"/>
      <c r="G157" s="75"/>
      <c r="K157" s="82">
        <f>IF(AND(年报!N$2&lt;=A157,A157&lt;=年报!N$3),1,0)</f>
        <v>0</v>
      </c>
    </row>
    <row r="158" spans="1:11">
      <c r="A158" s="21"/>
      <c r="B158" s="77"/>
      <c r="C158" s="77"/>
      <c r="D158" s="65"/>
      <c r="E158" s="65"/>
      <c r="F158" s="74"/>
      <c r="G158" s="75"/>
      <c r="K158" s="82">
        <f>IF(AND(年报!N$2&lt;=A158,A158&lt;=年报!N$3),1,0)</f>
        <v>0</v>
      </c>
    </row>
    <row r="159" spans="1:11">
      <c r="A159" s="21"/>
      <c r="B159" s="77"/>
      <c r="C159" s="77"/>
      <c r="D159" s="65"/>
      <c r="E159" s="65"/>
      <c r="F159" s="74"/>
      <c r="G159" s="75"/>
      <c r="K159" s="82">
        <f>IF(AND(年报!N$2&lt;=A159,A159&lt;=年报!N$3),1,0)</f>
        <v>0</v>
      </c>
    </row>
    <row r="160" spans="1:11">
      <c r="A160" s="21"/>
      <c r="B160" s="77"/>
      <c r="C160" s="77"/>
      <c r="D160" s="65"/>
      <c r="E160" s="65"/>
      <c r="F160" s="74"/>
      <c r="G160" s="75"/>
      <c r="K160" s="82">
        <f>IF(AND(年报!N$2&lt;=A160,A160&lt;=年报!N$3),1,0)</f>
        <v>0</v>
      </c>
    </row>
    <row r="161" spans="1:11">
      <c r="A161" s="21"/>
      <c r="B161" s="77"/>
      <c r="C161" s="77"/>
      <c r="D161" s="65"/>
      <c r="E161" s="65"/>
      <c r="F161" s="74"/>
      <c r="G161" s="75"/>
      <c r="K161" s="82">
        <f>IF(AND(年报!N$2&lt;=A161,A161&lt;=年报!N$3),1,0)</f>
        <v>0</v>
      </c>
    </row>
    <row r="162" spans="1:11">
      <c r="A162" s="21"/>
      <c r="B162" s="77"/>
      <c r="C162" s="77"/>
      <c r="D162" s="65"/>
      <c r="E162" s="65"/>
      <c r="F162" s="74"/>
      <c r="G162" s="75"/>
      <c r="K162" s="82">
        <f>IF(AND(年报!N$2&lt;=A162,A162&lt;=年报!N$3),1,0)</f>
        <v>0</v>
      </c>
    </row>
    <row r="163" spans="1:11">
      <c r="A163" s="21"/>
      <c r="B163" s="77"/>
      <c r="C163" s="77"/>
      <c r="D163" s="65"/>
      <c r="E163" s="65"/>
      <c r="F163" s="74"/>
      <c r="G163" s="75"/>
      <c r="K163" s="82">
        <f>IF(AND(年报!N$2&lt;=A163,A163&lt;=年报!N$3),1,0)</f>
        <v>0</v>
      </c>
    </row>
    <row r="164" spans="1:11">
      <c r="A164" s="21"/>
      <c r="B164" s="77"/>
      <c r="C164" s="77"/>
      <c r="D164" s="65"/>
      <c r="E164" s="65"/>
      <c r="F164" s="74"/>
      <c r="G164" s="75"/>
      <c r="K164" s="82">
        <f>IF(AND(年报!N$2&lt;=A164,A164&lt;=年报!N$3),1,0)</f>
        <v>0</v>
      </c>
    </row>
    <row r="165" spans="1:11">
      <c r="A165" s="21"/>
      <c r="B165" s="77"/>
      <c r="C165" s="77"/>
      <c r="F165" s="74"/>
      <c r="G165" s="75"/>
      <c r="H165" s="75"/>
      <c r="K165" s="82">
        <f>IF(AND(年报!N$2&lt;=A165,A165&lt;=年报!N$3),1,0)</f>
        <v>0</v>
      </c>
    </row>
    <row r="166" spans="1:11">
      <c r="A166" s="21"/>
      <c r="B166" s="77"/>
      <c r="C166" s="77"/>
      <c r="D166" s="65"/>
      <c r="E166" s="65"/>
      <c r="F166" s="74"/>
      <c r="G166" s="75"/>
      <c r="K166" s="82">
        <f>IF(AND(年报!N$2&lt;=A166,A166&lt;=年报!N$3),1,0)</f>
        <v>0</v>
      </c>
    </row>
    <row r="167" spans="1:11">
      <c r="A167" s="21"/>
      <c r="B167" s="77"/>
      <c r="C167" s="77"/>
      <c r="D167" s="65"/>
      <c r="E167" s="65"/>
      <c r="F167" s="74"/>
      <c r="G167" s="75"/>
      <c r="K167" s="82">
        <f>IF(AND(年报!N$2&lt;=A167,A167&lt;=年报!N$3),1,0)</f>
        <v>0</v>
      </c>
    </row>
    <row r="168" spans="1:11">
      <c r="A168" s="21"/>
      <c r="B168" s="77"/>
      <c r="C168" s="77"/>
      <c r="D168" s="65"/>
      <c r="E168" s="65"/>
      <c r="F168" s="74"/>
      <c r="G168" s="75"/>
      <c r="K168" s="82">
        <f>IF(AND(年报!N$2&lt;=A168,A168&lt;=年报!N$3),1,0)</f>
        <v>0</v>
      </c>
    </row>
    <row r="169" spans="1:11">
      <c r="A169" s="21"/>
      <c r="B169" s="77"/>
      <c r="C169" s="77"/>
      <c r="D169" s="65"/>
      <c r="E169" s="65"/>
      <c r="F169" s="74"/>
      <c r="G169" s="75"/>
      <c r="K169" s="82">
        <f>IF(AND(年报!N$2&lt;=A169,A169&lt;=年报!N$3),1,0)</f>
        <v>0</v>
      </c>
    </row>
    <row r="170" spans="1:11">
      <c r="A170" s="21"/>
      <c r="B170" s="77"/>
      <c r="C170" s="77"/>
      <c r="D170" s="65"/>
      <c r="E170" s="65"/>
      <c r="F170" s="74"/>
      <c r="G170" s="75"/>
      <c r="K170" s="82">
        <f>IF(AND(年报!N$2&lt;=A170,A170&lt;=年报!N$3),1,0)</f>
        <v>0</v>
      </c>
    </row>
    <row r="171" spans="1:11">
      <c r="A171" s="21"/>
      <c r="B171" s="77"/>
      <c r="C171" s="77"/>
      <c r="D171" s="65"/>
      <c r="E171" s="65"/>
      <c r="F171" s="74"/>
      <c r="G171" s="75"/>
      <c r="K171" s="82">
        <f>IF(AND(年报!N$2&lt;=A171,A171&lt;=年报!N$3),1,0)</f>
        <v>0</v>
      </c>
    </row>
    <row r="172" spans="1:11">
      <c r="A172" s="21"/>
      <c r="B172" s="77"/>
      <c r="C172" s="77"/>
      <c r="D172" s="65"/>
      <c r="E172" s="65"/>
      <c r="F172" s="74"/>
      <c r="G172" s="75"/>
      <c r="K172" s="82">
        <f>IF(AND(年报!N$2&lt;=A172,A172&lt;=年报!N$3),1,0)</f>
        <v>0</v>
      </c>
    </row>
    <row r="173" spans="1:11">
      <c r="A173" s="21"/>
      <c r="B173" s="77"/>
      <c r="C173" s="77"/>
      <c r="D173" s="65"/>
      <c r="E173" s="65"/>
      <c r="F173" s="74"/>
      <c r="G173" s="75"/>
      <c r="K173" s="82">
        <f>IF(AND(年报!N$2&lt;=A173,A173&lt;=年报!N$3),1,0)</f>
        <v>0</v>
      </c>
    </row>
    <row r="174" spans="1:11">
      <c r="A174" s="21"/>
      <c r="B174" s="77"/>
      <c r="C174" s="77"/>
      <c r="D174" s="65"/>
      <c r="E174" s="65"/>
      <c r="F174" s="74"/>
      <c r="G174" s="75"/>
      <c r="K174" s="82">
        <f>IF(AND(年报!N$2&lt;=A174,A174&lt;=年报!N$3),1,0)</f>
        <v>0</v>
      </c>
    </row>
    <row r="175" spans="1:11">
      <c r="A175" s="21"/>
      <c r="B175" s="77"/>
      <c r="C175" s="77"/>
      <c r="D175" s="65"/>
      <c r="E175" s="65"/>
      <c r="F175" s="74"/>
      <c r="G175" s="75"/>
      <c r="K175" s="82">
        <f>IF(AND(年报!N$2&lt;=A175,A175&lt;=年报!N$3),1,0)</f>
        <v>0</v>
      </c>
    </row>
    <row r="176" spans="1:11">
      <c r="A176" s="21"/>
      <c r="B176" s="77"/>
      <c r="C176" s="77"/>
      <c r="D176" s="65"/>
      <c r="E176" s="65"/>
      <c r="F176" s="74"/>
      <c r="G176" s="75"/>
      <c r="K176" s="82">
        <f>IF(AND(年报!N$2&lt;=A176,A176&lt;=年报!N$3),1,0)</f>
        <v>0</v>
      </c>
    </row>
    <row r="177" spans="1:11">
      <c r="A177" s="21"/>
      <c r="B177" s="77"/>
      <c r="C177" s="77"/>
      <c r="D177" s="65"/>
      <c r="E177" s="65"/>
      <c r="F177" s="74"/>
      <c r="G177" s="75"/>
      <c r="K177" s="82">
        <f>IF(AND(年报!N$2&lt;=A177,A177&lt;=年报!N$3),1,0)</f>
        <v>0</v>
      </c>
    </row>
    <row r="178" spans="1:11">
      <c r="A178" s="21"/>
      <c r="B178" s="77"/>
      <c r="C178" s="77"/>
      <c r="D178" s="65"/>
      <c r="E178" s="65"/>
      <c r="F178" s="74"/>
      <c r="G178" s="75"/>
      <c r="K178" s="82">
        <f>IF(AND(年报!N$2&lt;=A178,A178&lt;=年报!N$3),1,0)</f>
        <v>0</v>
      </c>
    </row>
    <row r="179" spans="1:11">
      <c r="A179" s="21"/>
      <c r="B179" s="77"/>
      <c r="C179" s="77"/>
      <c r="D179" s="65"/>
      <c r="E179" s="65"/>
      <c r="F179" s="74"/>
      <c r="G179" s="75"/>
      <c r="K179" s="82">
        <f>IF(AND(年报!N$2&lt;=A179,A179&lt;=年报!N$3),1,0)</f>
        <v>0</v>
      </c>
    </row>
    <row r="180" spans="1:11">
      <c r="A180" s="21"/>
      <c r="B180" s="77"/>
      <c r="C180" s="77"/>
      <c r="D180" s="65"/>
      <c r="E180" s="65"/>
      <c r="F180" s="74"/>
      <c r="G180" s="75"/>
      <c r="K180" s="82">
        <f>IF(AND(年报!N$2&lt;=A180,A180&lt;=年报!N$3),1,0)</f>
        <v>0</v>
      </c>
    </row>
    <row r="181" spans="1:11">
      <c r="A181" s="21"/>
      <c r="B181" s="77"/>
      <c r="C181" s="77"/>
      <c r="D181" s="65"/>
      <c r="E181" s="65"/>
      <c r="F181" s="74"/>
      <c r="G181" s="75"/>
      <c r="K181" s="82">
        <f>IF(AND(年报!N$2&lt;=A181,A181&lt;=年报!N$3),1,0)</f>
        <v>0</v>
      </c>
    </row>
    <row r="182" spans="1:11">
      <c r="A182" s="21"/>
      <c r="B182" s="77"/>
      <c r="C182" s="77"/>
      <c r="D182" s="65"/>
      <c r="E182" s="65"/>
      <c r="F182" s="74"/>
      <c r="G182" s="75"/>
      <c r="K182" s="82">
        <f>IF(AND(年报!N$2&lt;=A182,A182&lt;=年报!N$3),1,0)</f>
        <v>0</v>
      </c>
    </row>
    <row r="183" spans="1:11">
      <c r="A183" s="21"/>
      <c r="B183" s="77"/>
      <c r="C183" s="77"/>
      <c r="D183" s="65"/>
      <c r="E183" s="65"/>
      <c r="F183" s="74"/>
      <c r="G183" s="75"/>
      <c r="K183" s="82">
        <f>IF(AND(年报!N$2&lt;=A183,A183&lt;=年报!N$3),1,0)</f>
        <v>0</v>
      </c>
    </row>
    <row r="184" spans="1:11">
      <c r="A184" s="21"/>
      <c r="B184" s="77"/>
      <c r="C184" s="77"/>
      <c r="D184" s="65"/>
      <c r="E184" s="65"/>
      <c r="F184" s="74"/>
      <c r="G184" s="75"/>
      <c r="K184" s="82">
        <f>IF(AND(年报!N$2&lt;=A184,A184&lt;=年报!N$3),1,0)</f>
        <v>0</v>
      </c>
    </row>
    <row r="185" spans="1:11">
      <c r="A185" s="21"/>
      <c r="B185" s="77"/>
      <c r="C185" s="77"/>
      <c r="D185" s="65"/>
      <c r="E185" s="65"/>
      <c r="F185" s="74"/>
      <c r="G185" s="75"/>
      <c r="K185" s="82">
        <f>IF(AND(年报!N$2&lt;=A185,A185&lt;=年报!N$3),1,0)</f>
        <v>0</v>
      </c>
    </row>
    <row r="186" spans="1:11">
      <c r="A186" s="21"/>
      <c r="B186" s="77"/>
      <c r="C186" s="77"/>
      <c r="D186" s="65"/>
      <c r="E186" s="65"/>
      <c r="F186" s="74"/>
      <c r="G186" s="75"/>
      <c r="K186" s="82">
        <f>IF(AND(年报!N$2&lt;=A186,A186&lt;=年报!N$3),1,0)</f>
        <v>0</v>
      </c>
    </row>
    <row r="187" spans="1:11">
      <c r="A187" s="21"/>
      <c r="B187" s="77"/>
      <c r="C187" s="77"/>
      <c r="D187" s="65"/>
      <c r="E187" s="65"/>
      <c r="F187" s="74"/>
      <c r="G187" s="75"/>
      <c r="K187" s="82">
        <f>IF(AND(年报!N$2&lt;=A187,A187&lt;=年报!N$3),1,0)</f>
        <v>0</v>
      </c>
    </row>
    <row r="188" spans="1:11">
      <c r="A188" s="21"/>
      <c r="B188" s="77"/>
      <c r="C188" s="77"/>
      <c r="F188" s="74"/>
      <c r="G188" s="75"/>
      <c r="H188" s="75"/>
      <c r="K188" s="82">
        <f>IF(AND(年报!N$2&lt;=A188,A188&lt;=年报!N$3),1,0)</f>
        <v>0</v>
      </c>
    </row>
    <row r="189" spans="1:11">
      <c r="A189" s="21"/>
      <c r="B189" s="77"/>
      <c r="C189" s="77"/>
      <c r="D189" s="65"/>
      <c r="E189" s="65"/>
      <c r="F189" s="74"/>
      <c r="G189" s="75"/>
      <c r="K189" s="82">
        <f>IF(AND(年报!N$2&lt;=A189,A189&lt;=年报!N$3),1,0)</f>
        <v>0</v>
      </c>
    </row>
    <row r="190" spans="1:11">
      <c r="A190" s="21"/>
      <c r="B190" s="77"/>
      <c r="C190" s="77"/>
      <c r="D190" s="65"/>
      <c r="E190" s="65"/>
      <c r="F190" s="74"/>
      <c r="G190" s="75"/>
      <c r="K190" s="82">
        <f>IF(AND(年报!N$2&lt;=A190,A190&lt;=年报!N$3),1,0)</f>
        <v>0</v>
      </c>
    </row>
    <row r="191" spans="1:11">
      <c r="A191" s="21"/>
      <c r="B191" s="77"/>
      <c r="C191" s="77"/>
      <c r="D191" s="65"/>
      <c r="E191" s="65"/>
      <c r="F191" s="74"/>
      <c r="G191" s="75"/>
      <c r="K191" s="82">
        <f>IF(AND(年报!N$2&lt;=A191,A191&lt;=年报!N$3),1,0)</f>
        <v>0</v>
      </c>
    </row>
    <row r="192" spans="1:11">
      <c r="A192" s="21"/>
      <c r="B192" s="77"/>
      <c r="C192" s="77"/>
      <c r="D192" s="65"/>
      <c r="E192" s="65"/>
      <c r="F192" s="74"/>
      <c r="G192" s="75"/>
      <c r="K192" s="82">
        <f>IF(AND(年报!N$2&lt;=A192,A192&lt;=年报!N$3),1,0)</f>
        <v>0</v>
      </c>
    </row>
    <row r="193" spans="1:11">
      <c r="A193" s="21"/>
      <c r="B193" s="77"/>
      <c r="C193" s="77"/>
      <c r="D193" s="65"/>
      <c r="E193" s="65"/>
      <c r="F193" s="74"/>
      <c r="G193" s="75"/>
      <c r="K193" s="82">
        <f>IF(AND(年报!N$2&lt;=A193,A193&lt;=年报!N$3),1,0)</f>
        <v>0</v>
      </c>
    </row>
    <row r="194" spans="1:11">
      <c r="A194" s="21"/>
      <c r="B194" s="77"/>
      <c r="C194" s="77"/>
      <c r="D194" s="65"/>
      <c r="E194" s="65"/>
      <c r="F194" s="74"/>
      <c r="G194" s="75"/>
      <c r="K194" s="82">
        <f>IF(AND(年报!N$2&lt;=A194,A194&lt;=年报!N$3),1,0)</f>
        <v>0</v>
      </c>
    </row>
    <row r="195" spans="1:11">
      <c r="A195" s="21"/>
      <c r="B195" s="77"/>
      <c r="C195" s="77"/>
      <c r="D195" s="65"/>
      <c r="E195" s="65"/>
      <c r="F195" s="74"/>
      <c r="G195" s="75"/>
      <c r="K195" s="82">
        <f>IF(AND(年报!N$2&lt;=A195,A195&lt;=年报!N$3),1,0)</f>
        <v>0</v>
      </c>
    </row>
    <row r="196" spans="1:11">
      <c r="A196" s="21"/>
      <c r="B196" s="77"/>
      <c r="C196" s="77"/>
      <c r="D196" s="65"/>
      <c r="E196" s="65"/>
      <c r="F196" s="74"/>
      <c r="G196" s="75"/>
      <c r="K196" s="82">
        <f>IF(AND(年报!N$2&lt;=A196,A196&lt;=年报!N$3),1,0)</f>
        <v>0</v>
      </c>
    </row>
    <row r="197" spans="1:11">
      <c r="A197" s="21"/>
      <c r="B197" s="77"/>
      <c r="C197" s="77"/>
      <c r="D197" s="65"/>
      <c r="E197" s="65"/>
      <c r="F197" s="74"/>
      <c r="G197" s="75"/>
      <c r="K197" s="82">
        <f>IF(AND(年报!N$2&lt;=A197,A197&lt;=年报!N$3),1,0)</f>
        <v>0</v>
      </c>
    </row>
    <row r="198" spans="1:11">
      <c r="A198" s="21"/>
      <c r="B198" s="77"/>
      <c r="C198" s="77"/>
      <c r="D198" s="65"/>
      <c r="E198" s="65"/>
      <c r="F198" s="74"/>
      <c r="G198" s="75"/>
      <c r="K198" s="82">
        <f>IF(AND(年报!N$2&lt;=A198,A198&lt;=年报!N$3),1,0)</f>
        <v>0</v>
      </c>
    </row>
    <row r="199" spans="1:11">
      <c r="A199" s="21"/>
      <c r="B199" s="77"/>
      <c r="C199" s="77"/>
      <c r="D199" s="65"/>
      <c r="E199" s="65"/>
      <c r="F199" s="74"/>
      <c r="G199" s="75"/>
      <c r="K199" s="82">
        <f>IF(AND(年报!N$2&lt;=A199,A199&lt;=年报!N$3),1,0)</f>
        <v>0</v>
      </c>
    </row>
    <row r="200" spans="1:11">
      <c r="A200" s="21"/>
      <c r="B200" s="77"/>
      <c r="C200" s="77"/>
      <c r="D200" s="65"/>
      <c r="E200" s="65"/>
      <c r="F200" s="74"/>
      <c r="G200" s="75"/>
      <c r="K200" s="82">
        <f>IF(AND(年报!N$2&lt;=A200,A200&lt;=年报!N$3),1,0)</f>
        <v>0</v>
      </c>
    </row>
    <row r="201" spans="1:11">
      <c r="A201" s="21"/>
      <c r="B201" s="77"/>
      <c r="C201" s="77"/>
      <c r="D201" s="65"/>
      <c r="E201" s="65"/>
      <c r="F201" s="74"/>
      <c r="G201" s="75"/>
      <c r="K201" s="82">
        <f>IF(AND(年报!N$2&lt;=A201,A201&lt;=年报!N$3),1,0)</f>
        <v>0</v>
      </c>
    </row>
    <row r="202" spans="1:11">
      <c r="A202" s="21"/>
      <c r="B202" s="77"/>
      <c r="C202" s="77"/>
      <c r="D202" s="65"/>
      <c r="E202" s="65"/>
      <c r="F202" s="74"/>
      <c r="G202" s="75"/>
      <c r="K202" s="82">
        <f>IF(AND(年报!N$2&lt;=A202,A202&lt;=年报!N$3),1,0)</f>
        <v>0</v>
      </c>
    </row>
    <row r="203" spans="1:11">
      <c r="A203" s="21"/>
      <c r="B203" s="77"/>
      <c r="C203" s="77"/>
      <c r="D203" s="65"/>
      <c r="E203" s="65"/>
      <c r="F203" s="74"/>
      <c r="G203" s="75"/>
      <c r="K203" s="82">
        <f>IF(AND(年报!N$2&lt;=A203,A203&lt;=年报!N$3),1,0)</f>
        <v>0</v>
      </c>
    </row>
    <row r="204" spans="1:11">
      <c r="A204" s="21"/>
      <c r="B204" s="77"/>
      <c r="C204" s="77"/>
      <c r="D204" s="65"/>
      <c r="E204" s="65"/>
      <c r="F204" s="74"/>
      <c r="G204" s="75"/>
      <c r="K204" s="82">
        <f>IF(AND(年报!N$2&lt;=A204,A204&lt;=年报!N$3),1,0)</f>
        <v>0</v>
      </c>
    </row>
    <row r="205" spans="1:11">
      <c r="A205" s="21"/>
      <c r="B205" s="77"/>
      <c r="C205" s="77"/>
      <c r="D205" s="65"/>
      <c r="E205" s="65"/>
      <c r="F205" s="74"/>
      <c r="G205" s="75"/>
      <c r="K205" s="82">
        <f>IF(AND(年报!N$2&lt;=A205,A205&lt;=年报!N$3),1,0)</f>
        <v>0</v>
      </c>
    </row>
    <row r="206" spans="1:11">
      <c r="A206" s="21"/>
      <c r="B206" s="77"/>
      <c r="C206" s="77"/>
      <c r="D206" s="65"/>
      <c r="E206" s="65"/>
      <c r="F206" s="74"/>
      <c r="G206" s="75"/>
      <c r="K206" s="82">
        <f>IF(AND(年报!N$2&lt;=A206,A206&lt;=年报!N$3),1,0)</f>
        <v>0</v>
      </c>
    </row>
    <row r="207" spans="1:11">
      <c r="A207" s="21"/>
      <c r="B207" s="77"/>
      <c r="C207" s="77"/>
      <c r="D207" s="65"/>
      <c r="E207" s="65"/>
      <c r="F207" s="74"/>
      <c r="G207" s="75"/>
      <c r="K207" s="82">
        <f>IF(AND(年报!N$2&lt;=A207,A207&lt;=年报!N$3),1,0)</f>
        <v>0</v>
      </c>
    </row>
    <row r="208" spans="1:11">
      <c r="A208" s="21"/>
      <c r="B208" s="77"/>
      <c r="C208" s="77"/>
      <c r="D208" s="65"/>
      <c r="E208" s="65"/>
      <c r="F208" s="74"/>
      <c r="G208" s="75"/>
      <c r="K208" s="82">
        <f>IF(AND(年报!N$2&lt;=A208,A208&lt;=年报!N$3),1,0)</f>
        <v>0</v>
      </c>
    </row>
    <row r="209" spans="1:11">
      <c r="A209" s="21"/>
      <c r="B209" s="77"/>
      <c r="C209" s="77"/>
      <c r="D209" s="65"/>
      <c r="E209" s="65"/>
      <c r="F209" s="74"/>
      <c r="G209" s="75"/>
      <c r="K209" s="82">
        <f>IF(AND(年报!N$2&lt;=A209,A209&lt;=年报!N$3),1,0)</f>
        <v>0</v>
      </c>
    </row>
    <row r="210" spans="1:11">
      <c r="A210" s="21"/>
      <c r="B210" s="77"/>
      <c r="C210" s="77"/>
      <c r="D210" s="65"/>
      <c r="E210" s="65"/>
      <c r="F210" s="74"/>
      <c r="G210" s="75"/>
      <c r="K210" s="82">
        <f>IF(AND(年报!N$2&lt;=A210,A210&lt;=年报!N$3),1,0)</f>
        <v>0</v>
      </c>
    </row>
    <row r="211" spans="1:11">
      <c r="A211" s="21"/>
      <c r="B211" s="77"/>
      <c r="C211" s="77"/>
      <c r="F211" s="74"/>
      <c r="G211" s="75"/>
      <c r="H211" s="75"/>
      <c r="K211" s="82">
        <f>IF(AND(年报!N$2&lt;=A211,A211&lt;=年报!N$3),1,0)</f>
        <v>0</v>
      </c>
    </row>
    <row r="212" spans="1:11">
      <c r="A212" s="21"/>
      <c r="B212" s="77"/>
      <c r="C212" s="77"/>
      <c r="D212" s="65"/>
      <c r="E212" s="65"/>
      <c r="F212" s="74"/>
      <c r="G212" s="75"/>
      <c r="K212" s="82">
        <f>IF(AND(年报!N$2&lt;=A212,A212&lt;=年报!N$3),1,0)</f>
        <v>0</v>
      </c>
    </row>
    <row r="213" spans="1:11">
      <c r="A213" s="21"/>
      <c r="B213" s="77"/>
      <c r="C213" s="77"/>
      <c r="D213" s="65"/>
      <c r="E213" s="65"/>
      <c r="F213" s="74"/>
      <c r="G213" s="75"/>
      <c r="K213" s="82">
        <f>IF(AND(年报!N$2&lt;=A213,A213&lt;=年报!N$3),1,0)</f>
        <v>0</v>
      </c>
    </row>
    <row r="214" spans="1:11">
      <c r="A214" s="21"/>
      <c r="B214" s="77"/>
      <c r="C214" s="77"/>
      <c r="D214" s="65"/>
      <c r="E214" s="65"/>
      <c r="F214" s="74"/>
      <c r="G214" s="75"/>
      <c r="K214" s="82">
        <f>IF(AND(年报!N$2&lt;=A214,A214&lt;=年报!N$3),1,0)</f>
        <v>0</v>
      </c>
    </row>
    <row r="215" spans="1:11">
      <c r="A215" s="21"/>
      <c r="B215" s="77"/>
      <c r="C215" s="77"/>
      <c r="D215" s="65"/>
      <c r="E215" s="65"/>
      <c r="F215" s="74"/>
      <c r="G215" s="75"/>
      <c r="K215" s="82">
        <f>IF(AND(年报!N$2&lt;=A215,A215&lt;=年报!N$3),1,0)</f>
        <v>0</v>
      </c>
    </row>
    <row r="216" spans="1:11">
      <c r="A216" s="21"/>
      <c r="B216" s="77"/>
      <c r="C216" s="77"/>
      <c r="D216" s="65"/>
      <c r="E216" s="65"/>
      <c r="F216" s="74"/>
      <c r="G216" s="75"/>
      <c r="K216" s="82">
        <f>IF(AND(年报!N$2&lt;=A216,A216&lt;=年报!N$3),1,0)</f>
        <v>0</v>
      </c>
    </row>
    <row r="217" spans="1:11">
      <c r="A217" s="21"/>
      <c r="B217" s="77"/>
      <c r="C217" s="77"/>
      <c r="D217" s="65"/>
      <c r="E217" s="65"/>
      <c r="F217" s="74"/>
      <c r="G217" s="75"/>
      <c r="K217" s="82">
        <f>IF(AND(年报!N$2&lt;=A217,A217&lt;=年报!N$3),1,0)</f>
        <v>0</v>
      </c>
    </row>
    <row r="218" spans="1:11">
      <c r="A218" s="21"/>
      <c r="B218" s="77"/>
      <c r="C218" s="77"/>
      <c r="D218" s="65"/>
      <c r="E218" s="65"/>
      <c r="F218" s="74"/>
      <c r="G218" s="75"/>
      <c r="K218" s="82">
        <f>IF(AND(年报!N$2&lt;=A218,A218&lt;=年报!N$3),1,0)</f>
        <v>0</v>
      </c>
    </row>
    <row r="219" spans="1:11">
      <c r="A219" s="21"/>
      <c r="B219" s="77"/>
      <c r="C219" s="77"/>
      <c r="D219" s="65"/>
      <c r="E219" s="65"/>
      <c r="F219" s="74"/>
      <c r="G219" s="75"/>
      <c r="K219" s="82">
        <f>IF(AND(年报!N$2&lt;=A219,A219&lt;=年报!N$3),1,0)</f>
        <v>0</v>
      </c>
    </row>
    <row r="220" spans="1:11">
      <c r="A220" s="21"/>
      <c r="B220" s="77"/>
      <c r="C220" s="77"/>
      <c r="D220" s="65"/>
      <c r="E220" s="65"/>
      <c r="F220" s="74"/>
      <c r="G220" s="75"/>
      <c r="K220" s="82">
        <f>IF(AND(年报!N$2&lt;=A220,A220&lt;=年报!N$3),1,0)</f>
        <v>0</v>
      </c>
    </row>
    <row r="221" spans="1:11">
      <c r="A221" s="21"/>
      <c r="B221" s="77"/>
      <c r="C221" s="77"/>
      <c r="D221" s="65"/>
      <c r="E221" s="65"/>
      <c r="F221" s="74"/>
      <c r="G221" s="75"/>
      <c r="K221" s="82">
        <f>IF(AND(年报!N$2&lt;=A221,A221&lt;=年报!N$3),1,0)</f>
        <v>0</v>
      </c>
    </row>
    <row r="222" spans="1:11">
      <c r="A222" s="21"/>
      <c r="B222" s="77"/>
      <c r="C222" s="77"/>
      <c r="D222" s="65"/>
      <c r="E222" s="65"/>
      <c r="F222" s="74"/>
      <c r="G222" s="75"/>
      <c r="K222" s="82">
        <f>IF(AND(年报!N$2&lt;=A222,A222&lt;=年报!N$3),1,0)</f>
        <v>0</v>
      </c>
    </row>
    <row r="223" spans="1:11">
      <c r="A223" s="21"/>
      <c r="B223" s="77"/>
      <c r="C223" s="77"/>
      <c r="D223" s="65"/>
      <c r="E223" s="65"/>
      <c r="F223" s="74"/>
      <c r="G223" s="75"/>
      <c r="K223" s="82">
        <f>IF(AND(年报!N$2&lt;=A223,A223&lt;=年报!N$3),1,0)</f>
        <v>0</v>
      </c>
    </row>
    <row r="224" spans="1:11">
      <c r="A224" s="21"/>
      <c r="B224" s="77"/>
      <c r="C224" s="77"/>
      <c r="D224" s="65"/>
      <c r="E224" s="65"/>
      <c r="F224" s="74"/>
      <c r="G224" s="75"/>
      <c r="K224" s="82">
        <f>IF(AND(年报!N$2&lt;=A224,A224&lt;=年报!N$3),1,0)</f>
        <v>0</v>
      </c>
    </row>
    <row r="225" spans="1:11">
      <c r="A225" s="21"/>
      <c r="B225" s="77"/>
      <c r="C225" s="77"/>
      <c r="D225" s="65"/>
      <c r="E225" s="65"/>
      <c r="F225" s="74"/>
      <c r="G225" s="75"/>
      <c r="K225" s="82">
        <f>IF(AND(年报!N$2&lt;=A225,A225&lt;=年报!N$3),1,0)</f>
        <v>0</v>
      </c>
    </row>
    <row r="226" spans="1:11">
      <c r="A226" s="21"/>
      <c r="B226" s="77"/>
      <c r="C226" s="77"/>
      <c r="D226" s="65"/>
      <c r="E226" s="65"/>
      <c r="F226" s="74"/>
      <c r="G226" s="75"/>
      <c r="K226" s="82">
        <f>IF(AND(年报!N$2&lt;=A226,A226&lt;=年报!N$3),1,0)</f>
        <v>0</v>
      </c>
    </row>
    <row r="227" spans="1:11">
      <c r="A227" s="21"/>
      <c r="B227" s="77"/>
      <c r="C227" s="77"/>
      <c r="D227" s="65"/>
      <c r="E227" s="65"/>
      <c r="F227" s="74"/>
      <c r="G227" s="75"/>
      <c r="K227" s="82">
        <f>IF(AND(年报!N$2&lt;=A227,A227&lt;=年报!N$3),1,0)</f>
        <v>0</v>
      </c>
    </row>
    <row r="228" spans="1:11">
      <c r="A228" s="21"/>
      <c r="B228" s="77"/>
      <c r="C228" s="77"/>
      <c r="D228" s="65"/>
      <c r="E228" s="65"/>
      <c r="F228" s="74"/>
      <c r="G228" s="75"/>
      <c r="K228" s="82">
        <f>IF(AND(年报!N$2&lt;=A228,A228&lt;=年报!N$3),1,0)</f>
        <v>0</v>
      </c>
    </row>
    <row r="229" spans="1:11">
      <c r="A229" s="21"/>
      <c r="B229" s="77"/>
      <c r="C229" s="77"/>
      <c r="D229" s="65"/>
      <c r="E229" s="65"/>
      <c r="F229" s="74"/>
      <c r="G229" s="75"/>
      <c r="K229" s="82">
        <f>IF(AND(年报!N$2&lt;=A229,A229&lt;=年报!N$3),1,0)</f>
        <v>0</v>
      </c>
    </row>
    <row r="230" spans="1:11">
      <c r="A230" s="21"/>
      <c r="B230" s="77"/>
      <c r="C230" s="77"/>
      <c r="D230" s="65"/>
      <c r="E230" s="65"/>
      <c r="F230" s="74"/>
      <c r="G230" s="75"/>
      <c r="K230" s="82">
        <f>IF(AND(年报!N$2&lt;=A230,A230&lt;=年报!N$3),1,0)</f>
        <v>0</v>
      </c>
    </row>
    <row r="231" spans="1:11">
      <c r="A231" s="21"/>
      <c r="B231" s="77"/>
      <c r="C231" s="77"/>
      <c r="D231" s="65"/>
      <c r="E231" s="65"/>
      <c r="F231" s="74"/>
      <c r="G231" s="75"/>
      <c r="K231" s="82">
        <f>IF(AND(年报!N$2&lt;=A231,A231&lt;=年报!N$3),1,0)</f>
        <v>0</v>
      </c>
    </row>
    <row r="232" spans="1:11">
      <c r="A232" s="21"/>
      <c r="B232" s="77"/>
      <c r="C232" s="77"/>
      <c r="D232" s="65"/>
      <c r="E232" s="65"/>
      <c r="F232" s="74"/>
      <c r="G232" s="75"/>
      <c r="K232" s="82">
        <f>IF(AND(年报!N$2&lt;=A232,A232&lt;=年报!N$3),1,0)</f>
        <v>0</v>
      </c>
    </row>
    <row r="233" spans="1:11">
      <c r="A233" s="21"/>
      <c r="B233" s="77"/>
      <c r="C233" s="77"/>
      <c r="D233" s="65"/>
      <c r="E233" s="65"/>
      <c r="F233" s="74"/>
      <c r="G233" s="75"/>
      <c r="K233" s="82">
        <f>IF(AND(年报!N$2&lt;=A233,A233&lt;=年报!N$3),1,0)</f>
        <v>0</v>
      </c>
    </row>
    <row r="234" spans="1:11">
      <c r="A234" s="21"/>
      <c r="B234" s="77"/>
      <c r="C234" s="77"/>
      <c r="F234" s="74"/>
      <c r="G234" s="75"/>
      <c r="H234" s="75"/>
      <c r="K234" s="82">
        <f>IF(AND(年报!N$2&lt;=A234,A234&lt;=年报!N$3),1,0)</f>
        <v>0</v>
      </c>
    </row>
    <row r="235" spans="1:11">
      <c r="A235" s="21"/>
      <c r="B235" s="77"/>
      <c r="C235" s="77"/>
      <c r="D235" s="65"/>
      <c r="E235" s="65"/>
      <c r="F235" s="74"/>
      <c r="G235" s="75"/>
      <c r="K235" s="82">
        <f>IF(AND(年报!N$2&lt;=A235,A235&lt;=年报!N$3),1,0)</f>
        <v>0</v>
      </c>
    </row>
    <row r="236" spans="1:11">
      <c r="A236" s="21"/>
      <c r="B236" s="77"/>
      <c r="C236" s="77"/>
      <c r="D236" s="65"/>
      <c r="E236" s="65"/>
      <c r="F236" s="74"/>
      <c r="G236" s="75"/>
      <c r="K236" s="82">
        <f>IF(AND(年报!N$2&lt;=A236,A236&lt;=年报!N$3),1,0)</f>
        <v>0</v>
      </c>
    </row>
    <row r="237" spans="1:11">
      <c r="A237" s="21"/>
      <c r="B237" s="77"/>
      <c r="C237" s="77"/>
      <c r="D237" s="65"/>
      <c r="E237" s="65"/>
      <c r="F237" s="74"/>
      <c r="G237" s="75"/>
      <c r="K237" s="82">
        <f>IF(AND(年报!N$2&lt;=A237,A237&lt;=年报!N$3),1,0)</f>
        <v>0</v>
      </c>
    </row>
    <row r="238" spans="1:11">
      <c r="A238" s="21"/>
      <c r="B238" s="77"/>
      <c r="C238" s="77"/>
      <c r="D238" s="65"/>
      <c r="E238" s="65"/>
      <c r="F238" s="74"/>
      <c r="G238" s="75"/>
      <c r="K238" s="82">
        <f>IF(AND(年报!N$2&lt;=A238,A238&lt;=年报!N$3),1,0)</f>
        <v>0</v>
      </c>
    </row>
    <row r="239" spans="11:11">
      <c r="K239" s="82">
        <f>IF(AND(年报!N$2&lt;=A239,A239&lt;=年报!N$3),1,0)</f>
        <v>0</v>
      </c>
    </row>
    <row r="240" spans="11:11">
      <c r="K240" s="82">
        <f>IF(AND(年报!N$2&lt;=A240,A240&lt;=年报!N$3),1,0)</f>
        <v>0</v>
      </c>
    </row>
    <row r="241" spans="11:11">
      <c r="K241" s="82">
        <f>IF(AND(年报!N$2&lt;=A241,A241&lt;=年报!N$3),1,0)</f>
        <v>0</v>
      </c>
    </row>
    <row r="242" spans="11:11">
      <c r="K242" s="82">
        <f>IF(AND(年报!N$2&lt;=A242,A242&lt;=年报!N$3),1,0)</f>
        <v>0</v>
      </c>
    </row>
    <row r="243" spans="11:11">
      <c r="K243" s="82">
        <f>IF(AND(年报!N$2&lt;=A243,A243&lt;=年报!N$3),1,0)</f>
        <v>0</v>
      </c>
    </row>
    <row r="244" spans="11:11">
      <c r="K244" s="82">
        <f>IF(AND(年报!N$2&lt;=A244,A244&lt;=年报!N$3),1,0)</f>
        <v>0</v>
      </c>
    </row>
    <row r="245" spans="11:11">
      <c r="K245" s="82">
        <f>IF(AND(年报!N$2&lt;=A245,A245&lt;=年报!N$3),1,0)</f>
        <v>0</v>
      </c>
    </row>
    <row r="246" spans="11:11">
      <c r="K246" s="82">
        <f>IF(AND(年报!N$2&lt;=A246,A246&lt;=年报!N$3),1,0)</f>
        <v>0</v>
      </c>
    </row>
    <row r="247" spans="11:11">
      <c r="K247" s="82">
        <f>IF(AND(年报!N$2&lt;=A247,A247&lt;=年报!N$3),1,0)</f>
        <v>0</v>
      </c>
    </row>
    <row r="248" spans="11:11">
      <c r="K248" s="82">
        <f>IF(AND(年报!N$2&lt;=A248,A248&lt;=年报!N$3),1,0)</f>
        <v>0</v>
      </c>
    </row>
    <row r="249" spans="11:11">
      <c r="K249" s="82">
        <f>IF(AND(年报!N$2&lt;=A249,A249&lt;=年报!N$3),1,0)</f>
        <v>0</v>
      </c>
    </row>
    <row r="250" spans="11:11">
      <c r="K250" s="82">
        <f>IF(AND(年报!N$2&lt;=A250,A250&lt;=年报!N$3),1,0)</f>
        <v>0</v>
      </c>
    </row>
    <row r="251" spans="11:11">
      <c r="K251" s="82">
        <f>IF(AND(年报!N$2&lt;=A251,A251&lt;=年报!N$3),1,0)</f>
        <v>0</v>
      </c>
    </row>
    <row r="252" spans="11:11">
      <c r="K252" s="82">
        <f>IF(AND(年报!N$2&lt;=A252,A252&lt;=年报!N$3),1,0)</f>
        <v>0</v>
      </c>
    </row>
    <row r="253" spans="11:11">
      <c r="K253" s="82">
        <f>IF(AND(年报!N$2&lt;=A253,A253&lt;=年报!N$3),1,0)</f>
        <v>0</v>
      </c>
    </row>
    <row r="254" spans="11:11">
      <c r="K254" s="82">
        <f>IF(AND(年报!N$2&lt;=A254,A254&lt;=年报!N$3),1,0)</f>
        <v>0</v>
      </c>
    </row>
    <row r="255" spans="11:11">
      <c r="K255" s="82">
        <f>IF(AND(年报!N$2&lt;=A255,A255&lt;=年报!N$3),1,0)</f>
        <v>0</v>
      </c>
    </row>
    <row r="256" spans="11:11">
      <c r="K256" s="82">
        <f>IF(AND(年报!N$2&lt;=A256,A256&lt;=年报!N$3),1,0)</f>
        <v>0</v>
      </c>
    </row>
    <row r="257" spans="11:11">
      <c r="K257" s="82">
        <f>IF(AND(年报!N$2&lt;=A257,A257&lt;=年报!N$3),1,0)</f>
        <v>0</v>
      </c>
    </row>
    <row r="258" spans="11:11">
      <c r="K258" s="82">
        <f>IF(AND(年报!N$2&lt;=A258,A258&lt;=年报!N$3),1,0)</f>
        <v>0</v>
      </c>
    </row>
    <row r="259" spans="11:11">
      <c r="K259" s="82">
        <f>IF(AND(年报!N$2&lt;=A259,A259&lt;=年报!N$3),1,0)</f>
        <v>0</v>
      </c>
    </row>
    <row r="260" spans="11:11">
      <c r="K260" s="82">
        <f>IF(AND(年报!N$2&lt;=A260,A260&lt;=年报!N$3),1,0)</f>
        <v>0</v>
      </c>
    </row>
    <row r="261" spans="11:11">
      <c r="K261" s="82">
        <f>IF(AND(年报!N$2&lt;=A261,A261&lt;=年报!N$3),1,0)</f>
        <v>0</v>
      </c>
    </row>
    <row r="262" spans="11:11">
      <c r="K262" s="82">
        <f>IF(AND(年报!N$2&lt;=A262,A262&lt;=年报!N$3),1,0)</f>
        <v>0</v>
      </c>
    </row>
    <row r="263" spans="11:11">
      <c r="K263" s="82">
        <f>IF(AND(年报!N$2&lt;=A263,A263&lt;=年报!N$3),1,0)</f>
        <v>0</v>
      </c>
    </row>
    <row r="264" spans="11:11">
      <c r="K264" s="82">
        <f>IF(AND(年报!N$2&lt;=A264,A264&lt;=年报!N$3),1,0)</f>
        <v>0</v>
      </c>
    </row>
    <row r="265" spans="11:11">
      <c r="K265" s="82">
        <f>IF(AND(年报!N$2&lt;=A265,A265&lt;=年报!N$3),1,0)</f>
        <v>0</v>
      </c>
    </row>
    <row r="266" spans="11:11">
      <c r="K266" s="82">
        <f>IF(AND(年报!N$2&lt;=A266,A266&lt;=年报!N$3),1,0)</f>
        <v>0</v>
      </c>
    </row>
    <row r="267" spans="11:11">
      <c r="K267" s="82">
        <f>IF(AND(年报!N$2&lt;=A267,A267&lt;=年报!N$3),1,0)</f>
        <v>0</v>
      </c>
    </row>
    <row r="268" spans="11:11">
      <c r="K268" s="82">
        <f>IF(AND(年报!N$2&lt;=A268,A268&lt;=年报!N$3),1,0)</f>
        <v>0</v>
      </c>
    </row>
    <row r="269" spans="11:11">
      <c r="K269" s="82">
        <f>IF(AND(年报!N$2&lt;=A269,A269&lt;=年报!N$3),1,0)</f>
        <v>0</v>
      </c>
    </row>
    <row r="270" spans="11:11">
      <c r="K270" s="82">
        <f>IF(AND(年报!N$2&lt;=A270,A270&lt;=年报!N$3),1,0)</f>
        <v>0</v>
      </c>
    </row>
    <row r="271" spans="11:11">
      <c r="K271" s="82">
        <f>IF(AND(年报!N$2&lt;=A271,A271&lt;=年报!N$3),1,0)</f>
        <v>0</v>
      </c>
    </row>
    <row r="272" spans="11:11">
      <c r="K272" s="82">
        <f>IF(AND(年报!N$2&lt;=A272,A272&lt;=年报!N$3),1,0)</f>
        <v>0</v>
      </c>
    </row>
    <row r="273" spans="11:11">
      <c r="K273" s="82">
        <f>IF(AND(年报!N$2&lt;=A273,A273&lt;=年报!N$3),1,0)</f>
        <v>0</v>
      </c>
    </row>
    <row r="274" spans="11:11">
      <c r="K274" s="82">
        <f>IF(AND(年报!N$2&lt;=A274,A274&lt;=年报!N$3),1,0)</f>
        <v>0</v>
      </c>
    </row>
    <row r="275" spans="11:11">
      <c r="K275" s="82">
        <f>IF(AND(年报!N$2&lt;=A275,A275&lt;=年报!N$3),1,0)</f>
        <v>0</v>
      </c>
    </row>
    <row r="276" spans="11:11">
      <c r="K276" s="82">
        <f>IF(AND(年报!N$2&lt;=A276,A276&lt;=年报!N$3),1,0)</f>
        <v>0</v>
      </c>
    </row>
    <row r="277" spans="11:11">
      <c r="K277" s="82">
        <f>IF(AND(年报!N$2&lt;=A277,A277&lt;=年报!N$3),1,0)</f>
        <v>0</v>
      </c>
    </row>
    <row r="278" spans="11:11">
      <c r="K278" s="82">
        <f>IF(AND(年报!N$2&lt;=A278,A278&lt;=年报!N$3),1,0)</f>
        <v>0</v>
      </c>
    </row>
    <row r="279" spans="11:11">
      <c r="K279" s="82">
        <f>IF(AND(年报!N$2&lt;=A279,A279&lt;=年报!N$3),1,0)</f>
        <v>0</v>
      </c>
    </row>
    <row r="280" spans="11:11">
      <c r="K280" s="82">
        <f>IF(AND(年报!N$2&lt;=A280,A280&lt;=年报!N$3),1,0)</f>
        <v>0</v>
      </c>
    </row>
    <row r="281" spans="11:11">
      <c r="K281" s="82">
        <f>IF(AND(年报!N$2&lt;=A281,A281&lt;=年报!N$3),1,0)</f>
        <v>0</v>
      </c>
    </row>
    <row r="282" spans="11:11">
      <c r="K282" s="82">
        <f>IF(AND(年报!N$2&lt;=A282,A282&lt;=年报!N$3),1,0)</f>
        <v>0</v>
      </c>
    </row>
    <row r="283" spans="11:11">
      <c r="K283" s="82">
        <f>IF(AND(年报!N$2&lt;=A283,A283&lt;=年报!N$3),1,0)</f>
        <v>0</v>
      </c>
    </row>
    <row r="284" spans="11:11">
      <c r="K284" s="82">
        <f>IF(AND(年报!N$2&lt;=A284,A284&lt;=年报!N$3),1,0)</f>
        <v>0</v>
      </c>
    </row>
    <row r="285" spans="11:11">
      <c r="K285" s="82">
        <f>IF(AND(年报!N$2&lt;=A285,A285&lt;=年报!N$3),1,0)</f>
        <v>0</v>
      </c>
    </row>
    <row r="286" spans="11:11">
      <c r="K286" s="82">
        <f>IF(AND(年报!N$2&lt;=A286,A286&lt;=年报!N$3),1,0)</f>
        <v>0</v>
      </c>
    </row>
    <row r="287" spans="11:11">
      <c r="K287" s="82">
        <f>IF(AND(年报!N$2&lt;=A287,A287&lt;=年报!N$3),1,0)</f>
        <v>0</v>
      </c>
    </row>
    <row r="288" spans="11:11">
      <c r="K288" s="82">
        <f>IF(AND(年报!N$2&lt;=A288,A288&lt;=年报!N$3),1,0)</f>
        <v>0</v>
      </c>
    </row>
    <row r="289" spans="11:11">
      <c r="K289" s="82">
        <f>IF(AND(年报!N$2&lt;=A289,A289&lt;=年报!N$3),1,0)</f>
        <v>0</v>
      </c>
    </row>
    <row r="290" spans="11:11">
      <c r="K290" s="82">
        <f>IF(AND(年报!N$2&lt;=A290,A290&lt;=年报!N$3),1,0)</f>
        <v>0</v>
      </c>
    </row>
    <row r="291" spans="11:11">
      <c r="K291" s="82">
        <f>IF(AND(年报!N$2&lt;=A291,A291&lt;=年报!N$3),1,0)</f>
        <v>0</v>
      </c>
    </row>
    <row r="292" spans="11:11">
      <c r="K292" s="82">
        <f>IF(AND(年报!N$2&lt;=A292,A292&lt;=年报!N$3),1,0)</f>
        <v>0</v>
      </c>
    </row>
    <row r="293" spans="11:11">
      <c r="K293" s="82">
        <f>IF(AND(年报!N$2&lt;=A293,A293&lt;=年报!N$3),1,0)</f>
        <v>0</v>
      </c>
    </row>
    <row r="294" spans="11:11">
      <c r="K294" s="82">
        <f>IF(AND(年报!N$2&lt;=A294,A294&lt;=年报!N$3),1,0)</f>
        <v>0</v>
      </c>
    </row>
    <row r="295" spans="11:11">
      <c r="K295" s="82">
        <f>IF(AND(年报!N$2&lt;=A295,A295&lt;=年报!N$3),1,0)</f>
        <v>0</v>
      </c>
    </row>
    <row r="296" spans="11:11">
      <c r="K296" s="82">
        <f>IF(AND(年报!N$2&lt;=A296,A296&lt;=年报!N$3),1,0)</f>
        <v>0</v>
      </c>
    </row>
    <row r="297" spans="11:11">
      <c r="K297" s="82">
        <f>IF(AND(年报!N$2&lt;=A297,A297&lt;=年报!N$3),1,0)</f>
        <v>0</v>
      </c>
    </row>
    <row r="298" spans="11:11">
      <c r="K298" s="82">
        <f>IF(AND(年报!N$2&lt;=A298,A298&lt;=年报!N$3),1,0)</f>
        <v>0</v>
      </c>
    </row>
    <row r="299" spans="11:11">
      <c r="K299" s="82">
        <f>IF(AND(年报!N$2&lt;=A299,A299&lt;=年报!N$3),1,0)</f>
        <v>0</v>
      </c>
    </row>
    <row r="300" spans="11:11">
      <c r="K300" s="82">
        <f>IF(AND(年报!N$2&lt;=A300,A300&lt;=年报!N$3),1,0)</f>
        <v>0</v>
      </c>
    </row>
    <row r="301" spans="11:11">
      <c r="K301" s="82">
        <f>IF(AND(年报!N$2&lt;=A301,A301&lt;=年报!N$3),1,0)</f>
        <v>0</v>
      </c>
    </row>
    <row r="302" spans="11:11">
      <c r="K302" s="82">
        <f>IF(AND(年报!N$2&lt;=A302,A302&lt;=年报!N$3),1,0)</f>
        <v>0</v>
      </c>
    </row>
    <row r="303" spans="11:11">
      <c r="K303" s="82">
        <f>IF(AND(年报!N$2&lt;=A303,A303&lt;=年报!N$3),1,0)</f>
        <v>0</v>
      </c>
    </row>
    <row r="304" spans="11:11">
      <c r="K304" s="82">
        <f>IF(AND(年报!N$2&lt;=A304,A304&lt;=年报!N$3),1,0)</f>
        <v>0</v>
      </c>
    </row>
    <row r="305" spans="11:11">
      <c r="K305" s="82">
        <f>IF(AND(年报!N$2&lt;=A305,A305&lt;=年报!N$3),1,0)</f>
        <v>0</v>
      </c>
    </row>
    <row r="306" spans="11:11">
      <c r="K306" s="82">
        <f>IF(AND(年报!N$2&lt;=A306,A306&lt;=年报!N$3),1,0)</f>
        <v>0</v>
      </c>
    </row>
    <row r="307" spans="11:11">
      <c r="K307" s="82">
        <f>IF(AND(年报!N$2&lt;=A307,A307&lt;=年报!N$3),1,0)</f>
        <v>0</v>
      </c>
    </row>
    <row r="308" spans="11:11">
      <c r="K308" s="82">
        <f>IF(AND(年报!N$2&lt;=A308,A308&lt;=年报!N$3),1,0)</f>
        <v>0</v>
      </c>
    </row>
    <row r="309" spans="11:11">
      <c r="K309" s="82">
        <f>IF(AND(年报!N$2&lt;=A309,A309&lt;=年报!N$3),1,0)</f>
        <v>0</v>
      </c>
    </row>
    <row r="310" spans="11:11">
      <c r="K310" s="82">
        <f>IF(AND(年报!N$2&lt;=A310,A310&lt;=年报!N$3),1,0)</f>
        <v>0</v>
      </c>
    </row>
    <row r="311" spans="11:11">
      <c r="K311" s="82">
        <f>IF(AND(年报!N$2&lt;=A311,A311&lt;=年报!N$3),1,0)</f>
        <v>0</v>
      </c>
    </row>
    <row r="312" spans="11:11">
      <c r="K312" s="82">
        <f>IF(AND(年报!N$2&lt;=A312,A312&lt;=年报!N$3),1,0)</f>
        <v>0</v>
      </c>
    </row>
    <row r="313" spans="11:11">
      <c r="K313" s="82">
        <f>IF(AND(年报!N$2&lt;=A313,A313&lt;=年报!N$3),1,0)</f>
        <v>0</v>
      </c>
    </row>
    <row r="314" spans="11:11">
      <c r="K314" s="82">
        <f>IF(AND(年报!N$2&lt;=A314,A314&lt;=年报!N$3),1,0)</f>
        <v>0</v>
      </c>
    </row>
    <row r="315" spans="11:11">
      <c r="K315" s="82">
        <f>IF(AND(年报!N$2&lt;=A315,A315&lt;=年报!N$3),1,0)</f>
        <v>0</v>
      </c>
    </row>
    <row r="316" spans="11:11">
      <c r="K316" s="82">
        <f>IF(AND(年报!N$2&lt;=A316,A316&lt;=年报!N$3),1,0)</f>
        <v>0</v>
      </c>
    </row>
    <row r="317" spans="11:11">
      <c r="K317" s="82">
        <f>IF(AND(年报!N$2&lt;=A317,A317&lt;=年报!N$3),1,0)</f>
        <v>0</v>
      </c>
    </row>
    <row r="318" spans="11:11">
      <c r="K318" s="82">
        <f>IF(AND(年报!N$2&lt;=A318,A318&lt;=年报!N$3),1,0)</f>
        <v>0</v>
      </c>
    </row>
    <row r="319" spans="11:11">
      <c r="K319" s="82">
        <f>IF(AND(年报!N$2&lt;=A319,A319&lt;=年报!N$3),1,0)</f>
        <v>0</v>
      </c>
    </row>
    <row r="320" spans="11:11">
      <c r="K320" s="82">
        <f>IF(AND(年报!N$2&lt;=A320,A320&lt;=年报!N$3),1,0)</f>
        <v>0</v>
      </c>
    </row>
    <row r="321" spans="11:11">
      <c r="K321" s="82">
        <f>IF(AND(年报!N$2&lt;=A321,A321&lt;=年报!N$3),1,0)</f>
        <v>0</v>
      </c>
    </row>
    <row r="322" spans="11:11">
      <c r="K322" s="82">
        <f>IF(AND(年报!N$2&lt;=A322,A322&lt;=年报!N$3),1,0)</f>
        <v>0</v>
      </c>
    </row>
    <row r="323" spans="11:11">
      <c r="K323" s="82">
        <f>IF(AND(年报!N$2&lt;=A323,A323&lt;=年报!N$3),1,0)</f>
        <v>0</v>
      </c>
    </row>
    <row r="324" spans="11:11">
      <c r="K324" s="82">
        <f>IF(AND(年报!N$2&lt;=A324,A324&lt;=年报!N$3),1,0)</f>
        <v>0</v>
      </c>
    </row>
    <row r="325" spans="11:11">
      <c r="K325" s="82">
        <f>IF(AND(年报!N$2&lt;=A325,A325&lt;=年报!N$3),1,0)</f>
        <v>0</v>
      </c>
    </row>
    <row r="326" spans="11:11">
      <c r="K326" s="82">
        <f>IF(AND(年报!N$2&lt;=A326,A326&lt;=年报!N$3),1,0)</f>
        <v>0</v>
      </c>
    </row>
    <row r="327" spans="11:11">
      <c r="K327" s="82">
        <f>IF(AND(年报!N$2&lt;=A327,A327&lt;=年报!N$3),1,0)</f>
        <v>0</v>
      </c>
    </row>
    <row r="328" spans="11:11">
      <c r="K328" s="82">
        <f>IF(AND(年报!N$2&lt;=A328,A328&lt;=年报!N$3),1,0)</f>
        <v>0</v>
      </c>
    </row>
    <row r="329" spans="11:11">
      <c r="K329" s="82">
        <f>IF(AND(年报!N$2&lt;=A329,A329&lt;=年报!N$3),1,0)</f>
        <v>0</v>
      </c>
    </row>
    <row r="330" spans="11:11">
      <c r="K330" s="82">
        <f>IF(AND(年报!N$2&lt;=A330,A330&lt;=年报!N$3),1,0)</f>
        <v>0</v>
      </c>
    </row>
    <row r="331" spans="11:11">
      <c r="K331" s="82">
        <f>IF(AND(年报!N$2&lt;=A331,A331&lt;=年报!N$3),1,0)</f>
        <v>0</v>
      </c>
    </row>
    <row r="332" spans="11:11">
      <c r="K332" s="82">
        <f>IF(AND(年报!N$2&lt;=A332,A332&lt;=年报!N$3),1,0)</f>
        <v>0</v>
      </c>
    </row>
    <row r="333" spans="11:11">
      <c r="K333" s="82">
        <f>IF(AND(年报!N$2&lt;=A333,A333&lt;=年报!N$3),1,0)</f>
        <v>0</v>
      </c>
    </row>
    <row r="334" spans="11:11">
      <c r="K334" s="82">
        <f>IF(AND(年报!N$2&lt;=A334,A334&lt;=年报!N$3),1,0)</f>
        <v>0</v>
      </c>
    </row>
    <row r="335" spans="11:11">
      <c r="K335" s="82">
        <f>IF(AND(年报!N$2&lt;=A335,A335&lt;=年报!N$3),1,0)</f>
        <v>0</v>
      </c>
    </row>
    <row r="336" spans="11:11">
      <c r="K336" s="82">
        <f>IF(AND(年报!N$2&lt;=A336,A336&lt;=年报!N$3),1,0)</f>
        <v>0</v>
      </c>
    </row>
    <row r="337" spans="11:11">
      <c r="K337" s="82">
        <f>IF(AND(年报!N$2&lt;=A337,A337&lt;=年报!N$3),1,0)</f>
        <v>0</v>
      </c>
    </row>
    <row r="338" spans="11:11">
      <c r="K338" s="82">
        <f>IF(AND(年报!N$2&lt;=A338,A338&lt;=年报!N$3),1,0)</f>
        <v>0</v>
      </c>
    </row>
    <row r="339" spans="11:11">
      <c r="K339" s="82">
        <f>IF(AND(年报!N$2&lt;=A339,A339&lt;=年报!N$3),1,0)</f>
        <v>0</v>
      </c>
    </row>
    <row r="340" spans="11:11">
      <c r="K340" s="82">
        <f>IF(AND(年报!N$2&lt;=A340,A340&lt;=年报!N$3),1,0)</f>
        <v>0</v>
      </c>
    </row>
    <row r="341" spans="11:11">
      <c r="K341" s="82">
        <f>IF(AND(年报!N$2&lt;=A341,A341&lt;=年报!N$3),1,0)</f>
        <v>0</v>
      </c>
    </row>
    <row r="342" spans="11:11">
      <c r="K342" s="82">
        <f>IF(AND(年报!N$2&lt;=A342,A342&lt;=年报!N$3),1,0)</f>
        <v>0</v>
      </c>
    </row>
    <row r="343" spans="11:11">
      <c r="K343" s="82">
        <f>IF(AND(年报!N$2&lt;=A343,A343&lt;=年报!N$3),1,0)</f>
        <v>0</v>
      </c>
    </row>
    <row r="344" spans="11:11">
      <c r="K344" s="82">
        <f>IF(AND(年报!N$2&lt;=A344,A344&lt;=年报!N$3),1,0)</f>
        <v>0</v>
      </c>
    </row>
    <row r="345" spans="11:11">
      <c r="K345" s="82">
        <f>IF(AND(年报!N$2&lt;=A345,A345&lt;=年报!N$3),1,0)</f>
        <v>0</v>
      </c>
    </row>
    <row r="346" spans="11:11">
      <c r="K346" s="82">
        <f>IF(AND(年报!N$2&lt;=A346,A346&lt;=年报!N$3),1,0)</f>
        <v>0</v>
      </c>
    </row>
    <row r="347" spans="11:11">
      <c r="K347" s="82">
        <f>IF(AND(年报!N$2&lt;=A347,A347&lt;=年报!N$3),1,0)</f>
        <v>0</v>
      </c>
    </row>
    <row r="348" spans="11:11">
      <c r="K348" s="82">
        <f>IF(AND(年报!N$2&lt;=A348,A348&lt;=年报!N$3),1,0)</f>
        <v>0</v>
      </c>
    </row>
    <row r="349" spans="11:11">
      <c r="K349" s="82">
        <f>IF(AND(年报!N$2&lt;=A349,A349&lt;=年报!N$3),1,0)</f>
        <v>0</v>
      </c>
    </row>
    <row r="350" spans="11:11">
      <c r="K350" s="82">
        <f>IF(AND(年报!N$2&lt;=A350,A350&lt;=年报!N$3),1,0)</f>
        <v>0</v>
      </c>
    </row>
    <row r="351" spans="11:11">
      <c r="K351" s="82">
        <f>IF(AND(年报!N$2&lt;=A351,A351&lt;=年报!N$3),1,0)</f>
        <v>0</v>
      </c>
    </row>
    <row r="352" spans="11:11">
      <c r="K352" s="82">
        <f>IF(AND(年报!N$2&lt;=A352,A352&lt;=年报!N$3),1,0)</f>
        <v>0</v>
      </c>
    </row>
    <row r="353" spans="11:11">
      <c r="K353" s="82">
        <f>IF(AND(年报!N$2&lt;=A353,A353&lt;=年报!N$3),1,0)</f>
        <v>0</v>
      </c>
    </row>
    <row r="354" spans="11:11">
      <c r="K354" s="82">
        <f>IF(AND(年报!N$2&lt;=A354,A354&lt;=年报!N$3),1,0)</f>
        <v>0</v>
      </c>
    </row>
    <row r="355" spans="11:11">
      <c r="K355" s="82">
        <f>IF(AND(年报!N$2&lt;=A355,A355&lt;=年报!N$3),1,0)</f>
        <v>0</v>
      </c>
    </row>
    <row r="356" spans="11:11">
      <c r="K356" s="82">
        <f>IF(AND(年报!N$2&lt;=A356,A356&lt;=年报!N$3),1,0)</f>
        <v>0</v>
      </c>
    </row>
    <row r="357" spans="11:11">
      <c r="K357" s="82">
        <f>IF(AND(年报!N$2&lt;=A357,A357&lt;=年报!N$3),1,0)</f>
        <v>0</v>
      </c>
    </row>
    <row r="358" spans="11:11">
      <c r="K358" s="82">
        <f>IF(AND(年报!N$2&lt;=A358,A358&lt;=年报!N$3),1,0)</f>
        <v>0</v>
      </c>
    </row>
    <row r="359" spans="11:11">
      <c r="K359" s="82">
        <f>IF(AND(年报!N$2&lt;=A359,A359&lt;=年报!N$3),1,0)</f>
        <v>0</v>
      </c>
    </row>
    <row r="360" spans="11:11">
      <c r="K360" s="82">
        <f>IF(AND(年报!N$2&lt;=A360,A360&lt;=年报!N$3),1,0)</f>
        <v>0</v>
      </c>
    </row>
    <row r="361" spans="11:11">
      <c r="K361" s="82">
        <f>IF(AND(年报!N$2&lt;=A361,A361&lt;=年报!N$3),1,0)</f>
        <v>0</v>
      </c>
    </row>
    <row r="362" spans="11:11">
      <c r="K362" s="82">
        <f>IF(AND(年报!N$2&lt;=A362,A362&lt;=年报!N$3),1,0)</f>
        <v>0</v>
      </c>
    </row>
    <row r="363" spans="11:11">
      <c r="K363" s="82">
        <f>IF(AND(年报!N$2&lt;=A363,A363&lt;=年报!N$3),1,0)</f>
        <v>0</v>
      </c>
    </row>
    <row r="364" spans="11:11">
      <c r="K364" s="82">
        <f>IF(AND(年报!N$2&lt;=A364,A364&lt;=年报!N$3),1,0)</f>
        <v>0</v>
      </c>
    </row>
    <row r="365" spans="11:11">
      <c r="K365" s="82">
        <f>IF(AND(年报!N$2&lt;=A365,A365&lt;=年报!N$3),1,0)</f>
        <v>0</v>
      </c>
    </row>
    <row r="366" spans="11:11">
      <c r="K366" s="82">
        <f>IF(AND(年报!N$2&lt;=A366,A366&lt;=年报!N$3),1,0)</f>
        <v>0</v>
      </c>
    </row>
    <row r="367" spans="11:11">
      <c r="K367" s="82">
        <f>IF(AND(年报!N$2&lt;=A367,A367&lt;=年报!N$3),1,0)</f>
        <v>0</v>
      </c>
    </row>
    <row r="368" spans="11:11">
      <c r="K368" s="82">
        <f>IF(AND(年报!N$2&lt;=A368,A368&lt;=年报!N$3),1,0)</f>
        <v>0</v>
      </c>
    </row>
    <row r="369" spans="11:11">
      <c r="K369" s="82">
        <f>IF(AND(年报!N$2&lt;=A369,A369&lt;=年报!N$3),1,0)</f>
        <v>0</v>
      </c>
    </row>
    <row r="370" spans="11:11">
      <c r="K370" s="82">
        <f>IF(AND(年报!N$2&lt;=A370,A370&lt;=年报!N$3),1,0)</f>
        <v>0</v>
      </c>
    </row>
    <row r="371" spans="11:11">
      <c r="K371" s="82">
        <f>IF(AND(年报!N$2&lt;=A371,A371&lt;=年报!N$3),1,0)</f>
        <v>0</v>
      </c>
    </row>
    <row r="372" spans="11:11">
      <c r="K372" s="82">
        <f>IF(AND(年报!N$2&lt;=A372,A372&lt;=年报!N$3),1,0)</f>
        <v>0</v>
      </c>
    </row>
    <row r="373" spans="11:11">
      <c r="K373" s="82">
        <f>IF(AND(年报!N$2&lt;=A373,A373&lt;=年报!N$3),1,0)</f>
        <v>0</v>
      </c>
    </row>
    <row r="374" spans="11:11">
      <c r="K374" s="82">
        <f>IF(AND(年报!N$2&lt;=A374,A374&lt;=年报!N$3),1,0)</f>
        <v>0</v>
      </c>
    </row>
    <row r="375" spans="11:11">
      <c r="K375" s="82">
        <f>IF(AND(年报!N$2&lt;=A375,A375&lt;=年报!N$3),1,0)</f>
        <v>0</v>
      </c>
    </row>
    <row r="376" spans="11:11">
      <c r="K376" s="82">
        <f>IF(AND(年报!N$2&lt;=A376,A376&lt;=年报!N$3),1,0)</f>
        <v>0</v>
      </c>
    </row>
    <row r="377" spans="11:11">
      <c r="K377" s="82">
        <f>IF(AND(年报!N$2&lt;=A377,A377&lt;=年报!N$3),1,0)</f>
        <v>0</v>
      </c>
    </row>
    <row r="378" spans="11:11">
      <c r="K378" s="82">
        <f>IF(AND(年报!N$2&lt;=A378,A378&lt;=年报!N$3),1,0)</f>
        <v>0</v>
      </c>
    </row>
    <row r="379" spans="11:11">
      <c r="K379" s="82">
        <f>IF(AND(年报!N$2&lt;=A379,A379&lt;=年报!N$3),1,0)</f>
        <v>0</v>
      </c>
    </row>
    <row r="380" spans="11:11">
      <c r="K380" s="82">
        <f>IF(AND(年报!N$2&lt;=A380,A380&lt;=年报!N$3),1,0)</f>
        <v>0</v>
      </c>
    </row>
    <row r="381" spans="11:11">
      <c r="K381" s="82">
        <f>IF(AND(年报!N$2&lt;=A381,A381&lt;=年报!N$3),1,0)</f>
        <v>0</v>
      </c>
    </row>
    <row r="382" spans="11:11">
      <c r="K382" s="82">
        <f>IF(AND(年报!N$2&lt;=A382,A382&lt;=年报!N$3),1,0)</f>
        <v>0</v>
      </c>
    </row>
    <row r="383" spans="11:11">
      <c r="K383" s="82">
        <f>IF(AND(年报!N$2&lt;=A383,A383&lt;=年报!N$3),1,0)</f>
        <v>0</v>
      </c>
    </row>
    <row r="384" spans="11:11">
      <c r="K384" s="82">
        <f>IF(AND(年报!N$2&lt;=A384,A384&lt;=年报!N$3),1,0)</f>
        <v>0</v>
      </c>
    </row>
    <row r="385" spans="11:11">
      <c r="K385" s="82">
        <f>IF(AND(年报!N$2&lt;=A385,A385&lt;=年报!N$3),1,0)</f>
        <v>0</v>
      </c>
    </row>
    <row r="386" spans="11:11">
      <c r="K386" s="82">
        <f>IF(AND(年报!N$2&lt;=A386,A386&lt;=年报!N$3),1,0)</f>
        <v>0</v>
      </c>
    </row>
    <row r="387" spans="11:11">
      <c r="K387" s="82">
        <f>IF(AND(年报!N$2&lt;=A387,A387&lt;=年报!N$3),1,0)</f>
        <v>0</v>
      </c>
    </row>
    <row r="388" spans="11:11">
      <c r="K388" s="82">
        <f>IF(AND(年报!N$2&lt;=A388,A388&lt;=年报!N$3),1,0)</f>
        <v>0</v>
      </c>
    </row>
    <row r="389" spans="11:11">
      <c r="K389" s="82">
        <f>IF(AND(年报!N$2&lt;=A389,A389&lt;=年报!N$3),1,0)</f>
        <v>0</v>
      </c>
    </row>
    <row r="390" spans="11:11">
      <c r="K390" s="82">
        <f>IF(AND(年报!N$2&lt;=A390,A390&lt;=年报!N$3),1,0)</f>
        <v>0</v>
      </c>
    </row>
    <row r="391" spans="11:11">
      <c r="K391" s="82">
        <f>IF(AND(年报!N$2&lt;=A391,A391&lt;=年报!N$3),1,0)</f>
        <v>0</v>
      </c>
    </row>
    <row r="392" spans="11:11">
      <c r="K392" s="82">
        <f>IF(AND(年报!N$2&lt;=A392,A392&lt;=年报!N$3),1,0)</f>
        <v>0</v>
      </c>
    </row>
    <row r="393" spans="11:11">
      <c r="K393" s="82">
        <f>IF(AND(年报!N$2&lt;=A393,A393&lt;=年报!N$3),1,0)</f>
        <v>0</v>
      </c>
    </row>
    <row r="394" spans="11:11">
      <c r="K394" s="82">
        <f>IF(AND(年报!N$2&lt;=A394,A394&lt;=年报!N$3),1,0)</f>
        <v>0</v>
      </c>
    </row>
    <row r="395" spans="11:11">
      <c r="K395" s="82">
        <f>IF(AND(年报!N$2&lt;=A395,A395&lt;=年报!N$3),1,0)</f>
        <v>0</v>
      </c>
    </row>
    <row r="396" spans="11:11">
      <c r="K396" s="82">
        <f>IF(AND(年报!N$2&lt;=A396,A396&lt;=年报!N$3),1,0)</f>
        <v>0</v>
      </c>
    </row>
    <row r="397" spans="11:11">
      <c r="K397" s="82">
        <f>IF(AND(年报!N$2&lt;=A397,A397&lt;=年报!N$3),1,0)</f>
        <v>0</v>
      </c>
    </row>
    <row r="398" spans="11:11">
      <c r="K398" s="82">
        <f>IF(AND(年报!N$2&lt;=A398,A398&lt;=年报!N$3),1,0)</f>
        <v>0</v>
      </c>
    </row>
    <row r="399" spans="11:11">
      <c r="K399" s="82">
        <f>IF(AND(年报!N$2&lt;=A399,A399&lt;=年报!N$3),1,0)</f>
        <v>0</v>
      </c>
    </row>
    <row r="400" spans="11:11">
      <c r="K400" s="82">
        <f>IF(AND(年报!N$2&lt;=A400,A400&lt;=年报!N$3),1,0)</f>
        <v>0</v>
      </c>
    </row>
    <row r="401" spans="11:11">
      <c r="K401" s="82">
        <f>IF(AND(年报!N$2&lt;=A401,A401&lt;=年报!N$3),1,0)</f>
        <v>0</v>
      </c>
    </row>
    <row r="402" spans="11:11">
      <c r="K402" s="82">
        <f>IF(AND(年报!N$2&lt;=A402,A402&lt;=年报!N$3),1,0)</f>
        <v>0</v>
      </c>
    </row>
    <row r="403" spans="11:11">
      <c r="K403" s="82">
        <f>IF(AND(年报!N$2&lt;=A403,A403&lt;=年报!N$3),1,0)</f>
        <v>0</v>
      </c>
    </row>
    <row r="404" spans="11:11">
      <c r="K404" s="82">
        <f>IF(AND(年报!N$2&lt;=A404,A404&lt;=年报!N$3),1,0)</f>
        <v>0</v>
      </c>
    </row>
    <row r="405" spans="11:11">
      <c r="K405" s="82">
        <f>IF(AND(年报!N$2&lt;=A405,A405&lt;=年报!N$3),1,0)</f>
        <v>0</v>
      </c>
    </row>
    <row r="406" spans="11:11">
      <c r="K406" s="82">
        <f>IF(AND(年报!N$2&lt;=A406,A406&lt;=年报!N$3),1,0)</f>
        <v>0</v>
      </c>
    </row>
    <row r="407" spans="11:11">
      <c r="K407" s="82">
        <f>IF(AND(年报!N$2&lt;=A407,A407&lt;=年报!N$3),1,0)</f>
        <v>0</v>
      </c>
    </row>
    <row r="408" spans="11:11">
      <c r="K408" s="82">
        <f>IF(AND(年报!N$2&lt;=A408,A408&lt;=年报!N$3),1,0)</f>
        <v>0</v>
      </c>
    </row>
    <row r="409" spans="11:11">
      <c r="K409" s="82">
        <f>IF(AND(年报!N$2&lt;=A409,A409&lt;=年报!N$3),1,0)</f>
        <v>0</v>
      </c>
    </row>
    <row r="410" spans="11:11">
      <c r="K410" s="82">
        <f>IF(AND(年报!N$2&lt;=A410,A410&lt;=年报!N$3),1,0)</f>
        <v>0</v>
      </c>
    </row>
    <row r="411" spans="11:11">
      <c r="K411" s="82">
        <f>IF(AND(年报!N$2&lt;=A411,A411&lt;=年报!N$3),1,0)</f>
        <v>0</v>
      </c>
    </row>
    <row r="412" spans="11:11">
      <c r="K412" s="82">
        <f>IF(AND(年报!N$2&lt;=A412,A412&lt;=年报!N$3),1,0)</f>
        <v>0</v>
      </c>
    </row>
    <row r="413" spans="11:11">
      <c r="K413" s="82">
        <f>IF(AND(年报!N$2&lt;=A413,A413&lt;=年报!N$3),1,0)</f>
        <v>0</v>
      </c>
    </row>
    <row r="414" spans="11:11">
      <c r="K414" s="82">
        <f>IF(AND(年报!N$2&lt;=A414,A414&lt;=年报!N$3),1,0)</f>
        <v>0</v>
      </c>
    </row>
    <row r="415" spans="11:11">
      <c r="K415" s="82">
        <f>IF(AND(年报!N$2&lt;=A415,A415&lt;=年报!N$3),1,0)</f>
        <v>0</v>
      </c>
    </row>
    <row r="416" spans="11:11">
      <c r="K416" s="82">
        <f>IF(AND(年报!N$2&lt;=A416,A416&lt;=年报!N$3),1,0)</f>
        <v>0</v>
      </c>
    </row>
    <row r="417" spans="11:11">
      <c r="K417" s="82">
        <f>IF(AND(年报!N$2&lt;=A417,A417&lt;=年报!N$3),1,0)</f>
        <v>0</v>
      </c>
    </row>
    <row r="418" spans="11:11">
      <c r="K418" s="82">
        <f>IF(AND(年报!N$2&lt;=A418,A418&lt;=年报!N$3),1,0)</f>
        <v>0</v>
      </c>
    </row>
    <row r="419" spans="11:11">
      <c r="K419" s="82">
        <f>IF(AND(年报!N$2&lt;=A419,A419&lt;=年报!N$3),1,0)</f>
        <v>0</v>
      </c>
    </row>
    <row r="420" spans="11:11">
      <c r="K420" s="82">
        <f>IF(AND(年报!N$2&lt;=A420,A420&lt;=年报!N$3),1,0)</f>
        <v>0</v>
      </c>
    </row>
    <row r="421" spans="11:11">
      <c r="K421" s="82">
        <f>IF(AND(年报!N$2&lt;=A421,A421&lt;=年报!N$3),1,0)</f>
        <v>0</v>
      </c>
    </row>
    <row r="422" spans="11:11">
      <c r="K422" s="82">
        <f>IF(AND(年报!N$2&lt;=A422,A422&lt;=年报!N$3),1,0)</f>
        <v>0</v>
      </c>
    </row>
    <row r="423" spans="11:11">
      <c r="K423" s="82">
        <f>IF(AND(年报!N$2&lt;=A423,A423&lt;=年报!N$3),1,0)</f>
        <v>0</v>
      </c>
    </row>
    <row r="424" spans="11:11">
      <c r="K424" s="82">
        <f>IF(AND(年报!N$2&lt;=A424,A424&lt;=年报!N$3),1,0)</f>
        <v>0</v>
      </c>
    </row>
    <row r="425" spans="11:11">
      <c r="K425" s="82">
        <f>IF(AND(年报!N$2&lt;=A425,A425&lt;=年报!N$3),1,0)</f>
        <v>0</v>
      </c>
    </row>
    <row r="426" spans="11:11">
      <c r="K426" s="82">
        <f>IF(AND(年报!N$2&lt;=A426,A426&lt;=年报!N$3),1,0)</f>
        <v>0</v>
      </c>
    </row>
    <row r="427" spans="11:11">
      <c r="K427" s="82">
        <f>IF(AND(年报!N$2&lt;=A427,A427&lt;=年报!N$3),1,0)</f>
        <v>0</v>
      </c>
    </row>
    <row r="428" spans="11:11">
      <c r="K428" s="82">
        <f>IF(AND(年报!N$2&lt;=A428,A428&lt;=年报!N$3),1,0)</f>
        <v>0</v>
      </c>
    </row>
    <row r="429" spans="11:11">
      <c r="K429" s="82">
        <f>IF(AND(年报!N$2&lt;=A429,A429&lt;=年报!N$3),1,0)</f>
        <v>0</v>
      </c>
    </row>
    <row r="430" spans="11:11">
      <c r="K430" s="82">
        <f>IF(AND(年报!N$2&lt;=A430,A430&lt;=年报!N$3),1,0)</f>
        <v>0</v>
      </c>
    </row>
    <row r="431" spans="11:11">
      <c r="K431" s="82">
        <f>IF(AND(年报!N$2&lt;=A431,A431&lt;=年报!N$3),1,0)</f>
        <v>0</v>
      </c>
    </row>
    <row r="432" spans="11:11">
      <c r="K432" s="82">
        <f>IF(AND(年报!N$2&lt;=A432,A432&lt;=年报!N$3),1,0)</f>
        <v>0</v>
      </c>
    </row>
    <row r="433" spans="11:11">
      <c r="K433" s="82">
        <f>IF(AND(年报!N$2&lt;=A433,A433&lt;=年报!N$3),1,0)</f>
        <v>0</v>
      </c>
    </row>
    <row r="434" spans="11:11">
      <c r="K434" s="82">
        <f>IF(AND(年报!N$2&lt;=A434,A434&lt;=年报!N$3),1,0)</f>
        <v>0</v>
      </c>
    </row>
    <row r="435" spans="11:11">
      <c r="K435" s="82">
        <f>IF(AND(年报!N$2&lt;=A435,A435&lt;=年报!N$3),1,0)</f>
        <v>0</v>
      </c>
    </row>
    <row r="436" spans="11:11">
      <c r="K436" s="82">
        <f>IF(AND(年报!N$2&lt;=A436,A436&lt;=年报!N$3),1,0)</f>
        <v>0</v>
      </c>
    </row>
    <row r="437" spans="11:11">
      <c r="K437" s="82">
        <f>IF(AND(年报!N$2&lt;=A437,A437&lt;=年报!N$3),1,0)</f>
        <v>0</v>
      </c>
    </row>
    <row r="438" spans="11:11">
      <c r="K438" s="82">
        <f>IF(AND(年报!N$2&lt;=A438,A438&lt;=年报!N$3),1,0)</f>
        <v>0</v>
      </c>
    </row>
    <row r="439" spans="11:11">
      <c r="K439" s="82">
        <f>IF(AND(年报!N$2&lt;=A439,A439&lt;=年报!N$3),1,0)</f>
        <v>0</v>
      </c>
    </row>
    <row r="440" spans="11:11">
      <c r="K440" s="82">
        <f>IF(AND(年报!N$2&lt;=A440,A440&lt;=年报!N$3),1,0)</f>
        <v>0</v>
      </c>
    </row>
    <row r="441" spans="11:11">
      <c r="K441" s="82">
        <f>IF(AND(年报!N$2&lt;=A441,A441&lt;=年报!N$3),1,0)</f>
        <v>0</v>
      </c>
    </row>
    <row r="442" spans="11:11">
      <c r="K442" s="82">
        <f>IF(AND(年报!N$2&lt;=A442,A442&lt;=年报!N$3),1,0)</f>
        <v>0</v>
      </c>
    </row>
    <row r="443" spans="11:11">
      <c r="K443" s="82">
        <f>IF(AND(年报!N$2&lt;=A443,A443&lt;=年报!N$3),1,0)</f>
        <v>0</v>
      </c>
    </row>
    <row r="444" spans="11:11">
      <c r="K444" s="82">
        <f>IF(AND(年报!N$2&lt;=A444,A444&lt;=年报!N$3),1,0)</f>
        <v>0</v>
      </c>
    </row>
    <row r="445" spans="11:11">
      <c r="K445" s="82">
        <f>IF(AND(年报!N$2&lt;=A445,A445&lt;=年报!N$3),1,0)</f>
        <v>0</v>
      </c>
    </row>
    <row r="446" spans="11:11">
      <c r="K446" s="82">
        <f>IF(AND(年报!N$2&lt;=A446,A446&lt;=年报!N$3),1,0)</f>
        <v>0</v>
      </c>
    </row>
    <row r="447" spans="11:11">
      <c r="K447" s="82">
        <f>IF(AND(年报!N$2&lt;=A447,A447&lt;=年报!N$3),1,0)</f>
        <v>0</v>
      </c>
    </row>
    <row r="448" spans="11:11">
      <c r="K448" s="82">
        <f>IF(AND(年报!N$2&lt;=A448,A448&lt;=年报!N$3),1,0)</f>
        <v>0</v>
      </c>
    </row>
    <row r="449" spans="11:11">
      <c r="K449" s="82">
        <f>IF(AND(年报!N$2&lt;=A449,A449&lt;=年报!N$3),1,0)</f>
        <v>0</v>
      </c>
    </row>
    <row r="450" spans="11:11">
      <c r="K450" s="82">
        <f>IF(AND(年报!N$2&lt;=A450,A450&lt;=年报!N$3),1,0)</f>
        <v>0</v>
      </c>
    </row>
    <row r="451" spans="11:11">
      <c r="K451" s="82">
        <f>IF(AND(年报!N$2&lt;=A451,A451&lt;=年报!N$3),1,0)</f>
        <v>0</v>
      </c>
    </row>
    <row r="452" spans="11:11">
      <c r="K452" s="82">
        <f>IF(AND(年报!N$2&lt;=A452,A452&lt;=年报!N$3),1,0)</f>
        <v>0</v>
      </c>
    </row>
    <row r="453" spans="11:11">
      <c r="K453" s="82">
        <f>IF(AND(年报!N$2&lt;=A453,A453&lt;=年报!N$3),1,0)</f>
        <v>0</v>
      </c>
    </row>
    <row r="454" spans="11:11">
      <c r="K454" s="82">
        <f>IF(AND(年报!N$2&lt;=A454,A454&lt;=年报!N$3),1,0)</f>
        <v>0</v>
      </c>
    </row>
    <row r="455" spans="11:11">
      <c r="K455" s="82">
        <f>IF(AND(年报!N$2&lt;=A455,A455&lt;=年报!N$3),1,0)</f>
        <v>0</v>
      </c>
    </row>
    <row r="456" spans="11:11">
      <c r="K456" s="82">
        <f>IF(AND(年报!N$2&lt;=A456,A456&lt;=年报!N$3),1,0)</f>
        <v>0</v>
      </c>
    </row>
    <row r="457" spans="11:11">
      <c r="K457" s="82">
        <f>IF(AND(年报!N$2&lt;=A457,A457&lt;=年报!N$3),1,0)</f>
        <v>0</v>
      </c>
    </row>
    <row r="458" spans="11:11">
      <c r="K458" s="82">
        <f>IF(AND(年报!N$2&lt;=A458,A458&lt;=年报!N$3),1,0)</f>
        <v>0</v>
      </c>
    </row>
    <row r="459" spans="11:11">
      <c r="K459" s="82">
        <f>IF(AND(年报!N$2&lt;=A459,A459&lt;=年报!N$3),1,0)</f>
        <v>0</v>
      </c>
    </row>
    <row r="460" spans="11:11">
      <c r="K460" s="82">
        <f>IF(AND(年报!N$2&lt;=A460,A460&lt;=年报!N$3),1,0)</f>
        <v>0</v>
      </c>
    </row>
    <row r="461" spans="11:11">
      <c r="K461" s="82">
        <f>IF(AND(年报!N$2&lt;=A461,A461&lt;=年报!N$3),1,0)</f>
        <v>0</v>
      </c>
    </row>
    <row r="462" spans="11:11">
      <c r="K462" s="82">
        <f>IF(AND(年报!N$2&lt;=A462,A462&lt;=年报!N$3),1,0)</f>
        <v>0</v>
      </c>
    </row>
    <row r="463" spans="11:11">
      <c r="K463" s="82">
        <f>IF(AND(年报!N$2&lt;=A463,A463&lt;=年报!N$3),1,0)</f>
        <v>0</v>
      </c>
    </row>
    <row r="464" spans="11:11">
      <c r="K464" s="82">
        <f>IF(AND(年报!N$2&lt;=A464,A464&lt;=年报!N$3),1,0)</f>
        <v>0</v>
      </c>
    </row>
    <row r="465" spans="11:11">
      <c r="K465" s="82">
        <f>IF(AND(年报!N$2&lt;=A465,A465&lt;=年报!N$3),1,0)</f>
        <v>0</v>
      </c>
    </row>
    <row r="466" spans="11:11">
      <c r="K466" s="82">
        <f>IF(AND(年报!N$2&lt;=A466,A466&lt;=年报!N$3),1,0)</f>
        <v>0</v>
      </c>
    </row>
    <row r="467" spans="11:11">
      <c r="K467" s="82">
        <f>IF(AND(年报!N$2&lt;=A467,A467&lt;=年报!N$3),1,0)</f>
        <v>0</v>
      </c>
    </row>
    <row r="468" spans="11:11">
      <c r="K468" s="82">
        <f>IF(AND(年报!N$2&lt;=A468,A468&lt;=年报!N$3),1,0)</f>
        <v>0</v>
      </c>
    </row>
    <row r="469" spans="11:11">
      <c r="K469" s="82">
        <f>IF(AND(年报!N$2&lt;=A469,A469&lt;=年报!N$3),1,0)</f>
        <v>0</v>
      </c>
    </row>
    <row r="470" spans="11:11">
      <c r="K470" s="82">
        <f>IF(AND(年报!N$2&lt;=A470,A470&lt;=年报!N$3),1,0)</f>
        <v>0</v>
      </c>
    </row>
    <row r="471" spans="11:11">
      <c r="K471" s="82">
        <f>IF(AND(年报!N$2&lt;=A471,A471&lt;=年报!N$3),1,0)</f>
        <v>0</v>
      </c>
    </row>
    <row r="472" spans="11:11">
      <c r="K472" s="82">
        <f>IF(AND(年报!N$2&lt;=A472,A472&lt;=年报!N$3),1,0)</f>
        <v>0</v>
      </c>
    </row>
    <row r="473" spans="11:11">
      <c r="K473" s="82">
        <f>IF(AND(年报!N$2&lt;=A473,A473&lt;=年报!N$3),1,0)</f>
        <v>0</v>
      </c>
    </row>
    <row r="474" spans="11:11">
      <c r="K474" s="82">
        <f>IF(AND(年报!N$2&lt;=A474,A474&lt;=年报!N$3),1,0)</f>
        <v>0</v>
      </c>
    </row>
    <row r="475" spans="11:11">
      <c r="K475" s="82">
        <f>IF(AND(年报!N$2&lt;=A475,A475&lt;=年报!N$3),1,0)</f>
        <v>0</v>
      </c>
    </row>
    <row r="476" spans="11:11">
      <c r="K476" s="82">
        <f>IF(AND(年报!N$2&lt;=A476,A476&lt;=年报!N$3),1,0)</f>
        <v>0</v>
      </c>
    </row>
    <row r="477" spans="11:11">
      <c r="K477" s="82">
        <f>IF(AND(年报!N$2&lt;=A477,A477&lt;=年报!N$3),1,0)</f>
        <v>0</v>
      </c>
    </row>
    <row r="478" spans="11:11">
      <c r="K478" s="82">
        <f>IF(AND(年报!N$2&lt;=A478,A478&lt;=年报!N$3),1,0)</f>
        <v>0</v>
      </c>
    </row>
    <row r="479" spans="11:11">
      <c r="K479" s="82">
        <f>IF(AND(年报!N$2&lt;=A479,A479&lt;=年报!N$3),1,0)</f>
        <v>0</v>
      </c>
    </row>
    <row r="480" spans="11:11">
      <c r="K480" s="82">
        <f>IF(AND(年报!N$2&lt;=A480,A480&lt;=年报!N$3),1,0)</f>
        <v>0</v>
      </c>
    </row>
    <row r="481" spans="11:11">
      <c r="K481" s="82">
        <f>IF(AND(年报!N$2&lt;=A481,A481&lt;=年报!N$3),1,0)</f>
        <v>0</v>
      </c>
    </row>
    <row r="482" spans="11:11">
      <c r="K482" s="82">
        <f>IF(AND(年报!N$2&lt;=A482,A482&lt;=年报!N$3),1,0)</f>
        <v>0</v>
      </c>
    </row>
    <row r="483" spans="11:11">
      <c r="K483" s="82">
        <f>IF(AND(年报!N$2&lt;=A483,A483&lt;=年报!N$3),1,0)</f>
        <v>0</v>
      </c>
    </row>
    <row r="484" spans="11:11">
      <c r="K484" s="82">
        <f>IF(AND(年报!N$2&lt;=A484,A484&lt;=年报!N$3),1,0)</f>
        <v>0</v>
      </c>
    </row>
    <row r="485" spans="11:11">
      <c r="K485" s="82">
        <f>IF(AND(年报!N$2&lt;=A485,A485&lt;=年报!N$3),1,0)</f>
        <v>0</v>
      </c>
    </row>
    <row r="486" spans="11:11">
      <c r="K486" s="82">
        <f>IF(AND(年报!N$2&lt;=A486,A486&lt;=年报!N$3),1,0)</f>
        <v>0</v>
      </c>
    </row>
    <row r="487" spans="11:11">
      <c r="K487" s="82">
        <f>IF(AND(年报!N$2&lt;=A487,A487&lt;=年报!N$3),1,0)</f>
        <v>0</v>
      </c>
    </row>
    <row r="488" spans="11:11">
      <c r="K488" s="82">
        <f>IF(AND(年报!N$2&lt;=A488,A488&lt;=年报!N$3),1,0)</f>
        <v>0</v>
      </c>
    </row>
    <row r="489" spans="11:11">
      <c r="K489" s="82">
        <f>IF(AND(年报!N$2&lt;=A489,A489&lt;=年报!N$3),1,0)</f>
        <v>0</v>
      </c>
    </row>
    <row r="490" spans="11:11">
      <c r="K490" s="82">
        <f>IF(AND(年报!N$2&lt;=A490,A490&lt;=年报!N$3),1,0)</f>
        <v>0</v>
      </c>
    </row>
    <row r="491" spans="11:11">
      <c r="K491" s="82">
        <f>IF(AND(年报!N$2&lt;=A491,A491&lt;=年报!N$3),1,0)</f>
        <v>0</v>
      </c>
    </row>
    <row r="492" spans="11:11">
      <c r="K492" s="82">
        <f>IF(AND(年报!N$2&lt;=A492,A492&lt;=年报!N$3),1,0)</f>
        <v>0</v>
      </c>
    </row>
    <row r="493" spans="11:11">
      <c r="K493" s="82">
        <f>IF(AND(年报!N$2&lt;=A493,A493&lt;=年报!N$3),1,0)</f>
        <v>0</v>
      </c>
    </row>
    <row r="494" spans="11:11">
      <c r="K494" s="82">
        <f>IF(AND(年报!N$2&lt;=A494,A494&lt;=年报!N$3),1,0)</f>
        <v>0</v>
      </c>
    </row>
    <row r="495" spans="11:11">
      <c r="K495" s="82">
        <f>IF(AND(年报!N$2&lt;=A495,A495&lt;=年报!N$3),1,0)</f>
        <v>0</v>
      </c>
    </row>
    <row r="496" spans="11:11">
      <c r="K496" s="82">
        <f>IF(AND(年报!N$2&lt;=A496,A496&lt;=年报!N$3),1,0)</f>
        <v>0</v>
      </c>
    </row>
    <row r="497" spans="11:11">
      <c r="K497" s="82">
        <f>IF(AND(年报!N$2&lt;=A497,A497&lt;=年报!N$3),1,0)</f>
        <v>0</v>
      </c>
    </row>
    <row r="498" spans="11:11">
      <c r="K498" s="82">
        <f>IF(AND(年报!N$2&lt;=A498,A498&lt;=年报!N$3),1,0)</f>
        <v>0</v>
      </c>
    </row>
    <row r="499" spans="11:11">
      <c r="K499" s="82">
        <f>IF(AND(年报!N$2&lt;=A499,A499&lt;=年报!N$3),1,0)</f>
        <v>0</v>
      </c>
    </row>
    <row r="500" spans="11:11">
      <c r="K500" s="82">
        <f>IF(AND(年报!N$2&lt;=A500,A500&lt;=年报!N$3),1,0)</f>
        <v>0</v>
      </c>
    </row>
    <row r="501" spans="11:11">
      <c r="K501" s="82">
        <f>IF(AND(年报!N$2&lt;=A501,A501&lt;=年报!N$3),1,0)</f>
        <v>0</v>
      </c>
    </row>
    <row r="502" spans="11:11">
      <c r="K502" s="82">
        <f>IF(AND(年报!N$2&lt;=A502,A502&lt;=年报!N$3),1,0)</f>
        <v>0</v>
      </c>
    </row>
    <row r="503" spans="11:11">
      <c r="K503" s="82">
        <f>IF(AND(年报!N$2&lt;=A503,A503&lt;=年报!N$3),1,0)</f>
        <v>0</v>
      </c>
    </row>
    <row r="504" spans="11:11">
      <c r="K504" s="82">
        <f>IF(AND(年报!N$2&lt;=A504,A504&lt;=年报!N$3),1,0)</f>
        <v>0</v>
      </c>
    </row>
    <row r="505" spans="11:11">
      <c r="K505" s="82">
        <f>IF(AND(年报!N$2&lt;=A505,A505&lt;=年报!N$3),1,0)</f>
        <v>0</v>
      </c>
    </row>
    <row r="506" spans="11:11">
      <c r="K506" s="82">
        <f>IF(AND(年报!N$2&lt;=A506,A506&lt;=年报!N$3),1,0)</f>
        <v>0</v>
      </c>
    </row>
    <row r="507" spans="11:11">
      <c r="K507" s="82">
        <f>IF(AND(年报!N$2&lt;=A507,A507&lt;=年报!N$3),1,0)</f>
        <v>0</v>
      </c>
    </row>
    <row r="508" spans="11:11">
      <c r="K508" s="82">
        <f>IF(AND(年报!N$2&lt;=A508,A508&lt;=年报!N$3),1,0)</f>
        <v>0</v>
      </c>
    </row>
    <row r="509" spans="11:11">
      <c r="K509" s="82">
        <f>IF(AND(年报!N$2&lt;=A509,A509&lt;=年报!N$3),1,0)</f>
        <v>0</v>
      </c>
    </row>
    <row r="510" spans="11:11">
      <c r="K510" s="82">
        <f>IF(AND(年报!N$2&lt;=A510,A510&lt;=年报!N$3),1,0)</f>
        <v>0</v>
      </c>
    </row>
    <row r="511" spans="11:11">
      <c r="K511" s="82">
        <f>IF(AND(年报!N$2&lt;=A511,A511&lt;=年报!N$3),1,0)</f>
        <v>0</v>
      </c>
    </row>
    <row r="512" spans="11:11">
      <c r="K512" s="82">
        <f>IF(AND(年报!N$2&lt;=A512,A512&lt;=年报!N$3),1,0)</f>
        <v>0</v>
      </c>
    </row>
    <row r="513" spans="11:11">
      <c r="K513" s="82">
        <f>IF(AND(年报!N$2&lt;=A513,A513&lt;=年报!N$3),1,0)</f>
        <v>0</v>
      </c>
    </row>
    <row r="514" spans="11:11">
      <c r="K514" s="82">
        <f>IF(AND(年报!N$2&lt;=A514,A514&lt;=年报!N$3),1,0)</f>
        <v>0</v>
      </c>
    </row>
    <row r="515" spans="11:11">
      <c r="K515" s="82">
        <f>IF(AND(年报!N$2&lt;=A515,A515&lt;=年报!N$3),1,0)</f>
        <v>0</v>
      </c>
    </row>
    <row r="516" spans="11:11">
      <c r="K516" s="82">
        <f>IF(AND(年报!N$2&lt;=A516,A516&lt;=年报!N$3),1,0)</f>
        <v>0</v>
      </c>
    </row>
    <row r="517" spans="11:11">
      <c r="K517" s="82">
        <f>IF(AND(年报!N$2&lt;=A517,A517&lt;=年报!N$3),1,0)</f>
        <v>0</v>
      </c>
    </row>
    <row r="518" spans="11:11">
      <c r="K518" s="82">
        <f>IF(AND(年报!N$2&lt;=A518,A518&lt;=年报!N$3),1,0)</f>
        <v>0</v>
      </c>
    </row>
    <row r="519" spans="11:11">
      <c r="K519" s="82">
        <f>IF(AND(年报!N$2&lt;=A519,A519&lt;=年报!N$3),1,0)</f>
        <v>0</v>
      </c>
    </row>
    <row r="520" spans="11:11">
      <c r="K520" s="82">
        <f>IF(AND(年报!N$2&lt;=A520,A520&lt;=年报!N$3),1,0)</f>
        <v>0</v>
      </c>
    </row>
    <row r="521" spans="11:11">
      <c r="K521" s="82">
        <f>IF(AND(年报!N$2&lt;=A521,A521&lt;=年报!N$3),1,0)</f>
        <v>0</v>
      </c>
    </row>
    <row r="522" spans="11:11">
      <c r="K522" s="82">
        <f>IF(AND(年报!N$2&lt;=A522,A522&lt;=年报!N$3),1,0)</f>
        <v>0</v>
      </c>
    </row>
    <row r="523" spans="11:11">
      <c r="K523" s="82">
        <f>IF(AND(年报!N$2&lt;=A523,A523&lt;=年报!N$3),1,0)</f>
        <v>0</v>
      </c>
    </row>
    <row r="524" spans="11:11">
      <c r="K524" s="82">
        <f>IF(AND(年报!N$2&lt;=A524,A524&lt;=年报!N$3),1,0)</f>
        <v>0</v>
      </c>
    </row>
    <row r="525" spans="11:11">
      <c r="K525" s="82">
        <f>IF(AND(年报!N$2&lt;=A525,A525&lt;=年报!N$3),1,0)</f>
        <v>0</v>
      </c>
    </row>
    <row r="526" spans="11:11">
      <c r="K526" s="82">
        <f>IF(AND(年报!N$2&lt;=A526,A526&lt;=年报!N$3),1,0)</f>
        <v>0</v>
      </c>
    </row>
    <row r="527" spans="11:11">
      <c r="K527" s="82">
        <f>IF(AND(年报!N$2&lt;=A527,A527&lt;=年报!N$3),1,0)</f>
        <v>0</v>
      </c>
    </row>
    <row r="528" spans="11:11">
      <c r="K528" s="82">
        <f>IF(AND(年报!N$2&lt;=A528,A528&lt;=年报!N$3),1,0)</f>
        <v>0</v>
      </c>
    </row>
    <row r="529" spans="11:11">
      <c r="K529" s="82">
        <f>IF(AND(年报!N$2&lt;=A529,A529&lt;=年报!N$3),1,0)</f>
        <v>0</v>
      </c>
    </row>
    <row r="530" spans="11:11">
      <c r="K530" s="82">
        <f>IF(AND(年报!N$2&lt;=A530,A530&lt;=年报!N$3),1,0)</f>
        <v>0</v>
      </c>
    </row>
    <row r="531" spans="11:11">
      <c r="K531" s="82">
        <f>IF(AND(年报!N$2&lt;=A531,A531&lt;=年报!N$3),1,0)</f>
        <v>0</v>
      </c>
    </row>
    <row r="532" spans="11:11">
      <c r="K532" s="82">
        <f>IF(AND(年报!N$2&lt;=A532,A532&lt;=年报!N$3),1,0)</f>
        <v>0</v>
      </c>
    </row>
    <row r="533" spans="11:11">
      <c r="K533" s="82">
        <f>IF(AND(年报!N$2&lt;=A533,A533&lt;=年报!N$3),1,0)</f>
        <v>0</v>
      </c>
    </row>
    <row r="534" spans="11:11">
      <c r="K534" s="82">
        <f>IF(AND(年报!N$2&lt;=A534,A534&lt;=年报!N$3),1,0)</f>
        <v>0</v>
      </c>
    </row>
    <row r="535" spans="11:11">
      <c r="K535" s="82">
        <f>IF(AND(年报!N$2&lt;=A535,A535&lt;=年报!N$3),1,0)</f>
        <v>0</v>
      </c>
    </row>
    <row r="536" spans="11:11">
      <c r="K536" s="82">
        <f>IF(AND(年报!N$2&lt;=A536,A536&lt;=年报!N$3),1,0)</f>
        <v>0</v>
      </c>
    </row>
    <row r="537" spans="11:11">
      <c r="K537" s="82">
        <f>IF(AND(年报!N$2&lt;=A537,A537&lt;=年报!N$3),1,0)</f>
        <v>0</v>
      </c>
    </row>
    <row r="538" spans="11:11">
      <c r="K538" s="82">
        <f>IF(AND(年报!N$2&lt;=A538,A538&lt;=年报!N$3),1,0)</f>
        <v>0</v>
      </c>
    </row>
    <row r="539" spans="11:11">
      <c r="K539" s="82">
        <f>IF(AND(年报!N$2&lt;=A539,A539&lt;=年报!N$3),1,0)</f>
        <v>0</v>
      </c>
    </row>
    <row r="540" spans="11:11">
      <c r="K540" s="82">
        <f>IF(AND(年报!N$2&lt;=A540,A540&lt;=年报!N$3),1,0)</f>
        <v>0</v>
      </c>
    </row>
    <row r="541" spans="11:11">
      <c r="K541" s="82">
        <f>IF(AND(年报!N$2&lt;=A541,A541&lt;=年报!N$3),1,0)</f>
        <v>0</v>
      </c>
    </row>
    <row r="542" spans="11:11">
      <c r="K542" s="82">
        <f>IF(AND(年报!N$2&lt;=A542,A542&lt;=年报!N$3),1,0)</f>
        <v>0</v>
      </c>
    </row>
    <row r="543" spans="11:11">
      <c r="K543" s="82">
        <f>IF(AND(年报!N$2&lt;=A543,A543&lt;=年报!N$3),1,0)</f>
        <v>0</v>
      </c>
    </row>
    <row r="544" spans="11:11">
      <c r="K544" s="82">
        <f>IF(AND(年报!N$2&lt;=A544,A544&lt;=年报!N$3),1,0)</f>
        <v>0</v>
      </c>
    </row>
    <row r="545" spans="11:11">
      <c r="K545" s="82">
        <f>IF(AND(年报!N$2&lt;=A545,A545&lt;=年报!N$3),1,0)</f>
        <v>0</v>
      </c>
    </row>
    <row r="546" spans="11:11">
      <c r="K546" s="82">
        <f>IF(AND(年报!N$2&lt;=A546,A546&lt;=年报!N$3),1,0)</f>
        <v>0</v>
      </c>
    </row>
    <row r="547" spans="11:11">
      <c r="K547" s="82">
        <f>IF(AND(年报!N$2&lt;=A547,A547&lt;=年报!N$3),1,0)</f>
        <v>0</v>
      </c>
    </row>
    <row r="548" spans="11:11">
      <c r="K548" s="82">
        <f>IF(AND(年报!N$2&lt;=A548,A548&lt;=年报!N$3),1,0)</f>
        <v>0</v>
      </c>
    </row>
    <row r="549" spans="11:11">
      <c r="K549" s="82">
        <f>IF(AND(年报!N$2&lt;=A549,A549&lt;=年报!N$3),1,0)</f>
        <v>0</v>
      </c>
    </row>
    <row r="550" spans="11:11">
      <c r="K550" s="82">
        <f>IF(AND(年报!N$2&lt;=A550,A550&lt;=年报!N$3),1,0)</f>
        <v>0</v>
      </c>
    </row>
    <row r="551" spans="11:11">
      <c r="K551" s="82">
        <f>IF(AND(年报!N$2&lt;=A551,A551&lt;=年报!N$3),1,0)</f>
        <v>0</v>
      </c>
    </row>
    <row r="552" spans="11:11">
      <c r="K552" s="82">
        <f>IF(AND(年报!N$2&lt;=A552,A552&lt;=年报!N$3),1,0)</f>
        <v>0</v>
      </c>
    </row>
    <row r="553" spans="11:11">
      <c r="K553" s="82">
        <f>IF(AND(年报!N$2&lt;=A553,A553&lt;=年报!N$3),1,0)</f>
        <v>0</v>
      </c>
    </row>
    <row r="554" spans="11:11">
      <c r="K554" s="82">
        <f>IF(AND(年报!N$2&lt;=A554,A554&lt;=年报!N$3),1,0)</f>
        <v>0</v>
      </c>
    </row>
    <row r="555" spans="11:11">
      <c r="K555" s="82">
        <f>IF(AND(年报!N$2&lt;=A555,A555&lt;=年报!N$3),1,0)</f>
        <v>0</v>
      </c>
    </row>
    <row r="556" spans="11:11">
      <c r="K556" s="82">
        <f>IF(AND(年报!N$2&lt;=A556,A556&lt;=年报!N$3),1,0)</f>
        <v>0</v>
      </c>
    </row>
    <row r="557" spans="11:11">
      <c r="K557" s="82">
        <f>IF(AND(年报!N$2&lt;=A557,A557&lt;=年报!N$3),1,0)</f>
        <v>0</v>
      </c>
    </row>
    <row r="558" spans="11:11">
      <c r="K558" s="82">
        <f>IF(AND(年报!N$2&lt;=A558,A558&lt;=年报!N$3),1,0)</f>
        <v>0</v>
      </c>
    </row>
    <row r="559" spans="11:11">
      <c r="K559" s="82">
        <f>IF(AND(年报!N$2&lt;=A559,A559&lt;=年报!N$3),1,0)</f>
        <v>0</v>
      </c>
    </row>
    <row r="560" spans="11:11">
      <c r="K560" s="82">
        <f>IF(AND(年报!N$2&lt;=A560,A560&lt;=年报!N$3),1,0)</f>
        <v>0</v>
      </c>
    </row>
    <row r="561" spans="11:11">
      <c r="K561" s="82">
        <f>IF(AND(年报!N$2&lt;=A561,A561&lt;=年报!N$3),1,0)</f>
        <v>0</v>
      </c>
    </row>
    <row r="562" spans="11:11">
      <c r="K562" s="82">
        <f>IF(AND(年报!N$2&lt;=A562,A562&lt;=年报!N$3),1,0)</f>
        <v>0</v>
      </c>
    </row>
    <row r="563" spans="11:11">
      <c r="K563" s="82">
        <f>IF(AND(年报!N$2&lt;=A563,A563&lt;=年报!N$3),1,0)</f>
        <v>0</v>
      </c>
    </row>
    <row r="564" spans="11:11">
      <c r="K564" s="82">
        <f>IF(AND(年报!N$2&lt;=A564,A564&lt;=年报!N$3),1,0)</f>
        <v>0</v>
      </c>
    </row>
    <row r="565" spans="11:11">
      <c r="K565" s="82">
        <f>IF(AND(年报!N$2&lt;=A565,A565&lt;=年报!N$3),1,0)</f>
        <v>0</v>
      </c>
    </row>
    <row r="566" spans="11:11">
      <c r="K566" s="82">
        <f>IF(AND(年报!N$2&lt;=A566,A566&lt;=年报!N$3),1,0)</f>
        <v>0</v>
      </c>
    </row>
    <row r="567" spans="11:11">
      <c r="K567" s="82">
        <f>IF(AND(年报!N$2&lt;=A567,A567&lt;=年报!N$3),1,0)</f>
        <v>0</v>
      </c>
    </row>
    <row r="568" spans="11:11">
      <c r="K568" s="82">
        <f>IF(AND(年报!N$2&lt;=A568,A568&lt;=年报!N$3),1,0)</f>
        <v>0</v>
      </c>
    </row>
    <row r="569" spans="11:11">
      <c r="K569" s="82">
        <f>IF(AND(年报!N$2&lt;=A569,A569&lt;=年报!N$3),1,0)</f>
        <v>0</v>
      </c>
    </row>
    <row r="570" spans="11:11">
      <c r="K570" s="82">
        <f>IF(AND(年报!N$2&lt;=A570,A570&lt;=年报!N$3),1,0)</f>
        <v>0</v>
      </c>
    </row>
    <row r="571" spans="11:11">
      <c r="K571" s="82">
        <f>IF(AND(年报!N$2&lt;=A571,A571&lt;=年报!N$3),1,0)</f>
        <v>0</v>
      </c>
    </row>
    <row r="572" spans="11:11">
      <c r="K572" s="82">
        <f>IF(AND(年报!N$2&lt;=A572,A572&lt;=年报!N$3),1,0)</f>
        <v>0</v>
      </c>
    </row>
    <row r="573" spans="11:11">
      <c r="K573" s="82">
        <f>IF(AND(年报!N$2&lt;=A573,A573&lt;=年报!N$3),1,0)</f>
        <v>0</v>
      </c>
    </row>
    <row r="574" spans="11:11">
      <c r="K574" s="82">
        <f>IF(AND(年报!N$2&lt;=A574,A574&lt;=年报!N$3),1,0)</f>
        <v>0</v>
      </c>
    </row>
    <row r="575" spans="11:11">
      <c r="K575" s="82">
        <f>IF(AND(年报!N$2&lt;=A575,A575&lt;=年报!N$3),1,0)</f>
        <v>0</v>
      </c>
    </row>
    <row r="576" spans="11:11">
      <c r="K576" s="82">
        <f>IF(AND(年报!N$2&lt;=A576,A576&lt;=年报!N$3),1,0)</f>
        <v>0</v>
      </c>
    </row>
    <row r="577" spans="11:11">
      <c r="K577" s="82">
        <f>IF(AND(年报!N$2&lt;=A577,A577&lt;=年报!N$3),1,0)</f>
        <v>0</v>
      </c>
    </row>
    <row r="578" spans="11:11">
      <c r="K578" s="82">
        <f>IF(AND(年报!N$2&lt;=A578,A578&lt;=年报!N$3),1,0)</f>
        <v>0</v>
      </c>
    </row>
    <row r="579" spans="11:11">
      <c r="K579" s="82">
        <f>IF(AND(年报!N$2&lt;=A579,A579&lt;=年报!N$3),1,0)</f>
        <v>0</v>
      </c>
    </row>
    <row r="580" spans="11:11">
      <c r="K580" s="82">
        <f>IF(AND(年报!N$2&lt;=A580,A580&lt;=年报!N$3),1,0)</f>
        <v>0</v>
      </c>
    </row>
    <row r="581" spans="11:11">
      <c r="K581" s="82">
        <f>IF(AND(年报!N$2&lt;=A581,A581&lt;=年报!N$3),1,0)</f>
        <v>0</v>
      </c>
    </row>
    <row r="582" spans="11:11">
      <c r="K582" s="82">
        <f>IF(AND(年报!N$2&lt;=A582,A582&lt;=年报!N$3),1,0)</f>
        <v>0</v>
      </c>
    </row>
    <row r="583" spans="11:11">
      <c r="K583" s="82">
        <f>IF(AND(年报!N$2&lt;=A583,A583&lt;=年报!N$3),1,0)</f>
        <v>0</v>
      </c>
    </row>
    <row r="584" spans="11:11">
      <c r="K584" s="82">
        <f>IF(AND(年报!N$2&lt;=A584,A584&lt;=年报!N$3),1,0)</f>
        <v>0</v>
      </c>
    </row>
    <row r="585" spans="11:11">
      <c r="K585" s="82">
        <f>IF(AND(年报!N$2&lt;=A585,A585&lt;=年报!N$3),1,0)</f>
        <v>0</v>
      </c>
    </row>
    <row r="586" spans="11:11">
      <c r="K586" s="82">
        <f>IF(AND(年报!N$2&lt;=A586,A586&lt;=年报!N$3),1,0)</f>
        <v>0</v>
      </c>
    </row>
    <row r="587" spans="11:11">
      <c r="K587" s="82">
        <f>IF(AND(年报!N$2&lt;=A587,A587&lt;=年报!N$3),1,0)</f>
        <v>0</v>
      </c>
    </row>
    <row r="588" spans="11:11">
      <c r="K588" s="82">
        <f>IF(AND(年报!N$2&lt;=A588,A588&lt;=年报!N$3),1,0)</f>
        <v>0</v>
      </c>
    </row>
    <row r="589" spans="11:11">
      <c r="K589" s="82">
        <f>IF(AND(年报!N$2&lt;=A589,A589&lt;=年报!N$3),1,0)</f>
        <v>0</v>
      </c>
    </row>
    <row r="590" spans="11:11">
      <c r="K590" s="82">
        <f>IF(AND(年报!N$2&lt;=A590,A590&lt;=年报!N$3),1,0)</f>
        <v>0</v>
      </c>
    </row>
    <row r="591" spans="11:11">
      <c r="K591" s="82">
        <f>IF(AND(年报!N$2&lt;=A591,A591&lt;=年报!N$3),1,0)</f>
        <v>0</v>
      </c>
    </row>
    <row r="592" spans="11:11">
      <c r="K592" s="82">
        <f>IF(AND(年报!N$2&lt;=A592,A592&lt;=年报!N$3),1,0)</f>
        <v>0</v>
      </c>
    </row>
    <row r="593" spans="11:11">
      <c r="K593" s="82">
        <f>IF(AND(年报!N$2&lt;=A593,A593&lt;=年报!N$3),1,0)</f>
        <v>0</v>
      </c>
    </row>
    <row r="594" spans="11:11">
      <c r="K594" s="82">
        <f>IF(AND(年报!N$2&lt;=A594,A594&lt;=年报!N$3),1,0)</f>
        <v>0</v>
      </c>
    </row>
    <row r="595" spans="11:11">
      <c r="K595" s="82">
        <f>IF(AND(年报!N$2&lt;=A595,A595&lt;=年报!N$3),1,0)</f>
        <v>0</v>
      </c>
    </row>
    <row r="596" spans="11:11">
      <c r="K596" s="82">
        <f>IF(AND(年报!N$2&lt;=A596,A596&lt;=年报!N$3),1,0)</f>
        <v>0</v>
      </c>
    </row>
    <row r="597" spans="11:11">
      <c r="K597" s="82">
        <f>IF(AND(年报!N$2&lt;=A597,A597&lt;=年报!N$3),1,0)</f>
        <v>0</v>
      </c>
    </row>
    <row r="598" spans="11:11">
      <c r="K598" s="82">
        <f>IF(AND(年报!N$2&lt;=A598,A598&lt;=年报!N$3),1,0)</f>
        <v>0</v>
      </c>
    </row>
    <row r="599" spans="11:11">
      <c r="K599" s="82">
        <f>IF(AND(年报!N$2&lt;=A599,A599&lt;=年报!N$3),1,0)</f>
        <v>0</v>
      </c>
    </row>
    <row r="600" spans="11:11">
      <c r="K600" s="82">
        <f>IF(AND(年报!N$2&lt;=A600,A600&lt;=年报!N$3),1,0)</f>
        <v>0</v>
      </c>
    </row>
    <row r="601" spans="11:11">
      <c r="K601" s="82">
        <f>IF(AND(年报!N$2&lt;=A601,A601&lt;=年报!N$3),1,0)</f>
        <v>0</v>
      </c>
    </row>
    <row r="602" spans="11:11">
      <c r="K602" s="82">
        <f>IF(AND(年报!N$2&lt;=A602,A602&lt;=年报!N$3),1,0)</f>
        <v>0</v>
      </c>
    </row>
    <row r="603" spans="11:11">
      <c r="K603" s="82">
        <f>IF(AND(年报!N$2&lt;=A603,A603&lt;=年报!N$3),1,0)</f>
        <v>0</v>
      </c>
    </row>
    <row r="604" spans="11:11">
      <c r="K604" s="82">
        <f>IF(AND(年报!N$2&lt;=A604,A604&lt;=年报!N$3),1,0)</f>
        <v>0</v>
      </c>
    </row>
    <row r="605" spans="11:11">
      <c r="K605" s="82">
        <f>IF(AND(年报!N$2&lt;=A605,A605&lt;=年报!N$3),1,0)</f>
        <v>0</v>
      </c>
    </row>
    <row r="606" spans="11:11">
      <c r="K606" s="82">
        <f>IF(AND(年报!N$2&lt;=A606,A606&lt;=年报!N$3),1,0)</f>
        <v>0</v>
      </c>
    </row>
    <row r="607" spans="11:11">
      <c r="K607" s="82">
        <f>IF(AND(年报!N$2&lt;=A607,A607&lt;=年报!N$3),1,0)</f>
        <v>0</v>
      </c>
    </row>
    <row r="608" spans="11:11">
      <c r="K608" s="82">
        <f>IF(AND(年报!N$2&lt;=A608,A608&lt;=年报!N$3),1,0)</f>
        <v>0</v>
      </c>
    </row>
    <row r="609" spans="11:11">
      <c r="K609" s="82">
        <f>IF(AND(年报!N$2&lt;=A609,A609&lt;=年报!N$3),1,0)</f>
        <v>0</v>
      </c>
    </row>
    <row r="610" spans="11:11">
      <c r="K610" s="82">
        <f>IF(AND(年报!N$2&lt;=A610,A610&lt;=年报!N$3),1,0)</f>
        <v>0</v>
      </c>
    </row>
    <row r="611" spans="11:11">
      <c r="K611" s="82">
        <f>IF(AND(年报!N$2&lt;=A611,A611&lt;=年报!N$3),1,0)</f>
        <v>0</v>
      </c>
    </row>
    <row r="612" spans="11:11">
      <c r="K612" s="82">
        <f>IF(AND(年报!N$2&lt;=A612,A612&lt;=年报!N$3),1,0)</f>
        <v>0</v>
      </c>
    </row>
    <row r="613" spans="11:11">
      <c r="K613" s="82">
        <f>IF(AND(年报!N$2&lt;=A613,A613&lt;=年报!N$3),1,0)</f>
        <v>0</v>
      </c>
    </row>
    <row r="614" spans="11:11">
      <c r="K614" s="82">
        <f>IF(AND(年报!N$2&lt;=A614,A614&lt;=年报!N$3),1,0)</f>
        <v>0</v>
      </c>
    </row>
    <row r="615" spans="11:11">
      <c r="K615" s="82">
        <f>IF(AND(年报!N$2&lt;=A615,A615&lt;=年报!N$3),1,0)</f>
        <v>0</v>
      </c>
    </row>
    <row r="616" spans="11:11">
      <c r="K616" s="82">
        <f>IF(AND(年报!N$2&lt;=A616,A616&lt;=年报!N$3),1,0)</f>
        <v>0</v>
      </c>
    </row>
    <row r="617" spans="11:11">
      <c r="K617" s="82">
        <f>IF(AND(年报!N$2&lt;=A617,A617&lt;=年报!N$3),1,0)</f>
        <v>0</v>
      </c>
    </row>
    <row r="618" spans="11:11">
      <c r="K618" s="82">
        <f>IF(AND(年报!N$2&lt;=A618,A618&lt;=年报!N$3),1,0)</f>
        <v>0</v>
      </c>
    </row>
    <row r="619" spans="11:11">
      <c r="K619" s="82">
        <f>IF(AND(年报!N$2&lt;=A619,A619&lt;=年报!N$3),1,0)</f>
        <v>0</v>
      </c>
    </row>
    <row r="620" spans="11:11">
      <c r="K620" s="82">
        <f>IF(AND(年报!N$2&lt;=A620,A620&lt;=年报!N$3),1,0)</f>
        <v>0</v>
      </c>
    </row>
    <row r="621" spans="11:11">
      <c r="K621" s="82">
        <f>IF(AND(年报!N$2&lt;=A621,A621&lt;=年报!N$3),1,0)</f>
        <v>0</v>
      </c>
    </row>
    <row r="622" spans="11:11">
      <c r="K622" s="82">
        <f>IF(AND(年报!N$2&lt;=A622,A622&lt;=年报!N$3),1,0)</f>
        <v>0</v>
      </c>
    </row>
    <row r="623" spans="11:11">
      <c r="K623" s="82">
        <f>IF(AND(年报!N$2&lt;=A623,A623&lt;=年报!N$3),1,0)</f>
        <v>0</v>
      </c>
    </row>
    <row r="624" spans="11:11">
      <c r="K624" s="82">
        <f>IF(AND(年报!N$2&lt;=A624,A624&lt;=年报!N$3),1,0)</f>
        <v>0</v>
      </c>
    </row>
    <row r="625" spans="11:11">
      <c r="K625" s="82">
        <f>IF(AND(年报!N$2&lt;=A625,A625&lt;=年报!N$3),1,0)</f>
        <v>0</v>
      </c>
    </row>
    <row r="626" spans="11:11">
      <c r="K626" s="82">
        <f>IF(AND(年报!N$2&lt;=A626,A626&lt;=年报!N$3),1,0)</f>
        <v>0</v>
      </c>
    </row>
    <row r="627" spans="11:11">
      <c r="K627" s="82">
        <f>IF(AND(年报!N$2&lt;=A627,A627&lt;=年报!N$3),1,0)</f>
        <v>0</v>
      </c>
    </row>
    <row r="628" spans="11:11">
      <c r="K628" s="82">
        <f>IF(AND(年报!N$2&lt;=A628,A628&lt;=年报!N$3),1,0)</f>
        <v>0</v>
      </c>
    </row>
    <row r="629" spans="11:11">
      <c r="K629" s="82">
        <f>IF(AND(年报!N$2&lt;=A629,A629&lt;=年报!N$3),1,0)</f>
        <v>0</v>
      </c>
    </row>
    <row r="630" spans="11:11">
      <c r="K630" s="82">
        <f>IF(AND(年报!N$2&lt;=A630,A630&lt;=年报!N$3),1,0)</f>
        <v>0</v>
      </c>
    </row>
    <row r="631" spans="11:11">
      <c r="K631" s="82">
        <f>IF(AND(年报!N$2&lt;=A631,A631&lt;=年报!N$3),1,0)</f>
        <v>0</v>
      </c>
    </row>
    <row r="632" spans="11:11">
      <c r="K632" s="82">
        <f>IF(AND(年报!N$2&lt;=A632,A632&lt;=年报!N$3),1,0)</f>
        <v>0</v>
      </c>
    </row>
    <row r="633" spans="11:11">
      <c r="K633" s="82">
        <f>IF(AND(年报!N$2&lt;=A633,A633&lt;=年报!N$3),1,0)</f>
        <v>0</v>
      </c>
    </row>
    <row r="634" spans="11:11">
      <c r="K634" s="82">
        <f>IF(AND(年报!N$2&lt;=A634,A634&lt;=年报!N$3),1,0)</f>
        <v>0</v>
      </c>
    </row>
    <row r="635" spans="11:11">
      <c r="K635" s="82">
        <f>IF(AND(年报!N$2&lt;=A635,A635&lt;=年报!N$3),1,0)</f>
        <v>0</v>
      </c>
    </row>
    <row r="636" spans="11:11">
      <c r="K636" s="82">
        <f>IF(AND(年报!N$2&lt;=A636,A636&lt;=年报!N$3),1,0)</f>
        <v>0</v>
      </c>
    </row>
    <row r="637" spans="11:11">
      <c r="K637" s="82">
        <f>IF(AND(年报!N$2&lt;=A637,A637&lt;=年报!N$3),1,0)</f>
        <v>0</v>
      </c>
    </row>
    <row r="638" spans="11:11">
      <c r="K638" s="82">
        <f>IF(AND(年报!N$2&lt;=A638,A638&lt;=年报!N$3),1,0)</f>
        <v>0</v>
      </c>
    </row>
    <row r="639" spans="11:11">
      <c r="K639" s="82">
        <f>IF(AND(年报!N$2&lt;=A639,A639&lt;=年报!N$3),1,0)</f>
        <v>0</v>
      </c>
    </row>
    <row r="640" spans="11:11">
      <c r="K640" s="82">
        <f>IF(AND(年报!N$2&lt;=A640,A640&lt;=年报!N$3),1,0)</f>
        <v>0</v>
      </c>
    </row>
    <row r="641" spans="11:11">
      <c r="K641" s="82">
        <f>IF(AND(年报!N$2&lt;=A641,A641&lt;=年报!N$3),1,0)</f>
        <v>0</v>
      </c>
    </row>
    <row r="642" spans="11:11">
      <c r="K642" s="82">
        <f>IF(AND(年报!N$2&lt;=A642,A642&lt;=年报!N$3),1,0)</f>
        <v>0</v>
      </c>
    </row>
    <row r="643" spans="11:11">
      <c r="K643" s="82">
        <f>IF(AND(年报!N$2&lt;=A643,A643&lt;=年报!N$3),1,0)</f>
        <v>0</v>
      </c>
    </row>
    <row r="644" spans="11:11">
      <c r="K644" s="82">
        <f>IF(AND(年报!N$2&lt;=A644,A644&lt;=年报!N$3),1,0)</f>
        <v>0</v>
      </c>
    </row>
    <row r="645" spans="11:11">
      <c r="K645" s="82">
        <f>IF(AND(年报!N$2&lt;=A645,A645&lt;=年报!N$3),1,0)</f>
        <v>0</v>
      </c>
    </row>
    <row r="646" spans="11:11">
      <c r="K646" s="82">
        <f>IF(AND(年报!N$2&lt;=A646,A646&lt;=年报!N$3),1,0)</f>
        <v>0</v>
      </c>
    </row>
    <row r="647" spans="11:11">
      <c r="K647" s="82">
        <f>IF(AND(年报!N$2&lt;=A647,A647&lt;=年报!N$3),1,0)</f>
        <v>0</v>
      </c>
    </row>
    <row r="648" spans="11:11">
      <c r="K648" s="82">
        <f>IF(AND(年报!N$2&lt;=A648,A648&lt;=年报!N$3),1,0)</f>
        <v>0</v>
      </c>
    </row>
    <row r="649" spans="11:11">
      <c r="K649" s="82">
        <f>IF(AND(年报!N$2&lt;=A649,A649&lt;=年报!N$3),1,0)</f>
        <v>0</v>
      </c>
    </row>
    <row r="650" spans="11:11">
      <c r="K650" s="82">
        <f>IF(AND(年报!N$2&lt;=A650,A650&lt;=年报!N$3),1,0)</f>
        <v>0</v>
      </c>
    </row>
    <row r="651" spans="11:11">
      <c r="K651" s="82">
        <f>IF(AND(年报!N$2&lt;=A651,A651&lt;=年报!N$3),1,0)</f>
        <v>0</v>
      </c>
    </row>
    <row r="652" spans="11:11">
      <c r="K652" s="82">
        <f>IF(AND(年报!N$2&lt;=A652,A652&lt;=年报!N$3),1,0)</f>
        <v>0</v>
      </c>
    </row>
    <row r="653" spans="11:11">
      <c r="K653" s="82">
        <f>IF(AND(年报!N$2&lt;=A653,A653&lt;=年报!N$3),1,0)</f>
        <v>0</v>
      </c>
    </row>
    <row r="654" spans="11:11">
      <c r="K654" s="82">
        <f>IF(AND(年报!N$2&lt;=A654,A654&lt;=年报!N$3),1,0)</f>
        <v>0</v>
      </c>
    </row>
    <row r="655" spans="11:11">
      <c r="K655" s="82">
        <f>IF(AND(年报!N$2&lt;=A655,A655&lt;=年报!N$3),1,0)</f>
        <v>0</v>
      </c>
    </row>
    <row r="656" spans="11:11">
      <c r="K656" s="82">
        <f>IF(AND(年报!N$2&lt;=A656,A656&lt;=年报!N$3),1,0)</f>
        <v>0</v>
      </c>
    </row>
    <row r="657" spans="11:11">
      <c r="K657" s="82">
        <f>IF(AND(年报!N$2&lt;=A657,A657&lt;=年报!N$3),1,0)</f>
        <v>0</v>
      </c>
    </row>
    <row r="658" spans="11:11">
      <c r="K658" s="82">
        <f>IF(AND(年报!N$2&lt;=A658,A658&lt;=年报!N$3),1,0)</f>
        <v>0</v>
      </c>
    </row>
    <row r="659" spans="11:11">
      <c r="K659" s="82">
        <f>IF(AND(年报!N$2&lt;=A659,A659&lt;=年报!N$3),1,0)</f>
        <v>0</v>
      </c>
    </row>
    <row r="660" spans="11:11">
      <c r="K660" s="82">
        <f>IF(AND(年报!N$2&lt;=A660,A660&lt;=年报!N$3),1,0)</f>
        <v>0</v>
      </c>
    </row>
    <row r="661" spans="11:11">
      <c r="K661" s="82">
        <f>IF(AND(年报!N$2&lt;=A661,A661&lt;=年报!N$3),1,0)</f>
        <v>0</v>
      </c>
    </row>
    <row r="662" spans="11:11">
      <c r="K662" s="82">
        <f>IF(AND(年报!N$2&lt;=A662,A662&lt;=年报!N$3),1,0)</f>
        <v>0</v>
      </c>
    </row>
    <row r="663" spans="11:11">
      <c r="K663" s="82">
        <f>IF(AND(年报!N$2&lt;=A663,A663&lt;=年报!N$3),1,0)</f>
        <v>0</v>
      </c>
    </row>
    <row r="664" spans="11:11">
      <c r="K664" s="82">
        <f>IF(AND(年报!N$2&lt;=A664,A664&lt;=年报!N$3),1,0)</f>
        <v>0</v>
      </c>
    </row>
    <row r="665" spans="11:11">
      <c r="K665" s="82">
        <f>IF(AND(年报!N$2&lt;=A665,A665&lt;=年报!N$3),1,0)</f>
        <v>0</v>
      </c>
    </row>
    <row r="666" spans="11:11">
      <c r="K666" s="82">
        <f>IF(AND(年报!N$2&lt;=A666,A666&lt;=年报!N$3),1,0)</f>
        <v>0</v>
      </c>
    </row>
    <row r="667" spans="11:11">
      <c r="K667" s="82">
        <f>IF(AND(年报!N$2&lt;=A667,A667&lt;=年报!N$3),1,0)</f>
        <v>0</v>
      </c>
    </row>
    <row r="668" spans="11:11">
      <c r="K668" s="82">
        <f>IF(AND(年报!N$2&lt;=A668,A668&lt;=年报!N$3),1,0)</f>
        <v>0</v>
      </c>
    </row>
    <row r="669" spans="11:11">
      <c r="K669" s="82">
        <f>IF(AND(年报!N$2&lt;=A669,A669&lt;=年报!N$3),1,0)</f>
        <v>0</v>
      </c>
    </row>
    <row r="670" spans="11:11">
      <c r="K670" s="82">
        <f>IF(AND(年报!N$2&lt;=A670,A670&lt;=年报!N$3),1,0)</f>
        <v>0</v>
      </c>
    </row>
    <row r="671" spans="11:11">
      <c r="K671" s="82">
        <f>IF(AND(年报!N$2&lt;=A671,A671&lt;=年报!N$3),1,0)</f>
        <v>0</v>
      </c>
    </row>
    <row r="672" spans="11:11">
      <c r="K672" s="82">
        <f>IF(AND(年报!N$2&lt;=A672,A672&lt;=年报!N$3),1,0)</f>
        <v>0</v>
      </c>
    </row>
    <row r="673" spans="11:11">
      <c r="K673" s="82">
        <f>IF(AND(年报!N$2&lt;=A673,A673&lt;=年报!N$3),1,0)</f>
        <v>0</v>
      </c>
    </row>
    <row r="674" spans="11:11">
      <c r="K674" s="82">
        <f>IF(AND(年报!N$2&lt;=A674,A674&lt;=年报!N$3),1,0)</f>
        <v>0</v>
      </c>
    </row>
    <row r="675" spans="11:11">
      <c r="K675" s="82">
        <f>IF(AND(年报!N$2&lt;=A675,A675&lt;=年报!N$3),1,0)</f>
        <v>0</v>
      </c>
    </row>
    <row r="676" spans="11:11">
      <c r="K676" s="82">
        <f>IF(AND(年报!N$2&lt;=A676,A676&lt;=年报!N$3),1,0)</f>
        <v>0</v>
      </c>
    </row>
    <row r="677" spans="11:11">
      <c r="K677" s="82">
        <f>IF(AND(年报!N$2&lt;=A677,A677&lt;=年报!N$3),1,0)</f>
        <v>0</v>
      </c>
    </row>
    <row r="678" spans="11:11">
      <c r="K678" s="82">
        <f>IF(AND(年报!N$2&lt;=A678,A678&lt;=年报!N$3),1,0)</f>
        <v>0</v>
      </c>
    </row>
    <row r="679" spans="11:11">
      <c r="K679" s="82">
        <f>IF(AND(年报!N$2&lt;=A679,A679&lt;=年报!N$3),1,0)</f>
        <v>0</v>
      </c>
    </row>
    <row r="680" spans="11:11">
      <c r="K680" s="82">
        <f>IF(AND(年报!N$2&lt;=A680,A680&lt;=年报!N$3),1,0)</f>
        <v>0</v>
      </c>
    </row>
    <row r="681" spans="11:11">
      <c r="K681" s="82">
        <f>IF(AND(年报!N$2&lt;=A681,A681&lt;=年报!N$3),1,0)</f>
        <v>0</v>
      </c>
    </row>
    <row r="682" spans="11:11">
      <c r="K682" s="82">
        <f>IF(AND(年报!N$2&lt;=A682,A682&lt;=年报!N$3),1,0)</f>
        <v>0</v>
      </c>
    </row>
    <row r="683" spans="11:11">
      <c r="K683" s="82">
        <f>IF(AND(年报!N$2&lt;=A683,A683&lt;=年报!N$3),1,0)</f>
        <v>0</v>
      </c>
    </row>
    <row r="684" spans="11:11">
      <c r="K684" s="82">
        <f>IF(AND(年报!N$2&lt;=A684,A684&lt;=年报!N$3),1,0)</f>
        <v>0</v>
      </c>
    </row>
    <row r="685" spans="11:11">
      <c r="K685" s="82">
        <f>IF(AND(年报!N$2&lt;=A685,A685&lt;=年报!N$3),1,0)</f>
        <v>0</v>
      </c>
    </row>
    <row r="686" spans="11:11">
      <c r="K686" s="82">
        <f>IF(AND(年报!N$2&lt;=A686,A686&lt;=年报!N$3),1,0)</f>
        <v>0</v>
      </c>
    </row>
    <row r="687" spans="11:11">
      <c r="K687" s="82">
        <f>IF(AND(年报!N$2&lt;=A687,A687&lt;=年报!N$3),1,0)</f>
        <v>0</v>
      </c>
    </row>
    <row r="688" spans="11:11">
      <c r="K688" s="82">
        <f>IF(AND(年报!N$2&lt;=A688,A688&lt;=年报!N$3),1,0)</f>
        <v>0</v>
      </c>
    </row>
    <row r="689" spans="11:11">
      <c r="K689" s="82">
        <f>IF(AND(年报!N$2&lt;=A689,A689&lt;=年报!N$3),1,0)</f>
        <v>0</v>
      </c>
    </row>
    <row r="690" spans="11:11">
      <c r="K690" s="82">
        <f>IF(AND(年报!N$2&lt;=A690,A690&lt;=年报!N$3),1,0)</f>
        <v>0</v>
      </c>
    </row>
    <row r="691" spans="11:11">
      <c r="K691" s="82">
        <f>IF(AND(年报!N$2&lt;=A691,A691&lt;=年报!N$3),1,0)</f>
        <v>0</v>
      </c>
    </row>
    <row r="692" spans="11:11">
      <c r="K692" s="82">
        <f>IF(AND(年报!N$2&lt;=A692,A692&lt;=年报!N$3),1,0)</f>
        <v>0</v>
      </c>
    </row>
    <row r="693" spans="11:11">
      <c r="K693" s="82">
        <f>IF(AND(年报!N$2&lt;=A693,A693&lt;=年报!N$3),1,0)</f>
        <v>0</v>
      </c>
    </row>
    <row r="694" spans="11:11">
      <c r="K694" s="82">
        <f>IF(AND(年报!N$2&lt;=A694,A694&lt;=年报!N$3),1,0)</f>
        <v>0</v>
      </c>
    </row>
    <row r="695" spans="11:11">
      <c r="K695" s="82">
        <f>IF(AND(年报!N$2&lt;=A695,A695&lt;=年报!N$3),1,0)</f>
        <v>0</v>
      </c>
    </row>
    <row r="696" spans="11:11">
      <c r="K696" s="82">
        <f>IF(AND(年报!N$2&lt;=A696,A696&lt;=年报!N$3),1,0)</f>
        <v>0</v>
      </c>
    </row>
    <row r="697" spans="11:11">
      <c r="K697" s="82">
        <f>IF(AND(年报!N$2&lt;=A697,A697&lt;=年报!N$3),1,0)</f>
        <v>0</v>
      </c>
    </row>
    <row r="698" spans="11:11">
      <c r="K698" s="82">
        <f>IF(AND(年报!N$2&lt;=A698,A698&lt;=年报!N$3),1,0)</f>
        <v>0</v>
      </c>
    </row>
    <row r="699" spans="11:11">
      <c r="K699" s="82">
        <f>IF(AND(年报!N$2&lt;=A699,A699&lt;=年报!N$3),1,0)</f>
        <v>0</v>
      </c>
    </row>
    <row r="700" spans="11:11">
      <c r="K700" s="82">
        <f>IF(AND(年报!N$2&lt;=A700,A700&lt;=年报!N$3),1,0)</f>
        <v>0</v>
      </c>
    </row>
    <row r="701" spans="11:11">
      <c r="K701" s="82">
        <f>IF(AND(年报!N$2&lt;=A701,A701&lt;=年报!N$3),1,0)</f>
        <v>0</v>
      </c>
    </row>
    <row r="702" spans="11:11">
      <c r="K702" s="82">
        <f>IF(AND(年报!N$2&lt;=A702,A702&lt;=年报!N$3),1,0)</f>
        <v>0</v>
      </c>
    </row>
    <row r="703" spans="11:11">
      <c r="K703" s="82">
        <f>IF(AND(年报!N$2&lt;=A703,A703&lt;=年报!N$3),1,0)</f>
        <v>0</v>
      </c>
    </row>
    <row r="704" spans="11:11">
      <c r="K704" s="82">
        <f>IF(AND(年报!N$2&lt;=A704,A704&lt;=年报!N$3),1,0)</f>
        <v>0</v>
      </c>
    </row>
    <row r="705" spans="11:11">
      <c r="K705" s="82">
        <f>IF(AND(年报!N$2&lt;=A705,A705&lt;=年报!N$3),1,0)</f>
        <v>0</v>
      </c>
    </row>
    <row r="706" spans="11:11">
      <c r="K706" s="82">
        <f>IF(AND(年报!N$2&lt;=A706,A706&lt;=年报!N$3),1,0)</f>
        <v>0</v>
      </c>
    </row>
    <row r="707" spans="11:11">
      <c r="K707" s="82">
        <f>IF(AND(年报!N$2&lt;=A707,A707&lt;=年报!N$3),1,0)</f>
        <v>0</v>
      </c>
    </row>
    <row r="708" spans="11:11">
      <c r="K708" s="82">
        <f>IF(AND(年报!N$2&lt;=A708,A708&lt;=年报!N$3),1,0)</f>
        <v>0</v>
      </c>
    </row>
    <row r="709" spans="11:11">
      <c r="K709" s="82">
        <f>IF(AND(年报!N$2&lt;=A709,A709&lt;=年报!N$3),1,0)</f>
        <v>0</v>
      </c>
    </row>
    <row r="710" spans="11:11">
      <c r="K710" s="82">
        <f>IF(AND(年报!N$2&lt;=A710,A710&lt;=年报!N$3),1,0)</f>
        <v>0</v>
      </c>
    </row>
    <row r="711" spans="11:11">
      <c r="K711" s="82">
        <f>IF(AND(年报!N$2&lt;=A711,A711&lt;=年报!N$3),1,0)</f>
        <v>0</v>
      </c>
    </row>
    <row r="712" spans="11:11">
      <c r="K712" s="82">
        <f>IF(AND(年报!N$2&lt;=A712,A712&lt;=年报!N$3),1,0)</f>
        <v>0</v>
      </c>
    </row>
    <row r="713" spans="11:11">
      <c r="K713" s="82">
        <f>IF(AND(年报!N$2&lt;=A713,A713&lt;=年报!N$3),1,0)</f>
        <v>0</v>
      </c>
    </row>
    <row r="714" spans="11:11">
      <c r="K714" s="82">
        <f>IF(AND(年报!N$2&lt;=A714,A714&lt;=年报!N$3),1,0)</f>
        <v>0</v>
      </c>
    </row>
    <row r="715" spans="11:11">
      <c r="K715" s="82">
        <f>IF(AND(年报!N$2&lt;=A715,A715&lt;=年报!N$3),1,0)</f>
        <v>0</v>
      </c>
    </row>
    <row r="716" spans="11:11">
      <c r="K716" s="82">
        <f>IF(AND(年报!N$2&lt;=A716,A716&lt;=年报!N$3),1,0)</f>
        <v>0</v>
      </c>
    </row>
    <row r="717" spans="11:11">
      <c r="K717" s="82">
        <f>IF(AND(年报!N$2&lt;=A717,A717&lt;=年报!N$3),1,0)</f>
        <v>0</v>
      </c>
    </row>
    <row r="718" spans="11:11">
      <c r="K718" s="82">
        <f>IF(AND(年报!N$2&lt;=A718,A718&lt;=年报!N$3),1,0)</f>
        <v>0</v>
      </c>
    </row>
    <row r="719" spans="11:11">
      <c r="K719" s="82">
        <f>IF(AND(年报!N$2&lt;=A719,A719&lt;=年报!N$3),1,0)</f>
        <v>0</v>
      </c>
    </row>
    <row r="720" spans="11:11">
      <c r="K720" s="82">
        <f>IF(AND(年报!N$2&lt;=A720,A720&lt;=年报!N$3),1,0)</f>
        <v>0</v>
      </c>
    </row>
    <row r="721" spans="11:11">
      <c r="K721" s="82">
        <f>IF(AND(年报!N$2&lt;=A721,A721&lt;=年报!N$3),1,0)</f>
        <v>0</v>
      </c>
    </row>
    <row r="722" spans="11:11">
      <c r="K722" s="82">
        <f>IF(AND(年报!N$2&lt;=A722,A722&lt;=年报!N$3),1,0)</f>
        <v>0</v>
      </c>
    </row>
    <row r="723" spans="11:11">
      <c r="K723" s="82">
        <f>IF(AND(年报!N$2&lt;=A723,A723&lt;=年报!N$3),1,0)</f>
        <v>0</v>
      </c>
    </row>
    <row r="724" spans="11:11">
      <c r="K724" s="82">
        <f>IF(AND(年报!N$2&lt;=A724,A724&lt;=年报!N$3),1,0)</f>
        <v>0</v>
      </c>
    </row>
    <row r="725" spans="11:11">
      <c r="K725" s="82">
        <f>IF(AND(年报!N$2&lt;=A725,A725&lt;=年报!N$3),1,0)</f>
        <v>0</v>
      </c>
    </row>
    <row r="726" spans="11:11">
      <c r="K726" s="82">
        <f>IF(AND(年报!N$2&lt;=A726,A726&lt;=年报!N$3),1,0)</f>
        <v>0</v>
      </c>
    </row>
    <row r="727" spans="11:11">
      <c r="K727" s="82">
        <f>IF(AND(年报!N$2&lt;=A727,A727&lt;=年报!N$3),1,0)</f>
        <v>0</v>
      </c>
    </row>
    <row r="728" spans="11:11">
      <c r="K728" s="82">
        <f>IF(AND(年报!N$2&lt;=A728,A728&lt;=年报!N$3),1,0)</f>
        <v>0</v>
      </c>
    </row>
    <row r="729" spans="11:11">
      <c r="K729" s="82">
        <f>IF(AND(年报!N$2&lt;=A729,A729&lt;=年报!N$3),1,0)</f>
        <v>0</v>
      </c>
    </row>
    <row r="730" spans="11:11">
      <c r="K730" s="82">
        <f>IF(AND(年报!N$2&lt;=A730,A730&lt;=年报!N$3),1,0)</f>
        <v>0</v>
      </c>
    </row>
    <row r="731" spans="11:11">
      <c r="K731" s="82">
        <f>IF(AND(年报!N$2&lt;=A731,A731&lt;=年报!N$3),1,0)</f>
        <v>0</v>
      </c>
    </row>
    <row r="732" spans="11:11">
      <c r="K732" s="82">
        <f>IF(AND(年报!N$2&lt;=A732,A732&lt;=年报!N$3),1,0)</f>
        <v>0</v>
      </c>
    </row>
    <row r="733" spans="11:11">
      <c r="K733" s="82">
        <f>IF(AND(年报!N$2&lt;=A733,A733&lt;=年报!N$3),1,0)</f>
        <v>0</v>
      </c>
    </row>
    <row r="734" spans="11:11">
      <c r="K734" s="82">
        <f>IF(AND(年报!N$2&lt;=A734,A734&lt;=年报!N$3),1,0)</f>
        <v>0</v>
      </c>
    </row>
    <row r="735" spans="11:11">
      <c r="K735" s="82">
        <f>IF(AND(年报!N$2&lt;=A735,A735&lt;=年报!N$3),1,0)</f>
        <v>0</v>
      </c>
    </row>
    <row r="736" spans="11:11">
      <c r="K736" s="82">
        <f>IF(AND(年报!N$2&lt;=A736,A736&lt;=年报!N$3),1,0)</f>
        <v>0</v>
      </c>
    </row>
    <row r="737" spans="11:11">
      <c r="K737" s="82">
        <f>IF(AND(年报!N$2&lt;=A737,A737&lt;=年报!N$3),1,0)</f>
        <v>0</v>
      </c>
    </row>
    <row r="738" spans="11:11">
      <c r="K738" s="82">
        <f>IF(AND(年报!N$2&lt;=A738,A738&lt;=年报!N$3),1,0)</f>
        <v>0</v>
      </c>
    </row>
    <row r="739" spans="11:11">
      <c r="K739" s="82">
        <f>IF(AND(年报!N$2&lt;=A739,A739&lt;=年报!N$3),1,0)</f>
        <v>0</v>
      </c>
    </row>
    <row r="740" spans="11:11">
      <c r="K740" s="82">
        <f>IF(AND(年报!N$2&lt;=A740,A740&lt;=年报!N$3),1,0)</f>
        <v>0</v>
      </c>
    </row>
    <row r="741" spans="11:11">
      <c r="K741" s="82">
        <f>IF(AND(年报!N$2&lt;=A741,A741&lt;=年报!N$3),1,0)</f>
        <v>0</v>
      </c>
    </row>
    <row r="742" spans="11:11">
      <c r="K742" s="82">
        <f>IF(AND(年报!N$2&lt;=A742,A742&lt;=年报!N$3),1,0)</f>
        <v>0</v>
      </c>
    </row>
    <row r="743" spans="11:11">
      <c r="K743" s="82">
        <f>IF(AND(年报!N$2&lt;=A743,A743&lt;=年报!N$3),1,0)</f>
        <v>0</v>
      </c>
    </row>
    <row r="744" spans="11:11">
      <c r="K744" s="82">
        <f>IF(AND(年报!N$2&lt;=A744,A744&lt;=年报!N$3),1,0)</f>
        <v>0</v>
      </c>
    </row>
    <row r="745" spans="11:11">
      <c r="K745" s="82">
        <f>IF(AND(年报!N$2&lt;=A745,A745&lt;=年报!N$3),1,0)</f>
        <v>0</v>
      </c>
    </row>
    <row r="746" spans="11:11">
      <c r="K746" s="82">
        <f>IF(AND(年报!N$2&lt;=A746,A746&lt;=年报!N$3),1,0)</f>
        <v>0</v>
      </c>
    </row>
    <row r="747" spans="11:11">
      <c r="K747" s="82">
        <f>IF(AND(年报!N$2&lt;=A747,A747&lt;=年报!N$3),1,0)</f>
        <v>0</v>
      </c>
    </row>
    <row r="748" spans="11:11">
      <c r="K748" s="82">
        <f>IF(AND(年报!N$2&lt;=A748,A748&lt;=年报!N$3),1,0)</f>
        <v>0</v>
      </c>
    </row>
    <row r="749" spans="11:11">
      <c r="K749" s="82">
        <f>IF(AND(年报!N$2&lt;=A749,A749&lt;=年报!N$3),1,0)</f>
        <v>0</v>
      </c>
    </row>
    <row r="750" spans="11:11">
      <c r="K750" s="82">
        <f>IF(AND(年报!N$2&lt;=A750,A750&lt;=年报!N$3),1,0)</f>
        <v>0</v>
      </c>
    </row>
    <row r="751" spans="11:11">
      <c r="K751" s="82">
        <f>IF(AND(年报!N$2&lt;=A751,A751&lt;=年报!N$3),1,0)</f>
        <v>0</v>
      </c>
    </row>
    <row r="752" spans="11:11">
      <c r="K752" s="82">
        <f>IF(AND(年报!N$2&lt;=A752,A752&lt;=年报!N$3),1,0)</f>
        <v>0</v>
      </c>
    </row>
    <row r="753" spans="11:11">
      <c r="K753" s="82">
        <f>IF(AND(年报!N$2&lt;=A753,A753&lt;=年报!N$3),1,0)</f>
        <v>0</v>
      </c>
    </row>
    <row r="754" spans="11:11">
      <c r="K754" s="82">
        <f>IF(AND(年报!N$2&lt;=A754,A754&lt;=年报!N$3),1,0)</f>
        <v>0</v>
      </c>
    </row>
    <row r="755" spans="11:11">
      <c r="K755" s="82">
        <f>IF(AND(年报!N$2&lt;=A755,A755&lt;=年报!N$3),1,0)</f>
        <v>0</v>
      </c>
    </row>
    <row r="756" spans="11:11">
      <c r="K756" s="82">
        <f>IF(AND(年报!N$2&lt;=A756,A756&lt;=年报!N$3),1,0)</f>
        <v>0</v>
      </c>
    </row>
    <row r="757" spans="11:11">
      <c r="K757" s="82">
        <f>IF(AND(年报!N$2&lt;=A757,A757&lt;=年报!N$3),1,0)</f>
        <v>0</v>
      </c>
    </row>
    <row r="758" spans="11:11">
      <c r="K758" s="82">
        <f>IF(AND(年报!N$2&lt;=A758,A758&lt;=年报!N$3),1,0)</f>
        <v>0</v>
      </c>
    </row>
    <row r="759" spans="11:11">
      <c r="K759" s="82">
        <f>IF(AND(年报!N$2&lt;=A759,A759&lt;=年报!N$3),1,0)</f>
        <v>0</v>
      </c>
    </row>
    <row r="760" spans="11:11">
      <c r="K760" s="82">
        <f>IF(AND(年报!N$2&lt;=A760,A760&lt;=年报!N$3),1,0)</f>
        <v>0</v>
      </c>
    </row>
    <row r="761" spans="11:11">
      <c r="K761" s="82">
        <f>IF(AND(年报!N$2&lt;=A761,A761&lt;=年报!N$3),1,0)</f>
        <v>0</v>
      </c>
    </row>
    <row r="762" spans="11:11">
      <c r="K762" s="82">
        <f>IF(AND(年报!N$2&lt;=A762,A762&lt;=年报!N$3),1,0)</f>
        <v>0</v>
      </c>
    </row>
    <row r="763" spans="11:11">
      <c r="K763" s="82">
        <f>IF(AND(年报!N$2&lt;=A763,A763&lt;=年报!N$3),1,0)</f>
        <v>0</v>
      </c>
    </row>
    <row r="764" spans="11:11">
      <c r="K764" s="82">
        <f>IF(AND(年报!N$2&lt;=A764,A764&lt;=年报!N$3),1,0)</f>
        <v>0</v>
      </c>
    </row>
    <row r="765" spans="11:11">
      <c r="K765" s="82">
        <f>IF(AND(年报!N$2&lt;=A765,A765&lt;=年报!N$3),1,0)</f>
        <v>0</v>
      </c>
    </row>
    <row r="766" spans="11:11">
      <c r="K766" s="82">
        <f>IF(AND(年报!N$2&lt;=A766,A766&lt;=年报!N$3),1,0)</f>
        <v>0</v>
      </c>
    </row>
    <row r="767" spans="11:11">
      <c r="K767" s="82">
        <f>IF(AND(年报!N$2&lt;=A767,A767&lt;=年报!N$3),1,0)</f>
        <v>0</v>
      </c>
    </row>
    <row r="768" spans="11:11">
      <c r="K768" s="82">
        <f>IF(AND(年报!N$2&lt;=A768,A768&lt;=年报!N$3),1,0)</f>
        <v>0</v>
      </c>
    </row>
    <row r="769" spans="11:11">
      <c r="K769" s="82">
        <f>IF(AND(年报!N$2&lt;=A769,A769&lt;=年报!N$3),1,0)</f>
        <v>0</v>
      </c>
    </row>
    <row r="770" spans="11:11">
      <c r="K770" s="82">
        <f>IF(AND(年报!N$2&lt;=A770,A770&lt;=年报!N$3),1,0)</f>
        <v>0</v>
      </c>
    </row>
    <row r="771" spans="11:11">
      <c r="K771" s="82">
        <f>IF(AND(年报!N$2&lt;=A771,A771&lt;=年报!N$3),1,0)</f>
        <v>0</v>
      </c>
    </row>
    <row r="772" spans="11:11">
      <c r="K772" s="82">
        <f>IF(AND(年报!N$2&lt;=A772,A772&lt;=年报!N$3),1,0)</f>
        <v>0</v>
      </c>
    </row>
    <row r="773" spans="11:11">
      <c r="K773" s="82">
        <f>IF(AND(年报!N$2&lt;=A773,A773&lt;=年报!N$3),1,0)</f>
        <v>0</v>
      </c>
    </row>
    <row r="774" spans="11:11">
      <c r="K774" s="82">
        <f>IF(AND(年报!N$2&lt;=A774,A774&lt;=年报!N$3),1,0)</f>
        <v>0</v>
      </c>
    </row>
    <row r="775" spans="11:11">
      <c r="K775" s="82">
        <f>IF(AND(年报!N$2&lt;=A775,A775&lt;=年报!N$3),1,0)</f>
        <v>0</v>
      </c>
    </row>
    <row r="776" spans="11:11">
      <c r="K776" s="82">
        <f>IF(AND(年报!N$2&lt;=A776,A776&lt;=年报!N$3),1,0)</f>
        <v>0</v>
      </c>
    </row>
    <row r="777" spans="11:11">
      <c r="K777" s="82">
        <f>IF(AND(年报!N$2&lt;=A777,A777&lt;=年报!N$3),1,0)</f>
        <v>0</v>
      </c>
    </row>
    <row r="778" spans="11:11">
      <c r="K778" s="82">
        <f>IF(AND(年报!N$2&lt;=A778,A778&lt;=年报!N$3),1,0)</f>
        <v>0</v>
      </c>
    </row>
    <row r="779" spans="11:11">
      <c r="K779" s="82">
        <f>IF(AND(年报!N$2&lt;=A779,A779&lt;=年报!N$3),1,0)</f>
        <v>0</v>
      </c>
    </row>
    <row r="780" spans="11:11">
      <c r="K780" s="82">
        <f>IF(AND(年报!N$2&lt;=A780,A780&lt;=年报!N$3),1,0)</f>
        <v>0</v>
      </c>
    </row>
    <row r="781" spans="11:11">
      <c r="K781" s="82">
        <f>IF(AND(年报!N$2&lt;=A781,A781&lt;=年报!N$3),1,0)</f>
        <v>0</v>
      </c>
    </row>
    <row r="782" spans="11:11">
      <c r="K782" s="82">
        <f>IF(AND(年报!N$2&lt;=A782,A782&lt;=年报!N$3),1,0)</f>
        <v>0</v>
      </c>
    </row>
    <row r="783" spans="11:11">
      <c r="K783" s="82">
        <f>IF(AND(年报!N$2&lt;=A783,A783&lt;=年报!N$3),1,0)</f>
        <v>0</v>
      </c>
    </row>
    <row r="784" spans="11:11">
      <c r="K784" s="82">
        <f>IF(AND(年报!N$2&lt;=A784,A784&lt;=年报!N$3),1,0)</f>
        <v>0</v>
      </c>
    </row>
    <row r="785" spans="11:11">
      <c r="K785" s="82">
        <f>IF(AND(年报!N$2&lt;=A785,A785&lt;=年报!N$3),1,0)</f>
        <v>0</v>
      </c>
    </row>
    <row r="786" spans="11:11">
      <c r="K786" s="82">
        <f>IF(AND(年报!N$2&lt;=A786,A786&lt;=年报!N$3),1,0)</f>
        <v>0</v>
      </c>
    </row>
    <row r="787" spans="11:11">
      <c r="K787" s="82">
        <f>IF(AND(年报!N$2&lt;=A787,A787&lt;=年报!N$3),1,0)</f>
        <v>0</v>
      </c>
    </row>
    <row r="788" spans="11:11">
      <c r="K788" s="82">
        <f>IF(AND(年报!N$2&lt;=A788,A788&lt;=年报!N$3),1,0)</f>
        <v>0</v>
      </c>
    </row>
    <row r="789" spans="11:11">
      <c r="K789" s="82">
        <f>IF(AND(年报!N$2&lt;=A789,A789&lt;=年报!N$3),1,0)</f>
        <v>0</v>
      </c>
    </row>
    <row r="790" spans="11:11">
      <c r="K790" s="82">
        <f>IF(AND(年报!N$2&lt;=A790,A790&lt;=年报!N$3),1,0)</f>
        <v>0</v>
      </c>
    </row>
    <row r="791" spans="11:11">
      <c r="K791" s="82">
        <f>IF(AND(年报!N$2&lt;=A791,A791&lt;=年报!N$3),1,0)</f>
        <v>0</v>
      </c>
    </row>
    <row r="792" spans="11:11">
      <c r="K792" s="82">
        <f>IF(AND(年报!N$2&lt;=A792,A792&lt;=年报!N$3),1,0)</f>
        <v>0</v>
      </c>
    </row>
    <row r="793" spans="11:11">
      <c r="K793" s="82">
        <f>IF(AND(年报!N$2&lt;=A793,A793&lt;=年报!N$3),1,0)</f>
        <v>0</v>
      </c>
    </row>
    <row r="794" spans="11:11">
      <c r="K794" s="82">
        <f>IF(AND(年报!N$2&lt;=A794,A794&lt;=年报!N$3),1,0)</f>
        <v>0</v>
      </c>
    </row>
    <row r="795" spans="11:11">
      <c r="K795" s="82">
        <f>IF(AND(年报!N$2&lt;=A795,A795&lt;=年报!N$3),1,0)</f>
        <v>0</v>
      </c>
    </row>
    <row r="796" spans="11:11">
      <c r="K796" s="82">
        <f>IF(AND(年报!N$2&lt;=A796,A796&lt;=年报!N$3),1,0)</f>
        <v>0</v>
      </c>
    </row>
    <row r="797" spans="11:11">
      <c r="K797" s="82">
        <f>IF(AND(年报!N$2&lt;=A797,A797&lt;=年报!N$3),1,0)</f>
        <v>0</v>
      </c>
    </row>
    <row r="798" spans="11:11">
      <c r="K798" s="82">
        <f>IF(AND(年报!N$2&lt;=A798,A798&lt;=年报!N$3),1,0)</f>
        <v>0</v>
      </c>
    </row>
    <row r="799" spans="11:11">
      <c r="K799" s="82">
        <f>IF(AND(年报!N$2&lt;=A799,A799&lt;=年报!N$3),1,0)</f>
        <v>0</v>
      </c>
    </row>
    <row r="800" spans="11:11">
      <c r="K800" s="82">
        <f>IF(AND(年报!N$2&lt;=A800,A800&lt;=年报!N$3),1,0)</f>
        <v>0</v>
      </c>
    </row>
    <row r="801" spans="11:11">
      <c r="K801" s="82">
        <f>IF(AND(年报!N$2&lt;=A801,A801&lt;=年报!N$3),1,0)</f>
        <v>0</v>
      </c>
    </row>
    <row r="802" spans="11:11">
      <c r="K802" s="82">
        <f>IF(AND(年报!N$2&lt;=A802,A802&lt;=年报!N$3),1,0)</f>
        <v>0</v>
      </c>
    </row>
    <row r="803" spans="11:11">
      <c r="K803" s="82">
        <f>IF(AND(年报!N$2&lt;=A803,A803&lt;=年报!N$3),1,0)</f>
        <v>0</v>
      </c>
    </row>
    <row r="804" spans="11:11">
      <c r="K804" s="82">
        <f>IF(AND(年报!N$2&lt;=A804,A804&lt;=年报!N$3),1,0)</f>
        <v>0</v>
      </c>
    </row>
    <row r="805" spans="11:11">
      <c r="K805" s="82">
        <f>IF(AND(年报!N$2&lt;=A805,A805&lt;=年报!N$3),1,0)</f>
        <v>0</v>
      </c>
    </row>
    <row r="806" spans="11:11">
      <c r="K806" s="82">
        <f>IF(AND(年报!N$2&lt;=A806,A806&lt;=年报!N$3),1,0)</f>
        <v>0</v>
      </c>
    </row>
    <row r="807" spans="11:11">
      <c r="K807" s="82">
        <f>IF(AND(年报!N$2&lt;=A807,A807&lt;=年报!N$3),1,0)</f>
        <v>0</v>
      </c>
    </row>
    <row r="808" spans="11:11">
      <c r="K808" s="82">
        <f>IF(AND(年报!N$2&lt;=A808,A808&lt;=年报!N$3),1,0)</f>
        <v>0</v>
      </c>
    </row>
    <row r="809" spans="11:11">
      <c r="K809" s="82">
        <f>IF(AND(年报!N$2&lt;=A809,A809&lt;=年报!N$3),1,0)</f>
        <v>0</v>
      </c>
    </row>
    <row r="810" spans="11:11">
      <c r="K810" s="82">
        <f>IF(AND(年报!N$2&lt;=A810,A810&lt;=年报!N$3),1,0)</f>
        <v>0</v>
      </c>
    </row>
    <row r="811" spans="11:11">
      <c r="K811" s="82">
        <f>IF(AND(年报!N$2&lt;=A811,A811&lt;=年报!N$3),1,0)</f>
        <v>0</v>
      </c>
    </row>
    <row r="812" spans="11:11">
      <c r="K812" s="82">
        <f>IF(AND(年报!N$2&lt;=A812,A812&lt;=年报!N$3),1,0)</f>
        <v>0</v>
      </c>
    </row>
    <row r="813" spans="11:11">
      <c r="K813" s="82">
        <f>IF(AND(年报!N$2&lt;=A813,A813&lt;=年报!N$3),1,0)</f>
        <v>0</v>
      </c>
    </row>
    <row r="814" spans="11:11">
      <c r="K814" s="82">
        <f>IF(AND(年报!N$2&lt;=A814,A814&lt;=年报!N$3),1,0)</f>
        <v>0</v>
      </c>
    </row>
    <row r="815" spans="11:11">
      <c r="K815" s="82">
        <f>IF(AND(年报!N$2&lt;=A815,A815&lt;=年报!N$3),1,0)</f>
        <v>0</v>
      </c>
    </row>
    <row r="816" spans="11:11">
      <c r="K816" s="82">
        <f>IF(AND(年报!N$2&lt;=A816,A816&lt;=年报!N$3),1,0)</f>
        <v>0</v>
      </c>
    </row>
    <row r="817" spans="11:11">
      <c r="K817" s="82">
        <f>IF(AND(年报!N$2&lt;=A817,A817&lt;=年报!N$3),1,0)</f>
        <v>0</v>
      </c>
    </row>
    <row r="818" spans="11:11">
      <c r="K818" s="82">
        <f>IF(AND(年报!N$2&lt;=A818,A818&lt;=年报!N$3),1,0)</f>
        <v>0</v>
      </c>
    </row>
    <row r="819" spans="11:11">
      <c r="K819" s="82">
        <f>IF(AND(年报!N$2&lt;=A819,A819&lt;=年报!N$3),1,0)</f>
        <v>0</v>
      </c>
    </row>
    <row r="820" spans="11:11">
      <c r="K820" s="82">
        <f>IF(AND(年报!N$2&lt;=A820,A820&lt;=年报!N$3),1,0)</f>
        <v>0</v>
      </c>
    </row>
    <row r="821" spans="11:11">
      <c r="K821" s="82">
        <f>IF(AND(年报!N$2&lt;=A821,A821&lt;=年报!N$3),1,0)</f>
        <v>0</v>
      </c>
    </row>
    <row r="822" spans="11:11">
      <c r="K822" s="82">
        <f>IF(AND(年报!N$2&lt;=A822,A822&lt;=年报!N$3),1,0)</f>
        <v>0</v>
      </c>
    </row>
    <row r="823" spans="11:11">
      <c r="K823" s="82">
        <f>IF(AND(年报!N$2&lt;=A823,A823&lt;=年报!N$3),1,0)</f>
        <v>0</v>
      </c>
    </row>
    <row r="824" spans="11:11">
      <c r="K824" s="82">
        <f>IF(AND(年报!N$2&lt;=A824,A824&lt;=年报!N$3),1,0)</f>
        <v>0</v>
      </c>
    </row>
    <row r="825" spans="11:11">
      <c r="K825" s="82">
        <f>IF(AND(年报!N$2&lt;=A825,A825&lt;=年报!N$3),1,0)</f>
        <v>0</v>
      </c>
    </row>
    <row r="826" spans="11:11">
      <c r="K826" s="82">
        <f>IF(AND(年报!N$2&lt;=A826,A826&lt;=年报!N$3),1,0)</f>
        <v>0</v>
      </c>
    </row>
    <row r="827" spans="11:11">
      <c r="K827" s="82">
        <f>IF(AND(年报!N$2&lt;=A827,A827&lt;=年报!N$3),1,0)</f>
        <v>0</v>
      </c>
    </row>
    <row r="828" spans="11:11">
      <c r="K828" s="82">
        <f>IF(AND(年报!N$2&lt;=A828,A828&lt;=年报!N$3),1,0)</f>
        <v>0</v>
      </c>
    </row>
    <row r="829" spans="11:11">
      <c r="K829" s="82">
        <f>IF(AND(年报!N$2&lt;=A829,A829&lt;=年报!N$3),1,0)</f>
        <v>0</v>
      </c>
    </row>
    <row r="830" spans="11:11">
      <c r="K830" s="82">
        <f>IF(AND(年报!N$2&lt;=A830,A830&lt;=年报!N$3),1,0)</f>
        <v>0</v>
      </c>
    </row>
    <row r="831" spans="11:11">
      <c r="K831" s="82">
        <f>IF(AND(年报!N$2&lt;=A831,A831&lt;=年报!N$3),1,0)</f>
        <v>0</v>
      </c>
    </row>
    <row r="832" spans="11:11">
      <c r="K832" s="82">
        <f>IF(AND(年报!N$2&lt;=A832,A832&lt;=年报!N$3),1,0)</f>
        <v>0</v>
      </c>
    </row>
    <row r="833" spans="11:11">
      <c r="K833" s="82">
        <f>IF(AND(年报!N$2&lt;=A833,A833&lt;=年报!N$3),1,0)</f>
        <v>0</v>
      </c>
    </row>
    <row r="834" spans="11:11">
      <c r="K834" s="82">
        <f>IF(AND(年报!N$2&lt;=A834,A834&lt;=年报!N$3),1,0)</f>
        <v>0</v>
      </c>
    </row>
    <row r="835" spans="11:11">
      <c r="K835" s="82">
        <f>IF(AND(年报!N$2&lt;=A835,A835&lt;=年报!N$3),1,0)</f>
        <v>0</v>
      </c>
    </row>
    <row r="836" spans="11:11">
      <c r="K836" s="82">
        <f>IF(AND(年报!N$2&lt;=A836,A836&lt;=年报!N$3),1,0)</f>
        <v>0</v>
      </c>
    </row>
    <row r="837" spans="11:11">
      <c r="K837" s="82">
        <f>IF(AND(年报!N$2&lt;=A837,A837&lt;=年报!N$3),1,0)</f>
        <v>0</v>
      </c>
    </row>
    <row r="838" spans="11:11">
      <c r="K838" s="82">
        <f>IF(AND(年报!N$2&lt;=A838,A838&lt;=年报!N$3),1,0)</f>
        <v>0</v>
      </c>
    </row>
    <row r="839" spans="11:11">
      <c r="K839" s="82">
        <f>IF(AND(年报!N$2&lt;=A839,A839&lt;=年报!N$3),1,0)</f>
        <v>0</v>
      </c>
    </row>
    <row r="840" spans="11:11">
      <c r="K840" s="82">
        <f>IF(AND(年报!N$2&lt;=A840,A840&lt;=年报!N$3),1,0)</f>
        <v>0</v>
      </c>
    </row>
    <row r="841" spans="11:11">
      <c r="K841" s="82">
        <f>IF(AND(年报!N$2&lt;=A841,A841&lt;=年报!N$3),1,0)</f>
        <v>0</v>
      </c>
    </row>
    <row r="842" spans="11:11">
      <c r="K842" s="82">
        <f>IF(AND(年报!N$2&lt;=A842,A842&lt;=年报!N$3),1,0)</f>
        <v>0</v>
      </c>
    </row>
    <row r="843" spans="11:11">
      <c r="K843" s="82">
        <f>IF(AND(年报!N$2&lt;=A843,A843&lt;=年报!N$3),1,0)</f>
        <v>0</v>
      </c>
    </row>
    <row r="844" spans="11:11">
      <c r="K844" s="82">
        <f>IF(AND(年报!N$2&lt;=A844,A844&lt;=年报!N$3),1,0)</f>
        <v>0</v>
      </c>
    </row>
    <row r="845" spans="11:11">
      <c r="K845" s="82">
        <f>IF(AND(年报!N$2&lt;=A845,A845&lt;=年报!N$3),1,0)</f>
        <v>0</v>
      </c>
    </row>
    <row r="846" spans="11:11">
      <c r="K846" s="82">
        <f>IF(AND(年报!N$2&lt;=A846,A846&lt;=年报!N$3),1,0)</f>
        <v>0</v>
      </c>
    </row>
    <row r="847" spans="11:11">
      <c r="K847" s="82">
        <f>IF(AND(年报!N$2&lt;=A847,A847&lt;=年报!N$3),1,0)</f>
        <v>0</v>
      </c>
    </row>
    <row r="848" spans="11:11">
      <c r="K848" s="82">
        <f>IF(AND(年报!N$2&lt;=A848,A848&lt;=年报!N$3),1,0)</f>
        <v>0</v>
      </c>
    </row>
    <row r="849" spans="11:11">
      <c r="K849" s="82">
        <f>IF(AND(年报!N$2&lt;=A849,A849&lt;=年报!N$3),1,0)</f>
        <v>0</v>
      </c>
    </row>
    <row r="850" spans="11:11">
      <c r="K850" s="82">
        <f>IF(AND(年报!N$2&lt;=A850,A850&lt;=年报!N$3),1,0)</f>
        <v>0</v>
      </c>
    </row>
    <row r="851" spans="11:11">
      <c r="K851" s="82">
        <f>IF(AND(年报!N$2&lt;=A851,A851&lt;=年报!N$3),1,0)</f>
        <v>0</v>
      </c>
    </row>
    <row r="852" spans="11:11">
      <c r="K852" s="82">
        <f>IF(AND(年报!N$2&lt;=A852,A852&lt;=年报!N$3),1,0)</f>
        <v>0</v>
      </c>
    </row>
    <row r="853" spans="11:11">
      <c r="K853" s="82">
        <f>IF(AND(年报!N$2&lt;=A853,A853&lt;=年报!N$3),1,0)</f>
        <v>0</v>
      </c>
    </row>
    <row r="854" spans="11:11">
      <c r="K854" s="82">
        <f>IF(AND(年报!N$2&lt;=A854,A854&lt;=年报!N$3),1,0)</f>
        <v>0</v>
      </c>
    </row>
    <row r="855" spans="11:11">
      <c r="K855" s="82">
        <f>IF(AND(年报!N$2&lt;=A855,A855&lt;=年报!N$3),1,0)</f>
        <v>0</v>
      </c>
    </row>
    <row r="856" spans="11:11">
      <c r="K856" s="82">
        <f>IF(AND(年报!N$2&lt;=A856,A856&lt;=年报!N$3),1,0)</f>
        <v>0</v>
      </c>
    </row>
    <row r="857" spans="11:11">
      <c r="K857" s="82">
        <f>IF(AND(年报!N$2&lt;=A857,A857&lt;=年报!N$3),1,0)</f>
        <v>0</v>
      </c>
    </row>
    <row r="858" spans="11:11">
      <c r="K858" s="82">
        <f>IF(AND(年报!N$2&lt;=A858,A858&lt;=年报!N$3),1,0)</f>
        <v>0</v>
      </c>
    </row>
    <row r="859" spans="11:11">
      <c r="K859" s="82">
        <f>IF(AND(年报!N$2&lt;=A859,A859&lt;=年报!N$3),1,0)</f>
        <v>0</v>
      </c>
    </row>
    <row r="860" spans="11:11">
      <c r="K860" s="82">
        <f>IF(AND(年报!N$2&lt;=A860,A860&lt;=年报!N$3),1,0)</f>
        <v>0</v>
      </c>
    </row>
    <row r="861" spans="11:11">
      <c r="K861" s="82">
        <f>IF(AND(年报!N$2&lt;=A861,A861&lt;=年报!N$3),1,0)</f>
        <v>0</v>
      </c>
    </row>
    <row r="862" spans="11:11">
      <c r="K862" s="82">
        <f>IF(AND(年报!N$2&lt;=A862,A862&lt;=年报!N$3),1,0)</f>
        <v>0</v>
      </c>
    </row>
    <row r="863" spans="11:11">
      <c r="K863" s="82">
        <f>IF(AND(年报!N$2&lt;=A863,A863&lt;=年报!N$3),1,0)</f>
        <v>0</v>
      </c>
    </row>
    <row r="864" spans="11:11">
      <c r="K864" s="82">
        <f>IF(AND(年报!N$2&lt;=A864,A864&lt;=年报!N$3),1,0)</f>
        <v>0</v>
      </c>
    </row>
    <row r="865" spans="11:11">
      <c r="K865" s="82">
        <f>IF(AND(年报!N$2&lt;=A865,A865&lt;=年报!N$3),1,0)</f>
        <v>0</v>
      </c>
    </row>
    <row r="866" spans="11:11">
      <c r="K866" s="82">
        <f>IF(AND(年报!N$2&lt;=A866,A866&lt;=年报!N$3),1,0)</f>
        <v>0</v>
      </c>
    </row>
    <row r="867" spans="11:11">
      <c r="K867" s="82">
        <f>IF(AND(年报!N$2&lt;=A867,A867&lt;=年报!N$3),1,0)</f>
        <v>0</v>
      </c>
    </row>
    <row r="868" spans="11:11">
      <c r="K868" s="82">
        <f>IF(AND(年报!N$2&lt;=A868,A868&lt;=年报!N$3),1,0)</f>
        <v>0</v>
      </c>
    </row>
    <row r="869" spans="11:11">
      <c r="K869" s="82">
        <f>IF(AND(年报!N$2&lt;=A869,A869&lt;=年报!N$3),1,0)</f>
        <v>0</v>
      </c>
    </row>
    <row r="870" spans="11:11">
      <c r="K870" s="82">
        <f>IF(AND(年报!N$2&lt;=A870,A870&lt;=年报!N$3),1,0)</f>
        <v>0</v>
      </c>
    </row>
    <row r="871" spans="11:11">
      <c r="K871" s="82">
        <f>IF(AND(年报!N$2&lt;=A871,A871&lt;=年报!N$3),1,0)</f>
        <v>0</v>
      </c>
    </row>
    <row r="872" spans="11:11">
      <c r="K872" s="82">
        <f>IF(AND(年报!N$2&lt;=A872,A872&lt;=年报!N$3),1,0)</f>
        <v>0</v>
      </c>
    </row>
    <row r="873" spans="11:11">
      <c r="K873" s="82">
        <f>IF(AND(年报!N$2&lt;=A873,A873&lt;=年报!N$3),1,0)</f>
        <v>0</v>
      </c>
    </row>
    <row r="874" spans="11:11">
      <c r="K874" s="82">
        <f>IF(AND(年报!N$2&lt;=A874,A874&lt;=年报!N$3),1,0)</f>
        <v>0</v>
      </c>
    </row>
    <row r="875" spans="11:11">
      <c r="K875" s="82">
        <f>IF(AND(年报!N$2&lt;=A875,A875&lt;=年报!N$3),1,0)</f>
        <v>0</v>
      </c>
    </row>
    <row r="876" spans="11:11">
      <c r="K876" s="82">
        <f>IF(AND(年报!N$2&lt;=A876,A876&lt;=年报!N$3),1,0)</f>
        <v>0</v>
      </c>
    </row>
    <row r="877" spans="11:11">
      <c r="K877" s="82">
        <f>IF(AND(年报!N$2&lt;=A877,A877&lt;=年报!N$3),1,0)</f>
        <v>0</v>
      </c>
    </row>
    <row r="878" spans="11:11">
      <c r="K878" s="82">
        <f>IF(AND(年报!N$2&lt;=A878,A878&lt;=年报!N$3),1,0)</f>
        <v>0</v>
      </c>
    </row>
    <row r="879" spans="11:11">
      <c r="K879" s="82">
        <f>IF(AND(年报!N$2&lt;=A879,A879&lt;=年报!N$3),1,0)</f>
        <v>0</v>
      </c>
    </row>
    <row r="880" spans="11:11">
      <c r="K880" s="82">
        <f>IF(AND(年报!N$2&lt;=A880,A880&lt;=年报!N$3),1,0)</f>
        <v>0</v>
      </c>
    </row>
  </sheetData>
  <mergeCells count="5">
    <mergeCell ref="A1:B1"/>
    <mergeCell ref="F1:G1"/>
    <mergeCell ref="A2:B2"/>
    <mergeCell ref="F2:G2"/>
    <mergeCell ref="H1:H3"/>
  </mergeCell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0"/>
  <sheetViews>
    <sheetView topLeftCell="A76" workbookViewId="0">
      <selection activeCell="E97" sqref="E9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200</v>
      </c>
      <c r="B2" s="65"/>
      <c r="C2" s="69">
        <v>43459</v>
      </c>
      <c r="D2" s="70" t="s">
        <v>201</v>
      </c>
      <c r="E2" s="70" t="s">
        <v>202</v>
      </c>
      <c r="F2" s="93">
        <v>2712.904</v>
      </c>
      <c r="G2" s="94"/>
      <c r="H2" s="73"/>
      <c r="I2" s="78"/>
      <c r="J2" s="63" t="s">
        <v>190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 t="s">
        <v>20</v>
      </c>
    </row>
    <row r="4" spans="1:11">
      <c r="A4" s="21">
        <v>43461</v>
      </c>
      <c r="B4" s="77">
        <f>'DC4-1'!B5</f>
        <v>2581.994</v>
      </c>
      <c r="C4" s="77">
        <f>IF(ISERROR(VLOOKUP(A4,'DC4-1'!$A$4:$Q$1997,5,TRUE)),"",VLOOKUP(A4,'DC4-1'!$A$4:$Q$1997,5,TRUE))</f>
        <v>133.1115</v>
      </c>
      <c r="D4" s="65">
        <v>2.154</v>
      </c>
      <c r="E4" s="65">
        <v>2.181</v>
      </c>
      <c r="F4" s="74">
        <f t="shared" ref="F4:F35" si="0">(B4+C4)-(D4+E4)/2</f>
        <v>2712.938</v>
      </c>
      <c r="G4" s="75">
        <f t="shared" ref="G4:G35" si="1">(F$4-F4)*1000</f>
        <v>0</v>
      </c>
      <c r="H4" s="75"/>
      <c r="K4" s="82">
        <f>IF(AND(年报!N$2&lt;=A4,A4&lt;=年报!N$3),1,0)</f>
        <v>0</v>
      </c>
    </row>
    <row r="5" spans="1:11">
      <c r="A5" s="21">
        <v>43467</v>
      </c>
      <c r="B5" s="77">
        <f>'DC4-1'!B6</f>
        <v>2581.994</v>
      </c>
      <c r="C5" s="77">
        <f>IF(ISERROR(VLOOKUP(A5,'DC4-1'!$A$4:$Q$1997,5,TRUE)),"",VLOOKUP(A5,'DC4-1'!$A$4:$Q$1997,5,TRUE))</f>
        <v>133.082</v>
      </c>
      <c r="D5" s="65">
        <v>2.151</v>
      </c>
      <c r="E5" s="65">
        <v>2.189</v>
      </c>
      <c r="F5" s="74">
        <f t="shared" si="0"/>
        <v>2712.906</v>
      </c>
      <c r="G5" s="75">
        <f t="shared" si="1"/>
        <v>32.0000000001528</v>
      </c>
      <c r="K5" s="82">
        <f>IF(AND(年报!N$2&lt;=A5,A5&lt;=年报!N$3),1,0)</f>
        <v>0</v>
      </c>
    </row>
    <row r="6" spans="1:11">
      <c r="A6" s="21">
        <v>43474</v>
      </c>
      <c r="B6" s="77">
        <f>'DC4-1'!B7</f>
        <v>2581.994</v>
      </c>
      <c r="C6" s="77">
        <f>IF(ISERROR(VLOOKUP(A6,'DC4-1'!$A$4:$Q$1997,5,TRUE)),"",VLOOKUP(A6,'DC4-1'!$A$4:$Q$1997,5,TRUE))</f>
        <v>133.648</v>
      </c>
      <c r="D6" s="65">
        <v>2.761</v>
      </c>
      <c r="E6" s="65">
        <v>2.799</v>
      </c>
      <c r="F6" s="74">
        <f t="shared" si="0"/>
        <v>2712.862</v>
      </c>
      <c r="G6" s="75">
        <f t="shared" si="1"/>
        <v>76.0000000000218</v>
      </c>
      <c r="K6" s="82">
        <f>IF(AND(年报!N$2&lt;=A6,A6&lt;=年报!N$3),1,0)</f>
        <v>0</v>
      </c>
    </row>
    <row r="7" spans="1:11">
      <c r="A7" s="21">
        <v>43481</v>
      </c>
      <c r="B7" s="77">
        <f>'DC4-1'!B8</f>
        <v>2581.994</v>
      </c>
      <c r="C7" s="77">
        <f>IF(ISERROR(VLOOKUP(A7,'DC4-1'!$A$4:$Q$1997,5,TRUE)),"",VLOOKUP(A7,'DC4-1'!$A$4:$Q$1997,5,TRUE))</f>
        <v>136.348</v>
      </c>
      <c r="D7" s="65">
        <v>5.495</v>
      </c>
      <c r="E7" s="65">
        <v>5.529</v>
      </c>
      <c r="F7" s="74">
        <f t="shared" si="0"/>
        <v>2712.83</v>
      </c>
      <c r="G7" s="75">
        <f t="shared" si="1"/>
        <v>108.000000000175</v>
      </c>
      <c r="K7" s="82">
        <f>IF(AND(年报!N$2&lt;=A7,A7&lt;=年报!N$3),1,0)</f>
        <v>0</v>
      </c>
    </row>
    <row r="8" spans="1:11">
      <c r="A8" s="21">
        <v>43486</v>
      </c>
      <c r="B8" s="77">
        <f>'DC4-1'!B9</f>
        <v>2581.994</v>
      </c>
      <c r="C8" s="77">
        <f>IF(ISERROR(VLOOKUP(A8,'DC4-1'!$A$4:$Q$1997,5,TRUE)),"",VLOOKUP(A8,'DC4-1'!$A$4:$Q$1997,5,TRUE))</f>
        <v>136.3355</v>
      </c>
      <c r="D8" s="65">
        <v>5.488</v>
      </c>
      <c r="E8" s="65">
        <v>5.523</v>
      </c>
      <c r="F8" s="74">
        <f t="shared" si="0"/>
        <v>2712.824</v>
      </c>
      <c r="G8" s="75">
        <f t="shared" si="1"/>
        <v>114.000000000033</v>
      </c>
      <c r="K8" s="82">
        <f>IF(AND(年报!N$2&lt;=A8,A8&lt;=年报!N$3),1,0)</f>
        <v>0</v>
      </c>
    </row>
    <row r="9" spans="1:11">
      <c r="A9" s="21">
        <v>43511</v>
      </c>
      <c r="B9" s="77">
        <f>'DC4-1'!B10</f>
        <v>2581.994</v>
      </c>
      <c r="C9" s="77">
        <f>IF(ISERROR(VLOOKUP(A9,'DC4-1'!$A$4:$Q$1997,5,TRUE)),"",VLOOKUP(A9,'DC4-1'!$A$4:$Q$1997,5,TRUE))</f>
        <v>136.2745</v>
      </c>
      <c r="D9" s="65">
        <v>5.488</v>
      </c>
      <c r="E9" s="65">
        <v>5.526</v>
      </c>
      <c r="F9" s="74">
        <f t="shared" si="0"/>
        <v>2712.7615</v>
      </c>
      <c r="G9" s="75">
        <f t="shared" si="1"/>
        <v>176.500000000033</v>
      </c>
      <c r="K9" s="82">
        <f>IF(AND(年报!N$2&lt;=A9,A9&lt;=年报!N$3),1,0)</f>
        <v>0</v>
      </c>
    </row>
    <row r="10" spans="1:11">
      <c r="A10" s="21">
        <v>43515</v>
      </c>
      <c r="B10" s="77">
        <f>'DC4-1'!B11</f>
        <v>2581.994</v>
      </c>
      <c r="C10" s="77">
        <f>IF(ISERROR(VLOOKUP(A10,'DC4-1'!$A$4:$Q$1997,5,TRUE)),"",VLOOKUP(A10,'DC4-1'!$A$4:$Q$1997,5,TRUE))</f>
        <v>136.2615</v>
      </c>
      <c r="D10" s="65">
        <v>5.486</v>
      </c>
      <c r="E10" s="65">
        <v>5.521</v>
      </c>
      <c r="F10" s="74">
        <f t="shared" si="0"/>
        <v>2712.752</v>
      </c>
      <c r="G10" s="75">
        <f t="shared" si="1"/>
        <v>185.999999999694</v>
      </c>
      <c r="K10" s="82">
        <f>IF(AND(年报!N$2&lt;=A10,A10&lt;=年报!N$3),1,0)</f>
        <v>0</v>
      </c>
    </row>
    <row r="11" spans="1:11">
      <c r="A11" s="21">
        <v>43524</v>
      </c>
      <c r="B11" s="77">
        <f>'DC4-1'!B12</f>
        <v>2581.994</v>
      </c>
      <c r="C11" s="77">
        <f>IF(ISERROR(VLOOKUP(A11,'DC4-1'!$A$4:$Q$1997,5,TRUE)),"",VLOOKUP(A11,'DC4-1'!$A$4:$Q$1997,5,TRUE))</f>
        <v>138.9745</v>
      </c>
      <c r="D11" s="65">
        <v>8.235</v>
      </c>
      <c r="E11" s="65">
        <v>8.276</v>
      </c>
      <c r="F11" s="74">
        <f t="shared" si="0"/>
        <v>2712.713</v>
      </c>
      <c r="G11" s="75">
        <f t="shared" si="1"/>
        <v>225.000000000364</v>
      </c>
      <c r="K11" s="82">
        <f>IF(AND(年报!N$2&lt;=A11,A11&lt;=年报!N$3),1,0)</f>
        <v>0</v>
      </c>
    </row>
    <row r="12" spans="1:11">
      <c r="A12" s="21">
        <v>43530</v>
      </c>
      <c r="B12" s="77">
        <f>'DC4-1'!B13</f>
        <v>2581.994</v>
      </c>
      <c r="C12" s="77">
        <f>IF(ISERROR(VLOOKUP(A12,'DC4-1'!$A$4:$Q$1997,5,TRUE)),"",VLOOKUP(A12,'DC4-1'!$A$4:$Q$1997,5,TRUE))</f>
        <v>139.525</v>
      </c>
      <c r="D12" s="65">
        <v>8.831</v>
      </c>
      <c r="E12" s="65">
        <v>8.864</v>
      </c>
      <c r="F12" s="74">
        <f t="shared" si="0"/>
        <v>2712.6715</v>
      </c>
      <c r="G12" s="75">
        <f t="shared" si="1"/>
        <v>266.499999999724</v>
      </c>
      <c r="K12" s="82">
        <f>IF(AND(年报!N$2&lt;=A12,A12&lt;=年报!N$3),1,0)</f>
        <v>0</v>
      </c>
    </row>
    <row r="13" spans="1:11">
      <c r="A13" s="21">
        <v>43535</v>
      </c>
      <c r="B13" s="77">
        <f>'DC4-1'!B14</f>
        <v>2581.994</v>
      </c>
      <c r="C13" s="77">
        <f>IF(ISERROR(VLOOKUP(A13,'DC4-1'!$A$4:$Q$1997,5,TRUE)),"",VLOOKUP(A13,'DC4-1'!$A$4:$Q$1997,5,TRUE))</f>
        <v>142.223</v>
      </c>
      <c r="D13" s="65">
        <v>11.564</v>
      </c>
      <c r="E13" s="65">
        <v>11.596</v>
      </c>
      <c r="F13" s="74">
        <f t="shared" si="0"/>
        <v>2712.637</v>
      </c>
      <c r="G13" s="75">
        <f t="shared" si="1"/>
        <v>300.999999999931</v>
      </c>
      <c r="K13" s="82">
        <f>IF(AND(年报!N$2&lt;=A13,A13&lt;=年报!N$3),1,0)</f>
        <v>0</v>
      </c>
    </row>
    <row r="14" spans="1:11">
      <c r="A14" s="21">
        <v>43543</v>
      </c>
      <c r="B14" s="77">
        <f>'DC4-1'!B15</f>
        <v>2581.994</v>
      </c>
      <c r="C14" s="77">
        <f>IF(ISERROR(VLOOKUP(A14,'DC4-1'!$A$4:$Q$1997,5,TRUE)),"",VLOOKUP(A14,'DC4-1'!$A$4:$Q$1997,5,TRUE))</f>
        <v>145.219</v>
      </c>
      <c r="D14" s="65">
        <v>14.628</v>
      </c>
      <c r="E14" s="65">
        <v>14.661</v>
      </c>
      <c r="F14" s="74">
        <f t="shared" si="0"/>
        <v>2712.5685</v>
      </c>
      <c r="G14" s="75">
        <f t="shared" si="1"/>
        <v>369.499999999789</v>
      </c>
      <c r="K14" s="82">
        <f>IF(AND(年报!N$2&lt;=A14,A14&lt;=年报!N$3),1,0)</f>
        <v>0</v>
      </c>
    </row>
    <row r="15" spans="1:11">
      <c r="A15" s="21">
        <v>43561</v>
      </c>
      <c r="B15" s="77">
        <f>'DC4-1'!B16</f>
        <v>2581.994</v>
      </c>
      <c r="C15" s="77">
        <f>IF(ISERROR(VLOOKUP(A15,'DC4-1'!$A$4:$Q$1997,5,TRUE)),"",VLOOKUP(A15,'DC4-1'!$A$4:$Q$1997,5,TRUE))</f>
        <v>148.5795</v>
      </c>
      <c r="D15" s="65">
        <v>18.113</v>
      </c>
      <c r="E15" s="65">
        <v>18.142</v>
      </c>
      <c r="F15" s="74">
        <f t="shared" si="0"/>
        <v>2712.446</v>
      </c>
      <c r="G15" s="75">
        <f t="shared" si="1"/>
        <v>492.000000000189</v>
      </c>
      <c r="K15" s="82">
        <f>IF(AND(年报!N$2&lt;=A15,A15&lt;=年报!N$3),1,0)</f>
        <v>0</v>
      </c>
    </row>
    <row r="16" spans="1:11">
      <c r="A16" s="21">
        <v>43573</v>
      </c>
      <c r="B16" s="77">
        <f>'DC4-1'!B17</f>
        <v>2581.994</v>
      </c>
      <c r="C16" s="77">
        <f>IF(ISERROR(VLOOKUP(A16,'DC4-1'!$A$4:$Q$1997,5,TRUE)),"",VLOOKUP(A16,'DC4-1'!$A$4:$Q$1997,5,TRUE))</f>
        <v>151.9105</v>
      </c>
      <c r="D16" s="65">
        <v>21.511</v>
      </c>
      <c r="E16" s="65">
        <v>21.545</v>
      </c>
      <c r="F16" s="74">
        <f t="shared" si="0"/>
        <v>2712.3765</v>
      </c>
      <c r="G16" s="75">
        <f t="shared" si="1"/>
        <v>561.499999999796</v>
      </c>
      <c r="K16" s="82">
        <f>IF(AND(年报!N$2&lt;=A16,A16&lt;=年报!N$3),1,0)</f>
        <v>0</v>
      </c>
    </row>
    <row r="17" spans="1:11">
      <c r="A17" s="21">
        <v>43581</v>
      </c>
      <c r="B17" s="77">
        <f>'DC4-1'!B18</f>
        <v>2581.994</v>
      </c>
      <c r="C17" s="77">
        <f>IF(ISERROR(VLOOKUP(A17,'DC4-1'!$A$4:$Q$1997,5,TRUE)),"",VLOOKUP(A17,'DC4-1'!$A$4:$Q$1997,5,TRUE))</f>
        <v>152.473</v>
      </c>
      <c r="D17" s="65">
        <v>22.106</v>
      </c>
      <c r="E17" s="65">
        <v>22.129</v>
      </c>
      <c r="F17" s="74">
        <f t="shared" si="0"/>
        <v>2712.3495</v>
      </c>
      <c r="G17" s="75">
        <f t="shared" si="1"/>
        <v>588.49999999984</v>
      </c>
      <c r="K17" s="82">
        <f>IF(AND(年报!N$2&lt;=A17,A17&lt;=年报!N$3),1,0)</f>
        <v>0</v>
      </c>
    </row>
    <row r="18" spans="1:11">
      <c r="A18" s="21">
        <v>43595</v>
      </c>
      <c r="B18" s="77">
        <f>'DC4-1'!B19</f>
        <v>2581.994</v>
      </c>
      <c r="C18" s="77">
        <f>IF(ISERROR(VLOOKUP(A18,'DC4-1'!$A$4:$Q$1997,5,TRUE)),"",VLOOKUP(A18,'DC4-1'!$A$4:$Q$1997,5,TRUE))</f>
        <v>155.1285</v>
      </c>
      <c r="D18" s="65">
        <v>24.826</v>
      </c>
      <c r="E18" s="65">
        <v>24.858</v>
      </c>
      <c r="F18" s="74">
        <f t="shared" si="0"/>
        <v>2712.2805</v>
      </c>
      <c r="G18" s="75">
        <f t="shared" si="1"/>
        <v>657.500000000255</v>
      </c>
      <c r="K18" s="82">
        <f>IF(AND(年报!N$2&lt;=A18,A18&lt;=年报!N$3),1,0)</f>
        <v>0</v>
      </c>
    </row>
    <row r="19" spans="1:11">
      <c r="A19" s="21">
        <v>43601</v>
      </c>
      <c r="B19" s="77">
        <f>'DC4-1'!B20</f>
        <v>2581.994</v>
      </c>
      <c r="C19" s="77">
        <f>IF(ISERROR(VLOOKUP(A19,'DC4-1'!$A$4:$Q$1997,5,TRUE)),"",VLOOKUP(A19,'DC4-1'!$A$4:$Q$1997,5,TRUE))</f>
        <v>155.714</v>
      </c>
      <c r="D19" s="65">
        <v>25.425</v>
      </c>
      <c r="E19" s="65">
        <v>25.456</v>
      </c>
      <c r="F19" s="74">
        <f t="shared" si="0"/>
        <v>2712.2675</v>
      </c>
      <c r="G19" s="75">
        <f t="shared" si="1"/>
        <v>670.500000000175</v>
      </c>
      <c r="K19" s="82">
        <f>IF(AND(年报!N$2&lt;=A19,A19&lt;=年报!N$3),1,0)</f>
        <v>0</v>
      </c>
    </row>
    <row r="20" spans="1:11">
      <c r="A20" s="21">
        <v>43608</v>
      </c>
      <c r="B20" s="77">
        <f>'DC4-1'!B21</f>
        <v>2581.994</v>
      </c>
      <c r="C20" s="77">
        <f>IF(ISERROR(VLOOKUP(A20,'DC4-1'!$A$4:$Q$1997,5,TRUE)),"",VLOOKUP(A20,'DC4-1'!$A$4:$Q$1997,5,TRUE))</f>
        <v>158.4695</v>
      </c>
      <c r="D20" s="65">
        <v>28.212</v>
      </c>
      <c r="E20" s="65">
        <v>28.245</v>
      </c>
      <c r="F20" s="74">
        <f t="shared" si="0"/>
        <v>2712.235</v>
      </c>
      <c r="G20" s="75">
        <f t="shared" si="1"/>
        <v>702.999999999975</v>
      </c>
      <c r="K20" s="82">
        <f>IF(AND(年报!N$2&lt;=A20,A20&lt;=年报!N$3),1,0)</f>
        <v>0</v>
      </c>
    </row>
    <row r="21" spans="1:11">
      <c r="A21" s="21">
        <v>43623</v>
      </c>
      <c r="B21" s="77">
        <f>'DC4-1'!B22</f>
        <v>2581.994</v>
      </c>
      <c r="C21" s="77">
        <f>IF(ISERROR(VLOOKUP(A21,'DC4-1'!$A$4:$Q$1997,5,TRUE)),"",VLOOKUP(A21,'DC4-1'!$A$4:$Q$1997,5,TRUE))</f>
        <v>161.5275</v>
      </c>
      <c r="D21" s="65">
        <v>31.327</v>
      </c>
      <c r="E21" s="65">
        <v>31.357</v>
      </c>
      <c r="F21" s="74">
        <f t="shared" si="0"/>
        <v>2712.1795</v>
      </c>
      <c r="G21" s="75">
        <f t="shared" si="1"/>
        <v>758.499999999913</v>
      </c>
      <c r="K21" s="82">
        <f>IF(AND(年报!N$2&lt;=A21,A21&lt;=年报!N$3),1,0)</f>
        <v>0</v>
      </c>
    </row>
    <row r="22" spans="1:11">
      <c r="A22" s="21">
        <v>43630</v>
      </c>
      <c r="B22" s="77">
        <f>'DC4-1'!B23</f>
        <v>2581.994</v>
      </c>
      <c r="C22" s="77">
        <f>IF(ISERROR(VLOOKUP(A22,'DC4-1'!$A$4:$Q$1997,5,TRUE)),"",VLOOKUP(A22,'DC4-1'!$A$4:$Q$1997,5,TRUE))</f>
        <v>162.0845</v>
      </c>
      <c r="D22" s="65">
        <v>31.919</v>
      </c>
      <c r="E22" s="65">
        <v>31.95</v>
      </c>
      <c r="F22" s="74">
        <f t="shared" si="0"/>
        <v>2712.144</v>
      </c>
      <c r="G22" s="75">
        <f t="shared" si="1"/>
        <v>793.999999999869</v>
      </c>
      <c r="K22" s="82">
        <f>IF(AND(年报!N$2&lt;=A22,A22&lt;=年报!N$3),1,0)</f>
        <v>0</v>
      </c>
    </row>
    <row r="23" spans="1:11">
      <c r="A23" s="21">
        <v>43637</v>
      </c>
      <c r="B23" s="77">
        <f>'DC4-1'!B24</f>
        <v>2581.994</v>
      </c>
      <c r="C23" s="77">
        <f>IF(ISERROR(VLOOKUP(A23,'DC4-1'!$A$4:$Q$1997,5,TRUE)),"",VLOOKUP(A23,'DC4-1'!$A$4:$Q$1997,5,TRUE))</f>
        <v>164.839</v>
      </c>
      <c r="D23" s="65">
        <v>34.694</v>
      </c>
      <c r="E23" s="65">
        <v>34.727</v>
      </c>
      <c r="F23" s="74">
        <f t="shared" si="0"/>
        <v>2712.1225</v>
      </c>
      <c r="G23" s="75">
        <f t="shared" si="1"/>
        <v>815.500000000156</v>
      </c>
      <c r="K23" s="82">
        <f>IF(AND(年报!N$2&lt;=A23,A23&lt;=年报!N$3),1,0)</f>
        <v>0</v>
      </c>
    </row>
    <row r="24" spans="1:11">
      <c r="A24" s="21">
        <v>43645</v>
      </c>
      <c r="B24" s="77">
        <f>'DC4-1'!B25</f>
        <v>2581.994</v>
      </c>
      <c r="C24" s="77">
        <f>IF(ISERROR(VLOOKUP(A24,'DC4-1'!$A$4:$Q$1997,5,TRUE)),"",VLOOKUP(A24,'DC4-1'!$A$4:$Q$1997,5,TRUE))</f>
        <v>164.7725</v>
      </c>
      <c r="D24" s="65">
        <v>34.666</v>
      </c>
      <c r="E24" s="65">
        <v>34.695</v>
      </c>
      <c r="F24" s="74">
        <f t="shared" si="0"/>
        <v>2712.086</v>
      </c>
      <c r="G24" s="75">
        <f t="shared" si="1"/>
        <v>851.999999999862</v>
      </c>
      <c r="K24" s="82">
        <f>IF(AND(年报!N$2&lt;=A24,A24&lt;=年报!N$3),1,0)</f>
        <v>0</v>
      </c>
    </row>
    <row r="25" spans="1:11">
      <c r="A25" s="21">
        <v>43651</v>
      </c>
      <c r="B25" s="77">
        <f>'DC4-1'!B26</f>
        <v>2581.994</v>
      </c>
      <c r="C25" s="77">
        <f>IF(ISERROR(VLOOKUP(A25,'DC4-1'!$A$4:$Q$1997,5,TRUE)),"",VLOOKUP(A25,'DC4-1'!$A$4:$Q$1997,5,TRUE))</f>
        <v>164.7385</v>
      </c>
      <c r="D25" s="65">
        <v>34.665</v>
      </c>
      <c r="E25" s="65">
        <v>34.694</v>
      </c>
      <c r="F25" s="74">
        <f t="shared" si="0"/>
        <v>2712.053</v>
      </c>
      <c r="G25" s="75">
        <f t="shared" si="1"/>
        <v>885.000000000218</v>
      </c>
      <c r="K25" s="82">
        <f>IF(AND(年报!N$2&lt;=A25,A25&lt;=年报!N$3),1,0)</f>
        <v>0</v>
      </c>
    </row>
    <row r="26" spans="1:11">
      <c r="A26" s="21">
        <v>43660</v>
      </c>
      <c r="B26" s="77">
        <f>'DC4-1'!B27</f>
        <v>2581.994</v>
      </c>
      <c r="C26" s="77">
        <f>IF(ISERROR(VLOOKUP(A26,'DC4-1'!$A$4:$Q$1997,5,TRUE)),"",VLOOKUP(A26,'DC4-1'!$A$4:$Q$1997,5,TRUE))</f>
        <v>164.708</v>
      </c>
      <c r="D26" s="65">
        <v>34.638</v>
      </c>
      <c r="E26" s="65">
        <v>34.67</v>
      </c>
      <c r="F26" s="74">
        <f t="shared" si="0"/>
        <v>2712.048</v>
      </c>
      <c r="G26" s="75">
        <f t="shared" si="1"/>
        <v>889.999999999873</v>
      </c>
      <c r="K26" s="82">
        <f>IF(AND(年报!N$2&lt;=A26,A26&lt;=年报!N$3),1,0)</f>
        <v>0</v>
      </c>
    </row>
    <row r="27" spans="1:11">
      <c r="A27" s="21">
        <v>43665</v>
      </c>
      <c r="B27" s="77">
        <f>'DC4-1'!B28</f>
        <v>2581.994</v>
      </c>
      <c r="C27" s="77">
        <f>IF(ISERROR(VLOOKUP(A27,'DC4-1'!$A$4:$Q$1997,5,TRUE)),"",VLOOKUP(A27,'DC4-1'!$A$4:$Q$1997,5,TRUE))</f>
        <v>164.6945</v>
      </c>
      <c r="D27" s="65">
        <v>34.628</v>
      </c>
      <c r="E27" s="65">
        <v>34.66</v>
      </c>
      <c r="F27" s="74">
        <f t="shared" si="0"/>
        <v>2712.0445</v>
      </c>
      <c r="G27" s="75">
        <f t="shared" si="1"/>
        <v>893.499999999676</v>
      </c>
      <c r="H27" s="75"/>
      <c r="K27" s="82">
        <f>IF(AND(年报!N$2&lt;=A27,A27&lt;=年报!N$3),1,0)</f>
        <v>0</v>
      </c>
    </row>
    <row r="28" spans="1:11">
      <c r="A28" s="21">
        <v>43671</v>
      </c>
      <c r="B28" s="77">
        <f>'DC4-1'!B29</f>
        <v>2581.994</v>
      </c>
      <c r="C28" s="77">
        <f>IF(ISERROR(VLOOKUP(A28,'DC4-1'!$A$4:$Q$1997,5,TRUE)),"",VLOOKUP(A28,'DC4-1'!$A$4:$Q$1997,5,TRUE))</f>
        <v>164.674</v>
      </c>
      <c r="D28" s="65">
        <v>34.619</v>
      </c>
      <c r="E28" s="65">
        <v>34.654</v>
      </c>
      <c r="F28" s="74">
        <f t="shared" si="0"/>
        <v>2712.0315</v>
      </c>
      <c r="G28" s="75">
        <f t="shared" si="1"/>
        <v>906.500000000051</v>
      </c>
      <c r="K28" s="82">
        <f>IF(AND(年报!N$2&lt;=A28,A28&lt;=年报!N$3),1,0)</f>
        <v>0</v>
      </c>
    </row>
    <row r="29" spans="1:11">
      <c r="A29" s="21">
        <v>43678</v>
      </c>
      <c r="B29" s="77">
        <f>'DC4-1'!B30</f>
        <v>2581.994</v>
      </c>
      <c r="C29" s="77">
        <f>IF(ISERROR(VLOOKUP(A29,'DC4-1'!$A$4:$Q$1997,5,TRUE)),"",VLOOKUP(A29,'DC4-1'!$A$4:$Q$1997,5,TRUE))</f>
        <v>164.659</v>
      </c>
      <c r="D29" s="65">
        <v>34.607</v>
      </c>
      <c r="E29" s="65">
        <v>34.642</v>
      </c>
      <c r="F29" s="74">
        <f t="shared" si="0"/>
        <v>2712.0285</v>
      </c>
      <c r="G29" s="75">
        <f t="shared" si="1"/>
        <v>909.499999999753</v>
      </c>
      <c r="K29" s="82">
        <f>IF(AND(年报!N$2&lt;=A29,A29&lt;=年报!N$3),1,0)</f>
        <v>0</v>
      </c>
    </row>
    <row r="30" spans="1:11">
      <c r="A30" s="21">
        <v>43686</v>
      </c>
      <c r="B30" s="77">
        <f>'DC4-1'!B31</f>
        <v>2581.994</v>
      </c>
      <c r="C30" s="77">
        <f>IF(ISERROR(VLOOKUP(A30,'DC4-1'!$A$4:$Q$1997,5,TRUE)),"",VLOOKUP(A30,'DC4-1'!$A$4:$Q$1997,5,TRUE))</f>
        <v>164.641</v>
      </c>
      <c r="D30" s="65">
        <v>34.605</v>
      </c>
      <c r="E30" s="65">
        <v>34.643</v>
      </c>
      <c r="F30" s="74">
        <f t="shared" si="0"/>
        <v>2712.011</v>
      </c>
      <c r="G30" s="75">
        <f t="shared" si="1"/>
        <v>926.99999999968</v>
      </c>
      <c r="K30" s="82">
        <f>IF(AND(年报!N$2&lt;=A30,A30&lt;=年报!N$3),1,0)</f>
        <v>0</v>
      </c>
    </row>
    <row r="31" spans="1:11">
      <c r="A31" s="21">
        <v>43693</v>
      </c>
      <c r="B31" s="77">
        <f>'DC4-1'!B32</f>
        <v>2581.994</v>
      </c>
      <c r="C31" s="77">
        <f>IF(ISERROR(VLOOKUP(A31,'DC4-1'!$A$4:$Q$1997,5,TRUE)),"",VLOOKUP(A31,'DC4-1'!$A$4:$Q$1997,5,TRUE))</f>
        <v>165.2045</v>
      </c>
      <c r="D31" s="65">
        <v>35.17</v>
      </c>
      <c r="E31" s="65">
        <v>35.21</v>
      </c>
      <c r="F31" s="74">
        <f t="shared" si="0"/>
        <v>2712.0085</v>
      </c>
      <c r="G31" s="75">
        <f t="shared" si="1"/>
        <v>929.500000000189</v>
      </c>
      <c r="K31" s="82">
        <f>IF(AND(年报!N$2&lt;=A31,A31&lt;=年报!N$3),1,0)</f>
        <v>0</v>
      </c>
    </row>
    <row r="32" spans="1:11">
      <c r="A32" s="21">
        <v>43708</v>
      </c>
      <c r="B32" s="77">
        <f>'DC4-1'!B33</f>
        <v>2581.994</v>
      </c>
      <c r="C32" s="77">
        <f>IF(ISERROR(VLOOKUP(A32,'DC4-1'!$A$4:$Q$1997,5,TRUE)),"",VLOOKUP(A32,'DC4-1'!$A$4:$Q$1997,5,TRUE))</f>
        <v>167.871</v>
      </c>
      <c r="D32" s="65">
        <v>37.841</v>
      </c>
      <c r="E32" s="65">
        <v>37.871</v>
      </c>
      <c r="F32" s="74">
        <f t="shared" si="0"/>
        <v>2712.009</v>
      </c>
      <c r="G32" s="75">
        <f t="shared" si="1"/>
        <v>929.000000000087</v>
      </c>
      <c r="K32" s="82">
        <f>IF(AND(年报!N$2&lt;=A32,A32&lt;=年报!N$3),1,0)</f>
        <v>0</v>
      </c>
    </row>
    <row r="33" spans="1:11">
      <c r="A33" s="21">
        <v>43713</v>
      </c>
      <c r="B33" s="77">
        <f>'DC4-1'!B34</f>
        <v>2581.994</v>
      </c>
      <c r="C33" s="77">
        <f>IF(ISERROR(VLOOKUP(A33,'DC4-1'!$A$4:$Q$1997,5,TRUE)),"",VLOOKUP(A33,'DC4-1'!$A$4:$Q$1997,5,TRUE))</f>
        <v>167.8675</v>
      </c>
      <c r="D33" s="65">
        <v>37.832</v>
      </c>
      <c r="E33" s="65">
        <v>37.859</v>
      </c>
      <c r="F33" s="74">
        <f t="shared" si="0"/>
        <v>2712.016</v>
      </c>
      <c r="G33" s="75">
        <f t="shared" si="1"/>
        <v>922.000000000025</v>
      </c>
      <c r="K33" s="82">
        <f>IF(AND(年报!N$2&lt;=A33,A33&lt;=年报!N$3),1,0)</f>
        <v>0</v>
      </c>
    </row>
    <row r="34" spans="1:11">
      <c r="A34" s="21">
        <v>43722</v>
      </c>
      <c r="B34" s="77">
        <f>'DC4-1'!B35</f>
        <v>2581.994</v>
      </c>
      <c r="C34" s="77">
        <f>IF(ISERROR(VLOOKUP(A34,'DC4-1'!$A$4:$Q$1997,5,TRUE)),"",VLOOKUP(A34,'DC4-1'!$A$4:$Q$1997,5,TRUE))</f>
        <v>168.4295</v>
      </c>
      <c r="D34" s="65">
        <v>38.402</v>
      </c>
      <c r="E34" s="65">
        <v>38.432</v>
      </c>
      <c r="F34" s="74">
        <f t="shared" si="0"/>
        <v>2712.0065</v>
      </c>
      <c r="G34" s="75">
        <f t="shared" si="1"/>
        <v>931.499999999687</v>
      </c>
      <c r="K34" s="82">
        <f>IF(AND(年报!N$2&lt;=A34,A34&lt;=年报!N$3),1,0)</f>
        <v>0</v>
      </c>
    </row>
    <row r="35" spans="1:11">
      <c r="A35" s="21">
        <v>43728</v>
      </c>
      <c r="B35" s="77">
        <f>'DC4-1'!B36</f>
        <v>2581.994</v>
      </c>
      <c r="C35" s="77">
        <f>IF(ISERROR(VLOOKUP(A35,'DC4-1'!$A$4:$Q$1997,5,TRUE)),"",VLOOKUP(A35,'DC4-1'!$A$4:$Q$1997,5,TRUE))</f>
        <v>168.4115</v>
      </c>
      <c r="D35" s="65">
        <v>38.399</v>
      </c>
      <c r="E35" s="65">
        <v>38.427</v>
      </c>
      <c r="F35" s="74">
        <f t="shared" si="0"/>
        <v>2711.9925</v>
      </c>
      <c r="G35" s="75">
        <f t="shared" si="1"/>
        <v>945.499999999811</v>
      </c>
      <c r="K35" s="82">
        <f>IF(AND(年报!N$2&lt;=A35,A35&lt;=年报!N$3),1,0)</f>
        <v>0</v>
      </c>
    </row>
    <row r="36" spans="1:11">
      <c r="A36" s="21">
        <v>43742</v>
      </c>
      <c r="B36" s="77">
        <f>'DC4-1'!B37</f>
        <v>2581.994</v>
      </c>
      <c r="C36" s="77">
        <f>IF(ISERROR(VLOOKUP(A36,'DC4-1'!$A$4:$Q$1997,5,TRUE)),"",VLOOKUP(A36,'DC4-1'!$A$4:$Q$1997,5,TRUE))</f>
        <v>171.1225</v>
      </c>
      <c r="D36" s="65">
        <v>41.129</v>
      </c>
      <c r="E36" s="65">
        <v>41.158</v>
      </c>
      <c r="F36" s="74">
        <f t="shared" ref="F36:F96" si="2">(B36+C36)-(D36+E36)/2</f>
        <v>2711.973</v>
      </c>
      <c r="G36" s="75">
        <f t="shared" ref="G36:G96" si="3">(F$4-F36)*1000</f>
        <v>965.000000000146</v>
      </c>
      <c r="K36" s="82">
        <f>IF(AND(年报!N$2&lt;=A36,A36&lt;=年报!N$3),1,0)</f>
        <v>0</v>
      </c>
    </row>
    <row r="37" spans="1:11">
      <c r="A37" s="21">
        <v>43749</v>
      </c>
      <c r="B37" s="77">
        <f>'DC4-1'!B38</f>
        <v>2581.994</v>
      </c>
      <c r="C37" s="77">
        <f>IF(ISERROR(VLOOKUP(A37,'DC4-1'!$A$4:$Q$1997,5,TRUE)),"",VLOOKUP(A37,'DC4-1'!$A$4:$Q$1997,5,TRUE))</f>
        <v>171.085</v>
      </c>
      <c r="D37" s="65">
        <v>41.099</v>
      </c>
      <c r="E37" s="65">
        <v>41.128</v>
      </c>
      <c r="F37" s="74">
        <f t="shared" si="2"/>
        <v>2711.9655</v>
      </c>
      <c r="G37" s="75">
        <f t="shared" si="3"/>
        <v>972.499999999854</v>
      </c>
      <c r="K37" s="82">
        <f>IF(AND(年报!N$2&lt;=A37,A37&lt;=年报!N$3),1,0)</f>
        <v>0</v>
      </c>
    </row>
    <row r="38" spans="1:11">
      <c r="A38" s="21">
        <v>43762</v>
      </c>
      <c r="B38" s="77">
        <f>'DC4-1'!B39</f>
        <v>2581.994</v>
      </c>
      <c r="C38" s="77">
        <f>IF(ISERROR(VLOOKUP(A38,'DC4-1'!$A$4:$Q$1997,5,TRUE)),"",VLOOKUP(A38,'DC4-1'!$A$4:$Q$1997,5,TRUE))</f>
        <v>174.3905</v>
      </c>
      <c r="D38" s="65">
        <v>44.445</v>
      </c>
      <c r="E38" s="65">
        <v>44.474</v>
      </c>
      <c r="F38" s="74">
        <f t="shared" si="2"/>
        <v>2711.925</v>
      </c>
      <c r="G38" s="75">
        <f t="shared" si="3"/>
        <v>1012.99999999992</v>
      </c>
      <c r="K38" s="82">
        <f>IF(AND(年报!N$2&lt;=A38,A38&lt;=年报!N$3),1,0)</f>
        <v>0</v>
      </c>
    </row>
    <row r="39" spans="1:11">
      <c r="A39" s="21">
        <v>43770</v>
      </c>
      <c r="B39" s="77">
        <f>'DC4-1'!B40</f>
        <v>2581.994</v>
      </c>
      <c r="C39" s="77">
        <f>IF(ISERROR(VLOOKUP(A39,'DC4-1'!$A$4:$Q$1997,5,TRUE)),"",VLOOKUP(A39,'DC4-1'!$A$4:$Q$1997,5,TRUE))</f>
        <v>177.4835</v>
      </c>
      <c r="D39" s="65">
        <v>47.559</v>
      </c>
      <c r="E39" s="65">
        <v>47.588</v>
      </c>
      <c r="F39" s="74">
        <f t="shared" si="2"/>
        <v>2711.904</v>
      </c>
      <c r="G39" s="75">
        <f t="shared" si="3"/>
        <v>1034.00000000011</v>
      </c>
      <c r="K39" s="82">
        <f>IF(AND(年报!N$2&lt;=A39,A39&lt;=年报!N$3),1,0)</f>
        <v>0</v>
      </c>
    </row>
    <row r="40" spans="1:11">
      <c r="A40" s="21">
        <v>43778</v>
      </c>
      <c r="B40" s="77">
        <f>'DC4-1'!B41</f>
        <v>2581.994</v>
      </c>
      <c r="C40" s="77">
        <f>IF(ISERROR(VLOOKUP(A40,'DC4-1'!$A$4:$Q$1997,5,TRUE)),"",VLOOKUP(A40,'DC4-1'!$A$4:$Q$1997,5,TRUE))</f>
        <v>180.6385</v>
      </c>
      <c r="D40" s="65">
        <v>50.749</v>
      </c>
      <c r="E40" s="65">
        <v>50.777</v>
      </c>
      <c r="F40" s="74">
        <f t="shared" si="2"/>
        <v>2711.8695</v>
      </c>
      <c r="G40" s="75">
        <f t="shared" si="3"/>
        <v>1068.49999999986</v>
      </c>
      <c r="K40" s="82">
        <f>IF(AND(年报!N$2&lt;=A40,A40&lt;=年报!N$3),1,0)</f>
        <v>0</v>
      </c>
    </row>
    <row r="41" spans="1:11">
      <c r="A41" s="21">
        <v>43791</v>
      </c>
      <c r="B41" s="77">
        <f>'DC4-1'!B42</f>
        <v>2581.994</v>
      </c>
      <c r="C41" s="77">
        <f>IF(ISERROR(VLOOKUP(A41,'DC4-1'!$A$4:$Q$1997,5,TRUE)),"",VLOOKUP(A41,'DC4-1'!$A$4:$Q$1997,5,TRUE))</f>
        <v>184.322</v>
      </c>
      <c r="D41" s="65">
        <v>54.496</v>
      </c>
      <c r="E41" s="65">
        <v>54.531</v>
      </c>
      <c r="F41" s="74">
        <f t="shared" si="2"/>
        <v>2711.8025</v>
      </c>
      <c r="G41" s="75">
        <f t="shared" si="3"/>
        <v>1135.49999999987</v>
      </c>
      <c r="K41" s="82">
        <f>IF(AND(年报!N$2&lt;=A41,A41&lt;=年报!N$3),1,0)</f>
        <v>0</v>
      </c>
    </row>
    <row r="42" spans="1:11">
      <c r="A42" s="21">
        <v>43802</v>
      </c>
      <c r="B42" s="77">
        <f>'DC4-1'!B43</f>
        <v>2581.994</v>
      </c>
      <c r="C42" s="77">
        <f>IF(ISERROR(VLOOKUP(A42,'DC4-1'!$A$4:$Q$1997,5,TRUE)),"",VLOOKUP(A42,'DC4-1'!$A$4:$Q$1997,5,TRUE))</f>
        <v>187.01</v>
      </c>
      <c r="D42" s="65">
        <v>57.227</v>
      </c>
      <c r="E42" s="65">
        <v>57.258</v>
      </c>
      <c r="F42" s="74">
        <f t="shared" si="2"/>
        <v>2711.7615</v>
      </c>
      <c r="G42" s="75">
        <f t="shared" si="3"/>
        <v>1176.50000000003</v>
      </c>
      <c r="K42" s="82">
        <f>IF(AND(年报!N$2&lt;=A42,A42&lt;=年报!N$3),1,0)</f>
        <v>0</v>
      </c>
    </row>
    <row r="43" spans="1:11">
      <c r="A43" s="21">
        <v>43824</v>
      </c>
      <c r="B43" s="77">
        <f>'DC4-1'!B44</f>
        <v>2581.994</v>
      </c>
      <c r="C43" s="77">
        <f>IF(ISERROR(VLOOKUP(A43,'DC4-1'!$A$4:$Q$1997,5,TRUE)),"",VLOOKUP(A43,'DC4-1'!$A$4:$Q$1997,5,TRUE))</f>
        <v>190.2285</v>
      </c>
      <c r="D43" s="65">
        <v>60.523</v>
      </c>
      <c r="E43" s="65">
        <v>60.553</v>
      </c>
      <c r="F43" s="74">
        <f t="shared" si="2"/>
        <v>2711.6845</v>
      </c>
      <c r="G43" s="75">
        <f t="shared" si="3"/>
        <v>1253.4999999998</v>
      </c>
      <c r="K43" s="82">
        <f>IF(AND(年报!N$2&lt;=A43,A43&lt;=年报!N$3),1,0)</f>
        <v>1</v>
      </c>
    </row>
    <row r="44" spans="1:11">
      <c r="A44" s="21">
        <v>43834</v>
      </c>
      <c r="B44" s="77">
        <f>'DC4-1'!B45</f>
        <v>2581.994</v>
      </c>
      <c r="C44" s="77">
        <f>IF(ISERROR(VLOOKUP(A44,'DC4-1'!$A$4:$Q$1997,5,TRUE)),"",VLOOKUP(A44,'DC4-1'!$A$4:$Q$1997,5,TRUE))</f>
        <v>190.2345</v>
      </c>
      <c r="D44" s="65">
        <v>60.543</v>
      </c>
      <c r="E44" s="65">
        <v>60.577</v>
      </c>
      <c r="F44" s="74">
        <f t="shared" si="2"/>
        <v>2711.6685</v>
      </c>
      <c r="G44" s="75">
        <f t="shared" si="3"/>
        <v>1269.49999999988</v>
      </c>
      <c r="K44" s="82">
        <f>IF(AND(年报!N$2&lt;=A44,A44&lt;=年报!N$3),1,0)</f>
        <v>1</v>
      </c>
    </row>
    <row r="45" spans="1:11">
      <c r="A45" s="21">
        <v>43839</v>
      </c>
      <c r="B45" s="77">
        <f>'DC4-1'!B46</f>
        <v>2581.994</v>
      </c>
      <c r="C45" s="77">
        <f>IF(ISERROR(VLOOKUP(A45,'DC4-1'!$A$4:$Q$1997,5,TRUE)),"",VLOOKUP(A45,'DC4-1'!$A$4:$Q$1997,5,TRUE))</f>
        <v>193.5085</v>
      </c>
      <c r="D45" s="65">
        <v>63.836</v>
      </c>
      <c r="E45" s="65">
        <v>63.866</v>
      </c>
      <c r="F45" s="74">
        <f t="shared" si="2"/>
        <v>2711.6515</v>
      </c>
      <c r="G45" s="75">
        <f t="shared" si="3"/>
        <v>1286.50000000016</v>
      </c>
      <c r="K45" s="82">
        <f>IF(AND(年报!N$2&lt;=A45,A45&lt;=年报!N$3),1,0)</f>
        <v>1</v>
      </c>
    </row>
    <row r="46" spans="1:11">
      <c r="A46" s="21">
        <v>43845</v>
      </c>
      <c r="B46" s="77">
        <f>'DC4-1'!B47</f>
        <v>2581.994</v>
      </c>
      <c r="C46" s="77">
        <f>IF(ISERROR(VLOOKUP(A46,'DC4-1'!$A$4:$Q$1997,5,TRUE)),"",VLOOKUP(A46,'DC4-1'!$A$4:$Q$1997,5,TRUE))</f>
        <v>193.499</v>
      </c>
      <c r="D46" s="65">
        <v>63.856</v>
      </c>
      <c r="E46" s="65">
        <v>63.889</v>
      </c>
      <c r="F46" s="74">
        <f t="shared" si="2"/>
        <v>2711.6205</v>
      </c>
      <c r="G46" s="75">
        <f t="shared" si="3"/>
        <v>1317.50000000011</v>
      </c>
      <c r="K46" s="82">
        <f>IF(AND(年报!N$2&lt;=A46,A46&lt;=年报!N$3),1,0)</f>
        <v>1</v>
      </c>
    </row>
    <row r="47" spans="1:11">
      <c r="A47" s="21">
        <v>43908</v>
      </c>
      <c r="B47" s="77">
        <f>'DC4-1'!B48</f>
        <v>2581.994</v>
      </c>
      <c r="C47" s="77">
        <f>IF(ISERROR(VLOOKUP(A47,'DC4-1'!$A$4:$Q$1997,5,TRUE)),"",VLOOKUP(A47,'DC4-1'!$A$4:$Q$1997,5,TRUE))</f>
        <v>193.3015</v>
      </c>
      <c r="D47" s="65">
        <v>63.727</v>
      </c>
      <c r="E47" s="65">
        <v>63.762</v>
      </c>
      <c r="F47" s="74">
        <f t="shared" si="2"/>
        <v>2711.551</v>
      </c>
      <c r="G47" s="75">
        <f t="shared" si="3"/>
        <v>1386.99999999972</v>
      </c>
      <c r="K47" s="82">
        <f>IF(AND(年报!N$2&lt;=A47,A47&lt;=年报!N$3),1,0)</f>
        <v>1</v>
      </c>
    </row>
    <row r="48" spans="1:11">
      <c r="A48" s="21">
        <v>43930</v>
      </c>
      <c r="B48" s="77">
        <f>'DC4-1'!B49</f>
        <v>2581.994</v>
      </c>
      <c r="C48" s="77">
        <f>IF(ISERROR(VLOOKUP(A48,'DC4-1'!$A$4:$Q$1997,5,TRUE)),"",VLOOKUP(A48,'DC4-1'!$A$4:$Q$1997,5,TRUE))</f>
        <v>200.2455</v>
      </c>
      <c r="D48" s="65">
        <v>70.684</v>
      </c>
      <c r="E48" s="65">
        <v>70.716</v>
      </c>
      <c r="F48" s="74">
        <f t="shared" si="2"/>
        <v>2711.5395</v>
      </c>
      <c r="G48" s="75">
        <f t="shared" si="3"/>
        <v>1398.49999999979</v>
      </c>
      <c r="K48" s="82">
        <f>IF(AND(年报!N$2&lt;=A48,A48&lt;=年报!N$3),1,0)</f>
        <v>1</v>
      </c>
    </row>
    <row r="49" spans="1:11">
      <c r="A49" s="21">
        <v>43938</v>
      </c>
      <c r="B49" s="77">
        <f>'DC4-1'!B50</f>
        <v>2581.994</v>
      </c>
      <c r="C49" s="77">
        <f>IF(ISERROR(VLOOKUP(A49,'DC4-1'!$A$4:$Q$1997,5,TRUE)),"",VLOOKUP(A49,'DC4-1'!$A$4:$Q$1997,5,TRUE))</f>
        <v>203.081</v>
      </c>
      <c r="D49" s="65">
        <v>73.502</v>
      </c>
      <c r="E49" s="65">
        <v>73.532</v>
      </c>
      <c r="F49" s="74">
        <f t="shared" si="2"/>
        <v>2711.558</v>
      </c>
      <c r="G49" s="75">
        <f t="shared" si="3"/>
        <v>1379.99999999965</v>
      </c>
      <c r="K49" s="82">
        <f>IF(AND(年报!N$2&lt;=A49,A49&lt;=年报!N$3),1,0)</f>
        <v>1</v>
      </c>
    </row>
    <row r="50" spans="1:11">
      <c r="A50" s="21">
        <v>43942</v>
      </c>
      <c r="B50" s="77">
        <f>'DC4-1'!B51</f>
        <v>2581.994</v>
      </c>
      <c r="C50" s="77">
        <f>IF(ISERROR(VLOOKUP(A50,'DC4-1'!$A$4:$Q$1997,5,TRUE)),"",VLOOKUP(A50,'DC4-1'!$A$4:$Q$1997,5,TRUE))</f>
        <v>203.493</v>
      </c>
      <c r="D50" s="65">
        <v>73.971</v>
      </c>
      <c r="E50" s="65">
        <v>74.001</v>
      </c>
      <c r="F50" s="74">
        <f t="shared" si="2"/>
        <v>2711.501</v>
      </c>
      <c r="G50" s="75">
        <f t="shared" si="3"/>
        <v>1436.9999999999</v>
      </c>
      <c r="H50" s="75"/>
      <c r="K50" s="82">
        <f>IF(AND(年报!N$2&lt;=A50,A50&lt;=年报!N$3),1,0)</f>
        <v>1</v>
      </c>
    </row>
    <row r="51" spans="1:11">
      <c r="A51" s="21">
        <v>43951</v>
      </c>
      <c r="B51" s="77">
        <f>'DC4-1'!B52</f>
        <v>2581.994</v>
      </c>
      <c r="C51" s="77">
        <f>IF(ISERROR(VLOOKUP(A51,'DC4-1'!$A$4:$Q$1997,5,TRUE)),"",VLOOKUP(A51,'DC4-1'!$A$4:$Q$1997,5,TRUE))</f>
        <v>206.1375</v>
      </c>
      <c r="D51" s="65">
        <v>76.654</v>
      </c>
      <c r="E51" s="65">
        <v>76.682</v>
      </c>
      <c r="F51" s="74">
        <f t="shared" si="2"/>
        <v>2711.4635</v>
      </c>
      <c r="G51" s="75">
        <f t="shared" si="3"/>
        <v>1474.50000000026</v>
      </c>
      <c r="K51" s="82">
        <f>IF(AND(年报!N$2&lt;=A51,A51&lt;=年报!N$3),1,0)</f>
        <v>1</v>
      </c>
    </row>
    <row r="52" spans="1:11">
      <c r="A52" s="21">
        <v>43956</v>
      </c>
      <c r="B52" s="77">
        <f>'DC4-1'!B53</f>
        <v>2581.994</v>
      </c>
      <c r="C52" s="77">
        <f>IF(ISERROR(VLOOKUP(A52,'DC4-1'!$A$4:$Q$1997,5,TRUE)),"",VLOOKUP(A52,'DC4-1'!$A$4:$Q$1997,5,TRUE))</f>
        <v>206.577</v>
      </c>
      <c r="D52" s="65">
        <v>77.088</v>
      </c>
      <c r="E52" s="65">
        <v>77.119</v>
      </c>
      <c r="F52" s="74">
        <f t="shared" si="2"/>
        <v>2711.4675</v>
      </c>
      <c r="G52" s="75">
        <f t="shared" si="3"/>
        <v>1470.50000000036</v>
      </c>
      <c r="K52" s="82">
        <f>IF(AND(年报!N$2&lt;=A52,A52&lt;=年报!N$3),1,0)</f>
        <v>1</v>
      </c>
    </row>
    <row r="53" spans="1:11">
      <c r="A53" s="21">
        <v>43964</v>
      </c>
      <c r="B53" s="77">
        <f>'DC4-1'!B54</f>
        <v>2581.994</v>
      </c>
      <c r="C53" s="77">
        <f>IF(ISERROR(VLOOKUP(A53,'DC4-1'!$A$4:$Q$1997,5,TRUE)),"",VLOOKUP(A53,'DC4-1'!$A$4:$Q$1997,5,TRUE))</f>
        <v>209.16</v>
      </c>
      <c r="D53" s="65">
        <v>79.711</v>
      </c>
      <c r="E53" s="65">
        <v>79.743</v>
      </c>
      <c r="F53" s="74">
        <f t="shared" si="2"/>
        <v>2711.427</v>
      </c>
      <c r="G53" s="75">
        <f t="shared" si="3"/>
        <v>1510.99999999997</v>
      </c>
      <c r="K53" s="82">
        <f>IF(AND(年报!N$2&lt;=A53,A53&lt;=年报!N$3),1,0)</f>
        <v>1</v>
      </c>
    </row>
    <row r="54" spans="1:11">
      <c r="A54" s="21">
        <v>43972</v>
      </c>
      <c r="B54" s="77">
        <f>'DC4-1'!B55</f>
        <v>2581.994</v>
      </c>
      <c r="C54" s="77">
        <f>IF(ISERROR(VLOOKUP(A54,'DC4-1'!$A$4:$Q$1997,5,TRUE)),"",VLOOKUP(A54,'DC4-1'!$A$4:$Q$1997,5,TRUE))</f>
        <v>212.1685</v>
      </c>
      <c r="D54" s="65">
        <v>82.762</v>
      </c>
      <c r="E54" s="65">
        <v>82.791</v>
      </c>
      <c r="F54" s="74">
        <f t="shared" si="2"/>
        <v>2711.386</v>
      </c>
      <c r="G54" s="75">
        <f t="shared" si="3"/>
        <v>1551.99999999968</v>
      </c>
      <c r="K54" s="82">
        <f>IF(AND(年报!N$2&lt;=A54,A54&lt;=年报!N$3),1,0)</f>
        <v>1</v>
      </c>
    </row>
    <row r="55" spans="1:11">
      <c r="A55" s="21">
        <v>43980</v>
      </c>
      <c r="B55" s="77">
        <f>'DC4-1'!B56</f>
        <v>2581.994</v>
      </c>
      <c r="C55" s="77">
        <f>IF(ISERROR(VLOOKUP(A55,'DC4-1'!$A$4:$Q$1997,5,TRUE)),"",VLOOKUP(A55,'DC4-1'!$A$4:$Q$1997,5,TRUE))</f>
        <v>212.1675</v>
      </c>
      <c r="D55" s="65">
        <v>82.718</v>
      </c>
      <c r="E55" s="65">
        <v>82.747</v>
      </c>
      <c r="F55" s="74">
        <f t="shared" si="2"/>
        <v>2711.429</v>
      </c>
      <c r="G55" s="75">
        <f t="shared" si="3"/>
        <v>1509.00000000001</v>
      </c>
      <c r="K55" s="82">
        <f>IF(AND(年报!N$2&lt;=A55,A55&lt;=年报!N$3),1,0)</f>
        <v>1</v>
      </c>
    </row>
    <row r="56" spans="1:11">
      <c r="A56" s="21">
        <v>43999</v>
      </c>
      <c r="B56" s="77">
        <f>'DC4-1'!B57</f>
        <v>2581.994</v>
      </c>
      <c r="C56" s="77">
        <f>IF(ISERROR(VLOOKUP(A56,'DC4-1'!$A$4:$Q$1997,5,TRUE)),"",VLOOKUP(A56,'DC4-1'!$A$4:$Q$1997,5,TRUE))</f>
        <v>215.368</v>
      </c>
      <c r="D56" s="65">
        <v>86.041</v>
      </c>
      <c r="E56" s="65">
        <v>86.073</v>
      </c>
      <c r="F56" s="74">
        <f t="shared" si="2"/>
        <v>2711.305</v>
      </c>
      <c r="G56" s="75">
        <f t="shared" si="3"/>
        <v>1632.99999999981</v>
      </c>
      <c r="K56" s="82">
        <f>IF(AND(年报!N$2&lt;=A56,A56&lt;=年报!N$3),1,0)</f>
        <v>1</v>
      </c>
    </row>
    <row r="57" spans="1:11">
      <c r="A57" s="21">
        <v>44008</v>
      </c>
      <c r="B57" s="77">
        <f>'DC4-1'!B58</f>
        <v>2581.994</v>
      </c>
      <c r="C57" s="77">
        <f>IF(ISERROR(VLOOKUP(A57,'DC4-1'!$A$4:$Q$1997,5,TRUE)),"",VLOOKUP(A57,'DC4-1'!$A$4:$Q$1997,5,TRUE))</f>
        <v>215.364</v>
      </c>
      <c r="D57" s="65">
        <v>86.04</v>
      </c>
      <c r="E57" s="65">
        <v>86.072</v>
      </c>
      <c r="F57" s="74">
        <f t="shared" si="2"/>
        <v>2711.302</v>
      </c>
      <c r="G57" s="75">
        <f t="shared" si="3"/>
        <v>1635.99999999997</v>
      </c>
      <c r="K57" s="82">
        <f>IF(AND(年报!N$2&lt;=A57,A57&lt;=年报!N$3),1,0)</f>
        <v>1</v>
      </c>
    </row>
    <row r="58" spans="1:11">
      <c r="A58" s="21">
        <v>44056</v>
      </c>
      <c r="B58" s="77">
        <f>'DC4-1'!B59</f>
        <v>2581.994</v>
      </c>
      <c r="C58" s="77">
        <f>IF(ISERROR(VLOOKUP(A58,'DC4-1'!$A$4:$Q$1997,5,TRUE)),"",VLOOKUP(A58,'DC4-1'!$A$4:$Q$1997,5,TRUE))</f>
        <v>219.0455</v>
      </c>
      <c r="D58" s="65">
        <v>89.852</v>
      </c>
      <c r="E58" s="65">
        <v>89.884</v>
      </c>
      <c r="F58" s="74">
        <f t="shared" si="2"/>
        <v>2711.1715</v>
      </c>
      <c r="G58" s="75">
        <f t="shared" si="3"/>
        <v>1766.49999999972</v>
      </c>
      <c r="K58" s="82">
        <f>IF(AND(年报!N$2&lt;=A58,A58&lt;=年报!N$3),1,0)</f>
        <v>1</v>
      </c>
    </row>
    <row r="59" spans="1:11">
      <c r="A59" s="21">
        <v>44062</v>
      </c>
      <c r="B59" s="77">
        <f>'DC4-1'!B60</f>
        <v>2581.994</v>
      </c>
      <c r="C59" s="77">
        <f>IF(ISERROR(VLOOKUP(A59,'DC4-1'!$A$4:$Q$1997,5,TRUE)),"",VLOOKUP(A59,'DC4-1'!$A$4:$Q$1997,5,TRUE))</f>
        <v>218.996</v>
      </c>
      <c r="D59" s="65">
        <v>89.83</v>
      </c>
      <c r="E59" s="65">
        <v>89.86</v>
      </c>
      <c r="F59" s="74">
        <f t="shared" si="2"/>
        <v>2711.145</v>
      </c>
      <c r="G59" s="75">
        <f t="shared" si="3"/>
        <v>1792.99999999967</v>
      </c>
      <c r="K59" s="82">
        <f>IF(AND(年报!N$2&lt;=A59,A59&lt;=年报!N$3),1,0)</f>
        <v>1</v>
      </c>
    </row>
    <row r="60" spans="1:11">
      <c r="A60" s="21">
        <v>44070</v>
      </c>
      <c r="B60" s="77">
        <f>'DC4-1'!B61</f>
        <v>2581.994</v>
      </c>
      <c r="C60" s="77">
        <f>IF(ISERROR(VLOOKUP(A60,'DC4-1'!$A$4:$Q$1997,5,TRUE)),"",VLOOKUP(A60,'DC4-1'!$A$4:$Q$1997,5,TRUE))</f>
        <v>222.3115</v>
      </c>
      <c r="D60" s="65">
        <v>93.16</v>
      </c>
      <c r="E60" s="65">
        <v>93.189</v>
      </c>
      <c r="F60" s="74">
        <f t="shared" si="2"/>
        <v>2711.131</v>
      </c>
      <c r="G60" s="75">
        <f t="shared" si="3"/>
        <v>1807.00000000024</v>
      </c>
      <c r="K60" s="82">
        <f>IF(AND(年报!N$2&lt;=A60,A60&lt;=年报!N$3),1,0)</f>
        <v>1</v>
      </c>
    </row>
    <row r="61" spans="1:11">
      <c r="A61" s="21">
        <v>44084</v>
      </c>
      <c r="B61" s="77">
        <f>'DC4-1'!B62</f>
        <v>2581.994</v>
      </c>
      <c r="C61" s="77">
        <f>IF(ISERROR(VLOOKUP(A61,'DC4-1'!$A$4:$Q$1997,5,TRUE)),"",VLOOKUP(A61,'DC4-1'!$A$4:$Q$1997,5,TRUE))</f>
        <v>224.9835</v>
      </c>
      <c r="D61" s="65">
        <v>95.86</v>
      </c>
      <c r="E61" s="65">
        <v>95.892</v>
      </c>
      <c r="F61" s="74">
        <f t="shared" si="2"/>
        <v>2711.1015</v>
      </c>
      <c r="G61" s="75">
        <f t="shared" si="3"/>
        <v>1836.50000000034</v>
      </c>
      <c r="K61" s="82">
        <f>IF(AND(年报!N$2&lt;=A61,A61&lt;=年报!N$3),1,0)</f>
        <v>1</v>
      </c>
    </row>
    <row r="62" spans="1:11">
      <c r="A62" s="21">
        <v>44092</v>
      </c>
      <c r="B62" s="77">
        <f>'DC4-1'!B63</f>
        <v>2581.994</v>
      </c>
      <c r="C62" s="77">
        <f>IF(ISERROR(VLOOKUP(A62,'DC4-1'!$A$4:$Q$1997,5,TRUE)),"",VLOOKUP(A62,'DC4-1'!$A$4:$Q$1997,5,TRUE))</f>
        <v>224.9535</v>
      </c>
      <c r="D62" s="65">
        <v>95.835</v>
      </c>
      <c r="E62" s="65">
        <v>95.864</v>
      </c>
      <c r="F62" s="74">
        <f t="shared" si="2"/>
        <v>2711.098</v>
      </c>
      <c r="G62" s="75">
        <f t="shared" si="3"/>
        <v>1839.99999999969</v>
      </c>
      <c r="K62" s="82">
        <f>IF(AND(年报!N$2&lt;=A62,A62&lt;=年报!N$3),1,0)</f>
        <v>1</v>
      </c>
    </row>
    <row r="63" spans="1:11">
      <c r="A63" s="21">
        <v>44100</v>
      </c>
      <c r="B63" s="77">
        <f>'DC4-1'!B64</f>
        <v>2581.994</v>
      </c>
      <c r="C63" s="77">
        <f>IF(ISERROR(VLOOKUP(A63,'DC4-1'!$A$4:$Q$1997,5,TRUE)),"",VLOOKUP(A63,'DC4-1'!$A$4:$Q$1997,5,TRUE))</f>
        <v>225.3425</v>
      </c>
      <c r="D63" s="65">
        <v>96.25</v>
      </c>
      <c r="E63" s="65">
        <v>96.28</v>
      </c>
      <c r="F63" s="74">
        <f t="shared" si="2"/>
        <v>2711.0715</v>
      </c>
      <c r="G63" s="75">
        <f t="shared" si="3"/>
        <v>1866.49999999963</v>
      </c>
      <c r="K63" s="82">
        <f>IF(AND(年报!N$2&lt;=A63,A63&lt;=年报!N$3),1,0)</f>
        <v>1</v>
      </c>
    </row>
    <row r="64" spans="1:11">
      <c r="A64" s="21">
        <v>44114</v>
      </c>
      <c r="B64" s="77">
        <f>'DC4-1'!B65</f>
        <v>2581.994</v>
      </c>
      <c r="C64" s="77">
        <f>IF(ISERROR(VLOOKUP(A64,'DC4-1'!$A$4:$Q$1997,5,TRUE)),"",VLOOKUP(A64,'DC4-1'!$A$4:$Q$1997,5,TRUE))</f>
        <v>228.4075</v>
      </c>
      <c r="D64" s="65">
        <v>99.335</v>
      </c>
      <c r="E64" s="65">
        <v>99.367</v>
      </c>
      <c r="F64" s="74">
        <f t="shared" si="2"/>
        <v>2711.0505</v>
      </c>
      <c r="G64" s="75">
        <f t="shared" si="3"/>
        <v>1887.50000000027</v>
      </c>
      <c r="K64" s="82">
        <f>IF(AND(年报!N$2&lt;=A64,A64&lt;=年报!N$3),1,0)</f>
        <v>1</v>
      </c>
    </row>
    <row r="65" spans="1:11">
      <c r="A65" s="21">
        <v>44228</v>
      </c>
      <c r="B65" s="77">
        <f>'DC4-1'!B66</f>
        <v>2581.994</v>
      </c>
      <c r="C65" s="77">
        <f>IF(ISERROR(VLOOKUP(A65,'DC4-1'!$A$4:$Q$1997,5,TRUE)),"",VLOOKUP(A65,'DC4-1'!$A$4:$Q$1997,5,TRUE))</f>
        <v>249.8045</v>
      </c>
      <c r="D65" s="65">
        <v>120.962</v>
      </c>
      <c r="E65" s="65">
        <v>120.99</v>
      </c>
      <c r="F65" s="74">
        <f t="shared" si="2"/>
        <v>2710.8225</v>
      </c>
      <c r="G65" s="75">
        <f t="shared" si="3"/>
        <v>2115.49999999988</v>
      </c>
      <c r="K65" s="82">
        <f>IF(AND(年报!N$2&lt;=A65,A65&lt;=年报!N$3),1,0)</f>
        <v>0</v>
      </c>
    </row>
    <row r="66" spans="1:11">
      <c r="A66" s="21">
        <v>44256</v>
      </c>
      <c r="B66" s="77">
        <f>'DC4-1'!B67</f>
        <v>2581.994</v>
      </c>
      <c r="C66" s="77">
        <f>IF(ISERROR(VLOOKUP(A66,'DC4-1'!$A$4:$Q$1997,5,TRUE)),"",VLOOKUP(A66,'DC4-1'!$A$4:$Q$1997,5,TRUE))</f>
        <v>249.7185</v>
      </c>
      <c r="D66" s="65">
        <v>120.908</v>
      </c>
      <c r="E66" s="65">
        <v>120.937</v>
      </c>
      <c r="F66" s="74">
        <f t="shared" si="2"/>
        <v>2710.79</v>
      </c>
      <c r="G66" s="75">
        <f t="shared" si="3"/>
        <v>2148.00000000014</v>
      </c>
      <c r="K66" s="82">
        <f>IF(AND(年报!N$2&lt;=A66,A66&lt;=年报!N$3),1,0)</f>
        <v>0</v>
      </c>
    </row>
    <row r="67" spans="1:11">
      <c r="A67" s="21">
        <v>44273</v>
      </c>
      <c r="B67" s="77">
        <f>'DC4-1'!B68</f>
        <v>2581.994</v>
      </c>
      <c r="C67" s="77">
        <f>IF(ISERROR(VLOOKUP(A67,'DC4-1'!$A$4:$Q$1997,5,TRUE)),"",VLOOKUP(A67,'DC4-1'!$A$4:$Q$1997,5,TRUE))</f>
        <v>253.0285</v>
      </c>
      <c r="D67" s="65">
        <v>124.231</v>
      </c>
      <c r="E67" s="65">
        <v>124.259</v>
      </c>
      <c r="F67" s="74">
        <f t="shared" si="2"/>
        <v>2710.7775</v>
      </c>
      <c r="G67" s="75">
        <f t="shared" si="3"/>
        <v>2160.49999999996</v>
      </c>
      <c r="K67" s="82">
        <f>IF(AND(年报!N$2&lt;=A67,A67&lt;=年报!N$3),1,0)</f>
        <v>0</v>
      </c>
    </row>
    <row r="68" spans="1:11">
      <c r="A68" s="21">
        <v>44287</v>
      </c>
      <c r="B68" s="77">
        <f>'DC4-1'!B69</f>
        <v>2581.994</v>
      </c>
      <c r="C68" s="77">
        <f>IF(ISERROR(VLOOKUP(A68,'DC4-1'!$A$4:$Q$1997,5,TRUE)),"",VLOOKUP(A68,'DC4-1'!$A$4:$Q$1997,5,TRUE))</f>
        <v>256.094</v>
      </c>
      <c r="D68" s="65">
        <v>127.31</v>
      </c>
      <c r="E68" s="65">
        <v>127.34</v>
      </c>
      <c r="F68" s="74">
        <f t="shared" si="2"/>
        <v>2710.763</v>
      </c>
      <c r="G68" s="75">
        <f t="shared" si="3"/>
        <v>2174.99999999973</v>
      </c>
      <c r="K68" s="82">
        <f>IF(AND(年报!N$2&lt;=A68,A68&lt;=年报!N$3),1,0)</f>
        <v>0</v>
      </c>
    </row>
    <row r="69" spans="1:11">
      <c r="A69" s="21">
        <v>44295</v>
      </c>
      <c r="B69" s="77">
        <f>'DC4-1'!B70</f>
        <v>2581.994</v>
      </c>
      <c r="C69" s="77">
        <f>IF(ISERROR(VLOOKUP(A69,'DC4-1'!$A$4:$Q$1997,5,TRUE)),"",VLOOKUP(A69,'DC4-1'!$A$4:$Q$1997,5,TRUE))</f>
        <v>256.6705</v>
      </c>
      <c r="D69" s="65">
        <v>127.891</v>
      </c>
      <c r="E69" s="65">
        <v>127.92</v>
      </c>
      <c r="F69" s="74">
        <f t="shared" si="2"/>
        <v>2710.759</v>
      </c>
      <c r="G69" s="75">
        <f t="shared" si="3"/>
        <v>2178.99999999963</v>
      </c>
      <c r="K69" s="82">
        <f>IF(AND(年报!N$2&lt;=A69,A69&lt;=年报!N$3),1,0)</f>
        <v>0</v>
      </c>
    </row>
    <row r="70" spans="1:11">
      <c r="A70" s="21">
        <v>44318</v>
      </c>
      <c r="B70" s="77">
        <f>'DC4-1'!B71</f>
        <v>2581.994</v>
      </c>
      <c r="C70" s="77">
        <f>IF(ISERROR(VLOOKUP(A70,'DC4-1'!$A$4:$Q$1997,5,TRUE)),"",VLOOKUP(A70,'DC4-1'!$A$4:$Q$1997,5,TRUE))</f>
        <v>259.476</v>
      </c>
      <c r="D70" s="65">
        <v>130.712</v>
      </c>
      <c r="E70" s="65">
        <v>130.748</v>
      </c>
      <c r="F70" s="74">
        <f t="shared" si="2"/>
        <v>2710.74</v>
      </c>
      <c r="G70" s="75">
        <f t="shared" si="3"/>
        <v>2197.99999999987</v>
      </c>
      <c r="K70" s="82">
        <f>IF(AND(年报!N$2&lt;=A70,A70&lt;=年报!N$3),1,0)</f>
        <v>0</v>
      </c>
    </row>
    <row r="71" spans="1:11">
      <c r="A71" s="21">
        <v>44325</v>
      </c>
      <c r="B71" s="77">
        <f>'DC4-1'!B72</f>
        <v>2581.994</v>
      </c>
      <c r="C71" s="77">
        <f>IF(ISERROR(VLOOKUP(A71,'DC4-1'!$A$4:$Q$1997,5,TRUE)),"",VLOOKUP(A71,'DC4-1'!$A$4:$Q$1997,5,TRUE))</f>
        <v>259.4725</v>
      </c>
      <c r="D71" s="65">
        <v>130.7</v>
      </c>
      <c r="E71" s="65">
        <v>130.737</v>
      </c>
      <c r="F71" s="74">
        <f t="shared" si="2"/>
        <v>2710.748</v>
      </c>
      <c r="G71" s="75">
        <f t="shared" si="3"/>
        <v>2190.00000000005</v>
      </c>
      <c r="K71" s="82">
        <f>IF(AND(年报!N$2&lt;=A71,A71&lt;=年报!N$3),1,0)</f>
        <v>0</v>
      </c>
    </row>
    <row r="72" spans="1:11">
      <c r="A72" s="21">
        <v>44333</v>
      </c>
      <c r="B72" s="77">
        <f>'DC4-1'!B73</f>
        <v>2581.994</v>
      </c>
      <c r="C72" s="77">
        <f>IF(ISERROR(VLOOKUP(A72,'DC4-1'!$A$4:$Q$1997,5,TRUE)),"",VLOOKUP(A72,'DC4-1'!$A$4:$Q$1997,5,TRUE))</f>
        <v>259.415</v>
      </c>
      <c r="D72" s="65">
        <v>130.677</v>
      </c>
      <c r="E72" s="65">
        <v>130.708</v>
      </c>
      <c r="F72" s="74">
        <f t="shared" si="2"/>
        <v>2710.7165</v>
      </c>
      <c r="G72" s="75">
        <f t="shared" si="3"/>
        <v>2221.50000000011</v>
      </c>
      <c r="K72" s="82">
        <f>IF(AND(年报!N$2&lt;=A72,A72&lt;=年报!N$3),1,0)</f>
        <v>0</v>
      </c>
    </row>
    <row r="73" spans="1:11">
      <c r="A73" s="21">
        <v>44345</v>
      </c>
      <c r="B73" s="77">
        <f>'DC4-1'!B74</f>
        <v>2581.994</v>
      </c>
      <c r="C73" s="77">
        <f>IF(ISERROR(VLOOKUP(A73,'DC4-1'!$A$4:$Q$1997,5,TRUE)),"",VLOOKUP(A73,'DC4-1'!$A$4:$Q$1997,5,TRUE))</f>
        <v>259.8015</v>
      </c>
      <c r="D73" s="62">
        <v>131.071</v>
      </c>
      <c r="E73" s="62">
        <v>131.099</v>
      </c>
      <c r="F73" s="74">
        <f t="shared" si="2"/>
        <v>2710.7105</v>
      </c>
      <c r="G73" s="75">
        <f t="shared" si="3"/>
        <v>2227.49999999996</v>
      </c>
      <c r="H73" s="75"/>
      <c r="K73" s="82">
        <f>IF(AND(年报!N$2&lt;=A73,A73&lt;=年报!N$3),1,0)</f>
        <v>0</v>
      </c>
    </row>
    <row r="74" spans="1:11">
      <c r="A74" s="21">
        <v>44352</v>
      </c>
      <c r="B74" s="77">
        <f>'DC4-1'!B75</f>
        <v>2581.994</v>
      </c>
      <c r="C74" s="77">
        <f>IF(ISERROR(VLOOKUP(A74,'DC4-1'!$A$4:$Q$1997,5,TRUE)),"",VLOOKUP(A74,'DC4-1'!$A$4:$Q$1997,5,TRUE))</f>
        <v>259.7625</v>
      </c>
      <c r="D74" s="65">
        <v>131.039</v>
      </c>
      <c r="E74" s="65">
        <v>131.068</v>
      </c>
      <c r="F74" s="74">
        <f t="shared" si="2"/>
        <v>2710.703</v>
      </c>
      <c r="G74" s="75">
        <f t="shared" si="3"/>
        <v>2235.00000000013</v>
      </c>
      <c r="K74" s="82">
        <f>IF(AND(年报!N$2&lt;=A74,A74&lt;=年报!N$3),1,0)</f>
        <v>0</v>
      </c>
    </row>
    <row r="75" s="83" customFormat="1" spans="1:13">
      <c r="A75" s="84">
        <v>44356</v>
      </c>
      <c r="B75" s="85">
        <f>AVERAGE(B76:B78)</f>
        <v>2581.994</v>
      </c>
      <c r="C75" s="86">
        <f t="shared" ref="C75:G75" si="4">AVERAGE(C76:C78)</f>
        <v>259.74</v>
      </c>
      <c r="D75" s="86">
        <f t="shared" si="4"/>
        <v>131.018333333333</v>
      </c>
      <c r="E75" s="86">
        <f t="shared" si="4"/>
        <v>131.047666666667</v>
      </c>
      <c r="F75" s="86">
        <f t="shared" si="4"/>
        <v>2710.701</v>
      </c>
      <c r="G75" s="87">
        <f t="shared" si="4"/>
        <v>2236.99999999963</v>
      </c>
      <c r="H75" s="88" t="s">
        <v>23</v>
      </c>
      <c r="I75" s="88"/>
      <c r="K75" s="89"/>
      <c r="M75" s="90"/>
    </row>
    <row r="76" spans="1:11">
      <c r="A76" s="21">
        <v>44356</v>
      </c>
      <c r="B76" s="77">
        <f>'DC4-1'!B76</f>
        <v>2581.994</v>
      </c>
      <c r="C76" s="77">
        <f>IF(ISERROR(VLOOKUP(A76,'DC4-1'!$A$4:$Q$1997,5,TRUE)),"",VLOOKUP(A76,'DC4-1'!$A$4:$Q$1997,5,TRUE))</f>
        <v>259.74</v>
      </c>
      <c r="D76" s="65">
        <v>131.018</v>
      </c>
      <c r="E76" s="65">
        <v>131.047</v>
      </c>
      <c r="F76" s="74">
        <f t="shared" si="2"/>
        <v>2710.7015</v>
      </c>
      <c r="G76" s="75">
        <f t="shared" si="3"/>
        <v>2236.49999999952</v>
      </c>
      <c r="K76" s="82">
        <f>IF(AND(年报!N$2&lt;=A76,A76&lt;=年报!N$3),1,0)</f>
        <v>0</v>
      </c>
    </row>
    <row r="77" spans="1:11">
      <c r="A77" s="21">
        <v>44356</v>
      </c>
      <c r="B77" s="77">
        <f>'DC4-1'!B77</f>
        <v>2581.994</v>
      </c>
      <c r="C77" s="77">
        <f>IF(ISERROR(VLOOKUP(A77,'DC4-1'!$A$4:$Q$1997,5,TRUE)),"",VLOOKUP(A77,'DC4-1'!$A$4:$Q$1997,5,TRUE))</f>
        <v>259.74</v>
      </c>
      <c r="D77" s="65">
        <v>131.019</v>
      </c>
      <c r="E77" s="65">
        <v>131.048</v>
      </c>
      <c r="F77" s="74">
        <f t="shared" si="2"/>
        <v>2710.7005</v>
      </c>
      <c r="G77" s="75">
        <f t="shared" si="3"/>
        <v>2237.49999999973</v>
      </c>
      <c r="K77" s="82">
        <f>IF(AND(年报!N$2&lt;=A77,A77&lt;=年报!N$3),1,0)</f>
        <v>0</v>
      </c>
    </row>
    <row r="78" spans="1:11">
      <c r="A78" s="21">
        <v>44356</v>
      </c>
      <c r="B78" s="77">
        <f>'DC4-1'!B78</f>
        <v>2581.994</v>
      </c>
      <c r="C78" s="77">
        <f>IF(ISERROR(VLOOKUP(A78,'DC4-1'!$A$4:$Q$1997,5,TRUE)),"",VLOOKUP(A78,'DC4-1'!$A$4:$Q$1997,5,TRUE))</f>
        <v>259.74</v>
      </c>
      <c r="D78" s="65">
        <v>131.018</v>
      </c>
      <c r="E78" s="65">
        <v>131.048</v>
      </c>
      <c r="F78" s="74">
        <f t="shared" si="2"/>
        <v>2710.701</v>
      </c>
      <c r="G78" s="75">
        <f t="shared" si="3"/>
        <v>2236.99999999963</v>
      </c>
      <c r="K78" s="82">
        <f>IF(AND(年报!N$2&lt;=A78,A78&lt;=年报!N$3),1,0)</f>
        <v>0</v>
      </c>
    </row>
    <row r="79" spans="1:11">
      <c r="A79" s="21">
        <v>44361</v>
      </c>
      <c r="B79" s="77">
        <f>'DC4-1'!B79</f>
        <v>2581.994</v>
      </c>
      <c r="C79" s="77">
        <f>IF(ISERROR(VLOOKUP(A79,'DC4-1'!$A$4:$Q$1997,5,TRUE)),"",VLOOKUP(A79,'DC4-1'!$A$4:$Q$1997,5,TRUE))</f>
        <v>260.884</v>
      </c>
      <c r="D79" s="65">
        <v>132.172</v>
      </c>
      <c r="E79" s="65">
        <v>132.2</v>
      </c>
      <c r="F79" s="74">
        <f t="shared" si="2"/>
        <v>2710.692</v>
      </c>
      <c r="G79" s="75">
        <f t="shared" si="3"/>
        <v>2246.00000000009</v>
      </c>
      <c r="K79" s="82">
        <f>IF(AND(年报!N$2&lt;=A79,A79&lt;=年报!N$3),1,0)</f>
        <v>0</v>
      </c>
    </row>
    <row r="80" spans="1:11">
      <c r="A80" s="21">
        <v>44363</v>
      </c>
      <c r="B80" s="77">
        <f>'DC4-1'!B80</f>
        <v>2581.994</v>
      </c>
      <c r="C80" s="77">
        <f>IF(ISERROR(VLOOKUP(A80,'DC4-1'!$A$4:$Q$1997,5,TRUE)),"",VLOOKUP(A80,'DC4-1'!$A$4:$Q$1997,5,TRUE))</f>
        <v>260.87</v>
      </c>
      <c r="D80" s="65">
        <v>132.157</v>
      </c>
      <c r="E80" s="65">
        <v>132.188</v>
      </c>
      <c r="F80" s="74">
        <f t="shared" si="2"/>
        <v>2710.6915</v>
      </c>
      <c r="G80" s="75">
        <f t="shared" si="3"/>
        <v>2246.5000000002</v>
      </c>
      <c r="K80" s="82">
        <f>IF(AND(年报!N$2&lt;=A80,A80&lt;=年报!N$3),1,0)</f>
        <v>0</v>
      </c>
    </row>
    <row r="81" spans="1:11">
      <c r="A81" s="21">
        <v>44366</v>
      </c>
      <c r="B81" s="77">
        <f>'DC4-1'!B81</f>
        <v>2581.994</v>
      </c>
      <c r="C81" s="77">
        <f>IF(ISERROR(VLOOKUP(A81,'DC4-1'!$A$4:$Q$1997,5,TRUE)),"",VLOOKUP(A81,'DC4-1'!$A$4:$Q$1997,5,TRUE))</f>
        <v>260.858</v>
      </c>
      <c r="D81" s="65">
        <v>132.146</v>
      </c>
      <c r="E81" s="65">
        <v>132.175</v>
      </c>
      <c r="F81" s="74">
        <f t="shared" si="2"/>
        <v>2710.6915</v>
      </c>
      <c r="G81" s="75">
        <f t="shared" si="3"/>
        <v>2246.49999999974</v>
      </c>
      <c r="K81" s="82">
        <f>IF(AND(年报!N$2&lt;=A81,A81&lt;=年报!N$3),1,0)</f>
        <v>0</v>
      </c>
    </row>
    <row r="82" spans="1:11">
      <c r="A82" s="21">
        <v>44367</v>
      </c>
      <c r="B82" s="77">
        <f>'DC4-1'!B82</f>
        <v>2581.994</v>
      </c>
      <c r="C82" s="77">
        <f>IF(ISERROR(VLOOKUP(A82,'DC4-1'!$A$4:$Q$1997,5,TRUE)),"",VLOOKUP(A82,'DC4-1'!$A$4:$Q$1997,5,TRUE))</f>
        <v>260.8105</v>
      </c>
      <c r="D82" s="65">
        <v>132.107</v>
      </c>
      <c r="E82" s="65">
        <v>132.132</v>
      </c>
      <c r="F82" s="74">
        <f t="shared" si="2"/>
        <v>2710.685</v>
      </c>
      <c r="G82" s="75">
        <f t="shared" si="3"/>
        <v>2252.9999999997</v>
      </c>
      <c r="K82" s="82">
        <f>IF(AND(年报!N$2&lt;=A82,A82&lt;=年报!N$3),1,0)</f>
        <v>0</v>
      </c>
    </row>
    <row r="83" spans="1:11">
      <c r="A83" s="21">
        <v>44372</v>
      </c>
      <c r="B83" s="77">
        <f>'DC4-1'!B83</f>
        <v>2581.994</v>
      </c>
      <c r="C83" s="77">
        <f>IF(ISERROR(VLOOKUP(A83,'DC4-1'!$A$4:$Q$1997,5,TRUE)),"",VLOOKUP(A83,'DC4-1'!$A$4:$Q$1997,5,TRUE))</f>
        <v>260.8405</v>
      </c>
      <c r="D83" s="65">
        <v>132.12</v>
      </c>
      <c r="E83" s="65">
        <v>132.15</v>
      </c>
      <c r="F83" s="74">
        <f t="shared" si="2"/>
        <v>2710.6995</v>
      </c>
      <c r="G83" s="75">
        <f t="shared" si="3"/>
        <v>2238.50000000039</v>
      </c>
      <c r="K83" s="82">
        <f>IF(AND(年报!N$2&lt;=A83,A83&lt;=年报!N$3),1,0)</f>
        <v>0</v>
      </c>
    </row>
    <row r="84" spans="1:11">
      <c r="A84" s="21">
        <v>44373</v>
      </c>
      <c r="B84" s="77">
        <f>'DC4-1'!B84</f>
        <v>2581.994</v>
      </c>
      <c r="C84" s="77">
        <f>IF(ISERROR(VLOOKUP(A84,'DC4-1'!$A$4:$Q$1997,5,TRUE)),"",VLOOKUP(A84,'DC4-1'!$A$4:$Q$1997,5,TRUE))</f>
        <v>260.83</v>
      </c>
      <c r="D84" s="65">
        <v>132.11</v>
      </c>
      <c r="E84" s="65">
        <v>132.141</v>
      </c>
      <c r="F84" s="74">
        <f t="shared" si="2"/>
        <v>2710.6985</v>
      </c>
      <c r="G84" s="75">
        <f t="shared" si="3"/>
        <v>2239.50000000013</v>
      </c>
      <c r="K84" s="82">
        <f>IF(AND(年报!N$2&lt;=A84,A84&lt;=年报!N$3),1,0)</f>
        <v>0</v>
      </c>
    </row>
    <row r="85" spans="1:11">
      <c r="A85" s="21">
        <v>44375</v>
      </c>
      <c r="B85" s="77">
        <f>'DC4-1'!B85</f>
        <v>2581.994</v>
      </c>
      <c r="C85" s="77">
        <f>IF(ISERROR(VLOOKUP(A85,'DC4-1'!$A$4:$Q$1997,5,TRUE)),"",VLOOKUP(A85,'DC4-1'!$A$4:$Q$1997,5,TRUE))</f>
        <v>260.8225</v>
      </c>
      <c r="D85" s="65">
        <v>132.104</v>
      </c>
      <c r="E85" s="65">
        <v>132.136</v>
      </c>
      <c r="F85" s="74">
        <f t="shared" si="2"/>
        <v>2710.6965</v>
      </c>
      <c r="G85" s="75">
        <f t="shared" si="3"/>
        <v>2241.50000000009</v>
      </c>
      <c r="K85" s="82">
        <f>IF(AND(年报!N$2&lt;=A85,A85&lt;=年报!N$3),1,0)</f>
        <v>0</v>
      </c>
    </row>
    <row r="86" spans="1:11">
      <c r="A86" s="21">
        <v>44377</v>
      </c>
      <c r="B86" s="77">
        <f>'DC4-1'!B86</f>
        <v>2581.994</v>
      </c>
      <c r="C86" s="77">
        <f>IF(ISERROR(VLOOKUP(A86,'DC4-1'!$A$4:$Q$1997,5,TRUE)),"",VLOOKUP(A86,'DC4-1'!$A$4:$Q$1997,5,TRUE))</f>
        <v>260.8085</v>
      </c>
      <c r="D86" s="65">
        <v>132.095</v>
      </c>
      <c r="E86" s="65">
        <v>132.128</v>
      </c>
      <c r="F86" s="74">
        <f t="shared" si="2"/>
        <v>2710.691</v>
      </c>
      <c r="G86" s="75">
        <f t="shared" si="3"/>
        <v>2246.99999999984</v>
      </c>
      <c r="K86" s="82">
        <f>IF(AND(年报!N$2&lt;=A86,A86&lt;=年报!N$3),1,0)</f>
        <v>0</v>
      </c>
    </row>
    <row r="87" spans="1:11">
      <c r="A87" s="21">
        <v>44380</v>
      </c>
      <c r="B87" s="77">
        <f>'DC4-1'!B87</f>
        <v>2581.994</v>
      </c>
      <c r="C87" s="77">
        <f>IF(ISERROR(VLOOKUP(A87,'DC4-1'!$A$4:$Q$1997,5,TRUE)),"",VLOOKUP(A87,'DC4-1'!$A$4:$Q$1997,5,TRUE))</f>
        <v>260.789</v>
      </c>
      <c r="D87" s="65">
        <v>132.079</v>
      </c>
      <c r="E87" s="65">
        <v>132.11</v>
      </c>
      <c r="F87" s="74">
        <f t="shared" si="2"/>
        <v>2710.6885</v>
      </c>
      <c r="G87" s="75">
        <f t="shared" si="3"/>
        <v>2249.4999999999</v>
      </c>
      <c r="K87" s="82">
        <f>IF(AND(年报!N$2&lt;=A87,A87&lt;=年报!N$3),1,0)</f>
        <v>0</v>
      </c>
    </row>
    <row r="88" spans="1:11">
      <c r="A88" s="21">
        <v>44383</v>
      </c>
      <c r="B88" s="77">
        <f>'DC4-1'!B88</f>
        <v>2581.994</v>
      </c>
      <c r="C88" s="77">
        <f>IF(ISERROR(VLOOKUP(A88,'DC4-1'!$A$4:$Q$1997,5,TRUE)),"",VLOOKUP(A88,'DC4-1'!$A$4:$Q$1997,5,TRUE))</f>
        <v>260.794</v>
      </c>
      <c r="D88" s="65">
        <v>132.085</v>
      </c>
      <c r="E88" s="65">
        <v>132.118</v>
      </c>
      <c r="F88" s="74">
        <f t="shared" si="2"/>
        <v>2710.6865</v>
      </c>
      <c r="G88" s="75">
        <f t="shared" si="3"/>
        <v>2251.50000000031</v>
      </c>
      <c r="K88" s="82">
        <f>IF(AND(年报!N$2&lt;=A88,A88&lt;=年报!N$3),1,0)</f>
        <v>0</v>
      </c>
    </row>
    <row r="89" spans="1:11">
      <c r="A89" s="21">
        <v>44385</v>
      </c>
      <c r="B89" s="77">
        <f>'DC4-1'!B89</f>
        <v>2581.994</v>
      </c>
      <c r="C89" s="77">
        <f>IF(ISERROR(VLOOKUP(A89,'DC4-1'!$A$4:$Q$1997,5,TRUE)),"",VLOOKUP(A89,'DC4-1'!$A$4:$Q$1997,5,TRUE))</f>
        <v>260.7795</v>
      </c>
      <c r="D89" s="65">
        <v>132.073</v>
      </c>
      <c r="E89" s="65">
        <v>132.106</v>
      </c>
      <c r="F89" s="74">
        <f t="shared" si="2"/>
        <v>2710.684</v>
      </c>
      <c r="G89" s="75">
        <f t="shared" si="3"/>
        <v>2253.99999999991</v>
      </c>
      <c r="K89" s="82">
        <f>IF(AND(年报!N$2&lt;=A89,A89&lt;=年报!N$3),1,0)</f>
        <v>0</v>
      </c>
    </row>
    <row r="90" spans="1:11">
      <c r="A90" s="21">
        <v>44387</v>
      </c>
      <c r="B90" s="77">
        <f>'DC4-1'!B90</f>
        <v>2581.994</v>
      </c>
      <c r="C90" s="77">
        <f>IF(ISERROR(VLOOKUP(A90,'DC4-1'!$A$4:$Q$1997,5,TRUE)),"",VLOOKUP(A90,'DC4-1'!$A$4:$Q$1997,5,TRUE))</f>
        <v>260.775</v>
      </c>
      <c r="D90" s="65">
        <v>132.071</v>
      </c>
      <c r="E90" s="65">
        <v>132.1</v>
      </c>
      <c r="F90" s="74">
        <f t="shared" si="2"/>
        <v>2710.6835</v>
      </c>
      <c r="G90" s="75">
        <f t="shared" si="3"/>
        <v>2254.50000000001</v>
      </c>
      <c r="K90" s="82">
        <f>IF(AND(年报!N$2&lt;=A90,A90&lt;=年报!N$3),1,0)</f>
        <v>0</v>
      </c>
    </row>
    <row r="91" spans="1:11">
      <c r="A91" s="21">
        <v>44390</v>
      </c>
      <c r="B91" s="77">
        <f>'DC4-1'!B91</f>
        <v>2581.994</v>
      </c>
      <c r="C91" s="77">
        <f>IF(ISERROR(VLOOKUP(A91,'DC4-1'!$A$4:$Q$1997,5,TRUE)),"",VLOOKUP(A91,'DC4-1'!$A$4:$Q$1997,5,TRUE))</f>
        <v>260.771</v>
      </c>
      <c r="D91" s="65">
        <v>132.064</v>
      </c>
      <c r="E91" s="65">
        <v>132.091</v>
      </c>
      <c r="F91" s="74">
        <f t="shared" si="2"/>
        <v>2710.6875</v>
      </c>
      <c r="G91" s="75">
        <f t="shared" si="3"/>
        <v>2250.49999999965</v>
      </c>
      <c r="K91" s="82">
        <f>IF(AND(年报!N$2&lt;=A91,A91&lt;=年报!N$3),1,0)</f>
        <v>0</v>
      </c>
    </row>
    <row r="92" spans="1:11">
      <c r="A92" s="21">
        <v>44397</v>
      </c>
      <c r="B92" s="77">
        <f>'DC4-1'!B92</f>
        <v>2581.994</v>
      </c>
      <c r="C92" s="77">
        <f>IF(ISERROR(VLOOKUP(A92,'DC4-1'!$A$4:$Q$1997,5,TRUE)),"",VLOOKUP(A92,'DC4-1'!$A$4:$Q$1997,5,TRUE))</f>
        <v>262.638</v>
      </c>
      <c r="D92" s="65">
        <v>133.949</v>
      </c>
      <c r="E92" s="65">
        <v>133.981</v>
      </c>
      <c r="F92" s="74">
        <f t="shared" si="2"/>
        <v>2710.667</v>
      </c>
      <c r="G92" s="75">
        <f t="shared" si="3"/>
        <v>2271.00000000019</v>
      </c>
      <c r="K92" s="82">
        <f>IF(AND(年报!N$2&lt;=A92,A92&lt;=年报!N$3),1,0)</f>
        <v>0</v>
      </c>
    </row>
    <row r="93" spans="1:11">
      <c r="A93" s="21">
        <v>44401</v>
      </c>
      <c r="B93" s="77">
        <f>'DC4-1'!B93</f>
        <v>2581.994</v>
      </c>
      <c r="C93" s="77">
        <f>IF(ISERROR(VLOOKUP(A93,'DC4-1'!$A$4:$Q$1997,5,TRUE)),"",VLOOKUP(A93,'DC4-1'!$A$4:$Q$1997,5,TRUE))</f>
        <v>262.635</v>
      </c>
      <c r="D93" s="65">
        <v>133.945</v>
      </c>
      <c r="E93" s="65">
        <v>133.973</v>
      </c>
      <c r="F93" s="74">
        <f t="shared" si="2"/>
        <v>2710.67</v>
      </c>
      <c r="G93" s="75">
        <f t="shared" si="3"/>
        <v>2268.00000000003</v>
      </c>
      <c r="K93" s="82">
        <f>IF(AND(年报!N$2&lt;=A93,A93&lt;=年报!N$3),1,0)</f>
        <v>0</v>
      </c>
    </row>
    <row r="94" spans="1:11">
      <c r="A94" s="21">
        <v>44437</v>
      </c>
      <c r="B94" s="77">
        <f>'DC4-1'!B94</f>
        <v>2581.994</v>
      </c>
      <c r="C94" s="77">
        <f>IF(ISERROR(VLOOKUP(A94,'DC4-1'!$A$4:$Q$1997,5,TRUE)),"",VLOOKUP(A94,'DC4-1'!$A$4:$Q$1997,5,TRUE))</f>
        <v>269.265</v>
      </c>
      <c r="D94" s="65">
        <v>140.602</v>
      </c>
      <c r="E94" s="65">
        <v>140.631</v>
      </c>
      <c r="F94" s="74">
        <f t="shared" si="2"/>
        <v>2710.6425</v>
      </c>
      <c r="G94" s="75">
        <f t="shared" si="3"/>
        <v>2295.50000000017</v>
      </c>
      <c r="K94" s="82">
        <f>IF(AND(年报!N$2&lt;=A94,A94&lt;=年报!N$3),1,0)</f>
        <v>0</v>
      </c>
    </row>
    <row r="95" spans="1:11">
      <c r="A95" s="21">
        <v>44445</v>
      </c>
      <c r="B95" s="77">
        <f>'DC4-1'!B95</f>
        <v>2581.994</v>
      </c>
      <c r="C95" s="77">
        <f>IF(ISERROR(VLOOKUP(A95,'DC4-1'!$A$4:$Q$1997,5,TRUE)),"",VLOOKUP(A95,'DC4-1'!$A$4:$Q$1997,5,TRUE))</f>
        <v>269.7915</v>
      </c>
      <c r="D95" s="65">
        <v>141.133</v>
      </c>
      <c r="E95" s="65">
        <v>141.165</v>
      </c>
      <c r="F95" s="74">
        <f t="shared" si="2"/>
        <v>2710.6365</v>
      </c>
      <c r="G95" s="75">
        <f t="shared" si="3"/>
        <v>2301.50000000003</v>
      </c>
      <c r="K95" s="82">
        <f>IF(AND(年报!N$2&lt;=A95,A95&lt;=年报!N$3),1,0)</f>
        <v>0</v>
      </c>
    </row>
    <row r="96" spans="1:11">
      <c r="A96" s="21">
        <v>44448</v>
      </c>
      <c r="B96" s="77">
        <f>'DC4-1'!B96</f>
        <v>2581.994</v>
      </c>
      <c r="C96" s="77">
        <f>IF(ISERROR(VLOOKUP(A96,'DC4-1'!$A$4:$Q$1997,5,TRUE)),"",VLOOKUP(A96,'DC4-1'!$A$4:$Q$1997,5,TRUE))</f>
        <v>269.7105</v>
      </c>
      <c r="D96" s="62">
        <v>141.024</v>
      </c>
      <c r="E96" s="62">
        <v>141.135</v>
      </c>
      <c r="F96" s="74">
        <f t="shared" si="2"/>
        <v>2710.625</v>
      </c>
      <c r="G96" s="75">
        <f t="shared" si="3"/>
        <v>2312.99999999965</v>
      </c>
      <c r="H96" s="75"/>
      <c r="K96" s="82">
        <f>IF(AND(年报!N$2&lt;=A96,A96&lt;=年报!N$3),1,0)</f>
        <v>0</v>
      </c>
    </row>
    <row r="97" spans="1:11">
      <c r="A97" s="21"/>
      <c r="B97" s="77"/>
      <c r="C97" s="77"/>
      <c r="D97" s="65"/>
      <c r="E97" s="65"/>
      <c r="F97" s="74"/>
      <c r="G97" s="75"/>
      <c r="K97" s="82">
        <f>IF(AND(年报!N$2&lt;=A97,A97&lt;=年报!N$3),1,0)</f>
        <v>0</v>
      </c>
    </row>
    <row r="98" spans="1:11">
      <c r="A98" s="21"/>
      <c r="B98" s="77"/>
      <c r="C98" s="77"/>
      <c r="D98" s="65"/>
      <c r="E98" s="65"/>
      <c r="F98" s="74"/>
      <c r="G98" s="75"/>
      <c r="K98" s="82">
        <f>IF(AND(年报!N$2&lt;=A98,A98&lt;=年报!N$3),1,0)</f>
        <v>0</v>
      </c>
    </row>
    <row r="99" spans="1:11">
      <c r="A99" s="21"/>
      <c r="B99" s="77"/>
      <c r="C99" s="77"/>
      <c r="D99" s="65"/>
      <c r="E99" s="65"/>
      <c r="F99" s="74"/>
      <c r="G99" s="75"/>
      <c r="K99" s="82">
        <f>IF(AND(年报!N$2&lt;=A99,A99&lt;=年报!N$3),1,0)</f>
        <v>0</v>
      </c>
    </row>
    <row r="100" spans="1:11">
      <c r="A100" s="21"/>
      <c r="B100" s="77"/>
      <c r="C100" s="77"/>
      <c r="D100" s="65"/>
      <c r="E100" s="65"/>
      <c r="F100" s="74"/>
      <c r="G100" s="75"/>
      <c r="K100" s="82">
        <f>IF(AND(年报!N$2&lt;=A100,A100&lt;=年报!N$3),1,0)</f>
        <v>0</v>
      </c>
    </row>
    <row r="101" spans="1:11">
      <c r="A101" s="21"/>
      <c r="B101" s="77"/>
      <c r="C101" s="77"/>
      <c r="D101" s="65"/>
      <c r="E101" s="65"/>
      <c r="F101" s="74"/>
      <c r="G101" s="75"/>
      <c r="K101" s="82">
        <f>IF(AND(年报!N$2&lt;=A101,A101&lt;=年报!N$3),1,0)</f>
        <v>0</v>
      </c>
    </row>
    <row r="102" spans="1:11">
      <c r="A102" s="21"/>
      <c r="B102" s="77"/>
      <c r="C102" s="77"/>
      <c r="D102" s="65"/>
      <c r="E102" s="65"/>
      <c r="F102" s="74"/>
      <c r="G102" s="75"/>
      <c r="K102" s="82">
        <f>IF(AND(年报!N$2&lt;=A102,A102&lt;=年报!N$3),1,0)</f>
        <v>0</v>
      </c>
    </row>
    <row r="103" spans="1:11">
      <c r="A103" s="21"/>
      <c r="B103" s="77"/>
      <c r="C103" s="77"/>
      <c r="D103" s="65"/>
      <c r="E103" s="65"/>
      <c r="F103" s="74"/>
      <c r="G103" s="75"/>
      <c r="K103" s="82">
        <f>IF(AND(年报!N$2&lt;=A103,A103&lt;=年报!N$3),1,0)</f>
        <v>0</v>
      </c>
    </row>
    <row r="104" spans="1:11">
      <c r="A104" s="21"/>
      <c r="B104" s="77"/>
      <c r="C104" s="77"/>
      <c r="D104" s="65"/>
      <c r="E104" s="65"/>
      <c r="F104" s="74"/>
      <c r="G104" s="75"/>
      <c r="K104" s="82">
        <f>IF(AND(年报!N$2&lt;=A104,A104&lt;=年报!N$3),1,0)</f>
        <v>0</v>
      </c>
    </row>
    <row r="105" spans="1:11">
      <c r="A105" s="21"/>
      <c r="B105" s="77"/>
      <c r="C105" s="77"/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/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/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/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/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/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D118" s="65"/>
      <c r="E118" s="65"/>
      <c r="F118" s="74"/>
      <c r="G118" s="75"/>
      <c r="K118" s="82">
        <f>IF(AND(年报!N$2&lt;=A118,A118&lt;=年报!N$3),1,0)</f>
        <v>0</v>
      </c>
    </row>
    <row r="119" spans="1:11">
      <c r="A119" s="21"/>
      <c r="B119" s="77"/>
      <c r="C119" s="77"/>
      <c r="F119" s="74"/>
      <c r="G119" s="75"/>
      <c r="H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F142" s="74"/>
      <c r="G142" s="75"/>
      <c r="H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F165" s="74"/>
      <c r="G165" s="75"/>
      <c r="H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F188" s="74"/>
      <c r="G188" s="75"/>
      <c r="H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F211" s="74"/>
      <c r="G211" s="75"/>
      <c r="H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F234" s="74"/>
      <c r="G234" s="75"/>
      <c r="H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:11">
      <c r="A236" s="21"/>
      <c r="B236" s="77"/>
      <c r="C236" s="77"/>
      <c r="D236" s="65"/>
      <c r="E236" s="65"/>
      <c r="F236" s="74"/>
      <c r="G236" s="75"/>
      <c r="K236" s="82"/>
    </row>
    <row r="237" spans="1:11">
      <c r="A237" s="21"/>
      <c r="B237" s="77"/>
      <c r="C237" s="77"/>
      <c r="D237" s="65"/>
      <c r="E237" s="65"/>
      <c r="F237" s="74"/>
      <c r="G237" s="75"/>
      <c r="K237" s="82"/>
    </row>
    <row r="238" spans="1:11">
      <c r="A238" s="21"/>
      <c r="B238" s="77"/>
      <c r="C238" s="77"/>
      <c r="D238" s="65"/>
      <c r="E238" s="65"/>
      <c r="F238" s="74"/>
      <c r="G238" s="75"/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  <row r="878" spans="11:11">
      <c r="K878" s="82"/>
    </row>
    <row r="879" spans="11:11">
      <c r="K879" s="82"/>
    </row>
    <row r="880" spans="11:11">
      <c r="K880" s="82"/>
    </row>
  </sheetData>
  <mergeCells count="5">
    <mergeCell ref="A1:B1"/>
    <mergeCell ref="F1:G1"/>
    <mergeCell ref="A2:B2"/>
    <mergeCell ref="F2:G2"/>
    <mergeCell ref="H1:H3"/>
  </mergeCells>
  <pageMargins left="0.75" right="0.75" top="1" bottom="1" header="0.5" footer="0.5"/>
  <pageSetup paperSize="9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80"/>
  <sheetViews>
    <sheetView topLeftCell="A65" workbookViewId="0">
      <selection activeCell="E91" sqref="E91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203</v>
      </c>
      <c r="B2" s="65"/>
      <c r="C2" s="69">
        <v>43513</v>
      </c>
      <c r="D2" s="70" t="s">
        <v>204</v>
      </c>
      <c r="E2" s="70">
        <v>344.517</v>
      </c>
      <c r="F2" s="93">
        <v>2716.7969</v>
      </c>
      <c r="G2" s="94"/>
      <c r="H2" s="73"/>
      <c r="I2" s="78"/>
      <c r="J2" s="63" t="s">
        <v>190</v>
      </c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 t="s">
        <v>20</v>
      </c>
    </row>
    <row r="4" spans="1:11">
      <c r="A4" s="21">
        <v>43515</v>
      </c>
      <c r="B4" s="77">
        <f>'DC4-1'!B5</f>
        <v>2581.994</v>
      </c>
      <c r="C4" s="77">
        <f>IF(ISERROR(VLOOKUP(A4,'DC4-1'!$A$4:$Q$1997,5,TRUE)),"",VLOOKUP(A4,'DC4-1'!$A$4:$Q$1997,5,TRUE))</f>
        <v>136.2615</v>
      </c>
      <c r="D4" s="65">
        <v>1.274</v>
      </c>
      <c r="E4" s="65">
        <v>1.311</v>
      </c>
      <c r="F4" s="74">
        <f t="shared" ref="F4:F35" si="0">(B4+C4)-(D4+E4)/2</f>
        <v>2716.963</v>
      </c>
      <c r="G4" s="75">
        <f t="shared" ref="G4:G35" si="1">(F$4-F4)*1000</f>
        <v>0</v>
      </c>
      <c r="H4" s="75"/>
      <c r="K4" s="82">
        <f>IF(AND(年报!N$2&lt;=A4,A4&lt;=年报!N$3),1,0)</f>
        <v>0</v>
      </c>
    </row>
    <row r="5" spans="1:11">
      <c r="A5" s="21">
        <v>43524</v>
      </c>
      <c r="B5" s="77">
        <f>'DC4-1'!B6</f>
        <v>2581.994</v>
      </c>
      <c r="C5" s="77">
        <f>IF(ISERROR(VLOOKUP(A5,'DC4-1'!$A$4:$Q$1997,5,TRUE)),"",VLOOKUP(A5,'DC4-1'!$A$4:$Q$1997,5,TRUE))</f>
        <v>138.9745</v>
      </c>
      <c r="D5" s="65">
        <v>4.039</v>
      </c>
      <c r="E5" s="65">
        <v>4.073</v>
      </c>
      <c r="F5" s="74">
        <f t="shared" si="0"/>
        <v>2716.9125</v>
      </c>
      <c r="G5" s="75">
        <f t="shared" si="1"/>
        <v>50.5000000002838</v>
      </c>
      <c r="K5" s="82">
        <f>IF(AND(年报!N$2&lt;=A5,A5&lt;=年报!N$3),1,0)</f>
        <v>0</v>
      </c>
    </row>
    <row r="6" spans="1:11">
      <c r="A6" s="21">
        <v>43530</v>
      </c>
      <c r="B6" s="77">
        <f>'DC4-1'!B7</f>
        <v>2581.994</v>
      </c>
      <c r="C6" s="77">
        <f>IF(ISERROR(VLOOKUP(A6,'DC4-1'!$A$4:$Q$1997,5,TRUE)),"",VLOOKUP(A6,'DC4-1'!$A$4:$Q$1997,5,TRUE))</f>
        <v>139.525</v>
      </c>
      <c r="D6" s="65">
        <v>4.646</v>
      </c>
      <c r="E6" s="65">
        <v>4.683</v>
      </c>
      <c r="F6" s="74">
        <f t="shared" si="0"/>
        <v>2716.8545</v>
      </c>
      <c r="G6" s="75">
        <f t="shared" si="1"/>
        <v>108.499999999822</v>
      </c>
      <c r="K6" s="82">
        <f>IF(AND(年报!N$2&lt;=A6,A6&lt;=年报!N$3),1,0)</f>
        <v>0</v>
      </c>
    </row>
    <row r="7" spans="1:11">
      <c r="A7" s="21">
        <v>43535</v>
      </c>
      <c r="B7" s="77">
        <f>'DC4-1'!B8</f>
        <v>2581.994</v>
      </c>
      <c r="C7" s="77">
        <f>IF(ISERROR(VLOOKUP(A7,'DC4-1'!$A$4:$Q$1997,5,TRUE)),"",VLOOKUP(A7,'DC4-1'!$A$4:$Q$1997,5,TRUE))</f>
        <v>142.223</v>
      </c>
      <c r="D7" s="65">
        <v>7.386</v>
      </c>
      <c r="E7" s="65">
        <v>7.422</v>
      </c>
      <c r="F7" s="74">
        <f t="shared" si="0"/>
        <v>2716.813</v>
      </c>
      <c r="G7" s="75">
        <f t="shared" si="1"/>
        <v>150.000000000091</v>
      </c>
      <c r="K7" s="82">
        <f>IF(AND(年报!N$2&lt;=A7,A7&lt;=年报!N$3),1,0)</f>
        <v>0</v>
      </c>
    </row>
    <row r="8" spans="1:11">
      <c r="A8" s="21">
        <v>43543</v>
      </c>
      <c r="B8" s="77">
        <f>'DC4-1'!B9</f>
        <v>2581.994</v>
      </c>
      <c r="C8" s="77">
        <f>IF(ISERROR(VLOOKUP(A8,'DC4-1'!$A$4:$Q$1997,5,TRUE)),"",VLOOKUP(A8,'DC4-1'!$A$4:$Q$1997,5,TRUE))</f>
        <v>145.219</v>
      </c>
      <c r="D8" s="65">
        <v>10.469</v>
      </c>
      <c r="E8" s="65">
        <v>10.509</v>
      </c>
      <c r="F8" s="74">
        <f t="shared" si="0"/>
        <v>2716.724</v>
      </c>
      <c r="G8" s="75">
        <f t="shared" si="1"/>
        <v>239.000000000033</v>
      </c>
      <c r="K8" s="82">
        <f>IF(AND(年报!N$2&lt;=A8,A8&lt;=年报!N$3),1,0)</f>
        <v>0</v>
      </c>
    </row>
    <row r="9" spans="1:11">
      <c r="A9" s="21">
        <v>43561</v>
      </c>
      <c r="B9" s="77">
        <f>'DC4-1'!B10</f>
        <v>2581.994</v>
      </c>
      <c r="C9" s="77">
        <f>IF(ISERROR(VLOOKUP(A9,'DC4-1'!$A$4:$Q$1997,5,TRUE)),"",VLOOKUP(A9,'DC4-1'!$A$4:$Q$1997,5,TRUE))</f>
        <v>148.5795</v>
      </c>
      <c r="D9" s="65">
        <v>13.965</v>
      </c>
      <c r="E9" s="65">
        <v>13.995</v>
      </c>
      <c r="F9" s="74">
        <f t="shared" si="0"/>
        <v>2716.5935</v>
      </c>
      <c r="G9" s="75">
        <f t="shared" si="1"/>
        <v>369.500000000244</v>
      </c>
      <c r="K9" s="82">
        <f>IF(AND(年报!N$2&lt;=A9,A9&lt;=年报!N$3),1,0)</f>
        <v>0</v>
      </c>
    </row>
    <row r="10" spans="1:11">
      <c r="A10" s="21">
        <v>43573</v>
      </c>
      <c r="B10" s="77">
        <f>'DC4-1'!B11</f>
        <v>2581.994</v>
      </c>
      <c r="C10" s="77">
        <f>IF(ISERROR(VLOOKUP(A10,'DC4-1'!$A$4:$Q$1997,5,TRUE)),"",VLOOKUP(A10,'DC4-1'!$A$4:$Q$1997,5,TRUE))</f>
        <v>151.9105</v>
      </c>
      <c r="D10" s="65">
        <v>17.363</v>
      </c>
      <c r="E10" s="65">
        <v>17.402</v>
      </c>
      <c r="F10" s="74">
        <f t="shared" si="0"/>
        <v>2716.522</v>
      </c>
      <c r="G10" s="75">
        <f t="shared" si="1"/>
        <v>441.000000000258</v>
      </c>
      <c r="K10" s="82">
        <f>IF(AND(年报!N$2&lt;=A10,A10&lt;=年报!N$3),1,0)</f>
        <v>0</v>
      </c>
    </row>
    <row r="11" spans="1:11">
      <c r="A11" s="21">
        <v>43581</v>
      </c>
      <c r="B11" s="77">
        <f>'DC4-1'!B12</f>
        <v>2581.994</v>
      </c>
      <c r="C11" s="77">
        <f>IF(ISERROR(VLOOKUP(A11,'DC4-1'!$A$4:$Q$1997,5,TRUE)),"",VLOOKUP(A11,'DC4-1'!$A$4:$Q$1997,5,TRUE))</f>
        <v>152.473</v>
      </c>
      <c r="D11" s="65">
        <v>17.961</v>
      </c>
      <c r="E11" s="65">
        <v>18</v>
      </c>
      <c r="F11" s="74">
        <f t="shared" si="0"/>
        <v>2716.4865</v>
      </c>
      <c r="G11" s="75">
        <f t="shared" si="1"/>
        <v>476.500000000215</v>
      </c>
      <c r="K11" s="82">
        <f>IF(AND(年报!N$2&lt;=A11,A11&lt;=年报!N$3),1,0)</f>
        <v>0</v>
      </c>
    </row>
    <row r="12" spans="1:11">
      <c r="A12" s="21">
        <v>43595</v>
      </c>
      <c r="B12" s="77">
        <f>'DC4-1'!B13</f>
        <v>2581.994</v>
      </c>
      <c r="C12" s="77">
        <f>IF(ISERROR(VLOOKUP(A12,'DC4-1'!$A$4:$Q$1997,5,TRUE)),"",VLOOKUP(A12,'DC4-1'!$A$4:$Q$1997,5,TRUE))</f>
        <v>155.1285</v>
      </c>
      <c r="D12" s="65">
        <v>20.699</v>
      </c>
      <c r="E12" s="65">
        <v>20.734</v>
      </c>
      <c r="F12" s="74">
        <f t="shared" si="0"/>
        <v>2716.406</v>
      </c>
      <c r="G12" s="75">
        <f t="shared" si="1"/>
        <v>557.000000000244</v>
      </c>
      <c r="K12" s="82">
        <f>IF(AND(年报!N$2&lt;=A12,A12&lt;=年报!N$3),1,0)</f>
        <v>0</v>
      </c>
    </row>
    <row r="13" spans="1:11">
      <c r="A13" s="21">
        <v>43601</v>
      </c>
      <c r="B13" s="77">
        <f>'DC4-1'!B14</f>
        <v>2581.994</v>
      </c>
      <c r="C13" s="77">
        <f>IF(ISERROR(VLOOKUP(A13,'DC4-1'!$A$4:$Q$1997,5,TRUE)),"",VLOOKUP(A13,'DC4-1'!$A$4:$Q$1997,5,TRUE))</f>
        <v>155.714</v>
      </c>
      <c r="D13" s="65">
        <v>21.307</v>
      </c>
      <c r="E13" s="65">
        <v>21.344</v>
      </c>
      <c r="F13" s="74">
        <f t="shared" si="0"/>
        <v>2716.3825</v>
      </c>
      <c r="G13" s="75">
        <f t="shared" si="1"/>
        <v>580.500000000029</v>
      </c>
      <c r="K13" s="82">
        <f>IF(AND(年报!N$2&lt;=A13,A13&lt;=年报!N$3),1,0)</f>
        <v>0</v>
      </c>
    </row>
    <row r="14" spans="1:11">
      <c r="A14" s="21">
        <v>43608</v>
      </c>
      <c r="B14" s="77">
        <f>'DC4-1'!B15</f>
        <v>2581.994</v>
      </c>
      <c r="C14" s="77">
        <f>IF(ISERROR(VLOOKUP(A14,'DC4-1'!$A$4:$Q$1997,5,TRUE)),"",VLOOKUP(A14,'DC4-1'!$A$4:$Q$1997,5,TRUE))</f>
        <v>158.4695</v>
      </c>
      <c r="D14" s="65">
        <v>24.098</v>
      </c>
      <c r="E14" s="65">
        <v>24.135</v>
      </c>
      <c r="F14" s="74">
        <f t="shared" si="0"/>
        <v>2716.347</v>
      </c>
      <c r="G14" s="75">
        <f t="shared" si="1"/>
        <v>615.999999999985</v>
      </c>
      <c r="K14" s="82">
        <f>IF(AND(年报!N$2&lt;=A14,A14&lt;=年报!N$3),1,0)</f>
        <v>0</v>
      </c>
    </row>
    <row r="15" spans="1:11">
      <c r="A15" s="21">
        <v>43623</v>
      </c>
      <c r="B15" s="77">
        <f>'DC4-1'!B16</f>
        <v>2581.994</v>
      </c>
      <c r="C15" s="77">
        <f>IF(ISERROR(VLOOKUP(A15,'DC4-1'!$A$4:$Q$1997,5,TRUE)),"",VLOOKUP(A15,'DC4-1'!$A$4:$Q$1997,5,TRUE))</f>
        <v>161.5275</v>
      </c>
      <c r="D15" s="65">
        <v>27.222</v>
      </c>
      <c r="E15" s="65">
        <v>27.256</v>
      </c>
      <c r="F15" s="74">
        <f t="shared" si="0"/>
        <v>2716.2825</v>
      </c>
      <c r="G15" s="75">
        <f t="shared" si="1"/>
        <v>680.499999999938</v>
      </c>
      <c r="K15" s="82">
        <f>IF(AND(年报!N$2&lt;=A15,A15&lt;=年报!N$3),1,0)</f>
        <v>0</v>
      </c>
    </row>
    <row r="16" spans="1:11">
      <c r="A16" s="21">
        <v>43630</v>
      </c>
      <c r="B16" s="77">
        <f>'DC4-1'!B17</f>
        <v>2581.994</v>
      </c>
      <c r="C16" s="77">
        <f>IF(ISERROR(VLOOKUP(A16,'DC4-1'!$A$4:$Q$1997,5,TRUE)),"",VLOOKUP(A16,'DC4-1'!$A$4:$Q$1997,5,TRUE))</f>
        <v>162.0845</v>
      </c>
      <c r="D16" s="65">
        <v>27.82</v>
      </c>
      <c r="E16" s="65">
        <v>27.856</v>
      </c>
      <c r="F16" s="74">
        <f t="shared" si="0"/>
        <v>2716.2405</v>
      </c>
      <c r="G16" s="75">
        <f t="shared" si="1"/>
        <v>722.500000000309</v>
      </c>
      <c r="K16" s="82">
        <f>IF(AND(年报!N$2&lt;=A16,A16&lt;=年报!N$3),1,0)</f>
        <v>0</v>
      </c>
    </row>
    <row r="17" spans="1:11">
      <c r="A17" s="21">
        <v>43637</v>
      </c>
      <c r="B17" s="77">
        <f>'DC4-1'!B18</f>
        <v>2581.994</v>
      </c>
      <c r="C17" s="77">
        <f>IF(ISERROR(VLOOKUP(A17,'DC4-1'!$A$4:$Q$1997,5,TRUE)),"",VLOOKUP(A17,'DC4-1'!$A$4:$Q$1997,5,TRUE))</f>
        <v>164.839</v>
      </c>
      <c r="D17" s="65">
        <v>30.589</v>
      </c>
      <c r="E17" s="65">
        <v>30.623</v>
      </c>
      <c r="F17" s="74">
        <f t="shared" si="0"/>
        <v>2716.227</v>
      </c>
      <c r="G17" s="75">
        <f t="shared" si="1"/>
        <v>736.000000000331</v>
      </c>
      <c r="K17" s="82">
        <f>IF(AND(年报!N$2&lt;=A17,A17&lt;=年报!N$3),1,0)</f>
        <v>0</v>
      </c>
    </row>
    <row r="18" spans="1:11">
      <c r="A18" s="21">
        <v>43645</v>
      </c>
      <c r="B18" s="77">
        <f>'DC4-1'!B19</f>
        <v>2581.994</v>
      </c>
      <c r="C18" s="77">
        <f>IF(ISERROR(VLOOKUP(A18,'DC4-1'!$A$4:$Q$1997,5,TRUE)),"",VLOOKUP(A18,'DC4-1'!$A$4:$Q$1997,5,TRUE))</f>
        <v>164.7725</v>
      </c>
      <c r="D18" s="65">
        <v>30.562</v>
      </c>
      <c r="E18" s="65">
        <v>30.603</v>
      </c>
      <c r="F18" s="74">
        <f t="shared" si="0"/>
        <v>2716.184</v>
      </c>
      <c r="G18" s="75">
        <f t="shared" si="1"/>
        <v>778.999999999996</v>
      </c>
      <c r="K18" s="82">
        <f>IF(AND(年报!N$2&lt;=A18,A18&lt;=年报!N$3),1,0)</f>
        <v>0</v>
      </c>
    </row>
    <row r="19" spans="1:11">
      <c r="A19" s="21">
        <v>43651</v>
      </c>
      <c r="B19" s="77">
        <f>'DC4-1'!B20</f>
        <v>2581.994</v>
      </c>
      <c r="C19" s="77">
        <f>IF(ISERROR(VLOOKUP(A19,'DC4-1'!$A$4:$Q$1997,5,TRUE)),"",VLOOKUP(A19,'DC4-1'!$A$4:$Q$1997,5,TRUE))</f>
        <v>164.7385</v>
      </c>
      <c r="D19" s="65">
        <v>30.552</v>
      </c>
      <c r="E19" s="65">
        <v>30.589</v>
      </c>
      <c r="F19" s="74">
        <f t="shared" si="0"/>
        <v>2716.162</v>
      </c>
      <c r="G19" s="75">
        <f t="shared" si="1"/>
        <v>800.999999999931</v>
      </c>
      <c r="K19" s="82">
        <f>IF(AND(年报!N$2&lt;=A19,A19&lt;=年报!N$3),1,0)</f>
        <v>0</v>
      </c>
    </row>
    <row r="20" spans="1:11">
      <c r="A20" s="21">
        <v>43660</v>
      </c>
      <c r="B20" s="77">
        <f>'DC4-1'!B21</f>
        <v>2581.994</v>
      </c>
      <c r="C20" s="77">
        <f>IF(ISERROR(VLOOKUP(A20,'DC4-1'!$A$4:$Q$1997,5,TRUE)),"",VLOOKUP(A20,'DC4-1'!$A$4:$Q$1997,5,TRUE))</f>
        <v>164.708</v>
      </c>
      <c r="D20" s="65">
        <v>30.54</v>
      </c>
      <c r="E20" s="65">
        <v>30.579</v>
      </c>
      <c r="F20" s="74">
        <f t="shared" si="0"/>
        <v>2716.1425</v>
      </c>
      <c r="G20" s="75">
        <f t="shared" si="1"/>
        <v>820.499999999811</v>
      </c>
      <c r="K20" s="82">
        <f>IF(AND(年报!N$2&lt;=A20,A20&lt;=年报!N$3),1,0)</f>
        <v>0</v>
      </c>
    </row>
    <row r="21" spans="1:11">
      <c r="A21" s="21">
        <v>43665</v>
      </c>
      <c r="B21" s="77">
        <f>'DC4-1'!B22</f>
        <v>2581.994</v>
      </c>
      <c r="C21" s="77">
        <f>IF(ISERROR(VLOOKUP(A21,'DC4-1'!$A$4:$Q$1997,5,TRUE)),"",VLOOKUP(A21,'DC4-1'!$A$4:$Q$1997,5,TRUE))</f>
        <v>164.6945</v>
      </c>
      <c r="D21" s="65">
        <v>30.532</v>
      </c>
      <c r="E21" s="65">
        <v>30.569</v>
      </c>
      <c r="F21" s="74">
        <f t="shared" si="0"/>
        <v>2716.138</v>
      </c>
      <c r="G21" s="75">
        <f t="shared" si="1"/>
        <v>824.999999999818</v>
      </c>
      <c r="K21" s="82">
        <f>IF(AND(年报!N$2&lt;=A21,A21&lt;=年报!N$3),1,0)</f>
        <v>0</v>
      </c>
    </row>
    <row r="22" spans="1:11">
      <c r="A22" s="21">
        <v>43671</v>
      </c>
      <c r="B22" s="77">
        <f>'DC4-1'!B23</f>
        <v>2581.994</v>
      </c>
      <c r="C22" s="77">
        <f>IF(ISERROR(VLOOKUP(A22,'DC4-1'!$A$4:$Q$1997,5,TRUE)),"",VLOOKUP(A22,'DC4-1'!$A$4:$Q$1997,5,TRUE))</f>
        <v>164.674</v>
      </c>
      <c r="D22" s="65">
        <v>30.526</v>
      </c>
      <c r="E22" s="65">
        <v>30.561</v>
      </c>
      <c r="F22" s="74">
        <f t="shared" si="0"/>
        <v>2716.1245</v>
      </c>
      <c r="G22" s="75">
        <f t="shared" si="1"/>
        <v>838.500000000295</v>
      </c>
      <c r="K22" s="82">
        <f>IF(AND(年报!N$2&lt;=A22,A22&lt;=年报!N$3),1,0)</f>
        <v>0</v>
      </c>
    </row>
    <row r="23" spans="1:11">
      <c r="A23" s="21">
        <v>43678</v>
      </c>
      <c r="B23" s="77">
        <f>'DC4-1'!B24</f>
        <v>2581.994</v>
      </c>
      <c r="C23" s="77">
        <f>IF(ISERROR(VLOOKUP(A23,'DC4-1'!$A$4:$Q$1997,5,TRUE)),"",VLOOKUP(A23,'DC4-1'!$A$4:$Q$1997,5,TRUE))</f>
        <v>164.659</v>
      </c>
      <c r="D23" s="65">
        <v>30.512</v>
      </c>
      <c r="E23" s="65">
        <v>30.566</v>
      </c>
      <c r="F23" s="74">
        <f t="shared" si="0"/>
        <v>2716.114</v>
      </c>
      <c r="G23" s="75">
        <f t="shared" si="1"/>
        <v>849.00000000016</v>
      </c>
      <c r="K23" s="82">
        <f>IF(AND(年报!N$2&lt;=A23,A23&lt;=年报!N$3),1,0)</f>
        <v>0</v>
      </c>
    </row>
    <row r="24" spans="1:11">
      <c r="A24" s="21">
        <v>43686</v>
      </c>
      <c r="B24" s="77">
        <f>'DC4-1'!B25</f>
        <v>2581.994</v>
      </c>
      <c r="C24" s="77">
        <f>IF(ISERROR(VLOOKUP(A24,'DC4-1'!$A$4:$Q$1997,5,TRUE)),"",VLOOKUP(A24,'DC4-1'!$A$4:$Q$1997,5,TRUE))</f>
        <v>164.641</v>
      </c>
      <c r="D24" s="65">
        <v>30.509</v>
      </c>
      <c r="E24" s="65">
        <v>30.553</v>
      </c>
      <c r="F24" s="74">
        <f t="shared" si="0"/>
        <v>2716.104</v>
      </c>
      <c r="G24" s="75">
        <f t="shared" si="1"/>
        <v>858.999999999924</v>
      </c>
      <c r="K24" s="82">
        <f>IF(AND(年报!N$2&lt;=A24,A24&lt;=年报!N$3),1,0)</f>
        <v>0</v>
      </c>
    </row>
    <row r="25" spans="1:11">
      <c r="A25" s="21">
        <v>43693</v>
      </c>
      <c r="B25" s="77">
        <f>'DC4-1'!B26</f>
        <v>2581.994</v>
      </c>
      <c r="C25" s="77">
        <f>IF(ISERROR(VLOOKUP(A25,'DC4-1'!$A$4:$Q$1997,5,TRUE)),"",VLOOKUP(A25,'DC4-1'!$A$4:$Q$1997,5,TRUE))</f>
        <v>165.2045</v>
      </c>
      <c r="D25" s="65">
        <v>31.073</v>
      </c>
      <c r="E25" s="65">
        <v>31.116</v>
      </c>
      <c r="F25" s="74">
        <f t="shared" si="0"/>
        <v>2716.104</v>
      </c>
      <c r="G25" s="75">
        <f t="shared" si="1"/>
        <v>859.000000000378</v>
      </c>
      <c r="K25" s="82">
        <f>IF(AND(年报!N$2&lt;=A25,A25&lt;=年报!N$3),1,0)</f>
        <v>0</v>
      </c>
    </row>
    <row r="26" spans="1:11">
      <c r="A26" s="21">
        <v>43708</v>
      </c>
      <c r="B26" s="77">
        <f>'DC4-1'!B27</f>
        <v>2581.994</v>
      </c>
      <c r="C26" s="77">
        <f>IF(ISERROR(VLOOKUP(A26,'DC4-1'!$A$4:$Q$1997,5,TRUE)),"",VLOOKUP(A26,'DC4-1'!$A$4:$Q$1997,5,TRUE))</f>
        <v>167.871</v>
      </c>
      <c r="D26" s="65">
        <v>33.747</v>
      </c>
      <c r="E26" s="65">
        <v>33.781</v>
      </c>
      <c r="F26" s="74">
        <f t="shared" si="0"/>
        <v>2716.101</v>
      </c>
      <c r="G26" s="75">
        <f t="shared" si="1"/>
        <v>862.00000000008</v>
      </c>
      <c r="K26" s="82">
        <f>IF(AND(年报!N$2&lt;=A26,A26&lt;=年报!N$3),1,0)</f>
        <v>0</v>
      </c>
    </row>
    <row r="27" spans="1:11">
      <c r="A27" s="21">
        <v>43713</v>
      </c>
      <c r="B27" s="77">
        <f>'DC4-1'!B28</f>
        <v>2581.994</v>
      </c>
      <c r="C27" s="77">
        <f>IF(ISERROR(VLOOKUP(A27,'DC4-1'!$A$4:$Q$1997,5,TRUE)),"",VLOOKUP(A27,'DC4-1'!$A$4:$Q$1997,5,TRUE))</f>
        <v>167.8675</v>
      </c>
      <c r="D27" s="65">
        <v>33.738</v>
      </c>
      <c r="E27" s="65">
        <v>33.77</v>
      </c>
      <c r="F27" s="74">
        <f t="shared" si="0"/>
        <v>2716.1075</v>
      </c>
      <c r="G27" s="75">
        <f t="shared" si="1"/>
        <v>855.50000000012</v>
      </c>
      <c r="H27" s="75"/>
      <c r="K27" s="82">
        <f>IF(AND(年报!N$2&lt;=A27,A27&lt;=年报!N$3),1,0)</f>
        <v>0</v>
      </c>
    </row>
    <row r="28" spans="1:11">
      <c r="A28" s="21">
        <v>43722</v>
      </c>
      <c r="B28" s="77">
        <f>'DC4-1'!B29</f>
        <v>2581.994</v>
      </c>
      <c r="C28" s="77">
        <f>IF(ISERROR(VLOOKUP(A28,'DC4-1'!$A$4:$Q$1997,5,TRUE)),"",VLOOKUP(A28,'DC4-1'!$A$4:$Q$1997,5,TRUE))</f>
        <v>168.4295</v>
      </c>
      <c r="D28" s="65">
        <v>34.317</v>
      </c>
      <c r="E28" s="65">
        <v>34.349</v>
      </c>
      <c r="F28" s="74">
        <f t="shared" si="0"/>
        <v>2716.0905</v>
      </c>
      <c r="G28" s="75">
        <f t="shared" si="1"/>
        <v>872.499999999945</v>
      </c>
      <c r="K28" s="82">
        <f>IF(AND(年报!N$2&lt;=A28,A28&lt;=年报!N$3),1,0)</f>
        <v>0</v>
      </c>
    </row>
    <row r="29" spans="1:11">
      <c r="A29" s="21">
        <v>43728</v>
      </c>
      <c r="B29" s="77">
        <f>'DC4-1'!B30</f>
        <v>2581.994</v>
      </c>
      <c r="C29" s="77">
        <f>IF(ISERROR(VLOOKUP(A29,'DC4-1'!$A$4:$Q$1997,5,TRUE)),"",VLOOKUP(A29,'DC4-1'!$A$4:$Q$1997,5,TRUE))</f>
        <v>168.4115</v>
      </c>
      <c r="D29" s="65">
        <v>34.312</v>
      </c>
      <c r="E29" s="65">
        <v>34.342</v>
      </c>
      <c r="F29" s="74">
        <f t="shared" si="0"/>
        <v>2716.0785</v>
      </c>
      <c r="G29" s="75">
        <f t="shared" si="1"/>
        <v>884.499999999662</v>
      </c>
      <c r="K29" s="82">
        <f>IF(AND(年报!N$2&lt;=A29,A29&lt;=年报!N$3),1,0)</f>
        <v>0</v>
      </c>
    </row>
    <row r="30" spans="1:11">
      <c r="A30" s="21">
        <v>43742</v>
      </c>
      <c r="B30" s="77">
        <f>'DC4-1'!B31</f>
        <v>2581.994</v>
      </c>
      <c r="C30" s="77">
        <f>IF(ISERROR(VLOOKUP(A30,'DC4-1'!$A$4:$Q$1997,5,TRUE)),"",VLOOKUP(A30,'DC4-1'!$A$4:$Q$1997,5,TRUE))</f>
        <v>171.1225</v>
      </c>
      <c r="D30" s="65">
        <v>37.043</v>
      </c>
      <c r="E30" s="65">
        <v>37.075</v>
      </c>
      <c r="F30" s="74">
        <f t="shared" si="0"/>
        <v>2716.0575</v>
      </c>
      <c r="G30" s="75">
        <f t="shared" si="1"/>
        <v>905.500000000302</v>
      </c>
      <c r="K30" s="82">
        <f>IF(AND(年报!N$2&lt;=A30,A30&lt;=年报!N$3),1,0)</f>
        <v>0</v>
      </c>
    </row>
    <row r="31" spans="1:11">
      <c r="A31" s="21">
        <v>43749</v>
      </c>
      <c r="B31" s="77">
        <f>'DC4-1'!B32</f>
        <v>2581.994</v>
      </c>
      <c r="C31" s="77">
        <f>IF(ISERROR(VLOOKUP(A31,'DC4-1'!$A$4:$Q$1997,5,TRUE)),"",VLOOKUP(A31,'DC4-1'!$A$4:$Q$1997,5,TRUE))</f>
        <v>171.085</v>
      </c>
      <c r="D31" s="65">
        <v>37.015</v>
      </c>
      <c r="E31" s="65">
        <v>37.048</v>
      </c>
      <c r="F31" s="74">
        <f t="shared" si="0"/>
        <v>2716.0475</v>
      </c>
      <c r="G31" s="75">
        <f t="shared" si="1"/>
        <v>915.500000000065</v>
      </c>
      <c r="K31" s="82">
        <f>IF(AND(年报!N$2&lt;=A31,A31&lt;=年报!N$3),1,0)</f>
        <v>0</v>
      </c>
    </row>
    <row r="32" spans="1:11">
      <c r="A32" s="21">
        <v>43762</v>
      </c>
      <c r="B32" s="77">
        <f>'DC4-1'!B33</f>
        <v>2581.994</v>
      </c>
      <c r="C32" s="77">
        <f>IF(ISERROR(VLOOKUP(A32,'DC4-1'!$A$4:$Q$1997,5,TRUE)),"",VLOOKUP(A32,'DC4-1'!$A$4:$Q$1997,5,TRUE))</f>
        <v>174.3905</v>
      </c>
      <c r="D32" s="65">
        <v>40.361</v>
      </c>
      <c r="E32" s="65">
        <v>40.394</v>
      </c>
      <c r="F32" s="74">
        <f t="shared" si="0"/>
        <v>2716.007</v>
      </c>
      <c r="G32" s="75">
        <f t="shared" si="1"/>
        <v>956.000000000131</v>
      </c>
      <c r="K32" s="82">
        <f>IF(AND(年报!N$2&lt;=A32,A32&lt;=年报!N$3),1,0)</f>
        <v>0</v>
      </c>
    </row>
    <row r="33" spans="1:11">
      <c r="A33" s="21">
        <v>43770</v>
      </c>
      <c r="B33" s="77">
        <f>'DC4-1'!B34</f>
        <v>2581.994</v>
      </c>
      <c r="C33" s="77">
        <f>IF(ISERROR(VLOOKUP(A33,'DC4-1'!$A$4:$Q$1997,5,TRUE)),"",VLOOKUP(A33,'DC4-1'!$A$4:$Q$1997,5,TRUE))</f>
        <v>177.4835</v>
      </c>
      <c r="D33" s="65">
        <v>43.481</v>
      </c>
      <c r="E33" s="65">
        <v>43.515</v>
      </c>
      <c r="F33" s="74">
        <f t="shared" si="0"/>
        <v>2715.9795</v>
      </c>
      <c r="G33" s="75">
        <f t="shared" si="1"/>
        <v>983.500000000276</v>
      </c>
      <c r="K33" s="82">
        <f>IF(AND(年报!N$2&lt;=A33,A33&lt;=年报!N$3),1,0)</f>
        <v>0</v>
      </c>
    </row>
    <row r="34" spans="1:11">
      <c r="A34" s="21">
        <v>43778</v>
      </c>
      <c r="B34" s="77">
        <f>'DC4-1'!B35</f>
        <v>2581.994</v>
      </c>
      <c r="C34" s="77">
        <f>IF(ISERROR(VLOOKUP(A34,'DC4-1'!$A$4:$Q$1997,5,TRUE)),"",VLOOKUP(A34,'DC4-1'!$A$4:$Q$1997,5,TRUE))</f>
        <v>180.6385</v>
      </c>
      <c r="D34" s="65">
        <v>46.672</v>
      </c>
      <c r="E34" s="65">
        <v>46.707</v>
      </c>
      <c r="F34" s="74">
        <f t="shared" si="0"/>
        <v>2715.943</v>
      </c>
      <c r="G34" s="75">
        <f t="shared" si="1"/>
        <v>1019.99999999998</v>
      </c>
      <c r="K34" s="82">
        <f>IF(AND(年报!N$2&lt;=A34,A34&lt;=年报!N$3),1,0)</f>
        <v>0</v>
      </c>
    </row>
    <row r="35" spans="1:11">
      <c r="A35" s="21">
        <v>43791</v>
      </c>
      <c r="B35" s="77">
        <f>'DC4-1'!B36</f>
        <v>2581.994</v>
      </c>
      <c r="C35" s="77">
        <f>IF(ISERROR(VLOOKUP(A35,'DC4-1'!$A$4:$Q$1997,5,TRUE)),"",VLOOKUP(A35,'DC4-1'!$A$4:$Q$1997,5,TRUE))</f>
        <v>184.322</v>
      </c>
      <c r="D35" s="65">
        <v>50.423</v>
      </c>
      <c r="E35" s="65">
        <v>50.457</v>
      </c>
      <c r="F35" s="74">
        <f t="shared" si="0"/>
        <v>2715.876</v>
      </c>
      <c r="G35" s="75">
        <f t="shared" si="1"/>
        <v>1086.99999999999</v>
      </c>
      <c r="K35" s="82">
        <f>IF(AND(年报!N$2&lt;=A35,A35&lt;=年报!N$3),1,0)</f>
        <v>0</v>
      </c>
    </row>
    <row r="36" spans="1:11">
      <c r="A36" s="21">
        <v>43802</v>
      </c>
      <c r="B36" s="77">
        <f>'DC4-1'!B37</f>
        <v>2581.994</v>
      </c>
      <c r="C36" s="77">
        <f>IF(ISERROR(VLOOKUP(A36,'DC4-1'!$A$4:$Q$1997,5,TRUE)),"",VLOOKUP(A36,'DC4-1'!$A$4:$Q$1997,5,TRUE))</f>
        <v>187.01</v>
      </c>
      <c r="D36" s="65">
        <v>53.156</v>
      </c>
      <c r="E36" s="65">
        <v>53.189</v>
      </c>
      <c r="F36" s="74">
        <f t="shared" ref="F36:F90" si="2">(B36+C36)-(D36+E36)/2</f>
        <v>2715.8315</v>
      </c>
      <c r="G36" s="75">
        <f t="shared" ref="G36:G90" si="3">(F$4-F36)*1000</f>
        <v>1131.50000000041</v>
      </c>
      <c r="K36" s="82">
        <f>IF(AND(年报!N$2&lt;=A36,A36&lt;=年报!N$3),1,0)</f>
        <v>0</v>
      </c>
    </row>
    <row r="37" spans="1:11">
      <c r="A37" s="21">
        <v>43824</v>
      </c>
      <c r="B37" s="77">
        <f>'DC4-1'!B38</f>
        <v>2581.994</v>
      </c>
      <c r="C37" s="77">
        <f>IF(ISERROR(VLOOKUP(A37,'DC4-1'!$A$4:$Q$1997,5,TRUE)),"",VLOOKUP(A37,'DC4-1'!$A$4:$Q$1997,5,TRUE))</f>
        <v>190.2285</v>
      </c>
      <c r="D37" s="65">
        <v>56.458</v>
      </c>
      <c r="E37" s="65">
        <v>56.49</v>
      </c>
      <c r="F37" s="74">
        <f t="shared" si="2"/>
        <v>2715.7485</v>
      </c>
      <c r="G37" s="75">
        <f t="shared" si="3"/>
        <v>1214.50000000004</v>
      </c>
      <c r="K37" s="82">
        <f>IF(AND(年报!N$2&lt;=A37,A37&lt;=年报!N$3),1,0)</f>
        <v>1</v>
      </c>
    </row>
    <row r="38" spans="1:11">
      <c r="A38" s="21">
        <v>43834</v>
      </c>
      <c r="B38" s="77">
        <f>'DC4-1'!B39</f>
        <v>2581.994</v>
      </c>
      <c r="C38" s="77">
        <f>IF(ISERROR(VLOOKUP(A38,'DC4-1'!$A$4:$Q$1997,5,TRUE)),"",VLOOKUP(A38,'DC4-1'!$A$4:$Q$1997,5,TRUE))</f>
        <v>190.2345</v>
      </c>
      <c r="D38" s="65">
        <v>56.481</v>
      </c>
      <c r="E38" s="65">
        <v>56.531</v>
      </c>
      <c r="F38" s="74">
        <f t="shared" si="2"/>
        <v>2715.7225</v>
      </c>
      <c r="G38" s="75">
        <f t="shared" si="3"/>
        <v>1240.49999999988</v>
      </c>
      <c r="K38" s="82">
        <f>IF(AND(年报!N$2&lt;=A38,A38&lt;=年报!N$3),1,0)</f>
        <v>1</v>
      </c>
    </row>
    <row r="39" spans="1:11">
      <c r="A39" s="21">
        <v>43839</v>
      </c>
      <c r="B39" s="77">
        <f>'DC4-1'!B40</f>
        <v>2581.994</v>
      </c>
      <c r="C39" s="77">
        <f>IF(ISERROR(VLOOKUP(A39,'DC4-1'!$A$4:$Q$1997,5,TRUE)),"",VLOOKUP(A39,'DC4-1'!$A$4:$Q$1997,5,TRUE))</f>
        <v>193.5085</v>
      </c>
      <c r="D39" s="65">
        <v>59.77</v>
      </c>
      <c r="E39" s="65">
        <v>59.804</v>
      </c>
      <c r="F39" s="74">
        <f t="shared" si="2"/>
        <v>2715.7155</v>
      </c>
      <c r="G39" s="75">
        <f t="shared" si="3"/>
        <v>1247.49999999995</v>
      </c>
      <c r="K39" s="82">
        <f>IF(AND(年报!N$2&lt;=A39,A39&lt;=年报!N$3),1,0)</f>
        <v>1</v>
      </c>
    </row>
    <row r="40" spans="1:11">
      <c r="A40" s="21">
        <v>43845</v>
      </c>
      <c r="B40" s="77">
        <f>'DC4-1'!B41</f>
        <v>2581.994</v>
      </c>
      <c r="C40" s="77">
        <f>IF(ISERROR(VLOOKUP(A40,'DC4-1'!$A$4:$Q$1997,5,TRUE)),"",VLOOKUP(A40,'DC4-1'!$A$4:$Q$1997,5,TRUE))</f>
        <v>193.499</v>
      </c>
      <c r="D40" s="65">
        <v>59.816</v>
      </c>
      <c r="E40" s="65">
        <v>59.854</v>
      </c>
      <c r="F40" s="74">
        <f t="shared" si="2"/>
        <v>2715.658</v>
      </c>
      <c r="G40" s="75">
        <f t="shared" si="3"/>
        <v>1305.00000000029</v>
      </c>
      <c r="K40" s="82">
        <f>IF(AND(年报!N$2&lt;=A40,A40&lt;=年报!N$3),1,0)</f>
        <v>1</v>
      </c>
    </row>
    <row r="41" spans="1:11">
      <c r="A41" s="21">
        <v>43908</v>
      </c>
      <c r="B41" s="77">
        <f>'DC4-1'!B42</f>
        <v>2581.994</v>
      </c>
      <c r="C41" s="77">
        <f>IF(ISERROR(VLOOKUP(A41,'DC4-1'!$A$4:$Q$1997,5,TRUE)),"",VLOOKUP(A41,'DC4-1'!$A$4:$Q$1997,5,TRUE))</f>
        <v>193.3015</v>
      </c>
      <c r="D41" s="65">
        <v>59.67</v>
      </c>
      <c r="E41" s="65">
        <v>59.708</v>
      </c>
      <c r="F41" s="74">
        <f t="shared" si="2"/>
        <v>2715.6065</v>
      </c>
      <c r="G41" s="75">
        <f t="shared" si="3"/>
        <v>1356.49999999987</v>
      </c>
      <c r="K41" s="82">
        <f>IF(AND(年报!N$2&lt;=A41,A41&lt;=年报!N$3),1,0)</f>
        <v>1</v>
      </c>
    </row>
    <row r="42" spans="1:11">
      <c r="A42" s="21">
        <v>43930</v>
      </c>
      <c r="B42" s="77">
        <f>'DC4-1'!B43</f>
        <v>2581.994</v>
      </c>
      <c r="C42" s="77">
        <f>IF(ISERROR(VLOOKUP(A42,'DC4-1'!$A$4:$Q$1997,5,TRUE)),"",VLOOKUP(A42,'DC4-1'!$A$4:$Q$1997,5,TRUE))</f>
        <v>200.2455</v>
      </c>
      <c r="D42" s="65">
        <v>66.631</v>
      </c>
      <c r="E42" s="65">
        <v>66.662</v>
      </c>
      <c r="F42" s="74">
        <f t="shared" si="2"/>
        <v>2715.593</v>
      </c>
      <c r="G42" s="75">
        <f t="shared" si="3"/>
        <v>1369.99999999989</v>
      </c>
      <c r="K42" s="82">
        <f>IF(AND(年报!N$2&lt;=A42,A42&lt;=年报!N$3),1,0)</f>
        <v>1</v>
      </c>
    </row>
    <row r="43" spans="1:11">
      <c r="A43" s="21">
        <v>43938</v>
      </c>
      <c r="B43" s="77">
        <f>'DC4-1'!B44</f>
        <v>2581.994</v>
      </c>
      <c r="C43" s="77">
        <f>IF(ISERROR(VLOOKUP(A43,'DC4-1'!$A$4:$Q$1997,5,TRUE)),"",VLOOKUP(A43,'DC4-1'!$A$4:$Q$1997,5,TRUE))</f>
        <v>203.081</v>
      </c>
      <c r="D43" s="65">
        <v>69.444</v>
      </c>
      <c r="E43" s="65">
        <v>69.477</v>
      </c>
      <c r="F43" s="74">
        <f t="shared" si="2"/>
        <v>2715.6145</v>
      </c>
      <c r="G43" s="75">
        <f t="shared" si="3"/>
        <v>1348.50000000006</v>
      </c>
      <c r="K43" s="82">
        <f>IF(AND(年报!N$2&lt;=A43,A43&lt;=年报!N$3),1,0)</f>
        <v>1</v>
      </c>
    </row>
    <row r="44" spans="1:11">
      <c r="A44" s="21">
        <v>43942</v>
      </c>
      <c r="B44" s="77">
        <f>'DC4-1'!B45</f>
        <v>2581.994</v>
      </c>
      <c r="C44" s="77">
        <f>IF(ISERROR(VLOOKUP(A44,'DC4-1'!$A$4:$Q$1997,5,TRUE)),"",VLOOKUP(A44,'DC4-1'!$A$4:$Q$1997,5,TRUE))</f>
        <v>203.493</v>
      </c>
      <c r="D44" s="65">
        <v>69.919</v>
      </c>
      <c r="E44" s="65">
        <v>69.952</v>
      </c>
      <c r="F44" s="74">
        <f t="shared" si="2"/>
        <v>2715.5515</v>
      </c>
      <c r="G44" s="75">
        <f t="shared" si="3"/>
        <v>1411.50000000016</v>
      </c>
      <c r="K44" s="82">
        <f>IF(AND(年报!N$2&lt;=A44,A44&lt;=年报!N$3),1,0)</f>
        <v>1</v>
      </c>
    </row>
    <row r="45" spans="1:11">
      <c r="A45" s="21">
        <v>43951</v>
      </c>
      <c r="B45" s="77">
        <f>'DC4-1'!B46</f>
        <v>2581.994</v>
      </c>
      <c r="C45" s="77">
        <f>IF(ISERROR(VLOOKUP(A45,'DC4-1'!$A$4:$Q$1997,5,TRUE)),"",VLOOKUP(A45,'DC4-1'!$A$4:$Q$1997,5,TRUE))</f>
        <v>206.1375</v>
      </c>
      <c r="D45" s="65">
        <v>72.604</v>
      </c>
      <c r="E45" s="65">
        <v>72.638</v>
      </c>
      <c r="F45" s="74">
        <f t="shared" si="2"/>
        <v>2715.5105</v>
      </c>
      <c r="G45" s="75">
        <f t="shared" si="3"/>
        <v>1452.50000000033</v>
      </c>
      <c r="K45" s="82">
        <f>IF(AND(年报!N$2&lt;=A45,A45&lt;=年报!N$3),1,0)</f>
        <v>1</v>
      </c>
    </row>
    <row r="46" spans="1:11">
      <c r="A46" s="21">
        <v>43956</v>
      </c>
      <c r="B46" s="77">
        <f>'DC4-1'!B47</f>
        <v>2581.994</v>
      </c>
      <c r="C46" s="77">
        <f>IF(ISERROR(VLOOKUP(A46,'DC4-1'!$A$4:$Q$1997,5,TRUE)),"",VLOOKUP(A46,'DC4-1'!$A$4:$Q$1997,5,TRUE))</f>
        <v>206.577</v>
      </c>
      <c r="D46" s="65">
        <v>73.045</v>
      </c>
      <c r="E46" s="65">
        <v>73.079</v>
      </c>
      <c r="F46" s="74">
        <f t="shared" si="2"/>
        <v>2715.509</v>
      </c>
      <c r="G46" s="75">
        <f t="shared" si="3"/>
        <v>1454.00000000018</v>
      </c>
      <c r="K46" s="82">
        <f>IF(AND(年报!N$2&lt;=A46,A46&lt;=年报!N$3),1,0)</f>
        <v>1</v>
      </c>
    </row>
    <row r="47" spans="1:11">
      <c r="A47" s="21">
        <v>43964</v>
      </c>
      <c r="B47" s="77">
        <f>'DC4-1'!B48</f>
        <v>2581.994</v>
      </c>
      <c r="C47" s="77">
        <f>IF(ISERROR(VLOOKUP(A47,'DC4-1'!$A$4:$Q$1997,5,TRUE)),"",VLOOKUP(A47,'DC4-1'!$A$4:$Q$1997,5,TRUE))</f>
        <v>209.16</v>
      </c>
      <c r="D47" s="65">
        <v>75.667</v>
      </c>
      <c r="E47" s="65">
        <v>75.699</v>
      </c>
      <c r="F47" s="74">
        <f t="shared" si="2"/>
        <v>2715.471</v>
      </c>
      <c r="G47" s="75">
        <f t="shared" si="3"/>
        <v>1492.00000000019</v>
      </c>
      <c r="K47" s="82">
        <f>IF(AND(年报!N$2&lt;=A47,A47&lt;=年报!N$3),1,0)</f>
        <v>1</v>
      </c>
    </row>
    <row r="48" spans="1:11">
      <c r="A48" s="21">
        <v>43972</v>
      </c>
      <c r="B48" s="77">
        <f>'DC4-1'!B49</f>
        <v>2581.994</v>
      </c>
      <c r="C48" s="77">
        <f>IF(ISERROR(VLOOKUP(A48,'DC4-1'!$A$4:$Q$1997,5,TRUE)),"",VLOOKUP(A48,'DC4-1'!$A$4:$Q$1997,5,TRUE))</f>
        <v>212.1685</v>
      </c>
      <c r="D48" s="65">
        <v>78.716</v>
      </c>
      <c r="E48" s="65">
        <v>78.748</v>
      </c>
      <c r="F48" s="74">
        <f t="shared" si="2"/>
        <v>2715.4305</v>
      </c>
      <c r="G48" s="75">
        <f t="shared" si="3"/>
        <v>1532.4999999998</v>
      </c>
      <c r="K48" s="82">
        <f>IF(AND(年报!N$2&lt;=A48,A48&lt;=年报!N$3),1,0)</f>
        <v>1</v>
      </c>
    </row>
    <row r="49" spans="1:11">
      <c r="A49" s="21">
        <v>43980</v>
      </c>
      <c r="B49" s="77">
        <f>'DC4-1'!B50</f>
        <v>2581.994</v>
      </c>
      <c r="C49" s="77">
        <f>IF(ISERROR(VLOOKUP(A49,'DC4-1'!$A$4:$Q$1997,5,TRUE)),"",VLOOKUP(A49,'DC4-1'!$A$4:$Q$1997,5,TRUE))</f>
        <v>212.1675</v>
      </c>
      <c r="D49" s="65">
        <v>78.676</v>
      </c>
      <c r="E49" s="65">
        <v>78.707</v>
      </c>
      <c r="F49" s="74">
        <f t="shared" si="2"/>
        <v>2715.47</v>
      </c>
      <c r="G49" s="75">
        <f t="shared" si="3"/>
        <v>1492.99999999994</v>
      </c>
      <c r="K49" s="82">
        <f>IF(AND(年报!N$2&lt;=A49,A49&lt;=年报!N$3),1,0)</f>
        <v>1</v>
      </c>
    </row>
    <row r="50" spans="1:11">
      <c r="A50" s="21">
        <v>43999</v>
      </c>
      <c r="B50" s="77">
        <f>'DC4-1'!B51</f>
        <v>2581.994</v>
      </c>
      <c r="C50" s="77">
        <f>IF(ISERROR(VLOOKUP(A50,'DC4-1'!$A$4:$Q$1997,5,TRUE)),"",VLOOKUP(A50,'DC4-1'!$A$4:$Q$1997,5,TRUE))</f>
        <v>215.368</v>
      </c>
      <c r="D50" s="65">
        <v>82.005</v>
      </c>
      <c r="E50" s="65">
        <v>82.039</v>
      </c>
      <c r="F50" s="74">
        <f t="shared" si="2"/>
        <v>2715.34</v>
      </c>
      <c r="G50" s="75">
        <f t="shared" si="3"/>
        <v>1623.00000000005</v>
      </c>
      <c r="H50" s="75"/>
      <c r="K50" s="82">
        <f>IF(AND(年报!N$2&lt;=A50,A50&lt;=年报!N$3),1,0)</f>
        <v>1</v>
      </c>
    </row>
    <row r="51" spans="1:11">
      <c r="A51" s="21">
        <v>44008</v>
      </c>
      <c r="B51" s="77">
        <f>'DC4-1'!B52</f>
        <v>2581.994</v>
      </c>
      <c r="C51" s="77">
        <f>IF(ISERROR(VLOOKUP(A51,'DC4-1'!$A$4:$Q$1997,5,TRUE)),"",VLOOKUP(A51,'DC4-1'!$A$4:$Q$1997,5,TRUE))</f>
        <v>215.364</v>
      </c>
      <c r="D51" s="65">
        <v>82.007</v>
      </c>
      <c r="E51" s="65">
        <v>82.037</v>
      </c>
      <c r="F51" s="74">
        <f t="shared" si="2"/>
        <v>2715.336</v>
      </c>
      <c r="G51" s="75">
        <f t="shared" si="3"/>
        <v>1626.99999999995</v>
      </c>
      <c r="K51" s="82">
        <f>IF(AND(年报!N$2&lt;=A51,A51&lt;=年报!N$3),1,0)</f>
        <v>1</v>
      </c>
    </row>
    <row r="52" spans="1:11">
      <c r="A52" s="21">
        <v>44056</v>
      </c>
      <c r="B52" s="77">
        <f>'DC4-1'!B53</f>
        <v>2581.994</v>
      </c>
      <c r="C52" s="77">
        <f>IF(ISERROR(VLOOKUP(A52,'DC4-1'!$A$4:$Q$1997,5,TRUE)),"",VLOOKUP(A52,'DC4-1'!$A$4:$Q$1997,5,TRUE))</f>
        <v>219.0455</v>
      </c>
      <c r="D52" s="65">
        <v>85.818</v>
      </c>
      <c r="E52" s="65">
        <v>85.853</v>
      </c>
      <c r="F52" s="74">
        <f t="shared" si="2"/>
        <v>2715.204</v>
      </c>
      <c r="G52" s="75">
        <f t="shared" si="3"/>
        <v>1759.00000000001</v>
      </c>
      <c r="K52" s="82">
        <f>IF(AND(年报!N$2&lt;=A52,A52&lt;=年报!N$3),1,0)</f>
        <v>1</v>
      </c>
    </row>
    <row r="53" spans="1:11">
      <c r="A53" s="21">
        <v>44062</v>
      </c>
      <c r="B53" s="77">
        <f>'DC4-1'!B54</f>
        <v>2581.994</v>
      </c>
      <c r="C53" s="77">
        <f>IF(ISERROR(VLOOKUP(A53,'DC4-1'!$A$4:$Q$1997,5,TRUE)),"",VLOOKUP(A53,'DC4-1'!$A$4:$Q$1997,5,TRUE))</f>
        <v>218.996</v>
      </c>
      <c r="D53" s="65">
        <v>85.795</v>
      </c>
      <c r="E53" s="65">
        <v>85.83</v>
      </c>
      <c r="F53" s="74">
        <f t="shared" si="2"/>
        <v>2715.1775</v>
      </c>
      <c r="G53" s="75">
        <f t="shared" si="3"/>
        <v>1785.49999999996</v>
      </c>
      <c r="K53" s="82">
        <f>IF(AND(年报!N$2&lt;=A53,A53&lt;=年报!N$3),1,0)</f>
        <v>1</v>
      </c>
    </row>
    <row r="54" spans="1:11">
      <c r="A54" s="21">
        <v>44070</v>
      </c>
      <c r="B54" s="77">
        <f>'DC4-1'!B55</f>
        <v>2581.994</v>
      </c>
      <c r="C54" s="77">
        <f>IF(ISERROR(VLOOKUP(A54,'DC4-1'!$A$4:$Q$1997,5,TRUE)),"",VLOOKUP(A54,'DC4-1'!$A$4:$Q$1997,5,TRUE))</f>
        <v>222.3115</v>
      </c>
      <c r="D54" s="65">
        <v>89.125</v>
      </c>
      <c r="E54" s="65">
        <v>89.16</v>
      </c>
      <c r="F54" s="74">
        <f t="shared" si="2"/>
        <v>2715.163</v>
      </c>
      <c r="G54" s="75">
        <f t="shared" si="3"/>
        <v>1800.00000000018</v>
      </c>
      <c r="K54" s="82">
        <f>IF(AND(年报!N$2&lt;=A54,A54&lt;=年报!N$3),1,0)</f>
        <v>1</v>
      </c>
    </row>
    <row r="55" spans="1:11">
      <c r="A55" s="21">
        <v>44084</v>
      </c>
      <c r="B55" s="77">
        <f>'DC4-1'!B56</f>
        <v>2581.994</v>
      </c>
      <c r="C55" s="77">
        <f>IF(ISERROR(VLOOKUP(A55,'DC4-1'!$A$4:$Q$1997,5,TRUE)),"",VLOOKUP(A55,'DC4-1'!$A$4:$Q$1997,5,TRUE))</f>
        <v>224.9835</v>
      </c>
      <c r="D55" s="65">
        <v>91.829</v>
      </c>
      <c r="E55" s="65">
        <v>91.864</v>
      </c>
      <c r="F55" s="74">
        <f t="shared" si="2"/>
        <v>2715.131</v>
      </c>
      <c r="G55" s="75">
        <f t="shared" si="3"/>
        <v>1832.00000000033</v>
      </c>
      <c r="K55" s="82">
        <f>IF(AND(年报!N$2&lt;=A55,A55&lt;=年报!N$3),1,0)</f>
        <v>1</v>
      </c>
    </row>
    <row r="56" spans="1:11">
      <c r="A56" s="21">
        <v>44092</v>
      </c>
      <c r="B56" s="77">
        <f>'DC4-1'!B57</f>
        <v>2581.994</v>
      </c>
      <c r="C56" s="77">
        <f>IF(ISERROR(VLOOKUP(A56,'DC4-1'!$A$4:$Q$1997,5,TRUE)),"",VLOOKUP(A56,'DC4-1'!$A$4:$Q$1997,5,TRUE))</f>
        <v>224.9535</v>
      </c>
      <c r="D56" s="65">
        <v>91.801</v>
      </c>
      <c r="E56" s="65">
        <v>91.837</v>
      </c>
      <c r="F56" s="74">
        <f t="shared" si="2"/>
        <v>2715.1285</v>
      </c>
      <c r="G56" s="75">
        <f t="shared" si="3"/>
        <v>1834.49999999993</v>
      </c>
      <c r="K56" s="82">
        <f>IF(AND(年报!N$2&lt;=A56,A56&lt;=年报!N$3),1,0)</f>
        <v>1</v>
      </c>
    </row>
    <row r="57" spans="1:11">
      <c r="A57" s="21">
        <v>44100</v>
      </c>
      <c r="B57" s="77">
        <f>'DC4-1'!B58</f>
        <v>2581.994</v>
      </c>
      <c r="C57" s="77">
        <f>IF(ISERROR(VLOOKUP(A57,'DC4-1'!$A$4:$Q$1997,5,TRUE)),"",VLOOKUP(A57,'DC4-1'!$A$4:$Q$1997,5,TRUE))</f>
        <v>225.3425</v>
      </c>
      <c r="D57" s="65">
        <v>92.222</v>
      </c>
      <c r="E57" s="65">
        <v>92.255</v>
      </c>
      <c r="F57" s="74">
        <f t="shared" si="2"/>
        <v>2715.098</v>
      </c>
      <c r="G57" s="75">
        <f t="shared" si="3"/>
        <v>1864.99999999978</v>
      </c>
      <c r="K57" s="82">
        <f>IF(AND(年报!N$2&lt;=A57,A57&lt;=年报!N$3),1,0)</f>
        <v>1</v>
      </c>
    </row>
    <row r="58" spans="1:11">
      <c r="A58" s="21">
        <v>44114</v>
      </c>
      <c r="B58" s="77">
        <f>'DC4-1'!B59</f>
        <v>2581.994</v>
      </c>
      <c r="C58" s="77">
        <f>IF(ISERROR(VLOOKUP(A58,'DC4-1'!$A$4:$Q$1997,5,TRUE)),"",VLOOKUP(A58,'DC4-1'!$A$4:$Q$1997,5,TRUE))</f>
        <v>228.4075</v>
      </c>
      <c r="D58" s="65">
        <v>95.304</v>
      </c>
      <c r="E58" s="65">
        <v>95.34</v>
      </c>
      <c r="F58" s="74">
        <f t="shared" si="2"/>
        <v>2715.0795</v>
      </c>
      <c r="G58" s="75">
        <f t="shared" si="3"/>
        <v>1883.50000000037</v>
      </c>
      <c r="K58" s="82">
        <f>IF(AND(年报!N$2&lt;=A58,A58&lt;=年报!N$3),1,0)</f>
        <v>1</v>
      </c>
    </row>
    <row r="59" spans="1:11">
      <c r="A59" s="21">
        <v>44228</v>
      </c>
      <c r="B59" s="77">
        <f>'DC4-1'!B60</f>
        <v>2581.994</v>
      </c>
      <c r="C59" s="77">
        <f>IF(ISERROR(VLOOKUP(A59,'DC4-1'!$A$4:$Q$1997,5,TRUE)),"",VLOOKUP(A59,'DC4-1'!$A$4:$Q$1997,5,TRUE))</f>
        <v>249.8045</v>
      </c>
      <c r="D59" s="65">
        <v>116.946</v>
      </c>
      <c r="E59" s="65">
        <v>116.982</v>
      </c>
      <c r="F59" s="74">
        <f t="shared" si="2"/>
        <v>2714.8345</v>
      </c>
      <c r="G59" s="75">
        <f t="shared" si="3"/>
        <v>2128.4999999998</v>
      </c>
      <c r="K59" s="82">
        <f>IF(AND(年报!N$2&lt;=A59,A59&lt;=年报!N$3),1,0)</f>
        <v>0</v>
      </c>
    </row>
    <row r="60" spans="1:11">
      <c r="A60" s="21">
        <v>44256</v>
      </c>
      <c r="B60" s="77">
        <f>'DC4-1'!B61</f>
        <v>2581.994</v>
      </c>
      <c r="C60" s="77">
        <f>IF(ISERROR(VLOOKUP(A60,'DC4-1'!$A$4:$Q$1997,5,TRUE)),"",VLOOKUP(A60,'DC4-1'!$A$4:$Q$1997,5,TRUE))</f>
        <v>249.7185</v>
      </c>
      <c r="D60" s="65">
        <v>116.895</v>
      </c>
      <c r="E60" s="65">
        <v>116.927</v>
      </c>
      <c r="F60" s="74">
        <f t="shared" si="2"/>
        <v>2714.8015</v>
      </c>
      <c r="G60" s="75">
        <f t="shared" si="3"/>
        <v>2161.50000000016</v>
      </c>
      <c r="K60" s="82">
        <f>IF(AND(年报!N$2&lt;=A60,A60&lt;=年报!N$3),1,0)</f>
        <v>0</v>
      </c>
    </row>
    <row r="61" spans="1:11">
      <c r="A61" s="21">
        <v>44273</v>
      </c>
      <c r="B61" s="77">
        <f>'DC4-1'!B62</f>
        <v>2581.994</v>
      </c>
      <c r="C61" s="77">
        <f>IF(ISERROR(VLOOKUP(A61,'DC4-1'!$A$4:$Q$1997,5,TRUE)),"",VLOOKUP(A61,'DC4-1'!$A$4:$Q$1997,5,TRUE))</f>
        <v>253.0285</v>
      </c>
      <c r="D61" s="65">
        <v>120.22</v>
      </c>
      <c r="E61" s="65">
        <v>120.255</v>
      </c>
      <c r="F61" s="74">
        <f t="shared" si="2"/>
        <v>2714.785</v>
      </c>
      <c r="G61" s="75">
        <f t="shared" si="3"/>
        <v>2178.00000000034</v>
      </c>
      <c r="K61" s="82">
        <f>IF(AND(年报!N$2&lt;=A61,A61&lt;=年报!N$3),1,0)</f>
        <v>0</v>
      </c>
    </row>
    <row r="62" spans="1:11">
      <c r="A62" s="21">
        <v>44287</v>
      </c>
      <c r="B62" s="77">
        <f>'DC4-1'!B63</f>
        <v>2581.994</v>
      </c>
      <c r="C62" s="77">
        <f>IF(ISERROR(VLOOKUP(A62,'DC4-1'!$A$4:$Q$1997,5,TRUE)),"",VLOOKUP(A62,'DC4-1'!$A$4:$Q$1997,5,TRUE))</f>
        <v>256.094</v>
      </c>
      <c r="D62" s="65">
        <v>123.3</v>
      </c>
      <c r="E62" s="65">
        <v>123.336</v>
      </c>
      <c r="F62" s="74">
        <f t="shared" si="2"/>
        <v>2714.77</v>
      </c>
      <c r="G62" s="75">
        <f t="shared" si="3"/>
        <v>2193.00000000021</v>
      </c>
      <c r="K62" s="82">
        <f>IF(AND(年报!N$2&lt;=A62,A62&lt;=年报!N$3),1,0)</f>
        <v>0</v>
      </c>
    </row>
    <row r="63" spans="1:11">
      <c r="A63" s="21">
        <v>44295</v>
      </c>
      <c r="B63" s="77">
        <f>'DC4-1'!B64</f>
        <v>2581.994</v>
      </c>
      <c r="C63" s="77">
        <f>IF(ISERROR(VLOOKUP(A63,'DC4-1'!$A$4:$Q$1997,5,TRUE)),"",VLOOKUP(A63,'DC4-1'!$A$4:$Q$1997,5,TRUE))</f>
        <v>256.6705</v>
      </c>
      <c r="D63" s="65">
        <v>123.885</v>
      </c>
      <c r="E63" s="65">
        <v>123.92</v>
      </c>
      <c r="F63" s="74">
        <f t="shared" si="2"/>
        <v>2714.762</v>
      </c>
      <c r="G63" s="75">
        <f t="shared" si="3"/>
        <v>2201.00000000002</v>
      </c>
      <c r="K63" s="82">
        <f>IF(AND(年报!N$2&lt;=A63,A63&lt;=年报!N$3),1,0)</f>
        <v>0</v>
      </c>
    </row>
    <row r="64" spans="1:11">
      <c r="A64" s="21">
        <v>44318</v>
      </c>
      <c r="B64" s="77">
        <f>'DC4-1'!B65</f>
        <v>2581.994</v>
      </c>
      <c r="C64" s="77">
        <f>IF(ISERROR(VLOOKUP(A64,'DC4-1'!$A$4:$Q$1997,5,TRUE)),"",VLOOKUP(A64,'DC4-1'!$A$4:$Q$1997,5,TRUE))</f>
        <v>259.476</v>
      </c>
      <c r="D64" s="65">
        <v>126.715</v>
      </c>
      <c r="E64" s="65">
        <v>126.748</v>
      </c>
      <c r="F64" s="74">
        <f t="shared" si="2"/>
        <v>2714.7385</v>
      </c>
      <c r="G64" s="75">
        <f t="shared" si="3"/>
        <v>2224.49999999981</v>
      </c>
      <c r="K64" s="82">
        <f>IF(AND(年报!N$2&lt;=A64,A64&lt;=年报!N$3),1,0)</f>
        <v>0</v>
      </c>
    </row>
    <row r="65" spans="1:11">
      <c r="A65" s="21">
        <v>44325</v>
      </c>
      <c r="B65" s="77">
        <f>'DC4-1'!B66</f>
        <v>2581.994</v>
      </c>
      <c r="C65" s="77">
        <f>IF(ISERROR(VLOOKUP(A65,'DC4-1'!$A$4:$Q$1997,5,TRUE)),"",VLOOKUP(A65,'DC4-1'!$A$4:$Q$1997,5,TRUE))</f>
        <v>259.4725</v>
      </c>
      <c r="D65" s="65">
        <v>126.704</v>
      </c>
      <c r="E65" s="65">
        <v>126.737</v>
      </c>
      <c r="F65" s="74">
        <f t="shared" si="2"/>
        <v>2714.746</v>
      </c>
      <c r="G65" s="75">
        <f t="shared" si="3"/>
        <v>2217.0000000001</v>
      </c>
      <c r="K65" s="82">
        <f>IF(AND(年报!N$2&lt;=A65,A65&lt;=年报!N$3),1,0)</f>
        <v>0</v>
      </c>
    </row>
    <row r="66" spans="1:11">
      <c r="A66" s="21">
        <v>44333</v>
      </c>
      <c r="B66" s="77">
        <f>'DC4-1'!B67</f>
        <v>2581.994</v>
      </c>
      <c r="C66" s="77">
        <f>IF(ISERROR(VLOOKUP(A66,'DC4-1'!$A$4:$Q$1997,5,TRUE)),"",VLOOKUP(A66,'DC4-1'!$A$4:$Q$1997,5,TRUE))</f>
        <v>259.415</v>
      </c>
      <c r="D66" s="65">
        <v>126.674</v>
      </c>
      <c r="E66" s="65">
        <v>126.708</v>
      </c>
      <c r="F66" s="74">
        <f t="shared" si="2"/>
        <v>2714.718</v>
      </c>
      <c r="G66" s="75">
        <f t="shared" si="3"/>
        <v>2244.99999999989</v>
      </c>
      <c r="K66" s="82">
        <f>IF(AND(年报!N$2&lt;=A66,A66&lt;=年报!N$3),1,0)</f>
        <v>0</v>
      </c>
    </row>
    <row r="67" spans="1:11">
      <c r="A67" s="21">
        <v>44345</v>
      </c>
      <c r="B67" s="77">
        <f>'DC4-1'!B68</f>
        <v>2581.994</v>
      </c>
      <c r="C67" s="77">
        <f>IF(ISERROR(VLOOKUP(A67,'DC4-1'!$A$4:$Q$1997,5,TRUE)),"",VLOOKUP(A67,'DC4-1'!$A$4:$Q$1997,5,TRUE))</f>
        <v>259.8015</v>
      </c>
      <c r="D67" s="65">
        <v>127.066</v>
      </c>
      <c r="E67" s="65">
        <v>127.102</v>
      </c>
      <c r="F67" s="74">
        <f t="shared" si="2"/>
        <v>2714.7115</v>
      </c>
      <c r="G67" s="75">
        <f t="shared" si="3"/>
        <v>2251.49999999985</v>
      </c>
      <c r="K67" s="82">
        <f>IF(AND(年报!N$2&lt;=A67,A67&lt;=年报!N$3),1,0)</f>
        <v>0</v>
      </c>
    </row>
    <row r="68" spans="1:11">
      <c r="A68" s="21">
        <v>44352</v>
      </c>
      <c r="B68" s="77">
        <f>'DC4-1'!B69</f>
        <v>2581.994</v>
      </c>
      <c r="C68" s="77">
        <f>IF(ISERROR(VLOOKUP(A68,'DC4-1'!$A$4:$Q$1997,5,TRUE)),"",VLOOKUP(A68,'DC4-1'!$A$4:$Q$1997,5,TRUE))</f>
        <v>259.7625</v>
      </c>
      <c r="D68" s="65">
        <v>127.036</v>
      </c>
      <c r="E68" s="65">
        <v>127.071</v>
      </c>
      <c r="F68" s="74">
        <f t="shared" si="2"/>
        <v>2714.703</v>
      </c>
      <c r="G68" s="75">
        <f t="shared" si="3"/>
        <v>2260.00000000022</v>
      </c>
      <c r="K68" s="82">
        <f>IF(AND(年报!N$2&lt;=A68,A68&lt;=年报!N$3),1,0)</f>
        <v>0</v>
      </c>
    </row>
    <row r="69" s="83" customFormat="1" spans="1:13">
      <c r="A69" s="84">
        <v>44356</v>
      </c>
      <c r="B69" s="85">
        <f>AVERAGE(B70:B72)</f>
        <v>2581.994</v>
      </c>
      <c r="C69" s="86">
        <f t="shared" ref="C69:G69" si="4">AVERAGE(C70:C72)</f>
        <v>259.74</v>
      </c>
      <c r="D69" s="86">
        <f t="shared" si="4"/>
        <v>127.019333333333</v>
      </c>
      <c r="E69" s="86">
        <f t="shared" si="4"/>
        <v>127.052333333333</v>
      </c>
      <c r="F69" s="86">
        <f t="shared" si="4"/>
        <v>2714.69816666667</v>
      </c>
      <c r="G69" s="87">
        <f t="shared" si="4"/>
        <v>2264.83333333317</v>
      </c>
      <c r="H69" s="88" t="s">
        <v>23</v>
      </c>
      <c r="I69" s="88"/>
      <c r="K69" s="89"/>
      <c r="M69" s="90"/>
    </row>
    <row r="70" spans="1:11">
      <c r="A70" s="21">
        <v>44356</v>
      </c>
      <c r="B70" s="77">
        <f>'DC4-1'!B70</f>
        <v>2581.994</v>
      </c>
      <c r="C70" s="77">
        <f>IF(ISERROR(VLOOKUP(A70,'DC4-1'!$A$4:$Q$1997,5,TRUE)),"",VLOOKUP(A70,'DC4-1'!$A$4:$Q$1997,5,TRUE))</f>
        <v>259.74</v>
      </c>
      <c r="D70" s="65">
        <v>127.019</v>
      </c>
      <c r="E70" s="65">
        <v>127.052</v>
      </c>
      <c r="F70" s="74">
        <f t="shared" si="2"/>
        <v>2714.6985</v>
      </c>
      <c r="G70" s="75">
        <f t="shared" si="3"/>
        <v>2264.49999999977</v>
      </c>
      <c r="K70" s="82">
        <f>IF(AND(年报!N$2&lt;=A70,A70&lt;=年报!N$3),1,0)</f>
        <v>0</v>
      </c>
    </row>
    <row r="71" spans="1:11">
      <c r="A71" s="21">
        <v>44356</v>
      </c>
      <c r="B71" s="77">
        <f>'DC4-1'!B71</f>
        <v>2581.994</v>
      </c>
      <c r="C71" s="77">
        <f>IF(ISERROR(VLOOKUP(A71,'DC4-1'!$A$4:$Q$1997,5,TRUE)),"",VLOOKUP(A71,'DC4-1'!$A$4:$Q$1997,5,TRUE))</f>
        <v>259.74</v>
      </c>
      <c r="D71" s="65">
        <v>127.019</v>
      </c>
      <c r="E71" s="65">
        <v>127.052</v>
      </c>
      <c r="F71" s="74">
        <f t="shared" si="2"/>
        <v>2714.6985</v>
      </c>
      <c r="G71" s="75">
        <f t="shared" si="3"/>
        <v>2264.49999999977</v>
      </c>
      <c r="K71" s="82">
        <f>IF(AND(年报!N$2&lt;=A71,A71&lt;=年报!N$3),1,0)</f>
        <v>0</v>
      </c>
    </row>
    <row r="72" spans="1:11">
      <c r="A72" s="21">
        <v>44356</v>
      </c>
      <c r="B72" s="77">
        <f>'DC4-1'!B72</f>
        <v>2581.994</v>
      </c>
      <c r="C72" s="77">
        <f>IF(ISERROR(VLOOKUP(A72,'DC4-1'!$A$4:$Q$1997,5,TRUE)),"",VLOOKUP(A72,'DC4-1'!$A$4:$Q$1997,5,TRUE))</f>
        <v>259.74</v>
      </c>
      <c r="D72" s="65">
        <v>127.02</v>
      </c>
      <c r="E72" s="65">
        <v>127.053</v>
      </c>
      <c r="F72" s="74">
        <f t="shared" si="2"/>
        <v>2714.6975</v>
      </c>
      <c r="G72" s="75">
        <f t="shared" si="3"/>
        <v>2265.49999999997</v>
      </c>
      <c r="K72" s="82">
        <f>IF(AND(年报!N$2&lt;=A72,A72&lt;=年报!N$3),1,0)</f>
        <v>0</v>
      </c>
    </row>
    <row r="73" spans="1:11">
      <c r="A73" s="21">
        <v>44361</v>
      </c>
      <c r="B73" s="77">
        <f>'DC4-1'!B73</f>
        <v>2581.994</v>
      </c>
      <c r="C73" s="77">
        <f>IF(ISERROR(VLOOKUP(A73,'DC4-1'!$A$4:$Q$1997,5,TRUE)),"",VLOOKUP(A73,'DC4-1'!$A$4:$Q$1997,5,TRUE))</f>
        <v>260.884</v>
      </c>
      <c r="D73" s="65">
        <v>128.17</v>
      </c>
      <c r="E73" s="65">
        <v>128.2</v>
      </c>
      <c r="F73" s="74">
        <f t="shared" si="2"/>
        <v>2714.693</v>
      </c>
      <c r="G73" s="75">
        <f t="shared" si="3"/>
        <v>2269.99999999998</v>
      </c>
      <c r="K73" s="82">
        <f>IF(AND(年报!N$2&lt;=A73,A73&lt;=年报!N$3),1,0)</f>
        <v>0</v>
      </c>
    </row>
    <row r="74" spans="1:11">
      <c r="A74" s="21">
        <v>44363</v>
      </c>
      <c r="B74" s="77">
        <f>'DC4-1'!B74</f>
        <v>2581.994</v>
      </c>
      <c r="C74" s="77">
        <f>IF(ISERROR(VLOOKUP(A74,'DC4-1'!$A$4:$Q$1997,5,TRUE)),"",VLOOKUP(A74,'DC4-1'!$A$4:$Q$1997,5,TRUE))</f>
        <v>260.87</v>
      </c>
      <c r="D74" s="62">
        <v>128.154</v>
      </c>
      <c r="E74" s="62">
        <v>128.19</v>
      </c>
      <c r="F74" s="74">
        <f t="shared" si="2"/>
        <v>2714.692</v>
      </c>
      <c r="G74" s="75">
        <f t="shared" si="3"/>
        <v>2271.00000000019</v>
      </c>
      <c r="H74" s="75"/>
      <c r="K74" s="82">
        <f>IF(AND(年报!N$2&lt;=A74,A74&lt;=年报!N$3),1,0)</f>
        <v>0</v>
      </c>
    </row>
    <row r="75" spans="1:11">
      <c r="A75" s="21">
        <v>44366</v>
      </c>
      <c r="B75" s="77">
        <f>'DC4-1'!B75</f>
        <v>2581.994</v>
      </c>
      <c r="C75" s="77">
        <f>IF(ISERROR(VLOOKUP(A75,'DC4-1'!$A$4:$Q$1997,5,TRUE)),"",VLOOKUP(A75,'DC4-1'!$A$4:$Q$1997,5,TRUE))</f>
        <v>260.858</v>
      </c>
      <c r="D75" s="65">
        <v>128.142</v>
      </c>
      <c r="E75" s="65">
        <v>128.174</v>
      </c>
      <c r="F75" s="74">
        <f t="shared" si="2"/>
        <v>2714.694</v>
      </c>
      <c r="G75" s="75">
        <f t="shared" si="3"/>
        <v>2268.99999999978</v>
      </c>
      <c r="K75" s="82">
        <f>IF(AND(年报!N$2&lt;=A75,A75&lt;=年报!N$3),1,0)</f>
        <v>0</v>
      </c>
    </row>
    <row r="76" spans="1:11">
      <c r="A76" s="21">
        <v>44367</v>
      </c>
      <c r="B76" s="77">
        <f>'DC4-1'!B76</f>
        <v>2581.994</v>
      </c>
      <c r="C76" s="77">
        <f>IF(ISERROR(VLOOKUP(A76,'DC4-1'!$A$4:$Q$1997,5,TRUE)),"",VLOOKUP(A76,'DC4-1'!$A$4:$Q$1997,5,TRUE))</f>
        <v>260.8105</v>
      </c>
      <c r="D76" s="65">
        <v>128.111</v>
      </c>
      <c r="E76" s="65">
        <v>128.142</v>
      </c>
      <c r="F76" s="74">
        <f t="shared" si="2"/>
        <v>2714.678</v>
      </c>
      <c r="G76" s="75">
        <f t="shared" si="3"/>
        <v>2284.99999999985</v>
      </c>
      <c r="K76" s="82">
        <f>IF(AND(年报!N$2&lt;=A76,A76&lt;=年报!N$3),1,0)</f>
        <v>0</v>
      </c>
    </row>
    <row r="77" spans="1:11">
      <c r="A77" s="21">
        <v>44372</v>
      </c>
      <c r="B77" s="77">
        <f>'DC4-1'!B77</f>
        <v>2581.994</v>
      </c>
      <c r="C77" s="77">
        <f>IF(ISERROR(VLOOKUP(A77,'DC4-1'!$A$4:$Q$1997,5,TRUE)),"",VLOOKUP(A77,'DC4-1'!$A$4:$Q$1997,5,TRUE))</f>
        <v>260.8405</v>
      </c>
      <c r="D77" s="65">
        <v>128.121</v>
      </c>
      <c r="E77" s="65">
        <v>128.155</v>
      </c>
      <c r="F77" s="74">
        <f t="shared" si="2"/>
        <v>2714.6965</v>
      </c>
      <c r="G77" s="75">
        <f t="shared" si="3"/>
        <v>2266.50000000018</v>
      </c>
      <c r="K77" s="82">
        <f>IF(AND(年报!N$2&lt;=A77,A77&lt;=年报!N$3),1,0)</f>
        <v>0</v>
      </c>
    </row>
    <row r="78" spans="1:11">
      <c r="A78" s="21">
        <v>44373</v>
      </c>
      <c r="B78" s="77">
        <f>'DC4-1'!B78</f>
        <v>2581.994</v>
      </c>
      <c r="C78" s="77">
        <f>IF(ISERROR(VLOOKUP(A78,'DC4-1'!$A$4:$Q$1997,5,TRUE)),"",VLOOKUP(A78,'DC4-1'!$A$4:$Q$1997,5,TRUE))</f>
        <v>260.83</v>
      </c>
      <c r="D78" s="65">
        <v>128.109</v>
      </c>
      <c r="E78" s="65">
        <v>128.144</v>
      </c>
      <c r="F78" s="74">
        <f t="shared" si="2"/>
        <v>2714.6975</v>
      </c>
      <c r="G78" s="75">
        <f t="shared" si="3"/>
        <v>2265.49999999997</v>
      </c>
      <c r="K78" s="82">
        <f>IF(AND(年报!N$2&lt;=A78,A78&lt;=年报!N$3),1,0)</f>
        <v>0</v>
      </c>
    </row>
    <row r="79" spans="1:11">
      <c r="A79" s="21">
        <v>44375</v>
      </c>
      <c r="B79" s="77">
        <f>'DC4-1'!B79</f>
        <v>2581.994</v>
      </c>
      <c r="C79" s="77">
        <f>IF(ISERROR(VLOOKUP(A79,'DC4-1'!$A$4:$Q$1997,5,TRUE)),"",VLOOKUP(A79,'DC4-1'!$A$4:$Q$1997,5,TRUE))</f>
        <v>260.8225</v>
      </c>
      <c r="D79" s="65">
        <v>128.105</v>
      </c>
      <c r="E79" s="65">
        <v>128.14</v>
      </c>
      <c r="F79" s="74">
        <f t="shared" si="2"/>
        <v>2714.694</v>
      </c>
      <c r="G79" s="75">
        <f t="shared" si="3"/>
        <v>2269.00000000023</v>
      </c>
      <c r="K79" s="82">
        <f>IF(AND(年报!N$2&lt;=A79,A79&lt;=年报!N$3),1,0)</f>
        <v>0</v>
      </c>
    </row>
    <row r="80" spans="1:11">
      <c r="A80" s="21">
        <v>44377</v>
      </c>
      <c r="B80" s="77">
        <f>'DC4-1'!B80</f>
        <v>2581.994</v>
      </c>
      <c r="C80" s="77">
        <f>IF(ISERROR(VLOOKUP(A80,'DC4-1'!$A$4:$Q$1997,5,TRUE)),"",VLOOKUP(A80,'DC4-1'!$A$4:$Q$1997,5,TRUE))</f>
        <v>260.8085</v>
      </c>
      <c r="D80" s="65">
        <v>128.096</v>
      </c>
      <c r="E80" s="65">
        <v>128.132</v>
      </c>
      <c r="F80" s="74">
        <f t="shared" si="2"/>
        <v>2714.6885</v>
      </c>
      <c r="G80" s="75">
        <f t="shared" si="3"/>
        <v>2274.49999999999</v>
      </c>
      <c r="K80" s="82">
        <f>IF(AND(年报!N$2&lt;=A80,A80&lt;=年报!N$3),1,0)</f>
        <v>0</v>
      </c>
    </row>
    <row r="81" spans="1:11">
      <c r="A81" s="21">
        <v>44380</v>
      </c>
      <c r="B81" s="77">
        <f>'DC4-1'!B81</f>
        <v>2581.994</v>
      </c>
      <c r="C81" s="77">
        <f>IF(ISERROR(VLOOKUP(A81,'DC4-1'!$A$4:$Q$1997,5,TRUE)),"",VLOOKUP(A81,'DC4-1'!$A$4:$Q$1997,5,TRUE))</f>
        <v>260.789</v>
      </c>
      <c r="D81" s="65">
        <v>128.083</v>
      </c>
      <c r="E81" s="65">
        <v>128.117</v>
      </c>
      <c r="F81" s="74">
        <f t="shared" si="2"/>
        <v>2714.683</v>
      </c>
      <c r="G81" s="75">
        <f t="shared" si="3"/>
        <v>2279.99999999975</v>
      </c>
      <c r="K81" s="82">
        <f>IF(AND(年报!N$2&lt;=A81,A81&lt;=年报!N$3),1,0)</f>
        <v>0</v>
      </c>
    </row>
    <row r="82" spans="1:11">
      <c r="A82" s="21">
        <v>44383</v>
      </c>
      <c r="B82" s="77">
        <f>'DC4-1'!B82</f>
        <v>2581.994</v>
      </c>
      <c r="C82" s="77">
        <f>IF(ISERROR(VLOOKUP(A82,'DC4-1'!$A$4:$Q$1997,5,TRUE)),"",VLOOKUP(A82,'DC4-1'!$A$4:$Q$1997,5,TRUE))</f>
        <v>260.794</v>
      </c>
      <c r="D82" s="65">
        <v>128.082</v>
      </c>
      <c r="E82" s="65">
        <v>128.119</v>
      </c>
      <c r="F82" s="74">
        <f t="shared" si="2"/>
        <v>2714.6875</v>
      </c>
      <c r="G82" s="75">
        <f t="shared" si="3"/>
        <v>2275.50000000019</v>
      </c>
      <c r="K82" s="82">
        <f>IF(AND(年报!N$2&lt;=A82,A82&lt;=年报!N$3),1,0)</f>
        <v>0</v>
      </c>
    </row>
    <row r="83" spans="1:11">
      <c r="A83" s="21">
        <v>44385</v>
      </c>
      <c r="B83" s="77">
        <f>'DC4-1'!B83</f>
        <v>2581.994</v>
      </c>
      <c r="C83" s="77">
        <f>IF(ISERROR(VLOOKUP(A83,'DC4-1'!$A$4:$Q$1997,5,TRUE)),"",VLOOKUP(A83,'DC4-1'!$A$4:$Q$1997,5,TRUE))</f>
        <v>260.7795</v>
      </c>
      <c r="D83" s="65">
        <v>128.076</v>
      </c>
      <c r="E83" s="65">
        <v>128.11</v>
      </c>
      <c r="F83" s="74">
        <f t="shared" si="2"/>
        <v>2714.6805</v>
      </c>
      <c r="G83" s="75">
        <f t="shared" si="3"/>
        <v>2282.4999999998</v>
      </c>
      <c r="K83" s="82">
        <f>IF(AND(年报!N$2&lt;=A83,A83&lt;=年报!N$3),1,0)</f>
        <v>0</v>
      </c>
    </row>
    <row r="84" spans="1:11">
      <c r="A84" s="21">
        <v>44387</v>
      </c>
      <c r="B84" s="77">
        <f>'DC4-1'!B84</f>
        <v>2581.994</v>
      </c>
      <c r="C84" s="77">
        <f>IF(ISERROR(VLOOKUP(A84,'DC4-1'!$A$4:$Q$1997,5,TRUE)),"",VLOOKUP(A84,'DC4-1'!$A$4:$Q$1997,5,TRUE))</f>
        <v>260.775</v>
      </c>
      <c r="D84" s="65">
        <v>128.066</v>
      </c>
      <c r="E84" s="65">
        <v>128.101</v>
      </c>
      <c r="F84" s="74">
        <f t="shared" si="2"/>
        <v>2714.6855</v>
      </c>
      <c r="G84" s="75">
        <f t="shared" si="3"/>
        <v>2277.50000000015</v>
      </c>
      <c r="K84" s="82">
        <f>IF(AND(年报!N$2&lt;=A84,A84&lt;=年报!N$3),1,0)</f>
        <v>0</v>
      </c>
    </row>
    <row r="85" spans="1:11">
      <c r="A85" s="21">
        <v>44390</v>
      </c>
      <c r="B85" s="77">
        <f>'DC4-1'!B85</f>
        <v>2581.994</v>
      </c>
      <c r="C85" s="77">
        <f>IF(ISERROR(VLOOKUP(A85,'DC4-1'!$A$4:$Q$1997,5,TRUE)),"",VLOOKUP(A85,'DC4-1'!$A$4:$Q$1997,5,TRUE))</f>
        <v>260.771</v>
      </c>
      <c r="D85" s="65">
        <v>128.063</v>
      </c>
      <c r="E85" s="65">
        <v>128.094</v>
      </c>
      <c r="F85" s="74">
        <f t="shared" si="2"/>
        <v>2714.6865</v>
      </c>
      <c r="G85" s="75">
        <f t="shared" si="3"/>
        <v>2276.49999999994</v>
      </c>
      <c r="K85" s="82">
        <f>IF(AND(年报!N$2&lt;=A85,A85&lt;=年报!N$3),1,0)</f>
        <v>0</v>
      </c>
    </row>
    <row r="86" spans="1:11">
      <c r="A86" s="21">
        <v>44397</v>
      </c>
      <c r="B86" s="77">
        <f>'DC4-1'!B86</f>
        <v>2581.994</v>
      </c>
      <c r="C86" s="77">
        <f>IF(ISERROR(VLOOKUP(A86,'DC4-1'!$A$4:$Q$1997,5,TRUE)),"",VLOOKUP(A86,'DC4-1'!$A$4:$Q$1997,5,TRUE))</f>
        <v>262.638</v>
      </c>
      <c r="D86" s="65">
        <v>129.955</v>
      </c>
      <c r="E86" s="65">
        <v>129.984</v>
      </c>
      <c r="F86" s="74">
        <f t="shared" si="2"/>
        <v>2714.6625</v>
      </c>
      <c r="G86" s="75">
        <f t="shared" si="3"/>
        <v>2300.50000000028</v>
      </c>
      <c r="K86" s="82">
        <f>IF(AND(年报!N$2&lt;=A86,A86&lt;=年报!N$3),1,0)</f>
        <v>0</v>
      </c>
    </row>
    <row r="87" spans="1:11">
      <c r="A87" s="21">
        <v>44401</v>
      </c>
      <c r="B87" s="77">
        <f>'DC4-1'!B87</f>
        <v>2581.994</v>
      </c>
      <c r="C87" s="77">
        <f>IF(ISERROR(VLOOKUP(A87,'DC4-1'!$A$4:$Q$1997,5,TRUE)),"",VLOOKUP(A87,'DC4-1'!$A$4:$Q$1997,5,TRUE))</f>
        <v>262.635</v>
      </c>
      <c r="D87" s="65">
        <v>129.946</v>
      </c>
      <c r="E87" s="65">
        <v>129.977</v>
      </c>
      <c r="F87" s="74">
        <f t="shared" si="2"/>
        <v>2714.6675</v>
      </c>
      <c r="G87" s="75">
        <f t="shared" si="3"/>
        <v>2295.50000000017</v>
      </c>
      <c r="K87" s="82">
        <f>IF(AND(年报!N$2&lt;=A87,A87&lt;=年报!N$3),1,0)</f>
        <v>0</v>
      </c>
    </row>
    <row r="88" spans="1:11">
      <c r="A88" s="21">
        <v>44437</v>
      </c>
      <c r="B88" s="77">
        <f>'DC4-1'!B88</f>
        <v>2581.994</v>
      </c>
      <c r="C88" s="77">
        <f>IF(ISERROR(VLOOKUP(A88,'DC4-1'!$A$4:$Q$1997,5,TRUE)),"",VLOOKUP(A88,'DC4-1'!$A$4:$Q$1997,5,TRUE))</f>
        <v>269.265</v>
      </c>
      <c r="D88" s="65">
        <v>136.605</v>
      </c>
      <c r="E88" s="65">
        <v>136.638</v>
      </c>
      <c r="F88" s="74">
        <f t="shared" si="2"/>
        <v>2714.6375</v>
      </c>
      <c r="G88" s="75">
        <f t="shared" si="3"/>
        <v>2325.50000000037</v>
      </c>
      <c r="K88" s="82">
        <f>IF(AND(年报!N$2&lt;=A88,A88&lt;=年报!N$3),1,0)</f>
        <v>0</v>
      </c>
    </row>
    <row r="89" spans="1:11">
      <c r="A89" s="21">
        <v>44445</v>
      </c>
      <c r="B89" s="77">
        <f>'DC4-1'!B89</f>
        <v>2581.994</v>
      </c>
      <c r="C89" s="77">
        <f>IF(ISERROR(VLOOKUP(A89,'DC4-1'!$A$4:$Q$1997,5,TRUE)),"",VLOOKUP(A89,'DC4-1'!$A$4:$Q$1997,5,TRUE))</f>
        <v>269.7915</v>
      </c>
      <c r="D89" s="65">
        <v>137.14</v>
      </c>
      <c r="E89" s="65">
        <v>137.158</v>
      </c>
      <c r="F89" s="74">
        <f t="shared" si="2"/>
        <v>2714.6365</v>
      </c>
      <c r="G89" s="75">
        <f t="shared" si="3"/>
        <v>2326.50000000012</v>
      </c>
      <c r="K89" s="82">
        <f>IF(AND(年报!N$2&lt;=A89,A89&lt;=年报!N$3),1,0)</f>
        <v>0</v>
      </c>
    </row>
    <row r="90" spans="1:11">
      <c r="A90" s="21">
        <v>44448</v>
      </c>
      <c r="B90" s="77">
        <f>'DC4-1'!B90</f>
        <v>2581.994</v>
      </c>
      <c r="C90" s="77">
        <f>IF(ISERROR(VLOOKUP(A90,'DC4-1'!$A$4:$Q$1997,5,TRUE)),"",VLOOKUP(A90,'DC4-1'!$A$4:$Q$1997,5,TRUE))</f>
        <v>269.7105</v>
      </c>
      <c r="D90" s="65">
        <v>137.03</v>
      </c>
      <c r="E90" s="65">
        <v>137.146</v>
      </c>
      <c r="F90" s="74">
        <f t="shared" si="2"/>
        <v>2714.6165</v>
      </c>
      <c r="G90" s="75">
        <f t="shared" si="3"/>
        <v>2346.50000000011</v>
      </c>
      <c r="K90" s="82">
        <f>IF(AND(年报!N$2&lt;=A90,A90&lt;=年报!N$3),1,0)</f>
        <v>0</v>
      </c>
    </row>
    <row r="91" spans="1:11">
      <c r="A91" s="21"/>
      <c r="B91" s="77"/>
      <c r="C91" s="77"/>
      <c r="D91" s="65"/>
      <c r="E91" s="65"/>
      <c r="F91" s="74"/>
      <c r="G91" s="75"/>
      <c r="K91" s="82">
        <f>IF(AND(年报!N$2&lt;=A91,A91&lt;=年报!N$3),1,0)</f>
        <v>0</v>
      </c>
    </row>
    <row r="92" spans="1:11">
      <c r="A92" s="21"/>
      <c r="B92" s="77"/>
      <c r="C92" s="77"/>
      <c r="D92" s="65"/>
      <c r="E92" s="65"/>
      <c r="F92" s="74"/>
      <c r="G92" s="75"/>
      <c r="K92" s="82">
        <f>IF(AND(年报!N$2&lt;=A92,A92&lt;=年报!N$3),1,0)</f>
        <v>0</v>
      </c>
    </row>
    <row r="93" spans="1:11">
      <c r="A93" s="21"/>
      <c r="B93" s="77"/>
      <c r="C93" s="77"/>
      <c r="D93" s="65"/>
      <c r="E93" s="65"/>
      <c r="F93" s="74"/>
      <c r="G93" s="75"/>
      <c r="K93" s="82">
        <f>IF(AND(年报!N$2&lt;=A93,A93&lt;=年报!N$3),1,0)</f>
        <v>0</v>
      </c>
    </row>
    <row r="94" spans="1:11">
      <c r="A94" s="21"/>
      <c r="B94" s="77"/>
      <c r="C94" s="77"/>
      <c r="D94" s="65"/>
      <c r="E94" s="65"/>
      <c r="F94" s="74"/>
      <c r="G94" s="75"/>
      <c r="K94" s="82">
        <f>IF(AND(年报!N$2&lt;=A94,A94&lt;=年报!N$3),1,0)</f>
        <v>0</v>
      </c>
    </row>
    <row r="95" spans="1:11">
      <c r="A95" s="21"/>
      <c r="B95" s="77"/>
      <c r="C95" s="77"/>
      <c r="D95" s="65"/>
      <c r="E95" s="65"/>
      <c r="F95" s="74"/>
      <c r="G95" s="75"/>
      <c r="K95" s="82">
        <f>IF(AND(年报!N$2&lt;=A95,A95&lt;=年报!N$3),1,0)</f>
        <v>0</v>
      </c>
    </row>
    <row r="96" spans="1:11">
      <c r="A96" s="21"/>
      <c r="B96" s="77"/>
      <c r="C96" s="77"/>
      <c r="F96" s="74"/>
      <c r="G96" s="75"/>
      <c r="H96" s="75"/>
      <c r="K96" s="82">
        <f>IF(AND(年报!N$2&lt;=A96,A96&lt;=年报!N$3),1,0)</f>
        <v>0</v>
      </c>
    </row>
    <row r="97" spans="1:11">
      <c r="A97" s="21"/>
      <c r="B97" s="77"/>
      <c r="C97" s="77"/>
      <c r="D97" s="65"/>
      <c r="E97" s="65"/>
      <c r="F97" s="74"/>
      <c r="G97" s="75"/>
      <c r="K97" s="82">
        <f>IF(AND(年报!N$2&lt;=A97,A97&lt;=年报!N$3),1,0)</f>
        <v>0</v>
      </c>
    </row>
    <row r="98" spans="1:11">
      <c r="A98" s="21"/>
      <c r="B98" s="77"/>
      <c r="C98" s="77"/>
      <c r="D98" s="65"/>
      <c r="E98" s="65"/>
      <c r="F98" s="74"/>
      <c r="G98" s="75"/>
      <c r="K98" s="82">
        <f>IF(AND(年报!N$2&lt;=A98,A98&lt;=年报!N$3),1,0)</f>
        <v>0</v>
      </c>
    </row>
    <row r="99" spans="1:11">
      <c r="A99" s="21"/>
      <c r="B99" s="77"/>
      <c r="C99" s="77"/>
      <c r="D99" s="65"/>
      <c r="E99" s="65"/>
      <c r="F99" s="74"/>
      <c r="G99" s="75"/>
      <c r="K99" s="82">
        <f>IF(AND(年报!N$2&lt;=A99,A99&lt;=年报!N$3),1,0)</f>
        <v>0</v>
      </c>
    </row>
    <row r="100" spans="1:11">
      <c r="A100" s="21"/>
      <c r="B100" s="77"/>
      <c r="C100" s="77"/>
      <c r="D100" s="65"/>
      <c r="E100" s="65"/>
      <c r="F100" s="74"/>
      <c r="G100" s="75"/>
      <c r="K100" s="82">
        <f>IF(AND(年报!N$2&lt;=A100,A100&lt;=年报!N$3),1,0)</f>
        <v>0</v>
      </c>
    </row>
    <row r="101" spans="1:11">
      <c r="A101" s="21"/>
      <c r="B101" s="77"/>
      <c r="C101" s="77"/>
      <c r="D101" s="65"/>
      <c r="E101" s="65"/>
      <c r="F101" s="74"/>
      <c r="G101" s="75"/>
      <c r="K101" s="82">
        <f>IF(AND(年报!N$2&lt;=A101,A101&lt;=年报!N$3),1,0)</f>
        <v>0</v>
      </c>
    </row>
    <row r="102" spans="1:11">
      <c r="A102" s="21"/>
      <c r="B102" s="77"/>
      <c r="C102" s="77"/>
      <c r="D102" s="65"/>
      <c r="E102" s="65"/>
      <c r="F102" s="74"/>
      <c r="G102" s="75"/>
      <c r="K102" s="82">
        <f>IF(AND(年报!N$2&lt;=A102,A102&lt;=年报!N$3),1,0)</f>
        <v>0</v>
      </c>
    </row>
    <row r="103" spans="1:11">
      <c r="A103" s="21"/>
      <c r="B103" s="77"/>
      <c r="C103" s="77"/>
      <c r="D103" s="65"/>
      <c r="E103" s="65"/>
      <c r="F103" s="74"/>
      <c r="G103" s="75"/>
      <c r="K103" s="82">
        <f>IF(AND(年报!N$2&lt;=A103,A103&lt;=年报!N$3),1,0)</f>
        <v>0</v>
      </c>
    </row>
    <row r="104" spans="1:11">
      <c r="A104" s="21"/>
      <c r="B104" s="77"/>
      <c r="C104" s="77"/>
      <c r="D104" s="65"/>
      <c r="E104" s="65"/>
      <c r="F104" s="74"/>
      <c r="G104" s="75"/>
      <c r="K104" s="82">
        <f>IF(AND(年报!N$2&lt;=A104,A104&lt;=年报!N$3),1,0)</f>
        <v>0</v>
      </c>
    </row>
    <row r="105" spans="1:11">
      <c r="A105" s="21"/>
      <c r="B105" s="77"/>
      <c r="C105" s="77"/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/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/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/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/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/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D118" s="65"/>
      <c r="E118" s="65"/>
      <c r="F118" s="74"/>
      <c r="G118" s="75"/>
      <c r="K118" s="82">
        <f>IF(AND(年报!N$2&lt;=A118,A118&lt;=年报!N$3),1,0)</f>
        <v>0</v>
      </c>
    </row>
    <row r="119" spans="1:11">
      <c r="A119" s="21"/>
      <c r="B119" s="77"/>
      <c r="C119" s="77"/>
      <c r="F119" s="74"/>
      <c r="G119" s="75"/>
      <c r="H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F142" s="74"/>
      <c r="G142" s="75"/>
      <c r="H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F165" s="74"/>
      <c r="G165" s="75"/>
      <c r="H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F188" s="74"/>
      <c r="G188" s="75"/>
      <c r="H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F211" s="74"/>
      <c r="G211" s="75"/>
      <c r="H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F234" s="74"/>
      <c r="G234" s="75"/>
      <c r="H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:11">
      <c r="A236" s="21"/>
      <c r="B236" s="77"/>
      <c r="C236" s="77"/>
      <c r="D236" s="65"/>
      <c r="E236" s="65"/>
      <c r="F236" s="74"/>
      <c r="G236" s="75"/>
      <c r="K236" s="82"/>
    </row>
    <row r="237" spans="1:11">
      <c r="A237" s="21"/>
      <c r="B237" s="77"/>
      <c r="C237" s="77"/>
      <c r="D237" s="65"/>
      <c r="E237" s="65"/>
      <c r="F237" s="74"/>
      <c r="G237" s="75"/>
      <c r="K237" s="82"/>
    </row>
    <row r="238" spans="1:11">
      <c r="A238" s="21"/>
      <c r="B238" s="77"/>
      <c r="C238" s="77"/>
      <c r="D238" s="65"/>
      <c r="E238" s="65"/>
      <c r="F238" s="74"/>
      <c r="G238" s="75"/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  <row r="878" spans="11:11">
      <c r="K878" s="82"/>
    </row>
    <row r="879" spans="11:11">
      <c r="K879" s="82"/>
    </row>
    <row r="880" spans="11:11">
      <c r="K880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9"/>
  <sheetViews>
    <sheetView topLeftCell="A65" workbookViewId="0">
      <selection activeCell="E88" sqref="E88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205</v>
      </c>
      <c r="B2" s="65"/>
      <c r="C2" s="69">
        <v>43533</v>
      </c>
      <c r="D2" s="70" t="s">
        <v>206</v>
      </c>
      <c r="E2" s="70" t="s">
        <v>207</v>
      </c>
      <c r="F2" s="93">
        <v>2721.889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 t="s">
        <v>20</v>
      </c>
    </row>
    <row r="4" spans="1:11">
      <c r="A4" s="21">
        <v>43535</v>
      </c>
      <c r="B4" s="77">
        <f>'DC4-1'!B6</f>
        <v>2581.994</v>
      </c>
      <c r="C4" s="77">
        <f>IF(ISERROR(VLOOKUP(A4,'DC4-1'!$A$4:$Q$1997,5,TRUE)),"",VLOOKUP(A4,'DC4-1'!$A$4:$Q$1997,5,TRUE))</f>
        <v>142.223</v>
      </c>
      <c r="D4" s="65">
        <v>2.159</v>
      </c>
      <c r="E4" s="65">
        <v>2.18</v>
      </c>
      <c r="F4" s="74">
        <f t="shared" ref="F4:F35" si="0">(B4+C4)-(D4+E4)/2</f>
        <v>2722.0475</v>
      </c>
      <c r="G4" s="75">
        <f t="shared" ref="G4:G35" si="1">(F$4-F4)*1000</f>
        <v>0</v>
      </c>
      <c r="K4" s="82">
        <f>IF(AND(年报!N$2&lt;=A4,A4&lt;=年报!N$3),1,0)</f>
        <v>0</v>
      </c>
    </row>
    <row r="5" spans="1:11">
      <c r="A5" s="21">
        <v>43543</v>
      </c>
      <c r="B5" s="77">
        <f>'DC4-1'!B7</f>
        <v>2581.994</v>
      </c>
      <c r="C5" s="77">
        <f>IF(ISERROR(VLOOKUP(A5,'DC4-1'!$A$4:$Q$1997,5,TRUE)),"",VLOOKUP(A5,'DC4-1'!$A$4:$Q$1997,5,TRUE))</f>
        <v>145.219</v>
      </c>
      <c r="D5" s="65">
        <v>5.253</v>
      </c>
      <c r="E5" s="65">
        <v>5.281</v>
      </c>
      <c r="F5" s="74">
        <f t="shared" si="0"/>
        <v>2721.946</v>
      </c>
      <c r="G5" s="75">
        <f t="shared" si="1"/>
        <v>101.49999999976</v>
      </c>
      <c r="K5" s="82">
        <f>IF(AND(年报!N$2&lt;=A5,A5&lt;=年报!N$3),1,0)</f>
        <v>0</v>
      </c>
    </row>
    <row r="6" spans="1:11">
      <c r="A6" s="21">
        <v>43561</v>
      </c>
      <c r="B6" s="77">
        <f>'DC4-1'!B8</f>
        <v>2581.994</v>
      </c>
      <c r="C6" s="77">
        <f>IF(ISERROR(VLOOKUP(A6,'DC4-1'!$A$4:$Q$1997,5,TRUE)),"",VLOOKUP(A6,'DC4-1'!$A$4:$Q$1997,5,TRUE))</f>
        <v>148.5795</v>
      </c>
      <c r="D6" s="65">
        <v>8.771</v>
      </c>
      <c r="E6" s="65">
        <v>8.799</v>
      </c>
      <c r="F6" s="74">
        <f t="shared" si="0"/>
        <v>2721.7885</v>
      </c>
      <c r="G6" s="75">
        <f t="shared" si="1"/>
        <v>259.000000000015</v>
      </c>
      <c r="K6" s="82">
        <f>IF(AND(年报!N$2&lt;=A6,A6&lt;=年报!N$3),1,0)</f>
        <v>0</v>
      </c>
    </row>
    <row r="7" spans="1:11">
      <c r="A7" s="21">
        <v>43573</v>
      </c>
      <c r="B7" s="77">
        <f>'DC4-1'!B9</f>
        <v>2581.994</v>
      </c>
      <c r="C7" s="77">
        <f>IF(ISERROR(VLOOKUP(A7,'DC4-1'!$A$4:$Q$1997,5,TRUE)),"",VLOOKUP(A7,'DC4-1'!$A$4:$Q$1997,5,TRUE))</f>
        <v>151.9105</v>
      </c>
      <c r="D7" s="65">
        <v>12.182</v>
      </c>
      <c r="E7" s="65">
        <v>12.211</v>
      </c>
      <c r="F7" s="74">
        <f t="shared" si="0"/>
        <v>2721.708</v>
      </c>
      <c r="G7" s="75">
        <f t="shared" si="1"/>
        <v>339.500000000044</v>
      </c>
      <c r="K7" s="82">
        <f>IF(AND(年报!N$2&lt;=A7,A7&lt;=年报!N$3),1,0)</f>
        <v>0</v>
      </c>
    </row>
    <row r="8" spans="1:11">
      <c r="A8" s="21">
        <v>43581</v>
      </c>
      <c r="B8" s="77">
        <f>'DC4-1'!B10</f>
        <v>2581.994</v>
      </c>
      <c r="C8" s="77">
        <f>IF(ISERROR(VLOOKUP(A8,'DC4-1'!$A$4:$Q$1997,5,TRUE)),"",VLOOKUP(A8,'DC4-1'!$A$4:$Q$1997,5,TRUE))</f>
        <v>152.473</v>
      </c>
      <c r="D8" s="65">
        <v>12.782</v>
      </c>
      <c r="E8" s="65">
        <v>12.805</v>
      </c>
      <c r="F8" s="74">
        <f t="shared" si="0"/>
        <v>2721.6735</v>
      </c>
      <c r="G8" s="75">
        <f t="shared" si="1"/>
        <v>374.000000000251</v>
      </c>
      <c r="K8" s="82">
        <f>IF(AND(年报!N$2&lt;=A8,A8&lt;=年报!N$3),1,0)</f>
        <v>0</v>
      </c>
    </row>
    <row r="9" spans="1:11">
      <c r="A9" s="21">
        <v>43595</v>
      </c>
      <c r="B9" s="77">
        <f>'DC4-1'!B11</f>
        <v>2581.994</v>
      </c>
      <c r="C9" s="77">
        <f>IF(ISERROR(VLOOKUP(A9,'DC4-1'!$A$4:$Q$1997,5,TRUE)),"",VLOOKUP(A9,'DC4-1'!$A$4:$Q$1997,5,TRUE))</f>
        <v>155.1285</v>
      </c>
      <c r="D9" s="65">
        <v>15.523</v>
      </c>
      <c r="E9" s="65">
        <v>15.551</v>
      </c>
      <c r="F9" s="74">
        <f t="shared" si="0"/>
        <v>2721.5855</v>
      </c>
      <c r="G9" s="75">
        <f t="shared" si="1"/>
        <v>461.999999999989</v>
      </c>
      <c r="K9" s="82">
        <f>IF(AND(年报!N$2&lt;=A9,A9&lt;=年报!N$3),1,0)</f>
        <v>0</v>
      </c>
    </row>
    <row r="10" spans="1:11">
      <c r="A10" s="21">
        <v>43601</v>
      </c>
      <c r="B10" s="77">
        <f>'DC4-1'!B12</f>
        <v>2581.994</v>
      </c>
      <c r="C10" s="77">
        <f>IF(ISERROR(VLOOKUP(A10,'DC4-1'!$A$4:$Q$1997,5,TRUE)),"",VLOOKUP(A10,'DC4-1'!$A$4:$Q$1997,5,TRUE))</f>
        <v>155.714</v>
      </c>
      <c r="D10" s="65">
        <v>16.136</v>
      </c>
      <c r="E10" s="65">
        <v>16.164</v>
      </c>
      <c r="F10" s="74">
        <f t="shared" si="0"/>
        <v>2721.558</v>
      </c>
      <c r="G10" s="75">
        <f t="shared" si="1"/>
        <v>489.500000000135</v>
      </c>
      <c r="K10" s="82">
        <f>IF(AND(年报!N$2&lt;=A10,A10&lt;=年报!N$3),1,0)</f>
        <v>0</v>
      </c>
    </row>
    <row r="11" spans="1:11">
      <c r="A11" s="21">
        <v>43608</v>
      </c>
      <c r="B11" s="77">
        <f>'DC4-1'!B13</f>
        <v>2581.994</v>
      </c>
      <c r="C11" s="77">
        <f>IF(ISERROR(VLOOKUP(A11,'DC4-1'!$A$4:$Q$1997,5,TRUE)),"",VLOOKUP(A11,'DC4-1'!$A$4:$Q$1997,5,TRUE))</f>
        <v>158.4695</v>
      </c>
      <c r="D11" s="65">
        <v>18.937</v>
      </c>
      <c r="E11" s="65">
        <v>18.969</v>
      </c>
      <c r="F11" s="74">
        <f t="shared" si="0"/>
        <v>2721.5105</v>
      </c>
      <c r="G11" s="75">
        <f t="shared" si="1"/>
        <v>536.999999999807</v>
      </c>
      <c r="K11" s="82">
        <f>IF(AND(年报!N$2&lt;=A11,A11&lt;=年报!N$3),1,0)</f>
        <v>0</v>
      </c>
    </row>
    <row r="12" spans="1:11">
      <c r="A12" s="21">
        <v>43623</v>
      </c>
      <c r="B12" s="77">
        <f>'DC4-1'!B14</f>
        <v>2581.994</v>
      </c>
      <c r="C12" s="77">
        <f>IF(ISERROR(VLOOKUP(A12,'DC4-1'!$A$4:$Q$1997,5,TRUE)),"",VLOOKUP(A12,'DC4-1'!$A$4:$Q$1997,5,TRUE))</f>
        <v>161.5275</v>
      </c>
      <c r="D12" s="65">
        <v>22.071</v>
      </c>
      <c r="E12" s="65">
        <v>22.101</v>
      </c>
      <c r="F12" s="74">
        <f t="shared" si="0"/>
        <v>2721.4355</v>
      </c>
      <c r="G12" s="75">
        <f t="shared" si="1"/>
        <v>611.999999999625</v>
      </c>
      <c r="K12" s="82">
        <f>IF(AND(年报!N$2&lt;=A12,A12&lt;=年报!N$3),1,0)</f>
        <v>0</v>
      </c>
    </row>
    <row r="13" spans="1:11">
      <c r="A13" s="21">
        <v>43630</v>
      </c>
      <c r="B13" s="77">
        <f>'DC4-1'!B15</f>
        <v>2581.994</v>
      </c>
      <c r="C13" s="77">
        <f>IF(ISERROR(VLOOKUP(A13,'DC4-1'!$A$4:$Q$1997,5,TRUE)),"",VLOOKUP(A13,'DC4-1'!$A$4:$Q$1997,5,TRUE))</f>
        <v>162.0845</v>
      </c>
      <c r="D13" s="65">
        <v>22.672</v>
      </c>
      <c r="E13" s="65">
        <v>22.698</v>
      </c>
      <c r="F13" s="74">
        <f t="shared" si="0"/>
        <v>2721.3935</v>
      </c>
      <c r="G13" s="75">
        <f t="shared" si="1"/>
        <v>653.999999999996</v>
      </c>
      <c r="K13" s="82">
        <f>IF(AND(年报!N$2&lt;=A13,A13&lt;=年报!N$3),1,0)</f>
        <v>0</v>
      </c>
    </row>
    <row r="14" spans="1:11">
      <c r="A14" s="21">
        <v>43637</v>
      </c>
      <c r="B14" s="77">
        <f>'DC4-1'!B16</f>
        <v>2581.994</v>
      </c>
      <c r="C14" s="77">
        <f>IF(ISERROR(VLOOKUP(A14,'DC4-1'!$A$4:$Q$1997,5,TRUE)),"",VLOOKUP(A14,'DC4-1'!$A$4:$Q$1997,5,TRUE))</f>
        <v>164.839</v>
      </c>
      <c r="D14" s="65">
        <v>25.437</v>
      </c>
      <c r="E14" s="65">
        <v>25.464</v>
      </c>
      <c r="F14" s="74">
        <f t="shared" si="0"/>
        <v>2721.3825</v>
      </c>
      <c r="G14" s="75">
        <f t="shared" si="1"/>
        <v>664.999999999964</v>
      </c>
      <c r="K14" s="82">
        <f>IF(AND(年报!N$2&lt;=A14,A14&lt;=年报!N$3),1,0)</f>
        <v>0</v>
      </c>
    </row>
    <row r="15" spans="1:11">
      <c r="A15" s="21">
        <v>43645</v>
      </c>
      <c r="B15" s="77">
        <f>'DC4-1'!B17</f>
        <v>2581.994</v>
      </c>
      <c r="C15" s="77">
        <f>IF(ISERROR(VLOOKUP(A15,'DC4-1'!$A$4:$Q$1997,5,TRUE)),"",VLOOKUP(A15,'DC4-1'!$A$4:$Q$1997,5,TRUE))</f>
        <v>164.7725</v>
      </c>
      <c r="D15" s="65">
        <v>25.414</v>
      </c>
      <c r="E15" s="65">
        <v>25.439</v>
      </c>
      <c r="F15" s="74">
        <f t="shared" si="0"/>
        <v>2721.34</v>
      </c>
      <c r="G15" s="75">
        <f t="shared" si="1"/>
        <v>707.499999999982</v>
      </c>
      <c r="K15" s="82">
        <f>IF(AND(年报!N$2&lt;=A15,A15&lt;=年报!N$3),1,0)</f>
        <v>0</v>
      </c>
    </row>
    <row r="16" spans="1:11">
      <c r="A16" s="21">
        <v>43651</v>
      </c>
      <c r="B16" s="77">
        <f>'DC4-1'!B18</f>
        <v>2581.994</v>
      </c>
      <c r="C16" s="77">
        <f>IF(ISERROR(VLOOKUP(A16,'DC4-1'!$A$4:$Q$1997,5,TRUE)),"",VLOOKUP(A16,'DC4-1'!$A$4:$Q$1997,5,TRUE))</f>
        <v>164.7385</v>
      </c>
      <c r="D16" s="65">
        <v>25.415</v>
      </c>
      <c r="E16" s="65">
        <v>25.428</v>
      </c>
      <c r="F16" s="74">
        <f t="shared" si="0"/>
        <v>2721.311</v>
      </c>
      <c r="G16" s="75">
        <f t="shared" si="1"/>
        <v>736.499999999978</v>
      </c>
      <c r="K16" s="82">
        <f>IF(AND(年报!N$2&lt;=A16,A16&lt;=年报!N$3),1,0)</f>
        <v>0</v>
      </c>
    </row>
    <row r="17" spans="1:11">
      <c r="A17" s="21">
        <v>43660</v>
      </c>
      <c r="B17" s="77">
        <f>'DC4-1'!B19</f>
        <v>2581.994</v>
      </c>
      <c r="C17" s="77">
        <f>IF(ISERROR(VLOOKUP(A17,'DC4-1'!$A$4:$Q$1997,5,TRUE)),"",VLOOKUP(A17,'DC4-1'!$A$4:$Q$1997,5,TRUE))</f>
        <v>164.708</v>
      </c>
      <c r="D17" s="65">
        <v>25.395</v>
      </c>
      <c r="E17" s="65">
        <v>25.422</v>
      </c>
      <c r="F17" s="74">
        <f t="shared" si="0"/>
        <v>2721.2935</v>
      </c>
      <c r="G17" s="75">
        <f t="shared" si="1"/>
        <v>753.999999999905</v>
      </c>
      <c r="K17" s="82">
        <f>IF(AND(年报!N$2&lt;=A17,A17&lt;=年报!N$3),1,0)</f>
        <v>0</v>
      </c>
    </row>
    <row r="18" spans="1:11">
      <c r="A18" s="21">
        <v>43665</v>
      </c>
      <c r="B18" s="77">
        <f>'DC4-1'!B20</f>
        <v>2581.994</v>
      </c>
      <c r="C18" s="77">
        <f>IF(ISERROR(VLOOKUP(A18,'DC4-1'!$A$4:$Q$1997,5,TRUE)),"",VLOOKUP(A18,'DC4-1'!$A$4:$Q$1997,5,TRUE))</f>
        <v>164.6945</v>
      </c>
      <c r="D18" s="65">
        <v>25.388</v>
      </c>
      <c r="E18" s="65">
        <v>25.413</v>
      </c>
      <c r="F18" s="74">
        <f t="shared" si="0"/>
        <v>2721.288</v>
      </c>
      <c r="G18" s="75">
        <f t="shared" si="1"/>
        <v>759.500000000116</v>
      </c>
      <c r="K18" s="82">
        <f>IF(AND(年报!N$2&lt;=A18,A18&lt;=年报!N$3),1,0)</f>
        <v>0</v>
      </c>
    </row>
    <row r="19" spans="1:11">
      <c r="A19" s="21">
        <v>43671</v>
      </c>
      <c r="B19" s="77">
        <f>'DC4-1'!B21</f>
        <v>2581.994</v>
      </c>
      <c r="C19" s="77">
        <f>IF(ISERROR(VLOOKUP(A19,'DC4-1'!$A$4:$Q$1997,5,TRUE)),"",VLOOKUP(A19,'DC4-1'!$A$4:$Q$1997,5,TRUE))</f>
        <v>164.674</v>
      </c>
      <c r="D19" s="65">
        <v>25.378</v>
      </c>
      <c r="E19" s="65">
        <v>25.404</v>
      </c>
      <c r="F19" s="74">
        <f t="shared" si="0"/>
        <v>2721.277</v>
      </c>
      <c r="G19" s="75">
        <f t="shared" si="1"/>
        <v>770.500000000084</v>
      </c>
      <c r="K19" s="82">
        <f>IF(AND(年报!N$2&lt;=A19,A19&lt;=年报!N$3),1,0)</f>
        <v>0</v>
      </c>
    </row>
    <row r="20" spans="1:11">
      <c r="A20" s="21">
        <v>43678</v>
      </c>
      <c r="B20" s="77">
        <f>'DC4-1'!B22</f>
        <v>2581.994</v>
      </c>
      <c r="C20" s="77">
        <f>IF(ISERROR(VLOOKUP(A20,'DC4-1'!$A$4:$Q$1997,5,TRUE)),"",VLOOKUP(A20,'DC4-1'!$A$4:$Q$1997,5,TRUE))</f>
        <v>164.659</v>
      </c>
      <c r="D20" s="65">
        <v>25.367</v>
      </c>
      <c r="E20" s="65">
        <v>25.402</v>
      </c>
      <c r="F20" s="74">
        <f t="shared" si="0"/>
        <v>2721.2685</v>
      </c>
      <c r="G20" s="75">
        <f t="shared" si="1"/>
        <v>778.999999999996</v>
      </c>
      <c r="K20" s="82">
        <f>IF(AND(年报!N$2&lt;=A20,A20&lt;=年报!N$3),1,0)</f>
        <v>0</v>
      </c>
    </row>
    <row r="21" spans="1:11">
      <c r="A21" s="21">
        <v>43686</v>
      </c>
      <c r="B21" s="77">
        <f>'DC4-1'!B23</f>
        <v>2581.994</v>
      </c>
      <c r="C21" s="77">
        <f>IF(ISERROR(VLOOKUP(A21,'DC4-1'!$A$4:$Q$1997,5,TRUE)),"",VLOOKUP(A21,'DC4-1'!$A$4:$Q$1997,5,TRUE))</f>
        <v>164.641</v>
      </c>
      <c r="D21" s="65">
        <v>25.364</v>
      </c>
      <c r="E21" s="65">
        <v>25.401</v>
      </c>
      <c r="F21" s="74">
        <f t="shared" si="0"/>
        <v>2721.2525</v>
      </c>
      <c r="G21" s="75">
        <f t="shared" si="1"/>
        <v>795.000000000073</v>
      </c>
      <c r="K21" s="82">
        <f>IF(AND(年报!N$2&lt;=A21,A21&lt;=年报!N$3),1,0)</f>
        <v>0</v>
      </c>
    </row>
    <row r="22" spans="1:11">
      <c r="A22" s="21">
        <v>43693</v>
      </c>
      <c r="B22" s="77">
        <f>'DC4-1'!B24</f>
        <v>2581.994</v>
      </c>
      <c r="C22" s="77">
        <f>IF(ISERROR(VLOOKUP(A22,'DC4-1'!$A$4:$Q$1997,5,TRUE)),"",VLOOKUP(A22,'DC4-1'!$A$4:$Q$1997,5,TRUE))</f>
        <v>165.2045</v>
      </c>
      <c r="D22" s="65">
        <v>25.933</v>
      </c>
      <c r="E22" s="65">
        <v>25.972</v>
      </c>
      <c r="F22" s="74">
        <f t="shared" si="0"/>
        <v>2721.246</v>
      </c>
      <c r="G22" s="75">
        <f t="shared" si="1"/>
        <v>801.500000000033</v>
      </c>
      <c r="K22" s="82">
        <f>IF(AND(年报!N$2&lt;=A22,A22&lt;=年报!N$3),1,0)</f>
        <v>0</v>
      </c>
    </row>
    <row r="23" spans="1:11">
      <c r="A23" s="21">
        <v>43708</v>
      </c>
      <c r="B23" s="77">
        <f>'DC4-1'!B25</f>
        <v>2581.994</v>
      </c>
      <c r="C23" s="77">
        <f>IF(ISERROR(VLOOKUP(A23,'DC4-1'!$A$4:$Q$1997,5,TRUE)),"",VLOOKUP(A23,'DC4-1'!$A$4:$Q$1997,5,TRUE))</f>
        <v>167.871</v>
      </c>
      <c r="D23" s="65">
        <v>28.604</v>
      </c>
      <c r="E23" s="65">
        <v>28.629</v>
      </c>
      <c r="F23" s="74">
        <f t="shared" si="0"/>
        <v>2721.2485</v>
      </c>
      <c r="G23" s="75">
        <f t="shared" si="1"/>
        <v>798.999999999978</v>
      </c>
      <c r="K23" s="82">
        <f>IF(AND(年报!N$2&lt;=A23,A23&lt;=年报!N$3),1,0)</f>
        <v>0</v>
      </c>
    </row>
    <row r="24" spans="1:11">
      <c r="A24" s="21">
        <v>43713</v>
      </c>
      <c r="B24" s="77">
        <f>'DC4-1'!B26</f>
        <v>2581.994</v>
      </c>
      <c r="C24" s="77">
        <f>IF(ISERROR(VLOOKUP(A24,'DC4-1'!$A$4:$Q$1997,5,TRUE)),"",VLOOKUP(A24,'DC4-1'!$A$4:$Q$1997,5,TRUE))</f>
        <v>167.8675</v>
      </c>
      <c r="D24" s="65">
        <v>28.601</v>
      </c>
      <c r="E24" s="65">
        <v>28.624</v>
      </c>
      <c r="F24" s="74">
        <f t="shared" si="0"/>
        <v>2721.249</v>
      </c>
      <c r="G24" s="75">
        <f t="shared" si="1"/>
        <v>798.500000000331</v>
      </c>
      <c r="K24" s="82">
        <f>IF(AND(年报!N$2&lt;=A24,A24&lt;=年报!N$3),1,0)</f>
        <v>0</v>
      </c>
    </row>
    <row r="25" spans="1:11">
      <c r="A25" s="21">
        <v>43722</v>
      </c>
      <c r="B25" s="77">
        <f>'DC4-1'!B27</f>
        <v>2581.994</v>
      </c>
      <c r="C25" s="77">
        <f>IF(ISERROR(VLOOKUP(A25,'DC4-1'!$A$4:$Q$1997,5,TRUE)),"",VLOOKUP(A25,'DC4-1'!$A$4:$Q$1997,5,TRUE))</f>
        <v>168.4295</v>
      </c>
      <c r="D25" s="65">
        <v>29.181</v>
      </c>
      <c r="E25" s="65">
        <v>29.207</v>
      </c>
      <c r="F25" s="74">
        <f t="shared" si="0"/>
        <v>2721.2295</v>
      </c>
      <c r="G25" s="75">
        <f t="shared" si="1"/>
        <v>817.999999999756</v>
      </c>
      <c r="K25" s="82">
        <f>IF(AND(年报!N$2&lt;=A25,A25&lt;=年报!N$3),1,0)</f>
        <v>0</v>
      </c>
    </row>
    <row r="26" spans="1:11">
      <c r="A26" s="21">
        <v>43728</v>
      </c>
      <c r="B26" s="77">
        <f>'DC4-1'!B28</f>
        <v>2581.994</v>
      </c>
      <c r="C26" s="77">
        <f>IF(ISERROR(VLOOKUP(A26,'DC4-1'!$A$4:$Q$1997,5,TRUE)),"",VLOOKUP(A26,'DC4-1'!$A$4:$Q$1997,5,TRUE))</f>
        <v>168.4115</v>
      </c>
      <c r="D26" s="65">
        <v>29.178</v>
      </c>
      <c r="E26" s="65">
        <v>29.2</v>
      </c>
      <c r="F26" s="74">
        <f t="shared" si="0"/>
        <v>2721.2165</v>
      </c>
      <c r="G26" s="75">
        <f t="shared" si="1"/>
        <v>830.999999999676</v>
      </c>
      <c r="H26" s="75"/>
      <c r="K26" s="82">
        <f>IF(AND(年报!N$2&lt;=A26,A26&lt;=年报!N$3),1,0)</f>
        <v>0</v>
      </c>
    </row>
    <row r="27" spans="1:11">
      <c r="A27" s="21">
        <v>43742</v>
      </c>
      <c r="B27" s="77">
        <f>'DC4-1'!B29</f>
        <v>2581.994</v>
      </c>
      <c r="C27" s="77">
        <f>IF(ISERROR(VLOOKUP(A27,'DC4-1'!$A$4:$Q$1997,5,TRUE)),"",VLOOKUP(A27,'DC4-1'!$A$4:$Q$1997,5,TRUE))</f>
        <v>171.1225</v>
      </c>
      <c r="D27" s="65">
        <v>31.911</v>
      </c>
      <c r="E27" s="65">
        <v>31.936</v>
      </c>
      <c r="F27" s="74">
        <f t="shared" si="0"/>
        <v>2721.193</v>
      </c>
      <c r="G27" s="75">
        <f t="shared" si="1"/>
        <v>854.499999999916</v>
      </c>
      <c r="K27" s="82">
        <f>IF(AND(年报!N$2&lt;=A27,A27&lt;=年报!N$3),1,0)</f>
        <v>0</v>
      </c>
    </row>
    <row r="28" spans="1:11">
      <c r="A28" s="21">
        <v>43749</v>
      </c>
      <c r="B28" s="77">
        <f>'DC4-1'!B30</f>
        <v>2581.994</v>
      </c>
      <c r="C28" s="77">
        <f>IF(ISERROR(VLOOKUP(A28,'DC4-1'!$A$4:$Q$1997,5,TRUE)),"",VLOOKUP(A28,'DC4-1'!$A$4:$Q$1997,5,TRUE))</f>
        <v>171.085</v>
      </c>
      <c r="D28" s="65">
        <v>31.88</v>
      </c>
      <c r="E28" s="65">
        <v>31.903</v>
      </c>
      <c r="F28" s="74">
        <f t="shared" si="0"/>
        <v>2721.1875</v>
      </c>
      <c r="G28" s="75">
        <f t="shared" si="1"/>
        <v>860.000000000127</v>
      </c>
      <c r="K28" s="82">
        <f>IF(AND(年报!N$2&lt;=A28,A28&lt;=年报!N$3),1,0)</f>
        <v>0</v>
      </c>
    </row>
    <row r="29" spans="1:11">
      <c r="A29" s="21">
        <v>43762</v>
      </c>
      <c r="B29" s="77">
        <f>'DC4-1'!B31</f>
        <v>2581.994</v>
      </c>
      <c r="C29" s="77">
        <f>IF(ISERROR(VLOOKUP(A29,'DC4-1'!$A$4:$Q$1997,5,TRUE)),"",VLOOKUP(A29,'DC4-1'!$A$4:$Q$1997,5,TRUE))</f>
        <v>174.3905</v>
      </c>
      <c r="D29" s="65">
        <v>35.235</v>
      </c>
      <c r="E29" s="65">
        <v>35.258</v>
      </c>
      <c r="F29" s="74">
        <f t="shared" si="0"/>
        <v>2721.138</v>
      </c>
      <c r="G29" s="75">
        <f t="shared" si="1"/>
        <v>909.500000000207</v>
      </c>
      <c r="K29" s="82">
        <f>IF(AND(年报!N$2&lt;=A29,A29&lt;=年报!N$3),1,0)</f>
        <v>0</v>
      </c>
    </row>
    <row r="30" spans="1:11">
      <c r="A30" s="21">
        <v>43770</v>
      </c>
      <c r="B30" s="77">
        <f>'DC4-1'!B32</f>
        <v>2581.994</v>
      </c>
      <c r="C30" s="77">
        <f>IF(ISERROR(VLOOKUP(A30,'DC4-1'!$A$4:$Q$1997,5,TRUE)),"",VLOOKUP(A30,'DC4-1'!$A$4:$Q$1997,5,TRUE))</f>
        <v>177.4835</v>
      </c>
      <c r="D30" s="65">
        <v>38.353</v>
      </c>
      <c r="E30" s="65">
        <v>38.377</v>
      </c>
      <c r="F30" s="74">
        <f t="shared" si="0"/>
        <v>2721.1125</v>
      </c>
      <c r="G30" s="75">
        <f t="shared" si="1"/>
        <v>934.999999999945</v>
      </c>
      <c r="K30" s="82">
        <f>IF(AND(年报!N$2&lt;=A30,A30&lt;=年报!N$3),1,0)</f>
        <v>0</v>
      </c>
    </row>
    <row r="31" spans="1:11">
      <c r="A31" s="21">
        <v>43778</v>
      </c>
      <c r="B31" s="77">
        <f>'DC4-1'!B33</f>
        <v>2581.994</v>
      </c>
      <c r="C31" s="77">
        <f>IF(ISERROR(VLOOKUP(A31,'DC4-1'!$A$4:$Q$1997,5,TRUE)),"",VLOOKUP(A31,'DC4-1'!$A$4:$Q$1997,5,TRUE))</f>
        <v>180.6385</v>
      </c>
      <c r="D31" s="65">
        <v>41.557</v>
      </c>
      <c r="E31" s="65">
        <v>41.575</v>
      </c>
      <c r="F31" s="74">
        <f t="shared" si="0"/>
        <v>2721.0665</v>
      </c>
      <c r="G31" s="75">
        <f t="shared" si="1"/>
        <v>980.999999999767</v>
      </c>
      <c r="K31" s="82">
        <f>IF(AND(年报!N$2&lt;=A31,A31&lt;=年报!N$3),1,0)</f>
        <v>0</v>
      </c>
    </row>
    <row r="32" spans="1:11">
      <c r="A32" s="21">
        <v>43791</v>
      </c>
      <c r="B32" s="77">
        <f>'DC4-1'!B34</f>
        <v>2581.994</v>
      </c>
      <c r="C32" s="77">
        <f>IF(ISERROR(VLOOKUP(A32,'DC4-1'!$A$4:$Q$1997,5,TRUE)),"",VLOOKUP(A32,'DC4-1'!$A$4:$Q$1997,5,TRUE))</f>
        <v>184.322</v>
      </c>
      <c r="D32" s="65">
        <v>45.306</v>
      </c>
      <c r="E32" s="65">
        <v>45.332</v>
      </c>
      <c r="F32" s="74">
        <f t="shared" si="0"/>
        <v>2720.997</v>
      </c>
      <c r="G32" s="75">
        <f t="shared" si="1"/>
        <v>1050.49999999983</v>
      </c>
      <c r="K32" s="82">
        <f>IF(AND(年报!N$2&lt;=A32,A32&lt;=年报!N$3),1,0)</f>
        <v>0</v>
      </c>
    </row>
    <row r="33" spans="1:11">
      <c r="A33" s="21">
        <v>43802</v>
      </c>
      <c r="B33" s="77">
        <f>'DC4-1'!B35</f>
        <v>2581.994</v>
      </c>
      <c r="C33" s="77">
        <f>IF(ISERROR(VLOOKUP(A33,'DC4-1'!$A$4:$Q$1997,5,TRUE)),"",VLOOKUP(A33,'DC4-1'!$A$4:$Q$1997,5,TRUE))</f>
        <v>187.01</v>
      </c>
      <c r="D33" s="65">
        <v>48.051</v>
      </c>
      <c r="E33" s="65">
        <v>48.077</v>
      </c>
      <c r="F33" s="74">
        <f t="shared" si="0"/>
        <v>2720.94</v>
      </c>
      <c r="G33" s="75">
        <f t="shared" si="1"/>
        <v>1107.50000000007</v>
      </c>
      <c r="K33" s="82">
        <f>IF(AND(年报!N$2&lt;=A33,A33&lt;=年报!N$3),1,0)</f>
        <v>0</v>
      </c>
    </row>
    <row r="34" spans="1:11">
      <c r="A34" s="21">
        <v>43824</v>
      </c>
      <c r="B34" s="77">
        <f>'DC4-1'!B36</f>
        <v>2581.994</v>
      </c>
      <c r="C34" s="77">
        <f>IF(ISERROR(VLOOKUP(A34,'DC4-1'!$A$4:$Q$1997,5,TRUE)),"",VLOOKUP(A34,'DC4-1'!$A$4:$Q$1997,5,TRUE))</f>
        <v>190.2285</v>
      </c>
      <c r="D34" s="65">
        <v>51.359</v>
      </c>
      <c r="E34" s="65">
        <v>51.383</v>
      </c>
      <c r="F34" s="74">
        <f t="shared" si="0"/>
        <v>2720.8515</v>
      </c>
      <c r="G34" s="75">
        <f t="shared" si="1"/>
        <v>1195.99999999991</v>
      </c>
      <c r="K34" s="82">
        <f>IF(AND(年报!N$2&lt;=A34,A34&lt;=年报!N$3),1,0)</f>
        <v>1</v>
      </c>
    </row>
    <row r="35" spans="1:11">
      <c r="A35" s="21">
        <v>43834</v>
      </c>
      <c r="B35" s="77">
        <f>'DC4-1'!B37</f>
        <v>2581.994</v>
      </c>
      <c r="C35" s="77">
        <f>IF(ISERROR(VLOOKUP(A35,'DC4-1'!$A$4:$Q$1997,5,TRUE)),"",VLOOKUP(A35,'DC4-1'!$A$4:$Q$1997,5,TRUE))</f>
        <v>190.2345</v>
      </c>
      <c r="D35" s="65">
        <v>51.371</v>
      </c>
      <c r="E35" s="65">
        <v>51.41</v>
      </c>
      <c r="F35" s="74">
        <f t="shared" si="0"/>
        <v>2720.838</v>
      </c>
      <c r="G35" s="75">
        <f t="shared" si="1"/>
        <v>1209.49999999993</v>
      </c>
      <c r="K35" s="82">
        <f>IF(AND(年报!N$2&lt;=A35,A35&lt;=年报!N$3),1,0)</f>
        <v>1</v>
      </c>
    </row>
    <row r="36" spans="1:11">
      <c r="A36" s="21">
        <v>43839</v>
      </c>
      <c r="B36" s="77">
        <f>'DC4-1'!B38</f>
        <v>2581.994</v>
      </c>
      <c r="C36" s="77">
        <f>IF(ISERROR(VLOOKUP(A36,'DC4-1'!$A$4:$Q$1997,5,TRUE)),"",VLOOKUP(A36,'DC4-1'!$A$4:$Q$1997,5,TRUE))</f>
        <v>193.5085</v>
      </c>
      <c r="D36" s="65">
        <v>54.674</v>
      </c>
      <c r="E36" s="65">
        <v>54.696</v>
      </c>
      <c r="F36" s="74">
        <f t="shared" ref="F36:F87" si="2">(B36+C36)-(D36+E36)/2</f>
        <v>2720.8175</v>
      </c>
      <c r="G36" s="75">
        <f t="shared" ref="G36:G87" si="3">(F$4-F36)*1000</f>
        <v>1230.00000000002</v>
      </c>
      <c r="K36" s="82">
        <f>IF(AND(年报!N$2&lt;=A36,A36&lt;=年报!N$3),1,0)</f>
        <v>1</v>
      </c>
    </row>
    <row r="37" spans="1:11">
      <c r="A37" s="21">
        <v>43845</v>
      </c>
      <c r="B37" s="77">
        <f>'DC4-1'!B39</f>
        <v>2581.994</v>
      </c>
      <c r="C37" s="77">
        <f>IF(ISERROR(VLOOKUP(A37,'DC4-1'!$A$4:$Q$1997,5,TRUE)),"",VLOOKUP(A37,'DC4-1'!$A$4:$Q$1997,5,TRUE))</f>
        <v>193.499</v>
      </c>
      <c r="D37" s="65">
        <v>54.691</v>
      </c>
      <c r="E37" s="65">
        <v>54.724</v>
      </c>
      <c r="F37" s="74">
        <f t="shared" si="2"/>
        <v>2720.7855</v>
      </c>
      <c r="G37" s="75">
        <f t="shared" si="3"/>
        <v>1262.00000000017</v>
      </c>
      <c r="K37" s="82">
        <f>IF(AND(年报!N$2&lt;=A37,A37&lt;=年报!N$3),1,0)</f>
        <v>1</v>
      </c>
    </row>
    <row r="38" spans="1:11">
      <c r="A38" s="21">
        <v>43908</v>
      </c>
      <c r="B38" s="77">
        <f>'DC4-1'!B40</f>
        <v>2581.994</v>
      </c>
      <c r="C38" s="77">
        <f>IF(ISERROR(VLOOKUP(A38,'DC4-1'!$A$4:$Q$1997,5,TRUE)),"",VLOOKUP(A38,'DC4-1'!$A$4:$Q$1997,5,TRUE))</f>
        <v>193.3015</v>
      </c>
      <c r="D38" s="65">
        <v>54.58</v>
      </c>
      <c r="E38" s="65">
        <v>54.611</v>
      </c>
      <c r="F38" s="74">
        <f t="shared" si="2"/>
        <v>2720.7</v>
      </c>
      <c r="G38" s="75">
        <f t="shared" si="3"/>
        <v>1347.49999999985</v>
      </c>
      <c r="K38" s="82">
        <f>IF(AND(年报!N$2&lt;=A38,A38&lt;=年报!N$3),1,0)</f>
        <v>1</v>
      </c>
    </row>
    <row r="39" spans="1:11">
      <c r="A39" s="21">
        <v>43930</v>
      </c>
      <c r="B39" s="77">
        <f>'DC4-1'!B41</f>
        <v>2581.994</v>
      </c>
      <c r="C39" s="77">
        <f>IF(ISERROR(VLOOKUP(A39,'DC4-1'!$A$4:$Q$1997,5,TRUE)),"",VLOOKUP(A39,'DC4-1'!$A$4:$Q$1997,5,TRUE))</f>
        <v>200.2455</v>
      </c>
      <c r="D39" s="65">
        <v>61.544</v>
      </c>
      <c r="E39" s="65">
        <v>61.566</v>
      </c>
      <c r="F39" s="74">
        <f t="shared" si="2"/>
        <v>2720.6845</v>
      </c>
      <c r="G39" s="75">
        <f t="shared" si="3"/>
        <v>1362.99999999983</v>
      </c>
      <c r="K39" s="82">
        <f>IF(AND(年报!N$2&lt;=A39,A39&lt;=年报!N$3),1,0)</f>
        <v>1</v>
      </c>
    </row>
    <row r="40" spans="1:11">
      <c r="A40" s="21">
        <v>43938</v>
      </c>
      <c r="B40" s="77">
        <f>'DC4-1'!B42</f>
        <v>2581.994</v>
      </c>
      <c r="C40" s="77">
        <f>IF(ISERROR(VLOOKUP(A40,'DC4-1'!$A$4:$Q$1997,5,TRUE)),"",VLOOKUP(A40,'DC4-1'!$A$4:$Q$1997,5,TRUE))</f>
        <v>203.081</v>
      </c>
      <c r="D40" s="65">
        <v>64.367</v>
      </c>
      <c r="E40" s="65">
        <v>64.394</v>
      </c>
      <c r="F40" s="74">
        <f t="shared" si="2"/>
        <v>2720.6945</v>
      </c>
      <c r="G40" s="75">
        <f t="shared" si="3"/>
        <v>1353.00000000007</v>
      </c>
      <c r="K40" s="82">
        <f>IF(AND(年报!N$2&lt;=A40,A40&lt;=年报!N$3),1,0)</f>
        <v>1</v>
      </c>
    </row>
    <row r="41" spans="1:11">
      <c r="A41" s="21">
        <v>43942</v>
      </c>
      <c r="B41" s="77">
        <f>'DC4-1'!B43</f>
        <v>2581.994</v>
      </c>
      <c r="C41" s="77">
        <f>IF(ISERROR(VLOOKUP(A41,'DC4-1'!$A$4:$Q$1997,5,TRUE)),"",VLOOKUP(A41,'DC4-1'!$A$4:$Q$1997,5,TRUE))</f>
        <v>203.493</v>
      </c>
      <c r="D41" s="65">
        <v>64.837</v>
      </c>
      <c r="E41" s="65">
        <v>64.864</v>
      </c>
      <c r="F41" s="74">
        <f t="shared" si="2"/>
        <v>2720.6365</v>
      </c>
      <c r="G41" s="75">
        <f t="shared" si="3"/>
        <v>1411.00000000006</v>
      </c>
      <c r="K41" s="82">
        <f>IF(AND(年报!N$2&lt;=A41,A41&lt;=年报!N$3),1,0)</f>
        <v>1</v>
      </c>
    </row>
    <row r="42" spans="1:11">
      <c r="A42" s="21">
        <v>43951</v>
      </c>
      <c r="B42" s="77">
        <f>'DC4-1'!B44</f>
        <v>2581.994</v>
      </c>
      <c r="C42" s="77">
        <f>IF(ISERROR(VLOOKUP(A42,'DC4-1'!$A$4:$Q$1997,5,TRUE)),"",VLOOKUP(A42,'DC4-1'!$A$4:$Q$1997,5,TRUE))</f>
        <v>206.1375</v>
      </c>
      <c r="D42" s="65">
        <v>67.524</v>
      </c>
      <c r="E42" s="65">
        <v>67.548</v>
      </c>
      <c r="F42" s="74">
        <f t="shared" si="2"/>
        <v>2720.5955</v>
      </c>
      <c r="G42" s="75">
        <f t="shared" si="3"/>
        <v>1452.00000000023</v>
      </c>
      <c r="K42" s="82">
        <f>IF(AND(年报!N$2&lt;=A42,A42&lt;=年报!N$3),1,0)</f>
        <v>1</v>
      </c>
    </row>
    <row r="43" spans="1:11">
      <c r="A43" s="21">
        <v>43956</v>
      </c>
      <c r="B43" s="77">
        <f>'DC4-1'!B45</f>
        <v>2581.994</v>
      </c>
      <c r="C43" s="77">
        <f>IF(ISERROR(VLOOKUP(A43,'DC4-1'!$A$4:$Q$1997,5,TRUE)),"",VLOOKUP(A43,'DC4-1'!$A$4:$Q$1997,5,TRUE))</f>
        <v>206.577</v>
      </c>
      <c r="D43" s="65">
        <v>67.969</v>
      </c>
      <c r="E43" s="65">
        <v>67.993</v>
      </c>
      <c r="F43" s="74">
        <f t="shared" si="2"/>
        <v>2720.59</v>
      </c>
      <c r="G43" s="75">
        <f t="shared" si="3"/>
        <v>1457.49999999998</v>
      </c>
      <c r="K43" s="82">
        <f>IF(AND(年报!N$2&lt;=A43,A43&lt;=年报!N$3),1,0)</f>
        <v>1</v>
      </c>
    </row>
    <row r="44" spans="1:11">
      <c r="A44" s="21">
        <v>43964</v>
      </c>
      <c r="B44" s="77">
        <f>'DC4-1'!B46</f>
        <v>2581.994</v>
      </c>
      <c r="C44" s="77">
        <f>IF(ISERROR(VLOOKUP(A44,'DC4-1'!$A$4:$Q$1997,5,TRUE)),"",VLOOKUP(A44,'DC4-1'!$A$4:$Q$1997,5,TRUE))</f>
        <v>209.16</v>
      </c>
      <c r="D44" s="65">
        <v>70.596</v>
      </c>
      <c r="E44" s="65">
        <v>70.622</v>
      </c>
      <c r="F44" s="74">
        <f t="shared" si="2"/>
        <v>2720.545</v>
      </c>
      <c r="G44" s="75">
        <f t="shared" si="3"/>
        <v>1502.50000000005</v>
      </c>
      <c r="K44" s="82">
        <f>IF(AND(年报!N$2&lt;=A44,A44&lt;=年报!N$3),1,0)</f>
        <v>1</v>
      </c>
    </row>
    <row r="45" spans="1:11">
      <c r="A45" s="21">
        <v>43972</v>
      </c>
      <c r="B45" s="77">
        <f>'DC4-1'!B47</f>
        <v>2581.994</v>
      </c>
      <c r="C45" s="77">
        <f>IF(ISERROR(VLOOKUP(A45,'DC4-1'!$A$4:$Q$1997,5,TRUE)),"",VLOOKUP(A45,'DC4-1'!$A$4:$Q$1997,5,TRUE))</f>
        <v>212.1685</v>
      </c>
      <c r="D45" s="65">
        <v>73.646</v>
      </c>
      <c r="E45" s="65">
        <v>73.668</v>
      </c>
      <c r="F45" s="74">
        <f t="shared" si="2"/>
        <v>2720.5055</v>
      </c>
      <c r="G45" s="75">
        <f t="shared" si="3"/>
        <v>1541.99999999992</v>
      </c>
      <c r="K45" s="82">
        <f>IF(AND(年报!N$2&lt;=A45,A45&lt;=年报!N$3),1,0)</f>
        <v>1</v>
      </c>
    </row>
    <row r="46" spans="1:11">
      <c r="A46" s="21">
        <v>43980</v>
      </c>
      <c r="B46" s="77">
        <f>'DC4-1'!B48</f>
        <v>2581.994</v>
      </c>
      <c r="C46" s="77">
        <f>IF(ISERROR(VLOOKUP(A46,'DC4-1'!$A$4:$Q$1997,5,TRUE)),"",VLOOKUP(A46,'DC4-1'!$A$4:$Q$1997,5,TRUE))</f>
        <v>212.1675</v>
      </c>
      <c r="D46" s="65">
        <v>73.61</v>
      </c>
      <c r="E46" s="65">
        <v>73.635</v>
      </c>
      <c r="F46" s="74">
        <f t="shared" si="2"/>
        <v>2720.539</v>
      </c>
      <c r="G46" s="75">
        <f t="shared" si="3"/>
        <v>1508.49999999991</v>
      </c>
      <c r="K46" s="82">
        <f>IF(AND(年报!N$2&lt;=A46,A46&lt;=年报!N$3),1,0)</f>
        <v>1</v>
      </c>
    </row>
    <row r="47" spans="1:11">
      <c r="A47" s="21">
        <v>43999</v>
      </c>
      <c r="B47" s="77">
        <f>'DC4-1'!B49</f>
        <v>2581.994</v>
      </c>
      <c r="C47" s="77">
        <f>IF(ISERROR(VLOOKUP(A47,'DC4-1'!$A$4:$Q$1997,5,TRUE)),"",VLOOKUP(A47,'DC4-1'!$A$4:$Q$1997,5,TRUE))</f>
        <v>215.368</v>
      </c>
      <c r="D47" s="65">
        <v>76.942</v>
      </c>
      <c r="E47" s="65">
        <v>76.963</v>
      </c>
      <c r="F47" s="74">
        <f t="shared" si="2"/>
        <v>2720.4095</v>
      </c>
      <c r="G47" s="75">
        <f t="shared" si="3"/>
        <v>1637.99999999992</v>
      </c>
      <c r="K47" s="82">
        <f>IF(AND(年报!N$2&lt;=A47,A47&lt;=年报!N$3),1,0)</f>
        <v>1</v>
      </c>
    </row>
    <row r="48" spans="1:11">
      <c r="A48" s="21">
        <v>44008</v>
      </c>
      <c r="B48" s="77">
        <f>'DC4-1'!B50</f>
        <v>2581.994</v>
      </c>
      <c r="C48" s="77">
        <f>IF(ISERROR(VLOOKUP(A48,'DC4-1'!$A$4:$Q$1997,5,TRUE)),"",VLOOKUP(A48,'DC4-1'!$A$4:$Q$1997,5,TRUE))</f>
        <v>215.364</v>
      </c>
      <c r="D48" s="65">
        <v>76.94</v>
      </c>
      <c r="E48" s="65">
        <v>76.963</v>
      </c>
      <c r="F48" s="74">
        <f t="shared" si="2"/>
        <v>2720.4065</v>
      </c>
      <c r="G48" s="75">
        <f t="shared" si="3"/>
        <v>1641.00000000008</v>
      </c>
      <c r="K48" s="82">
        <f>IF(AND(年报!N$2&lt;=A48,A48&lt;=年报!N$3),1,0)</f>
        <v>1</v>
      </c>
    </row>
    <row r="49" spans="1:11">
      <c r="A49" s="21">
        <v>44056</v>
      </c>
      <c r="B49" s="77">
        <f>'DC4-1'!B51</f>
        <v>2581.994</v>
      </c>
      <c r="C49" s="77">
        <f>IF(ISERROR(VLOOKUP(A49,'DC4-1'!$A$4:$Q$1997,5,TRUE)),"",VLOOKUP(A49,'DC4-1'!$A$4:$Q$1997,5,TRUE))</f>
        <v>219.0455</v>
      </c>
      <c r="D49" s="65">
        <v>80.766</v>
      </c>
      <c r="E49" s="65">
        <v>80.79</v>
      </c>
      <c r="F49" s="74">
        <f t="shared" si="2"/>
        <v>2720.2615</v>
      </c>
      <c r="G49" s="75">
        <f t="shared" si="3"/>
        <v>1785.9999999996</v>
      </c>
      <c r="H49" s="75"/>
      <c r="K49" s="82">
        <f>IF(AND(年报!N$2&lt;=A49,A49&lt;=年报!N$3),1,0)</f>
        <v>1</v>
      </c>
    </row>
    <row r="50" spans="1:11">
      <c r="A50" s="21">
        <v>44062</v>
      </c>
      <c r="B50" s="77">
        <f>'DC4-1'!B52</f>
        <v>2581.994</v>
      </c>
      <c r="C50" s="77">
        <f>IF(ISERROR(VLOOKUP(A50,'DC4-1'!$A$4:$Q$1997,5,TRUE)),"",VLOOKUP(A50,'DC4-1'!$A$4:$Q$1997,5,TRUE))</f>
        <v>218.996</v>
      </c>
      <c r="D50" s="65">
        <v>80.745</v>
      </c>
      <c r="E50" s="65">
        <v>80.773</v>
      </c>
      <c r="F50" s="74">
        <f t="shared" si="2"/>
        <v>2720.231</v>
      </c>
      <c r="G50" s="75">
        <f t="shared" si="3"/>
        <v>1816.49999999991</v>
      </c>
      <c r="K50" s="82">
        <f>IF(AND(年报!N$2&lt;=A50,A50&lt;=年报!N$3),1,0)</f>
        <v>1</v>
      </c>
    </row>
    <row r="51" spans="1:11">
      <c r="A51" s="21">
        <v>44070</v>
      </c>
      <c r="B51" s="77">
        <f>'DC4-1'!B53</f>
        <v>2581.994</v>
      </c>
      <c r="C51" s="77">
        <f>IF(ISERROR(VLOOKUP(A51,'DC4-1'!$A$4:$Q$1997,5,TRUE)),"",VLOOKUP(A51,'DC4-1'!$A$4:$Q$1997,5,TRUE))</f>
        <v>222.3115</v>
      </c>
      <c r="D51" s="65">
        <v>84.076</v>
      </c>
      <c r="E51" s="65">
        <v>84.099</v>
      </c>
      <c r="F51" s="74">
        <f t="shared" si="2"/>
        <v>2720.218</v>
      </c>
      <c r="G51" s="75">
        <f t="shared" si="3"/>
        <v>1829.50000000028</v>
      </c>
      <c r="K51" s="82">
        <f>IF(AND(年报!N$2&lt;=A51,A51&lt;=年报!N$3),1,0)</f>
        <v>1</v>
      </c>
    </row>
    <row r="52" spans="1:11">
      <c r="A52" s="21">
        <v>44084</v>
      </c>
      <c r="B52" s="77">
        <f>'DC4-1'!B54</f>
        <v>2581.994</v>
      </c>
      <c r="C52" s="77">
        <f>IF(ISERROR(VLOOKUP(A52,'DC4-1'!$A$4:$Q$1997,5,TRUE)),"",VLOOKUP(A52,'DC4-1'!$A$4:$Q$1997,5,TRUE))</f>
        <v>224.9835</v>
      </c>
      <c r="D52" s="65">
        <v>86.782</v>
      </c>
      <c r="E52" s="65">
        <v>86.805</v>
      </c>
      <c r="F52" s="74">
        <f t="shared" si="2"/>
        <v>2720.184</v>
      </c>
      <c r="G52" s="75">
        <f t="shared" si="3"/>
        <v>1863.49999999993</v>
      </c>
      <c r="K52" s="82">
        <f>IF(AND(年报!N$2&lt;=A52,A52&lt;=年报!N$3),1,0)</f>
        <v>1</v>
      </c>
    </row>
    <row r="53" spans="1:11">
      <c r="A53" s="21">
        <v>44092</v>
      </c>
      <c r="B53" s="77">
        <f>'DC4-1'!B55</f>
        <v>2581.994</v>
      </c>
      <c r="C53" s="77">
        <f>IF(ISERROR(VLOOKUP(A53,'DC4-1'!$A$4:$Q$1997,5,TRUE)),"",VLOOKUP(A53,'DC4-1'!$A$4:$Q$1997,5,TRUE))</f>
        <v>224.9535</v>
      </c>
      <c r="D53" s="65">
        <v>86.754</v>
      </c>
      <c r="E53" s="65">
        <v>86.781</v>
      </c>
      <c r="F53" s="74">
        <f t="shared" si="2"/>
        <v>2720.18</v>
      </c>
      <c r="G53" s="75">
        <f t="shared" si="3"/>
        <v>1867.49999999984</v>
      </c>
      <c r="K53" s="82">
        <f>IF(AND(年报!N$2&lt;=A53,A53&lt;=年报!N$3),1,0)</f>
        <v>1</v>
      </c>
    </row>
    <row r="54" spans="1:11">
      <c r="A54" s="21">
        <v>44100</v>
      </c>
      <c r="B54" s="77">
        <f>'DC4-1'!B56</f>
        <v>2581.994</v>
      </c>
      <c r="C54" s="77">
        <f>IF(ISERROR(VLOOKUP(A54,'DC4-1'!$A$4:$Q$1997,5,TRUE)),"",VLOOKUP(A54,'DC4-1'!$A$4:$Q$1997,5,TRUE))</f>
        <v>225.3425</v>
      </c>
      <c r="D54" s="65">
        <v>87.173</v>
      </c>
      <c r="E54" s="65">
        <v>87.2</v>
      </c>
      <c r="F54" s="74">
        <f t="shared" si="2"/>
        <v>2720.15</v>
      </c>
      <c r="G54" s="75">
        <f t="shared" si="3"/>
        <v>1897.49999999958</v>
      </c>
      <c r="K54" s="82">
        <f>IF(AND(年报!N$2&lt;=A54,A54&lt;=年报!N$3),1,0)</f>
        <v>1</v>
      </c>
    </row>
    <row r="55" spans="1:11">
      <c r="A55" s="21">
        <v>44114</v>
      </c>
      <c r="B55" s="77">
        <f>'DC4-1'!B57</f>
        <v>2581.994</v>
      </c>
      <c r="C55" s="77">
        <f>IF(ISERROR(VLOOKUP(A55,'DC4-1'!$A$4:$Q$1997,5,TRUE)),"",VLOOKUP(A55,'DC4-1'!$A$4:$Q$1997,5,TRUE))</f>
        <v>228.4075</v>
      </c>
      <c r="D55" s="65">
        <v>90.26</v>
      </c>
      <c r="E55" s="65">
        <v>90.286</v>
      </c>
      <c r="F55" s="74">
        <f t="shared" si="2"/>
        <v>2720.1285</v>
      </c>
      <c r="G55" s="75">
        <f t="shared" si="3"/>
        <v>1919.00000000032</v>
      </c>
      <c r="K55" s="82">
        <f>IF(AND(年报!N$2&lt;=A55,A55&lt;=年报!N$3),1,0)</f>
        <v>1</v>
      </c>
    </row>
    <row r="56" spans="1:11">
      <c r="A56" s="21">
        <v>44228</v>
      </c>
      <c r="B56" s="77">
        <f>'DC4-1'!B58</f>
        <v>2581.994</v>
      </c>
      <c r="C56" s="77">
        <f>IF(ISERROR(VLOOKUP(A56,'DC4-1'!$A$4:$Q$1997,5,TRUE)),"",VLOOKUP(A56,'DC4-1'!$A$4:$Q$1997,5,TRUE))</f>
        <v>249.8045</v>
      </c>
      <c r="D56" s="65">
        <v>111.928</v>
      </c>
      <c r="E56" s="65">
        <v>111.95</v>
      </c>
      <c r="F56" s="74">
        <f t="shared" si="2"/>
        <v>2719.8595</v>
      </c>
      <c r="G56" s="75">
        <f t="shared" si="3"/>
        <v>2187.99999999965</v>
      </c>
      <c r="K56" s="82">
        <f>IF(AND(年报!N$2&lt;=A56,A56&lt;=年报!N$3),1,0)</f>
        <v>0</v>
      </c>
    </row>
    <row r="57" spans="1:11">
      <c r="A57" s="21">
        <v>44256</v>
      </c>
      <c r="B57" s="77">
        <f>'DC4-1'!B59</f>
        <v>2581.994</v>
      </c>
      <c r="C57" s="77">
        <f>IF(ISERROR(VLOOKUP(A57,'DC4-1'!$A$4:$Q$1997,5,TRUE)),"",VLOOKUP(A57,'DC4-1'!$A$4:$Q$1997,5,TRUE))</f>
        <v>249.7185</v>
      </c>
      <c r="D57" s="65">
        <v>111.904</v>
      </c>
      <c r="E57" s="65">
        <v>111.932</v>
      </c>
      <c r="F57" s="74">
        <f t="shared" si="2"/>
        <v>2719.7945</v>
      </c>
      <c r="G57" s="75">
        <f t="shared" si="3"/>
        <v>2253.00000000016</v>
      </c>
      <c r="K57" s="82">
        <f>IF(AND(年报!N$2&lt;=A57,A57&lt;=年报!N$3),1,0)</f>
        <v>0</v>
      </c>
    </row>
    <row r="58" spans="1:11">
      <c r="A58" s="21">
        <v>44273</v>
      </c>
      <c r="B58" s="77">
        <f>'DC4-1'!B60</f>
        <v>2581.994</v>
      </c>
      <c r="C58" s="77">
        <f>IF(ISERROR(VLOOKUP(A58,'DC4-1'!$A$4:$Q$1997,5,TRUE)),"",VLOOKUP(A58,'DC4-1'!$A$4:$Q$1997,5,TRUE))</f>
        <v>253.0285</v>
      </c>
      <c r="D58" s="65">
        <v>115.21</v>
      </c>
      <c r="E58" s="65">
        <v>115.23</v>
      </c>
      <c r="F58" s="74">
        <f t="shared" si="2"/>
        <v>2719.8025</v>
      </c>
      <c r="G58" s="75">
        <f t="shared" si="3"/>
        <v>2244.99999999989</v>
      </c>
      <c r="K58" s="82">
        <f>IF(AND(年报!N$2&lt;=A58,A58&lt;=年报!N$3),1,0)</f>
        <v>0</v>
      </c>
    </row>
    <row r="59" spans="1:11">
      <c r="A59" s="21">
        <v>44287</v>
      </c>
      <c r="B59" s="77">
        <f>'DC4-1'!B61</f>
        <v>2581.994</v>
      </c>
      <c r="C59" s="77">
        <f>IF(ISERROR(VLOOKUP(A59,'DC4-1'!$A$4:$Q$1997,5,TRUE)),"",VLOOKUP(A59,'DC4-1'!$A$4:$Q$1997,5,TRUE))</f>
        <v>256.094</v>
      </c>
      <c r="D59" s="65">
        <v>118.293</v>
      </c>
      <c r="E59" s="65">
        <v>118.317</v>
      </c>
      <c r="F59" s="74">
        <f t="shared" si="2"/>
        <v>2719.783</v>
      </c>
      <c r="G59" s="75">
        <f t="shared" si="3"/>
        <v>2264.49999999977</v>
      </c>
      <c r="K59" s="82">
        <f>IF(AND(年报!N$2&lt;=A59,A59&lt;=年报!N$3),1,0)</f>
        <v>0</v>
      </c>
    </row>
    <row r="60" spans="1:11">
      <c r="A60" s="21">
        <v>44295</v>
      </c>
      <c r="B60" s="77">
        <f>'DC4-1'!B62</f>
        <v>2581.994</v>
      </c>
      <c r="C60" s="77">
        <f>IF(ISERROR(VLOOKUP(A60,'DC4-1'!$A$4:$Q$1997,5,TRUE)),"",VLOOKUP(A60,'DC4-1'!$A$4:$Q$1997,5,TRUE))</f>
        <v>256.6705</v>
      </c>
      <c r="D60" s="65">
        <v>118.879</v>
      </c>
      <c r="E60" s="65">
        <v>118.906</v>
      </c>
      <c r="F60" s="74">
        <f t="shared" si="2"/>
        <v>2719.772</v>
      </c>
      <c r="G60" s="75">
        <f t="shared" si="3"/>
        <v>2275.49999999974</v>
      </c>
      <c r="K60" s="82">
        <f>IF(AND(年报!N$2&lt;=A60,A60&lt;=年报!N$3),1,0)</f>
        <v>0</v>
      </c>
    </row>
    <row r="61" spans="1:11">
      <c r="A61" s="21">
        <v>44318</v>
      </c>
      <c r="B61" s="77">
        <f>'DC4-1'!B63</f>
        <v>2581.994</v>
      </c>
      <c r="C61" s="77">
        <f>IF(ISERROR(VLOOKUP(A61,'DC4-1'!$A$4:$Q$1997,5,TRUE)),"",VLOOKUP(A61,'DC4-1'!$A$4:$Q$1997,5,TRUE))</f>
        <v>259.476</v>
      </c>
      <c r="D61" s="65">
        <v>121.713</v>
      </c>
      <c r="E61" s="65">
        <v>121.739</v>
      </c>
      <c r="F61" s="74">
        <f t="shared" si="2"/>
        <v>2719.744</v>
      </c>
      <c r="G61" s="75">
        <f t="shared" si="3"/>
        <v>2303.49999999999</v>
      </c>
      <c r="K61" s="82">
        <f>IF(AND(年报!N$2&lt;=A61,A61&lt;=年报!N$3),1,0)</f>
        <v>0</v>
      </c>
    </row>
    <row r="62" spans="1:11">
      <c r="A62" s="21">
        <v>44325</v>
      </c>
      <c r="B62" s="77">
        <f>'DC4-1'!B64</f>
        <v>2581.994</v>
      </c>
      <c r="C62" s="77">
        <f>IF(ISERROR(VLOOKUP(A62,'DC4-1'!$A$4:$Q$1997,5,TRUE)),"",VLOOKUP(A62,'DC4-1'!$A$4:$Q$1997,5,TRUE))</f>
        <v>259.4725</v>
      </c>
      <c r="D62" s="65">
        <v>121.701</v>
      </c>
      <c r="E62" s="65">
        <v>121.728</v>
      </c>
      <c r="F62" s="74">
        <f t="shared" si="2"/>
        <v>2719.752</v>
      </c>
      <c r="G62" s="75">
        <f t="shared" si="3"/>
        <v>2295.50000000017</v>
      </c>
      <c r="K62" s="82">
        <f>IF(AND(年报!N$2&lt;=A62,A62&lt;=年报!N$3),1,0)</f>
        <v>0</v>
      </c>
    </row>
    <row r="63" spans="1:11">
      <c r="A63" s="21">
        <v>44333</v>
      </c>
      <c r="B63" s="77">
        <f>'DC4-1'!B65</f>
        <v>2581.994</v>
      </c>
      <c r="C63" s="77">
        <f>IF(ISERROR(VLOOKUP(A63,'DC4-1'!$A$4:$Q$1997,5,TRUE)),"",VLOOKUP(A63,'DC4-1'!$A$4:$Q$1997,5,TRUE))</f>
        <v>259.415</v>
      </c>
      <c r="D63" s="65">
        <v>121.67</v>
      </c>
      <c r="E63" s="65">
        <v>121.695</v>
      </c>
      <c r="F63" s="74">
        <f t="shared" si="2"/>
        <v>2719.7265</v>
      </c>
      <c r="G63" s="75">
        <f t="shared" si="3"/>
        <v>2320.99999999991</v>
      </c>
      <c r="K63" s="82">
        <f>IF(AND(年报!N$2&lt;=A63,A63&lt;=年报!N$3),1,0)</f>
        <v>0</v>
      </c>
    </row>
    <row r="64" spans="1:11">
      <c r="A64" s="21">
        <v>44345</v>
      </c>
      <c r="B64" s="77">
        <f>'DC4-1'!B66</f>
        <v>2581.994</v>
      </c>
      <c r="C64" s="77">
        <f>IF(ISERROR(VLOOKUP(A64,'DC4-1'!$A$4:$Q$1997,5,TRUE)),"",VLOOKUP(A64,'DC4-1'!$A$4:$Q$1997,5,TRUE))</f>
        <v>259.8015</v>
      </c>
      <c r="D64" s="65">
        <v>122.075</v>
      </c>
      <c r="E64" s="65">
        <v>122.094</v>
      </c>
      <c r="F64" s="74">
        <f t="shared" si="2"/>
        <v>2719.711</v>
      </c>
      <c r="G64" s="75">
        <f t="shared" si="3"/>
        <v>2336.49999999989</v>
      </c>
      <c r="K64" s="82">
        <f>IF(AND(年报!N$2&lt;=A64,A64&lt;=年报!N$3),1,0)</f>
        <v>0</v>
      </c>
    </row>
    <row r="65" spans="1:11">
      <c r="A65" s="21">
        <v>44352</v>
      </c>
      <c r="B65" s="77">
        <f>'DC4-1'!B67</f>
        <v>2581.994</v>
      </c>
      <c r="C65" s="77">
        <f>IF(ISERROR(VLOOKUP(A65,'DC4-1'!$A$4:$Q$1997,5,TRUE)),"",VLOOKUP(A65,'DC4-1'!$A$4:$Q$1997,5,TRUE))</f>
        <v>259.7625</v>
      </c>
      <c r="D65" s="65">
        <v>122.041</v>
      </c>
      <c r="E65" s="65">
        <v>122.062</v>
      </c>
      <c r="F65" s="74">
        <f t="shared" si="2"/>
        <v>2719.705</v>
      </c>
      <c r="G65" s="75">
        <f t="shared" si="3"/>
        <v>2342.5000000002</v>
      </c>
      <c r="K65" s="82">
        <f>IF(AND(年报!N$2&lt;=A65,A65&lt;=年报!N$3),1,0)</f>
        <v>0</v>
      </c>
    </row>
    <row r="66" s="83" customFormat="1" spans="1:13">
      <c r="A66" s="84">
        <v>44356</v>
      </c>
      <c r="B66" s="85">
        <f>AVERAGE(B67:B69)</f>
        <v>2581.994</v>
      </c>
      <c r="C66" s="86">
        <f t="shared" ref="C66:G66" si="4">AVERAGE(C67:C69)</f>
        <v>259.74</v>
      </c>
      <c r="D66" s="86">
        <f t="shared" si="4"/>
        <v>122.022</v>
      </c>
      <c r="E66" s="86">
        <f t="shared" si="4"/>
        <v>122.044333333333</v>
      </c>
      <c r="F66" s="86">
        <f t="shared" si="4"/>
        <v>2719.70083333333</v>
      </c>
      <c r="G66" s="87">
        <f t="shared" si="4"/>
        <v>2346.66666666635</v>
      </c>
      <c r="H66" s="88" t="s">
        <v>23</v>
      </c>
      <c r="I66" s="88"/>
      <c r="K66" s="89"/>
      <c r="M66" s="90"/>
    </row>
    <row r="67" spans="1:11">
      <c r="A67" s="21">
        <v>44356</v>
      </c>
      <c r="B67" s="77">
        <f>'DC4-1'!B68</f>
        <v>2581.994</v>
      </c>
      <c r="C67" s="77">
        <f>IF(ISERROR(VLOOKUP(A67,'DC4-1'!$A$4:$Q$1997,5,TRUE)),"",VLOOKUP(A67,'DC4-1'!$A$4:$Q$1997,5,TRUE))</f>
        <v>259.74</v>
      </c>
      <c r="D67" s="65">
        <v>122.021</v>
      </c>
      <c r="E67" s="65">
        <v>122.044</v>
      </c>
      <c r="F67" s="74">
        <f t="shared" si="2"/>
        <v>2719.7015</v>
      </c>
      <c r="G67" s="75">
        <f t="shared" si="3"/>
        <v>2345.99999999955</v>
      </c>
      <c r="K67" s="82">
        <f>IF(AND(年报!N$2&lt;=A67,A67&lt;=年报!N$3),1,0)</f>
        <v>0</v>
      </c>
    </row>
    <row r="68" spans="1:11">
      <c r="A68" s="21">
        <v>44356</v>
      </c>
      <c r="B68" s="77">
        <f>'DC4-1'!B69</f>
        <v>2581.994</v>
      </c>
      <c r="C68" s="77">
        <f>IF(ISERROR(VLOOKUP(A68,'DC4-1'!$A$4:$Q$1997,5,TRUE)),"",VLOOKUP(A68,'DC4-1'!$A$4:$Q$1997,5,TRUE))</f>
        <v>259.74</v>
      </c>
      <c r="D68" s="65">
        <v>122.022</v>
      </c>
      <c r="E68" s="65">
        <v>122.045</v>
      </c>
      <c r="F68" s="74">
        <f t="shared" si="2"/>
        <v>2719.7005</v>
      </c>
      <c r="G68" s="75">
        <f t="shared" si="3"/>
        <v>2346.99999999975</v>
      </c>
      <c r="K68" s="82">
        <f>IF(AND(年报!N$2&lt;=A68,A68&lt;=年报!N$3),1,0)</f>
        <v>0</v>
      </c>
    </row>
    <row r="69" spans="1:11">
      <c r="A69" s="21">
        <v>44356</v>
      </c>
      <c r="B69" s="77">
        <f>'DC4-1'!B70</f>
        <v>2581.994</v>
      </c>
      <c r="C69" s="77">
        <f>IF(ISERROR(VLOOKUP(A69,'DC4-1'!$A$4:$Q$1997,5,TRUE)),"",VLOOKUP(A69,'DC4-1'!$A$4:$Q$1997,5,TRUE))</f>
        <v>259.74</v>
      </c>
      <c r="D69" s="65">
        <v>122.023</v>
      </c>
      <c r="E69" s="65">
        <v>122.044</v>
      </c>
      <c r="F69" s="74">
        <f t="shared" si="2"/>
        <v>2719.7005</v>
      </c>
      <c r="G69" s="75">
        <f t="shared" si="3"/>
        <v>2346.99999999975</v>
      </c>
      <c r="K69" s="82">
        <f>IF(AND(年报!N$2&lt;=A69,A69&lt;=年报!N$3),1,0)</f>
        <v>0</v>
      </c>
    </row>
    <row r="70" spans="1:11">
      <c r="A70" s="21">
        <v>44361</v>
      </c>
      <c r="B70" s="77">
        <f>'DC4-1'!B71</f>
        <v>2581.994</v>
      </c>
      <c r="C70" s="77">
        <f>IF(ISERROR(VLOOKUP(A70,'DC4-1'!$A$4:$Q$1997,5,TRUE)),"",VLOOKUP(A70,'DC4-1'!$A$4:$Q$1997,5,TRUE))</f>
        <v>260.884</v>
      </c>
      <c r="D70" s="65">
        <v>123.17</v>
      </c>
      <c r="E70" s="65">
        <v>123.194</v>
      </c>
      <c r="F70" s="74">
        <f t="shared" si="2"/>
        <v>2719.696</v>
      </c>
      <c r="G70" s="75">
        <f t="shared" si="3"/>
        <v>2351.49999999976</v>
      </c>
      <c r="K70" s="82">
        <f>IF(AND(年报!N$2&lt;=A70,A70&lt;=年报!N$3),1,0)</f>
        <v>0</v>
      </c>
    </row>
    <row r="71" spans="1:11">
      <c r="A71" s="21">
        <v>44363</v>
      </c>
      <c r="B71" s="77">
        <f>'DC4-1'!B72</f>
        <v>2581.994</v>
      </c>
      <c r="C71" s="77">
        <f>IF(ISERROR(VLOOKUP(A71,'DC4-1'!$A$4:$Q$1997,5,TRUE)),"",VLOOKUP(A71,'DC4-1'!$A$4:$Q$1997,5,TRUE))</f>
        <v>260.87</v>
      </c>
      <c r="D71" s="65">
        <v>123.16</v>
      </c>
      <c r="E71" s="65">
        <v>123.185</v>
      </c>
      <c r="F71" s="74">
        <f t="shared" si="2"/>
        <v>2719.6915</v>
      </c>
      <c r="G71" s="75">
        <f t="shared" si="3"/>
        <v>2356.00000000022</v>
      </c>
      <c r="K71" s="82">
        <f>IF(AND(年报!N$2&lt;=A71,A71&lt;=年报!N$3),1,0)</f>
        <v>0</v>
      </c>
    </row>
    <row r="72" spans="1:11">
      <c r="A72" s="21">
        <v>44366</v>
      </c>
      <c r="B72" s="77">
        <f>'DC4-1'!B73</f>
        <v>2581.994</v>
      </c>
      <c r="C72" s="77">
        <f>IF(ISERROR(VLOOKUP(A72,'DC4-1'!$A$4:$Q$1997,5,TRUE)),"",VLOOKUP(A72,'DC4-1'!$A$4:$Q$1997,5,TRUE))</f>
        <v>260.858</v>
      </c>
      <c r="D72" s="65">
        <v>123.155</v>
      </c>
      <c r="E72" s="65">
        <v>123.175</v>
      </c>
      <c r="F72" s="74">
        <f t="shared" si="2"/>
        <v>2719.687</v>
      </c>
      <c r="G72" s="75">
        <f t="shared" si="3"/>
        <v>2360.49999999977</v>
      </c>
      <c r="K72" s="82">
        <f>IF(AND(年报!N$2&lt;=A72,A72&lt;=年报!N$3),1,0)</f>
        <v>0</v>
      </c>
    </row>
    <row r="73" spans="1:11">
      <c r="A73" s="21">
        <v>44367</v>
      </c>
      <c r="B73" s="77">
        <f>'DC4-1'!B74</f>
        <v>2581.994</v>
      </c>
      <c r="C73" s="77">
        <f>IF(ISERROR(VLOOKUP(A73,'DC4-1'!$A$4:$Q$1997,5,TRUE)),"",VLOOKUP(A73,'DC4-1'!$A$4:$Q$1997,5,TRUE))</f>
        <v>260.8105</v>
      </c>
      <c r="D73" s="65">
        <v>123.125</v>
      </c>
      <c r="E73" s="65">
        <v>123.139</v>
      </c>
      <c r="F73" s="74">
        <f t="shared" si="2"/>
        <v>2719.6725</v>
      </c>
      <c r="G73" s="75">
        <f t="shared" si="3"/>
        <v>2375</v>
      </c>
      <c r="H73" s="75"/>
      <c r="K73" s="82">
        <f>IF(AND(年报!N$2&lt;=A73,A73&lt;=年报!N$3),1,0)</f>
        <v>0</v>
      </c>
    </row>
    <row r="74" spans="1:11">
      <c r="A74" s="21">
        <v>44372</v>
      </c>
      <c r="B74" s="77">
        <f>'DC4-1'!B75</f>
        <v>2581.994</v>
      </c>
      <c r="C74" s="77">
        <f>IF(ISERROR(VLOOKUP(A74,'DC4-1'!$A$4:$Q$1997,5,TRUE)),"",VLOOKUP(A74,'DC4-1'!$A$4:$Q$1997,5,TRUE))</f>
        <v>260.8405</v>
      </c>
      <c r="D74" s="65">
        <v>123.13</v>
      </c>
      <c r="E74" s="65">
        <v>123.15</v>
      </c>
      <c r="F74" s="74">
        <f t="shared" si="2"/>
        <v>2719.6945</v>
      </c>
      <c r="G74" s="75">
        <f t="shared" si="3"/>
        <v>2353.00000000007</v>
      </c>
      <c r="K74" s="82">
        <f>IF(AND(年报!N$2&lt;=A74,A74&lt;=年报!N$3),1,0)</f>
        <v>0</v>
      </c>
    </row>
    <row r="75" spans="1:11">
      <c r="A75" s="21">
        <v>44373</v>
      </c>
      <c r="B75" s="77">
        <f>'DC4-1'!B76</f>
        <v>2581.994</v>
      </c>
      <c r="C75" s="77">
        <f>IF(ISERROR(VLOOKUP(A75,'DC4-1'!$A$4:$Q$1997,5,TRUE)),"",VLOOKUP(A75,'DC4-1'!$A$4:$Q$1997,5,TRUE))</f>
        <v>260.83</v>
      </c>
      <c r="D75" s="65">
        <v>123.116</v>
      </c>
      <c r="E75" s="65">
        <v>123.138</v>
      </c>
      <c r="F75" s="74">
        <f t="shared" si="2"/>
        <v>2719.697</v>
      </c>
      <c r="G75" s="75">
        <f t="shared" si="3"/>
        <v>2350.50000000001</v>
      </c>
      <c r="K75" s="82">
        <f>IF(AND(年报!N$2&lt;=A75,A75&lt;=年报!N$3),1,0)</f>
        <v>0</v>
      </c>
    </row>
    <row r="76" spans="1:11">
      <c r="A76" s="21">
        <v>44375</v>
      </c>
      <c r="B76" s="77">
        <f>'DC4-1'!B77</f>
        <v>2581.994</v>
      </c>
      <c r="C76" s="77">
        <f>IF(ISERROR(VLOOKUP(A76,'DC4-1'!$A$4:$Q$1997,5,TRUE)),"",VLOOKUP(A76,'DC4-1'!$A$4:$Q$1997,5,TRUE))</f>
        <v>260.8225</v>
      </c>
      <c r="D76" s="65">
        <v>123.116</v>
      </c>
      <c r="E76" s="65">
        <v>123.136</v>
      </c>
      <c r="F76" s="74">
        <f t="shared" si="2"/>
        <v>2719.6905</v>
      </c>
      <c r="G76" s="75">
        <f t="shared" si="3"/>
        <v>2357.00000000043</v>
      </c>
      <c r="K76" s="82">
        <f>IF(AND(年报!N$2&lt;=A76,A76&lt;=年报!N$3),1,0)</f>
        <v>0</v>
      </c>
    </row>
    <row r="77" spans="1:11">
      <c r="A77" s="21">
        <v>44377</v>
      </c>
      <c r="B77" s="77">
        <f>'DC4-1'!B78</f>
        <v>2581.994</v>
      </c>
      <c r="C77" s="77">
        <f>IF(ISERROR(VLOOKUP(A77,'DC4-1'!$A$4:$Q$1997,5,TRUE)),"",VLOOKUP(A77,'DC4-1'!$A$4:$Q$1997,5,TRUE))</f>
        <v>260.8085</v>
      </c>
      <c r="D77" s="65">
        <v>123.103</v>
      </c>
      <c r="E77" s="65">
        <v>123.127</v>
      </c>
      <c r="F77" s="74">
        <f t="shared" si="2"/>
        <v>2719.6875</v>
      </c>
      <c r="G77" s="75">
        <f t="shared" si="3"/>
        <v>2359.99999999967</v>
      </c>
      <c r="K77" s="82">
        <f>IF(AND(年报!N$2&lt;=A77,A77&lt;=年报!N$3),1,0)</f>
        <v>0</v>
      </c>
    </row>
    <row r="78" spans="1:11">
      <c r="A78" s="21">
        <v>44380</v>
      </c>
      <c r="B78" s="77">
        <f>'DC4-1'!B79</f>
        <v>2581.994</v>
      </c>
      <c r="C78" s="77">
        <f>IF(ISERROR(VLOOKUP(A78,'DC4-1'!$A$4:$Q$1997,5,TRUE)),"",VLOOKUP(A78,'DC4-1'!$A$4:$Q$1997,5,TRUE))</f>
        <v>260.789</v>
      </c>
      <c r="D78" s="65">
        <v>123.095</v>
      </c>
      <c r="E78" s="65">
        <v>123.111</v>
      </c>
      <c r="F78" s="74">
        <f t="shared" si="2"/>
        <v>2719.68</v>
      </c>
      <c r="G78" s="75">
        <f t="shared" si="3"/>
        <v>2367.49999999984</v>
      </c>
      <c r="K78" s="82">
        <f>IF(AND(年报!N$2&lt;=A78,A78&lt;=年报!N$3),1,0)</f>
        <v>0</v>
      </c>
    </row>
    <row r="79" spans="1:11">
      <c r="A79" s="21">
        <v>44383</v>
      </c>
      <c r="B79" s="77">
        <f>'DC4-1'!B80</f>
        <v>2581.994</v>
      </c>
      <c r="C79" s="77">
        <f>IF(ISERROR(VLOOKUP(A79,'DC4-1'!$A$4:$Q$1997,5,TRUE)),"",VLOOKUP(A79,'DC4-1'!$A$4:$Q$1997,5,TRUE))</f>
        <v>260.794</v>
      </c>
      <c r="D79" s="65">
        <v>123.098</v>
      </c>
      <c r="E79" s="65">
        <v>123.121</v>
      </c>
      <c r="F79" s="74">
        <f t="shared" si="2"/>
        <v>2719.6785</v>
      </c>
      <c r="G79" s="75">
        <f t="shared" si="3"/>
        <v>2369.00000000014</v>
      </c>
      <c r="K79" s="82">
        <f>IF(AND(年报!N$2&lt;=A79,A79&lt;=年报!N$3),1,0)</f>
        <v>0</v>
      </c>
    </row>
    <row r="80" spans="1:11">
      <c r="A80" s="21">
        <v>44385</v>
      </c>
      <c r="B80" s="77">
        <f>'DC4-1'!B81</f>
        <v>2581.994</v>
      </c>
      <c r="C80" s="77">
        <f>IF(ISERROR(VLOOKUP(A80,'DC4-1'!$A$4:$Q$1997,5,TRUE)),"",VLOOKUP(A80,'DC4-1'!$A$4:$Q$1997,5,TRUE))</f>
        <v>260.7795</v>
      </c>
      <c r="D80" s="65">
        <v>123.086</v>
      </c>
      <c r="E80" s="65">
        <v>123.106</v>
      </c>
      <c r="F80" s="74">
        <f t="shared" si="2"/>
        <v>2719.6775</v>
      </c>
      <c r="G80" s="75">
        <f t="shared" si="3"/>
        <v>2369.99999999989</v>
      </c>
      <c r="K80" s="82">
        <f>IF(AND(年报!N$2&lt;=A80,A80&lt;=年报!N$3),1,0)</f>
        <v>0</v>
      </c>
    </row>
    <row r="81" spans="1:11">
      <c r="A81" s="21">
        <v>44387</v>
      </c>
      <c r="B81" s="77">
        <f>'DC4-1'!B82</f>
        <v>2581.994</v>
      </c>
      <c r="C81" s="77">
        <f>IF(ISERROR(VLOOKUP(A81,'DC4-1'!$A$4:$Q$1997,5,TRUE)),"",VLOOKUP(A81,'DC4-1'!$A$4:$Q$1997,5,TRUE))</f>
        <v>260.775</v>
      </c>
      <c r="D81" s="65">
        <v>123.075</v>
      </c>
      <c r="E81" s="65">
        <v>123.101</v>
      </c>
      <c r="F81" s="74">
        <f t="shared" si="2"/>
        <v>2719.681</v>
      </c>
      <c r="G81" s="75">
        <f t="shared" si="3"/>
        <v>2366.50000000009</v>
      </c>
      <c r="K81" s="82">
        <f>IF(AND(年报!N$2&lt;=A81,A81&lt;=年报!N$3),1,0)</f>
        <v>0</v>
      </c>
    </row>
    <row r="82" spans="1:11">
      <c r="A82" s="21">
        <v>44390</v>
      </c>
      <c r="B82" s="77">
        <f>'DC4-1'!B83</f>
        <v>2581.994</v>
      </c>
      <c r="C82" s="77">
        <f>IF(ISERROR(VLOOKUP(A82,'DC4-1'!$A$4:$Q$1997,5,TRUE)),"",VLOOKUP(A82,'DC4-1'!$A$4:$Q$1997,5,TRUE))</f>
        <v>260.771</v>
      </c>
      <c r="D82" s="65">
        <v>123.071</v>
      </c>
      <c r="E82" s="65">
        <v>123.093</v>
      </c>
      <c r="F82" s="74">
        <f t="shared" si="2"/>
        <v>2719.683</v>
      </c>
      <c r="G82" s="75">
        <f t="shared" si="3"/>
        <v>2364.49999999968</v>
      </c>
      <c r="K82" s="82">
        <f>IF(AND(年报!N$2&lt;=A82,A82&lt;=年报!N$3),1,0)</f>
        <v>0</v>
      </c>
    </row>
    <row r="83" spans="1:11">
      <c r="A83" s="21">
        <v>44397</v>
      </c>
      <c r="B83" s="77">
        <f>'DC4-1'!B84</f>
        <v>2581.994</v>
      </c>
      <c r="C83" s="77">
        <f>IF(ISERROR(VLOOKUP(A83,'DC4-1'!$A$4:$Q$1997,5,TRUE)),"",VLOOKUP(A83,'DC4-1'!$A$4:$Q$1997,5,TRUE))</f>
        <v>262.638</v>
      </c>
      <c r="D83" s="65">
        <v>124.965</v>
      </c>
      <c r="E83" s="65">
        <v>124.984</v>
      </c>
      <c r="F83" s="74">
        <f t="shared" si="2"/>
        <v>2719.6575</v>
      </c>
      <c r="G83" s="75">
        <f t="shared" si="3"/>
        <v>2389.99999999987</v>
      </c>
      <c r="K83" s="82">
        <f>IF(AND(年报!N$2&lt;=A83,A83&lt;=年报!N$3),1,0)</f>
        <v>0</v>
      </c>
    </row>
    <row r="84" spans="1:11">
      <c r="A84" s="21">
        <v>44401</v>
      </c>
      <c r="B84" s="77">
        <f>'DC4-1'!B85</f>
        <v>2581.994</v>
      </c>
      <c r="C84" s="77">
        <f>IF(ISERROR(VLOOKUP(A84,'DC4-1'!$A$4:$Q$1997,5,TRUE)),"",VLOOKUP(A84,'DC4-1'!$A$4:$Q$1997,5,TRUE))</f>
        <v>262.635</v>
      </c>
      <c r="D84" s="65">
        <v>124.961</v>
      </c>
      <c r="E84" s="65">
        <v>124.977</v>
      </c>
      <c r="F84" s="74">
        <f t="shared" si="2"/>
        <v>2719.66</v>
      </c>
      <c r="G84" s="75">
        <f t="shared" si="3"/>
        <v>2387.50000000027</v>
      </c>
      <c r="K84" s="82">
        <f>IF(AND(年报!N$2&lt;=A84,A84&lt;=年报!N$3),1,0)</f>
        <v>0</v>
      </c>
    </row>
    <row r="85" spans="1:11">
      <c r="A85" s="21">
        <v>44437</v>
      </c>
      <c r="B85" s="77">
        <f>'DC4-1'!B86</f>
        <v>2581.994</v>
      </c>
      <c r="C85" s="77">
        <f>IF(ISERROR(VLOOKUP(A85,'DC4-1'!$A$4:$Q$1997,5,TRUE)),"",VLOOKUP(A85,'DC4-1'!$A$4:$Q$1997,5,TRUE))</f>
        <v>269.265</v>
      </c>
      <c r="D85" s="65">
        <v>131.621</v>
      </c>
      <c r="E85" s="65">
        <v>131.643</v>
      </c>
      <c r="F85" s="74">
        <f t="shared" si="2"/>
        <v>2719.627</v>
      </c>
      <c r="G85" s="75">
        <f t="shared" si="3"/>
        <v>2420.50000000017</v>
      </c>
      <c r="K85" s="82">
        <f>IF(AND(年报!N$2&lt;=A85,A85&lt;=年报!N$3),1,0)</f>
        <v>0</v>
      </c>
    </row>
    <row r="86" spans="1:11">
      <c r="A86" s="21">
        <v>44445</v>
      </c>
      <c r="B86" s="77">
        <f>'DC4-1'!B87</f>
        <v>2581.994</v>
      </c>
      <c r="C86" s="77">
        <f>IF(ISERROR(VLOOKUP(A86,'DC4-1'!$A$4:$Q$1997,5,TRUE)),"",VLOOKUP(A86,'DC4-1'!$A$4:$Q$1997,5,TRUE))</f>
        <v>269.7915</v>
      </c>
      <c r="D86" s="65">
        <v>132.158</v>
      </c>
      <c r="E86" s="65">
        <v>132.18</v>
      </c>
      <c r="F86" s="74">
        <f t="shared" si="2"/>
        <v>2719.6165</v>
      </c>
      <c r="G86" s="75">
        <f t="shared" si="3"/>
        <v>2431.00000000004</v>
      </c>
      <c r="K86" s="82">
        <f>IF(AND(年报!N$2&lt;=A86,A86&lt;=年报!N$3),1,0)</f>
        <v>0</v>
      </c>
    </row>
    <row r="87" spans="1:11">
      <c r="A87" s="21">
        <v>44448</v>
      </c>
      <c r="B87" s="77">
        <f>'DC4-1'!B88</f>
        <v>2581.994</v>
      </c>
      <c r="C87" s="77">
        <f>IF(ISERROR(VLOOKUP(A87,'DC4-1'!$A$4:$Q$1997,5,TRUE)),"",VLOOKUP(A87,'DC4-1'!$A$4:$Q$1997,5,TRUE))</f>
        <v>269.7105</v>
      </c>
      <c r="D87" s="65">
        <v>132.07</v>
      </c>
      <c r="E87" s="65">
        <v>132.159</v>
      </c>
      <c r="F87" s="74">
        <f t="shared" si="2"/>
        <v>2719.59</v>
      </c>
      <c r="G87" s="75">
        <f t="shared" si="3"/>
        <v>2457.49999999998</v>
      </c>
      <c r="K87" s="82">
        <f>IF(AND(年报!N$2&lt;=A87,A87&lt;=年报!N$3),1,0)</f>
        <v>0</v>
      </c>
    </row>
    <row r="88" spans="1:11">
      <c r="A88" s="21"/>
      <c r="B88" s="77"/>
      <c r="C88" s="77"/>
      <c r="D88" s="65"/>
      <c r="E88" s="65"/>
      <c r="F88" s="74"/>
      <c r="G88" s="75"/>
      <c r="K88" s="82">
        <f>IF(AND(年报!N$2&lt;=A88,A88&lt;=年报!N$3),1,0)</f>
        <v>0</v>
      </c>
    </row>
    <row r="89" spans="1:11">
      <c r="A89" s="21"/>
      <c r="B89" s="77"/>
      <c r="C89" s="77"/>
      <c r="D89" s="65"/>
      <c r="E89" s="65"/>
      <c r="F89" s="74"/>
      <c r="G89" s="75"/>
      <c r="K89" s="82">
        <f>IF(AND(年报!N$2&lt;=A89,A89&lt;=年报!N$3),1,0)</f>
        <v>0</v>
      </c>
    </row>
    <row r="90" spans="1:11">
      <c r="A90" s="21"/>
      <c r="B90" s="77"/>
      <c r="C90" s="77"/>
      <c r="D90" s="65"/>
      <c r="E90" s="65"/>
      <c r="F90" s="74"/>
      <c r="G90" s="75"/>
      <c r="K90" s="82">
        <f>IF(AND(年报!N$2&lt;=A90,A90&lt;=年报!N$3),1,0)</f>
        <v>0</v>
      </c>
    </row>
    <row r="91" spans="1:11">
      <c r="A91" s="21"/>
      <c r="B91" s="77"/>
      <c r="C91" s="77"/>
      <c r="D91" s="65"/>
      <c r="E91" s="65"/>
      <c r="F91" s="74"/>
      <c r="G91" s="75"/>
      <c r="K91" s="82">
        <f>IF(AND(年报!N$2&lt;=A91,A91&lt;=年报!N$3),1,0)</f>
        <v>0</v>
      </c>
    </row>
    <row r="92" spans="1:11">
      <c r="A92" s="21"/>
      <c r="B92" s="77"/>
      <c r="C92" s="77"/>
      <c r="D92" s="65"/>
      <c r="E92" s="65"/>
      <c r="F92" s="74"/>
      <c r="G92" s="75"/>
      <c r="K92" s="82">
        <f>IF(AND(年报!N$2&lt;=A92,A92&lt;=年报!N$3),1,0)</f>
        <v>0</v>
      </c>
    </row>
    <row r="93" spans="1:11">
      <c r="A93" s="21"/>
      <c r="B93" s="77"/>
      <c r="C93" s="77"/>
      <c r="D93" s="65"/>
      <c r="E93" s="65"/>
      <c r="F93" s="74"/>
      <c r="G93" s="75"/>
      <c r="K93" s="82">
        <f>IF(AND(年报!N$2&lt;=A93,A93&lt;=年报!N$3),1,0)</f>
        <v>0</v>
      </c>
    </row>
    <row r="94" spans="1:11">
      <c r="A94" s="21"/>
      <c r="B94" s="77"/>
      <c r="C94" s="77"/>
      <c r="D94" s="65"/>
      <c r="E94" s="65"/>
      <c r="F94" s="74"/>
      <c r="G94" s="75"/>
      <c r="K94" s="82">
        <f>IF(AND(年报!N$2&lt;=A94,A94&lt;=年报!N$3),1,0)</f>
        <v>0</v>
      </c>
    </row>
    <row r="95" spans="1:11">
      <c r="A95" s="21"/>
      <c r="B95" s="77"/>
      <c r="C95" s="77"/>
      <c r="F95" s="74"/>
      <c r="G95" s="75"/>
      <c r="H95" s="75"/>
      <c r="K95" s="82">
        <f>IF(AND(年报!N$2&lt;=A95,A95&lt;=年报!N$3),1,0)</f>
        <v>0</v>
      </c>
    </row>
    <row r="96" spans="1:11">
      <c r="A96" s="21"/>
      <c r="B96" s="77"/>
      <c r="C96" s="77"/>
      <c r="D96" s="65"/>
      <c r="E96" s="65"/>
      <c r="F96" s="74"/>
      <c r="G96" s="75"/>
      <c r="K96" s="82">
        <f>IF(AND(年报!N$2&lt;=A96,A96&lt;=年报!N$3),1,0)</f>
        <v>0</v>
      </c>
    </row>
    <row r="97" spans="1:11">
      <c r="A97" s="21"/>
      <c r="B97" s="77"/>
      <c r="C97" s="77"/>
      <c r="D97" s="65"/>
      <c r="E97" s="65"/>
      <c r="F97" s="74"/>
      <c r="G97" s="75"/>
      <c r="K97" s="82">
        <f>IF(AND(年报!N$2&lt;=A97,A97&lt;=年报!N$3),1,0)</f>
        <v>0</v>
      </c>
    </row>
    <row r="98" spans="1:11">
      <c r="A98" s="21"/>
      <c r="B98" s="77"/>
      <c r="C98" s="77"/>
      <c r="D98" s="65"/>
      <c r="E98" s="65"/>
      <c r="F98" s="74"/>
      <c r="G98" s="75"/>
      <c r="K98" s="82">
        <f>IF(AND(年报!N$2&lt;=A98,A98&lt;=年报!N$3),1,0)</f>
        <v>0</v>
      </c>
    </row>
    <row r="99" spans="1:11">
      <c r="A99" s="21"/>
      <c r="B99" s="77"/>
      <c r="C99" s="77"/>
      <c r="D99" s="65"/>
      <c r="E99" s="65"/>
      <c r="F99" s="74"/>
      <c r="G99" s="75"/>
      <c r="K99" s="82">
        <f>IF(AND(年报!N$2&lt;=A99,A99&lt;=年报!N$3),1,0)</f>
        <v>0</v>
      </c>
    </row>
    <row r="100" spans="1:11">
      <c r="A100" s="21"/>
      <c r="B100" s="77"/>
      <c r="C100" s="77"/>
      <c r="D100" s="65"/>
      <c r="E100" s="65"/>
      <c r="F100" s="74"/>
      <c r="G100" s="75"/>
      <c r="K100" s="82">
        <f>IF(AND(年报!N$2&lt;=A100,A100&lt;=年报!N$3),1,0)</f>
        <v>0</v>
      </c>
    </row>
    <row r="101" spans="1:11">
      <c r="A101" s="21"/>
      <c r="B101" s="77"/>
      <c r="C101" s="77"/>
      <c r="D101" s="65"/>
      <c r="E101" s="65"/>
      <c r="F101" s="74"/>
      <c r="G101" s="75"/>
      <c r="K101" s="82">
        <f>IF(AND(年报!N$2&lt;=A101,A101&lt;=年报!N$3),1,0)</f>
        <v>0</v>
      </c>
    </row>
    <row r="102" spans="1:11">
      <c r="A102" s="21"/>
      <c r="B102" s="77"/>
      <c r="C102" s="77"/>
      <c r="D102" s="65"/>
      <c r="E102" s="65"/>
      <c r="F102" s="74"/>
      <c r="G102" s="75"/>
      <c r="K102" s="82">
        <f>IF(AND(年报!N$2&lt;=A102,A102&lt;=年报!N$3),1,0)</f>
        <v>0</v>
      </c>
    </row>
    <row r="103" spans="1:11">
      <c r="A103" s="21"/>
      <c r="B103" s="77"/>
      <c r="C103" s="77"/>
      <c r="D103" s="65"/>
      <c r="E103" s="65"/>
      <c r="F103" s="74"/>
      <c r="G103" s="75"/>
      <c r="K103" s="82">
        <f>IF(AND(年报!N$2&lt;=A103,A103&lt;=年报!N$3),1,0)</f>
        <v>0</v>
      </c>
    </row>
    <row r="104" spans="1:11">
      <c r="A104" s="21"/>
      <c r="B104" s="77"/>
      <c r="C104" s="77"/>
      <c r="D104" s="65"/>
      <c r="E104" s="65"/>
      <c r="F104" s="74"/>
      <c r="G104" s="75"/>
      <c r="K104" s="82">
        <f>IF(AND(年报!N$2&lt;=A104,A104&lt;=年报!N$3),1,0)</f>
        <v>0</v>
      </c>
    </row>
    <row r="105" spans="1:11">
      <c r="A105" s="21"/>
      <c r="B105" s="77"/>
      <c r="C105" s="77"/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/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/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/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/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/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/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/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/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/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/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/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/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/>
      <c r="F118" s="74"/>
      <c r="G118" s="75"/>
      <c r="H118" s="75"/>
      <c r="K118" s="82">
        <f>IF(AND(年报!N$2&lt;=A118,A118&lt;=年报!N$3),1,0)</f>
        <v>0</v>
      </c>
    </row>
    <row r="119" spans="1:11">
      <c r="A119" s="21"/>
      <c r="B119" s="77"/>
      <c r="C119" s="77"/>
      <c r="D119" s="65"/>
      <c r="E119" s="65"/>
      <c r="F119" s="74"/>
      <c r="G119" s="75"/>
      <c r="K119" s="82">
        <f>IF(AND(年报!N$2&lt;=A119,A119&lt;=年报!N$3),1,0)</f>
        <v>0</v>
      </c>
    </row>
    <row r="120" spans="1:11">
      <c r="A120" s="21"/>
      <c r="B120" s="77"/>
      <c r="C120" s="77"/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/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/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F141" s="74"/>
      <c r="G141" s="75"/>
      <c r="H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F164" s="74"/>
      <c r="G164" s="75"/>
      <c r="H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F187" s="74"/>
      <c r="G187" s="75"/>
      <c r="H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F210" s="74"/>
      <c r="G210" s="75"/>
      <c r="H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F233" s="74"/>
      <c r="G233" s="75"/>
      <c r="H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:11">
      <c r="A236" s="21"/>
      <c r="B236" s="77"/>
      <c r="C236" s="77"/>
      <c r="D236" s="65"/>
      <c r="E236" s="65"/>
      <c r="F236" s="74"/>
      <c r="G236" s="75"/>
      <c r="K236" s="82"/>
    </row>
    <row r="237" spans="1:11">
      <c r="A237" s="21"/>
      <c r="B237" s="77"/>
      <c r="C237" s="77"/>
      <c r="D237" s="65"/>
      <c r="E237" s="65"/>
      <c r="F237" s="74"/>
      <c r="G237" s="75"/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  <row r="878" spans="11:11">
      <c r="K878" s="82"/>
    </row>
    <row r="879" spans="11:11">
      <c r="K879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9"/>
  <sheetViews>
    <sheetView topLeftCell="A61" workbookViewId="0">
      <selection activeCell="E87" sqref="E8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208</v>
      </c>
      <c r="B2" s="65"/>
      <c r="C2" s="69">
        <v>43546</v>
      </c>
      <c r="D2" s="70" t="s">
        <v>209</v>
      </c>
      <c r="E2" s="70" t="s">
        <v>210</v>
      </c>
      <c r="F2" s="93">
        <v>2726.4487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 t="s">
        <v>20</v>
      </c>
    </row>
    <row r="4" spans="1:11">
      <c r="A4" s="21">
        <v>43546</v>
      </c>
      <c r="B4" s="77">
        <f>'DC4-1'!B6</f>
        <v>2581.994</v>
      </c>
      <c r="C4" s="77">
        <f>IF(ISERROR(VLOOKUP(A4,'DC4-1'!$A$4:$Q$1997,5,TRUE)),"",VLOOKUP(A4,'DC4-1'!$A$4:$Q$1997,5,TRUE))</f>
        <v>145.219</v>
      </c>
      <c r="D4" s="65">
        <v>0.493</v>
      </c>
      <c r="E4" s="65">
        <v>0.53</v>
      </c>
      <c r="F4" s="74">
        <f t="shared" ref="F4:F35" si="0">(B4+C4)-(D4+E4)/2</f>
        <v>2726.7015</v>
      </c>
      <c r="G4" s="75">
        <f t="shared" ref="G4:G35" si="1">(F$4-F4)*1000</f>
        <v>0</v>
      </c>
      <c r="K4" s="82"/>
    </row>
    <row r="5" spans="1:11">
      <c r="A5" s="21">
        <v>43561</v>
      </c>
      <c r="B5" s="77">
        <f>'DC4-1'!B7</f>
        <v>2581.994</v>
      </c>
      <c r="C5" s="77">
        <f>IF(ISERROR(VLOOKUP(A5,'DC4-1'!$A$4:$Q$1997,5,TRUE)),"",VLOOKUP(A5,'DC4-1'!$A$4:$Q$1997,5,TRUE))</f>
        <v>148.5795</v>
      </c>
      <c r="D5" s="65">
        <v>4.013</v>
      </c>
      <c r="E5" s="65">
        <v>4.045</v>
      </c>
      <c r="F5" s="74">
        <f t="shared" si="0"/>
        <v>2726.5445</v>
      </c>
      <c r="G5" s="75">
        <f t="shared" si="1"/>
        <v>157.000000000153</v>
      </c>
      <c r="K5" s="82">
        <f>IF(AND(年报!N$2&lt;=A5,A5&lt;=年报!N$3),1,0)</f>
        <v>0</v>
      </c>
    </row>
    <row r="6" spans="1:11">
      <c r="A6" s="21">
        <v>43573</v>
      </c>
      <c r="B6" s="77">
        <f>'DC4-1'!B8</f>
        <v>2581.994</v>
      </c>
      <c r="C6" s="77">
        <f>IF(ISERROR(VLOOKUP(A6,'DC4-1'!$A$4:$Q$1997,5,TRUE)),"",VLOOKUP(A6,'DC4-1'!$A$4:$Q$1997,5,TRUE))</f>
        <v>151.9105</v>
      </c>
      <c r="D6" s="65">
        <v>7.436</v>
      </c>
      <c r="E6" s="65">
        <v>7.469</v>
      </c>
      <c r="F6" s="74">
        <f t="shared" si="0"/>
        <v>2726.452</v>
      </c>
      <c r="G6" s="75">
        <f t="shared" si="1"/>
        <v>249.499999999898</v>
      </c>
      <c r="I6" s="63">
        <v>1.918</v>
      </c>
      <c r="J6" s="63">
        <v>1.956</v>
      </c>
      <c r="K6" s="82">
        <f>IF(AND(年报!N$2&lt;=A6,A6&lt;=年报!N$3),1,0)</f>
        <v>0</v>
      </c>
    </row>
    <row r="7" spans="1:11">
      <c r="A7" s="21">
        <v>43581</v>
      </c>
      <c r="B7" s="77">
        <f>'DC4-1'!B9</f>
        <v>2581.994</v>
      </c>
      <c r="C7" s="77">
        <f>IF(ISERROR(VLOOKUP(A7,'DC4-1'!$A$4:$Q$1997,5,TRUE)),"",VLOOKUP(A7,'DC4-1'!$A$4:$Q$1997,5,TRUE))</f>
        <v>152.473</v>
      </c>
      <c r="D7" s="65">
        <v>8.038</v>
      </c>
      <c r="E7" s="65">
        <v>8.074</v>
      </c>
      <c r="F7" s="74">
        <f t="shared" si="0"/>
        <v>2726.411</v>
      </c>
      <c r="G7" s="75">
        <f t="shared" si="1"/>
        <v>290.500000000065</v>
      </c>
      <c r="K7" s="82">
        <f>IF(AND(年报!N$2&lt;=A7,A7&lt;=年报!N$3),1,0)</f>
        <v>0</v>
      </c>
    </row>
    <row r="8" spans="1:11">
      <c r="A8" s="21">
        <v>43595</v>
      </c>
      <c r="B8" s="77">
        <f>'DC4-1'!B10</f>
        <v>2581.994</v>
      </c>
      <c r="C8" s="77">
        <f>IF(ISERROR(VLOOKUP(A8,'DC4-1'!$A$4:$Q$1997,5,TRUE)),"",VLOOKUP(A8,'DC4-1'!$A$4:$Q$1997,5,TRUE))</f>
        <v>155.1285</v>
      </c>
      <c r="D8" s="65">
        <v>10.785</v>
      </c>
      <c r="E8" s="65">
        <v>10.819</v>
      </c>
      <c r="F8" s="74">
        <f t="shared" si="0"/>
        <v>2726.3205</v>
      </c>
      <c r="G8" s="75">
        <f t="shared" si="1"/>
        <v>381.000000000313</v>
      </c>
      <c r="K8" s="82">
        <f>IF(AND(年报!N$2&lt;=A8,A8&lt;=年报!N$3),1,0)</f>
        <v>0</v>
      </c>
    </row>
    <row r="9" spans="1:11">
      <c r="A9" s="21">
        <v>43601</v>
      </c>
      <c r="B9" s="77">
        <f>'DC4-1'!B11</f>
        <v>2581.994</v>
      </c>
      <c r="C9" s="77">
        <f>IF(ISERROR(VLOOKUP(A9,'DC4-1'!$A$4:$Q$1997,5,TRUE)),"",VLOOKUP(A9,'DC4-1'!$A$4:$Q$1997,5,TRUE))</f>
        <v>155.714</v>
      </c>
      <c r="D9" s="65">
        <v>11.399</v>
      </c>
      <c r="E9" s="65">
        <v>11.432</v>
      </c>
      <c r="F9" s="74">
        <f t="shared" si="0"/>
        <v>2726.2925</v>
      </c>
      <c r="G9" s="75">
        <f t="shared" si="1"/>
        <v>409.000000000106</v>
      </c>
      <c r="K9" s="82">
        <f>IF(AND(年报!N$2&lt;=A9,A9&lt;=年报!N$3),1,0)</f>
        <v>0</v>
      </c>
    </row>
    <row r="10" spans="1:11">
      <c r="A10" s="21">
        <v>43608</v>
      </c>
      <c r="B10" s="77">
        <f>'DC4-1'!B12</f>
        <v>2581.994</v>
      </c>
      <c r="C10" s="77">
        <f>IF(ISERROR(VLOOKUP(A10,'DC4-1'!$A$4:$Q$1997,5,TRUE)),"",VLOOKUP(A10,'DC4-1'!$A$4:$Q$1997,5,TRUE))</f>
        <v>158.4695</v>
      </c>
      <c r="D10" s="65">
        <v>14.196</v>
      </c>
      <c r="E10" s="65">
        <v>14.229</v>
      </c>
      <c r="F10" s="74">
        <f t="shared" si="0"/>
        <v>2726.251</v>
      </c>
      <c r="G10" s="75">
        <f t="shared" si="1"/>
        <v>450.49999999992</v>
      </c>
      <c r="K10" s="82">
        <f>IF(AND(年报!N$2&lt;=A10,A10&lt;=年报!N$3),1,0)</f>
        <v>0</v>
      </c>
    </row>
    <row r="11" spans="1:11">
      <c r="A11" s="21">
        <v>43623</v>
      </c>
      <c r="B11" s="77">
        <f>'DC4-1'!B13</f>
        <v>2581.994</v>
      </c>
      <c r="C11" s="77">
        <f>IF(ISERROR(VLOOKUP(A11,'DC4-1'!$A$4:$Q$1997,5,TRUE)),"",VLOOKUP(A11,'DC4-1'!$A$4:$Q$1997,5,TRUE))</f>
        <v>161.5275</v>
      </c>
      <c r="D11" s="65">
        <v>17.332</v>
      </c>
      <c r="E11" s="65">
        <v>17.364</v>
      </c>
      <c r="F11" s="74">
        <f t="shared" si="0"/>
        <v>2726.1735</v>
      </c>
      <c r="G11" s="75">
        <f t="shared" si="1"/>
        <v>527.999999999793</v>
      </c>
      <c r="K11" s="82">
        <f>IF(AND(年报!N$2&lt;=A11,A11&lt;=年报!N$3),1,0)</f>
        <v>0</v>
      </c>
    </row>
    <row r="12" spans="1:11">
      <c r="A12" s="21">
        <v>43630</v>
      </c>
      <c r="B12" s="77">
        <f>'DC4-1'!B14</f>
        <v>2581.994</v>
      </c>
      <c r="C12" s="77">
        <f>IF(ISERROR(VLOOKUP(A12,'DC4-1'!$A$4:$Q$1997,5,TRUE)),"",VLOOKUP(A12,'DC4-1'!$A$4:$Q$1997,5,TRUE))</f>
        <v>162.0845</v>
      </c>
      <c r="D12" s="65">
        <v>17.94</v>
      </c>
      <c r="E12" s="65">
        <v>17.966</v>
      </c>
      <c r="F12" s="74">
        <f t="shared" si="0"/>
        <v>2726.1255</v>
      </c>
      <c r="G12" s="75">
        <f t="shared" si="1"/>
        <v>576.000000000022</v>
      </c>
      <c r="K12" s="82">
        <f>IF(AND(年报!N$2&lt;=A12,A12&lt;=年报!N$3),1,0)</f>
        <v>0</v>
      </c>
    </row>
    <row r="13" spans="1:11">
      <c r="A13" s="21">
        <v>43637</v>
      </c>
      <c r="B13" s="77">
        <f>'DC4-1'!B15</f>
        <v>2581.994</v>
      </c>
      <c r="C13" s="77">
        <f>IF(ISERROR(VLOOKUP(A13,'DC4-1'!$A$4:$Q$1997,5,TRUE)),"",VLOOKUP(A13,'DC4-1'!$A$4:$Q$1997,5,TRUE))</f>
        <v>164.839</v>
      </c>
      <c r="D13" s="65">
        <v>20.715</v>
      </c>
      <c r="E13" s="65">
        <v>20.749</v>
      </c>
      <c r="F13" s="74">
        <f t="shared" si="0"/>
        <v>2726.101</v>
      </c>
      <c r="G13" s="75">
        <f t="shared" si="1"/>
        <v>600.500000000011</v>
      </c>
      <c r="K13" s="82">
        <f>IF(AND(年报!N$2&lt;=A13,A13&lt;=年报!N$3),1,0)</f>
        <v>0</v>
      </c>
    </row>
    <row r="14" spans="1:11">
      <c r="A14" s="21">
        <v>43645</v>
      </c>
      <c r="B14" s="77">
        <f>'DC4-1'!B16</f>
        <v>2581.994</v>
      </c>
      <c r="C14" s="77">
        <f>IF(ISERROR(VLOOKUP(A14,'DC4-1'!$A$4:$Q$1997,5,TRUE)),"",VLOOKUP(A14,'DC4-1'!$A$4:$Q$1997,5,TRUE))</f>
        <v>164.7725</v>
      </c>
      <c r="D14" s="65">
        <v>20.694</v>
      </c>
      <c r="E14" s="65">
        <v>20.728</v>
      </c>
      <c r="F14" s="74">
        <f t="shared" si="0"/>
        <v>2726.0555</v>
      </c>
      <c r="G14" s="75">
        <f t="shared" si="1"/>
        <v>645.999999999731</v>
      </c>
      <c r="K14" s="82">
        <f>IF(AND(年报!N$2&lt;=A14,A14&lt;=年报!N$3),1,0)</f>
        <v>0</v>
      </c>
    </row>
    <row r="15" spans="1:11">
      <c r="A15" s="21">
        <v>43651</v>
      </c>
      <c r="B15" s="77">
        <f>'DC4-1'!B17</f>
        <v>2581.994</v>
      </c>
      <c r="C15" s="77">
        <f>IF(ISERROR(VLOOKUP(A15,'DC4-1'!$A$4:$Q$1997,5,TRUE)),"",VLOOKUP(A15,'DC4-1'!$A$4:$Q$1997,5,TRUE))</f>
        <v>164.7385</v>
      </c>
      <c r="D15" s="65">
        <v>20.679</v>
      </c>
      <c r="E15" s="65">
        <v>20.712</v>
      </c>
      <c r="F15" s="74">
        <f t="shared" si="0"/>
        <v>2726.037</v>
      </c>
      <c r="G15" s="75">
        <f t="shared" si="1"/>
        <v>664.499999999862</v>
      </c>
      <c r="K15" s="82">
        <f>IF(AND(年报!N$2&lt;=A15,A15&lt;=年报!N$3),1,0)</f>
        <v>0</v>
      </c>
    </row>
    <row r="16" spans="1:11">
      <c r="A16" s="21">
        <v>43660</v>
      </c>
      <c r="B16" s="77">
        <f>'DC4-1'!B18</f>
        <v>2581.994</v>
      </c>
      <c r="C16" s="77">
        <f>IF(ISERROR(VLOOKUP(A16,'DC4-1'!$A$4:$Q$1997,5,TRUE)),"",VLOOKUP(A16,'DC4-1'!$A$4:$Q$1997,5,TRUE))</f>
        <v>164.708</v>
      </c>
      <c r="D16" s="65">
        <v>20.669</v>
      </c>
      <c r="E16" s="65">
        <v>20.703</v>
      </c>
      <c r="F16" s="74">
        <f t="shared" si="0"/>
        <v>2726.016</v>
      </c>
      <c r="G16" s="75">
        <f t="shared" si="1"/>
        <v>685.500000000047</v>
      </c>
      <c r="K16" s="82">
        <f>IF(AND(年报!N$2&lt;=A16,A16&lt;=年报!N$3),1,0)</f>
        <v>0</v>
      </c>
    </row>
    <row r="17" spans="1:11">
      <c r="A17" s="21">
        <v>43665</v>
      </c>
      <c r="B17" s="77">
        <f>'DC4-1'!B19</f>
        <v>2581.994</v>
      </c>
      <c r="C17" s="77">
        <f>IF(ISERROR(VLOOKUP(A17,'DC4-1'!$A$4:$Q$1997,5,TRUE)),"",VLOOKUP(A17,'DC4-1'!$A$4:$Q$1997,5,TRUE))</f>
        <v>164.6945</v>
      </c>
      <c r="D17" s="65">
        <v>20.667</v>
      </c>
      <c r="E17" s="65">
        <v>20.692</v>
      </c>
      <c r="F17" s="74">
        <f t="shared" si="0"/>
        <v>2726.009</v>
      </c>
      <c r="G17" s="75">
        <f t="shared" si="1"/>
        <v>692.500000000109</v>
      </c>
      <c r="K17" s="82">
        <f>IF(AND(年报!N$2&lt;=A17,A17&lt;=年报!N$3),1,0)</f>
        <v>0</v>
      </c>
    </row>
    <row r="18" spans="1:11">
      <c r="A18" s="21">
        <v>43671</v>
      </c>
      <c r="B18" s="77">
        <f>'DC4-1'!B20</f>
        <v>2581.994</v>
      </c>
      <c r="C18" s="77">
        <f>IF(ISERROR(VLOOKUP(A18,'DC4-1'!$A$4:$Q$1997,5,TRUE)),"",VLOOKUP(A18,'DC4-1'!$A$4:$Q$1997,5,TRUE))</f>
        <v>164.674</v>
      </c>
      <c r="D18" s="65">
        <v>20.655</v>
      </c>
      <c r="E18" s="65">
        <v>20.687</v>
      </c>
      <c r="F18" s="74">
        <f t="shared" si="0"/>
        <v>2725.997</v>
      </c>
      <c r="G18" s="75">
        <f t="shared" si="1"/>
        <v>704.499999999825</v>
      </c>
      <c r="K18" s="82">
        <f>IF(AND(年报!N$2&lt;=A18,A18&lt;=年报!N$3),1,0)</f>
        <v>0</v>
      </c>
    </row>
    <row r="19" spans="1:11">
      <c r="A19" s="21">
        <v>43678</v>
      </c>
      <c r="B19" s="77">
        <f>'DC4-1'!B21</f>
        <v>2581.994</v>
      </c>
      <c r="C19" s="77">
        <f>IF(ISERROR(VLOOKUP(A19,'DC4-1'!$A$4:$Q$1997,5,TRUE)),"",VLOOKUP(A19,'DC4-1'!$A$4:$Q$1997,5,TRUE))</f>
        <v>164.659</v>
      </c>
      <c r="D19" s="65">
        <v>20.646</v>
      </c>
      <c r="E19" s="65">
        <v>20.682</v>
      </c>
      <c r="F19" s="74">
        <f t="shared" si="0"/>
        <v>2725.989</v>
      </c>
      <c r="G19" s="75">
        <f t="shared" si="1"/>
        <v>712.500000000091</v>
      </c>
      <c r="K19" s="82">
        <f>IF(AND(年报!N$2&lt;=A19,A19&lt;=年报!N$3),1,0)</f>
        <v>0</v>
      </c>
    </row>
    <row r="20" spans="1:11">
      <c r="A20" s="21">
        <v>43686</v>
      </c>
      <c r="B20" s="77">
        <f>'DC4-1'!B22</f>
        <v>2581.994</v>
      </c>
      <c r="C20" s="77">
        <f>IF(ISERROR(VLOOKUP(A20,'DC4-1'!$A$4:$Q$1997,5,TRUE)),"",VLOOKUP(A20,'DC4-1'!$A$4:$Q$1997,5,TRUE))</f>
        <v>164.641</v>
      </c>
      <c r="D20" s="65">
        <v>20.644</v>
      </c>
      <c r="E20" s="65">
        <v>20.686</v>
      </c>
      <c r="F20" s="74">
        <f t="shared" si="0"/>
        <v>2725.97</v>
      </c>
      <c r="G20" s="75">
        <f t="shared" si="1"/>
        <v>731.499999999869</v>
      </c>
      <c r="K20" s="82">
        <f>IF(AND(年报!N$2&lt;=A20,A20&lt;=年报!N$3),1,0)</f>
        <v>0</v>
      </c>
    </row>
    <row r="21" spans="1:11">
      <c r="A21" s="21">
        <v>43693</v>
      </c>
      <c r="B21" s="77">
        <f>'DC4-1'!B23</f>
        <v>2581.994</v>
      </c>
      <c r="C21" s="77">
        <f>IF(ISERROR(VLOOKUP(A21,'DC4-1'!$A$4:$Q$1997,5,TRUE)),"",VLOOKUP(A21,'DC4-1'!$A$4:$Q$1997,5,TRUE))</f>
        <v>165.2045</v>
      </c>
      <c r="D21" s="65">
        <v>21.213</v>
      </c>
      <c r="E21" s="65">
        <v>21.257</v>
      </c>
      <c r="F21" s="74">
        <f t="shared" si="0"/>
        <v>2725.9635</v>
      </c>
      <c r="G21" s="75">
        <f t="shared" si="1"/>
        <v>738.000000000284</v>
      </c>
      <c r="K21" s="82">
        <f>IF(AND(年报!N$2&lt;=A21,A21&lt;=年报!N$3),1,0)</f>
        <v>0</v>
      </c>
    </row>
    <row r="22" spans="1:11">
      <c r="A22" s="21">
        <v>43708</v>
      </c>
      <c r="B22" s="77">
        <f>'DC4-1'!B24</f>
        <v>2581.994</v>
      </c>
      <c r="C22" s="77">
        <f>IF(ISERROR(VLOOKUP(A22,'DC4-1'!$A$4:$Q$1997,5,TRUE)),"",VLOOKUP(A22,'DC4-1'!$A$4:$Q$1997,5,TRUE))</f>
        <v>167.871</v>
      </c>
      <c r="D22" s="65">
        <v>23.895</v>
      </c>
      <c r="E22" s="65">
        <v>23.923</v>
      </c>
      <c r="F22" s="74">
        <f t="shared" si="0"/>
        <v>2725.956</v>
      </c>
      <c r="G22" s="75">
        <f t="shared" si="1"/>
        <v>745.499999999993</v>
      </c>
      <c r="K22" s="82">
        <f>IF(AND(年报!N$2&lt;=A22,A22&lt;=年报!N$3),1,0)</f>
        <v>0</v>
      </c>
    </row>
    <row r="23" spans="1:11">
      <c r="A23" s="21">
        <v>43713</v>
      </c>
      <c r="B23" s="77">
        <f>'DC4-1'!B25</f>
        <v>2581.994</v>
      </c>
      <c r="C23" s="77">
        <f>IF(ISERROR(VLOOKUP(A23,'DC4-1'!$A$4:$Q$1997,5,TRUE)),"",VLOOKUP(A23,'DC4-1'!$A$4:$Q$1997,5,TRUE))</f>
        <v>167.8675</v>
      </c>
      <c r="D23" s="65">
        <v>23.888</v>
      </c>
      <c r="E23" s="65">
        <v>23.914</v>
      </c>
      <c r="F23" s="74">
        <f t="shared" si="0"/>
        <v>2725.9605</v>
      </c>
      <c r="G23" s="75">
        <f t="shared" si="1"/>
        <v>740.999999999985</v>
      </c>
      <c r="K23" s="82">
        <f>IF(AND(年报!N$2&lt;=A23,A23&lt;=年报!N$3),1,0)</f>
        <v>0</v>
      </c>
    </row>
    <row r="24" spans="1:11">
      <c r="A24" s="21">
        <v>43722</v>
      </c>
      <c r="B24" s="77">
        <f>'DC4-1'!B26</f>
        <v>2581.994</v>
      </c>
      <c r="C24" s="77">
        <f>IF(ISERROR(VLOOKUP(A24,'DC4-1'!$A$4:$Q$1997,5,TRUE)),"",VLOOKUP(A24,'DC4-1'!$A$4:$Q$1997,5,TRUE))</f>
        <v>168.4295</v>
      </c>
      <c r="D24" s="65">
        <v>24.462</v>
      </c>
      <c r="E24" s="65">
        <v>24.491</v>
      </c>
      <c r="F24" s="74">
        <f t="shared" si="0"/>
        <v>2725.947</v>
      </c>
      <c r="G24" s="75">
        <f t="shared" si="1"/>
        <v>754.500000000007</v>
      </c>
      <c r="K24" s="82">
        <f>IF(AND(年报!N$2&lt;=A24,A24&lt;=年报!N$3),1,0)</f>
        <v>0</v>
      </c>
    </row>
    <row r="25" spans="1:11">
      <c r="A25" s="21">
        <v>43728</v>
      </c>
      <c r="B25" s="77">
        <f>'DC4-1'!B27</f>
        <v>2581.994</v>
      </c>
      <c r="C25" s="77">
        <f>IF(ISERROR(VLOOKUP(A25,'DC4-1'!$A$4:$Q$1997,5,TRUE)),"",VLOOKUP(A25,'DC4-1'!$A$4:$Q$1997,5,TRUE))</f>
        <v>168.4115</v>
      </c>
      <c r="D25" s="65">
        <v>24.463</v>
      </c>
      <c r="E25" s="65">
        <v>24.49</v>
      </c>
      <c r="F25" s="74">
        <f t="shared" si="0"/>
        <v>2725.929</v>
      </c>
      <c r="G25" s="75">
        <f t="shared" si="1"/>
        <v>772.500000000036</v>
      </c>
      <c r="K25" s="82">
        <f>IF(AND(年报!N$2&lt;=A25,A25&lt;=年报!N$3),1,0)</f>
        <v>0</v>
      </c>
    </row>
    <row r="26" spans="1:11">
      <c r="A26" s="21">
        <v>43742</v>
      </c>
      <c r="B26" s="77">
        <f>'DC4-1'!B28</f>
        <v>2581.994</v>
      </c>
      <c r="C26" s="77">
        <f>IF(ISERROR(VLOOKUP(A26,'DC4-1'!$A$4:$Q$1997,5,TRUE)),"",VLOOKUP(A26,'DC4-1'!$A$4:$Q$1997,5,TRUE))</f>
        <v>171.1225</v>
      </c>
      <c r="D26" s="65">
        <v>27.196</v>
      </c>
      <c r="E26" s="65">
        <v>27.225</v>
      </c>
      <c r="F26" s="74">
        <f t="shared" si="0"/>
        <v>2725.906</v>
      </c>
      <c r="G26" s="75">
        <f t="shared" si="1"/>
        <v>795.500000000175</v>
      </c>
      <c r="H26" s="75"/>
      <c r="K26" s="82">
        <f>IF(AND(年报!N$2&lt;=A26,A26&lt;=年报!N$3),1,0)</f>
        <v>0</v>
      </c>
    </row>
    <row r="27" spans="1:11">
      <c r="A27" s="21">
        <v>43749</v>
      </c>
      <c r="B27" s="77">
        <f>'DC4-1'!B29</f>
        <v>2581.994</v>
      </c>
      <c r="C27" s="77">
        <f>IF(ISERROR(VLOOKUP(A27,'DC4-1'!$A$4:$Q$1997,5,TRUE)),"",VLOOKUP(A27,'DC4-1'!$A$4:$Q$1997,5,TRUE))</f>
        <v>171.085</v>
      </c>
      <c r="D27" s="65">
        <v>27.174</v>
      </c>
      <c r="E27" s="65">
        <v>27.2</v>
      </c>
      <c r="F27" s="74">
        <f t="shared" si="0"/>
        <v>2725.892</v>
      </c>
      <c r="G27" s="75">
        <f t="shared" si="1"/>
        <v>809.499999999844</v>
      </c>
      <c r="K27" s="82">
        <f>IF(AND(年报!N$2&lt;=A27,A27&lt;=年报!N$3),1,0)</f>
        <v>0</v>
      </c>
    </row>
    <row r="28" spans="1:11">
      <c r="A28" s="21">
        <v>43762</v>
      </c>
      <c r="B28" s="77">
        <f>'DC4-1'!B30</f>
        <v>2581.994</v>
      </c>
      <c r="C28" s="77">
        <f>IF(ISERROR(VLOOKUP(A28,'DC4-1'!$A$4:$Q$1997,5,TRUE)),"",VLOOKUP(A28,'DC4-1'!$A$4:$Q$1997,5,TRUE))</f>
        <v>174.3905</v>
      </c>
      <c r="D28" s="65">
        <v>30.528</v>
      </c>
      <c r="E28" s="65">
        <v>30.555</v>
      </c>
      <c r="F28" s="74">
        <f t="shared" si="0"/>
        <v>2725.843</v>
      </c>
      <c r="G28" s="75">
        <f t="shared" si="1"/>
        <v>858.499999999822</v>
      </c>
      <c r="K28" s="82">
        <f>IF(AND(年报!N$2&lt;=A28,A28&lt;=年报!N$3),1,0)</f>
        <v>0</v>
      </c>
    </row>
    <row r="29" spans="1:11">
      <c r="A29" s="21">
        <v>43770</v>
      </c>
      <c r="B29" s="77">
        <f>'DC4-1'!B31</f>
        <v>2581.994</v>
      </c>
      <c r="C29" s="77">
        <f>IF(ISERROR(VLOOKUP(A29,'DC4-1'!$A$4:$Q$1997,5,TRUE)),"",VLOOKUP(A29,'DC4-1'!$A$4:$Q$1997,5,TRUE))</f>
        <v>177.4835</v>
      </c>
      <c r="D29" s="65">
        <v>33.65</v>
      </c>
      <c r="E29" s="65">
        <v>33.678</v>
      </c>
      <c r="F29" s="74">
        <f t="shared" si="0"/>
        <v>2725.8135</v>
      </c>
      <c r="G29" s="75">
        <f t="shared" si="1"/>
        <v>888.000000000375</v>
      </c>
      <c r="K29" s="82">
        <f>IF(AND(年报!N$2&lt;=A29,A29&lt;=年报!N$3),1,0)</f>
        <v>0</v>
      </c>
    </row>
    <row r="30" spans="1:11">
      <c r="A30" s="21">
        <v>43778</v>
      </c>
      <c r="B30" s="77">
        <f>'DC4-1'!B32</f>
        <v>2581.994</v>
      </c>
      <c r="C30" s="77">
        <f>IF(ISERROR(VLOOKUP(A30,'DC4-1'!$A$4:$Q$1997,5,TRUE)),"",VLOOKUP(A30,'DC4-1'!$A$4:$Q$1997,5,TRUE))</f>
        <v>180.6385</v>
      </c>
      <c r="D30" s="65">
        <v>36.852</v>
      </c>
      <c r="E30" s="65">
        <v>36.881</v>
      </c>
      <c r="F30" s="74">
        <f t="shared" si="0"/>
        <v>2725.766</v>
      </c>
      <c r="G30" s="75">
        <f t="shared" si="1"/>
        <v>935.500000000047</v>
      </c>
      <c r="K30" s="82">
        <f>IF(AND(年报!N$2&lt;=A30,A30&lt;=年报!N$3),1,0)</f>
        <v>0</v>
      </c>
    </row>
    <row r="31" spans="1:11">
      <c r="A31" s="21">
        <v>43791</v>
      </c>
      <c r="B31" s="77">
        <f>'DC4-1'!B33</f>
        <v>2581.994</v>
      </c>
      <c r="C31" s="77">
        <f>IF(ISERROR(VLOOKUP(A31,'DC4-1'!$A$4:$Q$1997,5,TRUE)),"",VLOOKUP(A31,'DC4-1'!$A$4:$Q$1997,5,TRUE))</f>
        <v>184.322</v>
      </c>
      <c r="D31" s="65">
        <v>40.608</v>
      </c>
      <c r="E31" s="65">
        <v>40.363</v>
      </c>
      <c r="F31" s="74">
        <f t="shared" si="0"/>
        <v>2725.8305</v>
      </c>
      <c r="G31" s="75">
        <f t="shared" si="1"/>
        <v>871.000000000095</v>
      </c>
      <c r="K31" s="82">
        <f>IF(AND(年报!N$2&lt;=A31,A31&lt;=年报!N$3),1,0)</f>
        <v>0</v>
      </c>
    </row>
    <row r="32" spans="1:11">
      <c r="A32" s="21">
        <v>43802</v>
      </c>
      <c r="B32" s="77">
        <f>'DC4-1'!B34</f>
        <v>2581.994</v>
      </c>
      <c r="C32" s="77">
        <f>IF(ISERROR(VLOOKUP(A32,'DC4-1'!$A$4:$Q$1997,5,TRUE)),"",VLOOKUP(A32,'DC4-1'!$A$4:$Q$1997,5,TRUE))</f>
        <v>187.01</v>
      </c>
      <c r="D32" s="65">
        <v>43.354</v>
      </c>
      <c r="E32" s="65">
        <v>43.384</v>
      </c>
      <c r="F32" s="74">
        <f t="shared" si="0"/>
        <v>2725.635</v>
      </c>
      <c r="G32" s="75">
        <f t="shared" si="1"/>
        <v>1066.50000000036</v>
      </c>
      <c r="K32" s="82">
        <f>IF(AND(年报!N$2&lt;=A32,A32&lt;=年报!N$3),1,0)</f>
        <v>0</v>
      </c>
    </row>
    <row r="33" spans="1:11">
      <c r="A33" s="21">
        <v>43824</v>
      </c>
      <c r="B33" s="77">
        <f>'DC4-1'!B35</f>
        <v>2581.994</v>
      </c>
      <c r="C33" s="77">
        <f>IF(ISERROR(VLOOKUP(A33,'DC4-1'!$A$4:$Q$1997,5,TRUE)),"",VLOOKUP(A33,'DC4-1'!$A$4:$Q$1997,5,TRUE))</f>
        <v>190.2285</v>
      </c>
      <c r="D33" s="65">
        <v>46.664</v>
      </c>
      <c r="E33" s="65">
        <v>46.694</v>
      </c>
      <c r="F33" s="74">
        <f t="shared" si="0"/>
        <v>2725.5435</v>
      </c>
      <c r="G33" s="75">
        <f t="shared" si="1"/>
        <v>1157.9999999999</v>
      </c>
      <c r="K33" s="82">
        <f>IF(AND(年报!N$2&lt;=A33,A33&lt;=年报!N$3),1,0)</f>
        <v>1</v>
      </c>
    </row>
    <row r="34" spans="1:11">
      <c r="A34" s="21">
        <v>43834</v>
      </c>
      <c r="B34" s="77">
        <f>'DC4-1'!B36</f>
        <v>2581.994</v>
      </c>
      <c r="C34" s="77">
        <f>IF(ISERROR(VLOOKUP(A34,'DC4-1'!$A$4:$Q$1997,5,TRUE)),"",VLOOKUP(A34,'DC4-1'!$A$4:$Q$1997,5,TRUE))</f>
        <v>190.2345</v>
      </c>
      <c r="D34" s="65">
        <v>46.695</v>
      </c>
      <c r="E34" s="65">
        <v>46.722</v>
      </c>
      <c r="F34" s="74">
        <f t="shared" si="0"/>
        <v>2725.52</v>
      </c>
      <c r="G34" s="75">
        <f t="shared" si="1"/>
        <v>1181.50000000014</v>
      </c>
      <c r="K34" s="82">
        <f>IF(AND(年报!N$2&lt;=A34,A34&lt;=年报!N$3),1,0)</f>
        <v>1</v>
      </c>
    </row>
    <row r="35" spans="1:11">
      <c r="A35" s="21">
        <v>43839</v>
      </c>
      <c r="B35" s="77">
        <f>'DC4-1'!B37</f>
        <v>2581.994</v>
      </c>
      <c r="C35" s="77">
        <f>IF(ISERROR(VLOOKUP(A35,'DC4-1'!$A$4:$Q$1997,5,TRUE)),"",VLOOKUP(A35,'DC4-1'!$A$4:$Q$1997,5,TRUE))</f>
        <v>193.5085</v>
      </c>
      <c r="D35" s="65">
        <v>49.991</v>
      </c>
      <c r="E35" s="65">
        <v>50.023</v>
      </c>
      <c r="F35" s="74">
        <f t="shared" si="0"/>
        <v>2725.4955</v>
      </c>
      <c r="G35" s="75">
        <f t="shared" si="1"/>
        <v>1206.00000000013</v>
      </c>
      <c r="K35" s="82">
        <f>IF(AND(年报!N$2&lt;=A35,A35&lt;=年报!N$3),1,0)</f>
        <v>1</v>
      </c>
    </row>
    <row r="36" spans="1:11">
      <c r="A36" s="21">
        <v>43845</v>
      </c>
      <c r="B36" s="77">
        <f>'DC4-1'!B38</f>
        <v>2581.994</v>
      </c>
      <c r="C36" s="77">
        <f>IF(ISERROR(VLOOKUP(A36,'DC4-1'!$A$4:$Q$1997,5,TRUE)),"",VLOOKUP(A36,'DC4-1'!$A$4:$Q$1997,5,TRUE))</f>
        <v>193.499</v>
      </c>
      <c r="D36" s="65">
        <v>50.034</v>
      </c>
      <c r="E36" s="65">
        <v>50.065</v>
      </c>
      <c r="F36" s="74">
        <f t="shared" ref="F36:F86" si="2">(B36+C36)-(D36+E36)/2</f>
        <v>2725.4435</v>
      </c>
      <c r="G36" s="75">
        <f t="shared" ref="G36:G86" si="3">(F$4-F36)*1000</f>
        <v>1258.00000000027</v>
      </c>
      <c r="K36" s="82">
        <f>IF(AND(年报!N$2&lt;=A36,A36&lt;=年报!N$3),1,0)</f>
        <v>1</v>
      </c>
    </row>
    <row r="37" spans="1:11">
      <c r="A37" s="21">
        <v>43908</v>
      </c>
      <c r="B37" s="77">
        <f>'DC4-1'!B39</f>
        <v>2581.994</v>
      </c>
      <c r="C37" s="77">
        <f>IF(ISERROR(VLOOKUP(A37,'DC4-1'!$A$4:$Q$1997,5,TRUE)),"",VLOOKUP(A37,'DC4-1'!$A$4:$Q$1997,5,TRUE))</f>
        <v>193.3015</v>
      </c>
      <c r="D37" s="65">
        <v>49.9</v>
      </c>
      <c r="E37" s="65">
        <v>49.935</v>
      </c>
      <c r="F37" s="74">
        <f t="shared" si="2"/>
        <v>2725.378</v>
      </c>
      <c r="G37" s="75">
        <f t="shared" si="3"/>
        <v>1323.49999999997</v>
      </c>
      <c r="K37" s="82">
        <f>IF(AND(年报!N$2&lt;=A37,A37&lt;=年报!N$3),1,0)</f>
        <v>1</v>
      </c>
    </row>
    <row r="38" spans="1:11">
      <c r="A38" s="21">
        <v>43930</v>
      </c>
      <c r="B38" s="77">
        <f>'DC4-1'!B40</f>
        <v>2581.994</v>
      </c>
      <c r="C38" s="77">
        <f>IF(ISERROR(VLOOKUP(A38,'DC4-1'!$A$4:$Q$1997,5,TRUE)),"",VLOOKUP(A38,'DC4-1'!$A$4:$Q$1997,5,TRUE))</f>
        <v>200.2455</v>
      </c>
      <c r="D38" s="65">
        <v>56.861</v>
      </c>
      <c r="E38" s="65">
        <v>56.891</v>
      </c>
      <c r="F38" s="74">
        <f t="shared" si="2"/>
        <v>2725.3635</v>
      </c>
      <c r="G38" s="75">
        <f t="shared" si="3"/>
        <v>1338.00000000019</v>
      </c>
      <c r="K38" s="82">
        <f>IF(AND(年报!N$2&lt;=A38,A38&lt;=年报!N$3),1,0)</f>
        <v>1</v>
      </c>
    </row>
    <row r="39" spans="1:11">
      <c r="A39" s="21">
        <v>43938</v>
      </c>
      <c r="B39" s="77">
        <f>'DC4-1'!B41</f>
        <v>2581.994</v>
      </c>
      <c r="C39" s="77">
        <f>IF(ISERROR(VLOOKUP(A39,'DC4-1'!$A$4:$Q$1997,5,TRUE)),"",VLOOKUP(A39,'DC4-1'!$A$4:$Q$1997,5,TRUE))</f>
        <v>203.081</v>
      </c>
      <c r="D39" s="65">
        <v>59.689</v>
      </c>
      <c r="E39" s="65">
        <v>59.719</v>
      </c>
      <c r="F39" s="74">
        <f t="shared" si="2"/>
        <v>2725.371</v>
      </c>
      <c r="G39" s="75">
        <f t="shared" si="3"/>
        <v>1330.50000000003</v>
      </c>
      <c r="K39" s="82">
        <f>IF(AND(年报!N$2&lt;=A39,A39&lt;=年报!N$3),1,0)</f>
        <v>1</v>
      </c>
    </row>
    <row r="40" spans="1:11">
      <c r="A40" s="21">
        <v>43942</v>
      </c>
      <c r="B40" s="77">
        <f>'DC4-1'!B42</f>
        <v>2581.994</v>
      </c>
      <c r="C40" s="77">
        <f>IF(ISERROR(VLOOKUP(A40,'DC4-1'!$A$4:$Q$1997,5,TRUE)),"",VLOOKUP(A40,'DC4-1'!$A$4:$Q$1997,5,TRUE))</f>
        <v>203.493</v>
      </c>
      <c r="D40" s="65">
        <v>60.167</v>
      </c>
      <c r="E40" s="65">
        <v>60.197</v>
      </c>
      <c r="F40" s="74">
        <f t="shared" si="2"/>
        <v>2725.305</v>
      </c>
      <c r="G40" s="75">
        <f t="shared" si="3"/>
        <v>1396.49999999983</v>
      </c>
      <c r="K40" s="82">
        <f>IF(AND(年报!N$2&lt;=A40,A40&lt;=年报!N$3),1,0)</f>
        <v>1</v>
      </c>
    </row>
    <row r="41" spans="1:11">
      <c r="A41" s="21">
        <v>43951</v>
      </c>
      <c r="B41" s="77">
        <f>'DC4-1'!B43</f>
        <v>2581.994</v>
      </c>
      <c r="C41" s="77">
        <f>IF(ISERROR(VLOOKUP(A41,'DC4-1'!$A$4:$Q$1997,5,TRUE)),"",VLOOKUP(A41,'DC4-1'!$A$4:$Q$1997,5,TRUE))</f>
        <v>206.1375</v>
      </c>
      <c r="D41" s="65">
        <v>62.858</v>
      </c>
      <c r="E41" s="65">
        <v>62.885</v>
      </c>
      <c r="F41" s="74">
        <f t="shared" si="2"/>
        <v>2725.26</v>
      </c>
      <c r="G41" s="75">
        <f t="shared" si="3"/>
        <v>1441.50000000036</v>
      </c>
      <c r="K41" s="82">
        <f>IF(AND(年报!N$2&lt;=A41,A41&lt;=年报!N$3),1,0)</f>
        <v>1</v>
      </c>
    </row>
    <row r="42" spans="1:11">
      <c r="A42" s="21">
        <v>43956</v>
      </c>
      <c r="B42" s="77">
        <f>'DC4-1'!B44</f>
        <v>2581.994</v>
      </c>
      <c r="C42" s="77">
        <f>IF(ISERROR(VLOOKUP(A42,'DC4-1'!$A$4:$Q$1997,5,TRUE)),"",VLOOKUP(A42,'DC4-1'!$A$4:$Q$1997,5,TRUE))</f>
        <v>206.577</v>
      </c>
      <c r="D42" s="65">
        <v>63.299</v>
      </c>
      <c r="E42" s="65">
        <v>63.331</v>
      </c>
      <c r="F42" s="74">
        <f t="shared" si="2"/>
        <v>2725.256</v>
      </c>
      <c r="G42" s="75">
        <f t="shared" si="3"/>
        <v>1445.50000000027</v>
      </c>
      <c r="K42" s="82">
        <f>IF(AND(年报!N$2&lt;=A42,A42&lt;=年报!N$3),1,0)</f>
        <v>1</v>
      </c>
    </row>
    <row r="43" spans="1:11">
      <c r="A43" s="21">
        <v>43964</v>
      </c>
      <c r="B43" s="77">
        <f>'DC4-1'!B45</f>
        <v>2581.994</v>
      </c>
      <c r="C43" s="77">
        <f>IF(ISERROR(VLOOKUP(A43,'DC4-1'!$A$4:$Q$1997,5,TRUE)),"",VLOOKUP(A43,'DC4-1'!$A$4:$Q$1997,5,TRUE))</f>
        <v>209.16</v>
      </c>
      <c r="D43" s="65">
        <v>65.927</v>
      </c>
      <c r="E43" s="65">
        <v>65.957</v>
      </c>
      <c r="F43" s="74">
        <f t="shared" si="2"/>
        <v>2725.212</v>
      </c>
      <c r="G43" s="75">
        <f t="shared" si="3"/>
        <v>1489.50000000013</v>
      </c>
      <c r="K43" s="82">
        <f>IF(AND(年报!N$2&lt;=A43,A43&lt;=年报!N$3),1,0)</f>
        <v>1</v>
      </c>
    </row>
    <row r="44" spans="1:11">
      <c r="A44" s="21">
        <v>43972</v>
      </c>
      <c r="B44" s="77">
        <f>'DC4-1'!B46</f>
        <v>2581.994</v>
      </c>
      <c r="C44" s="77">
        <f>IF(ISERROR(VLOOKUP(A44,'DC4-1'!$A$4:$Q$1997,5,TRUE)),"",VLOOKUP(A44,'DC4-1'!$A$4:$Q$1997,5,TRUE))</f>
        <v>212.1685</v>
      </c>
      <c r="D44" s="65">
        <v>68.986</v>
      </c>
      <c r="E44" s="65">
        <v>69.014</v>
      </c>
      <c r="F44" s="74">
        <f t="shared" si="2"/>
        <v>2725.1625</v>
      </c>
      <c r="G44" s="75">
        <f t="shared" si="3"/>
        <v>1538.99999999976</v>
      </c>
      <c r="K44" s="82">
        <f>IF(AND(年报!N$2&lt;=A44,A44&lt;=年报!N$3),1,0)</f>
        <v>1</v>
      </c>
    </row>
    <row r="45" spans="1:11">
      <c r="A45" s="21">
        <v>43980</v>
      </c>
      <c r="B45" s="77">
        <f>'DC4-1'!B47</f>
        <v>2581.994</v>
      </c>
      <c r="C45" s="77">
        <f>IF(ISERROR(VLOOKUP(A45,'DC4-1'!$A$4:$Q$1997,5,TRUE)),"",VLOOKUP(A45,'DC4-1'!$A$4:$Q$1997,5,TRUE))</f>
        <v>212.1675</v>
      </c>
      <c r="D45" s="65">
        <v>68.946</v>
      </c>
      <c r="E45" s="65">
        <v>68.976</v>
      </c>
      <c r="F45" s="74">
        <f t="shared" si="2"/>
        <v>2725.2005</v>
      </c>
      <c r="G45" s="75">
        <f t="shared" si="3"/>
        <v>1500.99999999975</v>
      </c>
      <c r="K45" s="82">
        <f>IF(AND(年报!N$2&lt;=A45,A45&lt;=年报!N$3),1,0)</f>
        <v>1</v>
      </c>
    </row>
    <row r="46" spans="1:11">
      <c r="A46" s="21">
        <v>43999</v>
      </c>
      <c r="B46" s="77">
        <f>'DC4-1'!B48</f>
        <v>2581.994</v>
      </c>
      <c r="C46" s="77">
        <f>IF(ISERROR(VLOOKUP(A46,'DC4-1'!$A$4:$Q$1997,5,TRUE)),"",VLOOKUP(A46,'DC4-1'!$A$4:$Q$1997,5,TRUE))</f>
        <v>215.368</v>
      </c>
      <c r="D46" s="65">
        <v>72.285</v>
      </c>
      <c r="E46" s="65">
        <v>72.314</v>
      </c>
      <c r="F46" s="74">
        <f t="shared" si="2"/>
        <v>2725.0625</v>
      </c>
      <c r="G46" s="75">
        <f t="shared" si="3"/>
        <v>1639.00000000012</v>
      </c>
      <c r="K46" s="82">
        <f>IF(AND(年报!N$2&lt;=A46,A46&lt;=年报!N$3),1,0)</f>
        <v>1</v>
      </c>
    </row>
    <row r="47" spans="1:11">
      <c r="A47" s="21">
        <v>44008</v>
      </c>
      <c r="B47" s="77">
        <f>'DC4-1'!B49</f>
        <v>2581.994</v>
      </c>
      <c r="C47" s="77">
        <f>IF(ISERROR(VLOOKUP(A47,'DC4-1'!$A$4:$Q$1997,5,TRUE)),"",VLOOKUP(A47,'DC4-1'!$A$4:$Q$1997,5,TRUE))</f>
        <v>215.364</v>
      </c>
      <c r="D47" s="65">
        <v>72.28</v>
      </c>
      <c r="E47" s="65">
        <v>72.317</v>
      </c>
      <c r="F47" s="74">
        <f t="shared" si="2"/>
        <v>2725.0595</v>
      </c>
      <c r="G47" s="75">
        <f t="shared" si="3"/>
        <v>1641.99999999983</v>
      </c>
      <c r="K47" s="82">
        <f>IF(AND(年报!N$2&lt;=A47,A47&lt;=年报!N$3),1,0)</f>
        <v>1</v>
      </c>
    </row>
    <row r="48" spans="1:11">
      <c r="A48" s="21">
        <v>44056</v>
      </c>
      <c r="B48" s="77">
        <f>'DC4-1'!B50</f>
        <v>2581.994</v>
      </c>
      <c r="C48" s="77">
        <f>IF(ISERROR(VLOOKUP(A48,'DC4-1'!$A$4:$Q$1997,5,TRUE)),"",VLOOKUP(A48,'DC4-1'!$A$4:$Q$1997,5,TRUE))</f>
        <v>219.0455</v>
      </c>
      <c r="D48" s="65">
        <v>76.102</v>
      </c>
      <c r="E48" s="65">
        <v>76.149</v>
      </c>
      <c r="F48" s="74">
        <f t="shared" si="2"/>
        <v>2724.914</v>
      </c>
      <c r="G48" s="75">
        <f t="shared" si="3"/>
        <v>1787.49999999991</v>
      </c>
      <c r="K48" s="82">
        <f>IF(AND(年报!N$2&lt;=A48,A48&lt;=年报!N$3),1,0)</f>
        <v>1</v>
      </c>
    </row>
    <row r="49" spans="1:11">
      <c r="A49" s="21">
        <v>44062</v>
      </c>
      <c r="B49" s="77">
        <f>'DC4-1'!B51</f>
        <v>2581.994</v>
      </c>
      <c r="C49" s="77">
        <f>IF(ISERROR(VLOOKUP(A49,'DC4-1'!$A$4:$Q$1997,5,TRUE)),"",VLOOKUP(A49,'DC4-1'!$A$4:$Q$1997,5,TRUE))</f>
        <v>218.996</v>
      </c>
      <c r="D49" s="65">
        <v>76.099</v>
      </c>
      <c r="E49" s="65">
        <v>76.128</v>
      </c>
      <c r="F49" s="74">
        <f t="shared" si="2"/>
        <v>2724.8765</v>
      </c>
      <c r="G49" s="75">
        <f t="shared" si="3"/>
        <v>1824.99999999982</v>
      </c>
      <c r="H49" s="75"/>
      <c r="K49" s="82">
        <f>IF(AND(年报!N$2&lt;=A49,A49&lt;=年报!N$3),1,0)</f>
        <v>1</v>
      </c>
    </row>
    <row r="50" spans="1:11">
      <c r="A50" s="21">
        <v>44070</v>
      </c>
      <c r="B50" s="77">
        <f>'DC4-1'!B52</f>
        <v>2581.994</v>
      </c>
      <c r="C50" s="77">
        <f>IF(ISERROR(VLOOKUP(A50,'DC4-1'!$A$4:$Q$1997,5,TRUE)),"",VLOOKUP(A50,'DC4-1'!$A$4:$Q$1997,5,TRUE))</f>
        <v>222.3115</v>
      </c>
      <c r="D50" s="65">
        <v>79.433</v>
      </c>
      <c r="E50" s="65">
        <v>79.462</v>
      </c>
      <c r="F50" s="74">
        <f t="shared" si="2"/>
        <v>2724.858</v>
      </c>
      <c r="G50" s="75">
        <f t="shared" si="3"/>
        <v>1843.5000000004</v>
      </c>
      <c r="K50" s="82">
        <f>IF(AND(年报!N$2&lt;=A50,A50&lt;=年报!N$3),1,0)</f>
        <v>1</v>
      </c>
    </row>
    <row r="51" spans="1:11">
      <c r="A51" s="21">
        <v>44084</v>
      </c>
      <c r="B51" s="77">
        <f>'DC4-1'!B53</f>
        <v>2581.994</v>
      </c>
      <c r="C51" s="77">
        <f>IF(ISERROR(VLOOKUP(A51,'DC4-1'!$A$4:$Q$1997,5,TRUE)),"",VLOOKUP(A51,'DC4-1'!$A$4:$Q$1997,5,TRUE))</f>
        <v>224.9835</v>
      </c>
      <c r="D51" s="65">
        <v>82.14</v>
      </c>
      <c r="E51" s="65">
        <v>82.175</v>
      </c>
      <c r="F51" s="74">
        <f t="shared" si="2"/>
        <v>2724.82</v>
      </c>
      <c r="G51" s="75">
        <f t="shared" si="3"/>
        <v>1881.49999999996</v>
      </c>
      <c r="K51" s="82">
        <f>IF(AND(年报!N$2&lt;=A51,A51&lt;=年报!N$3),1,0)</f>
        <v>1</v>
      </c>
    </row>
    <row r="52" spans="1:11">
      <c r="A52" s="21">
        <v>44092</v>
      </c>
      <c r="B52" s="77">
        <f>'DC4-1'!B54</f>
        <v>2581.994</v>
      </c>
      <c r="C52" s="77">
        <f>IF(ISERROR(VLOOKUP(A52,'DC4-1'!$A$4:$Q$1997,5,TRUE)),"",VLOOKUP(A52,'DC4-1'!$A$4:$Q$1997,5,TRUE))</f>
        <v>224.9535</v>
      </c>
      <c r="D52" s="65">
        <v>82.116</v>
      </c>
      <c r="E52" s="65">
        <v>82.145</v>
      </c>
      <c r="F52" s="74">
        <f t="shared" si="2"/>
        <v>2724.817</v>
      </c>
      <c r="G52" s="75">
        <f t="shared" si="3"/>
        <v>1884.50000000012</v>
      </c>
      <c r="K52" s="82">
        <f>IF(AND(年报!N$2&lt;=A52,A52&lt;=年报!N$3),1,0)</f>
        <v>1</v>
      </c>
    </row>
    <row r="53" spans="1:11">
      <c r="A53" s="21">
        <v>44100</v>
      </c>
      <c r="B53" s="77">
        <f>'DC4-1'!B55</f>
        <v>2581.994</v>
      </c>
      <c r="C53" s="77">
        <f>IF(ISERROR(VLOOKUP(A53,'DC4-1'!$A$4:$Q$1997,5,TRUE)),"",VLOOKUP(A53,'DC4-1'!$A$4:$Q$1997,5,TRUE))</f>
        <v>225.3425</v>
      </c>
      <c r="D53" s="65">
        <v>82.535</v>
      </c>
      <c r="E53" s="65">
        <v>82.565</v>
      </c>
      <c r="F53" s="74">
        <f t="shared" si="2"/>
        <v>2724.7865</v>
      </c>
      <c r="G53" s="75">
        <f t="shared" si="3"/>
        <v>1914.99999999996</v>
      </c>
      <c r="K53" s="82">
        <f>IF(AND(年报!N$2&lt;=A53,A53&lt;=年报!N$3),1,0)</f>
        <v>1</v>
      </c>
    </row>
    <row r="54" spans="1:11">
      <c r="A54" s="21">
        <v>44114</v>
      </c>
      <c r="B54" s="77">
        <f>'DC4-1'!B56</f>
        <v>2581.994</v>
      </c>
      <c r="C54" s="77">
        <f>IF(ISERROR(VLOOKUP(A54,'DC4-1'!$A$4:$Q$1997,5,TRUE)),"",VLOOKUP(A54,'DC4-1'!$A$4:$Q$1997,5,TRUE))</f>
        <v>228.4075</v>
      </c>
      <c r="D54" s="65">
        <v>85.625</v>
      </c>
      <c r="E54" s="65">
        <v>85.656</v>
      </c>
      <c r="F54" s="74">
        <f t="shared" si="2"/>
        <v>2724.761</v>
      </c>
      <c r="G54" s="75">
        <f t="shared" si="3"/>
        <v>1940.50000000016</v>
      </c>
      <c r="K54" s="82">
        <f>IF(AND(年报!N$2&lt;=A54,A54&lt;=年报!N$3),1,0)</f>
        <v>1</v>
      </c>
    </row>
    <row r="55" spans="1:11">
      <c r="A55" s="21">
        <v>44228</v>
      </c>
      <c r="B55" s="77">
        <f>'DC4-1'!B57</f>
        <v>2581.994</v>
      </c>
      <c r="C55" s="77">
        <f>IF(ISERROR(VLOOKUP(A55,'DC4-1'!$A$4:$Q$1997,5,TRUE)),"",VLOOKUP(A55,'DC4-1'!$A$4:$Q$1997,5,TRUE))</f>
        <v>249.8045</v>
      </c>
      <c r="D55" s="65">
        <v>107.335</v>
      </c>
      <c r="E55" s="65">
        <v>107.363</v>
      </c>
      <c r="F55" s="74">
        <f t="shared" si="2"/>
        <v>2724.4495</v>
      </c>
      <c r="G55" s="75">
        <f t="shared" si="3"/>
        <v>2251.99999999995</v>
      </c>
      <c r="K55" s="82">
        <f>IF(AND(年报!N$2&lt;=A55,A55&lt;=年报!N$3),1,0)</f>
        <v>0</v>
      </c>
    </row>
    <row r="56" spans="1:11">
      <c r="A56" s="21">
        <v>44256</v>
      </c>
      <c r="B56" s="77">
        <f>'DC4-1'!B58</f>
        <v>2581.994</v>
      </c>
      <c r="C56" s="77">
        <f>IF(ISERROR(VLOOKUP(A56,'DC4-1'!$A$4:$Q$1997,5,TRUE)),"",VLOOKUP(A56,'DC4-1'!$A$4:$Q$1997,5,TRUE))</f>
        <v>249.7185</v>
      </c>
      <c r="D56" s="65">
        <v>107.295</v>
      </c>
      <c r="E56" s="65">
        <v>107.325</v>
      </c>
      <c r="F56" s="74">
        <f t="shared" si="2"/>
        <v>2724.4025</v>
      </c>
      <c r="G56" s="75">
        <f t="shared" si="3"/>
        <v>2298.99999999998</v>
      </c>
      <c r="K56" s="82">
        <f>IF(AND(年报!N$2&lt;=A56,A56&lt;=年报!N$3),1,0)</f>
        <v>0</v>
      </c>
    </row>
    <row r="57" spans="1:11">
      <c r="A57" s="21">
        <v>44273</v>
      </c>
      <c r="B57" s="77">
        <f>'DC4-1'!B59</f>
        <v>2581.994</v>
      </c>
      <c r="C57" s="77">
        <f>IF(ISERROR(VLOOKUP(A57,'DC4-1'!$A$4:$Q$1997,5,TRUE)),"",VLOOKUP(A57,'DC4-1'!$A$4:$Q$1997,5,TRUE))</f>
        <v>253.0285</v>
      </c>
      <c r="D57" s="65">
        <v>110.625</v>
      </c>
      <c r="E57" s="65">
        <v>110.653</v>
      </c>
      <c r="F57" s="74">
        <f t="shared" si="2"/>
        <v>2724.3835</v>
      </c>
      <c r="G57" s="75">
        <f t="shared" si="3"/>
        <v>2318.00000000021</v>
      </c>
      <c r="K57" s="82">
        <f>IF(AND(年报!N$2&lt;=A57,A57&lt;=年报!N$3),1,0)</f>
        <v>0</v>
      </c>
    </row>
    <row r="58" spans="1:11">
      <c r="A58" s="21">
        <v>44287</v>
      </c>
      <c r="B58" s="77">
        <f>'DC4-1'!B60</f>
        <v>2581.994</v>
      </c>
      <c r="C58" s="77">
        <f>IF(ISERROR(VLOOKUP(A58,'DC4-1'!$A$4:$Q$1997,5,TRUE)),"",VLOOKUP(A58,'DC4-1'!$A$4:$Q$1997,5,TRUE))</f>
        <v>256.094</v>
      </c>
      <c r="D58" s="65">
        <v>113.708</v>
      </c>
      <c r="E58" s="65">
        <v>113.737</v>
      </c>
      <c r="F58" s="74">
        <f t="shared" si="2"/>
        <v>2724.3655</v>
      </c>
      <c r="G58" s="75">
        <f t="shared" si="3"/>
        <v>2335.99999999979</v>
      </c>
      <c r="K58" s="82">
        <f>IF(AND(年报!N$2&lt;=A58,A58&lt;=年报!N$3),1,0)</f>
        <v>0</v>
      </c>
    </row>
    <row r="59" spans="1:11">
      <c r="A59" s="21">
        <v>44295</v>
      </c>
      <c r="B59" s="77">
        <f>'DC4-1'!B61</f>
        <v>2581.994</v>
      </c>
      <c r="C59" s="77">
        <f>IF(ISERROR(VLOOKUP(A59,'DC4-1'!$A$4:$Q$1997,5,TRUE)),"",VLOOKUP(A59,'DC4-1'!$A$4:$Q$1997,5,TRUE))</f>
        <v>256.6705</v>
      </c>
      <c r="D59" s="65">
        <v>114.295</v>
      </c>
      <c r="E59" s="65">
        <v>114.321</v>
      </c>
      <c r="F59" s="74">
        <f t="shared" si="2"/>
        <v>2724.3565</v>
      </c>
      <c r="G59" s="75">
        <f t="shared" si="3"/>
        <v>2344.9999999998</v>
      </c>
      <c r="K59" s="82">
        <f>IF(AND(年报!N$2&lt;=A59,A59&lt;=年报!N$3),1,0)</f>
        <v>0</v>
      </c>
    </row>
    <row r="60" spans="1:11">
      <c r="A60" s="21">
        <v>44318</v>
      </c>
      <c r="B60" s="77">
        <f>'DC4-1'!B62</f>
        <v>2581.994</v>
      </c>
      <c r="C60" s="77">
        <f>IF(ISERROR(VLOOKUP(A60,'DC4-1'!$A$4:$Q$1997,5,TRUE)),"",VLOOKUP(A60,'DC4-1'!$A$4:$Q$1997,5,TRUE))</f>
        <v>259.476</v>
      </c>
      <c r="D60" s="65">
        <v>117.132</v>
      </c>
      <c r="E60" s="65">
        <v>117.162</v>
      </c>
      <c r="F60" s="74">
        <f t="shared" si="2"/>
        <v>2724.323</v>
      </c>
      <c r="G60" s="75">
        <f t="shared" si="3"/>
        <v>2378.4999999998</v>
      </c>
      <c r="K60" s="82">
        <f>IF(AND(年报!N$2&lt;=A60,A60&lt;=年报!N$3),1,0)</f>
        <v>0</v>
      </c>
    </row>
    <row r="61" spans="1:11">
      <c r="A61" s="21">
        <v>44325</v>
      </c>
      <c r="B61" s="77">
        <f>'DC4-1'!B63</f>
        <v>2581.994</v>
      </c>
      <c r="C61" s="77">
        <f>IF(ISERROR(VLOOKUP(A61,'DC4-1'!$A$4:$Q$1997,5,TRUE)),"",VLOOKUP(A61,'DC4-1'!$A$4:$Q$1997,5,TRUE))</f>
        <v>259.4725</v>
      </c>
      <c r="D61" s="65">
        <v>117.111</v>
      </c>
      <c r="E61" s="65">
        <v>117.141</v>
      </c>
      <c r="F61" s="74">
        <f t="shared" si="2"/>
        <v>2724.3405</v>
      </c>
      <c r="G61" s="75">
        <f t="shared" si="3"/>
        <v>2361.00000000033</v>
      </c>
      <c r="K61" s="82">
        <f>IF(AND(年报!N$2&lt;=A61,A61&lt;=年报!N$3),1,0)</f>
        <v>0</v>
      </c>
    </row>
    <row r="62" spans="1:11">
      <c r="A62" s="21">
        <v>44333</v>
      </c>
      <c r="B62" s="77">
        <f>'DC4-1'!B64</f>
        <v>2581.994</v>
      </c>
      <c r="C62" s="77">
        <f>IF(ISERROR(VLOOKUP(A62,'DC4-1'!$A$4:$Q$1997,5,TRUE)),"",VLOOKUP(A62,'DC4-1'!$A$4:$Q$1997,5,TRUE))</f>
        <v>259.415</v>
      </c>
      <c r="D62" s="65">
        <v>117.095</v>
      </c>
      <c r="E62" s="65">
        <v>117.125</v>
      </c>
      <c r="F62" s="74">
        <f t="shared" si="2"/>
        <v>2724.299</v>
      </c>
      <c r="G62" s="75">
        <f t="shared" si="3"/>
        <v>2402.50000000015</v>
      </c>
      <c r="K62" s="82">
        <f>IF(AND(年报!N$2&lt;=A62,A62&lt;=年报!N$3),1,0)</f>
        <v>0</v>
      </c>
    </row>
    <row r="63" spans="1:11">
      <c r="A63" s="21">
        <v>44345</v>
      </c>
      <c r="B63" s="77">
        <f>'DC4-1'!B65</f>
        <v>2581.994</v>
      </c>
      <c r="C63" s="77">
        <f>IF(ISERROR(VLOOKUP(A63,'DC4-1'!$A$4:$Q$1997,5,TRUE)),"",VLOOKUP(A63,'DC4-1'!$A$4:$Q$1997,5,TRUE))</f>
        <v>259.8015</v>
      </c>
      <c r="D63" s="65">
        <v>117.493</v>
      </c>
      <c r="E63" s="65">
        <v>117.523</v>
      </c>
      <c r="F63" s="74">
        <f t="shared" si="2"/>
        <v>2724.2875</v>
      </c>
      <c r="G63" s="75">
        <f t="shared" si="3"/>
        <v>2413.99999999976</v>
      </c>
      <c r="K63" s="82">
        <f>IF(AND(年报!N$2&lt;=A63,A63&lt;=年报!N$3),1,0)</f>
        <v>0</v>
      </c>
    </row>
    <row r="64" spans="1:11">
      <c r="A64" s="21">
        <v>44352</v>
      </c>
      <c r="B64" s="77">
        <f>'DC4-1'!B66</f>
        <v>2581.994</v>
      </c>
      <c r="C64" s="77">
        <f>IF(ISERROR(VLOOKUP(A64,'DC4-1'!$A$4:$Q$1997,5,TRUE)),"",VLOOKUP(A64,'DC4-1'!$A$4:$Q$1997,5,TRUE))</f>
        <v>259.7625</v>
      </c>
      <c r="D64" s="65">
        <v>117.465</v>
      </c>
      <c r="E64" s="65">
        <v>117.495</v>
      </c>
      <c r="F64" s="74">
        <f t="shared" si="2"/>
        <v>2724.2765</v>
      </c>
      <c r="G64" s="75">
        <f t="shared" si="3"/>
        <v>2425.00000000018</v>
      </c>
      <c r="K64" s="82">
        <f>IF(AND(年报!N$2&lt;=A64,A64&lt;=年报!N$3),1,0)</f>
        <v>0</v>
      </c>
    </row>
    <row r="65" s="83" customFormat="1" spans="1:13">
      <c r="A65" s="84">
        <v>44356</v>
      </c>
      <c r="B65" s="85">
        <f>AVERAGE(B66:B68)</f>
        <v>2581.994</v>
      </c>
      <c r="C65" s="86">
        <f t="shared" ref="C65:G65" si="4">AVERAGE(C66:C68)</f>
        <v>259.74</v>
      </c>
      <c r="D65" s="86">
        <f t="shared" si="4"/>
        <v>117.448333333333</v>
      </c>
      <c r="E65" s="86">
        <f t="shared" si="4"/>
        <v>117.478</v>
      </c>
      <c r="F65" s="86">
        <f t="shared" si="4"/>
        <v>2724.27083333333</v>
      </c>
      <c r="G65" s="87">
        <f t="shared" si="4"/>
        <v>2430.66666666634</v>
      </c>
      <c r="H65" s="88" t="s">
        <v>23</v>
      </c>
      <c r="I65" s="88"/>
      <c r="K65" s="89"/>
      <c r="M65" s="90"/>
    </row>
    <row r="66" spans="1:11">
      <c r="A66" s="21">
        <v>44356</v>
      </c>
      <c r="B66" s="77">
        <f>'DC4-1'!B67</f>
        <v>2581.994</v>
      </c>
      <c r="C66" s="77">
        <f>IF(ISERROR(VLOOKUP(A66,'DC4-1'!$A$4:$Q$1997,5,TRUE)),"",VLOOKUP(A66,'DC4-1'!$A$4:$Q$1997,5,TRUE))</f>
        <v>259.74</v>
      </c>
      <c r="D66" s="65">
        <v>117.448</v>
      </c>
      <c r="E66" s="65">
        <v>117.477</v>
      </c>
      <c r="F66" s="74">
        <f t="shared" si="2"/>
        <v>2724.2715</v>
      </c>
      <c r="G66" s="75">
        <f t="shared" si="3"/>
        <v>2429.99999999984</v>
      </c>
      <c r="K66" s="82">
        <f>IF(AND(年报!N$2&lt;=A66,A66&lt;=年报!N$3),1,0)</f>
        <v>0</v>
      </c>
    </row>
    <row r="67" spans="1:11">
      <c r="A67" s="21">
        <v>44356</v>
      </c>
      <c r="B67" s="77">
        <f>'DC4-1'!B68</f>
        <v>2581.994</v>
      </c>
      <c r="C67" s="77">
        <f>IF(ISERROR(VLOOKUP(A67,'DC4-1'!$A$4:$Q$1997,5,TRUE)),"",VLOOKUP(A67,'DC4-1'!$A$4:$Q$1997,5,TRUE))</f>
        <v>259.74</v>
      </c>
      <c r="D67" s="65">
        <v>117.449</v>
      </c>
      <c r="E67" s="65">
        <v>117.478</v>
      </c>
      <c r="F67" s="74">
        <f t="shared" si="2"/>
        <v>2724.2705</v>
      </c>
      <c r="G67" s="75">
        <f t="shared" si="3"/>
        <v>2430.99999999959</v>
      </c>
      <c r="K67" s="82">
        <f>IF(AND(年报!N$2&lt;=A67,A67&lt;=年报!N$3),1,0)</f>
        <v>0</v>
      </c>
    </row>
    <row r="68" spans="1:11">
      <c r="A68" s="21">
        <v>44356</v>
      </c>
      <c r="B68" s="77">
        <f>'DC4-1'!B69</f>
        <v>2581.994</v>
      </c>
      <c r="C68" s="77">
        <f>IF(ISERROR(VLOOKUP(A68,'DC4-1'!$A$4:$Q$1997,5,TRUE)),"",VLOOKUP(A68,'DC4-1'!$A$4:$Q$1997,5,TRUE))</f>
        <v>259.74</v>
      </c>
      <c r="D68" s="65">
        <v>117.448</v>
      </c>
      <c r="E68" s="65">
        <v>117.479</v>
      </c>
      <c r="F68" s="74">
        <f t="shared" si="2"/>
        <v>2724.2705</v>
      </c>
      <c r="G68" s="75">
        <f t="shared" si="3"/>
        <v>2430.99999999959</v>
      </c>
      <c r="K68" s="82">
        <f>IF(AND(年报!N$2&lt;=A68,A68&lt;=年报!N$3),1,0)</f>
        <v>0</v>
      </c>
    </row>
    <row r="69" spans="1:11">
      <c r="A69" s="21">
        <v>44361</v>
      </c>
      <c r="B69" s="77">
        <f>'DC4-1'!B70</f>
        <v>2581.994</v>
      </c>
      <c r="C69" s="77">
        <f>IF(ISERROR(VLOOKUP(A69,'DC4-1'!$A$4:$Q$1997,5,TRUE)),"",VLOOKUP(A69,'DC4-1'!$A$4:$Q$1997,5,TRUE))</f>
        <v>260.884</v>
      </c>
      <c r="D69" s="65">
        <v>118.594</v>
      </c>
      <c r="E69" s="65">
        <v>118.624</v>
      </c>
      <c r="F69" s="74">
        <f t="shared" si="2"/>
        <v>2724.269</v>
      </c>
      <c r="G69" s="75">
        <f t="shared" si="3"/>
        <v>2432.49999999989</v>
      </c>
      <c r="K69" s="82">
        <f>IF(AND(年报!N$2&lt;=A69,A69&lt;=年报!N$3),1,0)</f>
        <v>0</v>
      </c>
    </row>
    <row r="70" spans="1:11">
      <c r="A70" s="21">
        <v>44363</v>
      </c>
      <c r="B70" s="77">
        <f>'DC4-1'!B71</f>
        <v>2581.994</v>
      </c>
      <c r="C70" s="77">
        <f>IF(ISERROR(VLOOKUP(A70,'DC4-1'!$A$4:$Q$1997,5,TRUE)),"",VLOOKUP(A70,'DC4-1'!$A$4:$Q$1997,5,TRUE))</f>
        <v>260.87</v>
      </c>
      <c r="D70" s="65">
        <v>118.585</v>
      </c>
      <c r="E70" s="65">
        <v>118.615</v>
      </c>
      <c r="F70" s="74">
        <f t="shared" si="2"/>
        <v>2724.264</v>
      </c>
      <c r="G70" s="75">
        <f t="shared" si="3"/>
        <v>2437.5</v>
      </c>
      <c r="K70" s="82">
        <f>IF(AND(年报!N$2&lt;=A70,A70&lt;=年报!N$3),1,0)</f>
        <v>0</v>
      </c>
    </row>
    <row r="71" spans="1:11">
      <c r="A71" s="21">
        <v>44366</v>
      </c>
      <c r="B71" s="77">
        <f>'DC4-1'!B72</f>
        <v>2581.994</v>
      </c>
      <c r="C71" s="77">
        <f>IF(ISERROR(VLOOKUP(A71,'DC4-1'!$A$4:$Q$1997,5,TRUE)),"",VLOOKUP(A71,'DC4-1'!$A$4:$Q$1997,5,TRUE))</f>
        <v>260.858</v>
      </c>
      <c r="D71" s="65">
        <v>118.58</v>
      </c>
      <c r="E71" s="65">
        <v>118.609</v>
      </c>
      <c r="F71" s="74">
        <f t="shared" si="2"/>
        <v>2724.2575</v>
      </c>
      <c r="G71" s="75">
        <f t="shared" si="3"/>
        <v>2443.99999999996</v>
      </c>
      <c r="K71" s="82">
        <f>IF(AND(年报!N$2&lt;=A71,A71&lt;=年报!N$3),1,0)</f>
        <v>0</v>
      </c>
    </row>
    <row r="72" spans="1:11">
      <c r="A72" s="21">
        <v>44367</v>
      </c>
      <c r="B72" s="77">
        <f>'DC4-1'!B73</f>
        <v>2581.994</v>
      </c>
      <c r="C72" s="77">
        <f>IF(ISERROR(VLOOKUP(A72,'DC4-1'!$A$4:$Q$1997,5,TRUE)),"",VLOOKUP(A72,'DC4-1'!$A$4:$Q$1997,5,TRUE))</f>
        <v>260.8105</v>
      </c>
      <c r="D72" s="65">
        <v>118.552</v>
      </c>
      <c r="E72" s="65">
        <v>118.576</v>
      </c>
      <c r="F72" s="74">
        <f t="shared" si="2"/>
        <v>2724.2405</v>
      </c>
      <c r="G72" s="75">
        <f t="shared" si="3"/>
        <v>2460.99999999979</v>
      </c>
      <c r="K72" s="82">
        <f>IF(AND(年报!N$2&lt;=A72,A72&lt;=年报!N$3),1,0)</f>
        <v>0</v>
      </c>
    </row>
    <row r="73" spans="1:11">
      <c r="A73" s="21">
        <v>44372</v>
      </c>
      <c r="B73" s="77">
        <f>'DC4-1'!B74</f>
        <v>2581.994</v>
      </c>
      <c r="C73" s="77">
        <f>IF(ISERROR(VLOOKUP(A73,'DC4-1'!$A$4:$Q$1997,5,TRUE)),"",VLOOKUP(A73,'DC4-1'!$A$4:$Q$1997,5,TRUE))</f>
        <v>260.8405</v>
      </c>
      <c r="D73" s="62">
        <v>118.554</v>
      </c>
      <c r="E73" s="62">
        <v>118.585</v>
      </c>
      <c r="F73" s="74">
        <f t="shared" si="2"/>
        <v>2724.265</v>
      </c>
      <c r="G73" s="75">
        <f t="shared" si="3"/>
        <v>2436.50000000025</v>
      </c>
      <c r="H73" s="75"/>
      <c r="K73" s="82">
        <f>IF(AND(年报!N$2&lt;=A73,A73&lt;=年报!N$3),1,0)</f>
        <v>0</v>
      </c>
    </row>
    <row r="74" spans="1:11">
      <c r="A74" s="21">
        <v>44373</v>
      </c>
      <c r="B74" s="77">
        <f>'DC4-1'!B75</f>
        <v>2581.994</v>
      </c>
      <c r="C74" s="77">
        <f>IF(ISERROR(VLOOKUP(A74,'DC4-1'!$A$4:$Q$1997,5,TRUE)),"",VLOOKUP(A74,'DC4-1'!$A$4:$Q$1997,5,TRUE))</f>
        <v>260.83</v>
      </c>
      <c r="D74" s="65">
        <v>118.541</v>
      </c>
      <c r="E74" s="65">
        <v>118.572</v>
      </c>
      <c r="F74" s="74">
        <f t="shared" si="2"/>
        <v>2724.2675</v>
      </c>
      <c r="G74" s="75">
        <f t="shared" si="3"/>
        <v>2434.0000000002</v>
      </c>
      <c r="K74" s="82">
        <f>IF(AND(年报!N$2&lt;=A74,A74&lt;=年报!N$3),1,0)</f>
        <v>0</v>
      </c>
    </row>
    <row r="75" spans="1:11">
      <c r="A75" s="21">
        <v>44375</v>
      </c>
      <c r="B75" s="77">
        <f>'DC4-1'!B76</f>
        <v>2581.994</v>
      </c>
      <c r="C75" s="77">
        <f>IF(ISERROR(VLOOKUP(A75,'DC4-1'!$A$4:$Q$1997,5,TRUE)),"",VLOOKUP(A75,'DC4-1'!$A$4:$Q$1997,5,TRUE))</f>
        <v>260.8225</v>
      </c>
      <c r="D75" s="65">
        <v>118.538</v>
      </c>
      <c r="E75" s="65">
        <v>118.57</v>
      </c>
      <c r="F75" s="74">
        <f t="shared" si="2"/>
        <v>2724.2625</v>
      </c>
      <c r="G75" s="75">
        <f t="shared" si="3"/>
        <v>2439.00000000031</v>
      </c>
      <c r="K75" s="82">
        <f>IF(AND(年报!N$2&lt;=A75,A75&lt;=年报!N$3),1,0)</f>
        <v>0</v>
      </c>
    </row>
    <row r="76" spans="1:11">
      <c r="A76" s="21">
        <v>44377</v>
      </c>
      <c r="B76" s="77">
        <f>'DC4-1'!B77</f>
        <v>2581.994</v>
      </c>
      <c r="C76" s="77">
        <f>IF(ISERROR(VLOOKUP(A76,'DC4-1'!$A$4:$Q$1997,5,TRUE)),"",VLOOKUP(A76,'DC4-1'!$A$4:$Q$1997,5,TRUE))</f>
        <v>260.8085</v>
      </c>
      <c r="D76" s="65">
        <v>118.52</v>
      </c>
      <c r="E76" s="65">
        <v>118.56</v>
      </c>
      <c r="F76" s="74">
        <f t="shared" si="2"/>
        <v>2724.2625</v>
      </c>
      <c r="G76" s="75">
        <f t="shared" si="3"/>
        <v>2438.99999999985</v>
      </c>
      <c r="K76" s="82">
        <f>IF(AND(年报!N$2&lt;=A76,A76&lt;=年报!N$3),1,0)</f>
        <v>0</v>
      </c>
    </row>
    <row r="77" spans="1:11">
      <c r="A77" s="21">
        <v>44380</v>
      </c>
      <c r="B77" s="77">
        <f>'DC4-1'!B78</f>
        <v>2581.994</v>
      </c>
      <c r="C77" s="77">
        <f>IF(ISERROR(VLOOKUP(A77,'DC4-1'!$A$4:$Q$1997,5,TRUE)),"",VLOOKUP(A77,'DC4-1'!$A$4:$Q$1997,5,TRUE))</f>
        <v>260.789</v>
      </c>
      <c r="D77" s="65">
        <v>118.515</v>
      </c>
      <c r="E77" s="65">
        <v>118.546</v>
      </c>
      <c r="F77" s="74">
        <f t="shared" si="2"/>
        <v>2724.2525</v>
      </c>
      <c r="G77" s="75">
        <f t="shared" si="3"/>
        <v>2448.99999999961</v>
      </c>
      <c r="K77" s="82">
        <f>IF(AND(年报!N$2&lt;=A77,A77&lt;=年报!N$3),1,0)</f>
        <v>0</v>
      </c>
    </row>
    <row r="78" spans="1:11">
      <c r="A78" s="21">
        <v>44383</v>
      </c>
      <c r="B78" s="77">
        <f>'DC4-1'!B79</f>
        <v>2581.994</v>
      </c>
      <c r="C78" s="77">
        <f>IF(ISERROR(VLOOKUP(A78,'DC4-1'!$A$4:$Q$1997,5,TRUE)),"",VLOOKUP(A78,'DC4-1'!$A$4:$Q$1997,5,TRUE))</f>
        <v>260.794</v>
      </c>
      <c r="D78" s="65">
        <v>118.521</v>
      </c>
      <c r="E78" s="65">
        <v>118.552</v>
      </c>
      <c r="F78" s="74">
        <f t="shared" si="2"/>
        <v>2724.2515</v>
      </c>
      <c r="G78" s="75">
        <f t="shared" si="3"/>
        <v>2450.00000000027</v>
      </c>
      <c r="K78" s="82">
        <f>IF(AND(年报!N$2&lt;=A78,A78&lt;=年报!N$3),1,0)</f>
        <v>0</v>
      </c>
    </row>
    <row r="79" spans="1:11">
      <c r="A79" s="21">
        <v>44385</v>
      </c>
      <c r="B79" s="77">
        <f>'DC4-1'!B80</f>
        <v>2581.994</v>
      </c>
      <c r="C79" s="77">
        <f>IF(ISERROR(VLOOKUP(A79,'DC4-1'!$A$4:$Q$1997,5,TRUE)),"",VLOOKUP(A79,'DC4-1'!$A$4:$Q$1997,5,TRUE))</f>
        <v>260.7795</v>
      </c>
      <c r="D79" s="65">
        <v>118.509</v>
      </c>
      <c r="E79" s="65">
        <v>118.541</v>
      </c>
      <c r="F79" s="74">
        <f t="shared" si="2"/>
        <v>2724.2485</v>
      </c>
      <c r="G79" s="75">
        <f t="shared" si="3"/>
        <v>2452.99999999997</v>
      </c>
      <c r="K79" s="82">
        <f>IF(AND(年报!N$2&lt;=A79,A79&lt;=年报!N$3),1,0)</f>
        <v>0</v>
      </c>
    </row>
    <row r="80" spans="1:11">
      <c r="A80" s="21">
        <v>44387</v>
      </c>
      <c r="B80" s="77">
        <f>'DC4-1'!B81</f>
        <v>2581.994</v>
      </c>
      <c r="C80" s="77">
        <f>IF(ISERROR(VLOOKUP(A80,'DC4-1'!$A$4:$Q$1997,5,TRUE)),"",VLOOKUP(A80,'DC4-1'!$A$4:$Q$1997,5,TRUE))</f>
        <v>260.775</v>
      </c>
      <c r="D80" s="65">
        <v>118.508</v>
      </c>
      <c r="E80" s="65">
        <v>118.536</v>
      </c>
      <c r="F80" s="74">
        <f t="shared" si="2"/>
        <v>2724.247</v>
      </c>
      <c r="G80" s="75">
        <f t="shared" si="3"/>
        <v>2454.49999999983</v>
      </c>
      <c r="K80" s="82">
        <f>IF(AND(年报!N$2&lt;=A80,A80&lt;=年报!N$3),1,0)</f>
        <v>0</v>
      </c>
    </row>
    <row r="81" spans="1:11">
      <c r="A81" s="21">
        <v>44390</v>
      </c>
      <c r="B81" s="77">
        <f>'DC4-1'!B82</f>
        <v>2581.994</v>
      </c>
      <c r="C81" s="77">
        <f>IF(ISERROR(VLOOKUP(A81,'DC4-1'!$A$4:$Q$1997,5,TRUE)),"",VLOOKUP(A81,'DC4-1'!$A$4:$Q$1997,5,TRUE))</f>
        <v>260.771</v>
      </c>
      <c r="D81" s="65">
        <v>118.496</v>
      </c>
      <c r="E81" s="65">
        <v>118.527</v>
      </c>
      <c r="F81" s="74">
        <f t="shared" si="2"/>
        <v>2724.2535</v>
      </c>
      <c r="G81" s="75">
        <f t="shared" si="3"/>
        <v>2447.99999999987</v>
      </c>
      <c r="K81" s="82">
        <f>IF(AND(年报!N$2&lt;=A81,A81&lt;=年报!N$3),1,0)</f>
        <v>0</v>
      </c>
    </row>
    <row r="82" spans="1:11">
      <c r="A82" s="21">
        <v>44397</v>
      </c>
      <c r="B82" s="77">
        <f>'DC4-1'!B83</f>
        <v>2581.994</v>
      </c>
      <c r="C82" s="77">
        <f>IF(ISERROR(VLOOKUP(A82,'DC4-1'!$A$4:$Q$1997,5,TRUE)),"",VLOOKUP(A82,'DC4-1'!$A$4:$Q$1997,5,TRUE))</f>
        <v>262.638</v>
      </c>
      <c r="D82" s="65">
        <v>120.388</v>
      </c>
      <c r="E82" s="65">
        <v>120.422</v>
      </c>
      <c r="F82" s="74">
        <f t="shared" si="2"/>
        <v>2724.227</v>
      </c>
      <c r="G82" s="75">
        <f t="shared" si="3"/>
        <v>2474.50000000026</v>
      </c>
      <c r="K82" s="82">
        <f>IF(AND(年报!N$2&lt;=A82,A82&lt;=年报!N$3),1,0)</f>
        <v>0</v>
      </c>
    </row>
    <row r="83" spans="1:11">
      <c r="A83" s="21">
        <v>44401</v>
      </c>
      <c r="B83" s="77">
        <f>'DC4-1'!B84</f>
        <v>2581.994</v>
      </c>
      <c r="C83" s="77">
        <f>IF(ISERROR(VLOOKUP(A83,'DC4-1'!$A$4:$Q$1997,5,TRUE)),"",VLOOKUP(A83,'DC4-1'!$A$4:$Q$1997,5,TRUE))</f>
        <v>262.635</v>
      </c>
      <c r="D83" s="65">
        <v>120.3831</v>
      </c>
      <c r="E83" s="65">
        <v>120.411</v>
      </c>
      <c r="F83" s="74">
        <f t="shared" si="2"/>
        <v>2724.23195</v>
      </c>
      <c r="G83" s="75">
        <f t="shared" si="3"/>
        <v>2469.55000000025</v>
      </c>
      <c r="K83" s="82">
        <f>IF(AND(年报!N$2&lt;=A83,A83&lt;=年报!N$3),1,0)</f>
        <v>0</v>
      </c>
    </row>
    <row r="84" spans="1:11">
      <c r="A84" s="21">
        <v>44437</v>
      </c>
      <c r="B84" s="77">
        <f>'DC4-1'!B85</f>
        <v>2581.994</v>
      </c>
      <c r="C84" s="77">
        <f>IF(ISERROR(VLOOKUP(A84,'DC4-1'!$A$4:$Q$1997,5,TRUE)),"",VLOOKUP(A84,'DC4-1'!$A$4:$Q$1997,5,TRUE))</f>
        <v>269.265</v>
      </c>
      <c r="D84" s="65">
        <v>127.054</v>
      </c>
      <c r="E84" s="65">
        <v>127.079</v>
      </c>
      <c r="F84" s="74">
        <f t="shared" si="2"/>
        <v>2724.1925</v>
      </c>
      <c r="G84" s="75">
        <f t="shared" si="3"/>
        <v>2509.00000000001</v>
      </c>
      <c r="K84" s="82">
        <f>IF(AND(年报!N$2&lt;=A84,A84&lt;=年报!N$3),1,0)</f>
        <v>0</v>
      </c>
    </row>
    <row r="85" spans="1:11">
      <c r="A85" s="21">
        <v>44445</v>
      </c>
      <c r="B85" s="77">
        <f>'DC4-1'!B86</f>
        <v>2581.994</v>
      </c>
      <c r="C85" s="77">
        <f>IF(ISERROR(VLOOKUP(A85,'DC4-1'!$A$4:$Q$1997,5,TRUE)),"",VLOOKUP(A85,'DC4-1'!$A$4:$Q$1997,5,TRUE))</f>
        <v>269.7915</v>
      </c>
      <c r="D85" s="65">
        <v>127.59</v>
      </c>
      <c r="E85" s="65">
        <v>127.62</v>
      </c>
      <c r="F85" s="74">
        <f t="shared" si="2"/>
        <v>2724.1805</v>
      </c>
      <c r="G85" s="75">
        <f t="shared" si="3"/>
        <v>2521.00000000019</v>
      </c>
      <c r="K85" s="82">
        <f>IF(AND(年报!N$2&lt;=A85,A85&lt;=年报!N$3),1,0)</f>
        <v>0</v>
      </c>
    </row>
    <row r="86" spans="1:11">
      <c r="A86" s="21">
        <v>44448</v>
      </c>
      <c r="B86" s="77">
        <f>'DC4-1'!B87</f>
        <v>2581.994</v>
      </c>
      <c r="C86" s="77">
        <f>IF(ISERROR(VLOOKUP(A86,'DC4-1'!$A$4:$Q$1997,5,TRUE)),"",VLOOKUP(A86,'DC4-1'!$A$4:$Q$1997,5,TRUE))</f>
        <v>269.7105</v>
      </c>
      <c r="D86" s="65">
        <v>127.484</v>
      </c>
      <c r="E86" s="65">
        <v>127.594</v>
      </c>
      <c r="F86" s="74">
        <f t="shared" si="2"/>
        <v>2724.1655</v>
      </c>
      <c r="G86" s="75">
        <f t="shared" si="3"/>
        <v>2536.00000000006</v>
      </c>
      <c r="K86" s="82">
        <f>IF(AND(年报!N$2&lt;=A86,A86&lt;=年报!N$3),1,0)</f>
        <v>0</v>
      </c>
    </row>
    <row r="87" spans="1:11">
      <c r="A87" s="21"/>
      <c r="B87" s="77"/>
      <c r="C87" s="77" t="str">
        <f>IF(ISERROR(VLOOKUP(A87,'DC4-1'!$A$4:$Q$1997,5,TRUE)),"",VLOOKUP(A87,'DC4-1'!$A$4:$Q$1997,5,TRUE))</f>
        <v/>
      </c>
      <c r="D87" s="65"/>
      <c r="E87" s="65"/>
      <c r="F87" s="74"/>
      <c r="G87" s="75"/>
      <c r="K87" s="82">
        <f>IF(AND(年报!N$2&lt;=A87,A87&lt;=年报!N$3),1,0)</f>
        <v>0</v>
      </c>
    </row>
    <row r="88" spans="1:11">
      <c r="A88" s="21"/>
      <c r="B88" s="77"/>
      <c r="C88" s="77" t="str">
        <f>IF(ISERROR(VLOOKUP(A88,'DC4-1'!$A$4:$Q$1997,5,TRUE)),"",VLOOKUP(A88,'DC4-1'!$A$4:$Q$1997,5,TRUE))</f>
        <v/>
      </c>
      <c r="D88" s="65"/>
      <c r="E88" s="65"/>
      <c r="F88" s="74"/>
      <c r="G88" s="75"/>
      <c r="K88" s="82">
        <f>IF(AND(年报!N$2&lt;=A88,A88&lt;=年报!N$3),1,0)</f>
        <v>0</v>
      </c>
    </row>
    <row r="89" spans="1:11">
      <c r="A89" s="21"/>
      <c r="B89" s="77"/>
      <c r="C89" s="77" t="str">
        <f>IF(ISERROR(VLOOKUP(A89,'DC4-1'!$A$4:$Q$1997,5,TRUE)),"",VLOOKUP(A89,'DC4-1'!$A$4:$Q$1997,5,TRUE))</f>
        <v/>
      </c>
      <c r="D89" s="65"/>
      <c r="E89" s="65"/>
      <c r="F89" s="74"/>
      <c r="G89" s="75"/>
      <c r="K89" s="82">
        <f>IF(AND(年报!N$2&lt;=A89,A89&lt;=年报!N$3),1,0)</f>
        <v>0</v>
      </c>
    </row>
    <row r="90" spans="1:11">
      <c r="A90" s="21"/>
      <c r="B90" s="77"/>
      <c r="C90" s="77" t="str">
        <f>IF(ISERROR(VLOOKUP(A90,'DC4-1'!$A$4:$Q$1997,5,TRUE)),"",VLOOKUP(A90,'DC4-1'!$A$4:$Q$1997,5,TRUE))</f>
        <v/>
      </c>
      <c r="D90" s="65"/>
      <c r="E90" s="65"/>
      <c r="F90" s="74"/>
      <c r="G90" s="75"/>
      <c r="K90" s="82">
        <f>IF(AND(年报!N$2&lt;=A90,A90&lt;=年报!N$3),1,0)</f>
        <v>0</v>
      </c>
    </row>
    <row r="91" spans="1:11">
      <c r="A91" s="21"/>
      <c r="B91" s="77"/>
      <c r="C91" s="77" t="str">
        <f>IF(ISERROR(VLOOKUP(A91,'DC4-1'!$A$4:$Q$1997,5,TRUE)),"",VLOOKUP(A91,'DC4-1'!$A$4:$Q$1997,5,TRUE))</f>
        <v/>
      </c>
      <c r="D91" s="65"/>
      <c r="E91" s="65"/>
      <c r="F91" s="74"/>
      <c r="G91" s="75"/>
      <c r="K91" s="82">
        <f>IF(AND(年报!N$2&lt;=A91,A91&lt;=年报!N$3),1,0)</f>
        <v>0</v>
      </c>
    </row>
    <row r="92" spans="1:11">
      <c r="A92" s="21"/>
      <c r="B92" s="77"/>
      <c r="C92" s="77" t="str">
        <f>IF(ISERROR(VLOOKUP(A92,'DC4-1'!$A$4:$Q$1997,5,TRUE)),"",VLOOKUP(A92,'DC4-1'!$A$4:$Q$1997,5,TRUE))</f>
        <v/>
      </c>
      <c r="D92" s="65"/>
      <c r="E92" s="65"/>
      <c r="F92" s="74"/>
      <c r="G92" s="75"/>
      <c r="K92" s="82">
        <f>IF(AND(年报!N$2&lt;=A92,A92&lt;=年报!N$3),1,0)</f>
        <v>0</v>
      </c>
    </row>
    <row r="93" spans="1:11">
      <c r="A93" s="21"/>
      <c r="B93" s="77"/>
      <c r="C93" s="77" t="str">
        <f>IF(ISERROR(VLOOKUP(A93,'DC4-1'!$A$4:$Q$1997,5,TRUE)),"",VLOOKUP(A93,'DC4-1'!$A$4:$Q$1997,5,TRUE))</f>
        <v/>
      </c>
      <c r="D93" s="65"/>
      <c r="E93" s="65"/>
      <c r="F93" s="74"/>
      <c r="G93" s="75"/>
      <c r="K93" s="82">
        <f>IF(AND(年报!N$2&lt;=A93,A93&lt;=年报!N$3),1,0)</f>
        <v>0</v>
      </c>
    </row>
    <row r="94" spans="1:11">
      <c r="A94" s="21"/>
      <c r="B94" s="77"/>
      <c r="C94" s="77" t="str">
        <f>IF(ISERROR(VLOOKUP(A94,'DC4-1'!$A$4:$Q$1997,5,TRUE)),"",VLOOKUP(A94,'DC4-1'!$A$4:$Q$1997,5,TRUE))</f>
        <v/>
      </c>
      <c r="D94" s="65"/>
      <c r="E94" s="65"/>
      <c r="F94" s="74"/>
      <c r="G94" s="75"/>
      <c r="K94" s="82">
        <f>IF(AND(年报!N$2&lt;=A94,A94&lt;=年报!N$3),1,0)</f>
        <v>0</v>
      </c>
    </row>
    <row r="95" spans="1:11">
      <c r="A95" s="21"/>
      <c r="B95" s="77"/>
      <c r="C95" s="77" t="str">
        <f>IF(ISERROR(VLOOKUP(A95,'DC4-1'!$A$4:$Q$1997,5,TRUE)),"",VLOOKUP(A95,'DC4-1'!$A$4:$Q$1997,5,TRUE))</f>
        <v/>
      </c>
      <c r="F95" s="74"/>
      <c r="G95" s="75"/>
      <c r="H95" s="75"/>
      <c r="K95" s="82">
        <f>IF(AND(年报!N$2&lt;=A95,A95&lt;=年报!N$3),1,0)</f>
        <v>0</v>
      </c>
    </row>
    <row r="96" spans="1:11">
      <c r="A96" s="21"/>
      <c r="B96" s="77"/>
      <c r="C96" s="77" t="str">
        <f>IF(ISERROR(VLOOKUP(A96,'DC4-1'!$A$4:$Q$1997,5,TRUE)),"",VLOOKUP(A96,'DC4-1'!$A$4:$Q$1997,5,TRUE))</f>
        <v/>
      </c>
      <c r="D96" s="65"/>
      <c r="E96" s="65"/>
      <c r="F96" s="74"/>
      <c r="G96" s="75"/>
      <c r="K96" s="82">
        <f>IF(AND(年报!N$2&lt;=A96,A96&lt;=年报!N$3),1,0)</f>
        <v>0</v>
      </c>
    </row>
    <row r="97" spans="1:11">
      <c r="A97" s="21"/>
      <c r="B97" s="77"/>
      <c r="C97" s="77" t="str">
        <f>IF(ISERROR(VLOOKUP(A97,'DC4-1'!$A$4:$Q$1997,5,TRUE)),"",VLOOKUP(A97,'DC4-1'!$A$4:$Q$1997,5,TRUE))</f>
        <v/>
      </c>
      <c r="D97" s="65"/>
      <c r="E97" s="65"/>
      <c r="F97" s="74"/>
      <c r="G97" s="75"/>
      <c r="K97" s="82">
        <f>IF(AND(年报!N$2&lt;=A97,A97&lt;=年报!N$3),1,0)</f>
        <v>0</v>
      </c>
    </row>
    <row r="98" spans="1:11">
      <c r="A98" s="21"/>
      <c r="B98" s="77"/>
      <c r="C98" s="77" t="str">
        <f>IF(ISERROR(VLOOKUP(A98,'DC4-1'!$A$4:$Q$1997,5,TRUE)),"",VLOOKUP(A98,'DC4-1'!$A$4:$Q$1997,5,TRUE))</f>
        <v/>
      </c>
      <c r="D98" s="65"/>
      <c r="E98" s="65"/>
      <c r="F98" s="74"/>
      <c r="G98" s="75"/>
      <c r="K98" s="82">
        <f>IF(AND(年报!N$2&lt;=A98,A98&lt;=年报!N$3),1,0)</f>
        <v>0</v>
      </c>
    </row>
    <row r="99" spans="1:11">
      <c r="A99" s="21"/>
      <c r="B99" s="77"/>
      <c r="C99" s="77" t="str">
        <f>IF(ISERROR(VLOOKUP(A99,'DC4-1'!$A$4:$Q$1997,5,TRUE)),"",VLOOKUP(A99,'DC4-1'!$A$4:$Q$1997,5,TRUE))</f>
        <v/>
      </c>
      <c r="D99" s="65"/>
      <c r="E99" s="65"/>
      <c r="F99" s="74"/>
      <c r="G99" s="75"/>
      <c r="K99" s="82">
        <f>IF(AND(年报!N$2&lt;=A99,A99&lt;=年报!N$3),1,0)</f>
        <v>0</v>
      </c>
    </row>
    <row r="100" spans="1:11">
      <c r="A100" s="21"/>
      <c r="B100" s="77"/>
      <c r="C100" s="77" t="str">
        <f>IF(ISERROR(VLOOKUP(A100,'DC4-1'!$A$4:$Q$1997,5,TRUE)),"",VLOOKUP(A100,'DC4-1'!$A$4:$Q$1997,5,TRUE))</f>
        <v/>
      </c>
      <c r="D100" s="65"/>
      <c r="E100" s="65"/>
      <c r="F100" s="74"/>
      <c r="G100" s="75"/>
      <c r="K100" s="82">
        <f>IF(AND(年报!N$2&lt;=A100,A100&lt;=年报!N$3),1,0)</f>
        <v>0</v>
      </c>
    </row>
    <row r="101" spans="1:11">
      <c r="A101" s="21"/>
      <c r="B101" s="77"/>
      <c r="C101" s="77" t="str">
        <f>IF(ISERROR(VLOOKUP(A101,'DC4-1'!$A$4:$Q$1997,5,TRUE)),"",VLOOKUP(A101,'DC4-1'!$A$4:$Q$1997,5,TRUE))</f>
        <v/>
      </c>
      <c r="D101" s="65"/>
      <c r="E101" s="65"/>
      <c r="F101" s="74"/>
      <c r="G101" s="75"/>
      <c r="K101" s="82">
        <f>IF(AND(年报!N$2&lt;=A101,A101&lt;=年报!N$3),1,0)</f>
        <v>0</v>
      </c>
    </row>
    <row r="102" spans="1:11">
      <c r="A102" s="21"/>
      <c r="B102" s="77"/>
      <c r="C102" s="77" t="str">
        <f>IF(ISERROR(VLOOKUP(A102,'DC4-1'!$A$4:$Q$1997,5,TRUE)),"",VLOOKUP(A102,'DC4-1'!$A$4:$Q$1997,5,TRUE))</f>
        <v/>
      </c>
      <c r="D102" s="65"/>
      <c r="E102" s="65"/>
      <c r="F102" s="74"/>
      <c r="G102" s="75"/>
      <c r="K102" s="82">
        <f>IF(AND(年报!N$2&lt;=A102,A102&lt;=年报!N$3),1,0)</f>
        <v>0</v>
      </c>
    </row>
    <row r="103" spans="1:11">
      <c r="A103" s="21"/>
      <c r="B103" s="77"/>
      <c r="C103" s="77" t="str">
        <f>IF(ISERROR(VLOOKUP(A103,'DC4-1'!$A$4:$Q$1997,5,TRUE)),"",VLOOKUP(A103,'DC4-1'!$A$4:$Q$1997,5,TRUE))</f>
        <v/>
      </c>
      <c r="D103" s="65"/>
      <c r="E103" s="65"/>
      <c r="F103" s="74"/>
      <c r="G103" s="75"/>
      <c r="K103" s="82">
        <f>IF(AND(年报!N$2&lt;=A103,A103&lt;=年报!N$3),1,0)</f>
        <v>0</v>
      </c>
    </row>
    <row r="104" spans="1:11">
      <c r="A104" s="21"/>
      <c r="B104" s="77"/>
      <c r="C104" s="77" t="str">
        <f>IF(ISERROR(VLOOKUP(A104,'DC4-1'!$A$4:$Q$1997,5,TRUE)),"",VLOOKUP(A104,'DC4-1'!$A$4:$Q$1997,5,TRUE))</f>
        <v/>
      </c>
      <c r="D104" s="65"/>
      <c r="E104" s="65"/>
      <c r="F104" s="74"/>
      <c r="G104" s="75"/>
      <c r="K104" s="82">
        <f>IF(AND(年报!N$2&lt;=A104,A104&lt;=年报!N$3),1,0)</f>
        <v>0</v>
      </c>
    </row>
    <row r="105" spans="1:11">
      <c r="A105" s="21"/>
      <c r="B105" s="77"/>
      <c r="C105" s="77" t="str">
        <f>IF(ISERROR(VLOOKUP(A105,'DC4-1'!$A$4:$Q$1997,5,TRUE)),"",VLOOKUP(A105,'DC4-1'!$A$4:$Q$1997,5,TRUE))</f>
        <v/>
      </c>
      <c r="D105" s="65"/>
      <c r="E105" s="65"/>
      <c r="F105" s="74"/>
      <c r="G105" s="75"/>
      <c r="K105" s="82">
        <f>IF(AND(年报!N$2&lt;=A105,A105&lt;=年报!N$3),1,0)</f>
        <v>0</v>
      </c>
    </row>
    <row r="106" spans="1:11">
      <c r="A106" s="21"/>
      <c r="B106" s="77"/>
      <c r="C106" s="77" t="str">
        <f>IF(ISERROR(VLOOKUP(A106,'DC4-1'!$A$4:$Q$1997,5,TRUE)),"",VLOOKUP(A106,'DC4-1'!$A$4:$Q$1997,5,TRUE))</f>
        <v/>
      </c>
      <c r="D106" s="65"/>
      <c r="E106" s="65"/>
      <c r="F106" s="74"/>
      <c r="G106" s="75"/>
      <c r="K106" s="82">
        <f>IF(AND(年报!N$2&lt;=A106,A106&lt;=年报!N$3),1,0)</f>
        <v>0</v>
      </c>
    </row>
    <row r="107" spans="1:11">
      <c r="A107" s="21"/>
      <c r="B107" s="77"/>
      <c r="C107" s="77" t="str">
        <f>IF(ISERROR(VLOOKUP(A107,'DC4-1'!$A$4:$Q$1997,5,TRUE)),"",VLOOKUP(A107,'DC4-1'!$A$4:$Q$1997,5,TRUE))</f>
        <v/>
      </c>
      <c r="D107" s="65"/>
      <c r="E107" s="65"/>
      <c r="F107" s="74"/>
      <c r="G107" s="75"/>
      <c r="K107" s="82">
        <f>IF(AND(年报!N$2&lt;=A107,A107&lt;=年报!N$3),1,0)</f>
        <v>0</v>
      </c>
    </row>
    <row r="108" spans="1:11">
      <c r="A108" s="21"/>
      <c r="B108" s="77"/>
      <c r="C108" s="77" t="str">
        <f>IF(ISERROR(VLOOKUP(A108,'DC4-1'!$A$4:$Q$1997,5,TRUE)),"",VLOOKUP(A108,'DC4-1'!$A$4:$Q$1997,5,TRUE))</f>
        <v/>
      </c>
      <c r="D108" s="65"/>
      <c r="E108" s="65"/>
      <c r="F108" s="74"/>
      <c r="G108" s="75"/>
      <c r="K108" s="82">
        <f>IF(AND(年报!N$2&lt;=A108,A108&lt;=年报!N$3),1,0)</f>
        <v>0</v>
      </c>
    </row>
    <row r="109" spans="1:11">
      <c r="A109" s="21"/>
      <c r="B109" s="77"/>
      <c r="C109" s="77" t="str">
        <f>IF(ISERROR(VLOOKUP(A109,'DC4-1'!$A$4:$Q$1997,5,TRUE)),"",VLOOKUP(A109,'DC4-1'!$A$4:$Q$1997,5,TRUE))</f>
        <v/>
      </c>
      <c r="D109" s="65"/>
      <c r="E109" s="65"/>
      <c r="F109" s="74"/>
      <c r="G109" s="75"/>
      <c r="K109" s="82">
        <f>IF(AND(年报!N$2&lt;=A109,A109&lt;=年报!N$3),1,0)</f>
        <v>0</v>
      </c>
    </row>
    <row r="110" spans="1:11">
      <c r="A110" s="21"/>
      <c r="B110" s="77"/>
      <c r="C110" s="77" t="str">
        <f>IF(ISERROR(VLOOKUP(A110,'DC4-1'!$A$4:$Q$1997,5,TRUE)),"",VLOOKUP(A110,'DC4-1'!$A$4:$Q$1997,5,TRUE))</f>
        <v/>
      </c>
      <c r="D110" s="65"/>
      <c r="E110" s="65"/>
      <c r="F110" s="74"/>
      <c r="G110" s="75"/>
      <c r="K110" s="82">
        <f>IF(AND(年报!N$2&lt;=A110,A110&lt;=年报!N$3),1,0)</f>
        <v>0</v>
      </c>
    </row>
    <row r="111" spans="1:11">
      <c r="A111" s="21"/>
      <c r="B111" s="77"/>
      <c r="C111" s="77" t="str">
        <f>IF(ISERROR(VLOOKUP(A111,'DC4-1'!$A$4:$Q$1997,5,TRUE)),"",VLOOKUP(A111,'DC4-1'!$A$4:$Q$1997,5,TRUE))</f>
        <v/>
      </c>
      <c r="D111" s="65"/>
      <c r="E111" s="65"/>
      <c r="F111" s="74"/>
      <c r="G111" s="75"/>
      <c r="K111" s="82">
        <f>IF(AND(年报!N$2&lt;=A111,A111&lt;=年报!N$3),1,0)</f>
        <v>0</v>
      </c>
    </row>
    <row r="112" spans="1:11">
      <c r="A112" s="21"/>
      <c r="B112" s="77"/>
      <c r="C112" s="77" t="str">
        <f>IF(ISERROR(VLOOKUP(A112,'DC4-1'!$A$4:$Q$1997,5,TRUE)),"",VLOOKUP(A112,'DC4-1'!$A$4:$Q$1997,5,TRUE))</f>
        <v/>
      </c>
      <c r="D112" s="65"/>
      <c r="E112" s="65"/>
      <c r="F112" s="74"/>
      <c r="G112" s="75"/>
      <c r="K112" s="82">
        <f>IF(AND(年报!N$2&lt;=A112,A112&lt;=年报!N$3),1,0)</f>
        <v>0</v>
      </c>
    </row>
    <row r="113" spans="1:11">
      <c r="A113" s="21"/>
      <c r="B113" s="77"/>
      <c r="C113" s="77" t="str">
        <f>IF(ISERROR(VLOOKUP(A113,'DC4-1'!$A$4:$Q$1997,5,TRUE)),"",VLOOKUP(A113,'DC4-1'!$A$4:$Q$1997,5,TRUE))</f>
        <v/>
      </c>
      <c r="D113" s="65"/>
      <c r="E113" s="65"/>
      <c r="F113" s="74"/>
      <c r="G113" s="75"/>
      <c r="K113" s="82">
        <f>IF(AND(年报!N$2&lt;=A113,A113&lt;=年报!N$3),1,0)</f>
        <v>0</v>
      </c>
    </row>
    <row r="114" spans="1:11">
      <c r="A114" s="21"/>
      <c r="B114" s="77"/>
      <c r="C114" s="77" t="str">
        <f>IF(ISERROR(VLOOKUP(A114,'DC4-1'!$A$4:$Q$1997,5,TRUE)),"",VLOOKUP(A114,'DC4-1'!$A$4:$Q$1997,5,TRUE))</f>
        <v/>
      </c>
      <c r="D114" s="65"/>
      <c r="E114" s="65"/>
      <c r="F114" s="74"/>
      <c r="G114" s="75"/>
      <c r="K114" s="82">
        <f>IF(AND(年报!N$2&lt;=A114,A114&lt;=年报!N$3),1,0)</f>
        <v>0</v>
      </c>
    </row>
    <row r="115" spans="1:11">
      <c r="A115" s="21"/>
      <c r="B115" s="77"/>
      <c r="C115" s="77" t="str">
        <f>IF(ISERROR(VLOOKUP(A115,'DC4-1'!$A$4:$Q$1997,5,TRUE)),"",VLOOKUP(A115,'DC4-1'!$A$4:$Q$1997,5,TRUE))</f>
        <v/>
      </c>
      <c r="D115" s="65"/>
      <c r="E115" s="65"/>
      <c r="F115" s="74"/>
      <c r="G115" s="75"/>
      <c r="K115" s="82">
        <f>IF(AND(年报!N$2&lt;=A115,A115&lt;=年报!N$3),1,0)</f>
        <v>0</v>
      </c>
    </row>
    <row r="116" spans="1:11">
      <c r="A116" s="21"/>
      <c r="B116" s="77"/>
      <c r="C116" s="77" t="str">
        <f>IF(ISERROR(VLOOKUP(A116,'DC4-1'!$A$4:$Q$1997,5,TRUE)),"",VLOOKUP(A116,'DC4-1'!$A$4:$Q$1997,5,TRUE))</f>
        <v/>
      </c>
      <c r="D116" s="65"/>
      <c r="E116" s="65"/>
      <c r="F116" s="74"/>
      <c r="G116" s="75"/>
      <c r="K116" s="82">
        <f>IF(AND(年报!N$2&lt;=A116,A116&lt;=年报!N$3),1,0)</f>
        <v>0</v>
      </c>
    </row>
    <row r="117" spans="1:11">
      <c r="A117" s="21"/>
      <c r="B117" s="77"/>
      <c r="C117" s="77" t="str">
        <f>IF(ISERROR(VLOOKUP(A117,'DC4-1'!$A$4:$Q$1997,5,TRUE)),"",VLOOKUP(A117,'DC4-1'!$A$4:$Q$1997,5,TRUE))</f>
        <v/>
      </c>
      <c r="D117" s="65"/>
      <c r="E117" s="65"/>
      <c r="F117" s="74"/>
      <c r="G117" s="75"/>
      <c r="K117" s="82">
        <f>IF(AND(年报!N$2&lt;=A117,A117&lt;=年报!N$3),1,0)</f>
        <v>0</v>
      </c>
    </row>
    <row r="118" spans="1:11">
      <c r="A118" s="21"/>
      <c r="B118" s="77"/>
      <c r="C118" s="77" t="str">
        <f>IF(ISERROR(VLOOKUP(A118,'DC4-1'!$A$4:$Q$1997,5,TRUE)),"",VLOOKUP(A118,'DC4-1'!$A$4:$Q$1997,5,TRUE))</f>
        <v/>
      </c>
      <c r="F118" s="74"/>
      <c r="G118" s="75"/>
      <c r="H118" s="75"/>
      <c r="K118" s="82">
        <f>IF(AND(年报!N$2&lt;=A118,A118&lt;=年报!N$3),1,0)</f>
        <v>0</v>
      </c>
    </row>
    <row r="119" spans="1:11">
      <c r="A119" s="21"/>
      <c r="B119" s="77"/>
      <c r="C119" s="77" t="str">
        <f>IF(ISERROR(VLOOKUP(A119,'DC4-1'!$A$4:$Q$1997,5,TRUE)),"",VLOOKUP(A119,'DC4-1'!$A$4:$Q$1997,5,TRUE))</f>
        <v/>
      </c>
      <c r="D119" s="65"/>
      <c r="E119" s="65"/>
      <c r="F119" s="74"/>
      <c r="G119" s="75"/>
      <c r="K119" s="82">
        <f>IF(AND(年报!N$2&lt;=A119,A119&lt;=年报!N$3),1,0)</f>
        <v>0</v>
      </c>
    </row>
    <row r="120" spans="1:11">
      <c r="A120" s="21"/>
      <c r="B120" s="77"/>
      <c r="C120" s="77" t="str">
        <f>IF(ISERROR(VLOOKUP(A120,'DC4-1'!$A$4:$Q$1997,5,TRUE)),"",VLOOKUP(A120,'DC4-1'!$A$4:$Q$1997,5,TRUE))</f>
        <v/>
      </c>
      <c r="D120" s="65"/>
      <c r="E120" s="65"/>
      <c r="F120" s="74"/>
      <c r="G120" s="75"/>
      <c r="K120" s="82">
        <f>IF(AND(年报!N$2&lt;=A120,A120&lt;=年报!N$3),1,0)</f>
        <v>0</v>
      </c>
    </row>
    <row r="121" spans="1:11">
      <c r="A121" s="21"/>
      <c r="B121" s="77"/>
      <c r="C121" s="77" t="str">
        <f>IF(ISERROR(VLOOKUP(A121,'DC4-1'!$A$4:$Q$1997,5,TRUE)),"",VLOOKUP(A121,'DC4-1'!$A$4:$Q$1997,5,TRUE))</f>
        <v/>
      </c>
      <c r="D121" s="65"/>
      <c r="E121" s="65"/>
      <c r="F121" s="74"/>
      <c r="G121" s="75"/>
      <c r="K121" s="82">
        <f>IF(AND(年报!N$2&lt;=A121,A121&lt;=年报!N$3),1,0)</f>
        <v>0</v>
      </c>
    </row>
    <row r="122" spans="1:11">
      <c r="A122" s="21"/>
      <c r="B122" s="77"/>
      <c r="C122" s="77" t="str">
        <f>IF(ISERROR(VLOOKUP(A122,'DC4-1'!$A$4:$Q$1997,5,TRUE)),"",VLOOKUP(A122,'DC4-1'!$A$4:$Q$1997,5,TRUE))</f>
        <v/>
      </c>
      <c r="D122" s="65"/>
      <c r="E122" s="65"/>
      <c r="F122" s="74"/>
      <c r="G122" s="75"/>
      <c r="K122" s="82">
        <f>IF(AND(年报!N$2&lt;=A122,A122&lt;=年报!N$3),1,0)</f>
        <v>0</v>
      </c>
    </row>
    <row r="123" spans="1:11">
      <c r="A123" s="21"/>
      <c r="B123" s="77"/>
      <c r="C123" s="77" t="str">
        <f>IF(ISERROR(VLOOKUP(A123,'DC4-1'!$A$4:$Q$1997,5,TRUE)),"",VLOOKUP(A123,'DC4-1'!$A$4:$Q$1997,5,TRUE))</f>
        <v/>
      </c>
      <c r="D123" s="65"/>
      <c r="E123" s="65"/>
      <c r="F123" s="74"/>
      <c r="G123" s="75"/>
      <c r="K123" s="82">
        <f>IF(AND(年报!N$2&lt;=A123,A123&lt;=年报!N$3),1,0)</f>
        <v>0</v>
      </c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F141" s="74"/>
      <c r="G141" s="75"/>
      <c r="H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F164" s="74"/>
      <c r="G164" s="75"/>
      <c r="H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F187" s="74"/>
      <c r="G187" s="75"/>
      <c r="H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F210" s="74"/>
      <c r="G210" s="75"/>
      <c r="H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F233" s="74"/>
      <c r="G233" s="75"/>
      <c r="H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:11">
      <c r="A236" s="21"/>
      <c r="B236" s="77"/>
      <c r="C236" s="77"/>
      <c r="D236" s="65"/>
      <c r="E236" s="65"/>
      <c r="F236" s="74"/>
      <c r="G236" s="75"/>
      <c r="K236" s="82"/>
    </row>
    <row r="237" spans="1:11">
      <c r="A237" s="21"/>
      <c r="B237" s="77"/>
      <c r="C237" s="77"/>
      <c r="D237" s="65"/>
      <c r="E237" s="65"/>
      <c r="F237" s="74"/>
      <c r="G237" s="75"/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  <row r="878" spans="11:11">
      <c r="K878" s="82"/>
    </row>
    <row r="879" spans="11:11">
      <c r="K879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8"/>
  <sheetViews>
    <sheetView topLeftCell="A71" workbookViewId="0">
      <selection activeCell="E85" sqref="E85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211</v>
      </c>
      <c r="B2" s="65"/>
      <c r="C2" s="69">
        <v>43568</v>
      </c>
      <c r="D2" s="70" t="s">
        <v>209</v>
      </c>
      <c r="E2" s="70" t="s">
        <v>210</v>
      </c>
      <c r="F2" s="93">
        <v>2731.826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43573</v>
      </c>
      <c r="B4" s="77">
        <f>'DC4-1'!B7</f>
        <v>2581.994</v>
      </c>
      <c r="C4" s="77">
        <f>IF(ISERROR(VLOOKUP(A4,'DC4-1'!$A$4:$Q$1997,5,TRUE)),"",VLOOKUP(A4,'DC4-1'!$A$4:$Q$1997,5,TRUE))</f>
        <v>151.9105</v>
      </c>
      <c r="D4" s="65">
        <v>1.918</v>
      </c>
      <c r="E4" s="65">
        <v>1.956</v>
      </c>
      <c r="F4" s="74">
        <f t="shared" ref="F4:F35" si="0">(B4+C4)-(D4+E4)/2</f>
        <v>2731.9675</v>
      </c>
      <c r="G4" s="75">
        <f t="shared" ref="G4:G35" si="1">(F$4-F4)*1000</f>
        <v>0</v>
      </c>
      <c r="K4" s="82">
        <f>IF(AND(年报!N$2&lt;=A4,A4&lt;=年报!N$3),1,0)</f>
        <v>0</v>
      </c>
    </row>
    <row r="5" spans="1:11">
      <c r="A5" s="21">
        <v>43581</v>
      </c>
      <c r="B5" s="77">
        <f>'DC4-1'!B8</f>
        <v>2581.994</v>
      </c>
      <c r="C5" s="77">
        <f>IF(ISERROR(VLOOKUP(A5,'DC4-1'!$A$4:$Q$1997,5,TRUE)),"",VLOOKUP(A5,'DC4-1'!$A$4:$Q$1997,5,TRUE))</f>
        <v>152.473</v>
      </c>
      <c r="D5" s="65">
        <v>2.529</v>
      </c>
      <c r="E5" s="65">
        <v>2.563</v>
      </c>
      <c r="F5" s="74">
        <f t="shared" si="0"/>
        <v>2731.921</v>
      </c>
      <c r="G5" s="75">
        <f t="shared" si="1"/>
        <v>46.4999999999236</v>
      </c>
      <c r="K5" s="82">
        <f>IF(AND(年报!N$2&lt;=A5,A5&lt;=年报!N$3),1,0)</f>
        <v>0</v>
      </c>
    </row>
    <row r="6" spans="1:11">
      <c r="A6" s="21">
        <v>43595</v>
      </c>
      <c r="B6" s="77">
        <f>'DC4-1'!B9</f>
        <v>2581.994</v>
      </c>
      <c r="C6" s="77">
        <f>IF(ISERROR(VLOOKUP(A6,'DC4-1'!$A$4:$Q$1997,5,TRUE)),"",VLOOKUP(A6,'DC4-1'!$A$4:$Q$1997,5,TRUE))</f>
        <v>155.1285</v>
      </c>
      <c r="D6" s="65">
        <v>5.309</v>
      </c>
      <c r="E6" s="65">
        <v>5.34</v>
      </c>
      <c r="F6" s="74">
        <f t="shared" si="0"/>
        <v>2731.798</v>
      </c>
      <c r="G6" s="75">
        <f t="shared" si="1"/>
        <v>169.500000000426</v>
      </c>
      <c r="K6" s="82">
        <f>IF(AND(年报!N$2&lt;=A6,A6&lt;=年报!N$3),1,0)</f>
        <v>0</v>
      </c>
    </row>
    <row r="7" spans="1:11">
      <c r="A7" s="21">
        <v>43601</v>
      </c>
      <c r="B7" s="77">
        <f>'DC4-1'!B10</f>
        <v>2581.994</v>
      </c>
      <c r="C7" s="77">
        <f>IF(ISERROR(VLOOKUP(A7,'DC4-1'!$A$4:$Q$1997,5,TRUE)),"",VLOOKUP(A7,'DC4-1'!$A$4:$Q$1997,5,TRUE))</f>
        <v>155.714</v>
      </c>
      <c r="D7" s="65">
        <v>5.927</v>
      </c>
      <c r="E7" s="65">
        <v>5.967</v>
      </c>
      <c r="F7" s="74">
        <f t="shared" si="0"/>
        <v>2731.761</v>
      </c>
      <c r="G7" s="75">
        <f t="shared" si="1"/>
        <v>206.500000000233</v>
      </c>
      <c r="K7" s="82">
        <f>IF(AND(年报!N$2&lt;=A7,A7&lt;=年报!N$3),1,0)</f>
        <v>0</v>
      </c>
    </row>
    <row r="8" spans="1:11">
      <c r="A8" s="21">
        <v>43608</v>
      </c>
      <c r="B8" s="77">
        <f>'DC4-1'!B11</f>
        <v>2581.994</v>
      </c>
      <c r="C8" s="77">
        <f>IF(ISERROR(VLOOKUP(A8,'DC4-1'!$A$4:$Q$1997,5,TRUE)),"",VLOOKUP(A8,'DC4-1'!$A$4:$Q$1997,5,TRUE))</f>
        <v>158.4695</v>
      </c>
      <c r="D8" s="65">
        <v>8.734</v>
      </c>
      <c r="E8" s="65">
        <v>8.766</v>
      </c>
      <c r="F8" s="74">
        <f t="shared" si="0"/>
        <v>2731.7135</v>
      </c>
      <c r="G8" s="75">
        <f t="shared" si="1"/>
        <v>253.999999999905</v>
      </c>
      <c r="K8" s="82">
        <f>IF(AND(年报!N$2&lt;=A8,A8&lt;=年报!N$3),1,0)</f>
        <v>0</v>
      </c>
    </row>
    <row r="9" spans="1:11">
      <c r="A9" s="21">
        <v>43623</v>
      </c>
      <c r="B9" s="77">
        <f>'DC4-1'!B12</f>
        <v>2581.994</v>
      </c>
      <c r="C9" s="77">
        <f>IF(ISERROR(VLOOKUP(A9,'DC4-1'!$A$4:$Q$1997,5,TRUE)),"",VLOOKUP(A9,'DC4-1'!$A$4:$Q$1997,5,TRUE))</f>
        <v>161.5275</v>
      </c>
      <c r="D9" s="65">
        <v>11.887</v>
      </c>
      <c r="E9" s="65">
        <v>11.925</v>
      </c>
      <c r="F9" s="74">
        <f t="shared" si="0"/>
        <v>2731.6155</v>
      </c>
      <c r="G9" s="75">
        <f t="shared" si="1"/>
        <v>351.999999999862</v>
      </c>
      <c r="K9" s="82">
        <f>IF(AND(年报!N$2&lt;=A9,A9&lt;=年报!N$3),1,0)</f>
        <v>0</v>
      </c>
    </row>
    <row r="10" spans="1:11">
      <c r="A10" s="21">
        <v>43630</v>
      </c>
      <c r="B10" s="77">
        <f>'DC4-1'!B13</f>
        <v>2581.994</v>
      </c>
      <c r="C10" s="77">
        <f>IF(ISERROR(VLOOKUP(A10,'DC4-1'!$A$4:$Q$1997,5,TRUE)),"",VLOOKUP(A10,'DC4-1'!$A$4:$Q$1997,5,TRUE))</f>
        <v>162.0845</v>
      </c>
      <c r="D10" s="65">
        <v>12.493</v>
      </c>
      <c r="E10" s="65">
        <v>12.537</v>
      </c>
      <c r="F10" s="74">
        <f t="shared" si="0"/>
        <v>2731.5635</v>
      </c>
      <c r="G10" s="75">
        <f t="shared" si="1"/>
        <v>403.999999999996</v>
      </c>
      <c r="K10" s="82">
        <f>IF(AND(年报!N$2&lt;=A10,A10&lt;=年报!N$3),1,0)</f>
        <v>0</v>
      </c>
    </row>
    <row r="11" spans="1:11">
      <c r="A11" s="21">
        <v>43641</v>
      </c>
      <c r="B11" s="77">
        <f>'DC4-1'!B14</f>
        <v>2581.994</v>
      </c>
      <c r="C11" s="77">
        <f>IF(ISERROR(VLOOKUP(A11,'DC4-1'!$A$4:$Q$1997,5,TRUE)),"",VLOOKUP(A11,'DC4-1'!$A$4:$Q$1997,5,TRUE))</f>
        <v>164.839</v>
      </c>
      <c r="D11" s="65">
        <v>15.283</v>
      </c>
      <c r="E11" s="65">
        <v>15.313</v>
      </c>
      <c r="F11" s="74">
        <f t="shared" si="0"/>
        <v>2731.535</v>
      </c>
      <c r="G11" s="75">
        <f t="shared" si="1"/>
        <v>432.499999999891</v>
      </c>
      <c r="K11" s="82">
        <f>IF(AND(年报!N$2&lt;=A11,A11&lt;=年报!N$3),1,0)</f>
        <v>0</v>
      </c>
    </row>
    <row r="12" spans="1:11">
      <c r="A12" s="21">
        <v>43645</v>
      </c>
      <c r="B12" s="77">
        <f>'DC4-1'!B15</f>
        <v>2581.994</v>
      </c>
      <c r="C12" s="77">
        <f>IF(ISERROR(VLOOKUP(A12,'DC4-1'!$A$4:$Q$1997,5,TRUE)),"",VLOOKUP(A12,'DC4-1'!$A$4:$Q$1997,5,TRUE))</f>
        <v>164.7725</v>
      </c>
      <c r="D12" s="65">
        <v>15.272</v>
      </c>
      <c r="E12" s="65">
        <v>15.311</v>
      </c>
      <c r="F12" s="74">
        <f t="shared" si="0"/>
        <v>2731.475</v>
      </c>
      <c r="G12" s="75">
        <f t="shared" si="1"/>
        <v>492.499999999836</v>
      </c>
      <c r="K12" s="82">
        <f>IF(AND(年报!N$2&lt;=A12,A12&lt;=年报!N$3),1,0)</f>
        <v>0</v>
      </c>
    </row>
    <row r="13" spans="1:11">
      <c r="A13" s="21">
        <v>43651</v>
      </c>
      <c r="B13" s="77">
        <f>'DC4-1'!B16</f>
        <v>2581.994</v>
      </c>
      <c r="C13" s="77">
        <f>IF(ISERROR(VLOOKUP(A13,'DC4-1'!$A$4:$Q$1997,5,TRUE)),"",VLOOKUP(A13,'DC4-1'!$A$4:$Q$1997,5,TRUE))</f>
        <v>164.7385</v>
      </c>
      <c r="D13" s="65">
        <v>15.265</v>
      </c>
      <c r="E13" s="65">
        <v>15.303</v>
      </c>
      <c r="F13" s="74">
        <f t="shared" si="0"/>
        <v>2731.4485</v>
      </c>
      <c r="G13" s="75">
        <f t="shared" si="1"/>
        <v>519.000000000233</v>
      </c>
      <c r="K13" s="82">
        <f>IF(AND(年报!N$2&lt;=A13,A13&lt;=年报!N$3),1,0)</f>
        <v>0</v>
      </c>
    </row>
    <row r="14" spans="1:11">
      <c r="A14" s="21">
        <v>43660</v>
      </c>
      <c r="B14" s="77">
        <f>'DC4-1'!B17</f>
        <v>2581.994</v>
      </c>
      <c r="C14" s="77">
        <f>IF(ISERROR(VLOOKUP(A14,'DC4-1'!$A$4:$Q$1997,5,TRUE)),"",VLOOKUP(A14,'DC4-1'!$A$4:$Q$1997,5,TRUE))</f>
        <v>164.708</v>
      </c>
      <c r="D14" s="65">
        <v>15.261</v>
      </c>
      <c r="E14" s="65">
        <v>15.293</v>
      </c>
      <c r="F14" s="74">
        <f t="shared" si="0"/>
        <v>2731.425</v>
      </c>
      <c r="G14" s="75">
        <f t="shared" si="1"/>
        <v>542.500000000018</v>
      </c>
      <c r="K14" s="82">
        <f>IF(AND(年报!N$2&lt;=A14,A14&lt;=年报!N$3),1,0)</f>
        <v>0</v>
      </c>
    </row>
    <row r="15" spans="1:11">
      <c r="A15" s="21">
        <v>43665</v>
      </c>
      <c r="B15" s="77">
        <f>'DC4-1'!B18</f>
        <v>2581.994</v>
      </c>
      <c r="C15" s="77">
        <f>IF(ISERROR(VLOOKUP(A15,'DC4-1'!$A$4:$Q$1997,5,TRUE)),"",VLOOKUP(A15,'DC4-1'!$A$4:$Q$1997,5,TRUE))</f>
        <v>164.6945</v>
      </c>
      <c r="D15" s="65">
        <v>15.26</v>
      </c>
      <c r="E15" s="65">
        <v>15.296</v>
      </c>
      <c r="F15" s="74">
        <f t="shared" si="0"/>
        <v>2731.4105</v>
      </c>
      <c r="G15" s="75">
        <f t="shared" si="1"/>
        <v>556.999999999789</v>
      </c>
      <c r="K15" s="82">
        <f>IF(AND(年报!N$2&lt;=A15,A15&lt;=年报!N$3),1,0)</f>
        <v>0</v>
      </c>
    </row>
    <row r="16" spans="1:11">
      <c r="A16" s="21">
        <v>43671</v>
      </c>
      <c r="B16" s="77">
        <f>'DC4-1'!B19</f>
        <v>2581.994</v>
      </c>
      <c r="C16" s="77">
        <f>IF(ISERROR(VLOOKUP(A16,'DC4-1'!$A$4:$Q$1997,5,TRUE)),"",VLOOKUP(A16,'DC4-1'!$A$4:$Q$1997,5,TRUE))</f>
        <v>164.674</v>
      </c>
      <c r="D16" s="65">
        <v>15.252</v>
      </c>
      <c r="E16" s="65">
        <v>15.287</v>
      </c>
      <c r="F16" s="74">
        <f t="shared" si="0"/>
        <v>2731.3985</v>
      </c>
      <c r="G16" s="75">
        <f t="shared" si="1"/>
        <v>568.99999999996</v>
      </c>
      <c r="K16" s="82">
        <f>IF(AND(年报!N$2&lt;=A16,A16&lt;=年报!N$3),1,0)</f>
        <v>0</v>
      </c>
    </row>
    <row r="17" spans="1:11">
      <c r="A17" s="21">
        <v>43678</v>
      </c>
      <c r="B17" s="77">
        <f>'DC4-1'!B20</f>
        <v>2581.994</v>
      </c>
      <c r="C17" s="77">
        <f>IF(ISERROR(VLOOKUP(A17,'DC4-1'!$A$4:$Q$1997,5,TRUE)),"",VLOOKUP(A17,'DC4-1'!$A$4:$Q$1997,5,TRUE))</f>
        <v>164.659</v>
      </c>
      <c r="D17" s="65">
        <v>15.249</v>
      </c>
      <c r="E17" s="65">
        <v>15.282</v>
      </c>
      <c r="F17" s="74">
        <f t="shared" si="0"/>
        <v>2731.3875</v>
      </c>
      <c r="G17" s="75">
        <f t="shared" si="1"/>
        <v>579.999999999927</v>
      </c>
      <c r="K17" s="82">
        <f>IF(AND(年报!N$2&lt;=A17,A17&lt;=年报!N$3),1,0)</f>
        <v>0</v>
      </c>
    </row>
    <row r="18" spans="1:11">
      <c r="A18" s="21">
        <v>43686</v>
      </c>
      <c r="B18" s="77">
        <f>'DC4-1'!B21</f>
        <v>2581.994</v>
      </c>
      <c r="C18" s="77">
        <f>IF(ISERROR(VLOOKUP(A18,'DC4-1'!$A$4:$Q$1997,5,TRUE)),"",VLOOKUP(A18,'DC4-1'!$A$4:$Q$1997,5,TRUE))</f>
        <v>164.641</v>
      </c>
      <c r="D18" s="65">
        <v>15.246</v>
      </c>
      <c r="E18" s="65">
        <v>15.285</v>
      </c>
      <c r="F18" s="74">
        <f t="shared" si="0"/>
        <v>2731.3695</v>
      </c>
      <c r="G18" s="75">
        <f t="shared" si="1"/>
        <v>597.999999999956</v>
      </c>
      <c r="K18" s="82">
        <f>IF(AND(年报!N$2&lt;=A18,A18&lt;=年报!N$3),1,0)</f>
        <v>0</v>
      </c>
    </row>
    <row r="19" spans="1:11">
      <c r="A19" s="21">
        <v>43693</v>
      </c>
      <c r="B19" s="77">
        <f>'DC4-1'!B22</f>
        <v>2581.994</v>
      </c>
      <c r="C19" s="77">
        <f>IF(ISERROR(VLOOKUP(A19,'DC4-1'!$A$4:$Q$1997,5,TRUE)),"",VLOOKUP(A19,'DC4-1'!$A$4:$Q$1997,5,TRUE))</f>
        <v>165.2045</v>
      </c>
      <c r="D19" s="65">
        <v>15.819</v>
      </c>
      <c r="E19" s="65">
        <v>15.864</v>
      </c>
      <c r="F19" s="74">
        <f t="shared" si="0"/>
        <v>2731.357</v>
      </c>
      <c r="G19" s="75">
        <f t="shared" si="1"/>
        <v>610.500000000229</v>
      </c>
      <c r="K19" s="82">
        <f>IF(AND(年报!N$2&lt;=A19,A19&lt;=年报!N$3),1,0)</f>
        <v>0</v>
      </c>
    </row>
    <row r="20" spans="1:11">
      <c r="A20" s="21">
        <v>43708</v>
      </c>
      <c r="B20" s="77">
        <f>'DC4-1'!B23</f>
        <v>2581.994</v>
      </c>
      <c r="C20" s="77">
        <f>IF(ISERROR(VLOOKUP(A20,'DC4-1'!$A$4:$Q$1997,5,TRUE)),"",VLOOKUP(A20,'DC4-1'!$A$4:$Q$1997,5,TRUE))</f>
        <v>167.871</v>
      </c>
      <c r="D20" s="65">
        <v>18.501</v>
      </c>
      <c r="E20" s="65">
        <v>18.533</v>
      </c>
      <c r="F20" s="74">
        <f t="shared" si="0"/>
        <v>2731.348</v>
      </c>
      <c r="G20" s="75">
        <f t="shared" si="1"/>
        <v>619.499999999789</v>
      </c>
      <c r="K20" s="82">
        <f>IF(AND(年报!N$2&lt;=A20,A20&lt;=年报!N$3),1,0)</f>
        <v>0</v>
      </c>
    </row>
    <row r="21" spans="1:11">
      <c r="A21" s="21">
        <v>43713</v>
      </c>
      <c r="B21" s="77">
        <f>'DC4-1'!B24</f>
        <v>2581.994</v>
      </c>
      <c r="C21" s="77">
        <f>IF(ISERROR(VLOOKUP(A21,'DC4-1'!$A$4:$Q$1997,5,TRUE)),"",VLOOKUP(A21,'DC4-1'!$A$4:$Q$1997,5,TRUE))</f>
        <v>167.8675</v>
      </c>
      <c r="D21" s="65">
        <v>18.496</v>
      </c>
      <c r="E21" s="65">
        <v>18.526</v>
      </c>
      <c r="F21" s="74">
        <f t="shared" si="0"/>
        <v>2731.3505</v>
      </c>
      <c r="G21" s="75">
        <f t="shared" si="1"/>
        <v>617.000000000189</v>
      </c>
      <c r="K21" s="82">
        <f>IF(AND(年报!N$2&lt;=A21,A21&lt;=年报!N$3),1,0)</f>
        <v>0</v>
      </c>
    </row>
    <row r="22" spans="1:11">
      <c r="A22" s="21">
        <v>43722</v>
      </c>
      <c r="B22" s="77">
        <f>'DC4-1'!B25</f>
        <v>2581.994</v>
      </c>
      <c r="C22" s="77">
        <f>IF(ISERROR(VLOOKUP(A22,'DC4-1'!$A$4:$Q$1997,5,TRUE)),"",VLOOKUP(A22,'DC4-1'!$A$4:$Q$1997,5,TRUE))</f>
        <v>168.4295</v>
      </c>
      <c r="D22" s="65">
        <v>19.079</v>
      </c>
      <c r="E22" s="65">
        <v>19.11</v>
      </c>
      <c r="F22" s="74">
        <f t="shared" si="0"/>
        <v>2731.329</v>
      </c>
      <c r="G22" s="75">
        <f t="shared" si="1"/>
        <v>638.500000000022</v>
      </c>
      <c r="K22" s="82">
        <f>IF(AND(年报!N$2&lt;=A22,A22&lt;=年报!N$3),1,0)</f>
        <v>0</v>
      </c>
    </row>
    <row r="23" spans="1:11">
      <c r="A23" s="21">
        <v>43728</v>
      </c>
      <c r="B23" s="77">
        <f>'DC4-1'!B26</f>
        <v>2581.994</v>
      </c>
      <c r="C23" s="77">
        <f>IF(ISERROR(VLOOKUP(A23,'DC4-1'!$A$4:$Q$1997,5,TRUE)),"",VLOOKUP(A23,'DC4-1'!$A$4:$Q$1997,5,TRUE))</f>
        <v>168.4115</v>
      </c>
      <c r="D23" s="65">
        <v>19.079</v>
      </c>
      <c r="E23" s="65">
        <v>19.105</v>
      </c>
      <c r="F23" s="74">
        <f t="shared" si="0"/>
        <v>2731.3135</v>
      </c>
      <c r="G23" s="75">
        <f t="shared" si="1"/>
        <v>653.999999999996</v>
      </c>
      <c r="K23" s="82">
        <f>IF(AND(年报!N$2&lt;=A23,A23&lt;=年报!N$3),1,0)</f>
        <v>0</v>
      </c>
    </row>
    <row r="24" spans="1:11">
      <c r="A24" s="21">
        <v>43742</v>
      </c>
      <c r="B24" s="77">
        <f>'DC4-1'!B27</f>
        <v>2581.994</v>
      </c>
      <c r="C24" s="77">
        <f>IF(ISERROR(VLOOKUP(A24,'DC4-1'!$A$4:$Q$1997,5,TRUE)),"",VLOOKUP(A24,'DC4-1'!$A$4:$Q$1997,5,TRUE))</f>
        <v>171.1225</v>
      </c>
      <c r="D24" s="65">
        <v>21.818</v>
      </c>
      <c r="E24" s="65">
        <v>21.849</v>
      </c>
      <c r="F24" s="74">
        <f t="shared" si="0"/>
        <v>2731.283</v>
      </c>
      <c r="G24" s="75">
        <f t="shared" si="1"/>
        <v>684.500000000298</v>
      </c>
      <c r="K24" s="82">
        <f>IF(AND(年报!N$2&lt;=A24,A24&lt;=年报!N$3),1,0)</f>
        <v>0</v>
      </c>
    </row>
    <row r="25" spans="1:11">
      <c r="A25" s="21">
        <v>43749</v>
      </c>
      <c r="B25" s="77">
        <f>'DC4-1'!B28</f>
        <v>2581.994</v>
      </c>
      <c r="C25" s="77">
        <f>IF(ISERROR(VLOOKUP(A25,'DC4-1'!$A$4:$Q$1997,5,TRUE)),"",VLOOKUP(A25,'DC4-1'!$A$4:$Q$1997,5,TRUE))</f>
        <v>171.085</v>
      </c>
      <c r="D25" s="65">
        <v>21.801</v>
      </c>
      <c r="E25" s="65">
        <v>21.833</v>
      </c>
      <c r="F25" s="74">
        <f t="shared" si="0"/>
        <v>2731.262</v>
      </c>
      <c r="G25" s="75">
        <f t="shared" si="1"/>
        <v>705.500000000029</v>
      </c>
      <c r="H25" s="75"/>
      <c r="K25" s="82">
        <f>IF(AND(年报!N$2&lt;=A25,A25&lt;=年报!N$3),1,0)</f>
        <v>0</v>
      </c>
    </row>
    <row r="26" spans="1:11">
      <c r="A26" s="21">
        <v>43762</v>
      </c>
      <c r="B26" s="77">
        <f>'DC4-1'!B29</f>
        <v>2581.994</v>
      </c>
      <c r="C26" s="77">
        <f>IF(ISERROR(VLOOKUP(A26,'DC4-1'!$A$4:$Q$1997,5,TRUE)),"",VLOOKUP(A26,'DC4-1'!$A$4:$Q$1997,5,TRUE))</f>
        <v>174.3905</v>
      </c>
      <c r="D26" s="65">
        <v>25.17</v>
      </c>
      <c r="E26" s="65">
        <v>25.2</v>
      </c>
      <c r="F26" s="74">
        <f t="shared" si="0"/>
        <v>2731.1995</v>
      </c>
      <c r="G26" s="75">
        <f t="shared" si="1"/>
        <v>768.000000000029</v>
      </c>
      <c r="K26" s="82">
        <f>IF(AND(年报!N$2&lt;=A26,A26&lt;=年报!N$3),1,0)</f>
        <v>0</v>
      </c>
    </row>
    <row r="27" spans="1:11">
      <c r="A27" s="21">
        <v>43770</v>
      </c>
      <c r="B27" s="77">
        <f>'DC4-1'!B30</f>
        <v>2581.994</v>
      </c>
      <c r="C27" s="77">
        <f>IF(ISERROR(VLOOKUP(A27,'DC4-1'!$A$4:$Q$1997,5,TRUE)),"",VLOOKUP(A27,'DC4-1'!$A$4:$Q$1997,5,TRUE))</f>
        <v>177.4835</v>
      </c>
      <c r="D27" s="65">
        <v>28.3</v>
      </c>
      <c r="E27" s="65">
        <v>28.33</v>
      </c>
      <c r="F27" s="74">
        <f t="shared" si="0"/>
        <v>2731.1625</v>
      </c>
      <c r="G27" s="75">
        <f t="shared" si="1"/>
        <v>805.000000000291</v>
      </c>
      <c r="K27" s="82">
        <f>IF(AND(年报!N$2&lt;=A27,A27&lt;=年报!N$3),1,0)</f>
        <v>0</v>
      </c>
    </row>
    <row r="28" spans="1:11">
      <c r="A28" s="21">
        <v>43778</v>
      </c>
      <c r="B28" s="77">
        <f>'DC4-1'!B31</f>
        <v>2581.994</v>
      </c>
      <c r="C28" s="77">
        <f>IF(ISERROR(VLOOKUP(A28,'DC4-1'!$A$4:$Q$1997,5,TRUE)),"",VLOOKUP(A28,'DC4-1'!$A$4:$Q$1997,5,TRUE))</f>
        <v>180.6385</v>
      </c>
      <c r="D28" s="65">
        <v>31.507</v>
      </c>
      <c r="E28" s="65">
        <v>31.538</v>
      </c>
      <c r="F28" s="74">
        <f t="shared" si="0"/>
        <v>2731.11</v>
      </c>
      <c r="G28" s="75">
        <f t="shared" si="1"/>
        <v>857.500000000073</v>
      </c>
      <c r="K28" s="82">
        <f>IF(AND(年报!N$2&lt;=A28,A28&lt;=年报!N$3),1,0)</f>
        <v>0</v>
      </c>
    </row>
    <row r="29" spans="1:13">
      <c r="A29" s="21">
        <v>43791</v>
      </c>
      <c r="B29" s="77">
        <f>'DC4-1'!B32</f>
        <v>2581.994</v>
      </c>
      <c r="C29" s="77">
        <f>IF(ISERROR(VLOOKUP(A29,'DC4-1'!$A$4:$Q$1997,5,TRUE)),"",VLOOKUP(A29,'DC4-1'!$A$4:$Q$1997,5,TRUE))</f>
        <v>184.322</v>
      </c>
      <c r="D29" s="65">
        <v>35.281</v>
      </c>
      <c r="E29" s="65">
        <v>35.311</v>
      </c>
      <c r="F29" s="74">
        <f t="shared" si="0"/>
        <v>2731.02</v>
      </c>
      <c r="G29" s="75">
        <f t="shared" si="1"/>
        <v>947.499999999764</v>
      </c>
      <c r="K29" s="82">
        <f>IF(AND(年报!N$2&lt;=A29,A29&lt;=年报!N$3),1,0)</f>
        <v>0</v>
      </c>
      <c r="M29" s="63" t="s">
        <v>41</v>
      </c>
    </row>
    <row r="30" spans="1:11">
      <c r="A30" s="21">
        <v>43802</v>
      </c>
      <c r="B30" s="77">
        <f>'DC4-1'!B33</f>
        <v>2581.994</v>
      </c>
      <c r="C30" s="77">
        <f>IF(ISERROR(VLOOKUP(A30,'DC4-1'!$A$4:$Q$1997,5,TRUE)),"",VLOOKUP(A30,'DC4-1'!$A$4:$Q$1997,5,TRUE))</f>
        <v>187.01</v>
      </c>
      <c r="D30" s="65">
        <v>38.033</v>
      </c>
      <c r="E30" s="65">
        <v>38.066</v>
      </c>
      <c r="F30" s="74">
        <f t="shared" si="0"/>
        <v>2730.9545</v>
      </c>
      <c r="G30" s="75">
        <f t="shared" si="1"/>
        <v>1013.00000000037</v>
      </c>
      <c r="K30" s="82">
        <f>IF(AND(年报!N$2&lt;=A30,A30&lt;=年报!N$3),1,0)</f>
        <v>0</v>
      </c>
    </row>
    <row r="31" spans="1:11">
      <c r="A31" s="21">
        <v>43824</v>
      </c>
      <c r="B31" s="77">
        <f>'DC4-1'!B34</f>
        <v>2581.994</v>
      </c>
      <c r="C31" s="77">
        <f>IF(ISERROR(VLOOKUP(A31,'DC4-1'!$A$4:$Q$1997,5,TRUE)),"",VLOOKUP(A31,'DC4-1'!$A$4:$Q$1997,5,TRUE))</f>
        <v>190.2285</v>
      </c>
      <c r="D31" s="65">
        <v>41.366</v>
      </c>
      <c r="E31" s="65">
        <v>41.398</v>
      </c>
      <c r="F31" s="74">
        <f t="shared" si="0"/>
        <v>2730.8405</v>
      </c>
      <c r="G31" s="75">
        <f t="shared" si="1"/>
        <v>1126.99999999995</v>
      </c>
      <c r="K31" s="82">
        <f>IF(AND(年报!N$2&lt;=A31,A31&lt;=年报!N$3),1,0)</f>
        <v>1</v>
      </c>
    </row>
    <row r="32" spans="1:11">
      <c r="A32" s="21">
        <v>43834</v>
      </c>
      <c r="B32" s="77">
        <f>'DC4-1'!B35</f>
        <v>2581.994</v>
      </c>
      <c r="C32" s="77">
        <f>IF(ISERROR(VLOOKUP(A32,'DC4-1'!$A$4:$Q$1997,5,TRUE)),"",VLOOKUP(A32,'DC4-1'!$A$4:$Q$1997,5,TRUE))</f>
        <v>190.2345</v>
      </c>
      <c r="D32" s="65">
        <v>41.381</v>
      </c>
      <c r="E32" s="65">
        <v>41.41</v>
      </c>
      <c r="F32" s="74">
        <f t="shared" si="0"/>
        <v>2730.833</v>
      </c>
      <c r="G32" s="75">
        <f t="shared" si="1"/>
        <v>1134.50000000012</v>
      </c>
      <c r="K32" s="82">
        <f>IF(AND(年报!N$2&lt;=A32,A32&lt;=年报!N$3),1,0)</f>
        <v>1</v>
      </c>
    </row>
    <row r="33" spans="1:11">
      <c r="A33" s="21">
        <v>43839</v>
      </c>
      <c r="B33" s="77">
        <f>'DC4-1'!B36</f>
        <v>2581.994</v>
      </c>
      <c r="C33" s="77">
        <f>IF(ISERROR(VLOOKUP(A33,'DC4-1'!$A$4:$Q$1997,5,TRUE)),"",VLOOKUP(A33,'DC4-1'!$A$4:$Q$1997,5,TRUE))</f>
        <v>193.5085</v>
      </c>
      <c r="D33" s="65">
        <v>44.723</v>
      </c>
      <c r="E33" s="65">
        <v>44.723</v>
      </c>
      <c r="F33" s="74">
        <f t="shared" si="0"/>
        <v>2730.7795</v>
      </c>
      <c r="G33" s="75">
        <f t="shared" si="1"/>
        <v>1188.0000000001</v>
      </c>
      <c r="K33" s="82">
        <f>IF(AND(年报!N$2&lt;=A33,A33&lt;=年报!N$3),1,0)</f>
        <v>1</v>
      </c>
    </row>
    <row r="34" spans="1:11">
      <c r="A34" s="21">
        <v>43845</v>
      </c>
      <c r="B34" s="77">
        <f>'DC4-1'!B37</f>
        <v>2581.994</v>
      </c>
      <c r="C34" s="77">
        <f>IF(ISERROR(VLOOKUP(A34,'DC4-1'!$A$4:$Q$1997,5,TRUE)),"",VLOOKUP(A34,'DC4-1'!$A$4:$Q$1997,5,TRUE))</f>
        <v>193.499</v>
      </c>
      <c r="D34" s="65">
        <v>44.744</v>
      </c>
      <c r="E34" s="65">
        <v>44.762</v>
      </c>
      <c r="F34" s="74">
        <f t="shared" si="0"/>
        <v>2730.74</v>
      </c>
      <c r="G34" s="75">
        <f t="shared" si="1"/>
        <v>1227.50000000042</v>
      </c>
      <c r="K34" s="82">
        <f>IF(AND(年报!N$2&lt;=A34,A34&lt;=年报!N$3),1,0)</f>
        <v>1</v>
      </c>
    </row>
    <row r="35" spans="1:11">
      <c r="A35" s="21">
        <v>43908</v>
      </c>
      <c r="B35" s="77">
        <f>'DC4-1'!B38</f>
        <v>2581.994</v>
      </c>
      <c r="C35" s="77">
        <f>IF(ISERROR(VLOOKUP(A35,'DC4-1'!$A$4:$Q$1997,5,TRUE)),"",VLOOKUP(A35,'DC4-1'!$A$4:$Q$1997,5,TRUE))</f>
        <v>193.3015</v>
      </c>
      <c r="D35" s="65">
        <v>44.62</v>
      </c>
      <c r="E35" s="65">
        <v>44.661</v>
      </c>
      <c r="F35" s="74">
        <f t="shared" si="0"/>
        <v>2730.655</v>
      </c>
      <c r="G35" s="75">
        <f t="shared" si="1"/>
        <v>1312.5</v>
      </c>
      <c r="K35" s="82">
        <f>IF(AND(年报!N$2&lt;=A35,A35&lt;=年报!N$3),1,0)</f>
        <v>1</v>
      </c>
    </row>
    <row r="36" spans="1:11">
      <c r="A36" s="21">
        <v>43930</v>
      </c>
      <c r="B36" s="77">
        <f>'DC4-1'!B39</f>
        <v>2581.994</v>
      </c>
      <c r="C36" s="77">
        <f>IF(ISERROR(VLOOKUP(A36,'DC4-1'!$A$4:$Q$1997,5,TRUE)),"",VLOOKUP(A36,'DC4-1'!$A$4:$Q$1997,5,TRUE))</f>
        <v>200.2455</v>
      </c>
      <c r="D36" s="65">
        <v>51.593</v>
      </c>
      <c r="E36" s="65">
        <v>51.624</v>
      </c>
      <c r="F36" s="74">
        <f t="shared" ref="F36:F59" si="2">(B36+C36)-(D36+E36)/2</f>
        <v>2730.631</v>
      </c>
      <c r="G36" s="75">
        <f t="shared" ref="G36:G84" si="3">(F$4-F36)*1000</f>
        <v>1336.49999999989</v>
      </c>
      <c r="K36" s="82">
        <f>IF(AND(年报!N$2&lt;=A36,A36&lt;=年报!N$3),1,0)</f>
        <v>1</v>
      </c>
    </row>
    <row r="37" spans="1:11">
      <c r="A37" s="21">
        <v>43938</v>
      </c>
      <c r="B37" s="77">
        <f>'DC4-1'!B40</f>
        <v>2581.994</v>
      </c>
      <c r="C37" s="77">
        <f>IF(ISERROR(VLOOKUP(A37,'DC4-1'!$A$4:$Q$1997,5,TRUE)),"",VLOOKUP(A37,'DC4-1'!$A$4:$Q$1997,5,TRUE))</f>
        <v>203.081</v>
      </c>
      <c r="D37" s="65">
        <v>54.416</v>
      </c>
      <c r="E37" s="65">
        <v>54.449</v>
      </c>
      <c r="F37" s="74">
        <f t="shared" si="2"/>
        <v>2730.6425</v>
      </c>
      <c r="G37" s="75">
        <f t="shared" si="3"/>
        <v>1324.99999999982</v>
      </c>
      <c r="K37" s="82">
        <f>IF(AND(年报!N$2&lt;=A37,A37&lt;=年报!N$3),1,0)</f>
        <v>1</v>
      </c>
    </row>
    <row r="38" spans="1:11">
      <c r="A38" s="21">
        <v>43942</v>
      </c>
      <c r="B38" s="77">
        <f>'DC4-1'!B41</f>
        <v>2581.994</v>
      </c>
      <c r="C38" s="77">
        <f>IF(ISERROR(VLOOKUP(A38,'DC4-1'!$A$4:$Q$1997,5,TRUE)),"",VLOOKUP(A38,'DC4-1'!$A$4:$Q$1997,5,TRUE))</f>
        <v>203.493</v>
      </c>
      <c r="D38" s="65">
        <v>54.902</v>
      </c>
      <c r="E38" s="65">
        <v>54.932</v>
      </c>
      <c r="F38" s="74">
        <f t="shared" si="2"/>
        <v>2730.57</v>
      </c>
      <c r="G38" s="75">
        <f t="shared" si="3"/>
        <v>1397.50000000004</v>
      </c>
      <c r="K38" s="82">
        <f>IF(AND(年报!N$2&lt;=A38,A38&lt;=年报!N$3),1,0)</f>
        <v>1</v>
      </c>
    </row>
    <row r="39" spans="1:11">
      <c r="A39" s="21">
        <v>43951</v>
      </c>
      <c r="B39" s="77">
        <f>'DC4-1'!B42</f>
        <v>2581.994</v>
      </c>
      <c r="C39" s="77">
        <f>IF(ISERROR(VLOOKUP(A39,'DC4-1'!$A$4:$Q$1997,5,TRUE)),"",VLOOKUP(A39,'DC4-1'!$A$4:$Q$1997,5,TRUE))</f>
        <v>206.1375</v>
      </c>
      <c r="D39" s="65">
        <v>57.499</v>
      </c>
      <c r="E39" s="65">
        <v>57.629</v>
      </c>
      <c r="F39" s="74">
        <f t="shared" si="2"/>
        <v>2730.5675</v>
      </c>
      <c r="G39" s="75">
        <f t="shared" si="3"/>
        <v>1400.00000000009</v>
      </c>
      <c r="K39" s="82">
        <f>IF(AND(年报!N$2&lt;=A39,A39&lt;=年报!N$3),1,0)</f>
        <v>1</v>
      </c>
    </row>
    <row r="40" spans="1:11">
      <c r="A40" s="21">
        <v>43956</v>
      </c>
      <c r="B40" s="77">
        <f>'DC4-1'!B43</f>
        <v>2581.994</v>
      </c>
      <c r="C40" s="77">
        <f>IF(ISERROR(VLOOKUP(A40,'DC4-1'!$A$4:$Q$1997,5,TRUE)),"",VLOOKUP(A40,'DC4-1'!$A$4:$Q$1997,5,TRUE))</f>
        <v>206.577</v>
      </c>
      <c r="D40" s="65">
        <v>58.043</v>
      </c>
      <c r="E40" s="65">
        <v>58.075</v>
      </c>
      <c r="F40" s="74">
        <f t="shared" si="2"/>
        <v>2730.512</v>
      </c>
      <c r="G40" s="75">
        <f t="shared" si="3"/>
        <v>1455.50000000048</v>
      </c>
      <c r="K40" s="82">
        <f>IF(AND(年报!N$2&lt;=A40,A40&lt;=年报!N$3),1,0)</f>
        <v>1</v>
      </c>
    </row>
    <row r="41" spans="1:11">
      <c r="A41" s="21">
        <v>43964</v>
      </c>
      <c r="B41" s="77">
        <f>'DC4-1'!B44</f>
        <v>2581.994</v>
      </c>
      <c r="C41" s="77">
        <f>IF(ISERROR(VLOOKUP(A41,'DC4-1'!$A$4:$Q$1997,5,TRUE)),"",VLOOKUP(A41,'DC4-1'!$A$4:$Q$1997,5,TRUE))</f>
        <v>209.16</v>
      </c>
      <c r="D41" s="65">
        <v>60.682</v>
      </c>
      <c r="E41" s="65">
        <v>60.713</v>
      </c>
      <c r="F41" s="74">
        <f t="shared" si="2"/>
        <v>2730.4565</v>
      </c>
      <c r="G41" s="75">
        <f t="shared" si="3"/>
        <v>1511.00000000042</v>
      </c>
      <c r="K41" s="82">
        <f>IF(AND(年报!N$2&lt;=A41,A41&lt;=年报!N$3),1,0)</f>
        <v>1</v>
      </c>
    </row>
    <row r="42" spans="1:11">
      <c r="A42" s="21">
        <v>43972</v>
      </c>
      <c r="B42" s="77">
        <f>'DC4-1'!B45</f>
        <v>2581.994</v>
      </c>
      <c r="C42" s="77">
        <f>IF(ISERROR(VLOOKUP(A42,'DC4-1'!$A$4:$Q$1997,5,TRUE)),"",VLOOKUP(A42,'DC4-1'!$A$4:$Q$1997,5,TRUE))</f>
        <v>212.1685</v>
      </c>
      <c r="D42" s="65">
        <v>63.75</v>
      </c>
      <c r="E42" s="65">
        <v>63.776</v>
      </c>
      <c r="F42" s="74">
        <f t="shared" si="2"/>
        <v>2730.3995</v>
      </c>
      <c r="G42" s="75">
        <f t="shared" si="3"/>
        <v>1567.99999999976</v>
      </c>
      <c r="K42" s="82">
        <f>IF(AND(年报!N$2&lt;=A42,A42&lt;=年报!N$3),1,0)</f>
        <v>1</v>
      </c>
    </row>
    <row r="43" spans="1:11">
      <c r="A43" s="21">
        <v>43980</v>
      </c>
      <c r="B43" s="77">
        <f>'DC4-1'!B46</f>
        <v>2581.994</v>
      </c>
      <c r="C43" s="77">
        <f>IF(ISERROR(VLOOKUP(A43,'DC4-1'!$A$4:$Q$1997,5,TRUE)),"",VLOOKUP(A43,'DC4-1'!$A$4:$Q$1997,5,TRUE))</f>
        <v>212.1675</v>
      </c>
      <c r="D43" s="65">
        <v>63.722</v>
      </c>
      <c r="E43" s="65">
        <v>63.752</v>
      </c>
      <c r="F43" s="74">
        <f t="shared" si="2"/>
        <v>2730.4245</v>
      </c>
      <c r="G43" s="75">
        <f t="shared" si="3"/>
        <v>1543.00000000012</v>
      </c>
      <c r="K43" s="82">
        <f>IF(AND(年报!N$2&lt;=A43,A43&lt;=年报!N$3),1,0)</f>
        <v>1</v>
      </c>
    </row>
    <row r="44" spans="1:11">
      <c r="A44" s="21">
        <v>43999</v>
      </c>
      <c r="B44" s="77">
        <f>'DC4-1'!B47</f>
        <v>2581.994</v>
      </c>
      <c r="C44" s="77">
        <f>IF(ISERROR(VLOOKUP(A44,'DC4-1'!$A$4:$Q$1997,5,TRUE)),"",VLOOKUP(A44,'DC4-1'!$A$4:$Q$1997,5,TRUE))</f>
        <v>215.368</v>
      </c>
      <c r="D44" s="65">
        <v>67.076</v>
      </c>
      <c r="E44" s="65">
        <v>67.108</v>
      </c>
      <c r="F44" s="74">
        <f t="shared" si="2"/>
        <v>2730.27</v>
      </c>
      <c r="G44" s="75">
        <f t="shared" si="3"/>
        <v>1697.50000000022</v>
      </c>
      <c r="K44" s="82">
        <f>IF(AND(年报!N$2&lt;=A44,A44&lt;=年报!N$3),1,0)</f>
        <v>1</v>
      </c>
    </row>
    <row r="45" spans="1:11">
      <c r="A45" s="21">
        <v>44008</v>
      </c>
      <c r="B45" s="77">
        <f>'DC4-1'!B48</f>
        <v>2581.994</v>
      </c>
      <c r="C45" s="77">
        <f>IF(ISERROR(VLOOKUP(A45,'DC4-1'!$A$4:$Q$1997,5,TRUE)),"",VLOOKUP(A45,'DC4-1'!$A$4:$Q$1997,5,TRUE))</f>
        <v>215.364</v>
      </c>
      <c r="D45" s="65">
        <v>67.046</v>
      </c>
      <c r="E45" s="65">
        <v>67.078</v>
      </c>
      <c r="F45" s="74">
        <f t="shared" si="2"/>
        <v>2730.296</v>
      </c>
      <c r="G45" s="75">
        <f t="shared" si="3"/>
        <v>1671.49999999992</v>
      </c>
      <c r="K45" s="82">
        <f>IF(AND(年报!N$2&lt;=A45,A45&lt;=年报!N$3),1,0)</f>
        <v>1</v>
      </c>
    </row>
    <row r="46" spans="1:11">
      <c r="A46" s="21">
        <v>44056</v>
      </c>
      <c r="B46" s="77">
        <f>'DC4-1'!B49</f>
        <v>2581.994</v>
      </c>
      <c r="C46" s="77">
        <f>IF(ISERROR(VLOOKUP(A46,'DC4-1'!$A$4:$Q$1997,5,TRUE)),"",VLOOKUP(A46,'DC4-1'!$A$4:$Q$1997,5,TRUE))</f>
        <v>219.0455</v>
      </c>
      <c r="D46" s="65">
        <v>70.957</v>
      </c>
      <c r="E46" s="65">
        <v>70.99</v>
      </c>
      <c r="F46" s="74">
        <f t="shared" si="2"/>
        <v>2730.066</v>
      </c>
      <c r="G46" s="75">
        <f t="shared" si="3"/>
        <v>1901.49999999994</v>
      </c>
      <c r="K46" s="82">
        <f>IF(AND(年报!N$2&lt;=A46,A46&lt;=年报!N$3),1,0)</f>
        <v>1</v>
      </c>
    </row>
    <row r="47" spans="1:11">
      <c r="A47" s="21">
        <v>44062</v>
      </c>
      <c r="B47" s="77">
        <f>'DC4-1'!B50</f>
        <v>2581.994</v>
      </c>
      <c r="C47" s="77">
        <f>IF(ISERROR(VLOOKUP(A47,'DC4-1'!$A$4:$Q$1997,5,TRUE)),"",VLOOKUP(A47,'DC4-1'!$A$4:$Q$1997,5,TRUE))</f>
        <v>218.996</v>
      </c>
      <c r="D47" s="65">
        <v>70.94</v>
      </c>
      <c r="E47" s="65">
        <v>70.971</v>
      </c>
      <c r="F47" s="74">
        <f t="shared" si="2"/>
        <v>2730.0345</v>
      </c>
      <c r="G47" s="75">
        <f t="shared" si="3"/>
        <v>1932.99999999999</v>
      </c>
      <c r="K47" s="82">
        <f>IF(AND(年报!N$2&lt;=A47,A47&lt;=年报!N$3),1,0)</f>
        <v>1</v>
      </c>
    </row>
    <row r="48" spans="1:11">
      <c r="A48" s="21">
        <v>44070</v>
      </c>
      <c r="B48" s="77">
        <f>'DC4-1'!B51</f>
        <v>2581.994</v>
      </c>
      <c r="C48" s="77">
        <f>IF(ISERROR(VLOOKUP(A48,'DC4-1'!$A$4:$Q$1997,5,TRUE)),"",VLOOKUP(A48,'DC4-1'!$A$4:$Q$1997,5,TRUE))</f>
        <v>222.3115</v>
      </c>
      <c r="D48" s="65">
        <v>74.281</v>
      </c>
      <c r="E48" s="65">
        <v>74.311</v>
      </c>
      <c r="F48" s="74">
        <f t="shared" si="2"/>
        <v>2730.0095</v>
      </c>
      <c r="G48" s="75">
        <f t="shared" si="3"/>
        <v>1958.00000000008</v>
      </c>
      <c r="H48" s="75"/>
      <c r="K48" s="82">
        <f>IF(AND(年报!N$2&lt;=A48,A48&lt;=年报!N$3),1,0)</f>
        <v>1</v>
      </c>
    </row>
    <row r="49" spans="1:11">
      <c r="A49" s="21">
        <v>44084</v>
      </c>
      <c r="B49" s="77">
        <f>'DC4-1'!B52</f>
        <v>2581.994</v>
      </c>
      <c r="C49" s="77">
        <f>IF(ISERROR(VLOOKUP(A49,'DC4-1'!$A$4:$Q$1997,5,TRUE)),"",VLOOKUP(A49,'DC4-1'!$A$4:$Q$1997,5,TRUE))</f>
        <v>224.9835</v>
      </c>
      <c r="D49" s="65">
        <v>77</v>
      </c>
      <c r="E49" s="65">
        <v>77.032</v>
      </c>
      <c r="F49" s="74">
        <f t="shared" si="2"/>
        <v>2729.9615</v>
      </c>
      <c r="G49" s="75">
        <f t="shared" si="3"/>
        <v>2006.00000000031</v>
      </c>
      <c r="K49" s="82">
        <f>IF(AND(年报!N$2&lt;=A49,A49&lt;=年报!N$3),1,0)</f>
        <v>1</v>
      </c>
    </row>
    <row r="50" spans="1:11">
      <c r="A50" s="21">
        <v>44092</v>
      </c>
      <c r="B50" s="77">
        <f>'DC4-1'!B53</f>
        <v>2581.994</v>
      </c>
      <c r="C50" s="77">
        <f>IF(ISERROR(VLOOKUP(A50,'DC4-1'!$A$4:$Q$1997,5,TRUE)),"",VLOOKUP(A50,'DC4-1'!$A$4:$Q$1997,5,TRUE))</f>
        <v>224.9535</v>
      </c>
      <c r="D50" s="65">
        <v>76.977</v>
      </c>
      <c r="E50" s="65">
        <v>77.015</v>
      </c>
      <c r="F50" s="74">
        <f t="shared" si="2"/>
        <v>2729.9515</v>
      </c>
      <c r="G50" s="75">
        <f t="shared" si="3"/>
        <v>2016.00000000008</v>
      </c>
      <c r="K50" s="82">
        <f>IF(AND(年报!N$2&lt;=A50,A50&lt;=年报!N$3),1,0)</f>
        <v>1</v>
      </c>
    </row>
    <row r="51" spans="1:11">
      <c r="A51" s="21">
        <v>44100</v>
      </c>
      <c r="B51" s="77">
        <f>'DC4-1'!B54</f>
        <v>2581.994</v>
      </c>
      <c r="C51" s="77">
        <f>IF(ISERROR(VLOOKUP(A51,'DC4-1'!$A$4:$Q$1997,5,TRUE)),"",VLOOKUP(A51,'DC4-1'!$A$4:$Q$1997,5,TRUE))</f>
        <v>225.3425</v>
      </c>
      <c r="D51" s="65">
        <v>77.405</v>
      </c>
      <c r="E51" s="65">
        <v>77.438</v>
      </c>
      <c r="F51" s="74">
        <f t="shared" si="2"/>
        <v>2729.915</v>
      </c>
      <c r="G51" s="75">
        <f t="shared" si="3"/>
        <v>2052.49999999978</v>
      </c>
      <c r="K51" s="82">
        <f>IF(AND(年报!N$2&lt;=A51,A51&lt;=年报!N$3),1,0)</f>
        <v>1</v>
      </c>
    </row>
    <row r="52" spans="1:11">
      <c r="A52" s="21">
        <v>44114</v>
      </c>
      <c r="B52" s="77">
        <f>'DC4-1'!B55</f>
        <v>2581.994</v>
      </c>
      <c r="C52" s="77">
        <f>IF(ISERROR(VLOOKUP(A52,'DC4-1'!$A$4:$Q$1997,5,TRUE)),"",VLOOKUP(A52,'DC4-1'!$A$4:$Q$1997,5,TRUE))</f>
        <v>228.4075</v>
      </c>
      <c r="D52" s="65">
        <v>80.507</v>
      </c>
      <c r="E52" s="65">
        <v>80.54</v>
      </c>
      <c r="F52" s="74">
        <f t="shared" si="2"/>
        <v>2729.878</v>
      </c>
      <c r="G52" s="75">
        <f t="shared" si="3"/>
        <v>2089.5000000005</v>
      </c>
      <c r="K52" s="82">
        <f>IF(AND(年报!N$2&lt;=A52,A52&lt;=年报!N$3),1,0)</f>
        <v>1</v>
      </c>
    </row>
    <row r="53" spans="1:11">
      <c r="A53" s="21">
        <v>44228</v>
      </c>
      <c r="B53" s="77">
        <f>'DC4-1'!B56</f>
        <v>2581.994</v>
      </c>
      <c r="C53" s="77">
        <f>IF(ISERROR(VLOOKUP(A53,'DC4-1'!$A$4:$Q$1997,5,TRUE)),"",VLOOKUP(A53,'DC4-1'!$A$4:$Q$1997,5,TRUE))</f>
        <v>249.8045</v>
      </c>
      <c r="D53" s="65">
        <v>102.33</v>
      </c>
      <c r="E53" s="65">
        <v>102.36</v>
      </c>
      <c r="F53" s="74">
        <f t="shared" si="2"/>
        <v>2729.4535</v>
      </c>
      <c r="G53" s="75">
        <f t="shared" si="3"/>
        <v>2513.99999999967</v>
      </c>
      <c r="K53" s="82">
        <f>IF(AND(年报!N$2&lt;=A53,A53&lt;=年报!N$3),1,0)</f>
        <v>0</v>
      </c>
    </row>
    <row r="54" spans="1:11">
      <c r="A54" s="21">
        <v>44256</v>
      </c>
      <c r="B54" s="77">
        <f>'DC4-1'!B57</f>
        <v>2581.994</v>
      </c>
      <c r="C54" s="77">
        <f>IF(ISERROR(VLOOKUP(A54,'DC4-1'!$A$4:$Q$1997,5,TRUE)),"",VLOOKUP(A54,'DC4-1'!$A$4:$Q$1997,5,TRUE))</f>
        <v>249.7185</v>
      </c>
      <c r="D54" s="65">
        <v>102.296</v>
      </c>
      <c r="E54" s="65">
        <v>102.327</v>
      </c>
      <c r="F54" s="74">
        <f t="shared" si="2"/>
        <v>2729.401</v>
      </c>
      <c r="G54" s="75">
        <f t="shared" si="3"/>
        <v>2566.49999999991</v>
      </c>
      <c r="K54" s="82">
        <f>IF(AND(年报!N$2&lt;=A54,A54&lt;=年报!N$3),1,0)</f>
        <v>0</v>
      </c>
    </row>
    <row r="55" spans="1:11">
      <c r="A55" s="21">
        <v>44273</v>
      </c>
      <c r="B55" s="77">
        <f>'DC4-1'!B58</f>
        <v>2581.994</v>
      </c>
      <c r="C55" s="77">
        <f>IF(ISERROR(VLOOKUP(A55,'DC4-1'!$A$4:$Q$1997,5,TRUE)),"",VLOOKUP(A55,'DC4-1'!$A$4:$Q$1997,5,TRUE))</f>
        <v>253.0285</v>
      </c>
      <c r="D55" s="65">
        <v>105.635</v>
      </c>
      <c r="E55" s="65">
        <v>105.667</v>
      </c>
      <c r="F55" s="74">
        <f t="shared" si="2"/>
        <v>2729.3715</v>
      </c>
      <c r="G55" s="75">
        <f t="shared" si="3"/>
        <v>2596</v>
      </c>
      <c r="K55" s="82">
        <f>IF(AND(年报!N$2&lt;=A55,A55&lt;=年报!N$3),1,0)</f>
        <v>0</v>
      </c>
    </row>
    <row r="56" spans="1:11">
      <c r="A56" s="21">
        <v>44287</v>
      </c>
      <c r="B56" s="77">
        <f>'DC4-1'!B59</f>
        <v>2581.994</v>
      </c>
      <c r="C56" s="77">
        <f>IF(ISERROR(VLOOKUP(A56,'DC4-1'!$A$4:$Q$1997,5,TRUE)),"",VLOOKUP(A56,'DC4-1'!$A$4:$Q$1997,5,TRUE))</f>
        <v>256.094</v>
      </c>
      <c r="D56" s="65">
        <v>108.73</v>
      </c>
      <c r="E56" s="65">
        <v>108.764</v>
      </c>
      <c r="F56" s="74">
        <f t="shared" si="2"/>
        <v>2729.341</v>
      </c>
      <c r="G56" s="75">
        <f t="shared" si="3"/>
        <v>2626.49999999985</v>
      </c>
      <c r="K56" s="82">
        <f>IF(AND(年报!N$2&lt;=A56,A56&lt;=年报!N$3),1,0)</f>
        <v>0</v>
      </c>
    </row>
    <row r="57" spans="1:11">
      <c r="A57" s="21">
        <v>44295</v>
      </c>
      <c r="B57" s="77">
        <f>'DC4-1'!B60</f>
        <v>2581.994</v>
      </c>
      <c r="C57" s="77">
        <f>IF(ISERROR(VLOOKUP(A57,'DC4-1'!$A$4:$Q$1997,5,TRUE)),"",VLOOKUP(A57,'DC4-1'!$A$4:$Q$1997,5,TRUE))</f>
        <v>256.6705</v>
      </c>
      <c r="D57" s="65">
        <v>109.321</v>
      </c>
      <c r="E57" s="65">
        <v>109.352</v>
      </c>
      <c r="F57" s="74">
        <f t="shared" si="2"/>
        <v>2729.328</v>
      </c>
      <c r="G57" s="75">
        <f t="shared" si="3"/>
        <v>2639.49999999977</v>
      </c>
      <c r="K57" s="82"/>
    </row>
    <row r="58" spans="1:11">
      <c r="A58" s="21">
        <v>44318</v>
      </c>
      <c r="B58" s="77">
        <f>'DC4-1'!B61</f>
        <v>2581.994</v>
      </c>
      <c r="C58" s="77">
        <f>IF(ISERROR(VLOOKUP(A58,'DC4-1'!$A$4:$Q$1997,5,TRUE)),"",VLOOKUP(A58,'DC4-1'!$A$4:$Q$1997,5,TRUE))</f>
        <v>259.476</v>
      </c>
      <c r="D58" s="65">
        <v>112.172</v>
      </c>
      <c r="E58" s="65">
        <v>112.201</v>
      </c>
      <c r="F58" s="74">
        <f t="shared" si="2"/>
        <v>2729.2835</v>
      </c>
      <c r="G58" s="75">
        <f t="shared" si="3"/>
        <v>2683.99999999974</v>
      </c>
      <c r="K58" s="82"/>
    </row>
    <row r="59" spans="1:11">
      <c r="A59" s="21">
        <v>44325</v>
      </c>
      <c r="B59" s="77">
        <f>'DC4-1'!B62</f>
        <v>2581.994</v>
      </c>
      <c r="C59" s="77">
        <f>IF(ISERROR(VLOOKUP(A59,'DC4-1'!$A$4:$Q$1997,5,TRUE)),"",VLOOKUP(A59,'DC4-1'!$A$4:$Q$1997,5,TRUE))</f>
        <v>259.4725</v>
      </c>
      <c r="D59" s="65">
        <v>112.154</v>
      </c>
      <c r="E59" s="65">
        <v>112.185</v>
      </c>
      <c r="F59" s="74">
        <f t="shared" si="2"/>
        <v>2729.297</v>
      </c>
      <c r="G59" s="75">
        <f t="shared" si="3"/>
        <v>2670.50000000017</v>
      </c>
      <c r="K59" s="82"/>
    </row>
    <row r="60" spans="1:11">
      <c r="A60" s="21">
        <v>44333</v>
      </c>
      <c r="B60" s="77">
        <f>'DC4-1'!B63</f>
        <v>2581.994</v>
      </c>
      <c r="C60" s="77">
        <f>IF(ISERROR(VLOOKUP(A60,'DC4-1'!$A$4:$Q$1997,5,TRUE)),"",VLOOKUP(A60,'DC4-1'!$A$4:$Q$1997,5,TRUE))</f>
        <v>259.415</v>
      </c>
      <c r="D60" s="65">
        <v>112.14</v>
      </c>
      <c r="E60" s="65">
        <v>112.173</v>
      </c>
      <c r="F60" s="74">
        <f t="shared" ref="F60:F84" si="4">(B60+C60)-(D60+E60)/2</f>
        <v>2729.2525</v>
      </c>
      <c r="G60" s="75">
        <f t="shared" si="3"/>
        <v>2715.00000000015</v>
      </c>
      <c r="K60" s="82"/>
    </row>
    <row r="61" spans="1:11">
      <c r="A61" s="21">
        <v>44345</v>
      </c>
      <c r="B61" s="77">
        <f>'DC4-1'!B64</f>
        <v>2581.994</v>
      </c>
      <c r="C61" s="77">
        <f>IF(ISERROR(VLOOKUP(A61,'DC4-1'!$A$4:$Q$1997,5,TRUE)),"",VLOOKUP(A61,'DC4-1'!$A$4:$Q$1997,5,TRUE))</f>
        <v>259.8015</v>
      </c>
      <c r="D61" s="65">
        <v>112.549</v>
      </c>
      <c r="E61" s="65">
        <v>112.58</v>
      </c>
      <c r="F61" s="74">
        <f t="shared" si="4"/>
        <v>2729.231</v>
      </c>
      <c r="G61" s="75">
        <f t="shared" si="3"/>
        <v>2736.49999999998</v>
      </c>
      <c r="K61" s="82"/>
    </row>
    <row r="62" spans="1:11">
      <c r="A62" s="21">
        <v>44352</v>
      </c>
      <c r="B62" s="77">
        <f>'DC4-1'!B65</f>
        <v>2581.994</v>
      </c>
      <c r="C62" s="77">
        <f>IF(ISERROR(VLOOKUP(A62,'DC4-1'!$A$4:$Q$1997,5,TRUE)),"",VLOOKUP(A62,'DC4-1'!$A$4:$Q$1997,5,TRUE))</f>
        <v>259.7625</v>
      </c>
      <c r="D62" s="65">
        <v>112.531</v>
      </c>
      <c r="E62" s="65">
        <v>112.565</v>
      </c>
      <c r="F62" s="74">
        <f t="shared" si="4"/>
        <v>2729.2085</v>
      </c>
      <c r="G62" s="75">
        <f t="shared" si="3"/>
        <v>2759.00000000047</v>
      </c>
      <c r="K62" s="82"/>
    </row>
    <row r="63" s="83" customFormat="1" spans="1:13">
      <c r="A63" s="84">
        <v>44356</v>
      </c>
      <c r="B63" s="85">
        <f>AVERAGE(B64:B66)</f>
        <v>2581.994</v>
      </c>
      <c r="C63" s="86">
        <f t="shared" ref="C63:G63" si="5">AVERAGE(C64:C66)</f>
        <v>259.74</v>
      </c>
      <c r="D63" s="86">
        <f t="shared" si="5"/>
        <v>112.517333333333</v>
      </c>
      <c r="E63" s="86">
        <f t="shared" si="5"/>
        <v>112.550666666667</v>
      </c>
      <c r="F63" s="86">
        <f t="shared" si="5"/>
        <v>2729.2</v>
      </c>
      <c r="G63" s="87">
        <f t="shared" si="5"/>
        <v>2767.49999999993</v>
      </c>
      <c r="H63" s="88" t="s">
        <v>23</v>
      </c>
      <c r="I63" s="88"/>
      <c r="K63" s="89"/>
      <c r="M63" s="90"/>
    </row>
    <row r="64" spans="1:11">
      <c r="A64" s="21">
        <v>44356</v>
      </c>
      <c r="B64" s="77">
        <f>'DC4-1'!B66</f>
        <v>2581.994</v>
      </c>
      <c r="C64" s="77">
        <f>IF(ISERROR(VLOOKUP(A64,'DC4-1'!$A$4:$Q$1997,5,TRUE)),"",VLOOKUP(A64,'DC4-1'!$A$4:$Q$1997,5,TRUE))</f>
        <v>259.74</v>
      </c>
      <c r="D64" s="65">
        <v>112.518</v>
      </c>
      <c r="E64" s="65">
        <v>112.55</v>
      </c>
      <c r="F64" s="74">
        <f t="shared" si="4"/>
        <v>2729.2</v>
      </c>
      <c r="G64" s="75">
        <f t="shared" si="3"/>
        <v>2767.49999999993</v>
      </c>
      <c r="K64" s="82"/>
    </row>
    <row r="65" spans="1:11">
      <c r="A65" s="21">
        <v>44356</v>
      </c>
      <c r="B65" s="77">
        <f>'DC4-1'!B67</f>
        <v>2581.994</v>
      </c>
      <c r="C65" s="77">
        <f>IF(ISERROR(VLOOKUP(A65,'DC4-1'!$A$4:$Q$1997,5,TRUE)),"",VLOOKUP(A65,'DC4-1'!$A$4:$Q$1997,5,TRUE))</f>
        <v>259.74</v>
      </c>
      <c r="D65" s="65">
        <v>112.517</v>
      </c>
      <c r="E65" s="65">
        <v>112.551</v>
      </c>
      <c r="F65" s="74">
        <f t="shared" si="4"/>
        <v>2729.2</v>
      </c>
      <c r="G65" s="75">
        <f t="shared" si="3"/>
        <v>2767.49999999993</v>
      </c>
      <c r="K65" s="82"/>
    </row>
    <row r="66" spans="1:11">
      <c r="A66" s="21">
        <v>44356</v>
      </c>
      <c r="B66" s="77">
        <f>'DC4-1'!B68</f>
        <v>2581.994</v>
      </c>
      <c r="C66" s="77">
        <f>IF(ISERROR(VLOOKUP(A66,'DC4-1'!$A$4:$Q$1997,5,TRUE)),"",VLOOKUP(A66,'DC4-1'!$A$4:$Q$1997,5,TRUE))</f>
        <v>259.74</v>
      </c>
      <c r="D66" s="65">
        <v>112.517</v>
      </c>
      <c r="E66" s="65">
        <v>112.551</v>
      </c>
      <c r="F66" s="74">
        <f t="shared" si="4"/>
        <v>2729.2</v>
      </c>
      <c r="G66" s="75">
        <f t="shared" si="3"/>
        <v>2767.49999999993</v>
      </c>
      <c r="K66" s="82"/>
    </row>
    <row r="67" spans="1:11">
      <c r="A67" s="21">
        <v>44361</v>
      </c>
      <c r="B67" s="77">
        <f>'DC4-1'!B69</f>
        <v>2581.994</v>
      </c>
      <c r="C67" s="77">
        <f>IF(ISERROR(VLOOKUP(A67,'DC4-1'!$A$4:$Q$1997,5,TRUE)),"",VLOOKUP(A67,'DC4-1'!$A$4:$Q$1997,5,TRUE))</f>
        <v>260.884</v>
      </c>
      <c r="D67" s="65">
        <v>113.677</v>
      </c>
      <c r="E67" s="65">
        <v>113.708</v>
      </c>
      <c r="F67" s="74">
        <f t="shared" si="4"/>
        <v>2729.1855</v>
      </c>
      <c r="G67" s="75">
        <f t="shared" si="3"/>
        <v>2782.00000000015</v>
      </c>
      <c r="K67" s="82"/>
    </row>
    <row r="68" spans="1:11">
      <c r="A68" s="21">
        <v>44363</v>
      </c>
      <c r="B68" s="77">
        <f>'DC4-1'!B70</f>
        <v>2581.994</v>
      </c>
      <c r="C68" s="77">
        <f>IF(ISERROR(VLOOKUP(A68,'DC4-1'!$A$4:$Q$1997,5,TRUE)),"",VLOOKUP(A68,'DC4-1'!$A$4:$Q$1997,5,TRUE))</f>
        <v>260.87</v>
      </c>
      <c r="D68" s="65">
        <v>113.667</v>
      </c>
      <c r="E68" s="65">
        <v>113.698</v>
      </c>
      <c r="F68" s="74">
        <f t="shared" si="4"/>
        <v>2729.1815</v>
      </c>
      <c r="G68" s="75">
        <f t="shared" si="3"/>
        <v>2786.00000000006</v>
      </c>
      <c r="K68" s="82"/>
    </row>
    <row r="69" spans="1:11">
      <c r="A69" s="21">
        <v>44366</v>
      </c>
      <c r="B69" s="77">
        <f>'DC4-1'!B71</f>
        <v>2581.994</v>
      </c>
      <c r="C69" s="77">
        <f>IF(ISERROR(VLOOKUP(A69,'DC4-1'!$A$4:$Q$1997,5,TRUE)),"",VLOOKUP(A69,'DC4-1'!$A$4:$Q$1997,5,TRUE))</f>
        <v>260.858</v>
      </c>
      <c r="D69" s="65">
        <v>113.657</v>
      </c>
      <c r="E69" s="65">
        <v>113.698</v>
      </c>
      <c r="F69" s="74">
        <f t="shared" si="4"/>
        <v>2729.1745</v>
      </c>
      <c r="G69" s="75">
        <f t="shared" si="3"/>
        <v>2792.99999999967</v>
      </c>
      <c r="K69" s="82"/>
    </row>
    <row r="70" spans="1:11">
      <c r="A70" s="21">
        <v>44367</v>
      </c>
      <c r="B70" s="77">
        <f>'DC4-1'!B72</f>
        <v>2581.994</v>
      </c>
      <c r="C70" s="77">
        <f>IF(ISERROR(VLOOKUP(A70,'DC4-1'!$A$4:$Q$1997,5,TRUE)),"",VLOOKUP(A70,'DC4-1'!$A$4:$Q$1997,5,TRUE))</f>
        <v>260.8105</v>
      </c>
      <c r="D70" s="65">
        <v>113.632</v>
      </c>
      <c r="E70" s="65">
        <v>113.662</v>
      </c>
      <c r="F70" s="74">
        <f t="shared" si="4"/>
        <v>2729.1575</v>
      </c>
      <c r="G70" s="75">
        <f t="shared" si="3"/>
        <v>2809.99999999995</v>
      </c>
      <c r="K70" s="82"/>
    </row>
    <row r="71" spans="1:11">
      <c r="A71" s="21">
        <v>44372</v>
      </c>
      <c r="B71" s="77">
        <f>'DC4-1'!B73</f>
        <v>2581.994</v>
      </c>
      <c r="C71" s="77">
        <f>IF(ISERROR(VLOOKUP(A71,'DC4-1'!$A$4:$Q$1997,5,TRUE)),"",VLOOKUP(A71,'DC4-1'!$A$4:$Q$1997,5,TRUE))</f>
        <v>260.8405</v>
      </c>
      <c r="D71" s="65">
        <v>113.636</v>
      </c>
      <c r="E71" s="65">
        <v>113.67</v>
      </c>
      <c r="F71" s="74">
        <f t="shared" si="4"/>
        <v>2729.1815</v>
      </c>
      <c r="G71" s="75">
        <f t="shared" si="3"/>
        <v>2786.00000000006</v>
      </c>
      <c r="K71" s="82"/>
    </row>
    <row r="72" spans="1:11">
      <c r="A72" s="21">
        <v>44373</v>
      </c>
      <c r="B72" s="77">
        <f>'DC4-1'!B74</f>
        <v>2581.994</v>
      </c>
      <c r="C72" s="77">
        <f>IF(ISERROR(VLOOKUP(A72,'DC4-1'!$A$4:$Q$1997,5,TRUE)),"",VLOOKUP(A72,'DC4-1'!$A$4:$Q$1997,5,TRUE))</f>
        <v>260.83</v>
      </c>
      <c r="D72" s="62">
        <v>113.628</v>
      </c>
      <c r="E72" s="62">
        <v>113.662</v>
      </c>
      <c r="F72" s="74">
        <f t="shared" si="4"/>
        <v>2729.179</v>
      </c>
      <c r="G72" s="75">
        <f t="shared" si="3"/>
        <v>2788.50000000011</v>
      </c>
      <c r="H72" s="75"/>
      <c r="K72" s="82"/>
    </row>
    <row r="73" spans="1:11">
      <c r="A73" s="21">
        <v>44375</v>
      </c>
      <c r="B73" s="77">
        <f>'DC4-1'!B75</f>
        <v>2581.994</v>
      </c>
      <c r="C73" s="77">
        <f>IF(ISERROR(VLOOKUP(A73,'DC4-1'!$A$4:$Q$1997,5,TRUE)),"",VLOOKUP(A73,'DC4-1'!$A$4:$Q$1997,5,TRUE))</f>
        <v>260.8225</v>
      </c>
      <c r="D73" s="65">
        <v>113.623</v>
      </c>
      <c r="E73" s="65">
        <v>113.657</v>
      </c>
      <c r="F73" s="74">
        <f t="shared" si="4"/>
        <v>2729.1765</v>
      </c>
      <c r="G73" s="75">
        <f t="shared" si="3"/>
        <v>2791.00000000017</v>
      </c>
      <c r="K73" s="82"/>
    </row>
    <row r="74" spans="1:11">
      <c r="A74" s="21">
        <v>44377</v>
      </c>
      <c r="B74" s="77">
        <f>'DC4-1'!B76</f>
        <v>2581.994</v>
      </c>
      <c r="C74" s="77">
        <f>IF(ISERROR(VLOOKUP(A74,'DC4-1'!$A$4:$Q$1997,5,TRUE)),"",VLOOKUP(A74,'DC4-1'!$A$4:$Q$1997,5,TRUE))</f>
        <v>260.8085</v>
      </c>
      <c r="D74" s="65">
        <v>113.617</v>
      </c>
      <c r="E74" s="65">
        <v>113.65</v>
      </c>
      <c r="F74" s="74">
        <f t="shared" si="4"/>
        <v>2729.169</v>
      </c>
      <c r="G74" s="75">
        <f t="shared" si="3"/>
        <v>2798.49999999988</v>
      </c>
      <c r="K74" s="82"/>
    </row>
    <row r="75" spans="1:11">
      <c r="A75" s="21">
        <v>44380</v>
      </c>
      <c r="B75" s="77">
        <f>'DC4-1'!B77</f>
        <v>2581.994</v>
      </c>
      <c r="C75" s="77">
        <f>IF(ISERROR(VLOOKUP(A75,'DC4-1'!$A$4:$Q$1997,5,TRUE)),"",VLOOKUP(A75,'DC4-1'!$A$4:$Q$1997,5,TRUE))</f>
        <v>260.789</v>
      </c>
      <c r="D75" s="65">
        <v>113.599</v>
      </c>
      <c r="E75" s="65">
        <v>113.634</v>
      </c>
      <c r="F75" s="74">
        <f t="shared" si="4"/>
        <v>2729.1665</v>
      </c>
      <c r="G75" s="75">
        <f t="shared" si="3"/>
        <v>2800.99999999993</v>
      </c>
      <c r="K75" s="82"/>
    </row>
    <row r="76" spans="1:11">
      <c r="A76" s="21">
        <v>44383</v>
      </c>
      <c r="B76" s="77">
        <f>'DC4-1'!B78</f>
        <v>2581.994</v>
      </c>
      <c r="C76" s="77">
        <f>IF(ISERROR(VLOOKUP(A76,'DC4-1'!$A$4:$Q$1997,5,TRUE)),"",VLOOKUP(A76,'DC4-1'!$A$4:$Q$1997,5,TRUE))</f>
        <v>260.794</v>
      </c>
      <c r="D76" s="65">
        <v>113.607</v>
      </c>
      <c r="E76" s="65">
        <v>113.638</v>
      </c>
      <c r="F76" s="74">
        <f t="shared" si="4"/>
        <v>2729.1655</v>
      </c>
      <c r="G76" s="75">
        <f t="shared" si="3"/>
        <v>2802.00000000013</v>
      </c>
      <c r="K76" s="82"/>
    </row>
    <row r="77" spans="1:11">
      <c r="A77" s="21">
        <v>44385</v>
      </c>
      <c r="B77" s="77">
        <f>'DC4-1'!B79</f>
        <v>2581.994</v>
      </c>
      <c r="C77" s="77">
        <f>IF(ISERROR(VLOOKUP(A77,'DC4-1'!$A$4:$Q$1997,5,TRUE)),"",VLOOKUP(A77,'DC4-1'!$A$4:$Q$1997,5,TRUE))</f>
        <v>260.7795</v>
      </c>
      <c r="D77" s="65">
        <v>113.596</v>
      </c>
      <c r="E77" s="65">
        <v>113.63</v>
      </c>
      <c r="F77" s="74">
        <f t="shared" si="4"/>
        <v>2729.1605</v>
      </c>
      <c r="G77" s="75">
        <f t="shared" si="3"/>
        <v>2806.99999999979</v>
      </c>
      <c r="K77" s="82"/>
    </row>
    <row r="78" spans="1:11">
      <c r="A78" s="21">
        <v>44387</v>
      </c>
      <c r="B78" s="77">
        <f>'DC4-1'!B80</f>
        <v>2581.994</v>
      </c>
      <c r="C78" s="77">
        <f>IF(ISERROR(VLOOKUP(A78,'DC4-1'!$A$4:$Q$1997,5,TRUE)),"",VLOOKUP(A78,'DC4-1'!$A$4:$Q$1997,5,TRUE))</f>
        <v>260.775</v>
      </c>
      <c r="D78" s="65">
        <v>113.591</v>
      </c>
      <c r="E78" s="65">
        <v>113.623</v>
      </c>
      <c r="F78" s="74">
        <f t="shared" si="4"/>
        <v>2729.162</v>
      </c>
      <c r="G78" s="75">
        <f t="shared" si="3"/>
        <v>2805.49999999994</v>
      </c>
      <c r="K78" s="82"/>
    </row>
    <row r="79" spans="1:11">
      <c r="A79" s="21">
        <v>44390</v>
      </c>
      <c r="B79" s="77">
        <f>'DC4-1'!B81</f>
        <v>2581.994</v>
      </c>
      <c r="C79" s="77">
        <f>IF(ISERROR(VLOOKUP(A79,'DC4-1'!$A$4:$Q$1997,5,TRUE)),"",VLOOKUP(A79,'DC4-1'!$A$4:$Q$1997,5,TRUE))</f>
        <v>260.771</v>
      </c>
      <c r="D79" s="65">
        <v>113.584</v>
      </c>
      <c r="E79" s="65">
        <v>113.618</v>
      </c>
      <c r="F79" s="74">
        <f t="shared" si="4"/>
        <v>2729.164</v>
      </c>
      <c r="G79" s="75">
        <f t="shared" si="3"/>
        <v>2803.49999999999</v>
      </c>
      <c r="K79" s="82"/>
    </row>
    <row r="80" spans="1:11">
      <c r="A80" s="21">
        <v>44397</v>
      </c>
      <c r="B80" s="77">
        <f>'DC4-1'!B82</f>
        <v>2581.994</v>
      </c>
      <c r="C80" s="77">
        <f>IF(ISERROR(VLOOKUP(A80,'DC4-1'!$A$4:$Q$1997,5,TRUE)),"",VLOOKUP(A80,'DC4-1'!$A$4:$Q$1997,5,TRUE))</f>
        <v>262.638</v>
      </c>
      <c r="D80" s="65">
        <v>115.482</v>
      </c>
      <c r="E80" s="65">
        <v>115.514</v>
      </c>
      <c r="F80" s="74">
        <f t="shared" si="4"/>
        <v>2729.134</v>
      </c>
      <c r="G80" s="75">
        <f t="shared" si="3"/>
        <v>2833.50000000019</v>
      </c>
      <c r="K80" s="82"/>
    </row>
    <row r="81" spans="1:11">
      <c r="A81" s="21">
        <v>44401</v>
      </c>
      <c r="B81" s="77">
        <f>'DC4-1'!B83</f>
        <v>2581.994</v>
      </c>
      <c r="C81" s="77">
        <f>IF(ISERROR(VLOOKUP(A81,'DC4-1'!$A$4:$Q$1997,5,TRUE)),"",VLOOKUP(A81,'DC4-1'!$A$4:$Q$1997,5,TRUE))</f>
        <v>262.635</v>
      </c>
      <c r="D81" s="65">
        <v>115.472</v>
      </c>
      <c r="E81" s="65">
        <v>115.505</v>
      </c>
      <c r="F81" s="74">
        <f t="shared" si="4"/>
        <v>2729.1405</v>
      </c>
      <c r="G81" s="75">
        <f t="shared" si="3"/>
        <v>2827.00000000023</v>
      </c>
      <c r="K81" s="82"/>
    </row>
    <row r="82" spans="1:11">
      <c r="A82" s="21">
        <v>44437</v>
      </c>
      <c r="B82" s="77">
        <f>'DC4-1'!B84</f>
        <v>2581.994</v>
      </c>
      <c r="C82" s="77">
        <f>IF(ISERROR(VLOOKUP(A82,'DC4-1'!$A$4:$Q$1997,5,TRUE)),"",VLOOKUP(A82,'DC4-1'!$A$4:$Q$1997,5,TRUE))</f>
        <v>269.265</v>
      </c>
      <c r="D82" s="65">
        <v>122.151</v>
      </c>
      <c r="E82" s="65">
        <v>122.184</v>
      </c>
      <c r="F82" s="74">
        <f t="shared" si="4"/>
        <v>2729.0915</v>
      </c>
      <c r="G82" s="75">
        <f t="shared" si="3"/>
        <v>2876.0000000002</v>
      </c>
      <c r="K82" s="82"/>
    </row>
    <row r="83" spans="1:11">
      <c r="A83" s="21">
        <v>44445</v>
      </c>
      <c r="B83" s="77">
        <f>'DC4-1'!B85</f>
        <v>2581.994</v>
      </c>
      <c r="C83" s="77">
        <f>IF(ISERROR(VLOOKUP(A83,'DC4-1'!$A$4:$Q$1997,5,TRUE)),"",VLOOKUP(A83,'DC4-1'!$A$4:$Q$1997,5,TRUE))</f>
        <v>269.7915</v>
      </c>
      <c r="D83" s="65">
        <v>122.693</v>
      </c>
      <c r="E83" s="65">
        <v>122.725</v>
      </c>
      <c r="F83" s="74">
        <f t="shared" si="4"/>
        <v>2729.0765</v>
      </c>
      <c r="G83" s="75">
        <f t="shared" si="3"/>
        <v>2891.00000000008</v>
      </c>
      <c r="K83" s="82"/>
    </row>
    <row r="84" spans="1:11">
      <c r="A84" s="21">
        <v>44448</v>
      </c>
      <c r="B84" s="77">
        <f>'DC4-1'!B86</f>
        <v>2581.994</v>
      </c>
      <c r="C84" s="77">
        <f>IF(ISERROR(VLOOKUP(A84,'DC4-1'!$A$4:$Q$1997,5,TRUE)),"",VLOOKUP(A84,'DC4-1'!$A$4:$Q$1997,5,TRUE))</f>
        <v>269.7105</v>
      </c>
      <c r="D84" s="65">
        <v>122.597</v>
      </c>
      <c r="E84" s="65">
        <v>122.704</v>
      </c>
      <c r="F84" s="74">
        <f t="shared" si="4"/>
        <v>2729.054</v>
      </c>
      <c r="G84" s="75">
        <f t="shared" si="3"/>
        <v>2913.50000000011</v>
      </c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F94" s="74"/>
      <c r="G94" s="75"/>
      <c r="H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F117" s="74"/>
      <c r="G117" s="75"/>
      <c r="H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F140" s="74"/>
      <c r="G140" s="75"/>
      <c r="H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F163" s="74"/>
      <c r="G163" s="75"/>
      <c r="H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F186" s="74"/>
      <c r="G186" s="75"/>
      <c r="H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F209" s="74"/>
      <c r="G209" s="75"/>
      <c r="H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F232" s="74"/>
      <c r="G232" s="75"/>
      <c r="H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:11">
      <c r="A236" s="21"/>
      <c r="B236" s="77"/>
      <c r="C236" s="77"/>
      <c r="D236" s="65"/>
      <c r="E236" s="65"/>
      <c r="F236" s="74"/>
      <c r="G236" s="75"/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  <row r="878" spans="11:11">
      <c r="K878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7"/>
  <sheetViews>
    <sheetView topLeftCell="A62" workbookViewId="0">
      <selection activeCell="E82" sqref="E82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212</v>
      </c>
      <c r="B2" s="65"/>
      <c r="C2" s="69">
        <v>43599</v>
      </c>
      <c r="D2" s="70" t="s">
        <v>213</v>
      </c>
      <c r="E2" s="70" t="s">
        <v>214</v>
      </c>
      <c r="F2" s="93">
        <v>2736.666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43601</v>
      </c>
      <c r="B4" s="77">
        <f>'DC4-1'!B8</f>
        <v>2581.994</v>
      </c>
      <c r="C4" s="77">
        <f>IF(ISERROR(VLOOKUP(A4,'DC4-1'!$A$4:$Q$1997,5,TRUE)),"",VLOOKUP(A4,'DC4-1'!$A$4:$Q$1997,5,TRUE))</f>
        <v>155.714</v>
      </c>
      <c r="D4" s="65">
        <v>0.855</v>
      </c>
      <c r="E4" s="65">
        <v>0.892</v>
      </c>
      <c r="F4" s="74">
        <f t="shared" ref="F4:F81" si="0">(B4+C4)-(D4+E4)/2</f>
        <v>2736.8345</v>
      </c>
      <c r="G4" s="75">
        <f t="shared" ref="G4:G81" si="1">(F$4-F4)*1000</f>
        <v>0</v>
      </c>
      <c r="K4" s="82">
        <f>IF(AND(年报!N$2&lt;=A4,A4&lt;=年报!N$3),1,0)</f>
        <v>0</v>
      </c>
    </row>
    <row r="5" spans="1:11">
      <c r="A5" s="21">
        <v>43608</v>
      </c>
      <c r="B5" s="77">
        <f>'DC4-1'!B9</f>
        <v>2581.994</v>
      </c>
      <c r="C5" s="77">
        <f>IF(ISERROR(VLOOKUP(A5,'DC4-1'!$A$4:$Q$1997,5,TRUE)),"",VLOOKUP(A5,'DC4-1'!$A$4:$Q$1997,5,TRUE))</f>
        <v>158.4695</v>
      </c>
      <c r="D5" s="65">
        <v>3.672</v>
      </c>
      <c r="E5" s="65">
        <v>3.707</v>
      </c>
      <c r="F5" s="74">
        <f t="shared" si="0"/>
        <v>2736.774</v>
      </c>
      <c r="G5" s="75">
        <f t="shared" si="1"/>
        <v>60.4999999995925</v>
      </c>
      <c r="K5" s="82">
        <f>IF(AND(年报!N$2&lt;=A5,A5&lt;=年报!N$3),1,0)</f>
        <v>0</v>
      </c>
    </row>
    <row r="6" spans="1:11">
      <c r="A6" s="21">
        <v>43623</v>
      </c>
      <c r="B6" s="77">
        <f>'DC4-1'!B10</f>
        <v>2581.994</v>
      </c>
      <c r="C6" s="77">
        <f>IF(ISERROR(VLOOKUP(A6,'DC4-1'!$A$4:$Q$1997,5,TRUE)),"",VLOOKUP(A6,'DC4-1'!$A$4:$Q$1997,5,TRUE))</f>
        <v>161.5275</v>
      </c>
      <c r="D6" s="65">
        <v>6.839</v>
      </c>
      <c r="E6" s="65">
        <v>6.873</v>
      </c>
      <c r="F6" s="74">
        <f t="shared" si="0"/>
        <v>2736.6655</v>
      </c>
      <c r="G6" s="75">
        <f t="shared" si="1"/>
        <v>168.999999999869</v>
      </c>
      <c r="K6" s="82">
        <f>IF(AND(年报!N$2&lt;=A6,A6&lt;=年报!N$3),1,0)</f>
        <v>0</v>
      </c>
    </row>
    <row r="7" spans="1:11">
      <c r="A7" s="21">
        <v>43630</v>
      </c>
      <c r="B7" s="77">
        <f>'DC4-1'!B11</f>
        <v>2581.994</v>
      </c>
      <c r="C7" s="77">
        <f>IF(ISERROR(VLOOKUP(A7,'DC4-1'!$A$4:$Q$1997,5,TRUE)),"",VLOOKUP(A7,'DC4-1'!$A$4:$Q$1997,5,TRUE))</f>
        <v>162.0845</v>
      </c>
      <c r="D7" s="65">
        <v>7.453</v>
      </c>
      <c r="E7" s="65">
        <v>7.495</v>
      </c>
      <c r="F7" s="74">
        <f t="shared" si="0"/>
        <v>2736.6045</v>
      </c>
      <c r="G7" s="75">
        <f t="shared" si="1"/>
        <v>230.000000000018</v>
      </c>
      <c r="K7" s="82">
        <f>IF(AND(年报!N$2&lt;=A7,A7&lt;=年报!N$3),1,0)</f>
        <v>0</v>
      </c>
    </row>
    <row r="8" spans="1:11">
      <c r="A8" s="21">
        <v>43637</v>
      </c>
      <c r="B8" s="77">
        <f>'DC4-1'!B12</f>
        <v>2581.994</v>
      </c>
      <c r="C8" s="77">
        <f>IF(ISERROR(VLOOKUP(A8,'DC4-1'!$A$4:$Q$1997,5,TRUE)),"",VLOOKUP(A8,'DC4-1'!$A$4:$Q$1997,5,TRUE))</f>
        <v>164.839</v>
      </c>
      <c r="D8" s="65">
        <v>10.239</v>
      </c>
      <c r="E8" s="65">
        <v>10.276</v>
      </c>
      <c r="F8" s="74">
        <f t="shared" si="0"/>
        <v>2736.5755</v>
      </c>
      <c r="G8" s="75">
        <f t="shared" si="1"/>
        <v>259.000000000015</v>
      </c>
      <c r="K8" s="82">
        <f>IF(AND(年报!N$2&lt;=A8,A8&lt;=年报!N$3),1,0)</f>
        <v>0</v>
      </c>
    </row>
    <row r="9" spans="1:11">
      <c r="A9" s="21">
        <v>43645</v>
      </c>
      <c r="B9" s="77">
        <f>'DC4-1'!B13</f>
        <v>2581.994</v>
      </c>
      <c r="C9" s="77">
        <f>IF(ISERROR(VLOOKUP(A9,'DC4-1'!$A$4:$Q$1997,5,TRUE)),"",VLOOKUP(A9,'DC4-1'!$A$4:$Q$1997,5,TRUE))</f>
        <v>164.7725</v>
      </c>
      <c r="D9" s="65">
        <v>10.232</v>
      </c>
      <c r="E9" s="65">
        <v>10.272</v>
      </c>
      <c r="F9" s="74">
        <f t="shared" si="0"/>
        <v>2736.5145</v>
      </c>
      <c r="G9" s="75">
        <f t="shared" si="1"/>
        <v>319.999999999709</v>
      </c>
      <c r="K9" s="82">
        <f>IF(AND(年报!N$2&lt;=A9,A9&lt;=年报!N$3),1,0)</f>
        <v>0</v>
      </c>
    </row>
    <row r="10" spans="1:11">
      <c r="A10" s="21">
        <v>43651</v>
      </c>
      <c r="B10" s="77">
        <f>'DC4-1'!B14</f>
        <v>2581.994</v>
      </c>
      <c r="C10" s="77">
        <f>IF(ISERROR(VLOOKUP(A10,'DC4-1'!$A$4:$Q$1997,5,TRUE)),"",VLOOKUP(A10,'DC4-1'!$A$4:$Q$1997,5,TRUE))</f>
        <v>164.7385</v>
      </c>
      <c r="D10" s="65">
        <v>10.22</v>
      </c>
      <c r="E10" s="65">
        <v>10.258</v>
      </c>
      <c r="F10" s="74">
        <f t="shared" si="0"/>
        <v>2736.4935</v>
      </c>
      <c r="G10" s="75">
        <f t="shared" si="1"/>
        <v>340.999999999894</v>
      </c>
      <c r="K10" s="82">
        <f>IF(AND(年报!N$2&lt;=A10,A10&lt;=年报!N$3),1,0)</f>
        <v>0</v>
      </c>
    </row>
    <row r="11" spans="1:11">
      <c r="A11" s="21">
        <v>43660</v>
      </c>
      <c r="B11" s="77">
        <f>'DC4-1'!B15</f>
        <v>2581.994</v>
      </c>
      <c r="C11" s="77">
        <f>IF(ISERROR(VLOOKUP(A11,'DC4-1'!$A$4:$Q$1997,5,TRUE)),"",VLOOKUP(A11,'DC4-1'!$A$4:$Q$1997,5,TRUE))</f>
        <v>164.708</v>
      </c>
      <c r="D11" s="65">
        <v>10.221</v>
      </c>
      <c r="E11" s="65">
        <v>10.259</v>
      </c>
      <c r="F11" s="74">
        <f t="shared" si="0"/>
        <v>2736.462</v>
      </c>
      <c r="G11" s="75">
        <f t="shared" si="1"/>
        <v>372.499999999491</v>
      </c>
      <c r="K11" s="82">
        <f>IF(AND(年报!N$2&lt;=A11,A11&lt;=年报!N$3),1,0)</f>
        <v>0</v>
      </c>
    </row>
    <row r="12" spans="1:11">
      <c r="A12" s="21">
        <v>43665</v>
      </c>
      <c r="B12" s="77">
        <f>'DC4-1'!B16</f>
        <v>2581.994</v>
      </c>
      <c r="C12" s="77">
        <f>IF(ISERROR(VLOOKUP(A12,'DC4-1'!$A$4:$Q$1997,5,TRUE)),"",VLOOKUP(A12,'DC4-1'!$A$4:$Q$1997,5,TRUE))</f>
        <v>164.6945</v>
      </c>
      <c r="D12" s="65">
        <v>10.215</v>
      </c>
      <c r="E12" s="65">
        <v>10.251</v>
      </c>
      <c r="F12" s="74">
        <f t="shared" si="0"/>
        <v>2736.4555</v>
      </c>
      <c r="G12" s="75">
        <f t="shared" si="1"/>
        <v>378.999999999905</v>
      </c>
      <c r="K12" s="82">
        <f>IF(AND(年报!N$2&lt;=A12,A12&lt;=年报!N$3),1,0)</f>
        <v>0</v>
      </c>
    </row>
    <row r="13" spans="1:11">
      <c r="A13" s="21">
        <v>43671</v>
      </c>
      <c r="B13" s="77">
        <f>'DC4-1'!B17</f>
        <v>2581.994</v>
      </c>
      <c r="C13" s="77">
        <f>IF(ISERROR(VLOOKUP(A13,'DC4-1'!$A$4:$Q$1997,5,TRUE)),"",VLOOKUP(A13,'DC4-1'!$A$4:$Q$1997,5,TRUE))</f>
        <v>164.674</v>
      </c>
      <c r="D13" s="65">
        <v>10.208</v>
      </c>
      <c r="E13" s="65">
        <v>10.247</v>
      </c>
      <c r="F13" s="74">
        <f t="shared" si="0"/>
        <v>2736.4405</v>
      </c>
      <c r="G13" s="75">
        <f t="shared" si="1"/>
        <v>393.999999999778</v>
      </c>
      <c r="K13" s="82">
        <f>IF(AND(年报!N$2&lt;=A13,A13&lt;=年报!N$3),1,0)</f>
        <v>0</v>
      </c>
    </row>
    <row r="14" spans="1:11">
      <c r="A14" s="21">
        <v>43678</v>
      </c>
      <c r="B14" s="77">
        <f>'DC4-1'!B18</f>
        <v>2581.994</v>
      </c>
      <c r="C14" s="77">
        <f>IF(ISERROR(VLOOKUP(A14,'DC4-1'!$A$4:$Q$1997,5,TRUE)),"",VLOOKUP(A14,'DC4-1'!$A$4:$Q$1997,5,TRUE))</f>
        <v>164.659</v>
      </c>
      <c r="D14" s="65">
        <v>10.208</v>
      </c>
      <c r="E14" s="65">
        <v>10.254</v>
      </c>
      <c r="F14" s="74">
        <f t="shared" si="0"/>
        <v>2736.422</v>
      </c>
      <c r="G14" s="75">
        <f t="shared" si="1"/>
        <v>412.499999999909</v>
      </c>
      <c r="K14" s="82">
        <f>IF(AND(年报!N$2&lt;=A14,A14&lt;=年报!N$3),1,0)</f>
        <v>0</v>
      </c>
    </row>
    <row r="15" spans="1:11">
      <c r="A15" s="21">
        <v>43686</v>
      </c>
      <c r="B15" s="77">
        <f>'DC4-1'!B19</f>
        <v>2581.994</v>
      </c>
      <c r="C15" s="77">
        <f>IF(ISERROR(VLOOKUP(A15,'DC4-1'!$A$4:$Q$1997,5,TRUE)),"",VLOOKUP(A15,'DC4-1'!$A$4:$Q$1997,5,TRUE))</f>
        <v>164.641</v>
      </c>
      <c r="D15" s="65">
        <v>10.206</v>
      </c>
      <c r="E15" s="65">
        <v>10.249</v>
      </c>
      <c r="F15" s="74">
        <f t="shared" si="0"/>
        <v>2736.4075</v>
      </c>
      <c r="G15" s="75">
        <f t="shared" si="1"/>
        <v>426.99999999968</v>
      </c>
      <c r="K15" s="82">
        <f>IF(AND(年报!N$2&lt;=A15,A15&lt;=年报!N$3),1,0)</f>
        <v>0</v>
      </c>
    </row>
    <row r="16" spans="1:11">
      <c r="A16" s="21">
        <v>43693</v>
      </c>
      <c r="B16" s="77">
        <f>'DC4-1'!B20</f>
        <v>2581.994</v>
      </c>
      <c r="C16" s="77">
        <f>IF(ISERROR(VLOOKUP(A16,'DC4-1'!$A$4:$Q$1997,5,TRUE)),"",VLOOKUP(A16,'DC4-1'!$A$4:$Q$1997,5,TRUE))</f>
        <v>165.2045</v>
      </c>
      <c r="D16" s="65">
        <v>10.78</v>
      </c>
      <c r="E16" s="65">
        <v>10.831</v>
      </c>
      <c r="F16" s="74">
        <f t="shared" si="0"/>
        <v>2736.393</v>
      </c>
      <c r="G16" s="75">
        <f t="shared" si="1"/>
        <v>441.499999999905</v>
      </c>
      <c r="K16" s="82">
        <f>IF(AND(年报!N$2&lt;=A16,A16&lt;=年报!N$3),1,0)</f>
        <v>0</v>
      </c>
    </row>
    <row r="17" spans="1:11">
      <c r="A17" s="21">
        <v>43708</v>
      </c>
      <c r="B17" s="77">
        <f>'DC4-1'!B21</f>
        <v>2581.994</v>
      </c>
      <c r="C17" s="77">
        <f>IF(ISERROR(VLOOKUP(A17,'DC4-1'!$A$4:$Q$1997,5,TRUE)),"",VLOOKUP(A17,'DC4-1'!$A$4:$Q$1997,5,TRUE))</f>
        <v>167.871</v>
      </c>
      <c r="D17" s="65">
        <v>13.472</v>
      </c>
      <c r="E17" s="65">
        <v>13.504</v>
      </c>
      <c r="F17" s="74">
        <f t="shared" si="0"/>
        <v>2736.377</v>
      </c>
      <c r="G17" s="75">
        <f t="shared" si="1"/>
        <v>457.499999999527</v>
      </c>
      <c r="K17" s="82">
        <f>IF(AND(年报!N$2&lt;=A17,A17&lt;=年报!N$3),1,0)</f>
        <v>0</v>
      </c>
    </row>
    <row r="18" spans="1:11">
      <c r="A18" s="21">
        <v>43713</v>
      </c>
      <c r="B18" s="77">
        <f>'DC4-1'!B22</f>
        <v>2581.994</v>
      </c>
      <c r="C18" s="77">
        <f>IF(ISERROR(VLOOKUP(A18,'DC4-1'!$A$4:$Q$1997,5,TRUE)),"",VLOOKUP(A18,'DC4-1'!$A$4:$Q$1997,5,TRUE))</f>
        <v>167.8675</v>
      </c>
      <c r="D18" s="65">
        <v>13.466</v>
      </c>
      <c r="E18" s="65">
        <v>13.495</v>
      </c>
      <c r="F18" s="74">
        <f t="shared" si="0"/>
        <v>2736.381</v>
      </c>
      <c r="G18" s="75">
        <f t="shared" si="1"/>
        <v>453.500000000076</v>
      </c>
      <c r="K18" s="82">
        <f>IF(AND(年报!N$2&lt;=A18,A18&lt;=年报!N$3),1,0)</f>
        <v>0</v>
      </c>
    </row>
    <row r="19" spans="1:11">
      <c r="A19" s="21">
        <v>43722</v>
      </c>
      <c r="B19" s="77">
        <f>'DC4-1'!B23</f>
        <v>2581.994</v>
      </c>
      <c r="C19" s="77">
        <f>IF(ISERROR(VLOOKUP(A19,'DC4-1'!$A$4:$Q$1997,5,TRUE)),"",VLOOKUP(A19,'DC4-1'!$A$4:$Q$1997,5,TRUE))</f>
        <v>168.4295</v>
      </c>
      <c r="D19" s="65">
        <v>14.048</v>
      </c>
      <c r="E19" s="65">
        <v>14.079</v>
      </c>
      <c r="F19" s="74">
        <f t="shared" si="0"/>
        <v>2736.36</v>
      </c>
      <c r="G19" s="75">
        <f t="shared" si="1"/>
        <v>474.499999999807</v>
      </c>
      <c r="K19" s="82">
        <f>IF(AND(年报!N$2&lt;=A19,A19&lt;=年报!N$3),1,0)</f>
        <v>0</v>
      </c>
    </row>
    <row r="20" spans="1:11">
      <c r="A20" s="21">
        <v>43728</v>
      </c>
      <c r="B20" s="77">
        <f>'DC4-1'!B24</f>
        <v>2581.994</v>
      </c>
      <c r="C20" s="77">
        <f>IF(ISERROR(VLOOKUP(A20,'DC4-1'!$A$4:$Q$1997,5,TRUE)),"",VLOOKUP(A20,'DC4-1'!$A$4:$Q$1997,5,TRUE))</f>
        <v>168.4115</v>
      </c>
      <c r="D20" s="65">
        <v>14.048</v>
      </c>
      <c r="E20" s="65">
        <v>14.078</v>
      </c>
      <c r="F20" s="74">
        <f t="shared" si="0"/>
        <v>2736.3425</v>
      </c>
      <c r="G20" s="75">
        <f t="shared" si="1"/>
        <v>491.999999999734</v>
      </c>
      <c r="K20" s="82">
        <f>IF(AND(年报!N$2&lt;=A20,A20&lt;=年报!N$3),1,0)</f>
        <v>0</v>
      </c>
    </row>
    <row r="21" spans="1:11">
      <c r="A21" s="21">
        <v>43742</v>
      </c>
      <c r="B21" s="77">
        <f>'DC4-1'!B25</f>
        <v>2581.994</v>
      </c>
      <c r="C21" s="77">
        <f>IF(ISERROR(VLOOKUP(A21,'DC4-1'!$A$4:$Q$1997,5,TRUE)),"",VLOOKUP(A21,'DC4-1'!$A$4:$Q$1997,5,TRUE))</f>
        <v>171.1225</v>
      </c>
      <c r="D21" s="65">
        <v>16.788</v>
      </c>
      <c r="E21" s="65">
        <v>16.818</v>
      </c>
      <c r="F21" s="74">
        <f t="shared" si="0"/>
        <v>2736.3135</v>
      </c>
      <c r="G21" s="75">
        <f t="shared" si="1"/>
        <v>520.999999999731</v>
      </c>
      <c r="K21" s="82">
        <f>IF(AND(年报!N$2&lt;=A21,A21&lt;=年报!N$3),1,0)</f>
        <v>0</v>
      </c>
    </row>
    <row r="22" spans="1:11">
      <c r="A22" s="21">
        <v>43749</v>
      </c>
      <c r="B22" s="77">
        <f>'DC4-1'!B26</f>
        <v>2581.994</v>
      </c>
      <c r="C22" s="77">
        <f>IF(ISERROR(VLOOKUP(A22,'DC4-1'!$A$4:$Q$1997,5,TRUE)),"",VLOOKUP(A22,'DC4-1'!$A$4:$Q$1997,5,TRUE))</f>
        <v>171.085</v>
      </c>
      <c r="D22" s="65">
        <v>16.776</v>
      </c>
      <c r="E22" s="65">
        <v>16.808</v>
      </c>
      <c r="F22" s="74">
        <f t="shared" si="0"/>
        <v>2736.287</v>
      </c>
      <c r="G22" s="75">
        <f t="shared" si="1"/>
        <v>547.499999999673</v>
      </c>
      <c r="K22" s="82">
        <f>IF(AND(年报!N$2&lt;=A22,A22&lt;=年报!N$3),1,0)</f>
        <v>0</v>
      </c>
    </row>
    <row r="23" spans="1:11">
      <c r="A23" s="21">
        <v>43762</v>
      </c>
      <c r="B23" s="77">
        <f>'DC4-1'!B27</f>
        <v>2581.994</v>
      </c>
      <c r="C23" s="77">
        <f>IF(ISERROR(VLOOKUP(A23,'DC4-1'!$A$4:$Q$1997,5,TRUE)),"",VLOOKUP(A23,'DC4-1'!$A$4:$Q$1997,5,TRUE))</f>
        <v>174.3905</v>
      </c>
      <c r="D23" s="65">
        <v>20.151</v>
      </c>
      <c r="E23" s="65">
        <v>20.183</v>
      </c>
      <c r="F23" s="74">
        <f t="shared" si="0"/>
        <v>2736.2175</v>
      </c>
      <c r="G23" s="75">
        <f t="shared" si="1"/>
        <v>616.999999999734</v>
      </c>
      <c r="K23" s="82">
        <f>IF(AND(年报!N$2&lt;=A23,A23&lt;=年报!N$3),1,0)</f>
        <v>0</v>
      </c>
    </row>
    <row r="24" spans="1:11">
      <c r="A24" s="21">
        <v>43770</v>
      </c>
      <c r="B24" s="77">
        <f>'DC4-1'!B28</f>
        <v>2581.994</v>
      </c>
      <c r="C24" s="77">
        <f>IF(ISERROR(VLOOKUP(A24,'DC4-1'!$A$4:$Q$1997,5,TRUE)),"",VLOOKUP(A24,'DC4-1'!$A$4:$Q$1997,5,TRUE))</f>
        <v>177.4835</v>
      </c>
      <c r="D24" s="65">
        <v>23.283</v>
      </c>
      <c r="E24" s="65">
        <v>23.315</v>
      </c>
      <c r="F24" s="74">
        <f t="shared" si="0"/>
        <v>2736.1785</v>
      </c>
      <c r="G24" s="75">
        <f t="shared" si="1"/>
        <v>655.999999999949</v>
      </c>
      <c r="H24" s="75"/>
      <c r="K24" s="82">
        <f>IF(AND(年报!N$2&lt;=A24,A24&lt;=年报!N$3),1,0)</f>
        <v>0</v>
      </c>
    </row>
    <row r="25" spans="1:11">
      <c r="A25" s="21">
        <v>43778</v>
      </c>
      <c r="B25" s="77">
        <f>'DC4-1'!B29</f>
        <v>2581.994</v>
      </c>
      <c r="C25" s="77">
        <f>IF(ISERROR(VLOOKUP(A25,'DC4-1'!$A$4:$Q$1997,5,TRUE)),"",VLOOKUP(A25,'DC4-1'!$A$4:$Q$1997,5,TRUE))</f>
        <v>180.6385</v>
      </c>
      <c r="D25" s="65">
        <v>26.498</v>
      </c>
      <c r="E25" s="65">
        <v>26.528</v>
      </c>
      <c r="F25" s="74">
        <f t="shared" si="0"/>
        <v>2736.1195</v>
      </c>
      <c r="G25" s="75">
        <f t="shared" si="1"/>
        <v>714.999999999691</v>
      </c>
      <c r="K25" s="82">
        <f>IF(AND(年报!N$2&lt;=A25,A25&lt;=年报!N$3),1,0)</f>
        <v>0</v>
      </c>
    </row>
    <row r="26" spans="1:11">
      <c r="A26" s="21">
        <v>43791</v>
      </c>
      <c r="B26" s="77">
        <f>'DC4-1'!B30</f>
        <v>2581.994</v>
      </c>
      <c r="C26" s="77">
        <f>IF(ISERROR(VLOOKUP(A26,'DC4-1'!$A$4:$Q$1997,5,TRUE)),"",VLOOKUP(A26,'DC4-1'!$A$4:$Q$1997,5,TRUE))</f>
        <v>184.322</v>
      </c>
      <c r="D26" s="65">
        <v>30.281</v>
      </c>
      <c r="E26" s="65">
        <v>30.312</v>
      </c>
      <c r="F26" s="74">
        <f t="shared" si="0"/>
        <v>2736.0195</v>
      </c>
      <c r="G26" s="75">
        <f t="shared" si="1"/>
        <v>814.9999999996</v>
      </c>
      <c r="K26" s="82">
        <f>IF(AND(年报!N$2&lt;=A26,A26&lt;=年报!N$3),1,0)</f>
        <v>0</v>
      </c>
    </row>
    <row r="27" spans="1:11">
      <c r="A27" s="21">
        <v>43802</v>
      </c>
      <c r="B27" s="77">
        <f>'DC4-1'!B31</f>
        <v>2581.994</v>
      </c>
      <c r="C27" s="77">
        <f>IF(ISERROR(VLOOKUP(A27,'DC4-1'!$A$4:$Q$1997,5,TRUE)),"",VLOOKUP(A27,'DC4-1'!$A$4:$Q$1997,5,TRUE))</f>
        <v>187.01</v>
      </c>
      <c r="D27" s="65">
        <v>33.043</v>
      </c>
      <c r="E27" s="65">
        <v>33.074</v>
      </c>
      <c r="F27" s="74">
        <f t="shared" si="0"/>
        <v>2735.9455</v>
      </c>
      <c r="G27" s="75">
        <f t="shared" si="1"/>
        <v>889.000000000124</v>
      </c>
      <c r="K27" s="82">
        <f>IF(AND(年报!N$2&lt;=A27,A27&lt;=年报!N$3),1,0)</f>
        <v>0</v>
      </c>
    </row>
    <row r="28" spans="1:11">
      <c r="A28" s="21">
        <v>43824</v>
      </c>
      <c r="B28" s="77">
        <f>'DC4-1'!B32</f>
        <v>2581.994</v>
      </c>
      <c r="C28" s="77">
        <f>IF(ISERROR(VLOOKUP(A28,'DC4-1'!$A$4:$Q$1997,5,TRUE)),"",VLOOKUP(A28,'DC4-1'!$A$4:$Q$1997,5,TRUE))</f>
        <v>190.2285</v>
      </c>
      <c r="D28" s="65">
        <v>36.376</v>
      </c>
      <c r="E28" s="65">
        <v>36.406</v>
      </c>
      <c r="F28" s="74">
        <f t="shared" si="0"/>
        <v>2735.8315</v>
      </c>
      <c r="G28" s="75">
        <f t="shared" si="1"/>
        <v>1002.9999999997</v>
      </c>
      <c r="K28" s="82">
        <f>IF(AND(年报!N$2&lt;=A28,A28&lt;=年报!N$3),1,0)</f>
        <v>1</v>
      </c>
    </row>
    <row r="29" spans="1:11">
      <c r="A29" s="21">
        <v>43834</v>
      </c>
      <c r="B29" s="77">
        <f>'DC4-1'!B33</f>
        <v>2581.994</v>
      </c>
      <c r="C29" s="77">
        <f>IF(ISERROR(VLOOKUP(A29,'DC4-1'!$A$4:$Q$1997,5,TRUE)),"",VLOOKUP(A29,'DC4-1'!$A$4:$Q$1997,5,TRUE))</f>
        <v>190.2345</v>
      </c>
      <c r="D29" s="65">
        <v>36.382</v>
      </c>
      <c r="E29" s="65">
        <v>36.416</v>
      </c>
      <c r="F29" s="74">
        <f t="shared" si="0"/>
        <v>2735.8295</v>
      </c>
      <c r="G29" s="75">
        <f t="shared" si="1"/>
        <v>1004.99999999965</v>
      </c>
      <c r="K29" s="82">
        <f>IF(AND(年报!N$2&lt;=A29,A29&lt;=年报!N$3),1,0)</f>
        <v>1</v>
      </c>
    </row>
    <row r="30" spans="1:11">
      <c r="A30" s="21">
        <v>43839</v>
      </c>
      <c r="B30" s="77">
        <f>'DC4-1'!B34</f>
        <v>2581.994</v>
      </c>
      <c r="C30" s="77">
        <f>IF(ISERROR(VLOOKUP(A30,'DC4-1'!$A$4:$Q$1997,5,TRUE)),"",VLOOKUP(A30,'DC4-1'!$A$4:$Q$1997,5,TRUE))</f>
        <v>193.5085</v>
      </c>
      <c r="D30" s="65">
        <v>39.715</v>
      </c>
      <c r="E30" s="65">
        <v>39.744</v>
      </c>
      <c r="F30" s="74">
        <f t="shared" si="0"/>
        <v>2735.773</v>
      </c>
      <c r="G30" s="75">
        <f t="shared" si="1"/>
        <v>1061.4999999998</v>
      </c>
      <c r="K30" s="82">
        <f>IF(AND(年报!N$2&lt;=A30,A30&lt;=年报!N$3),1,0)</f>
        <v>1</v>
      </c>
    </row>
    <row r="31" spans="1:11">
      <c r="A31" s="21">
        <v>43845</v>
      </c>
      <c r="B31" s="77">
        <f>'DC4-1'!B35</f>
        <v>2581.994</v>
      </c>
      <c r="C31" s="77">
        <f>IF(ISERROR(VLOOKUP(A31,'DC4-1'!$A$4:$Q$1997,5,TRUE)),"",VLOOKUP(A31,'DC4-1'!$A$4:$Q$1997,5,TRUE))</f>
        <v>193.499</v>
      </c>
      <c r="D31" s="65">
        <v>39.728</v>
      </c>
      <c r="E31" s="65">
        <v>39.761</v>
      </c>
      <c r="F31" s="74">
        <f t="shared" si="0"/>
        <v>2735.7485</v>
      </c>
      <c r="G31" s="75">
        <f t="shared" si="1"/>
        <v>1085.99999999979</v>
      </c>
      <c r="K31" s="82">
        <f>IF(AND(年报!N$2&lt;=A31,A31&lt;=年报!N$3),1,0)</f>
        <v>1</v>
      </c>
    </row>
    <row r="32" spans="1:11">
      <c r="A32" s="21">
        <v>43908</v>
      </c>
      <c r="B32" s="77">
        <f>'DC4-1'!B36</f>
        <v>2581.994</v>
      </c>
      <c r="C32" s="77">
        <f>IF(ISERROR(VLOOKUP(A32,'DC4-1'!$A$4:$Q$1997,5,TRUE)),"",VLOOKUP(A32,'DC4-1'!$A$4:$Q$1997,5,TRUE))</f>
        <v>193.3015</v>
      </c>
      <c r="D32" s="65">
        <v>39.645</v>
      </c>
      <c r="E32" s="65">
        <v>39.685</v>
      </c>
      <c r="F32" s="74">
        <f t="shared" si="0"/>
        <v>2735.6305</v>
      </c>
      <c r="G32" s="75">
        <f t="shared" si="1"/>
        <v>1203.99999999972</v>
      </c>
      <c r="K32" s="82">
        <f>IF(AND(年报!N$2&lt;=A32,A32&lt;=年报!N$3),1,0)</f>
        <v>1</v>
      </c>
    </row>
    <row r="33" spans="1:11">
      <c r="A33" s="21">
        <v>43930</v>
      </c>
      <c r="B33" s="77">
        <f>'DC4-1'!B37</f>
        <v>2581.994</v>
      </c>
      <c r="C33" s="77">
        <f>IF(ISERROR(VLOOKUP(A33,'DC4-1'!$A$4:$Q$1997,5,TRUE)),"",VLOOKUP(A33,'DC4-1'!$A$4:$Q$1997,5,TRUE))</f>
        <v>200.2455</v>
      </c>
      <c r="D33" s="65">
        <v>46.624</v>
      </c>
      <c r="E33" s="65">
        <v>46.659</v>
      </c>
      <c r="F33" s="74">
        <f t="shared" si="0"/>
        <v>2735.598</v>
      </c>
      <c r="G33" s="75">
        <f t="shared" si="1"/>
        <v>1236.49999999998</v>
      </c>
      <c r="K33" s="82">
        <f>IF(AND(年报!N$2&lt;=A33,A33&lt;=年报!N$3),1,0)</f>
        <v>1</v>
      </c>
    </row>
    <row r="34" spans="1:11">
      <c r="A34" s="21">
        <v>43938</v>
      </c>
      <c r="B34" s="77">
        <f>'DC4-1'!B38</f>
        <v>2581.994</v>
      </c>
      <c r="C34" s="77">
        <f>IF(ISERROR(VLOOKUP(A34,'DC4-1'!$A$4:$Q$1997,5,TRUE)),"",VLOOKUP(A34,'DC4-1'!$A$4:$Q$1997,5,TRUE))</f>
        <v>203.081</v>
      </c>
      <c r="D34" s="65">
        <v>49.456</v>
      </c>
      <c r="E34" s="65">
        <v>49.487</v>
      </c>
      <c r="F34" s="74">
        <f t="shared" si="0"/>
        <v>2735.6035</v>
      </c>
      <c r="G34" s="75">
        <f t="shared" si="1"/>
        <v>1230.99999999977</v>
      </c>
      <c r="K34" s="82">
        <f>IF(AND(年报!N$2&lt;=A34,A34&lt;=年报!N$3),1,0)</f>
        <v>1</v>
      </c>
    </row>
    <row r="35" spans="1:11">
      <c r="A35" s="21">
        <v>43942</v>
      </c>
      <c r="B35" s="77">
        <f>'DC4-1'!B39</f>
        <v>2581.994</v>
      </c>
      <c r="C35" s="77">
        <f>IF(ISERROR(VLOOKUP(A35,'DC4-1'!$A$4:$Q$1997,5,TRUE)),"",VLOOKUP(A35,'DC4-1'!$A$4:$Q$1997,5,TRUE))</f>
        <v>203.493</v>
      </c>
      <c r="D35" s="65">
        <v>49.941</v>
      </c>
      <c r="E35" s="65">
        <v>49.974</v>
      </c>
      <c r="F35" s="74">
        <f t="shared" si="0"/>
        <v>2735.5295</v>
      </c>
      <c r="G35" s="75">
        <f t="shared" si="1"/>
        <v>1304.99999999984</v>
      </c>
      <c r="K35" s="82">
        <f>IF(AND(年报!N$2&lt;=A35,A35&lt;=年报!N$3),1,0)</f>
        <v>1</v>
      </c>
    </row>
    <row r="36" spans="1:11">
      <c r="A36" s="21">
        <v>43951</v>
      </c>
      <c r="B36" s="77">
        <f>'DC4-1'!B40</f>
        <v>2581.994</v>
      </c>
      <c r="C36" s="77">
        <f>IF(ISERROR(VLOOKUP(A36,'DC4-1'!$A$4:$Q$1997,5,TRUE)),"",VLOOKUP(A36,'DC4-1'!$A$4:$Q$1997,5,TRUE))</f>
        <v>206.1375</v>
      </c>
      <c r="D36" s="65">
        <v>52.641</v>
      </c>
      <c r="E36" s="65">
        <v>52.668</v>
      </c>
      <c r="F36" s="74">
        <f t="shared" si="0"/>
        <v>2735.477</v>
      </c>
      <c r="G36" s="75">
        <f t="shared" si="1"/>
        <v>1357.50000000007</v>
      </c>
      <c r="K36" s="82">
        <f>IF(AND(年报!N$2&lt;=A36,A36&lt;=年报!N$3),1,0)</f>
        <v>1</v>
      </c>
    </row>
    <row r="37" spans="1:11">
      <c r="A37" s="21">
        <v>43956</v>
      </c>
      <c r="B37" s="77">
        <f>'DC4-1'!B41</f>
        <v>2581.994</v>
      </c>
      <c r="C37" s="77">
        <f>IF(ISERROR(VLOOKUP(A37,'DC4-1'!$A$4:$Q$1997,5,TRUE)),"",VLOOKUP(A37,'DC4-1'!$A$4:$Q$1997,5,TRUE))</f>
        <v>206.577</v>
      </c>
      <c r="D37" s="65">
        <v>53.088</v>
      </c>
      <c r="E37" s="65">
        <v>53.121</v>
      </c>
      <c r="F37" s="74">
        <f t="shared" si="0"/>
        <v>2735.4665</v>
      </c>
      <c r="G37" s="75">
        <f t="shared" si="1"/>
        <v>1367.99999999994</v>
      </c>
      <c r="K37" s="82">
        <f>IF(AND(年报!N$2&lt;=A37,A37&lt;=年报!N$3),1,0)</f>
        <v>1</v>
      </c>
    </row>
    <row r="38" spans="1:11">
      <c r="A38" s="21">
        <v>43964</v>
      </c>
      <c r="B38" s="77">
        <f>'DC4-1'!B42</f>
        <v>2581.994</v>
      </c>
      <c r="C38" s="77">
        <f>IF(ISERROR(VLOOKUP(A38,'DC4-1'!$A$4:$Q$1997,5,TRUE)),"",VLOOKUP(A38,'DC4-1'!$A$4:$Q$1997,5,TRUE))</f>
        <v>209.16</v>
      </c>
      <c r="D38" s="65">
        <v>55.735</v>
      </c>
      <c r="E38" s="65">
        <v>55.756</v>
      </c>
      <c r="F38" s="74">
        <f t="shared" si="0"/>
        <v>2735.4085</v>
      </c>
      <c r="G38" s="75">
        <f t="shared" si="1"/>
        <v>1425.99999999993</v>
      </c>
      <c r="K38" s="82">
        <f>IF(AND(年报!N$2&lt;=A38,A38&lt;=年报!N$3),1,0)</f>
        <v>1</v>
      </c>
    </row>
    <row r="39" spans="1:11">
      <c r="A39" s="21">
        <v>43972</v>
      </c>
      <c r="B39" s="77">
        <f>'DC4-1'!B43</f>
        <v>2581.994</v>
      </c>
      <c r="C39" s="77">
        <f>IF(ISERROR(VLOOKUP(A39,'DC4-1'!$A$4:$Q$1997,5,TRUE)),"",VLOOKUP(A39,'DC4-1'!$A$4:$Q$1997,5,TRUE))</f>
        <v>212.1685</v>
      </c>
      <c r="D39" s="65">
        <v>58.805</v>
      </c>
      <c r="E39" s="65">
        <v>58.834</v>
      </c>
      <c r="F39" s="74">
        <f t="shared" si="0"/>
        <v>2735.343</v>
      </c>
      <c r="G39" s="75">
        <f t="shared" si="1"/>
        <v>1491.49999999963</v>
      </c>
      <c r="K39" s="82">
        <f>IF(AND(年报!N$2&lt;=A39,A39&lt;=年报!N$3),1,0)</f>
        <v>1</v>
      </c>
    </row>
    <row r="40" spans="1:11">
      <c r="A40" s="21">
        <v>43980</v>
      </c>
      <c r="B40" s="77">
        <f>'DC4-1'!B44</f>
        <v>2581.994</v>
      </c>
      <c r="C40" s="77">
        <f>IF(ISERROR(VLOOKUP(A40,'DC4-1'!$A$4:$Q$1997,5,TRUE)),"",VLOOKUP(A40,'DC4-1'!$A$4:$Q$1997,5,TRUE))</f>
        <v>212.1675</v>
      </c>
      <c r="D40" s="65">
        <v>58.779</v>
      </c>
      <c r="E40" s="65">
        <v>58.809</v>
      </c>
      <c r="F40" s="74">
        <f t="shared" si="0"/>
        <v>2735.3675</v>
      </c>
      <c r="G40" s="75">
        <f t="shared" si="1"/>
        <v>1466.99999999964</v>
      </c>
      <c r="K40" s="82">
        <f>IF(AND(年报!N$2&lt;=A40,A40&lt;=年报!N$3),1,0)</f>
        <v>1</v>
      </c>
    </row>
    <row r="41" spans="1:11">
      <c r="A41" s="21">
        <v>43999</v>
      </c>
      <c r="B41" s="77">
        <f>'DC4-1'!B45</f>
        <v>2581.994</v>
      </c>
      <c r="C41" s="77">
        <f>IF(ISERROR(VLOOKUP(A41,'DC4-1'!$A$4:$Q$1997,5,TRUE)),"",VLOOKUP(A41,'DC4-1'!$A$4:$Q$1997,5,TRUE))</f>
        <v>215.368</v>
      </c>
      <c r="D41" s="65">
        <v>62.145</v>
      </c>
      <c r="E41" s="65">
        <v>62.179</v>
      </c>
      <c r="F41" s="74">
        <f t="shared" si="0"/>
        <v>2735.2</v>
      </c>
      <c r="G41" s="75">
        <f t="shared" si="1"/>
        <v>1634.49999999966</v>
      </c>
      <c r="K41" s="82">
        <f>IF(AND(年报!N$2&lt;=A41,A41&lt;=年报!N$3),1,0)</f>
        <v>1</v>
      </c>
    </row>
    <row r="42" spans="1:11">
      <c r="A42" s="21">
        <v>44008</v>
      </c>
      <c r="B42" s="77">
        <f>'DC4-1'!B46</f>
        <v>2581.994</v>
      </c>
      <c r="C42" s="77">
        <f>IF(ISERROR(VLOOKUP(A42,'DC4-1'!$A$4:$Q$1997,5,TRUE)),"",VLOOKUP(A42,'DC4-1'!$A$4:$Q$1997,5,TRUE))</f>
        <v>215.364</v>
      </c>
      <c r="D42" s="65">
        <v>62.121</v>
      </c>
      <c r="E42" s="65">
        <v>62.153</v>
      </c>
      <c r="F42" s="74">
        <f t="shared" si="0"/>
        <v>2735.221</v>
      </c>
      <c r="G42" s="75">
        <f t="shared" si="1"/>
        <v>1613.49999999993</v>
      </c>
      <c r="K42" s="82">
        <f>IF(AND(年报!N$2&lt;=A42,A42&lt;=年报!N$3),1,0)</f>
        <v>1</v>
      </c>
    </row>
    <row r="43" spans="1:11">
      <c r="A43" s="21">
        <v>44056</v>
      </c>
      <c r="B43" s="77">
        <f>'DC4-1'!B47</f>
        <v>2581.994</v>
      </c>
      <c r="C43" s="77">
        <f>IF(ISERROR(VLOOKUP(A43,'DC4-1'!$A$4:$Q$1997,5,TRUE)),"",VLOOKUP(A43,'DC4-1'!$A$4:$Q$1997,5,TRUE))</f>
        <v>219.0455</v>
      </c>
      <c r="D43" s="65">
        <v>66.046</v>
      </c>
      <c r="E43" s="65">
        <v>66.079</v>
      </c>
      <c r="F43" s="74">
        <f t="shared" si="0"/>
        <v>2734.977</v>
      </c>
      <c r="G43" s="75">
        <f t="shared" si="1"/>
        <v>1857.49999999962</v>
      </c>
      <c r="K43" s="82">
        <f>IF(AND(年报!N$2&lt;=A43,A43&lt;=年报!N$3),1,0)</f>
        <v>1</v>
      </c>
    </row>
    <row r="44" spans="1:11">
      <c r="A44" s="21">
        <v>44062</v>
      </c>
      <c r="B44" s="77">
        <f>'DC4-1'!B48</f>
        <v>2581.994</v>
      </c>
      <c r="C44" s="77">
        <f>IF(ISERROR(VLOOKUP(A44,'DC4-1'!$A$4:$Q$1997,5,TRUE)),"",VLOOKUP(A44,'DC4-1'!$A$4:$Q$1997,5,TRUE))</f>
        <v>218.996</v>
      </c>
      <c r="D44" s="65">
        <v>66.03</v>
      </c>
      <c r="E44" s="65">
        <v>66.067</v>
      </c>
      <c r="F44" s="74">
        <f t="shared" si="0"/>
        <v>2734.9415</v>
      </c>
      <c r="G44" s="75">
        <f t="shared" si="1"/>
        <v>1892.99999999957</v>
      </c>
      <c r="K44" s="82">
        <f>IF(AND(年报!N$2&lt;=A44,A44&lt;=年报!N$3),1,0)</f>
        <v>1</v>
      </c>
    </row>
    <row r="45" spans="1:11">
      <c r="A45" s="21">
        <v>44070</v>
      </c>
      <c r="B45" s="77">
        <f>'DC4-1'!B49</f>
        <v>2581.994</v>
      </c>
      <c r="C45" s="77">
        <f>IF(ISERROR(VLOOKUP(A45,'DC4-1'!$A$4:$Q$1997,5,TRUE)),"",VLOOKUP(A45,'DC4-1'!$A$4:$Q$1997,5,TRUE))</f>
        <v>222.3115</v>
      </c>
      <c r="D45" s="65">
        <v>69.372</v>
      </c>
      <c r="E45" s="65">
        <v>69.405</v>
      </c>
      <c r="F45" s="74">
        <f t="shared" si="0"/>
        <v>2734.917</v>
      </c>
      <c r="G45" s="75">
        <f t="shared" si="1"/>
        <v>1917.50000000002</v>
      </c>
      <c r="K45" s="82">
        <f>IF(AND(年报!N$2&lt;=A45,A45&lt;=年报!N$3),1,0)</f>
        <v>1</v>
      </c>
    </row>
    <row r="46" spans="1:11">
      <c r="A46" s="21">
        <v>44084</v>
      </c>
      <c r="B46" s="77">
        <f>'DC4-1'!B50</f>
        <v>2581.994</v>
      </c>
      <c r="C46" s="77">
        <f>IF(ISERROR(VLOOKUP(A46,'DC4-1'!$A$4:$Q$1997,5,TRUE)),"",VLOOKUP(A46,'DC4-1'!$A$4:$Q$1997,5,TRUE))</f>
        <v>224.9835</v>
      </c>
      <c r="D46" s="65">
        <v>72.095</v>
      </c>
      <c r="E46" s="65">
        <v>72.129</v>
      </c>
      <c r="F46" s="74">
        <f t="shared" si="0"/>
        <v>2734.8655</v>
      </c>
      <c r="G46" s="75">
        <f t="shared" si="1"/>
        <v>1969.00000000005</v>
      </c>
      <c r="K46" s="82">
        <f>IF(AND(年报!N$2&lt;=A46,A46&lt;=年报!N$3),1,0)</f>
        <v>1</v>
      </c>
    </row>
    <row r="47" spans="1:11">
      <c r="A47" s="21">
        <v>44092</v>
      </c>
      <c r="B47" s="77">
        <f>'DC4-1'!B51</f>
        <v>2581.994</v>
      </c>
      <c r="C47" s="77">
        <f>IF(ISERROR(VLOOKUP(A47,'DC4-1'!$A$4:$Q$1997,5,TRUE)),"",VLOOKUP(A47,'DC4-1'!$A$4:$Q$1997,5,TRUE))</f>
        <v>224.9535</v>
      </c>
      <c r="D47" s="65">
        <v>72.075</v>
      </c>
      <c r="E47" s="65">
        <v>72.109</v>
      </c>
      <c r="F47" s="74">
        <f t="shared" si="0"/>
        <v>2734.8555</v>
      </c>
      <c r="G47" s="75">
        <f t="shared" si="1"/>
        <v>1978.99999999981</v>
      </c>
      <c r="H47" s="75"/>
      <c r="K47" s="82">
        <f>IF(AND(年报!N$2&lt;=A47,A47&lt;=年报!N$3),1,0)</f>
        <v>1</v>
      </c>
    </row>
    <row r="48" spans="1:11">
      <c r="A48" s="21">
        <v>44100</v>
      </c>
      <c r="B48" s="77">
        <f>'DC4-1'!B52</f>
        <v>2581.994</v>
      </c>
      <c r="C48" s="77">
        <f>IF(ISERROR(VLOOKUP(A48,'DC4-1'!$A$4:$Q$1997,5,TRUE)),"",VLOOKUP(A48,'DC4-1'!$A$4:$Q$1997,5,TRUE))</f>
        <v>225.3425</v>
      </c>
      <c r="D48" s="65">
        <v>72.505</v>
      </c>
      <c r="E48" s="65">
        <v>72.54</v>
      </c>
      <c r="F48" s="74">
        <f t="shared" si="0"/>
        <v>2734.814</v>
      </c>
      <c r="G48" s="75">
        <f t="shared" si="1"/>
        <v>2020.49999999963</v>
      </c>
      <c r="K48" s="82">
        <f>IF(AND(年报!N$2&lt;=A48,A48&lt;=年报!N$3),1,0)</f>
        <v>1</v>
      </c>
    </row>
    <row r="49" spans="1:11">
      <c r="A49" s="21">
        <v>44114</v>
      </c>
      <c r="B49" s="77">
        <f>'DC4-1'!B53</f>
        <v>2581.994</v>
      </c>
      <c r="C49" s="77">
        <f>IF(ISERROR(VLOOKUP(A49,'DC4-1'!$A$4:$Q$1997,5,TRUE)),"",VLOOKUP(A49,'DC4-1'!$A$4:$Q$1997,5,TRUE))</f>
        <v>228.4075</v>
      </c>
      <c r="D49" s="65">
        <v>75.609</v>
      </c>
      <c r="E49" s="65">
        <v>75.645</v>
      </c>
      <c r="F49" s="74">
        <f t="shared" si="0"/>
        <v>2734.7745</v>
      </c>
      <c r="G49" s="75">
        <f t="shared" si="1"/>
        <v>2059.99999999995</v>
      </c>
      <c r="K49" s="82">
        <f>IF(AND(年报!N$2&lt;=A49,A49&lt;=年报!N$3),1,0)</f>
        <v>1</v>
      </c>
    </row>
    <row r="50" spans="1:11">
      <c r="A50" s="21">
        <v>44228</v>
      </c>
      <c r="B50" s="77">
        <f>'DC4-1'!B54</f>
        <v>2581.994</v>
      </c>
      <c r="C50" s="77">
        <f>IF(ISERROR(VLOOKUP(A50,'DC4-1'!$A$4:$Q$1997,5,TRUE)),"",VLOOKUP(A50,'DC4-1'!$A$4:$Q$1997,5,TRUE))</f>
        <v>249.8045</v>
      </c>
      <c r="D50" s="65">
        <v>97.45</v>
      </c>
      <c r="E50" s="65">
        <v>97.486</v>
      </c>
      <c r="F50" s="74">
        <f t="shared" si="0"/>
        <v>2734.3305</v>
      </c>
      <c r="G50" s="75">
        <f t="shared" si="1"/>
        <v>2503.99999999945</v>
      </c>
      <c r="K50" s="82">
        <f>IF(AND(年报!N$2&lt;=A50,A50&lt;=年报!N$3),1,0)</f>
        <v>0</v>
      </c>
    </row>
    <row r="51" spans="1:11">
      <c r="A51" s="21">
        <v>44256</v>
      </c>
      <c r="B51" s="77">
        <f>'DC4-1'!B55</f>
        <v>2581.994</v>
      </c>
      <c r="C51" s="77">
        <f>IF(ISERROR(VLOOKUP(A51,'DC4-1'!$A$4:$Q$1997,5,TRUE)),"",VLOOKUP(A51,'DC4-1'!$A$4:$Q$1997,5,TRUE))</f>
        <v>249.7185</v>
      </c>
      <c r="D51" s="65">
        <v>97.427</v>
      </c>
      <c r="E51" s="65">
        <v>97.461</v>
      </c>
      <c r="F51" s="74">
        <f t="shared" si="0"/>
        <v>2734.2685</v>
      </c>
      <c r="G51" s="75">
        <f t="shared" si="1"/>
        <v>2565.9999999998</v>
      </c>
      <c r="K51" s="82">
        <f>IF(AND(年报!N$2&lt;=A51,A51&lt;=年报!N$3),1,0)</f>
        <v>0</v>
      </c>
    </row>
    <row r="52" spans="1:11">
      <c r="A52" s="21">
        <v>44273</v>
      </c>
      <c r="B52" s="77">
        <f>'DC4-1'!B56</f>
        <v>2581.994</v>
      </c>
      <c r="C52" s="77">
        <f>IF(ISERROR(VLOOKUP(A52,'DC4-1'!$A$4:$Q$1997,5,TRUE)),"",VLOOKUP(A52,'DC4-1'!$A$4:$Q$1997,5,TRUE))</f>
        <v>253.0285</v>
      </c>
      <c r="D52" s="65">
        <v>100.765</v>
      </c>
      <c r="E52" s="65">
        <v>100.795</v>
      </c>
      <c r="F52" s="74">
        <f t="shared" si="0"/>
        <v>2734.2425</v>
      </c>
      <c r="G52" s="75">
        <f t="shared" si="1"/>
        <v>2592.0000000001</v>
      </c>
      <c r="K52" s="82">
        <f>IF(AND(年报!N$2&lt;=A52,A52&lt;=年报!N$3),1,0)</f>
        <v>0</v>
      </c>
    </row>
    <row r="53" spans="1:11">
      <c r="A53" s="21">
        <v>44287</v>
      </c>
      <c r="B53" s="77">
        <f>'DC4-1'!B57</f>
        <v>2581.994</v>
      </c>
      <c r="C53" s="77">
        <f>IF(ISERROR(VLOOKUP(A53,'DC4-1'!$A$4:$Q$1997,5,TRUE)),"",VLOOKUP(A53,'DC4-1'!$A$4:$Q$1997,5,TRUE))</f>
        <v>256.094</v>
      </c>
      <c r="D53" s="65">
        <v>103.862</v>
      </c>
      <c r="E53" s="65">
        <v>103.893</v>
      </c>
      <c r="F53" s="74">
        <f t="shared" si="0"/>
        <v>2734.2105</v>
      </c>
      <c r="G53" s="75">
        <f t="shared" si="1"/>
        <v>2623.9999999998</v>
      </c>
      <c r="K53" s="82">
        <f>IF(AND(年报!N$2&lt;=A53,A53&lt;=年报!N$3),1,0)</f>
        <v>0</v>
      </c>
    </row>
    <row r="54" spans="1:11">
      <c r="A54" s="21">
        <v>44295</v>
      </c>
      <c r="B54" s="77">
        <f>'DC4-1'!B58</f>
        <v>2581.994</v>
      </c>
      <c r="C54" s="77">
        <f>IF(ISERROR(VLOOKUP(A54,'DC4-1'!$A$4:$Q$1997,5,TRUE)),"",VLOOKUP(A54,'DC4-1'!$A$4:$Q$1997,5,TRUE))</f>
        <v>256.6705</v>
      </c>
      <c r="D54" s="65">
        <v>104.453</v>
      </c>
      <c r="E54" s="65">
        <v>104.489</v>
      </c>
      <c r="F54" s="74">
        <f t="shared" si="0"/>
        <v>2734.1935</v>
      </c>
      <c r="G54" s="75">
        <f t="shared" si="1"/>
        <v>2640.99999999962</v>
      </c>
      <c r="K54" s="82">
        <f>IF(AND(年报!N$2&lt;=A54,A54&lt;=年报!N$3),1,0)</f>
        <v>0</v>
      </c>
    </row>
    <row r="55" spans="1:11">
      <c r="A55" s="21">
        <v>44318</v>
      </c>
      <c r="B55" s="77">
        <f>'DC4-1'!B59</f>
        <v>2581.994</v>
      </c>
      <c r="C55" s="77">
        <f>IF(ISERROR(VLOOKUP(A55,'DC4-1'!$A$4:$Q$1997,5,TRUE)),"",VLOOKUP(A55,'DC4-1'!$A$4:$Q$1997,5,TRUE))</f>
        <v>259.476</v>
      </c>
      <c r="D55" s="65">
        <v>107.305</v>
      </c>
      <c r="E55" s="65">
        <v>107.338</v>
      </c>
      <c r="F55" s="74">
        <f t="shared" si="0"/>
        <v>2734.1485</v>
      </c>
      <c r="G55" s="75">
        <f t="shared" si="1"/>
        <v>2685.99999999969</v>
      </c>
      <c r="K55" s="82">
        <f>IF(AND(年报!N$2&lt;=A55,A55&lt;=年报!N$3),1,0)</f>
        <v>0</v>
      </c>
    </row>
    <row r="56" spans="1:11">
      <c r="A56" s="21">
        <v>44325</v>
      </c>
      <c r="B56" s="77">
        <f>'DC4-1'!B60</f>
        <v>2581.994</v>
      </c>
      <c r="C56" s="77">
        <f>IF(ISERROR(VLOOKUP(A56,'DC4-1'!$A$4:$Q$1997,5,TRUE)),"",VLOOKUP(A56,'DC4-1'!$A$4:$Q$1997,5,TRUE))</f>
        <v>259.4725</v>
      </c>
      <c r="D56" s="65">
        <v>107.293</v>
      </c>
      <c r="E56" s="65">
        <v>107.321</v>
      </c>
      <c r="F56" s="74">
        <f t="shared" si="0"/>
        <v>2734.1595</v>
      </c>
      <c r="G56" s="75">
        <f t="shared" si="1"/>
        <v>2674.99999999973</v>
      </c>
      <c r="K56" s="82">
        <f>IF(AND(年报!N$2&lt;=A56,A56&lt;=年报!N$3),1,0)</f>
        <v>0</v>
      </c>
    </row>
    <row r="57" spans="1:11">
      <c r="A57" s="21">
        <v>44333</v>
      </c>
      <c r="B57" s="77">
        <f>'DC4-1'!B61</f>
        <v>2581.994</v>
      </c>
      <c r="C57" s="77">
        <f>IF(ISERROR(VLOOKUP(A57,'DC4-1'!$A$4:$Q$1997,5,TRUE)),"",VLOOKUP(A57,'DC4-1'!$A$4:$Q$1997,5,TRUE))</f>
        <v>259.415</v>
      </c>
      <c r="D57" s="65">
        <v>107.278</v>
      </c>
      <c r="E57" s="65">
        <v>107.308</v>
      </c>
      <c r="F57" s="74">
        <f t="shared" si="0"/>
        <v>2734.116</v>
      </c>
      <c r="G57" s="75">
        <f t="shared" si="1"/>
        <v>2718.49999999995</v>
      </c>
      <c r="K57" s="82">
        <f>IF(AND(年报!N$2&lt;=A57,A57&lt;=年报!N$3),1,0)</f>
        <v>0</v>
      </c>
    </row>
    <row r="58" spans="1:11">
      <c r="A58" s="21">
        <v>44345</v>
      </c>
      <c r="B58" s="77">
        <f>'DC4-1'!B62</f>
        <v>2581.994</v>
      </c>
      <c r="C58" s="77">
        <f>IF(ISERROR(VLOOKUP(A58,'DC4-1'!$A$4:$Q$1997,5,TRUE)),"",VLOOKUP(A58,'DC4-1'!$A$4:$Q$1997,5,TRUE))</f>
        <v>259.8015</v>
      </c>
      <c r="D58" s="65">
        <v>107.684</v>
      </c>
      <c r="E58" s="65">
        <v>107.717</v>
      </c>
      <c r="F58" s="74">
        <f t="shared" si="0"/>
        <v>2734.095</v>
      </c>
      <c r="G58" s="75">
        <f t="shared" si="1"/>
        <v>2739.49999999968</v>
      </c>
      <c r="K58" s="82">
        <f>IF(AND(年报!N$2&lt;=A58,A58&lt;=年报!N$3),1,0)</f>
        <v>0</v>
      </c>
    </row>
    <row r="59" spans="1:11">
      <c r="A59" s="21">
        <v>44352</v>
      </c>
      <c r="B59" s="77">
        <f>'DC4-1'!B63</f>
        <v>2581.994</v>
      </c>
      <c r="C59" s="77">
        <f>IF(ISERROR(VLOOKUP(A59,'DC4-1'!$A$4:$Q$1997,5,TRUE)),"",VLOOKUP(A59,'DC4-1'!$A$4:$Q$1997,5,TRUE))</f>
        <v>259.7625</v>
      </c>
      <c r="D59" s="65">
        <v>107.668</v>
      </c>
      <c r="E59" s="65">
        <v>107.698</v>
      </c>
      <c r="F59" s="74">
        <f t="shared" si="0"/>
        <v>2734.0735</v>
      </c>
      <c r="G59" s="75">
        <f t="shared" si="1"/>
        <v>2760.99999999997</v>
      </c>
      <c r="K59" s="82">
        <f>IF(AND(年报!N$2&lt;=A59,A59&lt;=年报!N$3),1,0)</f>
        <v>0</v>
      </c>
    </row>
    <row r="60" s="83" customFormat="1" spans="1:13">
      <c r="A60" s="84">
        <v>44356</v>
      </c>
      <c r="B60" s="85">
        <f>AVERAGE(B61:B63)</f>
        <v>2581.994</v>
      </c>
      <c r="C60" s="86">
        <f t="shared" ref="C60:G60" si="2">AVERAGE(C61:C63)</f>
        <v>259.74</v>
      </c>
      <c r="D60" s="86">
        <f t="shared" si="2"/>
        <v>107.656</v>
      </c>
      <c r="E60" s="86">
        <f t="shared" si="2"/>
        <v>107.688</v>
      </c>
      <c r="F60" s="86">
        <f t="shared" si="2"/>
        <v>2734.062</v>
      </c>
      <c r="G60" s="87">
        <f t="shared" si="2"/>
        <v>2772.49999999958</v>
      </c>
      <c r="H60" s="88" t="s">
        <v>23</v>
      </c>
      <c r="I60" s="88"/>
      <c r="K60" s="89"/>
      <c r="M60" s="90"/>
    </row>
    <row r="61" spans="1:11">
      <c r="A61" s="21">
        <v>44356</v>
      </c>
      <c r="B61" s="77">
        <f>'DC4-1'!B64</f>
        <v>2581.994</v>
      </c>
      <c r="C61" s="77">
        <f>IF(ISERROR(VLOOKUP(A61,'DC4-1'!$A$4:$Q$1997,5,TRUE)),"",VLOOKUP(A61,'DC4-1'!$A$4:$Q$1997,5,TRUE))</f>
        <v>259.74</v>
      </c>
      <c r="D61" s="65">
        <v>107.655</v>
      </c>
      <c r="E61" s="65">
        <v>107.687</v>
      </c>
      <c r="F61" s="74">
        <f t="shared" si="0"/>
        <v>2734.063</v>
      </c>
      <c r="G61" s="75">
        <f t="shared" si="1"/>
        <v>2771.49999999938</v>
      </c>
      <c r="K61" s="82">
        <f>IF(AND(年报!N$2&lt;=A61,A61&lt;=年报!N$3),1,0)</f>
        <v>0</v>
      </c>
    </row>
    <row r="62" spans="1:11">
      <c r="A62" s="21">
        <v>44356</v>
      </c>
      <c r="B62" s="77">
        <f>'DC4-1'!B65</f>
        <v>2581.994</v>
      </c>
      <c r="C62" s="77">
        <f>IF(ISERROR(VLOOKUP(A62,'DC4-1'!$A$4:$Q$1997,5,TRUE)),"",VLOOKUP(A62,'DC4-1'!$A$4:$Q$1997,5,TRUE))</f>
        <v>259.74</v>
      </c>
      <c r="D62" s="65">
        <v>107.656</v>
      </c>
      <c r="E62" s="65">
        <v>107.689</v>
      </c>
      <c r="F62" s="74">
        <f t="shared" si="0"/>
        <v>2734.0615</v>
      </c>
      <c r="G62" s="75">
        <f t="shared" si="1"/>
        <v>2772.99999999968</v>
      </c>
      <c r="K62" s="82">
        <f>IF(AND(年报!N$2&lt;=A62,A62&lt;=年报!N$3),1,0)</f>
        <v>0</v>
      </c>
    </row>
    <row r="63" spans="1:11">
      <c r="A63" s="21">
        <v>44356</v>
      </c>
      <c r="B63" s="77">
        <f>'DC4-1'!B66</f>
        <v>2581.994</v>
      </c>
      <c r="C63" s="77">
        <f>IF(ISERROR(VLOOKUP(A63,'DC4-1'!$A$4:$Q$1997,5,TRUE)),"",VLOOKUP(A63,'DC4-1'!$A$4:$Q$1997,5,TRUE))</f>
        <v>259.74</v>
      </c>
      <c r="D63" s="65">
        <v>107.657</v>
      </c>
      <c r="E63" s="65">
        <v>107.688</v>
      </c>
      <c r="F63" s="74">
        <f t="shared" si="0"/>
        <v>2734.0615</v>
      </c>
      <c r="G63" s="75">
        <f t="shared" si="1"/>
        <v>2772.99999999968</v>
      </c>
      <c r="K63" s="82">
        <f>IF(AND(年报!N$2&lt;=A63,A63&lt;=年报!N$3),1,0)</f>
        <v>0</v>
      </c>
    </row>
    <row r="64" spans="1:11">
      <c r="A64" s="21">
        <v>44361</v>
      </c>
      <c r="B64" s="77">
        <f>'DC4-1'!B67</f>
        <v>2581.994</v>
      </c>
      <c r="C64" s="77">
        <f>IF(ISERROR(VLOOKUP(A64,'DC4-1'!$A$4:$Q$1997,5,TRUE)),"",VLOOKUP(A64,'DC4-1'!$A$4:$Q$1997,5,TRUE))</f>
        <v>260.884</v>
      </c>
      <c r="D64" s="65">
        <v>108.82</v>
      </c>
      <c r="E64" s="65">
        <v>108.852</v>
      </c>
      <c r="F64" s="74">
        <f t="shared" si="0"/>
        <v>2734.042</v>
      </c>
      <c r="G64" s="75">
        <f t="shared" si="1"/>
        <v>2792.49999999956</v>
      </c>
      <c r="K64" s="82">
        <f>IF(AND(年报!N$2&lt;=A64,A64&lt;=年报!N$3),1,0)</f>
        <v>0</v>
      </c>
    </row>
    <row r="65" spans="1:11">
      <c r="A65" s="21">
        <v>44363</v>
      </c>
      <c r="B65" s="77">
        <f>'DC4-1'!B68</f>
        <v>2581.994</v>
      </c>
      <c r="C65" s="77">
        <f>IF(ISERROR(VLOOKUP(A65,'DC4-1'!$A$4:$Q$1997,5,TRUE)),"",VLOOKUP(A65,'DC4-1'!$A$4:$Q$1997,5,TRUE))</f>
        <v>260.87</v>
      </c>
      <c r="D65" s="65">
        <v>108.805</v>
      </c>
      <c r="E65" s="65">
        <v>108.837</v>
      </c>
      <c r="F65" s="74">
        <f t="shared" si="0"/>
        <v>2734.043</v>
      </c>
      <c r="G65" s="75">
        <f t="shared" si="1"/>
        <v>2791.49999999981</v>
      </c>
      <c r="K65" s="82">
        <f>IF(AND(年报!N$2&lt;=A65,A65&lt;=年报!N$3),1,0)</f>
        <v>0</v>
      </c>
    </row>
    <row r="66" spans="1:11">
      <c r="A66" s="21">
        <v>44366</v>
      </c>
      <c r="B66" s="77">
        <f>'DC4-1'!B69</f>
        <v>2581.994</v>
      </c>
      <c r="C66" s="77">
        <f>IF(ISERROR(VLOOKUP(A66,'DC4-1'!$A$4:$Q$1997,5,TRUE)),"",VLOOKUP(A66,'DC4-1'!$A$4:$Q$1997,5,TRUE))</f>
        <v>260.858</v>
      </c>
      <c r="D66" s="65">
        <v>108.803</v>
      </c>
      <c r="E66" s="65">
        <v>108.878</v>
      </c>
      <c r="F66" s="74">
        <f t="shared" si="0"/>
        <v>2734.0115</v>
      </c>
      <c r="G66" s="75">
        <f t="shared" si="1"/>
        <v>2822.99999999941</v>
      </c>
      <c r="K66" s="82">
        <f>IF(AND(年报!N$2&lt;=A66,A66&lt;=年报!N$3),1,0)</f>
        <v>0</v>
      </c>
    </row>
    <row r="67" spans="1:11">
      <c r="A67" s="21">
        <v>44367</v>
      </c>
      <c r="B67" s="77">
        <f>'DC4-1'!B70</f>
        <v>2581.994</v>
      </c>
      <c r="C67" s="77">
        <f>IF(ISERROR(VLOOKUP(A67,'DC4-1'!$A$4:$Q$1997,5,TRUE)),"",VLOOKUP(A67,'DC4-1'!$A$4:$Q$1997,5,TRUE))</f>
        <v>260.8105</v>
      </c>
      <c r="D67" s="65">
        <v>108.775</v>
      </c>
      <c r="E67" s="65">
        <v>108.803</v>
      </c>
      <c r="F67" s="74">
        <f t="shared" si="0"/>
        <v>2734.0155</v>
      </c>
      <c r="G67" s="75">
        <f t="shared" si="1"/>
        <v>2818.99999999996</v>
      </c>
      <c r="K67" s="82">
        <f>IF(AND(年报!N$2&lt;=A67,A67&lt;=年报!N$3),1,0)</f>
        <v>0</v>
      </c>
    </row>
    <row r="68" spans="1:11">
      <c r="A68" s="21">
        <v>44372</v>
      </c>
      <c r="B68" s="77">
        <f>'DC4-1'!B71</f>
        <v>2581.994</v>
      </c>
      <c r="C68" s="77">
        <f>IF(ISERROR(VLOOKUP(A68,'DC4-1'!$A$4:$Q$1997,5,TRUE)),"",VLOOKUP(A68,'DC4-1'!$A$4:$Q$1997,5,TRUE))</f>
        <v>260.8405</v>
      </c>
      <c r="D68" s="65">
        <v>108.78</v>
      </c>
      <c r="E68" s="65">
        <v>108.813</v>
      </c>
      <c r="F68" s="74">
        <f t="shared" si="0"/>
        <v>2734.038</v>
      </c>
      <c r="G68" s="75">
        <f t="shared" si="1"/>
        <v>2796.49999999992</v>
      </c>
      <c r="K68" s="82">
        <f>IF(AND(年报!N$2&lt;=A68,A68&lt;=年报!N$3),1,0)</f>
        <v>0</v>
      </c>
    </row>
    <row r="69" spans="1:11">
      <c r="A69" s="21">
        <v>44373</v>
      </c>
      <c r="B69" s="77">
        <f>'DC4-1'!B72</f>
        <v>2581.994</v>
      </c>
      <c r="C69" s="77">
        <f>IF(ISERROR(VLOOKUP(A69,'DC4-1'!$A$4:$Q$1997,5,TRUE)),"",VLOOKUP(A69,'DC4-1'!$A$4:$Q$1997,5,TRUE))</f>
        <v>260.83</v>
      </c>
      <c r="D69" s="65">
        <v>108.768</v>
      </c>
      <c r="E69" s="65">
        <v>108.802</v>
      </c>
      <c r="F69" s="74">
        <f t="shared" si="0"/>
        <v>2734.039</v>
      </c>
      <c r="G69" s="75">
        <f t="shared" si="1"/>
        <v>2795.49999999972</v>
      </c>
      <c r="K69" s="82">
        <f>IF(AND(年报!N$2&lt;=A69,A69&lt;=年报!N$3),1,0)</f>
        <v>0</v>
      </c>
    </row>
    <row r="70" spans="1:11">
      <c r="A70" s="21">
        <v>44375</v>
      </c>
      <c r="B70" s="77">
        <f>'DC4-1'!B73</f>
        <v>2581.994</v>
      </c>
      <c r="C70" s="77">
        <f>IF(ISERROR(VLOOKUP(A70,'DC4-1'!$A$4:$Q$1997,5,TRUE)),"",VLOOKUP(A70,'DC4-1'!$A$4:$Q$1997,5,TRUE))</f>
        <v>260.8225</v>
      </c>
      <c r="D70" s="65">
        <v>108.768</v>
      </c>
      <c r="E70" s="65">
        <v>108.802</v>
      </c>
      <c r="F70" s="74">
        <f t="shared" si="0"/>
        <v>2734.0315</v>
      </c>
      <c r="G70" s="75">
        <f t="shared" si="1"/>
        <v>2802.99999999988</v>
      </c>
      <c r="K70" s="82">
        <f>IF(AND(年报!N$2&lt;=A70,A70&lt;=年报!N$3),1,0)</f>
        <v>0</v>
      </c>
    </row>
    <row r="71" spans="1:11">
      <c r="A71" s="21">
        <v>44377</v>
      </c>
      <c r="B71" s="77">
        <f>'DC4-1'!B74</f>
        <v>2581.994</v>
      </c>
      <c r="C71" s="77">
        <f>IF(ISERROR(VLOOKUP(A71,'DC4-1'!$A$4:$Q$1997,5,TRUE)),"",VLOOKUP(A71,'DC4-1'!$A$4:$Q$1997,5,TRUE))</f>
        <v>260.8085</v>
      </c>
      <c r="D71" s="62">
        <v>108.761</v>
      </c>
      <c r="E71" s="62">
        <v>108.793</v>
      </c>
      <c r="F71" s="74">
        <f t="shared" si="0"/>
        <v>2734.0255</v>
      </c>
      <c r="G71" s="75">
        <f t="shared" si="1"/>
        <v>2808.99999999974</v>
      </c>
      <c r="H71" s="75"/>
      <c r="K71" s="82">
        <f>IF(AND(年报!N$2&lt;=A71,A71&lt;=年报!N$3),1,0)</f>
        <v>0</v>
      </c>
    </row>
    <row r="72" spans="1:11">
      <c r="A72" s="21">
        <v>44380</v>
      </c>
      <c r="B72" s="77">
        <f>'DC4-1'!B75</f>
        <v>2581.994</v>
      </c>
      <c r="C72" s="77">
        <f>IF(ISERROR(VLOOKUP(A72,'DC4-1'!$A$4:$Q$1997,5,TRUE)),"",VLOOKUP(A72,'DC4-1'!$A$4:$Q$1997,5,TRUE))</f>
        <v>260.789</v>
      </c>
      <c r="D72" s="65">
        <v>108.749</v>
      </c>
      <c r="E72" s="65">
        <v>108.779</v>
      </c>
      <c r="F72" s="74">
        <f t="shared" si="0"/>
        <v>2734.019</v>
      </c>
      <c r="G72" s="75">
        <f t="shared" si="1"/>
        <v>2815.4999999997</v>
      </c>
      <c r="K72" s="82">
        <f>IF(AND(年报!N$2&lt;=A72,A72&lt;=年报!N$3),1,0)</f>
        <v>0</v>
      </c>
    </row>
    <row r="73" spans="1:11">
      <c r="A73" s="21">
        <v>44383</v>
      </c>
      <c r="B73" s="77">
        <f>'DC4-1'!B76</f>
        <v>2581.994</v>
      </c>
      <c r="C73" s="77">
        <f>IF(ISERROR(VLOOKUP(A73,'DC4-1'!$A$4:$Q$1997,5,TRUE)),"",VLOOKUP(A73,'DC4-1'!$A$4:$Q$1997,5,TRUE))</f>
        <v>260.794</v>
      </c>
      <c r="D73" s="65">
        <v>108.751</v>
      </c>
      <c r="E73" s="65">
        <v>108.783</v>
      </c>
      <c r="F73" s="74">
        <f t="shared" si="0"/>
        <v>2734.021</v>
      </c>
      <c r="G73" s="75">
        <f t="shared" si="1"/>
        <v>2813.49999999975</v>
      </c>
      <c r="K73" s="82">
        <f>IF(AND(年报!N$2&lt;=A73,A73&lt;=年报!N$3),1,0)</f>
        <v>0</v>
      </c>
    </row>
    <row r="74" spans="1:11">
      <c r="A74" s="21">
        <v>44385</v>
      </c>
      <c r="B74" s="77">
        <f>'DC4-1'!B77</f>
        <v>2581.994</v>
      </c>
      <c r="C74" s="77">
        <f>IF(ISERROR(VLOOKUP(A74,'DC4-1'!$A$4:$Q$1997,5,TRUE)),"",VLOOKUP(A74,'DC4-1'!$A$4:$Q$1997,5,TRUE))</f>
        <v>260.7795</v>
      </c>
      <c r="D74" s="65">
        <v>108.744</v>
      </c>
      <c r="E74" s="65">
        <v>108.776</v>
      </c>
      <c r="F74" s="74">
        <f t="shared" si="0"/>
        <v>2734.0135</v>
      </c>
      <c r="G74" s="75">
        <f t="shared" si="1"/>
        <v>2820.99999999991</v>
      </c>
      <c r="K74" s="82"/>
    </row>
    <row r="75" spans="1:11">
      <c r="A75" s="21">
        <v>44387</v>
      </c>
      <c r="B75" s="77">
        <f>'DC4-1'!B78</f>
        <v>2581.994</v>
      </c>
      <c r="C75" s="77">
        <f>IF(ISERROR(VLOOKUP(A75,'DC4-1'!$A$4:$Q$1997,5,TRUE)),"",VLOOKUP(A75,'DC4-1'!$A$4:$Q$1997,5,TRUE))</f>
        <v>260.775</v>
      </c>
      <c r="D75" s="65">
        <v>108.736</v>
      </c>
      <c r="E75" s="65">
        <v>108.768</v>
      </c>
      <c r="F75" s="74">
        <f t="shared" si="0"/>
        <v>2734.017</v>
      </c>
      <c r="G75" s="75">
        <f t="shared" si="1"/>
        <v>2817.49999999965</v>
      </c>
      <c r="K75" s="82"/>
    </row>
    <row r="76" spans="1:11">
      <c r="A76" s="21">
        <v>44390</v>
      </c>
      <c r="B76" s="77">
        <f>'DC4-1'!B79</f>
        <v>2581.994</v>
      </c>
      <c r="C76" s="77">
        <f>IF(ISERROR(VLOOKUP(A76,'DC4-1'!$A$4:$Q$1997,5,TRUE)),"",VLOOKUP(A76,'DC4-1'!$A$4:$Q$1997,5,TRUE))</f>
        <v>260.771</v>
      </c>
      <c r="D76" s="65">
        <v>108.728</v>
      </c>
      <c r="E76" s="65">
        <v>108.758</v>
      </c>
      <c r="F76" s="74">
        <f t="shared" si="0"/>
        <v>2734.022</v>
      </c>
      <c r="G76" s="75">
        <f t="shared" si="1"/>
        <v>2812.49999999955</v>
      </c>
      <c r="K76" s="82"/>
    </row>
    <row r="77" spans="1:11">
      <c r="A77" s="21">
        <v>44397</v>
      </c>
      <c r="B77" s="77">
        <f>'DC4-1'!B80</f>
        <v>2581.994</v>
      </c>
      <c r="C77" s="77">
        <f>IF(ISERROR(VLOOKUP(A77,'DC4-1'!$A$4:$Q$1997,5,TRUE)),"",VLOOKUP(A77,'DC4-1'!$A$4:$Q$1997,5,TRUE))</f>
        <v>262.638</v>
      </c>
      <c r="D77" s="65">
        <v>110.654</v>
      </c>
      <c r="E77" s="65">
        <v>110.654</v>
      </c>
      <c r="F77" s="74">
        <f t="shared" si="0"/>
        <v>2733.978</v>
      </c>
      <c r="G77" s="75">
        <f t="shared" si="1"/>
        <v>2856.49999999987</v>
      </c>
      <c r="K77" s="82"/>
    </row>
    <row r="78" spans="1:11">
      <c r="A78" s="21">
        <v>44401</v>
      </c>
      <c r="B78" s="77">
        <f>'DC4-1'!B81</f>
        <v>2581.994</v>
      </c>
      <c r="C78" s="77">
        <f>IF(ISERROR(VLOOKUP(A78,'DC4-1'!$A$4:$Q$1997,5,TRUE)),"",VLOOKUP(A78,'DC4-1'!$A$4:$Q$1997,5,TRUE))</f>
        <v>262.635</v>
      </c>
      <c r="D78" s="65">
        <v>110.621</v>
      </c>
      <c r="E78" s="65">
        <v>110.653</v>
      </c>
      <c r="F78" s="74">
        <f t="shared" si="0"/>
        <v>2733.992</v>
      </c>
      <c r="G78" s="75">
        <f t="shared" si="1"/>
        <v>2842.5000000002</v>
      </c>
      <c r="K78" s="82"/>
    </row>
    <row r="79" spans="1:11">
      <c r="A79" s="21">
        <v>44437</v>
      </c>
      <c r="B79" s="77">
        <f>'DC4-1'!B82</f>
        <v>2581.994</v>
      </c>
      <c r="C79" s="77">
        <f>IF(ISERROR(VLOOKUP(A79,'DC4-1'!$A$4:$Q$1997,5,TRUE)),"",VLOOKUP(A79,'DC4-1'!$A$4:$Q$1997,5,TRUE))</f>
        <v>269.265</v>
      </c>
      <c r="D79" s="65">
        <v>117.298</v>
      </c>
      <c r="E79" s="65">
        <v>117.329</v>
      </c>
      <c r="F79" s="74">
        <f t="shared" si="0"/>
        <v>2733.9455</v>
      </c>
      <c r="G79" s="75">
        <f t="shared" si="1"/>
        <v>2889.00000000012</v>
      </c>
      <c r="K79" s="82"/>
    </row>
    <row r="80" spans="1:11">
      <c r="A80" s="21">
        <v>44445</v>
      </c>
      <c r="B80" s="77">
        <f>'DC4-1'!B83</f>
        <v>2581.994</v>
      </c>
      <c r="C80" s="77">
        <f>IF(ISERROR(VLOOKUP(A80,'DC4-1'!$A$4:$Q$1997,5,TRUE)),"",VLOOKUP(A80,'DC4-1'!$A$4:$Q$1997,5,TRUE))</f>
        <v>269.7915</v>
      </c>
      <c r="D80" s="65">
        <v>117.844</v>
      </c>
      <c r="E80" s="65">
        <v>117.871</v>
      </c>
      <c r="F80" s="74">
        <f t="shared" si="0"/>
        <v>2733.928</v>
      </c>
      <c r="G80" s="75">
        <f t="shared" si="1"/>
        <v>2906.50000000005</v>
      </c>
      <c r="K80" s="82"/>
    </row>
    <row r="81" spans="1:11">
      <c r="A81" s="21">
        <v>44448</v>
      </c>
      <c r="B81" s="77">
        <f>'DC4-1'!B84</f>
        <v>2581.994</v>
      </c>
      <c r="C81" s="77">
        <f>IF(ISERROR(VLOOKUP(A81,'DC4-1'!$A$4:$Q$1997,5,TRUE)),"",VLOOKUP(A81,'DC4-1'!$A$4:$Q$1997,5,TRUE))</f>
        <v>269.7105</v>
      </c>
      <c r="D81" s="65">
        <v>117.741</v>
      </c>
      <c r="E81" s="65">
        <v>117.854</v>
      </c>
      <c r="F81" s="74">
        <f t="shared" si="0"/>
        <v>2733.907</v>
      </c>
      <c r="G81" s="75">
        <f t="shared" si="1"/>
        <v>2927.49999999978</v>
      </c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F93" s="74"/>
      <c r="G93" s="75"/>
      <c r="H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F116" s="74"/>
      <c r="G116" s="75"/>
      <c r="H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F139" s="74"/>
      <c r="G139" s="75"/>
      <c r="H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F162" s="74"/>
      <c r="G162" s="75"/>
      <c r="H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F185" s="74"/>
      <c r="G185" s="75"/>
      <c r="H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F208" s="74"/>
      <c r="G208" s="75"/>
      <c r="H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F231" s="74"/>
      <c r="G231" s="75"/>
      <c r="H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7"/>
  <sheetViews>
    <sheetView topLeftCell="A56" workbookViewId="0">
      <selection activeCell="E80" sqref="E80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215</v>
      </c>
      <c r="B2" s="65"/>
      <c r="C2" s="69">
        <v>43624</v>
      </c>
      <c r="D2" s="70" t="s">
        <v>216</v>
      </c>
      <c r="E2" s="70" t="s">
        <v>217</v>
      </c>
      <c r="F2" s="93">
        <v>2741.614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43624</v>
      </c>
      <c r="B4" s="77">
        <f>'DC4-1'!B8</f>
        <v>2581.994</v>
      </c>
      <c r="C4" s="77">
        <f>IF(ISERROR(VLOOKUP(A4,'DC4-1'!$A$4:$Q$1997,5,TRUE)),"",VLOOKUP(A4,'DC4-1'!$A$4:$Q$1997,5,TRUE))</f>
        <v>161.5275</v>
      </c>
      <c r="D4" s="65">
        <v>1.695</v>
      </c>
      <c r="E4" s="65">
        <v>1.735</v>
      </c>
      <c r="F4" s="74">
        <f t="shared" ref="F4:F79" si="0">(B4+C4)-(D4+E4)/2</f>
        <v>2741.8065</v>
      </c>
      <c r="G4" s="75">
        <f t="shared" ref="G4:G79" si="1">(F$4-F4)*1000</f>
        <v>0</v>
      </c>
      <c r="K4" s="82">
        <f>IF(AND(年报!N$2&lt;=A4,A4&lt;=年报!N$3),1,0)</f>
        <v>0</v>
      </c>
    </row>
    <row r="5" spans="1:11">
      <c r="A5" s="21">
        <v>43630</v>
      </c>
      <c r="B5" s="77">
        <f>'DC4-1'!B9</f>
        <v>2581.994</v>
      </c>
      <c r="C5" s="77">
        <f>IF(ISERROR(VLOOKUP(A5,'DC4-1'!$A$4:$Q$1997,5,TRUE)),"",VLOOKUP(A5,'DC4-1'!$A$4:$Q$1997,5,TRUE))</f>
        <v>162.0845</v>
      </c>
      <c r="D5" s="65">
        <v>2.324</v>
      </c>
      <c r="E5" s="65">
        <v>2.363</v>
      </c>
      <c r="F5" s="74">
        <f t="shared" si="0"/>
        <v>2741.735</v>
      </c>
      <c r="G5" s="75">
        <f t="shared" si="1"/>
        <v>71.5000000000146</v>
      </c>
      <c r="K5" s="82">
        <f>IF(AND(年报!N$2&lt;=A5,A5&lt;=年报!N$3),1,0)</f>
        <v>0</v>
      </c>
    </row>
    <row r="6" spans="1:11">
      <c r="A6" s="21">
        <v>43637</v>
      </c>
      <c r="B6" s="77">
        <f>'DC4-1'!B10</f>
        <v>2581.994</v>
      </c>
      <c r="C6" s="77">
        <f>IF(ISERROR(VLOOKUP(A6,'DC4-1'!$A$4:$Q$1997,5,TRUE)),"",VLOOKUP(A6,'DC4-1'!$A$4:$Q$1997,5,TRUE))</f>
        <v>164.839</v>
      </c>
      <c r="D6" s="65">
        <v>5.121</v>
      </c>
      <c r="E6" s="65">
        <v>5.155</v>
      </c>
      <c r="F6" s="74">
        <f t="shared" si="0"/>
        <v>2741.695</v>
      </c>
      <c r="G6" s="75">
        <f t="shared" si="1"/>
        <v>111.499999999978</v>
      </c>
      <c r="K6" s="82">
        <f>IF(AND(年报!N$2&lt;=A6,A6&lt;=年报!N$3),1,0)</f>
        <v>0</v>
      </c>
    </row>
    <row r="7" spans="1:11">
      <c r="A7" s="21">
        <v>43645</v>
      </c>
      <c r="B7" s="77">
        <f>'DC4-1'!B11</f>
        <v>2581.994</v>
      </c>
      <c r="C7" s="77">
        <f>IF(ISERROR(VLOOKUP(A7,'DC4-1'!$A$4:$Q$1997,5,TRUE)),"",VLOOKUP(A7,'DC4-1'!$A$4:$Q$1997,5,TRUE))</f>
        <v>164.7725</v>
      </c>
      <c r="D7" s="65">
        <v>5.123</v>
      </c>
      <c r="E7" s="65">
        <v>5.151</v>
      </c>
      <c r="F7" s="74">
        <f t="shared" si="0"/>
        <v>2741.6295</v>
      </c>
      <c r="G7" s="75">
        <f t="shared" si="1"/>
        <v>177.000000000135</v>
      </c>
      <c r="K7" s="82">
        <f>IF(AND(年报!N$2&lt;=A7,A7&lt;=年报!N$3),1,0)</f>
        <v>0</v>
      </c>
    </row>
    <row r="8" spans="1:11">
      <c r="A8" s="21">
        <v>43651</v>
      </c>
      <c r="B8" s="77">
        <f>'DC4-1'!B12</f>
        <v>2581.994</v>
      </c>
      <c r="C8" s="77">
        <f>IF(ISERROR(VLOOKUP(A8,'DC4-1'!$A$4:$Q$1997,5,TRUE)),"",VLOOKUP(A8,'DC4-1'!$A$4:$Q$1997,5,TRUE))</f>
        <v>164.7385</v>
      </c>
      <c r="D8" s="65">
        <v>5.114</v>
      </c>
      <c r="E8" s="65">
        <v>5.156</v>
      </c>
      <c r="F8" s="74">
        <f t="shared" si="0"/>
        <v>2741.5975</v>
      </c>
      <c r="G8" s="75">
        <f t="shared" si="1"/>
        <v>209.000000000287</v>
      </c>
      <c r="K8" s="82">
        <f>IF(AND(年报!N$2&lt;=A8,A8&lt;=年报!N$3),1,0)</f>
        <v>0</v>
      </c>
    </row>
    <row r="9" spans="1:11">
      <c r="A9" s="21">
        <v>43660</v>
      </c>
      <c r="B9" s="77">
        <f>'DC4-1'!B13</f>
        <v>2581.994</v>
      </c>
      <c r="C9" s="77">
        <f>IF(ISERROR(VLOOKUP(A9,'DC4-1'!$A$4:$Q$1997,5,TRUE)),"",VLOOKUP(A9,'DC4-1'!$A$4:$Q$1997,5,TRUE))</f>
        <v>164.708</v>
      </c>
      <c r="D9" s="65">
        <v>5.114</v>
      </c>
      <c r="E9" s="65">
        <v>5.154</v>
      </c>
      <c r="F9" s="74">
        <f t="shared" si="0"/>
        <v>2741.568</v>
      </c>
      <c r="G9" s="75">
        <f t="shared" si="1"/>
        <v>238.499999999931</v>
      </c>
      <c r="K9" s="82">
        <f>IF(AND(年报!N$2&lt;=A9,A9&lt;=年报!N$3),1,0)</f>
        <v>0</v>
      </c>
    </row>
    <row r="10" spans="1:11">
      <c r="A10" s="21">
        <v>43665</v>
      </c>
      <c r="B10" s="77">
        <f>'DC4-1'!B14</f>
        <v>2581.994</v>
      </c>
      <c r="C10" s="77">
        <f>IF(ISERROR(VLOOKUP(A10,'DC4-1'!$A$4:$Q$1997,5,TRUE)),"",VLOOKUP(A10,'DC4-1'!$A$4:$Q$1997,5,TRUE))</f>
        <v>164.6945</v>
      </c>
      <c r="D10" s="65">
        <v>5.11</v>
      </c>
      <c r="E10" s="65">
        <v>5.149</v>
      </c>
      <c r="F10" s="74">
        <f t="shared" si="0"/>
        <v>2741.559</v>
      </c>
      <c r="G10" s="75">
        <f t="shared" si="1"/>
        <v>247.499999999945</v>
      </c>
      <c r="K10" s="82">
        <f>IF(AND(年报!N$2&lt;=A10,A10&lt;=年报!N$3),1,0)</f>
        <v>0</v>
      </c>
    </row>
    <row r="11" spans="1:11">
      <c r="A11" s="21">
        <v>43671</v>
      </c>
      <c r="B11" s="77">
        <f>'DC4-1'!B15</f>
        <v>2581.994</v>
      </c>
      <c r="C11" s="77">
        <f>IF(ISERROR(VLOOKUP(A11,'DC4-1'!$A$4:$Q$1997,5,TRUE)),"",VLOOKUP(A11,'DC4-1'!$A$4:$Q$1997,5,TRUE))</f>
        <v>164.674</v>
      </c>
      <c r="D11" s="65">
        <v>5.101</v>
      </c>
      <c r="E11" s="65">
        <v>5.139</v>
      </c>
      <c r="F11" s="74">
        <f t="shared" si="0"/>
        <v>2741.548</v>
      </c>
      <c r="G11" s="75">
        <f t="shared" si="1"/>
        <v>258.499999999913</v>
      </c>
      <c r="K11" s="82">
        <f>IF(AND(年报!N$2&lt;=A11,A11&lt;=年报!N$3),1,0)</f>
        <v>0</v>
      </c>
    </row>
    <row r="12" spans="1:11">
      <c r="A12" s="21">
        <v>43678</v>
      </c>
      <c r="B12" s="77">
        <f>'DC4-1'!B16</f>
        <v>2581.994</v>
      </c>
      <c r="C12" s="77">
        <f>IF(ISERROR(VLOOKUP(A12,'DC4-1'!$A$4:$Q$1997,5,TRUE)),"",VLOOKUP(A12,'DC4-1'!$A$4:$Q$1997,5,TRUE))</f>
        <v>164.659</v>
      </c>
      <c r="D12" s="65">
        <v>5.104</v>
      </c>
      <c r="E12" s="65">
        <v>5.147</v>
      </c>
      <c r="F12" s="74">
        <f t="shared" si="0"/>
        <v>2741.5275</v>
      </c>
      <c r="G12" s="75">
        <f t="shared" si="1"/>
        <v>278.999999999996</v>
      </c>
      <c r="K12" s="82">
        <f>IF(AND(年报!N$2&lt;=A12,A12&lt;=年报!N$3),1,0)</f>
        <v>0</v>
      </c>
    </row>
    <row r="13" spans="1:11">
      <c r="A13" s="21">
        <v>43686</v>
      </c>
      <c r="B13" s="77">
        <f>'DC4-1'!B17</f>
        <v>2581.994</v>
      </c>
      <c r="C13" s="77">
        <f>IF(ISERROR(VLOOKUP(A13,'DC4-1'!$A$4:$Q$1997,5,TRUE)),"",VLOOKUP(A13,'DC4-1'!$A$4:$Q$1997,5,TRUE))</f>
        <v>164.641</v>
      </c>
      <c r="D13" s="65">
        <v>5.104</v>
      </c>
      <c r="E13" s="65">
        <v>5.147</v>
      </c>
      <c r="F13" s="74">
        <f t="shared" si="0"/>
        <v>2741.5095</v>
      </c>
      <c r="G13" s="75">
        <f t="shared" si="1"/>
        <v>297.000000000025</v>
      </c>
      <c r="K13" s="82">
        <f>IF(AND(年报!N$2&lt;=A13,A13&lt;=年报!N$3),1,0)</f>
        <v>0</v>
      </c>
    </row>
    <row r="14" spans="1:11">
      <c r="A14" s="21">
        <v>43693</v>
      </c>
      <c r="B14" s="77">
        <f>'DC4-1'!B18</f>
        <v>2581.994</v>
      </c>
      <c r="C14" s="77">
        <f>IF(ISERROR(VLOOKUP(A14,'DC4-1'!$A$4:$Q$1997,5,TRUE)),"",VLOOKUP(A14,'DC4-1'!$A$4:$Q$1997,5,TRUE))</f>
        <v>165.2045</v>
      </c>
      <c r="D14" s="65">
        <v>5.68</v>
      </c>
      <c r="E14" s="65">
        <v>5.726</v>
      </c>
      <c r="F14" s="74">
        <f t="shared" si="0"/>
        <v>2741.4955</v>
      </c>
      <c r="G14" s="75">
        <f t="shared" si="1"/>
        <v>311.000000000149</v>
      </c>
      <c r="K14" s="82">
        <f>IF(AND(年报!N$2&lt;=A14,A14&lt;=年报!N$3),1,0)</f>
        <v>0</v>
      </c>
    </row>
    <row r="15" spans="1:11">
      <c r="A15" s="21">
        <v>43708</v>
      </c>
      <c r="B15" s="77">
        <f>'DC4-1'!B19</f>
        <v>2581.994</v>
      </c>
      <c r="C15" s="77">
        <f>IF(ISERROR(VLOOKUP(A15,'DC4-1'!$A$4:$Q$1997,5,TRUE)),"",VLOOKUP(A15,'DC4-1'!$A$4:$Q$1997,5,TRUE))</f>
        <v>167.871</v>
      </c>
      <c r="D15" s="65">
        <v>8.385</v>
      </c>
      <c r="E15" s="65">
        <v>8.418</v>
      </c>
      <c r="F15" s="74">
        <f t="shared" si="0"/>
        <v>2741.4635</v>
      </c>
      <c r="G15" s="75">
        <f t="shared" si="1"/>
        <v>342.999999999847</v>
      </c>
      <c r="K15" s="82">
        <f>IF(AND(年报!N$2&lt;=A15,A15&lt;=年报!N$3),1,0)</f>
        <v>0</v>
      </c>
    </row>
    <row r="16" spans="1:11">
      <c r="A16" s="21">
        <v>43713</v>
      </c>
      <c r="B16" s="77">
        <f>'DC4-1'!B20</f>
        <v>2581.994</v>
      </c>
      <c r="C16" s="77">
        <f>IF(ISERROR(VLOOKUP(A16,'DC4-1'!$A$4:$Q$1997,5,TRUE)),"",VLOOKUP(A16,'DC4-1'!$A$4:$Q$1997,5,TRUE))</f>
        <v>167.8675</v>
      </c>
      <c r="D16" s="65">
        <v>8.383</v>
      </c>
      <c r="E16" s="65">
        <v>8.415</v>
      </c>
      <c r="F16" s="74">
        <f t="shared" si="0"/>
        <v>2741.4625</v>
      </c>
      <c r="G16" s="75">
        <f t="shared" si="1"/>
        <v>344.000000000051</v>
      </c>
      <c r="K16" s="82">
        <f>IF(AND(年报!N$2&lt;=A16,A16&lt;=年报!N$3),1,0)</f>
        <v>0</v>
      </c>
    </row>
    <row r="17" spans="1:11">
      <c r="A17" s="21">
        <v>43722</v>
      </c>
      <c r="B17" s="77">
        <f>'DC4-1'!B21</f>
        <v>2581.994</v>
      </c>
      <c r="C17" s="77">
        <f>IF(ISERROR(VLOOKUP(A17,'DC4-1'!$A$4:$Q$1997,5,TRUE)),"",VLOOKUP(A17,'DC4-1'!$A$4:$Q$1997,5,TRUE))</f>
        <v>168.4295</v>
      </c>
      <c r="D17" s="65">
        <v>8.965</v>
      </c>
      <c r="E17" s="65">
        <v>8.995</v>
      </c>
      <c r="F17" s="74">
        <f t="shared" si="0"/>
        <v>2741.4435</v>
      </c>
      <c r="G17" s="75">
        <f t="shared" si="1"/>
        <v>362.999999999829</v>
      </c>
      <c r="K17" s="82">
        <f>IF(AND(年报!N$2&lt;=A17,A17&lt;=年报!N$3),1,0)</f>
        <v>0</v>
      </c>
    </row>
    <row r="18" spans="1:11">
      <c r="A18" s="21">
        <v>43728</v>
      </c>
      <c r="B18" s="77">
        <f>'DC4-1'!B22</f>
        <v>2581.994</v>
      </c>
      <c r="C18" s="77">
        <f>IF(ISERROR(VLOOKUP(A18,'DC4-1'!$A$4:$Q$1997,5,TRUE)),"",VLOOKUP(A18,'DC4-1'!$A$4:$Q$1997,5,TRUE))</f>
        <v>168.4115</v>
      </c>
      <c r="D18" s="65">
        <v>8.965</v>
      </c>
      <c r="E18" s="65">
        <v>8.994</v>
      </c>
      <c r="F18" s="74">
        <f t="shared" si="0"/>
        <v>2741.426</v>
      </c>
      <c r="G18" s="75">
        <f t="shared" si="1"/>
        <v>380.499999999756</v>
      </c>
      <c r="K18" s="82">
        <f>IF(AND(年报!N$2&lt;=A18,A18&lt;=年报!N$3),1,0)</f>
        <v>0</v>
      </c>
    </row>
    <row r="19" spans="1:11">
      <c r="A19" s="21">
        <v>43742</v>
      </c>
      <c r="B19" s="77">
        <f>'DC4-1'!B23</f>
        <v>2581.994</v>
      </c>
      <c r="C19" s="77">
        <f>IF(ISERROR(VLOOKUP(A19,'DC4-1'!$A$4:$Q$1997,5,TRUE)),"",VLOOKUP(A19,'DC4-1'!$A$4:$Q$1997,5,TRUE))</f>
        <v>171.1225</v>
      </c>
      <c r="D19" s="65">
        <v>11.709</v>
      </c>
      <c r="E19" s="65">
        <v>11.738</v>
      </c>
      <c r="F19" s="74">
        <f t="shared" si="0"/>
        <v>2741.393</v>
      </c>
      <c r="G19" s="75">
        <f t="shared" si="1"/>
        <v>413.500000000113</v>
      </c>
      <c r="K19" s="82">
        <f>IF(AND(年报!N$2&lt;=A19,A19&lt;=年报!N$3),1,0)</f>
        <v>0</v>
      </c>
    </row>
    <row r="20" spans="1:11">
      <c r="A20" s="21">
        <v>43749</v>
      </c>
      <c r="B20" s="77">
        <f>'DC4-1'!B24</f>
        <v>2581.994</v>
      </c>
      <c r="C20" s="77">
        <f>IF(ISERROR(VLOOKUP(A20,'DC4-1'!$A$4:$Q$1997,5,TRUE)),"",VLOOKUP(A20,'DC4-1'!$A$4:$Q$1997,5,TRUE))</f>
        <v>171.085</v>
      </c>
      <c r="D20" s="65">
        <v>11.7</v>
      </c>
      <c r="E20" s="65">
        <v>11.732</v>
      </c>
      <c r="F20" s="74">
        <f t="shared" si="0"/>
        <v>2741.363</v>
      </c>
      <c r="G20" s="75">
        <f t="shared" si="1"/>
        <v>443.499999999858</v>
      </c>
      <c r="K20" s="82">
        <f>IF(AND(年报!N$2&lt;=A20,A20&lt;=年报!N$3),1,0)</f>
        <v>0</v>
      </c>
    </row>
    <row r="21" spans="1:11">
      <c r="A21" s="21">
        <v>43762</v>
      </c>
      <c r="B21" s="77">
        <f>'DC4-1'!B25</f>
        <v>2581.994</v>
      </c>
      <c r="C21" s="77">
        <f>IF(ISERROR(VLOOKUP(A21,'DC4-1'!$A$4:$Q$1997,5,TRUE)),"",VLOOKUP(A21,'DC4-1'!$A$4:$Q$1997,5,TRUE))</f>
        <v>174.3905</v>
      </c>
      <c r="D21" s="65">
        <v>15.08</v>
      </c>
      <c r="E21" s="65">
        <v>15.111</v>
      </c>
      <c r="F21" s="74">
        <f t="shared" si="0"/>
        <v>2741.289</v>
      </c>
      <c r="G21" s="75">
        <f t="shared" si="1"/>
        <v>517.499999999927</v>
      </c>
      <c r="K21" s="82">
        <f>IF(AND(年报!N$2&lt;=A21,A21&lt;=年报!N$3),1,0)</f>
        <v>0</v>
      </c>
    </row>
    <row r="22" spans="1:11">
      <c r="A22" s="21">
        <v>43770</v>
      </c>
      <c r="B22" s="77">
        <f>'DC4-1'!B26</f>
        <v>2581.994</v>
      </c>
      <c r="C22" s="77">
        <f>IF(ISERROR(VLOOKUP(A22,'DC4-1'!$A$4:$Q$1997,5,TRUE)),"",VLOOKUP(A22,'DC4-1'!$A$4:$Q$1997,5,TRUE))</f>
        <v>177.4835</v>
      </c>
      <c r="D22" s="65">
        <v>18.225</v>
      </c>
      <c r="E22" s="65">
        <v>18.255</v>
      </c>
      <c r="F22" s="74">
        <f t="shared" si="0"/>
        <v>2741.2375</v>
      </c>
      <c r="G22" s="75">
        <f t="shared" si="1"/>
        <v>568.99999999996</v>
      </c>
      <c r="K22" s="82">
        <f>IF(AND(年报!N$2&lt;=A22,A22&lt;=年报!N$3),1,0)</f>
        <v>0</v>
      </c>
    </row>
    <row r="23" spans="1:11">
      <c r="A23" s="21">
        <v>43778</v>
      </c>
      <c r="B23" s="77">
        <f>'DC4-1'!B27</f>
        <v>2581.994</v>
      </c>
      <c r="C23" s="77">
        <f>IF(ISERROR(VLOOKUP(A23,'DC4-1'!$A$4:$Q$1997,5,TRUE)),"",VLOOKUP(A23,'DC4-1'!$A$4:$Q$1997,5,TRUE))</f>
        <v>180.6385</v>
      </c>
      <c r="D23" s="65">
        <v>21.444</v>
      </c>
      <c r="E23" s="65">
        <v>21.478</v>
      </c>
      <c r="F23" s="74">
        <f t="shared" si="0"/>
        <v>2741.1715</v>
      </c>
      <c r="G23" s="75">
        <f t="shared" si="1"/>
        <v>634.999999999764</v>
      </c>
      <c r="K23" s="82">
        <f>IF(AND(年报!N$2&lt;=A23,A23&lt;=年报!N$3),1,0)</f>
        <v>0</v>
      </c>
    </row>
    <row r="24" spans="1:11">
      <c r="A24" s="21">
        <v>43791</v>
      </c>
      <c r="B24" s="77">
        <f>'DC4-1'!B28</f>
        <v>2581.994</v>
      </c>
      <c r="C24" s="77">
        <f>IF(ISERROR(VLOOKUP(A24,'DC4-1'!$A$4:$Q$1997,5,TRUE)),"",VLOOKUP(A24,'DC4-1'!$A$4:$Q$1997,5,TRUE))</f>
        <v>184.322</v>
      </c>
      <c r="D24" s="65">
        <v>25.231</v>
      </c>
      <c r="E24" s="65">
        <v>25.259</v>
      </c>
      <c r="F24" s="74">
        <f t="shared" si="0"/>
        <v>2741.071</v>
      </c>
      <c r="G24" s="75">
        <f t="shared" si="1"/>
        <v>735.499999999774</v>
      </c>
      <c r="H24" s="75"/>
      <c r="K24" s="82">
        <f>IF(AND(年报!N$2&lt;=A24,A24&lt;=年报!N$3),1,0)</f>
        <v>0</v>
      </c>
    </row>
    <row r="25" spans="1:11">
      <c r="A25" s="21">
        <v>43802</v>
      </c>
      <c r="B25" s="77">
        <f>'DC4-1'!B29</f>
        <v>2581.994</v>
      </c>
      <c r="C25" s="77">
        <f>IF(ISERROR(VLOOKUP(A25,'DC4-1'!$A$4:$Q$1997,5,TRUE)),"",VLOOKUP(A25,'DC4-1'!$A$4:$Q$1997,5,TRUE))</f>
        <v>187.01</v>
      </c>
      <c r="D25" s="65">
        <v>28.001</v>
      </c>
      <c r="E25" s="65">
        <v>28.033</v>
      </c>
      <c r="F25" s="74">
        <f t="shared" si="0"/>
        <v>2740.987</v>
      </c>
      <c r="G25" s="75">
        <f t="shared" si="1"/>
        <v>819.500000000062</v>
      </c>
      <c r="K25" s="82">
        <f>IF(AND(年报!N$2&lt;=A25,A25&lt;=年报!N$3),1,0)</f>
        <v>0</v>
      </c>
    </row>
    <row r="26" spans="1:11">
      <c r="A26" s="21">
        <v>43824</v>
      </c>
      <c r="B26" s="77">
        <f>'DC4-1'!B30</f>
        <v>2581.994</v>
      </c>
      <c r="C26" s="77">
        <f>IF(ISERROR(VLOOKUP(A26,'DC4-1'!$A$4:$Q$1997,5,TRUE)),"",VLOOKUP(A26,'DC4-1'!$A$4:$Q$1997,5,TRUE))</f>
        <v>190.2285</v>
      </c>
      <c r="D26" s="65">
        <v>31.336</v>
      </c>
      <c r="E26" s="65">
        <v>31.365</v>
      </c>
      <c r="F26" s="74">
        <f t="shared" si="0"/>
        <v>2740.872</v>
      </c>
      <c r="G26" s="75">
        <f t="shared" si="1"/>
        <v>934.499999999844</v>
      </c>
      <c r="K26" s="82">
        <f>IF(AND(年报!N$2&lt;=A26,A26&lt;=年报!N$3),1,0)</f>
        <v>1</v>
      </c>
    </row>
    <row r="27" spans="1:11">
      <c r="A27" s="21">
        <v>43834</v>
      </c>
      <c r="B27" s="77">
        <f>'DC4-1'!B31</f>
        <v>2581.994</v>
      </c>
      <c r="C27" s="77">
        <f>IF(ISERROR(VLOOKUP(A27,'DC4-1'!$A$4:$Q$1997,5,TRUE)),"",VLOOKUP(A27,'DC4-1'!$A$4:$Q$1997,5,TRUE))</f>
        <v>190.2345</v>
      </c>
      <c r="D27" s="65">
        <v>31.345</v>
      </c>
      <c r="E27" s="65">
        <v>31.376</v>
      </c>
      <c r="F27" s="74">
        <f t="shared" si="0"/>
        <v>2740.868</v>
      </c>
      <c r="G27" s="75">
        <f t="shared" si="1"/>
        <v>938.499999999749</v>
      </c>
      <c r="K27" s="82">
        <f>IF(AND(年报!N$2&lt;=A27,A27&lt;=年报!N$3),1,0)</f>
        <v>1</v>
      </c>
    </row>
    <row r="28" spans="1:11">
      <c r="A28" s="21">
        <v>43839</v>
      </c>
      <c r="B28" s="77">
        <f>'DC4-1'!B32</f>
        <v>2581.994</v>
      </c>
      <c r="C28" s="77">
        <f>IF(ISERROR(VLOOKUP(A28,'DC4-1'!$A$4:$Q$1997,5,TRUE)),"",VLOOKUP(A28,'DC4-1'!$A$4:$Q$1997,5,TRUE))</f>
        <v>193.5085</v>
      </c>
      <c r="D28" s="65">
        <v>34.68</v>
      </c>
      <c r="E28" s="65">
        <v>34.715</v>
      </c>
      <c r="F28" s="74">
        <f t="shared" si="0"/>
        <v>2740.805</v>
      </c>
      <c r="G28" s="75">
        <f t="shared" si="1"/>
        <v>1001.50000000031</v>
      </c>
      <c r="K28" s="82">
        <f>IF(AND(年报!N$2&lt;=A28,A28&lt;=年报!N$3),1,0)</f>
        <v>1</v>
      </c>
    </row>
    <row r="29" spans="1:11">
      <c r="A29" s="21">
        <v>43845</v>
      </c>
      <c r="B29" s="77">
        <f>'DC4-1'!B33</f>
        <v>2581.994</v>
      </c>
      <c r="C29" s="77">
        <f>IF(ISERROR(VLOOKUP(A29,'DC4-1'!$A$4:$Q$1997,5,TRUE)),"",VLOOKUP(A29,'DC4-1'!$A$4:$Q$1997,5,TRUE))</f>
        <v>193.499</v>
      </c>
      <c r="D29" s="65">
        <v>34.732</v>
      </c>
      <c r="E29" s="65">
        <v>34.762</v>
      </c>
      <c r="F29" s="74">
        <f t="shared" si="0"/>
        <v>2740.746</v>
      </c>
      <c r="G29" s="75">
        <f t="shared" si="1"/>
        <v>1060.50000000005</v>
      </c>
      <c r="K29" s="82">
        <f>IF(AND(年报!N$2&lt;=A29,A29&lt;=年报!N$3),1,0)</f>
        <v>1</v>
      </c>
    </row>
    <row r="30" spans="1:11">
      <c r="A30" s="21">
        <v>43908</v>
      </c>
      <c r="B30" s="77">
        <f>'DC4-1'!B34</f>
        <v>2581.994</v>
      </c>
      <c r="C30" s="77">
        <f>IF(ISERROR(VLOOKUP(A30,'DC4-1'!$A$4:$Q$1997,5,TRUE)),"",VLOOKUP(A30,'DC4-1'!$A$4:$Q$1997,5,TRUE))</f>
        <v>193.3015</v>
      </c>
      <c r="D30" s="65">
        <v>34.619</v>
      </c>
      <c r="E30" s="65">
        <v>34.66</v>
      </c>
      <c r="F30" s="74">
        <f t="shared" si="0"/>
        <v>2740.656</v>
      </c>
      <c r="G30" s="75">
        <f t="shared" si="1"/>
        <v>1150.50000000019</v>
      </c>
      <c r="K30" s="82">
        <f>IF(AND(年报!N$2&lt;=A30,A30&lt;=年报!N$3),1,0)</f>
        <v>1</v>
      </c>
    </row>
    <row r="31" spans="1:11">
      <c r="A31" s="21">
        <v>43930</v>
      </c>
      <c r="B31" s="77">
        <f>'DC4-1'!B35</f>
        <v>2581.994</v>
      </c>
      <c r="C31" s="77">
        <f>IF(ISERROR(VLOOKUP(A31,'DC4-1'!$A$4:$Q$1997,5,TRUE)),"",VLOOKUP(A31,'DC4-1'!$A$4:$Q$1997,5,TRUE))</f>
        <v>200.2455</v>
      </c>
      <c r="D31" s="65">
        <v>41.608</v>
      </c>
      <c r="E31" s="65">
        <v>41.631</v>
      </c>
      <c r="F31" s="74">
        <f t="shared" si="0"/>
        <v>2740.62</v>
      </c>
      <c r="G31" s="75">
        <f t="shared" si="1"/>
        <v>1186.4999999998</v>
      </c>
      <c r="K31" s="82">
        <f>IF(AND(年报!N$2&lt;=A31,A31&lt;=年报!N$3),1,0)</f>
        <v>1</v>
      </c>
    </row>
    <row r="32" spans="1:11">
      <c r="A32" s="21">
        <v>43938</v>
      </c>
      <c r="B32" s="77">
        <f>'DC4-1'!B36</f>
        <v>2581.994</v>
      </c>
      <c r="C32" s="77">
        <f>IF(ISERROR(VLOOKUP(A32,'DC4-1'!$A$4:$Q$1997,5,TRUE)),"",VLOOKUP(A32,'DC4-1'!$A$4:$Q$1997,5,TRUE))</f>
        <v>203.081</v>
      </c>
      <c r="D32" s="65">
        <v>44.443</v>
      </c>
      <c r="E32" s="65">
        <v>44.476</v>
      </c>
      <c r="F32" s="74">
        <f t="shared" si="0"/>
        <v>2740.6155</v>
      </c>
      <c r="G32" s="75">
        <f t="shared" si="1"/>
        <v>1190.9999999998</v>
      </c>
      <c r="K32" s="82">
        <f>IF(AND(年报!N$2&lt;=A32,A32&lt;=年报!N$3),1,0)</f>
        <v>1</v>
      </c>
    </row>
    <row r="33" spans="1:11">
      <c r="A33" s="21">
        <v>43942</v>
      </c>
      <c r="B33" s="77">
        <f>'DC4-1'!B37</f>
        <v>2581.994</v>
      </c>
      <c r="C33" s="77">
        <f>IF(ISERROR(VLOOKUP(A33,'DC4-1'!$A$4:$Q$1997,5,TRUE)),"",VLOOKUP(A33,'DC4-1'!$A$4:$Q$1997,5,TRUE))</f>
        <v>203.493</v>
      </c>
      <c r="D33" s="65">
        <v>44.922</v>
      </c>
      <c r="E33" s="65">
        <v>44.952</v>
      </c>
      <c r="F33" s="74">
        <f t="shared" si="0"/>
        <v>2740.55</v>
      </c>
      <c r="G33" s="75">
        <f t="shared" si="1"/>
        <v>1256.49999999996</v>
      </c>
      <c r="K33" s="82">
        <f>IF(AND(年报!N$2&lt;=A33,A33&lt;=年报!N$3),1,0)</f>
        <v>1</v>
      </c>
    </row>
    <row r="34" spans="1:11">
      <c r="A34" s="21">
        <v>43951</v>
      </c>
      <c r="B34" s="77">
        <f>'DC4-1'!B38</f>
        <v>2581.994</v>
      </c>
      <c r="C34" s="77">
        <f>IF(ISERROR(VLOOKUP(A34,'DC4-1'!$A$4:$Q$1997,5,TRUE)),"",VLOOKUP(A34,'DC4-1'!$A$4:$Q$1997,5,TRUE))</f>
        <v>206.1375</v>
      </c>
      <c r="D34" s="65">
        <v>47.633</v>
      </c>
      <c r="E34" s="65">
        <v>47.668</v>
      </c>
      <c r="F34" s="74">
        <f t="shared" si="0"/>
        <v>2740.481</v>
      </c>
      <c r="G34" s="75">
        <f t="shared" si="1"/>
        <v>1325.50000000037</v>
      </c>
      <c r="K34" s="82">
        <f>IF(AND(年报!N$2&lt;=A34,A34&lt;=年报!N$3),1,0)</f>
        <v>1</v>
      </c>
    </row>
    <row r="35" spans="1:11">
      <c r="A35" s="21">
        <v>43956</v>
      </c>
      <c r="B35" s="77">
        <f>'DC4-1'!B39</f>
        <v>2581.994</v>
      </c>
      <c r="C35" s="77">
        <f>IF(ISERROR(VLOOKUP(A35,'DC4-1'!$A$4:$Q$1997,5,TRUE)),"",VLOOKUP(A35,'DC4-1'!$A$4:$Q$1997,5,TRUE))</f>
        <v>206.577</v>
      </c>
      <c r="D35" s="65">
        <v>48.079</v>
      </c>
      <c r="E35" s="65">
        <v>48.109</v>
      </c>
      <c r="F35" s="74">
        <f t="shared" si="0"/>
        <v>2740.477</v>
      </c>
      <c r="G35" s="75">
        <f t="shared" si="1"/>
        <v>1329.50000000028</v>
      </c>
      <c r="K35" s="82">
        <f>IF(AND(年报!N$2&lt;=A35,A35&lt;=年报!N$3),1,0)</f>
        <v>1</v>
      </c>
    </row>
    <row r="36" spans="1:11">
      <c r="A36" s="21">
        <v>43964</v>
      </c>
      <c r="B36" s="77">
        <f>'DC4-1'!B40</f>
        <v>2581.994</v>
      </c>
      <c r="C36" s="77">
        <f>IF(ISERROR(VLOOKUP(A36,'DC4-1'!$A$4:$Q$1997,5,TRUE)),"",VLOOKUP(A36,'DC4-1'!$A$4:$Q$1997,5,TRUE))</f>
        <v>209.16</v>
      </c>
      <c r="D36" s="65">
        <v>50.728</v>
      </c>
      <c r="E36" s="65">
        <v>50.759</v>
      </c>
      <c r="F36" s="74">
        <f t="shared" si="0"/>
        <v>2740.4105</v>
      </c>
      <c r="G36" s="75">
        <f t="shared" si="1"/>
        <v>1396.00000000019</v>
      </c>
      <c r="K36" s="82">
        <f>IF(AND(年报!N$2&lt;=A36,A36&lt;=年报!N$3),1,0)</f>
        <v>1</v>
      </c>
    </row>
    <row r="37" spans="1:11">
      <c r="A37" s="21">
        <v>43972</v>
      </c>
      <c r="B37" s="77">
        <f>'DC4-1'!B41</f>
        <v>2581.994</v>
      </c>
      <c r="C37" s="77">
        <f>IF(ISERROR(VLOOKUP(A37,'DC4-1'!$A$4:$Q$1997,5,TRUE)),"",VLOOKUP(A37,'DC4-1'!$A$4:$Q$1997,5,TRUE))</f>
        <v>212.1685</v>
      </c>
      <c r="D37" s="65">
        <v>53.805</v>
      </c>
      <c r="E37" s="65">
        <v>53.834</v>
      </c>
      <c r="F37" s="74">
        <f t="shared" si="0"/>
        <v>2740.343</v>
      </c>
      <c r="G37" s="75">
        <f t="shared" si="1"/>
        <v>1463.49999999984</v>
      </c>
      <c r="K37" s="82">
        <f>IF(AND(年报!N$2&lt;=A37,A37&lt;=年报!N$3),1,0)</f>
        <v>1</v>
      </c>
    </row>
    <row r="38" spans="1:11">
      <c r="A38" s="21">
        <v>43980</v>
      </c>
      <c r="B38" s="77">
        <f>'DC4-1'!B42</f>
        <v>2581.994</v>
      </c>
      <c r="C38" s="77">
        <f>IF(ISERROR(VLOOKUP(A38,'DC4-1'!$A$4:$Q$1997,5,TRUE)),"",VLOOKUP(A38,'DC4-1'!$A$4:$Q$1997,5,TRUE))</f>
        <v>212.1675</v>
      </c>
      <c r="D38" s="65">
        <v>53.787</v>
      </c>
      <c r="E38" s="65">
        <v>53.818</v>
      </c>
      <c r="F38" s="74">
        <f t="shared" si="0"/>
        <v>2740.359</v>
      </c>
      <c r="G38" s="75">
        <f t="shared" si="1"/>
        <v>1447.49999999976</v>
      </c>
      <c r="K38" s="82">
        <f>IF(AND(年报!N$2&lt;=A38,A38&lt;=年报!N$3),1,0)</f>
        <v>1</v>
      </c>
    </row>
    <row r="39" spans="1:11">
      <c r="A39" s="21">
        <v>43999</v>
      </c>
      <c r="B39" s="77">
        <f>'DC4-1'!B43</f>
        <v>2581.994</v>
      </c>
      <c r="C39" s="77">
        <f>IF(ISERROR(VLOOKUP(A39,'DC4-1'!$A$4:$Q$1997,5,TRUE)),"",VLOOKUP(A39,'DC4-1'!$A$4:$Q$1997,5,TRUE))</f>
        <v>215.368</v>
      </c>
      <c r="D39" s="65">
        <v>57.158</v>
      </c>
      <c r="E39" s="65">
        <v>57.19</v>
      </c>
      <c r="F39" s="74">
        <f t="shared" si="0"/>
        <v>2740.188</v>
      </c>
      <c r="G39" s="75">
        <f t="shared" si="1"/>
        <v>1618.50000000004</v>
      </c>
      <c r="K39" s="82">
        <f>IF(AND(年报!N$2&lt;=A39,A39&lt;=年报!N$3),1,0)</f>
        <v>1</v>
      </c>
    </row>
    <row r="40" spans="1:11">
      <c r="A40" s="21">
        <v>44008</v>
      </c>
      <c r="B40" s="77">
        <f>'DC4-1'!B44</f>
        <v>2581.994</v>
      </c>
      <c r="C40" s="77">
        <f>IF(ISERROR(VLOOKUP(A40,'DC4-1'!$A$4:$Q$1997,5,TRUE)),"",VLOOKUP(A40,'DC4-1'!$A$4:$Q$1997,5,TRUE))</f>
        <v>215.364</v>
      </c>
      <c r="D40" s="65">
        <v>57.132</v>
      </c>
      <c r="E40" s="65">
        <v>57.159</v>
      </c>
      <c r="F40" s="74">
        <f t="shared" si="0"/>
        <v>2740.2125</v>
      </c>
      <c r="G40" s="75">
        <f t="shared" si="1"/>
        <v>1594.00000000005</v>
      </c>
      <c r="K40" s="82">
        <f>IF(AND(年报!N$2&lt;=A40,A40&lt;=年报!N$3),1,0)</f>
        <v>1</v>
      </c>
    </row>
    <row r="41" spans="1:11">
      <c r="A41" s="21">
        <v>44056</v>
      </c>
      <c r="B41" s="77">
        <f>'DC4-1'!B45</f>
        <v>2581.994</v>
      </c>
      <c r="C41" s="77">
        <f>IF(ISERROR(VLOOKUP(A41,'DC4-1'!$A$4:$Q$1997,5,TRUE)),"",VLOOKUP(A41,'DC4-1'!$A$4:$Q$1997,5,TRUE))</f>
        <v>219.0455</v>
      </c>
      <c r="D41" s="65">
        <v>61.073</v>
      </c>
      <c r="E41" s="65">
        <v>61.106</v>
      </c>
      <c r="F41" s="74">
        <f t="shared" si="0"/>
        <v>2739.95</v>
      </c>
      <c r="G41" s="75">
        <f t="shared" si="1"/>
        <v>1856.49999999987</v>
      </c>
      <c r="K41" s="82">
        <f>IF(AND(年报!N$2&lt;=A41,A41&lt;=年报!N$3),1,0)</f>
        <v>1</v>
      </c>
    </row>
    <row r="42" spans="1:11">
      <c r="A42" s="21">
        <v>44062</v>
      </c>
      <c r="B42" s="77">
        <f>'DC4-1'!B46</f>
        <v>2581.994</v>
      </c>
      <c r="C42" s="77">
        <f>IF(ISERROR(VLOOKUP(A42,'DC4-1'!$A$4:$Q$1997,5,TRUE)),"",VLOOKUP(A42,'DC4-1'!$A$4:$Q$1997,5,TRUE))</f>
        <v>218.996</v>
      </c>
      <c r="D42" s="65">
        <v>61.06</v>
      </c>
      <c r="E42" s="65">
        <v>61.093</v>
      </c>
      <c r="F42" s="74">
        <f t="shared" si="0"/>
        <v>2739.9135</v>
      </c>
      <c r="G42" s="75">
        <f t="shared" si="1"/>
        <v>1893.00000000003</v>
      </c>
      <c r="K42" s="82">
        <f>IF(AND(年报!N$2&lt;=A42,A42&lt;=年报!N$3),1,0)</f>
        <v>1</v>
      </c>
    </row>
    <row r="43" spans="1:11">
      <c r="A43" s="21">
        <v>44070</v>
      </c>
      <c r="B43" s="77">
        <f>'DC4-1'!B47</f>
        <v>2581.994</v>
      </c>
      <c r="C43" s="77">
        <f>IF(ISERROR(VLOOKUP(A43,'DC4-1'!$A$4:$Q$1997,5,TRUE)),"",VLOOKUP(A43,'DC4-1'!$A$4:$Q$1997,5,TRUE))</f>
        <v>222.3115</v>
      </c>
      <c r="D43" s="65">
        <v>64.405</v>
      </c>
      <c r="E43" s="65">
        <v>64.436</v>
      </c>
      <c r="F43" s="74">
        <f t="shared" si="0"/>
        <v>2739.885</v>
      </c>
      <c r="G43" s="75">
        <f t="shared" si="1"/>
        <v>1921.50000000038</v>
      </c>
      <c r="K43" s="82">
        <f>IF(AND(年报!N$2&lt;=A43,A43&lt;=年报!N$3),1,0)</f>
        <v>1</v>
      </c>
    </row>
    <row r="44" spans="1:11">
      <c r="A44" s="21">
        <v>44084</v>
      </c>
      <c r="B44" s="77">
        <f>'DC4-1'!B48</f>
        <v>2581.994</v>
      </c>
      <c r="C44" s="77">
        <f>IF(ISERROR(VLOOKUP(A44,'DC4-1'!$A$4:$Q$1997,5,TRUE)),"",VLOOKUP(A44,'DC4-1'!$A$4:$Q$1997,5,TRUE))</f>
        <v>224.9835</v>
      </c>
      <c r="D44" s="65">
        <v>67.137</v>
      </c>
      <c r="E44" s="65">
        <v>67.166</v>
      </c>
      <c r="F44" s="74">
        <f t="shared" si="0"/>
        <v>2739.826</v>
      </c>
      <c r="G44" s="75">
        <f t="shared" si="1"/>
        <v>1980.50000000012</v>
      </c>
      <c r="K44" s="82">
        <f>IF(AND(年报!N$2&lt;=A44,A44&lt;=年报!N$3),1,0)</f>
        <v>1</v>
      </c>
    </row>
    <row r="45" spans="1:11">
      <c r="A45" s="21">
        <v>44092</v>
      </c>
      <c r="B45" s="77">
        <f>'DC4-1'!B49</f>
        <v>2581.994</v>
      </c>
      <c r="C45" s="77">
        <f>IF(ISERROR(VLOOKUP(A45,'DC4-1'!$A$4:$Q$1997,5,TRUE)),"",VLOOKUP(A45,'DC4-1'!$A$4:$Q$1997,5,TRUE))</f>
        <v>224.9535</v>
      </c>
      <c r="D45" s="65">
        <v>67.115</v>
      </c>
      <c r="E45" s="65">
        <v>67.149</v>
      </c>
      <c r="F45" s="74">
        <f t="shared" si="0"/>
        <v>2739.8155</v>
      </c>
      <c r="G45" s="75">
        <f t="shared" si="1"/>
        <v>1990.99999999999</v>
      </c>
      <c r="K45" s="82">
        <f>IF(AND(年报!N$2&lt;=A45,A45&lt;=年报!N$3),1,0)</f>
        <v>1</v>
      </c>
    </row>
    <row r="46" spans="1:11">
      <c r="A46" s="21">
        <v>44100</v>
      </c>
      <c r="B46" s="77">
        <f>'DC4-1'!B50</f>
        <v>2581.994</v>
      </c>
      <c r="C46" s="77">
        <f>IF(ISERROR(VLOOKUP(A46,'DC4-1'!$A$4:$Q$1997,5,TRUE)),"",VLOOKUP(A46,'DC4-1'!$A$4:$Q$1997,5,TRUE))</f>
        <v>225.3425</v>
      </c>
      <c r="D46" s="65">
        <v>67.543</v>
      </c>
      <c r="E46" s="65">
        <v>67.578</v>
      </c>
      <c r="F46" s="74">
        <f t="shared" si="0"/>
        <v>2739.776</v>
      </c>
      <c r="G46" s="75">
        <f t="shared" si="1"/>
        <v>2030.49999999985</v>
      </c>
      <c r="K46" s="82">
        <f>IF(AND(年报!N$2&lt;=A46,A46&lt;=年报!N$3),1,0)</f>
        <v>1</v>
      </c>
    </row>
    <row r="47" spans="1:11">
      <c r="A47" s="21">
        <v>44114</v>
      </c>
      <c r="B47" s="77">
        <f>'DC4-1'!B51</f>
        <v>2581.994</v>
      </c>
      <c r="C47" s="77">
        <f>IF(ISERROR(VLOOKUP(A47,'DC4-1'!$A$4:$Q$1997,5,TRUE)),"",VLOOKUP(A47,'DC4-1'!$A$4:$Q$1997,5,TRUE))</f>
        <v>228.4075</v>
      </c>
      <c r="D47" s="65">
        <v>70.651</v>
      </c>
      <c r="E47" s="65">
        <v>70.685</v>
      </c>
      <c r="F47" s="74">
        <f t="shared" si="0"/>
        <v>2739.7335</v>
      </c>
      <c r="G47" s="75">
        <f t="shared" si="1"/>
        <v>2073.00000000032</v>
      </c>
      <c r="H47" s="75"/>
      <c r="K47" s="82">
        <f>IF(AND(年报!N$2&lt;=A47,A47&lt;=年报!N$3),1,0)</f>
        <v>1</v>
      </c>
    </row>
    <row r="48" spans="1:11">
      <c r="A48" s="21">
        <v>44228</v>
      </c>
      <c r="B48" s="77">
        <f>'DC4-1'!B52</f>
        <v>2581.994</v>
      </c>
      <c r="C48" s="77">
        <f>IF(ISERROR(VLOOKUP(A48,'DC4-1'!$A$4:$Q$1997,5,TRUE)),"",VLOOKUP(A48,'DC4-1'!$A$4:$Q$1997,5,TRUE))</f>
        <v>249.8045</v>
      </c>
      <c r="D48" s="65">
        <v>92.527</v>
      </c>
      <c r="E48" s="65">
        <v>92.558</v>
      </c>
      <c r="F48" s="74">
        <f t="shared" si="0"/>
        <v>2739.256</v>
      </c>
      <c r="G48" s="75">
        <f t="shared" si="1"/>
        <v>2550.49999999983</v>
      </c>
      <c r="K48" s="82">
        <f>IF(AND(年报!N$2&lt;=A48,A48&lt;=年报!N$3),1,0)</f>
        <v>0</v>
      </c>
    </row>
    <row r="49" spans="1:11">
      <c r="A49" s="21">
        <v>44256</v>
      </c>
      <c r="B49" s="77">
        <f>'DC4-1'!B53</f>
        <v>2581.994</v>
      </c>
      <c r="C49" s="77">
        <f>IF(ISERROR(VLOOKUP(A49,'DC4-1'!$A$4:$Q$1997,5,TRUE)),"",VLOOKUP(A49,'DC4-1'!$A$4:$Q$1997,5,TRUE))</f>
        <v>249.7185</v>
      </c>
      <c r="D49" s="65">
        <v>92.501</v>
      </c>
      <c r="E49" s="65">
        <v>92.533</v>
      </c>
      <c r="F49" s="74">
        <f t="shared" si="0"/>
        <v>2739.1955</v>
      </c>
      <c r="G49" s="75">
        <f t="shared" si="1"/>
        <v>2610.99999999988</v>
      </c>
      <c r="K49" s="82">
        <f>IF(AND(年报!N$2&lt;=A49,A49&lt;=年报!N$3),1,0)</f>
        <v>0</v>
      </c>
    </row>
    <row r="50" spans="1:11">
      <c r="A50" s="21">
        <v>44273</v>
      </c>
      <c r="B50" s="77">
        <f>'DC4-1'!B54</f>
        <v>2581.994</v>
      </c>
      <c r="C50" s="77">
        <f>IF(ISERROR(VLOOKUP(A50,'DC4-1'!$A$4:$Q$1997,5,TRUE)),"",VLOOKUP(A50,'DC4-1'!$A$4:$Q$1997,5,TRUE))</f>
        <v>253.0285</v>
      </c>
      <c r="D50" s="65">
        <v>95.839</v>
      </c>
      <c r="E50" s="65">
        <v>95.868</v>
      </c>
      <c r="F50" s="74">
        <f t="shared" si="0"/>
        <v>2739.169</v>
      </c>
      <c r="G50" s="75">
        <f t="shared" si="1"/>
        <v>2637.50000000027</v>
      </c>
      <c r="K50" s="82">
        <f>IF(AND(年报!N$2&lt;=A50,A50&lt;=年报!N$3),1,0)</f>
        <v>0</v>
      </c>
    </row>
    <row r="51" spans="1:11">
      <c r="A51" s="21">
        <v>44287</v>
      </c>
      <c r="B51" s="77">
        <f>'DC4-1'!B55</f>
        <v>2581.994</v>
      </c>
      <c r="C51" s="77">
        <f>IF(ISERROR(VLOOKUP(A51,'DC4-1'!$A$4:$Q$1997,5,TRUE)),"",VLOOKUP(A51,'DC4-1'!$A$4:$Q$1997,5,TRUE))</f>
        <v>256.094</v>
      </c>
      <c r="D51" s="65">
        <v>98.935</v>
      </c>
      <c r="E51" s="65">
        <v>98.965</v>
      </c>
      <c r="F51" s="74">
        <f t="shared" si="0"/>
        <v>2739.138</v>
      </c>
      <c r="G51" s="75">
        <f t="shared" si="1"/>
        <v>2668.49999999977</v>
      </c>
      <c r="K51" s="82">
        <f>IF(AND(年报!N$2&lt;=A51,A51&lt;=年报!N$3),1,0)</f>
        <v>0</v>
      </c>
    </row>
    <row r="52" spans="1:11">
      <c r="A52" s="21">
        <v>44295</v>
      </c>
      <c r="B52" s="77">
        <f>'DC4-1'!B56</f>
        <v>2581.994</v>
      </c>
      <c r="C52" s="77">
        <f>IF(ISERROR(VLOOKUP(A52,'DC4-1'!$A$4:$Q$1997,5,TRUE)),"",VLOOKUP(A52,'DC4-1'!$A$4:$Q$1997,5,TRUE))</f>
        <v>256.6705</v>
      </c>
      <c r="D52" s="65">
        <v>99.525</v>
      </c>
      <c r="E52" s="65">
        <v>99.557</v>
      </c>
      <c r="F52" s="74">
        <f t="shared" si="0"/>
        <v>2739.1235</v>
      </c>
      <c r="G52" s="75">
        <f t="shared" si="1"/>
        <v>2682.99999999999</v>
      </c>
      <c r="K52" s="82">
        <f>IF(AND(年报!N$2&lt;=A52,A52&lt;=年报!N$3),1,0)</f>
        <v>0</v>
      </c>
    </row>
    <row r="53" spans="1:11">
      <c r="A53" s="21">
        <v>44318</v>
      </c>
      <c r="B53" s="77">
        <f>'DC4-1'!B57</f>
        <v>2581.994</v>
      </c>
      <c r="C53" s="77">
        <f>IF(ISERROR(VLOOKUP(A53,'DC4-1'!$A$4:$Q$1997,5,TRUE)),"",VLOOKUP(A53,'DC4-1'!$A$4:$Q$1997,5,TRUE))</f>
        <v>259.476</v>
      </c>
      <c r="D53" s="65">
        <v>102.378</v>
      </c>
      <c r="E53" s="65">
        <v>102.413</v>
      </c>
      <c r="F53" s="74">
        <f t="shared" si="0"/>
        <v>2739.0745</v>
      </c>
      <c r="G53" s="75">
        <f t="shared" si="1"/>
        <v>2731.99999999997</v>
      </c>
      <c r="K53" s="82">
        <f>IF(AND(年报!N$2&lt;=A53,A53&lt;=年报!N$3),1,0)</f>
        <v>0</v>
      </c>
    </row>
    <row r="54" spans="1:11">
      <c r="A54" s="21">
        <v>44325</v>
      </c>
      <c r="B54" s="77">
        <f>'DC4-1'!B58</f>
        <v>2581.994</v>
      </c>
      <c r="C54" s="77">
        <f>IF(ISERROR(VLOOKUP(A54,'DC4-1'!$A$4:$Q$1997,5,TRUE)),"",VLOOKUP(A54,'DC4-1'!$A$4:$Q$1997,5,TRUE))</f>
        <v>259.4725</v>
      </c>
      <c r="D54" s="65">
        <v>102.368</v>
      </c>
      <c r="E54" s="65">
        <v>102.402</v>
      </c>
      <c r="F54" s="74">
        <f t="shared" si="0"/>
        <v>2739.0815</v>
      </c>
      <c r="G54" s="75">
        <f t="shared" si="1"/>
        <v>2724.99999999991</v>
      </c>
      <c r="K54" s="82">
        <f>IF(AND(年报!N$2&lt;=A54,A54&lt;=年报!N$3),1,0)</f>
        <v>0</v>
      </c>
    </row>
    <row r="55" spans="1:11">
      <c r="A55" s="21">
        <v>44333</v>
      </c>
      <c r="B55" s="77">
        <f>'DC4-1'!B59</f>
        <v>2581.994</v>
      </c>
      <c r="C55" s="77">
        <f>IF(ISERROR(VLOOKUP(A55,'DC4-1'!$A$4:$Q$1997,5,TRUE)),"",VLOOKUP(A55,'DC4-1'!$A$4:$Q$1997,5,TRUE))</f>
        <v>259.415</v>
      </c>
      <c r="D55" s="65">
        <v>102.355</v>
      </c>
      <c r="E55" s="65">
        <v>102.385</v>
      </c>
      <c r="F55" s="74">
        <f t="shared" si="0"/>
        <v>2739.039</v>
      </c>
      <c r="G55" s="75">
        <f t="shared" si="1"/>
        <v>2767.49999999993</v>
      </c>
      <c r="K55" s="82">
        <f>IF(AND(年报!N$2&lt;=A55,A55&lt;=年报!N$3),1,0)</f>
        <v>0</v>
      </c>
    </row>
    <row r="56" spans="1:11">
      <c r="A56" s="21">
        <v>44345</v>
      </c>
      <c r="B56" s="77">
        <f>'DC4-1'!B60</f>
        <v>2581.994</v>
      </c>
      <c r="C56" s="77">
        <f>IF(ISERROR(VLOOKUP(A56,'DC4-1'!$A$4:$Q$1997,5,TRUE)),"",VLOOKUP(A56,'DC4-1'!$A$4:$Q$1997,5,TRUE))</f>
        <v>259.8015</v>
      </c>
      <c r="D56" s="65">
        <v>102.767</v>
      </c>
      <c r="E56" s="65">
        <v>102.795</v>
      </c>
      <c r="F56" s="74">
        <f t="shared" si="0"/>
        <v>2739.0145</v>
      </c>
      <c r="G56" s="75">
        <f t="shared" si="1"/>
        <v>2791.99999999992</v>
      </c>
      <c r="K56" s="82">
        <f>IF(AND(年报!N$2&lt;=A56,A56&lt;=年报!N$3),1,0)</f>
        <v>0</v>
      </c>
    </row>
    <row r="57" spans="1:11">
      <c r="A57" s="21">
        <v>44352</v>
      </c>
      <c r="B57" s="77">
        <f>'DC4-1'!B61</f>
        <v>2581.994</v>
      </c>
      <c r="C57" s="77">
        <f>IF(ISERROR(VLOOKUP(A57,'DC4-1'!$A$4:$Q$1997,5,TRUE)),"",VLOOKUP(A57,'DC4-1'!$A$4:$Q$1997,5,TRUE))</f>
        <v>259.7625</v>
      </c>
      <c r="D57" s="65">
        <v>102.751</v>
      </c>
      <c r="E57" s="65">
        <v>102.782</v>
      </c>
      <c r="F57" s="74">
        <f t="shared" si="0"/>
        <v>2738.99</v>
      </c>
      <c r="G57" s="75">
        <f t="shared" si="1"/>
        <v>2816.50000000036</v>
      </c>
      <c r="K57" s="82">
        <f>IF(AND(年报!N$2&lt;=A57,A57&lt;=年报!N$3),1,0)</f>
        <v>0</v>
      </c>
    </row>
    <row r="58" s="83" customFormat="1" spans="1:13">
      <c r="A58" s="84">
        <v>44356</v>
      </c>
      <c r="B58" s="85">
        <f>AVERAGE(B59:B61)</f>
        <v>2581.994</v>
      </c>
      <c r="C58" s="86">
        <f t="shared" ref="C58:G58" si="2">AVERAGE(C59:C61)</f>
        <v>259.74</v>
      </c>
      <c r="D58" s="86">
        <f t="shared" si="2"/>
        <v>102.736</v>
      </c>
      <c r="E58" s="86">
        <f t="shared" si="2"/>
        <v>102.769666666667</v>
      </c>
      <c r="F58" s="86">
        <f t="shared" si="2"/>
        <v>2738.98116666667</v>
      </c>
      <c r="G58" s="87">
        <f t="shared" si="2"/>
        <v>2825.33333333322</v>
      </c>
      <c r="H58" s="88" t="s">
        <v>23</v>
      </c>
      <c r="I58" s="88"/>
      <c r="K58" s="89"/>
      <c r="M58" s="90"/>
    </row>
    <row r="59" spans="1:11">
      <c r="A59" s="21">
        <v>44356</v>
      </c>
      <c r="B59" s="77">
        <f>'DC4-1'!B62</f>
        <v>2581.994</v>
      </c>
      <c r="C59" s="77">
        <f>IF(ISERROR(VLOOKUP(A59,'DC4-1'!$A$4:$Q$1997,5,TRUE)),"",VLOOKUP(A59,'DC4-1'!$A$4:$Q$1997,5,TRUE))</f>
        <v>259.74</v>
      </c>
      <c r="D59" s="65">
        <v>102.736</v>
      </c>
      <c r="E59" s="65">
        <v>102.769</v>
      </c>
      <c r="F59" s="74">
        <f t="shared" si="0"/>
        <v>2738.9815</v>
      </c>
      <c r="G59" s="75">
        <f t="shared" si="1"/>
        <v>2824.99999999982</v>
      </c>
      <c r="K59" s="82">
        <f>IF(AND(年报!N$2&lt;=A61,A61&lt;=年报!N$3),1,0)</f>
        <v>0</v>
      </c>
    </row>
    <row r="60" spans="1:11">
      <c r="A60" s="21">
        <v>44356</v>
      </c>
      <c r="B60" s="77">
        <f>'DC4-1'!B63</f>
        <v>2581.994</v>
      </c>
      <c r="C60" s="77">
        <f>IF(ISERROR(VLOOKUP(A60,'DC4-1'!$A$4:$Q$1997,5,TRUE)),"",VLOOKUP(A60,'DC4-1'!$A$4:$Q$1997,5,TRUE))</f>
        <v>259.74</v>
      </c>
      <c r="D60" s="65">
        <v>102.736</v>
      </c>
      <c r="E60" s="65">
        <v>102.77</v>
      </c>
      <c r="F60" s="74">
        <f t="shared" si="0"/>
        <v>2738.981</v>
      </c>
      <c r="G60" s="75">
        <f t="shared" si="1"/>
        <v>2825.49999999992</v>
      </c>
      <c r="K60" s="82">
        <f>IF(AND(年报!N$2&lt;=A60,A60&lt;=年报!N$3),1,0)</f>
        <v>0</v>
      </c>
    </row>
    <row r="61" spans="1:11">
      <c r="A61" s="21">
        <v>44356</v>
      </c>
      <c r="B61" s="77">
        <f>'DC4-1'!B64</f>
        <v>2581.994</v>
      </c>
      <c r="C61" s="77">
        <f>IF(ISERROR(VLOOKUP(A61,'DC4-1'!$A$4:$Q$1997,5,TRUE)),"",VLOOKUP(A61,'DC4-1'!$A$4:$Q$1997,5,TRUE))</f>
        <v>259.74</v>
      </c>
      <c r="D61" s="65">
        <v>102.736</v>
      </c>
      <c r="E61" s="65">
        <v>102.77</v>
      </c>
      <c r="F61" s="74">
        <f t="shared" si="0"/>
        <v>2738.981</v>
      </c>
      <c r="G61" s="75">
        <f t="shared" si="1"/>
        <v>2825.49999999992</v>
      </c>
      <c r="K61" s="82">
        <f>IF(AND(年报!N$2&lt;=A61,A61&lt;=年报!N$3),1,0)</f>
        <v>0</v>
      </c>
    </row>
    <row r="62" spans="1:11">
      <c r="A62" s="21">
        <v>44361</v>
      </c>
      <c r="B62" s="77">
        <f>'DC4-1'!B65</f>
        <v>2581.994</v>
      </c>
      <c r="C62" s="77">
        <f>IF(ISERROR(VLOOKUP(A62,'DC4-1'!$A$4:$Q$1997,5,TRUE)),"",VLOOKUP(A62,'DC4-1'!$A$4:$Q$1997,5,TRUE))</f>
        <v>260.884</v>
      </c>
      <c r="D62" s="65">
        <v>103.901</v>
      </c>
      <c r="E62" s="65">
        <v>103.932</v>
      </c>
      <c r="F62" s="74">
        <f t="shared" si="0"/>
        <v>2738.9615</v>
      </c>
      <c r="G62" s="75">
        <f t="shared" si="1"/>
        <v>2844.9999999998</v>
      </c>
      <c r="K62" s="82">
        <f>IF(AND(年报!N$2&lt;=A62,A62&lt;=年报!N$3),1,0)</f>
        <v>0</v>
      </c>
    </row>
    <row r="63" spans="1:11">
      <c r="A63" s="21">
        <v>44363</v>
      </c>
      <c r="B63" s="77">
        <f>'DC4-1'!B66</f>
        <v>2581.994</v>
      </c>
      <c r="C63" s="77">
        <f>IF(ISERROR(VLOOKUP(A63,'DC4-1'!$A$4:$Q$1997,5,TRUE)),"",VLOOKUP(A63,'DC4-1'!$A$4:$Q$1997,5,TRUE))</f>
        <v>260.87</v>
      </c>
      <c r="D63" s="65">
        <v>103.888</v>
      </c>
      <c r="E63" s="65">
        <v>103.92</v>
      </c>
      <c r="F63" s="74">
        <f t="shared" si="0"/>
        <v>2738.96</v>
      </c>
      <c r="G63" s="75">
        <f t="shared" si="1"/>
        <v>2846.50000000011</v>
      </c>
      <c r="K63" s="82">
        <f>IF(AND(年报!N$2&lt;=A63,A63&lt;=年报!N$3),1,0)</f>
        <v>0</v>
      </c>
    </row>
    <row r="64" spans="1:11">
      <c r="A64" s="21">
        <v>44366</v>
      </c>
      <c r="B64" s="77">
        <f>'DC4-1'!B67</f>
        <v>2581.994</v>
      </c>
      <c r="C64" s="77">
        <f>IF(ISERROR(VLOOKUP(A64,'DC4-1'!$A$4:$Q$1997,5,TRUE)),"",VLOOKUP(A64,'DC4-1'!$A$4:$Q$1997,5,TRUE))</f>
        <v>260.858</v>
      </c>
      <c r="D64" s="65">
        <v>103.878</v>
      </c>
      <c r="E64" s="65">
        <v>103.911</v>
      </c>
      <c r="F64" s="74">
        <f t="shared" si="0"/>
        <v>2738.9575</v>
      </c>
      <c r="G64" s="75">
        <f t="shared" si="1"/>
        <v>2848.99999999971</v>
      </c>
      <c r="K64" s="82">
        <f>IF(AND(年报!N$2&lt;=A64,A64&lt;=年报!N$3),1,0)</f>
        <v>0</v>
      </c>
    </row>
    <row r="65" spans="1:11">
      <c r="A65" s="21">
        <v>44367</v>
      </c>
      <c r="B65" s="77">
        <f>'DC4-1'!B68</f>
        <v>2581.994</v>
      </c>
      <c r="C65" s="77">
        <f>IF(ISERROR(VLOOKUP(A65,'DC4-1'!$A$4:$Q$1997,5,TRUE)),"",VLOOKUP(A65,'DC4-1'!$A$4:$Q$1997,5,TRUE))</f>
        <v>260.8105</v>
      </c>
      <c r="D65" s="65">
        <v>103.857</v>
      </c>
      <c r="E65" s="65">
        <v>103.886</v>
      </c>
      <c r="F65" s="74">
        <f t="shared" si="0"/>
        <v>2738.933</v>
      </c>
      <c r="G65" s="75">
        <f t="shared" si="1"/>
        <v>2873.50000000015</v>
      </c>
      <c r="K65" s="82">
        <f>IF(AND(年报!N$2&lt;=A65,A65&lt;=年报!N$3),1,0)</f>
        <v>0</v>
      </c>
    </row>
    <row r="66" spans="1:11">
      <c r="A66" s="21">
        <v>44372</v>
      </c>
      <c r="B66" s="77">
        <f>'DC4-1'!B69</f>
        <v>2581.994</v>
      </c>
      <c r="C66" s="77">
        <f>IF(ISERROR(VLOOKUP(A66,'DC4-1'!$A$4:$Q$1997,5,TRUE)),"",VLOOKUP(A66,'DC4-1'!$A$4:$Q$1997,5,TRUE))</f>
        <v>260.8405</v>
      </c>
      <c r="D66" s="65">
        <v>103.866</v>
      </c>
      <c r="E66" s="65">
        <v>103.897</v>
      </c>
      <c r="F66" s="74">
        <f t="shared" si="0"/>
        <v>2738.953</v>
      </c>
      <c r="G66" s="75">
        <f t="shared" si="1"/>
        <v>2853.50000000017</v>
      </c>
      <c r="K66" s="82">
        <f>IF(AND(年报!N$2&lt;=A66,A66&lt;=年报!N$3),1,0)</f>
        <v>0</v>
      </c>
    </row>
    <row r="67" spans="1:11">
      <c r="A67" s="21">
        <v>44373</v>
      </c>
      <c r="B67" s="77">
        <f>'DC4-1'!B70</f>
        <v>2581.994</v>
      </c>
      <c r="C67" s="77">
        <f>IF(ISERROR(VLOOKUP(A67,'DC4-1'!$A$4:$Q$1997,5,TRUE)),"",VLOOKUP(A67,'DC4-1'!$A$4:$Q$1997,5,TRUE))</f>
        <v>260.83</v>
      </c>
      <c r="D67" s="65">
        <v>103.852</v>
      </c>
      <c r="E67" s="65">
        <v>103.887</v>
      </c>
      <c r="F67" s="74">
        <f t="shared" si="0"/>
        <v>2738.9545</v>
      </c>
      <c r="G67" s="75">
        <f t="shared" si="1"/>
        <v>2851.99999999986</v>
      </c>
      <c r="K67" s="82">
        <f>IF(AND(年报!N$2&lt;=A67,A67&lt;=年报!N$3),1,0)</f>
        <v>0</v>
      </c>
    </row>
    <row r="68" spans="1:11">
      <c r="A68" s="21">
        <v>44375</v>
      </c>
      <c r="B68" s="77">
        <f>'DC4-1'!B71</f>
        <v>2581.994</v>
      </c>
      <c r="C68" s="77">
        <f>IF(ISERROR(VLOOKUP(A68,'DC4-1'!$A$4:$Q$1997,5,TRUE)),"",VLOOKUP(A68,'DC4-1'!$A$4:$Q$1997,5,TRUE))</f>
        <v>260.8225</v>
      </c>
      <c r="D68" s="65">
        <v>103.853</v>
      </c>
      <c r="E68" s="65">
        <v>103.883</v>
      </c>
      <c r="F68" s="74">
        <f t="shared" si="0"/>
        <v>2738.9485</v>
      </c>
      <c r="G68" s="75">
        <f t="shared" si="1"/>
        <v>2858.00000000017</v>
      </c>
      <c r="K68" s="82">
        <f>IF(AND(年报!N$2&lt;=A68,A68&lt;=年报!N$3),1,0)</f>
        <v>0</v>
      </c>
    </row>
    <row r="69" spans="1:11">
      <c r="A69" s="21">
        <v>44377</v>
      </c>
      <c r="B69" s="77">
        <f>'DC4-1'!B72</f>
        <v>2581.994</v>
      </c>
      <c r="C69" s="77">
        <f>IF(ISERROR(VLOOKUP(A69,'DC4-1'!$A$4:$Q$1997,5,TRUE)),"",VLOOKUP(A69,'DC4-1'!$A$4:$Q$1997,5,TRUE))</f>
        <v>260.8085</v>
      </c>
      <c r="D69" s="65">
        <v>103.845</v>
      </c>
      <c r="E69" s="65">
        <v>103.876</v>
      </c>
      <c r="F69" s="74">
        <f t="shared" si="0"/>
        <v>2738.942</v>
      </c>
      <c r="G69" s="75">
        <f t="shared" si="1"/>
        <v>2864.50000000013</v>
      </c>
      <c r="K69" s="82">
        <f>IF(AND(年报!N$2&lt;=A69,A69&lt;=年报!N$3),1,0)</f>
        <v>0</v>
      </c>
    </row>
    <row r="70" spans="1:11">
      <c r="A70" s="21">
        <v>44380</v>
      </c>
      <c r="B70" s="77">
        <f>'DC4-1'!B73</f>
        <v>2581.994</v>
      </c>
      <c r="C70" s="77">
        <f>IF(ISERROR(VLOOKUP(A70,'DC4-1'!$A$4:$Q$1997,5,TRUE)),"",VLOOKUP(A70,'DC4-1'!$A$4:$Q$1997,5,TRUE))</f>
        <v>260.789</v>
      </c>
      <c r="D70" s="65">
        <v>103.837</v>
      </c>
      <c r="E70" s="65">
        <v>103.865</v>
      </c>
      <c r="F70" s="74">
        <f t="shared" si="0"/>
        <v>2738.932</v>
      </c>
      <c r="G70" s="75">
        <f t="shared" si="1"/>
        <v>2874.4999999999</v>
      </c>
      <c r="K70" s="82">
        <f>IF(AND(年报!N$2&lt;=A70,A70&lt;=年报!N$3),1,0)</f>
        <v>0</v>
      </c>
    </row>
    <row r="71" spans="1:11">
      <c r="A71" s="21">
        <v>44383</v>
      </c>
      <c r="B71" s="77">
        <f>'DC4-1'!B74</f>
        <v>2581.994</v>
      </c>
      <c r="C71" s="77">
        <f>IF(ISERROR(VLOOKUP(A71,'DC4-1'!$A$4:$Q$1997,5,TRUE)),"",VLOOKUP(A71,'DC4-1'!$A$4:$Q$1997,5,TRUE))</f>
        <v>260.794</v>
      </c>
      <c r="D71" s="62">
        <v>103.837</v>
      </c>
      <c r="E71" s="62">
        <v>103.868</v>
      </c>
      <c r="F71" s="74">
        <f t="shared" si="0"/>
        <v>2738.9355</v>
      </c>
      <c r="G71" s="75">
        <f t="shared" si="1"/>
        <v>2871.00000000009</v>
      </c>
      <c r="H71" s="75"/>
      <c r="K71" s="82">
        <f>IF(AND(年报!N$2&lt;=A71,A71&lt;=年报!N$3),1,0)</f>
        <v>0</v>
      </c>
    </row>
    <row r="72" spans="1:11">
      <c r="A72" s="21">
        <v>44385</v>
      </c>
      <c r="B72" s="77">
        <f>'DC4-1'!B75</f>
        <v>2581.994</v>
      </c>
      <c r="C72" s="77">
        <f>IF(ISERROR(VLOOKUP(A72,'DC4-1'!$A$4:$Q$1997,5,TRUE)),"",VLOOKUP(A72,'DC4-1'!$A$4:$Q$1997,5,TRUE))</f>
        <v>260.7795</v>
      </c>
      <c r="D72" s="65">
        <v>103.826</v>
      </c>
      <c r="E72" s="65">
        <v>103.857</v>
      </c>
      <c r="F72" s="74">
        <f t="shared" si="0"/>
        <v>2738.932</v>
      </c>
      <c r="G72" s="75">
        <f t="shared" si="1"/>
        <v>2874.4999999999</v>
      </c>
      <c r="K72" s="82">
        <f>IF(AND(年报!N$2&lt;=A72,A72&lt;=年报!N$3),1,0)</f>
        <v>0</v>
      </c>
    </row>
    <row r="73" spans="1:11">
      <c r="A73" s="21">
        <v>44387</v>
      </c>
      <c r="B73" s="77">
        <f>'DC4-1'!B76</f>
        <v>2581.994</v>
      </c>
      <c r="C73" s="77">
        <f>IF(ISERROR(VLOOKUP(A73,'DC4-1'!$A$4:$Q$1997,5,TRUE)),"",VLOOKUP(A73,'DC4-1'!$A$4:$Q$1997,5,TRUE))</f>
        <v>260.775</v>
      </c>
      <c r="D73" s="65">
        <v>103.821</v>
      </c>
      <c r="E73" s="65">
        <v>103.853</v>
      </c>
      <c r="F73" s="74">
        <f t="shared" si="0"/>
        <v>2738.932</v>
      </c>
      <c r="G73" s="75">
        <f t="shared" si="1"/>
        <v>2874.4999999999</v>
      </c>
      <c r="K73" s="82">
        <f>IF(AND(年报!N$2&lt;=A73,A73&lt;=年报!N$3),1,0)</f>
        <v>0</v>
      </c>
    </row>
    <row r="74" spans="1:11">
      <c r="A74" s="21">
        <v>44390</v>
      </c>
      <c r="B74" s="77">
        <f>'DC4-1'!B77</f>
        <v>2581.994</v>
      </c>
      <c r="C74" s="77">
        <f>IF(ISERROR(VLOOKUP(A74,'DC4-1'!$A$4:$Q$1997,5,TRUE)),"",VLOOKUP(A74,'DC4-1'!$A$4:$Q$1997,5,TRUE))</f>
        <v>260.771</v>
      </c>
      <c r="D74" s="65">
        <v>103.815</v>
      </c>
      <c r="E74" s="65">
        <v>103.849</v>
      </c>
      <c r="F74" s="74">
        <f t="shared" si="0"/>
        <v>2738.933</v>
      </c>
      <c r="G74" s="75">
        <f t="shared" si="1"/>
        <v>2873.49999999969</v>
      </c>
      <c r="K74" s="82">
        <f>IF(AND(年报!N$2&lt;=A74,A74&lt;=年报!N$3),1,0)</f>
        <v>0</v>
      </c>
    </row>
    <row r="75" spans="1:11">
      <c r="A75" s="21">
        <v>44397</v>
      </c>
      <c r="B75" s="77">
        <f>'DC4-1'!B78</f>
        <v>2581.994</v>
      </c>
      <c r="C75" s="77">
        <f>IF(ISERROR(VLOOKUP(A75,'DC4-1'!$A$4:$Q$1997,5,TRUE)),"",VLOOKUP(A75,'DC4-1'!$A$4:$Q$1997,5,TRUE))</f>
        <v>262.638</v>
      </c>
      <c r="D75" s="65">
        <v>105.714</v>
      </c>
      <c r="E75" s="65">
        <v>105.743</v>
      </c>
      <c r="F75" s="74">
        <f t="shared" si="0"/>
        <v>2738.9035</v>
      </c>
      <c r="G75" s="75">
        <f t="shared" si="1"/>
        <v>2903.00000000025</v>
      </c>
      <c r="K75" s="82"/>
    </row>
    <row r="76" spans="1:11">
      <c r="A76" s="21">
        <v>44401</v>
      </c>
      <c r="B76" s="77">
        <f>'DC4-1'!B79</f>
        <v>2581.994</v>
      </c>
      <c r="C76" s="77">
        <f>IF(ISERROR(VLOOKUP(A76,'DC4-1'!$A$4:$Q$1997,5,TRUE)),"",VLOOKUP(A76,'DC4-1'!$A$4:$Q$1997,5,TRUE))</f>
        <v>262.635</v>
      </c>
      <c r="D76" s="65">
        <v>105.705</v>
      </c>
      <c r="E76" s="65">
        <v>105.734</v>
      </c>
      <c r="F76" s="74">
        <f t="shared" si="0"/>
        <v>2738.9095</v>
      </c>
      <c r="G76" s="75">
        <f t="shared" si="1"/>
        <v>2897.00000000039</v>
      </c>
      <c r="K76" s="82"/>
    </row>
    <row r="77" spans="1:11">
      <c r="A77" s="21">
        <v>44437</v>
      </c>
      <c r="B77" s="77">
        <f>'DC4-1'!B80</f>
        <v>2581.994</v>
      </c>
      <c r="C77" s="77">
        <f>IF(ISERROR(VLOOKUP(A77,'DC4-1'!$A$4:$Q$1997,5,TRUE)),"",VLOOKUP(A77,'DC4-1'!$A$4:$Q$1997,5,TRUE))</f>
        <v>269.265</v>
      </c>
      <c r="D77" s="65">
        <v>112.389</v>
      </c>
      <c r="E77" s="65">
        <v>112.411</v>
      </c>
      <c r="F77" s="74">
        <f t="shared" si="0"/>
        <v>2738.859</v>
      </c>
      <c r="G77" s="75">
        <f t="shared" si="1"/>
        <v>2947.50000000022</v>
      </c>
      <c r="K77" s="82"/>
    </row>
    <row r="78" spans="1:11">
      <c r="A78" s="21">
        <v>44445</v>
      </c>
      <c r="B78" s="77">
        <f>'DC4-1'!B81</f>
        <v>2581.994</v>
      </c>
      <c r="C78" s="77">
        <f>IF(ISERROR(VLOOKUP(A78,'DC4-1'!$A$4:$Q$1997,5,TRUE)),"",VLOOKUP(A78,'DC4-1'!$A$4:$Q$1997,5,TRUE))</f>
        <v>269.7915</v>
      </c>
      <c r="D78" s="65">
        <v>112.929</v>
      </c>
      <c r="E78" s="65">
        <v>112.96</v>
      </c>
      <c r="F78" s="74">
        <f t="shared" si="0"/>
        <v>2738.841</v>
      </c>
      <c r="G78" s="75">
        <f t="shared" si="1"/>
        <v>2965.50000000025</v>
      </c>
      <c r="K78" s="82"/>
    </row>
    <row r="79" spans="1:11">
      <c r="A79" s="21">
        <v>44448</v>
      </c>
      <c r="B79" s="77">
        <f>'DC4-1'!B82</f>
        <v>2581.994</v>
      </c>
      <c r="C79" s="77">
        <f>IF(ISERROR(VLOOKUP(A79,'DC4-1'!$A$4:$Q$1997,5,TRUE)),"",VLOOKUP(A79,'DC4-1'!$A$4:$Q$1997,5,TRUE))</f>
        <v>269.7105</v>
      </c>
      <c r="D79" s="65">
        <v>112.827</v>
      </c>
      <c r="E79" s="65">
        <v>112.939</v>
      </c>
      <c r="F79" s="74">
        <f t="shared" si="0"/>
        <v>2738.8215</v>
      </c>
      <c r="G79" s="75">
        <f t="shared" si="1"/>
        <v>2984.99999999967</v>
      </c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F93" s="74"/>
      <c r="G93" s="75"/>
      <c r="H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F116" s="74"/>
      <c r="G116" s="75"/>
      <c r="H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F139" s="74"/>
      <c r="G139" s="75"/>
      <c r="H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F162" s="74"/>
      <c r="G162" s="75"/>
      <c r="H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F185" s="74"/>
      <c r="G185" s="75"/>
      <c r="H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F208" s="74"/>
      <c r="G208" s="75"/>
      <c r="H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F231" s="74"/>
      <c r="G231" s="75"/>
      <c r="H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:11">
      <c r="A235" s="21"/>
      <c r="B235" s="77"/>
      <c r="C235" s="77"/>
      <c r="D235" s="65"/>
      <c r="E235" s="65"/>
      <c r="F235" s="74"/>
      <c r="G235" s="75"/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  <row r="877" spans="11:11">
      <c r="K877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6"/>
  <sheetViews>
    <sheetView topLeftCell="A45" workbookViewId="0">
      <selection activeCell="E68" sqref="E68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218</v>
      </c>
      <c r="B2" s="65"/>
      <c r="C2" s="69">
        <v>43694</v>
      </c>
      <c r="D2" s="70" t="s">
        <v>219</v>
      </c>
      <c r="E2" s="70" t="s">
        <v>220</v>
      </c>
      <c r="F2" s="93">
        <v>2747.533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43713</v>
      </c>
      <c r="B4" s="77">
        <f>'DC4-1'!B9</f>
        <v>2581.994</v>
      </c>
      <c r="C4" s="77">
        <f>IF(ISERROR(VLOOKUP(A4,'DC4-1'!$A$4:$Q$1997,5,TRUE)),"",VLOOKUP(A4,'DC4-1'!$A$4:$Q$1997,5,TRUE))</f>
        <v>167.8675</v>
      </c>
      <c r="D4" s="65">
        <v>2.196</v>
      </c>
      <c r="E4" s="65">
        <v>2.224</v>
      </c>
      <c r="F4" s="74">
        <f>(B4+C4)-(D4+E4)/2</f>
        <v>2747.6515</v>
      </c>
      <c r="G4" s="75">
        <f>(F$4-F4)*1000</f>
        <v>0</v>
      </c>
      <c r="K4" s="82">
        <f>IF(AND(年报!N$2&lt;=A4,A4&lt;=年报!N$3),1,0)</f>
        <v>0</v>
      </c>
    </row>
    <row r="5" spans="1:11">
      <c r="A5" s="21">
        <v>43722</v>
      </c>
      <c r="B5" s="77">
        <f>'DC4-1'!B10</f>
        <v>2581.994</v>
      </c>
      <c r="C5" s="77">
        <f>IF(ISERROR(VLOOKUP(A5,'DC4-1'!$A$4:$Q$1997,5,TRUE)),"",VLOOKUP(A5,'DC4-1'!$A$4:$Q$1997,5,TRUE))</f>
        <v>168.4295</v>
      </c>
      <c r="D5" s="65">
        <v>2.792</v>
      </c>
      <c r="E5" s="65">
        <v>2.821</v>
      </c>
      <c r="F5" s="74">
        <f t="shared" ref="F5:F67" si="0">(B5+C5)-(D5+E5)/2</f>
        <v>2747.617</v>
      </c>
      <c r="G5" s="75">
        <f t="shared" ref="G5:G67" si="1">(F$4-F5)*1000</f>
        <v>34.4999999997526</v>
      </c>
      <c r="K5" s="82">
        <f>IF(AND(年报!N$2&lt;=A5,A5&lt;=年报!N$3),1,0)</f>
        <v>0</v>
      </c>
    </row>
    <row r="6" spans="1:11">
      <c r="A6" s="21">
        <v>43728</v>
      </c>
      <c r="B6" s="77">
        <f>'DC4-1'!B11</f>
        <v>2581.994</v>
      </c>
      <c r="C6" s="77">
        <f>IF(ISERROR(VLOOKUP(A6,'DC4-1'!$A$4:$Q$1997,5,TRUE)),"",VLOOKUP(A6,'DC4-1'!$A$4:$Q$1997,5,TRUE))</f>
        <v>168.4115</v>
      </c>
      <c r="D6" s="65">
        <v>2.793</v>
      </c>
      <c r="E6" s="65">
        <v>2.82</v>
      </c>
      <c r="F6" s="74">
        <f t="shared" si="0"/>
        <v>2747.599</v>
      </c>
      <c r="G6" s="75">
        <f t="shared" si="1"/>
        <v>52.4999999997817</v>
      </c>
      <c r="K6" s="82">
        <f>IF(AND(年报!N$2&lt;=A6,A6&lt;=年报!N$3),1,0)</f>
        <v>0</v>
      </c>
    </row>
    <row r="7" spans="1:11">
      <c r="A7" s="21">
        <v>43742</v>
      </c>
      <c r="B7" s="77">
        <f>'DC4-1'!B12</f>
        <v>2581.994</v>
      </c>
      <c r="C7" s="77">
        <f>IF(ISERROR(VLOOKUP(A7,'DC4-1'!$A$4:$Q$1997,5,TRUE)),"",VLOOKUP(A7,'DC4-1'!$A$4:$Q$1997,5,TRUE))</f>
        <v>171.1225</v>
      </c>
      <c r="D7" s="65">
        <v>5.551</v>
      </c>
      <c r="E7" s="65">
        <v>5.581</v>
      </c>
      <c r="F7" s="74">
        <f t="shared" si="0"/>
        <v>2747.5505</v>
      </c>
      <c r="G7" s="75">
        <f t="shared" si="1"/>
        <v>100.999999999658</v>
      </c>
      <c r="K7" s="82">
        <f>IF(AND(年报!N$2&lt;=A7,A7&lt;=年报!N$3),1,0)</f>
        <v>0</v>
      </c>
    </row>
    <row r="8" spans="1:11">
      <c r="A8" s="21">
        <v>43749</v>
      </c>
      <c r="B8" s="77">
        <f>'DC4-1'!B13</f>
        <v>2581.994</v>
      </c>
      <c r="C8" s="77">
        <f>IF(ISERROR(VLOOKUP(A8,'DC4-1'!$A$4:$Q$1997,5,TRUE)),"",VLOOKUP(A8,'DC4-1'!$A$4:$Q$1997,5,TRUE))</f>
        <v>171.085</v>
      </c>
      <c r="D8" s="65">
        <v>5.551</v>
      </c>
      <c r="E8" s="65">
        <v>5.581</v>
      </c>
      <c r="F8" s="74">
        <f t="shared" si="0"/>
        <v>2747.513</v>
      </c>
      <c r="G8" s="75">
        <f t="shared" si="1"/>
        <v>138.499999999567</v>
      </c>
      <c r="K8" s="82">
        <f>IF(AND(年报!N$2&lt;=A8,A8&lt;=年报!N$3),1,0)</f>
        <v>0</v>
      </c>
    </row>
    <row r="9" spans="1:11">
      <c r="A9" s="21">
        <v>43762</v>
      </c>
      <c r="B9" s="77">
        <f>'DC4-1'!B14</f>
        <v>2581.994</v>
      </c>
      <c r="C9" s="77">
        <f>IF(ISERROR(VLOOKUP(A9,'DC4-1'!$A$4:$Q$1997,5,TRUE)),"",VLOOKUP(A9,'DC4-1'!$A$4:$Q$1997,5,TRUE))</f>
        <v>174.3905</v>
      </c>
      <c r="D9" s="65">
        <v>8.958</v>
      </c>
      <c r="E9" s="65">
        <v>8.99</v>
      </c>
      <c r="F9" s="74">
        <f t="shared" si="0"/>
        <v>2747.4105</v>
      </c>
      <c r="G9" s="75">
        <f t="shared" si="1"/>
        <v>240.999999999985</v>
      </c>
      <c r="K9" s="82">
        <f>IF(AND(年报!N$2&lt;=A9,A9&lt;=年报!N$3),1,0)</f>
        <v>0</v>
      </c>
    </row>
    <row r="10" spans="1:11">
      <c r="A10" s="21">
        <v>43770</v>
      </c>
      <c r="B10" s="77">
        <f>'DC4-1'!B15</f>
        <v>2581.994</v>
      </c>
      <c r="C10" s="77">
        <f>IF(ISERROR(VLOOKUP(A10,'DC4-1'!$A$4:$Q$1997,5,TRUE)),"",VLOOKUP(A10,'DC4-1'!$A$4:$Q$1997,5,TRUE))</f>
        <v>177.4835</v>
      </c>
      <c r="D10" s="65">
        <v>12.105</v>
      </c>
      <c r="E10" s="65">
        <v>12.135</v>
      </c>
      <c r="F10" s="74">
        <f t="shared" si="0"/>
        <v>2747.3575</v>
      </c>
      <c r="G10" s="75">
        <f t="shared" si="1"/>
        <v>293.999999999869</v>
      </c>
      <c r="K10" s="82">
        <f>IF(AND(年报!N$2&lt;=A10,A10&lt;=年报!N$3),1,0)</f>
        <v>0</v>
      </c>
    </row>
    <row r="11" spans="1:11">
      <c r="A11" s="21">
        <v>43778</v>
      </c>
      <c r="B11" s="77">
        <f>'DC4-1'!B16</f>
        <v>2581.994</v>
      </c>
      <c r="C11" s="77">
        <f>IF(ISERROR(VLOOKUP(A11,'DC4-1'!$A$4:$Q$1997,5,TRUE)),"",VLOOKUP(A11,'DC4-1'!$A$4:$Q$1997,5,TRUE))</f>
        <v>180.6385</v>
      </c>
      <c r="D11" s="65">
        <v>15.337</v>
      </c>
      <c r="E11" s="65">
        <v>15.368</v>
      </c>
      <c r="F11" s="74">
        <f t="shared" si="0"/>
        <v>2747.28</v>
      </c>
      <c r="G11" s="75">
        <f t="shared" si="1"/>
        <v>371.499999999742</v>
      </c>
      <c r="K11" s="82">
        <f>IF(AND(年报!N$2&lt;=A11,A11&lt;=年报!N$3),1,0)</f>
        <v>0</v>
      </c>
    </row>
    <row r="12" spans="1:11">
      <c r="A12" s="21">
        <v>43791</v>
      </c>
      <c r="B12" s="77">
        <f>'DC4-1'!B17</f>
        <v>2581.994</v>
      </c>
      <c r="C12" s="77">
        <f>IF(ISERROR(VLOOKUP(A12,'DC4-1'!$A$4:$Q$1997,5,TRUE)),"",VLOOKUP(A12,'DC4-1'!$A$4:$Q$1997,5,TRUE))</f>
        <v>184.322</v>
      </c>
      <c r="D12" s="65">
        <v>19.136</v>
      </c>
      <c r="E12" s="65">
        <v>19.167</v>
      </c>
      <c r="F12" s="74">
        <f t="shared" si="0"/>
        <v>2747.1645</v>
      </c>
      <c r="G12" s="75">
        <f t="shared" si="1"/>
        <v>486.999999999625</v>
      </c>
      <c r="K12" s="82">
        <f>IF(AND(年报!N$2&lt;=A12,A12&lt;=年报!N$3),1,0)</f>
        <v>0</v>
      </c>
    </row>
    <row r="13" spans="1:11">
      <c r="A13" s="21">
        <v>43802</v>
      </c>
      <c r="B13" s="77">
        <f>'DC4-1'!B18</f>
        <v>2581.994</v>
      </c>
      <c r="C13" s="77">
        <f>IF(ISERROR(VLOOKUP(A13,'DC4-1'!$A$4:$Q$1997,5,TRUE)),"",VLOOKUP(A13,'DC4-1'!$A$4:$Q$1997,5,TRUE))</f>
        <v>187.01</v>
      </c>
      <c r="D13" s="65">
        <v>21.824</v>
      </c>
      <c r="E13" s="65">
        <v>21.854</v>
      </c>
      <c r="F13" s="74">
        <f t="shared" si="0"/>
        <v>2747.165</v>
      </c>
      <c r="G13" s="75">
        <f t="shared" si="1"/>
        <v>486.499999999978</v>
      </c>
      <c r="K13" s="82">
        <f>IF(AND(年报!N$2&lt;=A13,A13&lt;=年报!N$3),1,0)</f>
        <v>0</v>
      </c>
    </row>
    <row r="14" spans="1:11">
      <c r="A14" s="21">
        <v>43824</v>
      </c>
      <c r="B14" s="77">
        <f>'DC4-1'!B19</f>
        <v>2581.994</v>
      </c>
      <c r="C14" s="77">
        <f>IF(ISERROR(VLOOKUP(A14,'DC4-1'!$A$4:$Q$1997,5,TRUE)),"",VLOOKUP(A14,'DC4-1'!$A$4:$Q$1997,5,TRUE))</f>
        <v>190.2285</v>
      </c>
      <c r="D14" s="65">
        <v>25.265</v>
      </c>
      <c r="E14" s="65">
        <v>25.295</v>
      </c>
      <c r="F14" s="74">
        <f t="shared" si="0"/>
        <v>2746.9425</v>
      </c>
      <c r="G14" s="75">
        <f t="shared" si="1"/>
        <v>708.999999999833</v>
      </c>
      <c r="K14" s="82">
        <f>IF(AND(年报!N$2&lt;=A14,A14&lt;=年报!N$3),1,0)</f>
        <v>1</v>
      </c>
    </row>
    <row r="15" spans="1:11">
      <c r="A15" s="21">
        <v>43834</v>
      </c>
      <c r="B15" s="77">
        <f>'DC4-1'!B20</f>
        <v>2581.994</v>
      </c>
      <c r="C15" s="77">
        <f>IF(ISERROR(VLOOKUP(A15,'DC4-1'!$A$4:$Q$1997,5,TRUE)),"",VLOOKUP(A15,'DC4-1'!$A$4:$Q$1997,5,TRUE))</f>
        <v>190.2345</v>
      </c>
      <c r="D15" s="65">
        <v>25.278</v>
      </c>
      <c r="E15" s="65">
        <v>25.311</v>
      </c>
      <c r="F15" s="74">
        <f t="shared" si="0"/>
        <v>2746.934</v>
      </c>
      <c r="G15" s="75">
        <f t="shared" si="1"/>
        <v>717.499999999745</v>
      </c>
      <c r="K15" s="82">
        <f>IF(AND(年报!N$2&lt;=A15,A15&lt;=年报!N$3),1,0)</f>
        <v>1</v>
      </c>
    </row>
    <row r="16" spans="1:11">
      <c r="A16" s="21">
        <v>43839</v>
      </c>
      <c r="B16" s="77">
        <f>'DC4-1'!B21</f>
        <v>2581.994</v>
      </c>
      <c r="C16" s="77">
        <f>IF(ISERROR(VLOOKUP(A16,'DC4-1'!$A$4:$Q$1997,5,TRUE)),"",VLOOKUP(A16,'DC4-1'!$A$4:$Q$1997,5,TRUE))</f>
        <v>193.5085</v>
      </c>
      <c r="D16" s="65">
        <v>28.608</v>
      </c>
      <c r="E16" s="65">
        <v>28.64</v>
      </c>
      <c r="F16" s="74">
        <f t="shared" si="0"/>
        <v>2746.8785</v>
      </c>
      <c r="G16" s="75">
        <f t="shared" si="1"/>
        <v>772.999999999683</v>
      </c>
      <c r="K16" s="82">
        <f>IF(AND(年报!N$2&lt;=A16,A16&lt;=年报!N$3),1,0)</f>
        <v>1</v>
      </c>
    </row>
    <row r="17" spans="1:11">
      <c r="A17" s="21">
        <v>43845</v>
      </c>
      <c r="B17" s="77">
        <f>'DC4-1'!B22</f>
        <v>2581.994</v>
      </c>
      <c r="C17" s="77">
        <f>IF(ISERROR(VLOOKUP(A17,'DC4-1'!$A$4:$Q$1997,5,TRUE)),"",VLOOKUP(A17,'DC4-1'!$A$4:$Q$1997,5,TRUE))</f>
        <v>193.499</v>
      </c>
      <c r="D17" s="65">
        <v>28.624</v>
      </c>
      <c r="E17" s="65">
        <v>28.664</v>
      </c>
      <c r="F17" s="74">
        <f t="shared" si="0"/>
        <v>2746.849</v>
      </c>
      <c r="G17" s="75">
        <f t="shared" si="1"/>
        <v>802.499999999782</v>
      </c>
      <c r="K17" s="82">
        <f>IF(AND(年报!N$2&lt;=A17,A17&lt;=年报!N$3),1,0)</f>
        <v>1</v>
      </c>
    </row>
    <row r="18" spans="1:11">
      <c r="A18" s="21">
        <v>43908</v>
      </c>
      <c r="B18" s="77">
        <f>'DC4-1'!B23</f>
        <v>2581.994</v>
      </c>
      <c r="C18" s="77">
        <f>IF(ISERROR(VLOOKUP(A18,'DC4-1'!$A$4:$Q$1997,5,TRUE)),"",VLOOKUP(A18,'DC4-1'!$A$4:$Q$1997,5,TRUE))</f>
        <v>193.3015</v>
      </c>
      <c r="D18" s="65">
        <v>28.554</v>
      </c>
      <c r="E18" s="65">
        <v>28.599</v>
      </c>
      <c r="F18" s="74">
        <f t="shared" si="0"/>
        <v>2746.719</v>
      </c>
      <c r="G18" s="75">
        <f t="shared" si="1"/>
        <v>932.499999999891</v>
      </c>
      <c r="K18" s="82">
        <f>IF(AND(年报!N$2&lt;=A18,A18&lt;=年报!N$3),1,0)</f>
        <v>1</v>
      </c>
    </row>
    <row r="19" spans="1:11">
      <c r="A19" s="21">
        <v>43930</v>
      </c>
      <c r="B19" s="77">
        <f>'DC4-1'!B24</f>
        <v>2581.994</v>
      </c>
      <c r="C19" s="77">
        <f>IF(ISERROR(VLOOKUP(A19,'DC4-1'!$A$4:$Q$1997,5,TRUE)),"",VLOOKUP(A19,'DC4-1'!$A$4:$Q$1997,5,TRUE))</f>
        <v>200.2455</v>
      </c>
      <c r="D19" s="65">
        <v>35.544</v>
      </c>
      <c r="E19" s="65">
        <v>35.576</v>
      </c>
      <c r="F19" s="74">
        <f t="shared" si="0"/>
        <v>2746.6795</v>
      </c>
      <c r="G19" s="75">
        <f t="shared" si="1"/>
        <v>971.999999999753</v>
      </c>
      <c r="K19" s="82">
        <f>IF(AND(年报!N$2&lt;=A19,A19&lt;=年报!N$3),1,0)</f>
        <v>1</v>
      </c>
    </row>
    <row r="20" spans="1:11">
      <c r="A20" s="21">
        <v>43938</v>
      </c>
      <c r="B20" s="77">
        <f>'DC4-1'!B25</f>
        <v>2581.994</v>
      </c>
      <c r="C20" s="77">
        <f>IF(ISERROR(VLOOKUP(A20,'DC4-1'!$A$4:$Q$1997,5,TRUE)),"",VLOOKUP(A20,'DC4-1'!$A$4:$Q$1997,5,TRUE))</f>
        <v>203.081</v>
      </c>
      <c r="D20" s="65">
        <v>38.387</v>
      </c>
      <c r="E20" s="65">
        <v>38.414</v>
      </c>
      <c r="F20" s="74">
        <f t="shared" si="0"/>
        <v>2746.6745</v>
      </c>
      <c r="G20" s="75">
        <f t="shared" si="1"/>
        <v>976.999999999862</v>
      </c>
      <c r="K20" s="82">
        <f>IF(AND(年报!N$2&lt;=A20,A20&lt;=年报!N$3),1,0)</f>
        <v>1</v>
      </c>
    </row>
    <row r="21" spans="1:11">
      <c r="A21" s="21">
        <v>43942</v>
      </c>
      <c r="B21" s="77">
        <f>'DC4-1'!B26</f>
        <v>2581.994</v>
      </c>
      <c r="C21" s="77">
        <f>IF(ISERROR(VLOOKUP(A21,'DC4-1'!$A$4:$Q$1997,5,TRUE)),"",VLOOKUP(A21,'DC4-1'!$A$4:$Q$1997,5,TRUE))</f>
        <v>203.493</v>
      </c>
      <c r="D21" s="65">
        <v>38.867</v>
      </c>
      <c r="E21" s="65">
        <v>38.899</v>
      </c>
      <c r="F21" s="74">
        <f t="shared" si="0"/>
        <v>2746.604</v>
      </c>
      <c r="G21" s="75">
        <f t="shared" si="1"/>
        <v>1047.49999999967</v>
      </c>
      <c r="K21" s="82">
        <f>IF(AND(年报!N$2&lt;=A21,A21&lt;=年报!N$3),1,0)</f>
        <v>1</v>
      </c>
    </row>
    <row r="22" spans="1:11">
      <c r="A22" s="21">
        <v>43951</v>
      </c>
      <c r="B22" s="77">
        <f>'DC4-1'!B27</f>
        <v>2581.994</v>
      </c>
      <c r="C22" s="77">
        <f>IF(ISERROR(VLOOKUP(A22,'DC4-1'!$A$4:$Q$1997,5,TRUE)),"",VLOOKUP(A22,'DC4-1'!$A$4:$Q$1997,5,TRUE))</f>
        <v>206.1375</v>
      </c>
      <c r="D22" s="65">
        <v>41.581</v>
      </c>
      <c r="E22" s="65">
        <v>41.613</v>
      </c>
      <c r="F22" s="74">
        <f t="shared" si="0"/>
        <v>2746.5345</v>
      </c>
      <c r="G22" s="75">
        <f t="shared" si="1"/>
        <v>1117.00000000019</v>
      </c>
      <c r="K22" s="82">
        <f>IF(AND(年报!N$2&lt;=A22,A22&lt;=年报!N$3),1,0)</f>
        <v>1</v>
      </c>
    </row>
    <row r="23" spans="1:11">
      <c r="A23" s="21">
        <v>43956</v>
      </c>
      <c r="B23" s="77">
        <f>'DC4-1'!B28</f>
        <v>2581.994</v>
      </c>
      <c r="C23" s="77">
        <f>IF(ISERROR(VLOOKUP(A23,'DC4-1'!$A$4:$Q$1997,5,TRUE)),"",VLOOKUP(A23,'DC4-1'!$A$4:$Q$1997,5,TRUE))</f>
        <v>206.577</v>
      </c>
      <c r="D23" s="65">
        <v>42.033</v>
      </c>
      <c r="E23" s="65">
        <v>42.065</v>
      </c>
      <c r="F23" s="74">
        <f t="shared" si="0"/>
        <v>2746.522</v>
      </c>
      <c r="G23" s="75">
        <f t="shared" si="1"/>
        <v>1129.50000000001</v>
      </c>
      <c r="H23" s="75"/>
      <c r="K23" s="82">
        <f>IF(AND(年报!N$2&lt;=A23,A23&lt;=年报!N$3),1,0)</f>
        <v>1</v>
      </c>
    </row>
    <row r="24" spans="1:11">
      <c r="A24" s="21">
        <v>43964</v>
      </c>
      <c r="B24" s="77">
        <f>'DC4-1'!B29</f>
        <v>2581.994</v>
      </c>
      <c r="C24" s="77">
        <f>IF(ISERROR(VLOOKUP(A24,'DC4-1'!$A$4:$Q$1997,5,TRUE)),"",VLOOKUP(A24,'DC4-1'!$A$4:$Q$1997,5,TRUE))</f>
        <v>209.16</v>
      </c>
      <c r="D24" s="65">
        <v>44.582</v>
      </c>
      <c r="E24" s="65">
        <v>44.714</v>
      </c>
      <c r="F24" s="74">
        <f t="shared" si="0"/>
        <v>2746.506</v>
      </c>
      <c r="G24" s="75">
        <f t="shared" si="1"/>
        <v>1145.50000000008</v>
      </c>
      <c r="K24" s="82">
        <f>IF(AND(年报!N$2&lt;=A24,A24&lt;=年报!N$3),1,0)</f>
        <v>1</v>
      </c>
    </row>
    <row r="25" spans="1:11">
      <c r="A25" s="21">
        <v>43972</v>
      </c>
      <c r="B25" s="77">
        <f>'DC4-1'!B30</f>
        <v>2581.994</v>
      </c>
      <c r="C25" s="77">
        <f>IF(ISERROR(VLOOKUP(A25,'DC4-1'!$A$4:$Q$1997,5,TRUE)),"",VLOOKUP(A25,'DC4-1'!$A$4:$Q$1997,5,TRUE))</f>
        <v>212.1685</v>
      </c>
      <c r="D25" s="65">
        <v>47.765</v>
      </c>
      <c r="E25" s="65">
        <v>47.797</v>
      </c>
      <c r="F25" s="74">
        <f t="shared" si="0"/>
        <v>2746.3815</v>
      </c>
      <c r="G25" s="75">
        <f t="shared" si="1"/>
        <v>1269.99999999953</v>
      </c>
      <c r="K25" s="82">
        <f>IF(AND(年报!N$2&lt;=A25,A25&lt;=年报!N$3),1,0)</f>
        <v>1</v>
      </c>
    </row>
    <row r="26" spans="1:11">
      <c r="A26" s="21">
        <v>43980</v>
      </c>
      <c r="B26" s="77">
        <f>'DC4-1'!B31</f>
        <v>2581.994</v>
      </c>
      <c r="C26" s="77">
        <f>IF(ISERROR(VLOOKUP(A26,'DC4-1'!$A$4:$Q$1997,5,TRUE)),"",VLOOKUP(A26,'DC4-1'!$A$4:$Q$1997,5,TRUE))</f>
        <v>212.1675</v>
      </c>
      <c r="D26" s="65">
        <v>47.743</v>
      </c>
      <c r="E26" s="65">
        <v>47.776</v>
      </c>
      <c r="F26" s="74">
        <f t="shared" si="0"/>
        <v>2746.402</v>
      </c>
      <c r="G26" s="75">
        <f t="shared" si="1"/>
        <v>1249.4999999999</v>
      </c>
      <c r="K26" s="82">
        <f>IF(AND(年报!N$2&lt;=A26,A26&lt;=年报!N$3),1,0)</f>
        <v>1</v>
      </c>
    </row>
    <row r="27" spans="1:11">
      <c r="A27" s="21">
        <v>43999</v>
      </c>
      <c r="B27" s="77">
        <f>'DC4-1'!B32</f>
        <v>2581.994</v>
      </c>
      <c r="C27" s="77">
        <f>IF(ISERROR(VLOOKUP(A27,'DC4-1'!$A$4:$Q$1997,5,TRUE)),"",VLOOKUP(A27,'DC4-1'!$A$4:$Q$1997,5,TRUE))</f>
        <v>215.368</v>
      </c>
      <c r="D27" s="65">
        <v>51.116</v>
      </c>
      <c r="E27" s="65">
        <v>51.145</v>
      </c>
      <c r="F27" s="74">
        <f t="shared" si="0"/>
        <v>2746.2315</v>
      </c>
      <c r="G27" s="75">
        <f t="shared" si="1"/>
        <v>1420.00000000007</v>
      </c>
      <c r="K27" s="82">
        <f>IF(AND(年报!N$2&lt;=A27,A27&lt;=年报!N$3),1,0)</f>
        <v>1</v>
      </c>
    </row>
    <row r="28" spans="1:11">
      <c r="A28" s="21">
        <v>44008</v>
      </c>
      <c r="B28" s="77">
        <f>'DC4-1'!B33</f>
        <v>2581.994</v>
      </c>
      <c r="C28" s="77">
        <f>IF(ISERROR(VLOOKUP(A28,'DC4-1'!$A$4:$Q$1997,5,TRUE)),"",VLOOKUP(A28,'DC4-1'!$A$4:$Q$1997,5,TRUE))</f>
        <v>215.364</v>
      </c>
      <c r="D28" s="65">
        <v>51.096</v>
      </c>
      <c r="E28" s="65">
        <v>51.128</v>
      </c>
      <c r="F28" s="74">
        <f t="shared" si="0"/>
        <v>2746.246</v>
      </c>
      <c r="G28" s="75">
        <f t="shared" si="1"/>
        <v>1405.49999999985</v>
      </c>
      <c r="K28" s="82">
        <f>IF(AND(年报!N$2&lt;=A28,A28&lt;=年报!N$3),1,0)</f>
        <v>1</v>
      </c>
    </row>
    <row r="29" spans="1:11">
      <c r="A29" s="21">
        <v>44056</v>
      </c>
      <c r="B29" s="77">
        <f>'DC4-1'!B34</f>
        <v>2581.994</v>
      </c>
      <c r="C29" s="77">
        <f>IF(ISERROR(VLOOKUP(A29,'DC4-1'!$A$4:$Q$1997,5,TRUE)),"",VLOOKUP(A29,'DC4-1'!$A$4:$Q$1997,5,TRUE))</f>
        <v>219.0455</v>
      </c>
      <c r="D29" s="65">
        <v>55.041</v>
      </c>
      <c r="E29" s="65">
        <v>55.073</v>
      </c>
      <c r="F29" s="74">
        <f t="shared" si="0"/>
        <v>2745.9825</v>
      </c>
      <c r="G29" s="75">
        <f t="shared" si="1"/>
        <v>1668.99999999941</v>
      </c>
      <c r="K29" s="82">
        <f>IF(AND(年报!N$2&lt;=A29,A29&lt;=年报!N$3),1,0)</f>
        <v>1</v>
      </c>
    </row>
    <row r="30" spans="1:11">
      <c r="A30" s="21">
        <v>44062</v>
      </c>
      <c r="B30" s="77">
        <f>'DC4-1'!B35</f>
        <v>2581.994</v>
      </c>
      <c r="C30" s="77">
        <f>IF(ISERROR(VLOOKUP(A30,'DC4-1'!$A$4:$Q$1997,5,TRUE)),"",VLOOKUP(A30,'DC4-1'!$A$4:$Q$1997,5,TRUE))</f>
        <v>218.996</v>
      </c>
      <c r="D30" s="65">
        <v>55.03</v>
      </c>
      <c r="E30" s="65">
        <v>55.061</v>
      </c>
      <c r="F30" s="74">
        <f t="shared" si="0"/>
        <v>2745.9445</v>
      </c>
      <c r="G30" s="75">
        <f t="shared" si="1"/>
        <v>1706.99999999988</v>
      </c>
      <c r="K30" s="82">
        <f>IF(AND(年报!N$2&lt;=A30,A30&lt;=年报!N$3),1,0)</f>
        <v>1</v>
      </c>
    </row>
    <row r="31" spans="1:11">
      <c r="A31" s="21">
        <v>44070</v>
      </c>
      <c r="B31" s="77">
        <f>'DC4-1'!B36</f>
        <v>2581.994</v>
      </c>
      <c r="C31" s="77">
        <f>IF(ISERROR(VLOOKUP(A31,'DC4-1'!$A$4:$Q$1997,5,TRUE)),"",VLOOKUP(A31,'DC4-1'!$A$4:$Q$1997,5,TRUE))</f>
        <v>222.3115</v>
      </c>
      <c r="D31" s="65">
        <v>58.375</v>
      </c>
      <c r="E31" s="65">
        <v>58.409</v>
      </c>
      <c r="F31" s="74">
        <f t="shared" si="0"/>
        <v>2745.9135</v>
      </c>
      <c r="G31" s="75">
        <f t="shared" si="1"/>
        <v>1737.99999999983</v>
      </c>
      <c r="K31" s="82">
        <f>IF(AND(年报!N$2&lt;=A31,A31&lt;=年报!N$3),1,0)</f>
        <v>1</v>
      </c>
    </row>
    <row r="32" spans="1:11">
      <c r="A32" s="21">
        <v>44084</v>
      </c>
      <c r="B32" s="77">
        <f>'DC4-1'!B37</f>
        <v>2581.994</v>
      </c>
      <c r="C32" s="77">
        <f>IF(ISERROR(VLOOKUP(A32,'DC4-1'!$A$4:$Q$1997,5,TRUE)),"",VLOOKUP(A32,'DC4-1'!$A$4:$Q$1997,5,TRUE))</f>
        <v>224.9835</v>
      </c>
      <c r="D32" s="65">
        <v>61.104</v>
      </c>
      <c r="E32" s="65">
        <v>61.138</v>
      </c>
      <c r="F32" s="74">
        <f t="shared" si="0"/>
        <v>2745.8565</v>
      </c>
      <c r="G32" s="75">
        <f t="shared" si="1"/>
        <v>1795.00000000007</v>
      </c>
      <c r="K32" s="82">
        <f>IF(AND(年报!N$2&lt;=A32,A32&lt;=年报!N$3),1,0)</f>
        <v>1</v>
      </c>
    </row>
    <row r="33" spans="1:11">
      <c r="A33" s="21">
        <v>44092</v>
      </c>
      <c r="B33" s="77">
        <f>'DC4-1'!B38</f>
        <v>2581.994</v>
      </c>
      <c r="C33" s="77">
        <f>IF(ISERROR(VLOOKUP(A33,'DC4-1'!$A$4:$Q$1997,5,TRUE)),"",VLOOKUP(A33,'DC4-1'!$A$4:$Q$1997,5,TRUE))</f>
        <v>224.9535</v>
      </c>
      <c r="D33" s="65">
        <v>61.087</v>
      </c>
      <c r="E33" s="65">
        <v>61.121</v>
      </c>
      <c r="F33" s="74">
        <f t="shared" si="0"/>
        <v>2745.8435</v>
      </c>
      <c r="G33" s="75">
        <f t="shared" si="1"/>
        <v>1807.99999999954</v>
      </c>
      <c r="K33" s="82">
        <f>IF(AND(年报!N$2&lt;=A33,A33&lt;=年报!N$3),1,0)</f>
        <v>1</v>
      </c>
    </row>
    <row r="34" spans="1:11">
      <c r="A34" s="21">
        <v>44100</v>
      </c>
      <c r="B34" s="77">
        <f>'DC4-1'!B39</f>
        <v>2581.994</v>
      </c>
      <c r="C34" s="77">
        <f>IF(ISERROR(VLOOKUP(A34,'DC4-1'!$A$4:$Q$1997,5,TRUE)),"",VLOOKUP(A34,'DC4-1'!$A$4:$Q$1997,5,TRUE))</f>
        <v>225.3425</v>
      </c>
      <c r="D34" s="65">
        <v>61.517</v>
      </c>
      <c r="E34" s="65">
        <v>61.55</v>
      </c>
      <c r="F34" s="74">
        <f t="shared" si="0"/>
        <v>2745.803</v>
      </c>
      <c r="G34" s="75">
        <f t="shared" si="1"/>
        <v>1848.4999999996</v>
      </c>
      <c r="K34" s="82">
        <f>IF(AND(年报!N$2&lt;=A34,A34&lt;=年报!N$3),1,0)</f>
        <v>1</v>
      </c>
    </row>
    <row r="35" spans="1:11">
      <c r="A35" s="21">
        <v>44114</v>
      </c>
      <c r="B35" s="77">
        <f>'DC4-1'!B40</f>
        <v>2581.994</v>
      </c>
      <c r="C35" s="77">
        <f>IF(ISERROR(VLOOKUP(A35,'DC4-1'!$A$4:$Q$1997,5,TRUE)),"",VLOOKUP(A35,'DC4-1'!$A$4:$Q$1997,5,TRUE))</f>
        <v>228.4075</v>
      </c>
      <c r="D35" s="65">
        <v>64.622</v>
      </c>
      <c r="E35" s="65">
        <v>64.659</v>
      </c>
      <c r="F35" s="74">
        <f t="shared" si="0"/>
        <v>2745.761</v>
      </c>
      <c r="G35" s="75">
        <f t="shared" si="1"/>
        <v>1890.49999999997</v>
      </c>
      <c r="K35" s="82">
        <f>IF(AND(年报!N$2&lt;=A35,A35&lt;=年报!N$3),1,0)</f>
        <v>1</v>
      </c>
    </row>
    <row r="36" spans="1:11">
      <c r="A36" s="21">
        <v>44228</v>
      </c>
      <c r="B36" s="77">
        <f>'DC4-1'!B41</f>
        <v>2581.994</v>
      </c>
      <c r="C36" s="77">
        <f>IF(ISERROR(VLOOKUP(A36,'DC4-1'!$A$4:$Q$1997,5,TRUE)),"",VLOOKUP(A36,'DC4-1'!$A$4:$Q$1997,5,TRUE))</f>
        <v>249.8045</v>
      </c>
      <c r="D36" s="65">
        <v>86.505</v>
      </c>
      <c r="E36" s="65">
        <v>86.537</v>
      </c>
      <c r="F36" s="74">
        <f t="shared" si="0"/>
        <v>2745.2775</v>
      </c>
      <c r="G36" s="75">
        <f t="shared" si="1"/>
        <v>2373.9999999998</v>
      </c>
      <c r="K36" s="82">
        <f>IF(AND(年报!N$2&lt;=A36,A36&lt;=年报!N$3),1,0)</f>
        <v>0</v>
      </c>
    </row>
    <row r="37" spans="1:11">
      <c r="A37" s="21">
        <v>44256</v>
      </c>
      <c r="B37" s="77">
        <f>'DC4-1'!B42</f>
        <v>2581.994</v>
      </c>
      <c r="C37" s="77">
        <f>IF(ISERROR(VLOOKUP(A37,'DC4-1'!$A$4:$Q$1997,5,TRUE)),"",VLOOKUP(A37,'DC4-1'!$A$4:$Q$1997,5,TRUE))</f>
        <v>249.7185</v>
      </c>
      <c r="D37" s="65">
        <v>86.481</v>
      </c>
      <c r="E37" s="65">
        <v>86.513</v>
      </c>
      <c r="F37" s="74">
        <f t="shared" si="0"/>
        <v>2745.2155</v>
      </c>
      <c r="G37" s="75">
        <f t="shared" si="1"/>
        <v>2435.99999999969</v>
      </c>
      <c r="K37" s="82">
        <f>IF(AND(年报!N$2&lt;=A37,A37&lt;=年报!N$3),1,0)</f>
        <v>0</v>
      </c>
    </row>
    <row r="38" spans="1:11">
      <c r="A38" s="21">
        <v>44273</v>
      </c>
      <c r="B38" s="77">
        <f>'DC4-1'!B43</f>
        <v>2581.994</v>
      </c>
      <c r="C38" s="77">
        <f>IF(ISERROR(VLOOKUP(A38,'DC4-1'!$A$4:$Q$1997,5,TRUE)),"",VLOOKUP(A38,'DC4-1'!$A$4:$Q$1997,5,TRUE))</f>
        <v>253.0285</v>
      </c>
      <c r="D38" s="65">
        <v>89.818</v>
      </c>
      <c r="E38" s="65">
        <v>89.851</v>
      </c>
      <c r="F38" s="74">
        <f t="shared" si="0"/>
        <v>2745.188</v>
      </c>
      <c r="G38" s="75">
        <f t="shared" si="1"/>
        <v>2463.49999999984</v>
      </c>
      <c r="K38" s="82">
        <f>IF(AND(年报!N$2&lt;=A38,A38&lt;=年报!N$3),1,0)</f>
        <v>0</v>
      </c>
    </row>
    <row r="39" spans="1:11">
      <c r="A39" s="21">
        <v>44287</v>
      </c>
      <c r="B39" s="77">
        <f>'DC4-1'!B44</f>
        <v>2581.994</v>
      </c>
      <c r="C39" s="77">
        <f>IF(ISERROR(VLOOKUP(A39,'DC4-1'!$A$4:$Q$1997,5,TRUE)),"",VLOOKUP(A39,'DC4-1'!$A$4:$Q$1997,5,TRUE))</f>
        <v>256.094</v>
      </c>
      <c r="D39" s="65">
        <v>92.919</v>
      </c>
      <c r="E39" s="65">
        <v>92.951</v>
      </c>
      <c r="F39" s="74">
        <f t="shared" si="0"/>
        <v>2745.153</v>
      </c>
      <c r="G39" s="75">
        <f t="shared" si="1"/>
        <v>2498.49999999969</v>
      </c>
      <c r="K39" s="82">
        <f>IF(AND(年报!N$2&lt;=A39,A39&lt;=年报!N$3),1,0)</f>
        <v>0</v>
      </c>
    </row>
    <row r="40" spans="1:11">
      <c r="A40" s="21">
        <v>44295</v>
      </c>
      <c r="B40" s="77">
        <f>'DC4-1'!B45</f>
        <v>2581.994</v>
      </c>
      <c r="C40" s="77">
        <f>IF(ISERROR(VLOOKUP(A40,'DC4-1'!$A$4:$Q$1997,5,TRUE)),"",VLOOKUP(A40,'DC4-1'!$A$4:$Q$1997,5,TRUE))</f>
        <v>256.6705</v>
      </c>
      <c r="D40" s="65">
        <v>93.51</v>
      </c>
      <c r="E40" s="65">
        <v>93.543</v>
      </c>
      <c r="F40" s="74">
        <f t="shared" si="0"/>
        <v>2745.138</v>
      </c>
      <c r="G40" s="75">
        <f t="shared" si="1"/>
        <v>2513.49999999957</v>
      </c>
      <c r="K40" s="82">
        <f>IF(AND(年报!N$2&lt;=A40,A40&lt;=年报!N$3),1,0)</f>
        <v>0</v>
      </c>
    </row>
    <row r="41" spans="1:11">
      <c r="A41" s="21">
        <v>44318</v>
      </c>
      <c r="B41" s="77">
        <f>'DC4-1'!B46</f>
        <v>2581.994</v>
      </c>
      <c r="C41" s="77">
        <f>IF(ISERROR(VLOOKUP(A41,'DC4-1'!$A$4:$Q$1997,5,TRUE)),"",VLOOKUP(A41,'DC4-1'!$A$4:$Q$1997,5,TRUE))</f>
        <v>259.476</v>
      </c>
      <c r="D41" s="65">
        <v>96.363</v>
      </c>
      <c r="E41" s="65">
        <v>96.396</v>
      </c>
      <c r="F41" s="74">
        <f t="shared" si="0"/>
        <v>2745.0905</v>
      </c>
      <c r="G41" s="75">
        <f t="shared" si="1"/>
        <v>2560.99999999969</v>
      </c>
      <c r="K41" s="82">
        <f>IF(AND(年报!N$2&lt;=A41,A41&lt;=年报!N$3),1,0)</f>
        <v>0</v>
      </c>
    </row>
    <row r="42" spans="1:11">
      <c r="A42" s="21">
        <v>44325</v>
      </c>
      <c r="B42" s="77">
        <f>'DC4-1'!B47</f>
        <v>2581.994</v>
      </c>
      <c r="C42" s="77">
        <f>IF(ISERROR(VLOOKUP(A42,'DC4-1'!$A$4:$Q$1997,5,TRUE)),"",VLOOKUP(A42,'DC4-1'!$A$4:$Q$1997,5,TRUE))</f>
        <v>259.4725</v>
      </c>
      <c r="D42" s="65">
        <v>96.351</v>
      </c>
      <c r="E42" s="65">
        <v>96.382</v>
      </c>
      <c r="F42" s="74">
        <f t="shared" si="0"/>
        <v>2745.1</v>
      </c>
      <c r="G42" s="75">
        <f t="shared" si="1"/>
        <v>2551.50000000003</v>
      </c>
      <c r="K42" s="82">
        <f>IF(AND(年报!N$2&lt;=A42,A42&lt;=年报!N$3),1,0)</f>
        <v>0</v>
      </c>
    </row>
    <row r="43" spans="1:11">
      <c r="A43" s="21">
        <v>44333</v>
      </c>
      <c r="B43" s="77">
        <f>'DC4-1'!B48</f>
        <v>2581.994</v>
      </c>
      <c r="C43" s="77">
        <f>IF(ISERROR(VLOOKUP(A43,'DC4-1'!$A$4:$Q$1997,5,TRUE)),"",VLOOKUP(A43,'DC4-1'!$A$4:$Q$1997,5,TRUE))</f>
        <v>259.415</v>
      </c>
      <c r="D43" s="65">
        <v>96.338</v>
      </c>
      <c r="E43" s="65">
        <v>96.37</v>
      </c>
      <c r="F43" s="74">
        <f t="shared" si="0"/>
        <v>2745.055</v>
      </c>
      <c r="G43" s="75">
        <f t="shared" si="1"/>
        <v>2596.49999999965</v>
      </c>
      <c r="K43" s="82">
        <f>IF(AND(年报!N$2&lt;=A43,A43&lt;=年报!N$3),1,0)</f>
        <v>0</v>
      </c>
    </row>
    <row r="44" spans="1:11">
      <c r="A44" s="21">
        <v>44345</v>
      </c>
      <c r="B44" s="77">
        <f>'DC4-1'!B49</f>
        <v>2581.994</v>
      </c>
      <c r="C44" s="77">
        <f>IF(ISERROR(VLOOKUP(A44,'DC4-1'!$A$4:$Q$1997,5,TRUE)),"",VLOOKUP(A44,'DC4-1'!$A$4:$Q$1997,5,TRUE))</f>
        <v>259.8015</v>
      </c>
      <c r="D44" s="65">
        <v>96.745</v>
      </c>
      <c r="E44" s="65">
        <v>96.778</v>
      </c>
      <c r="F44" s="74">
        <f t="shared" si="0"/>
        <v>2745.034</v>
      </c>
      <c r="G44" s="75">
        <f t="shared" si="1"/>
        <v>2617.49999999984</v>
      </c>
      <c r="K44" s="82">
        <f>IF(AND(年报!N$2&lt;=A44,A44&lt;=年报!N$3),1,0)</f>
        <v>0</v>
      </c>
    </row>
    <row r="45" spans="1:11">
      <c r="A45" s="21">
        <v>44352</v>
      </c>
      <c r="B45" s="77">
        <f>'DC4-1'!B50</f>
        <v>2581.994</v>
      </c>
      <c r="C45" s="77">
        <f>IF(ISERROR(VLOOKUP(A45,'DC4-1'!$A$4:$Q$1997,5,TRUE)),"",VLOOKUP(A45,'DC4-1'!$A$4:$Q$1997,5,TRUE))</f>
        <v>259.7625</v>
      </c>
      <c r="D45" s="65">
        <v>96.731</v>
      </c>
      <c r="E45" s="65">
        <v>96.765</v>
      </c>
      <c r="F45" s="74">
        <f t="shared" si="0"/>
        <v>2745.0085</v>
      </c>
      <c r="G45" s="75">
        <f t="shared" si="1"/>
        <v>2643.00000000003</v>
      </c>
      <c r="K45" s="82">
        <f>IF(AND(年报!N$2&lt;=A45,A45&lt;=年报!N$3),1,0)</f>
        <v>0</v>
      </c>
    </row>
    <row r="46" s="83" customFormat="1" spans="1:13">
      <c r="A46" s="84">
        <v>44356</v>
      </c>
      <c r="B46" s="85">
        <f>AVERAGE(B47:B49)</f>
        <v>2581.994</v>
      </c>
      <c r="C46" s="86">
        <f t="shared" ref="C46:G46" si="2">AVERAGE(C47:C49)</f>
        <v>259.74</v>
      </c>
      <c r="D46" s="86">
        <f t="shared" si="2"/>
        <v>96.7193333333333</v>
      </c>
      <c r="E46" s="86">
        <f t="shared" si="2"/>
        <v>96.7506666666667</v>
      </c>
      <c r="F46" s="86">
        <f t="shared" si="2"/>
        <v>2744.999</v>
      </c>
      <c r="G46" s="87">
        <f t="shared" si="2"/>
        <v>2652.49999999954</v>
      </c>
      <c r="H46" s="88" t="s">
        <v>23</v>
      </c>
      <c r="I46" s="88"/>
      <c r="K46" s="89"/>
      <c r="M46" s="90"/>
    </row>
    <row r="47" spans="1:11">
      <c r="A47" s="21">
        <v>44356</v>
      </c>
      <c r="B47" s="77">
        <f>'DC4-1'!B51</f>
        <v>2581.994</v>
      </c>
      <c r="C47" s="77">
        <f>IF(ISERROR(VLOOKUP(A47,'DC4-1'!$A$4:$Q$1997,5,TRUE)),"",VLOOKUP(A47,'DC4-1'!$A$4:$Q$1997,5,TRUE))</f>
        <v>259.74</v>
      </c>
      <c r="D47" s="65">
        <v>96.719</v>
      </c>
      <c r="E47" s="65">
        <v>96.751</v>
      </c>
      <c r="F47" s="74">
        <f t="shared" si="0"/>
        <v>2744.999</v>
      </c>
      <c r="G47" s="75">
        <f t="shared" si="1"/>
        <v>2652.49999999969</v>
      </c>
      <c r="H47" s="75"/>
      <c r="K47" s="82">
        <f>IF(AND(年报!N$2&lt;=A47,A47&lt;=年报!N$3),1,0)</f>
        <v>0</v>
      </c>
    </row>
    <row r="48" spans="1:11">
      <c r="A48" s="21">
        <v>44356</v>
      </c>
      <c r="B48" s="77">
        <f>'DC4-1'!B52</f>
        <v>2581.994</v>
      </c>
      <c r="C48" s="77">
        <f>IF(ISERROR(VLOOKUP(A48,'DC4-1'!$A$4:$Q$1997,5,TRUE)),"",VLOOKUP(A48,'DC4-1'!$A$4:$Q$1997,5,TRUE))</f>
        <v>259.74</v>
      </c>
      <c r="D48" s="65">
        <v>96.719</v>
      </c>
      <c r="E48" s="65">
        <v>96.75</v>
      </c>
      <c r="F48" s="74">
        <f t="shared" si="0"/>
        <v>2744.9995</v>
      </c>
      <c r="G48" s="75">
        <f t="shared" si="1"/>
        <v>2651.99999999959</v>
      </c>
      <c r="K48" s="82">
        <f>IF(AND(年报!N$2&lt;=A48,A48&lt;=年报!N$3),1,0)</f>
        <v>0</v>
      </c>
    </row>
    <row r="49" spans="1:11">
      <c r="A49" s="21">
        <v>44356</v>
      </c>
      <c r="B49" s="77">
        <f>'DC4-1'!B53</f>
        <v>2581.994</v>
      </c>
      <c r="C49" s="77">
        <f>IF(ISERROR(VLOOKUP(A49,'DC4-1'!$A$4:$Q$1997,5,TRUE)),"",VLOOKUP(A49,'DC4-1'!$A$4:$Q$1997,5,TRUE))</f>
        <v>259.74</v>
      </c>
      <c r="D49" s="65">
        <v>96.72</v>
      </c>
      <c r="E49" s="65">
        <v>96.751</v>
      </c>
      <c r="F49" s="74">
        <f t="shared" si="0"/>
        <v>2744.9985</v>
      </c>
      <c r="G49" s="75">
        <f t="shared" si="1"/>
        <v>2652.99999999934</v>
      </c>
      <c r="K49" s="82">
        <f>IF(AND(年报!N$2&lt;=A49,A49&lt;=年报!N$3),1,0)</f>
        <v>0</v>
      </c>
    </row>
    <row r="50" spans="1:11">
      <c r="A50" s="21">
        <v>44361</v>
      </c>
      <c r="B50" s="77">
        <f>'DC4-1'!B54</f>
        <v>2581.994</v>
      </c>
      <c r="C50" s="77">
        <f>IF(ISERROR(VLOOKUP(A50,'DC4-1'!$A$4:$Q$1997,5,TRUE)),"",VLOOKUP(A50,'DC4-1'!$A$4:$Q$1997,5,TRUE))</f>
        <v>260.884</v>
      </c>
      <c r="D50" s="65">
        <v>97.882</v>
      </c>
      <c r="E50" s="65">
        <v>97.916</v>
      </c>
      <c r="F50" s="74">
        <f t="shared" si="0"/>
        <v>2744.979</v>
      </c>
      <c r="G50" s="75">
        <f t="shared" si="1"/>
        <v>2672.49999999967</v>
      </c>
      <c r="K50" s="82">
        <f>IF(AND(年报!N$2&lt;=A50,A50&lt;=年报!N$3),1,0)</f>
        <v>0</v>
      </c>
    </row>
    <row r="51" spans="1:11">
      <c r="A51" s="21">
        <v>44363</v>
      </c>
      <c r="B51" s="77">
        <f>'DC4-1'!B55</f>
        <v>2581.994</v>
      </c>
      <c r="C51" s="77">
        <f>IF(ISERROR(VLOOKUP(A51,'DC4-1'!$A$4:$Q$1997,5,TRUE)),"",VLOOKUP(A51,'DC4-1'!$A$4:$Q$1997,5,TRUE))</f>
        <v>260.87</v>
      </c>
      <c r="D51" s="65">
        <v>97.87</v>
      </c>
      <c r="E51" s="65">
        <v>97.901</v>
      </c>
      <c r="F51" s="74">
        <f t="shared" si="0"/>
        <v>2744.9785</v>
      </c>
      <c r="G51" s="75">
        <f t="shared" si="1"/>
        <v>2672.99999999977</v>
      </c>
      <c r="K51" s="82">
        <f>IF(AND(年报!N$2&lt;=A51,A51&lt;=年报!N$3),1,0)</f>
        <v>0</v>
      </c>
    </row>
    <row r="52" spans="1:11">
      <c r="A52" s="21">
        <v>44366</v>
      </c>
      <c r="B52" s="77">
        <f>'DC4-1'!B56</f>
        <v>2581.994</v>
      </c>
      <c r="C52" s="77">
        <f>IF(ISERROR(VLOOKUP(A52,'DC4-1'!$A$4:$Q$1997,5,TRUE)),"",VLOOKUP(A52,'DC4-1'!$A$4:$Q$1997,5,TRUE))</f>
        <v>260.858</v>
      </c>
      <c r="D52" s="65">
        <v>97.861</v>
      </c>
      <c r="E52" s="65">
        <v>97.896</v>
      </c>
      <c r="F52" s="74">
        <f t="shared" si="0"/>
        <v>2744.9735</v>
      </c>
      <c r="G52" s="75">
        <f t="shared" si="1"/>
        <v>2677.99999999943</v>
      </c>
      <c r="K52" s="82">
        <f>IF(AND(年报!N$2&lt;=A52,A52&lt;=年报!N$3),1,0)</f>
        <v>0</v>
      </c>
    </row>
    <row r="53" spans="1:11">
      <c r="A53" s="21">
        <v>44367</v>
      </c>
      <c r="B53" s="77">
        <f>'DC4-1'!B57</f>
        <v>2581.994</v>
      </c>
      <c r="C53" s="77">
        <f>IF(ISERROR(VLOOKUP(A53,'DC4-1'!$A$4:$Q$1997,5,TRUE)),"",VLOOKUP(A53,'DC4-1'!$A$4:$Q$1997,5,TRUE))</f>
        <v>260.8105</v>
      </c>
      <c r="D53" s="65">
        <v>97.846</v>
      </c>
      <c r="E53" s="65">
        <v>97.875</v>
      </c>
      <c r="F53" s="74">
        <f t="shared" si="0"/>
        <v>2744.944</v>
      </c>
      <c r="G53" s="75">
        <f t="shared" si="1"/>
        <v>2707.49999999953</v>
      </c>
      <c r="K53" s="82">
        <f>IF(AND(年报!N$2&lt;=A53,A53&lt;=年报!N$3),1,0)</f>
        <v>0</v>
      </c>
    </row>
    <row r="54" spans="1:11">
      <c r="A54" s="21">
        <v>44372</v>
      </c>
      <c r="B54" s="77">
        <f>'DC4-1'!B58</f>
        <v>2581.994</v>
      </c>
      <c r="C54" s="77">
        <f>IF(ISERROR(VLOOKUP(A54,'DC4-1'!$A$4:$Q$1997,5,TRUE)),"",VLOOKUP(A54,'DC4-1'!$A$4:$Q$1997,5,TRUE))</f>
        <v>260.8405</v>
      </c>
      <c r="D54" s="65">
        <v>97.846</v>
      </c>
      <c r="E54" s="65">
        <v>97.881</v>
      </c>
      <c r="F54" s="74">
        <f t="shared" si="0"/>
        <v>2744.971</v>
      </c>
      <c r="G54" s="75">
        <f t="shared" si="1"/>
        <v>2680.49999999994</v>
      </c>
      <c r="K54" s="82">
        <f>IF(AND(年报!N$2&lt;=A54,A54&lt;=年报!N$3),1,0)</f>
        <v>0</v>
      </c>
    </row>
    <row r="55" spans="1:11">
      <c r="A55" s="21">
        <v>44373</v>
      </c>
      <c r="B55" s="77">
        <f>'DC4-1'!B59</f>
        <v>2581.994</v>
      </c>
      <c r="C55" s="77">
        <f>IF(ISERROR(VLOOKUP(A55,'DC4-1'!$A$4:$Q$1997,5,TRUE)),"",VLOOKUP(A55,'DC4-1'!$A$4:$Q$1997,5,TRUE))</f>
        <v>260.83</v>
      </c>
      <c r="D55" s="65">
        <v>97.836</v>
      </c>
      <c r="E55" s="65">
        <v>97.871</v>
      </c>
      <c r="F55" s="74">
        <f t="shared" si="0"/>
        <v>2744.9705</v>
      </c>
      <c r="G55" s="75">
        <f t="shared" si="1"/>
        <v>2681.00000000004</v>
      </c>
      <c r="K55" s="82">
        <f>IF(AND(年报!N$2&lt;=A55,A55&lt;=年报!N$3),1,0)</f>
        <v>0</v>
      </c>
    </row>
    <row r="56" spans="1:11">
      <c r="A56" s="21">
        <v>44375</v>
      </c>
      <c r="B56" s="77">
        <f>'DC4-1'!B60</f>
        <v>2581.994</v>
      </c>
      <c r="C56" s="77">
        <f>IF(ISERROR(VLOOKUP(A56,'DC4-1'!$A$4:$Q$1997,5,TRUE)),"",VLOOKUP(A56,'DC4-1'!$A$4:$Q$1997,5,TRUE))</f>
        <v>260.8225</v>
      </c>
      <c r="D56" s="65">
        <v>97.833</v>
      </c>
      <c r="E56" s="65">
        <v>97.868</v>
      </c>
      <c r="F56" s="74">
        <f t="shared" si="0"/>
        <v>2744.966</v>
      </c>
      <c r="G56" s="75">
        <f t="shared" si="1"/>
        <v>2685.50000000005</v>
      </c>
      <c r="K56" s="82">
        <f>IF(AND(年报!N$2&lt;=A56,A56&lt;=年报!N$3),1,0)</f>
        <v>0</v>
      </c>
    </row>
    <row r="57" spans="1:11">
      <c r="A57" s="21">
        <v>44377</v>
      </c>
      <c r="B57" s="77">
        <f>'DC4-1'!B61</f>
        <v>2581.994</v>
      </c>
      <c r="C57" s="77">
        <f>IF(ISERROR(VLOOKUP(A57,'DC4-1'!$A$4:$Q$1997,5,TRUE)),"",VLOOKUP(A57,'DC4-1'!$A$4:$Q$1997,5,TRUE))</f>
        <v>260.8085</v>
      </c>
      <c r="D57" s="65">
        <v>97.83</v>
      </c>
      <c r="E57" s="65">
        <v>97.863</v>
      </c>
      <c r="F57" s="74">
        <f t="shared" si="0"/>
        <v>2744.956</v>
      </c>
      <c r="G57" s="75">
        <f t="shared" si="1"/>
        <v>2695.49999999981</v>
      </c>
      <c r="K57" s="82">
        <f>IF(AND(年报!N$2&lt;=A57,A57&lt;=年报!N$3),1,0)</f>
        <v>0</v>
      </c>
    </row>
    <row r="58" spans="1:11">
      <c r="A58" s="21">
        <v>44380</v>
      </c>
      <c r="B58" s="77">
        <f>'DC4-1'!B62</f>
        <v>2581.994</v>
      </c>
      <c r="C58" s="77">
        <f>IF(ISERROR(VLOOKUP(A58,'DC4-1'!$A$4:$Q$1997,5,TRUE)),"",VLOOKUP(A58,'DC4-1'!$A$4:$Q$1997,5,TRUE))</f>
        <v>260.789</v>
      </c>
      <c r="D58" s="65">
        <v>97.819</v>
      </c>
      <c r="E58" s="65">
        <v>97.854</v>
      </c>
      <c r="F58" s="74">
        <f t="shared" si="0"/>
        <v>2744.9465</v>
      </c>
      <c r="G58" s="75">
        <f t="shared" si="1"/>
        <v>2704.99999999947</v>
      </c>
      <c r="K58" s="82">
        <f>IF(AND(年报!N$2&lt;=A58,A58&lt;=年报!N$3),1,0)</f>
        <v>0</v>
      </c>
    </row>
    <row r="59" spans="1:11">
      <c r="A59" s="21">
        <v>44383</v>
      </c>
      <c r="B59" s="77">
        <f>'DC4-1'!B63</f>
        <v>2581.994</v>
      </c>
      <c r="C59" s="77">
        <f>IF(ISERROR(VLOOKUP(A59,'DC4-1'!$A$4:$Q$1997,5,TRUE)),"",VLOOKUP(A59,'DC4-1'!$A$4:$Q$1997,5,TRUE))</f>
        <v>260.794</v>
      </c>
      <c r="D59" s="65">
        <v>97.815</v>
      </c>
      <c r="E59" s="65">
        <v>97.852</v>
      </c>
      <c r="F59" s="74">
        <f t="shared" si="0"/>
        <v>2744.9545</v>
      </c>
      <c r="G59" s="75">
        <f t="shared" si="1"/>
        <v>2697.00000000012</v>
      </c>
      <c r="K59" s="82">
        <f>IF(AND(年报!N$2&lt;=A59,A59&lt;=年报!N$3),1,0)</f>
        <v>0</v>
      </c>
    </row>
    <row r="60" spans="1:11">
      <c r="A60" s="21">
        <v>44385</v>
      </c>
      <c r="B60" s="77">
        <f>'DC4-1'!B64</f>
        <v>2581.994</v>
      </c>
      <c r="C60" s="77">
        <f>IF(ISERROR(VLOOKUP(A60,'DC4-1'!$A$4:$Q$1997,5,TRUE)),"",VLOOKUP(A60,'DC4-1'!$A$4:$Q$1997,5,TRUE))</f>
        <v>260.7795</v>
      </c>
      <c r="D60" s="65">
        <v>97.809</v>
      </c>
      <c r="E60" s="65">
        <v>97.844</v>
      </c>
      <c r="F60" s="74">
        <f t="shared" si="0"/>
        <v>2744.947</v>
      </c>
      <c r="G60" s="75">
        <f t="shared" si="1"/>
        <v>2704.49999999983</v>
      </c>
      <c r="K60" s="82">
        <f>IF(AND(年报!N$2&lt;=A60,A60&lt;=年报!N$3),1,0)</f>
        <v>0</v>
      </c>
    </row>
    <row r="61" spans="1:11">
      <c r="A61" s="21">
        <v>44387</v>
      </c>
      <c r="B61" s="77">
        <f>'DC4-1'!B65</f>
        <v>2581.994</v>
      </c>
      <c r="C61" s="77">
        <f>IF(ISERROR(VLOOKUP(A61,'DC4-1'!$A$4:$Q$1997,5,TRUE)),"",VLOOKUP(A61,'DC4-1'!$A$4:$Q$1997,5,TRUE))</f>
        <v>260.775</v>
      </c>
      <c r="D61" s="65">
        <v>97.806</v>
      </c>
      <c r="E61" s="65">
        <v>97.838</v>
      </c>
      <c r="F61" s="74">
        <f t="shared" si="0"/>
        <v>2744.947</v>
      </c>
      <c r="G61" s="75">
        <f t="shared" si="1"/>
        <v>2704.49999999983</v>
      </c>
      <c r="K61" s="82">
        <f>IF(AND(年报!N$2&lt;=A61,A61&lt;=年报!N$3),1,0)</f>
        <v>0</v>
      </c>
    </row>
    <row r="62" spans="1:11">
      <c r="A62" s="21">
        <v>44390</v>
      </c>
      <c r="B62" s="77">
        <f>'DC4-1'!B66</f>
        <v>2581.994</v>
      </c>
      <c r="C62" s="77">
        <f>IF(ISERROR(VLOOKUP(A62,'DC4-1'!$A$4:$Q$1997,5,TRUE)),"",VLOOKUP(A62,'DC4-1'!$A$4:$Q$1997,5,TRUE))</f>
        <v>260.771</v>
      </c>
      <c r="D62" s="65">
        <v>97.802</v>
      </c>
      <c r="E62" s="65">
        <v>97.836</v>
      </c>
      <c r="F62" s="74">
        <f t="shared" si="0"/>
        <v>2744.946</v>
      </c>
      <c r="G62" s="75">
        <f t="shared" si="1"/>
        <v>2705.49999999957</v>
      </c>
      <c r="K62" s="82">
        <f>IF(AND(年报!N$2&lt;=A62,A62&lt;=年报!N$3),1,0)</f>
        <v>0</v>
      </c>
    </row>
    <row r="63" spans="1:11">
      <c r="A63" s="21">
        <v>44397</v>
      </c>
      <c r="B63" s="77">
        <f>'DC4-1'!B67</f>
        <v>2581.994</v>
      </c>
      <c r="C63" s="77">
        <f>IF(ISERROR(VLOOKUP(A63,'DC4-1'!$A$4:$Q$1997,5,TRUE)),"",VLOOKUP(A63,'DC4-1'!$A$4:$Q$1997,5,TRUE))</f>
        <v>262.638</v>
      </c>
      <c r="D63" s="65">
        <v>99.713</v>
      </c>
      <c r="E63" s="65">
        <v>99.725</v>
      </c>
      <c r="F63" s="74">
        <f t="shared" si="0"/>
        <v>2744.913</v>
      </c>
      <c r="G63" s="75">
        <f t="shared" si="1"/>
        <v>2738.49999999993</v>
      </c>
      <c r="K63" s="82">
        <f>IF(AND(年报!N$2&lt;=A63,A63&lt;=年报!N$3),1,0)</f>
        <v>0</v>
      </c>
    </row>
    <row r="64" spans="1:11">
      <c r="A64" s="21">
        <v>44401</v>
      </c>
      <c r="B64" s="77">
        <f>'DC4-1'!B68</f>
        <v>2581.994</v>
      </c>
      <c r="C64" s="77">
        <f>IF(ISERROR(VLOOKUP(A64,'DC4-1'!$A$4:$Q$1997,5,TRUE)),"",VLOOKUP(A64,'DC4-1'!$A$4:$Q$1997,5,TRUE))</f>
        <v>262.635</v>
      </c>
      <c r="D64" s="65">
        <v>99.688</v>
      </c>
      <c r="E64" s="65">
        <v>99.722</v>
      </c>
      <c r="F64" s="74">
        <f t="shared" si="0"/>
        <v>2744.924</v>
      </c>
      <c r="G64" s="75">
        <f t="shared" si="1"/>
        <v>2727.49999999996</v>
      </c>
      <c r="K64" s="82"/>
    </row>
    <row r="65" spans="1:11">
      <c r="A65" s="21">
        <v>44437</v>
      </c>
      <c r="B65" s="77">
        <f>'DC4-1'!B69</f>
        <v>2581.994</v>
      </c>
      <c r="C65" s="77">
        <f>IF(ISERROR(VLOOKUP(A65,'DC4-1'!$A$4:$Q$1997,5,TRUE)),"",VLOOKUP(A65,'DC4-1'!$A$4:$Q$1997,5,TRUE))</f>
        <v>269.265</v>
      </c>
      <c r="D65" s="65">
        <v>106.372</v>
      </c>
      <c r="E65" s="65">
        <v>106.405</v>
      </c>
      <c r="F65" s="74">
        <f t="shared" si="0"/>
        <v>2744.8705</v>
      </c>
      <c r="G65" s="75">
        <f t="shared" si="1"/>
        <v>2780.99999999995</v>
      </c>
      <c r="K65" s="82"/>
    </row>
    <row r="66" spans="1:11">
      <c r="A66" s="21">
        <v>44445</v>
      </c>
      <c r="B66" s="77">
        <f>'DC4-1'!B70</f>
        <v>2581.994</v>
      </c>
      <c r="C66" s="77">
        <f>IF(ISERROR(VLOOKUP(A66,'DC4-1'!$A$4:$Q$1997,5,TRUE)),"",VLOOKUP(A66,'DC4-1'!$A$4:$Q$1997,5,TRUE))</f>
        <v>269.7915</v>
      </c>
      <c r="D66" s="65">
        <v>106.916</v>
      </c>
      <c r="E66" s="65">
        <v>106.947</v>
      </c>
      <c r="F66" s="74">
        <f t="shared" si="0"/>
        <v>2744.854</v>
      </c>
      <c r="G66" s="75">
        <f t="shared" si="1"/>
        <v>2797.50000000013</v>
      </c>
      <c r="K66" s="82"/>
    </row>
    <row r="67" spans="1:11">
      <c r="A67" s="21">
        <v>44448</v>
      </c>
      <c r="B67" s="77">
        <f>'DC4-1'!B71</f>
        <v>2581.994</v>
      </c>
      <c r="C67" s="77">
        <f>IF(ISERROR(VLOOKUP(A67,'DC4-1'!$A$4:$Q$1997,5,TRUE)),"",VLOOKUP(A67,'DC4-1'!$A$4:$Q$1997,5,TRUE))</f>
        <v>269.7105</v>
      </c>
      <c r="D67" s="65">
        <v>106.819</v>
      </c>
      <c r="E67" s="65">
        <v>106.933</v>
      </c>
      <c r="F67" s="74">
        <f t="shared" si="0"/>
        <v>2744.8285</v>
      </c>
      <c r="G67" s="75">
        <f t="shared" si="1"/>
        <v>2822.99999999987</v>
      </c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F69" s="74"/>
      <c r="G69" s="75"/>
      <c r="H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F92" s="74"/>
      <c r="G92" s="75"/>
      <c r="H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F115" s="74"/>
      <c r="G115" s="75"/>
      <c r="H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F138" s="74"/>
      <c r="G138" s="75"/>
      <c r="H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F161" s="74"/>
      <c r="G161" s="75"/>
      <c r="H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F184" s="74"/>
      <c r="G184" s="75"/>
      <c r="H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F207" s="74"/>
      <c r="G207" s="75"/>
      <c r="H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F230" s="74"/>
      <c r="G230" s="75"/>
      <c r="H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6"/>
  <sheetViews>
    <sheetView topLeftCell="A43" workbookViewId="0">
      <selection activeCell="E64" sqref="E64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221</v>
      </c>
      <c r="B2" s="65"/>
      <c r="C2" s="69">
        <v>43749</v>
      </c>
      <c r="D2" s="70" t="s">
        <v>219</v>
      </c>
      <c r="E2" s="70" t="s">
        <v>222</v>
      </c>
      <c r="F2" s="93">
        <v>2751.817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43749</v>
      </c>
      <c r="B4" s="77">
        <f>'DC4-1'!B9</f>
        <v>2581.994</v>
      </c>
      <c r="C4" s="77">
        <f>IF(ISERROR(VLOOKUP(A4,'DC4-1'!$A$4:$Q$1997,5,TRUE)),"",VLOOKUP(A4,'DC4-1'!$A$4:$Q$1997,5,TRUE))</f>
        <v>171.085</v>
      </c>
      <c r="D4" s="65">
        <v>0.965</v>
      </c>
      <c r="E4" s="65">
        <v>0.999</v>
      </c>
      <c r="F4" s="74">
        <f t="shared" ref="F4:F63" si="0">(B4+C4)-(D4+E4)/2</f>
        <v>2752.097</v>
      </c>
      <c r="G4" s="75">
        <f t="shared" ref="G4:G63" si="1">(F$4-F4)*1000</f>
        <v>0</v>
      </c>
      <c r="K4" s="82">
        <f>IF(AND(年报!N$2&lt;=A4,A4&lt;=年报!N$3),1,0)</f>
        <v>0</v>
      </c>
    </row>
    <row r="5" spans="1:11">
      <c r="A5" s="21">
        <v>43762</v>
      </c>
      <c r="B5" s="77">
        <f>'DC4-1'!B10</f>
        <v>2581.994</v>
      </c>
      <c r="C5" s="77">
        <f>IF(ISERROR(VLOOKUP(A5,'DC4-1'!$A$4:$Q$1997,5,TRUE)),"",VLOOKUP(A5,'DC4-1'!$A$4:$Q$1997,5,TRUE))</f>
        <v>174.3905</v>
      </c>
      <c r="D5" s="65">
        <v>4.399</v>
      </c>
      <c r="E5" s="65">
        <v>4.43</v>
      </c>
      <c r="F5" s="74">
        <f t="shared" si="0"/>
        <v>2751.97</v>
      </c>
      <c r="G5" s="75">
        <f t="shared" si="1"/>
        <v>126.999999999953</v>
      </c>
      <c r="K5" s="82">
        <f>IF(AND(年报!N$2&lt;=A5,A5&lt;=年报!N$3),1,0)</f>
        <v>0</v>
      </c>
    </row>
    <row r="6" spans="1:11">
      <c r="A6" s="21">
        <v>43770</v>
      </c>
      <c r="B6" s="77">
        <f>'DC4-1'!B11</f>
        <v>2581.994</v>
      </c>
      <c r="C6" s="77">
        <f>IF(ISERROR(VLOOKUP(A6,'DC4-1'!$A$4:$Q$1997,5,TRUE)),"",VLOOKUP(A6,'DC4-1'!$A$4:$Q$1997,5,TRUE))</f>
        <v>177.4835</v>
      </c>
      <c r="D6" s="65">
        <v>7.553</v>
      </c>
      <c r="E6" s="65">
        <v>7.584</v>
      </c>
      <c r="F6" s="74">
        <f t="shared" si="0"/>
        <v>2751.909</v>
      </c>
      <c r="G6" s="75">
        <f t="shared" si="1"/>
        <v>188.000000000102</v>
      </c>
      <c r="K6" s="82">
        <f>IF(AND(年报!N$2&lt;=A6,A6&lt;=年报!N$3),1,0)</f>
        <v>0</v>
      </c>
    </row>
    <row r="7" spans="1:11">
      <c r="A7" s="21">
        <v>43778</v>
      </c>
      <c r="B7" s="77">
        <f>'DC4-1'!B12</f>
        <v>2581.994</v>
      </c>
      <c r="C7" s="77">
        <f>IF(ISERROR(VLOOKUP(A7,'DC4-1'!$A$4:$Q$1997,5,TRUE)),"",VLOOKUP(A7,'DC4-1'!$A$4:$Q$1997,5,TRUE))</f>
        <v>180.6385</v>
      </c>
      <c r="D7" s="65">
        <v>10.791</v>
      </c>
      <c r="E7" s="65">
        <v>10.822</v>
      </c>
      <c r="F7" s="74">
        <f t="shared" si="0"/>
        <v>2751.826</v>
      </c>
      <c r="G7" s="75">
        <f t="shared" si="1"/>
        <v>271.000000000186</v>
      </c>
      <c r="K7" s="82">
        <f>IF(AND(年报!N$2&lt;=A7,A7&lt;=年报!N$3),1,0)</f>
        <v>0</v>
      </c>
    </row>
    <row r="8" spans="1:11">
      <c r="A8" s="21">
        <v>43791</v>
      </c>
      <c r="B8" s="77">
        <f>'DC4-1'!B13</f>
        <v>2581.994</v>
      </c>
      <c r="C8" s="77">
        <f>IF(ISERROR(VLOOKUP(A8,'DC4-1'!$A$4:$Q$1997,5,TRUE)),"",VLOOKUP(A8,'DC4-1'!$A$4:$Q$1997,5,TRUE))</f>
        <v>184.322</v>
      </c>
      <c r="D8" s="65">
        <v>14.6</v>
      </c>
      <c r="E8" s="65">
        <v>14.635</v>
      </c>
      <c r="F8" s="74">
        <f t="shared" si="0"/>
        <v>2751.6985</v>
      </c>
      <c r="G8" s="75">
        <f t="shared" si="1"/>
        <v>398.499999999785</v>
      </c>
      <c r="K8" s="82">
        <f>IF(AND(年报!N$2&lt;=A8,A8&lt;=年报!N$3),1,0)</f>
        <v>0</v>
      </c>
    </row>
    <row r="9" spans="1:11">
      <c r="A9" s="21">
        <v>43802</v>
      </c>
      <c r="B9" s="77">
        <f>'DC4-1'!B14</f>
        <v>2581.994</v>
      </c>
      <c r="C9" s="77">
        <f>IF(ISERROR(VLOOKUP(A9,'DC4-1'!$A$4:$Q$1997,5,TRUE)),"",VLOOKUP(A9,'DC4-1'!$A$4:$Q$1997,5,TRUE))</f>
        <v>187.01</v>
      </c>
      <c r="D9" s="65">
        <v>17.377</v>
      </c>
      <c r="E9" s="65">
        <v>17.409</v>
      </c>
      <c r="F9" s="74">
        <f t="shared" si="0"/>
        <v>2751.611</v>
      </c>
      <c r="G9" s="75">
        <f t="shared" si="1"/>
        <v>486.000000000331</v>
      </c>
      <c r="K9" s="82">
        <f>IF(AND(年报!N$2&lt;=A9,A9&lt;=年报!N$3),1,0)</f>
        <v>0</v>
      </c>
    </row>
    <row r="10" spans="1:11">
      <c r="A10" s="21">
        <v>43824</v>
      </c>
      <c r="B10" s="77">
        <f>'DC4-1'!B15</f>
        <v>2581.994</v>
      </c>
      <c r="C10" s="77">
        <f>IF(ISERROR(VLOOKUP(A10,'DC4-1'!$A$4:$Q$1997,5,TRUE)),"",VLOOKUP(A10,'DC4-1'!$A$4:$Q$1997,5,TRUE))</f>
        <v>190.2285</v>
      </c>
      <c r="D10" s="65">
        <v>20.731</v>
      </c>
      <c r="E10" s="65">
        <v>20.762</v>
      </c>
      <c r="F10" s="74">
        <f t="shared" si="0"/>
        <v>2751.476</v>
      </c>
      <c r="G10" s="75">
        <f t="shared" si="1"/>
        <v>621.000000000095</v>
      </c>
      <c r="K10" s="82">
        <f>IF(AND(年报!N$2&lt;=A10,A10&lt;=年报!N$3),1,0)</f>
        <v>1</v>
      </c>
    </row>
    <row r="11" spans="1:11">
      <c r="A11" s="21">
        <v>43834</v>
      </c>
      <c r="B11" s="77">
        <f>'DC4-1'!B16</f>
        <v>2581.994</v>
      </c>
      <c r="C11" s="77">
        <f>IF(ISERROR(VLOOKUP(A11,'DC4-1'!$A$4:$Q$1997,5,TRUE)),"",VLOOKUP(A11,'DC4-1'!$A$4:$Q$1997,5,TRUE))</f>
        <v>190.2345</v>
      </c>
      <c r="D11" s="65">
        <v>20.744</v>
      </c>
      <c r="E11" s="65">
        <v>20.786</v>
      </c>
      <c r="F11" s="74">
        <f t="shared" si="0"/>
        <v>2751.4635</v>
      </c>
      <c r="G11" s="75">
        <f t="shared" si="1"/>
        <v>633.499999999913</v>
      </c>
      <c r="K11" s="82">
        <f>IF(AND(年报!N$2&lt;=A11,A11&lt;=年报!N$3),1,0)</f>
        <v>1</v>
      </c>
    </row>
    <row r="12" spans="1:11">
      <c r="A12" s="21">
        <v>43839</v>
      </c>
      <c r="B12" s="77">
        <f>'DC4-1'!B17</f>
        <v>2581.994</v>
      </c>
      <c r="C12" s="77">
        <f>IF(ISERROR(VLOOKUP(A12,'DC4-1'!$A$4:$Q$1997,5,TRUE)),"",VLOOKUP(A12,'DC4-1'!$A$4:$Q$1997,5,TRUE))</f>
        <v>193.5085</v>
      </c>
      <c r="D12" s="65">
        <v>24.077</v>
      </c>
      <c r="E12" s="65">
        <v>24.11</v>
      </c>
      <c r="F12" s="74">
        <f t="shared" si="0"/>
        <v>2751.409</v>
      </c>
      <c r="G12" s="75">
        <f t="shared" si="1"/>
        <v>688.000000000102</v>
      </c>
      <c r="K12" s="82">
        <f>IF(AND(年报!N$2&lt;=A12,A12&lt;=年报!N$3),1,0)</f>
        <v>1</v>
      </c>
    </row>
    <row r="13" spans="1:11">
      <c r="A13" s="21">
        <v>43845</v>
      </c>
      <c r="B13" s="77">
        <f>'DC4-1'!B18</f>
        <v>2581.994</v>
      </c>
      <c r="C13" s="77">
        <f>IF(ISERROR(VLOOKUP(A13,'DC4-1'!$A$4:$Q$1997,5,TRUE)),"",VLOOKUP(A13,'DC4-1'!$A$4:$Q$1997,5,TRUE))</f>
        <v>193.499</v>
      </c>
      <c r="D13" s="65">
        <v>24.102</v>
      </c>
      <c r="E13" s="65">
        <v>24.135</v>
      </c>
      <c r="F13" s="74">
        <f t="shared" si="0"/>
        <v>2751.3745</v>
      </c>
      <c r="G13" s="75">
        <f t="shared" si="1"/>
        <v>722.500000000309</v>
      </c>
      <c r="K13" s="82">
        <f>IF(AND(年报!N$2&lt;=A13,A13&lt;=年报!N$3),1,0)</f>
        <v>1</v>
      </c>
    </row>
    <row r="14" spans="1:11">
      <c r="A14" s="21">
        <v>43908</v>
      </c>
      <c r="B14" s="77">
        <f>'DC4-1'!B19</f>
        <v>2581.994</v>
      </c>
      <c r="C14" s="77">
        <f>IF(ISERROR(VLOOKUP(A14,'DC4-1'!$A$4:$Q$1997,5,TRUE)),"",VLOOKUP(A14,'DC4-1'!$A$4:$Q$1997,5,TRUE))</f>
        <v>193.3015</v>
      </c>
      <c r="D14" s="65">
        <v>24.033</v>
      </c>
      <c r="E14" s="65">
        <v>24.08</v>
      </c>
      <c r="F14" s="74">
        <f t="shared" si="0"/>
        <v>2751.239</v>
      </c>
      <c r="G14" s="75">
        <f t="shared" si="1"/>
        <v>858.000000000175</v>
      </c>
      <c r="K14" s="82">
        <f>IF(AND(年报!N$2&lt;=A14,A14&lt;=年报!N$3),1,0)</f>
        <v>1</v>
      </c>
    </row>
    <row r="15" spans="1:11">
      <c r="A15" s="21">
        <v>43930</v>
      </c>
      <c r="B15" s="77">
        <f>'DC4-1'!B20</f>
        <v>2581.994</v>
      </c>
      <c r="C15" s="77">
        <f>IF(ISERROR(VLOOKUP(A15,'DC4-1'!$A$4:$Q$1997,5,TRUE)),"",VLOOKUP(A15,'DC4-1'!$A$4:$Q$1997,5,TRUE))</f>
        <v>200.2455</v>
      </c>
      <c r="D15" s="65">
        <v>31.021</v>
      </c>
      <c r="E15" s="65">
        <v>31.051</v>
      </c>
      <c r="F15" s="74">
        <f t="shared" si="0"/>
        <v>2751.2035</v>
      </c>
      <c r="G15" s="75">
        <f t="shared" si="1"/>
        <v>893.500000000131</v>
      </c>
      <c r="K15" s="82">
        <f>IF(AND(年报!N$2&lt;=A15,A15&lt;=年报!N$3),1,0)</f>
        <v>1</v>
      </c>
    </row>
    <row r="16" spans="1:11">
      <c r="A16" s="21">
        <v>43938</v>
      </c>
      <c r="B16" s="77">
        <f>'DC4-1'!B21</f>
        <v>2581.994</v>
      </c>
      <c r="C16" s="77">
        <f>IF(ISERROR(VLOOKUP(A16,'DC4-1'!$A$4:$Q$1997,5,TRUE)),"",VLOOKUP(A16,'DC4-1'!$A$4:$Q$1997,5,TRUE))</f>
        <v>203.081</v>
      </c>
      <c r="D16" s="65">
        <v>33.864</v>
      </c>
      <c r="E16" s="65">
        <v>33.897</v>
      </c>
      <c r="F16" s="74">
        <f t="shared" si="0"/>
        <v>2751.1945</v>
      </c>
      <c r="G16" s="75">
        <f t="shared" si="1"/>
        <v>902.500000000146</v>
      </c>
      <c r="K16" s="82">
        <f>IF(AND(年报!N$2&lt;=A16,A16&lt;=年报!N$3),1,0)</f>
        <v>1</v>
      </c>
    </row>
    <row r="17" spans="1:11">
      <c r="A17" s="21">
        <v>43942</v>
      </c>
      <c r="B17" s="77">
        <f>'DC4-1'!B22</f>
        <v>2581.994</v>
      </c>
      <c r="C17" s="77">
        <f>IF(ISERROR(VLOOKUP(A17,'DC4-1'!$A$4:$Q$1997,5,TRUE)),"",VLOOKUP(A17,'DC4-1'!$A$4:$Q$1997,5,TRUE))</f>
        <v>203.493</v>
      </c>
      <c r="D17" s="65">
        <v>34.353</v>
      </c>
      <c r="E17" s="65">
        <v>34.387</v>
      </c>
      <c r="F17" s="74">
        <f t="shared" si="0"/>
        <v>2751.117</v>
      </c>
      <c r="G17" s="75">
        <f t="shared" si="1"/>
        <v>980.000000000018</v>
      </c>
      <c r="K17" s="82">
        <f>IF(AND(年报!N$2&lt;=A17,A17&lt;=年报!N$3),1,0)</f>
        <v>1</v>
      </c>
    </row>
    <row r="18" spans="1:11">
      <c r="A18" s="21">
        <v>43951</v>
      </c>
      <c r="B18" s="77">
        <f>'DC4-1'!B23</f>
        <v>2581.994</v>
      </c>
      <c r="C18" s="77">
        <f>IF(ISERROR(VLOOKUP(A18,'DC4-1'!$A$4:$Q$1997,5,TRUE)),"",VLOOKUP(A18,'DC4-1'!$A$4:$Q$1997,5,TRUE))</f>
        <v>206.1375</v>
      </c>
      <c r="D18" s="65">
        <v>37.061</v>
      </c>
      <c r="E18" s="65">
        <v>37.092</v>
      </c>
      <c r="F18" s="74">
        <f t="shared" si="0"/>
        <v>2751.055</v>
      </c>
      <c r="G18" s="75">
        <f t="shared" si="1"/>
        <v>1042.00000000037</v>
      </c>
      <c r="K18" s="82">
        <f>IF(AND(年报!N$2&lt;=A18,A18&lt;=年报!N$3),1,0)</f>
        <v>1</v>
      </c>
    </row>
    <row r="19" spans="1:11">
      <c r="A19" s="21">
        <v>43956</v>
      </c>
      <c r="B19" s="77">
        <f>'DC4-1'!B24</f>
        <v>2581.994</v>
      </c>
      <c r="C19" s="77">
        <f>IF(ISERROR(VLOOKUP(A19,'DC4-1'!$A$4:$Q$1997,5,TRUE)),"",VLOOKUP(A19,'DC4-1'!$A$4:$Q$1997,5,TRUE))</f>
        <v>206.577</v>
      </c>
      <c r="D19" s="65">
        <v>37.512</v>
      </c>
      <c r="E19" s="65">
        <v>37.543</v>
      </c>
      <c r="F19" s="74">
        <f t="shared" si="0"/>
        <v>2751.0435</v>
      </c>
      <c r="G19" s="75">
        <f t="shared" si="1"/>
        <v>1053.50000000044</v>
      </c>
      <c r="K19" s="82">
        <f>IF(AND(年报!N$2&lt;=A19,A19&lt;=年报!N$3),1,0)</f>
        <v>1</v>
      </c>
    </row>
    <row r="20" spans="1:11">
      <c r="A20" s="21">
        <v>43964</v>
      </c>
      <c r="B20" s="77">
        <f>'DC4-1'!B25</f>
        <v>2581.994</v>
      </c>
      <c r="C20" s="77">
        <f>IF(ISERROR(VLOOKUP(A20,'DC4-1'!$A$4:$Q$1997,5,TRUE)),"",VLOOKUP(A20,'DC4-1'!$A$4:$Q$1997,5,TRUE))</f>
        <v>209.16</v>
      </c>
      <c r="D20" s="65">
        <v>40.169</v>
      </c>
      <c r="E20" s="65">
        <v>40.203</v>
      </c>
      <c r="F20" s="74">
        <f t="shared" si="0"/>
        <v>2750.968</v>
      </c>
      <c r="G20" s="75">
        <f t="shared" si="1"/>
        <v>1129.00000000036</v>
      </c>
      <c r="K20" s="82">
        <f>IF(AND(年报!N$2&lt;=A20,A20&lt;=年报!N$3),1,0)</f>
        <v>1</v>
      </c>
    </row>
    <row r="21" spans="1:11">
      <c r="A21" s="21">
        <v>43972</v>
      </c>
      <c r="B21" s="77">
        <f>'DC4-1'!B26</f>
        <v>2581.994</v>
      </c>
      <c r="C21" s="77">
        <f>IF(ISERROR(VLOOKUP(A21,'DC4-1'!$A$4:$Q$1997,5,TRUE)),"",VLOOKUP(A21,'DC4-1'!$A$4:$Q$1997,5,TRUE))</f>
        <v>212.1685</v>
      </c>
      <c r="D21" s="65">
        <v>43.247</v>
      </c>
      <c r="E21" s="65">
        <v>43.278</v>
      </c>
      <c r="F21" s="74">
        <f t="shared" si="0"/>
        <v>2750.9</v>
      </c>
      <c r="G21" s="75">
        <f t="shared" si="1"/>
        <v>1196.99999999966</v>
      </c>
      <c r="K21" s="82">
        <f>IF(AND(年报!N$2&lt;=A21,A21&lt;=年报!N$3),1,0)</f>
        <v>1</v>
      </c>
    </row>
    <row r="22" spans="1:11">
      <c r="A22" s="21">
        <v>43980</v>
      </c>
      <c r="B22" s="77">
        <f>'DC4-1'!B27</f>
        <v>2581.994</v>
      </c>
      <c r="C22" s="77">
        <f>IF(ISERROR(VLOOKUP(A22,'DC4-1'!$A$4:$Q$1997,5,TRUE)),"",VLOOKUP(A22,'DC4-1'!$A$4:$Q$1997,5,TRUE))</f>
        <v>212.1675</v>
      </c>
      <c r="D22" s="65">
        <v>43.229</v>
      </c>
      <c r="E22" s="65">
        <v>43.259</v>
      </c>
      <c r="F22" s="74">
        <f t="shared" si="0"/>
        <v>2750.9175</v>
      </c>
      <c r="G22" s="75">
        <f t="shared" si="1"/>
        <v>1179.50000000019</v>
      </c>
      <c r="K22" s="82">
        <f>IF(AND(年报!N$2&lt;=A22,A22&lt;=年报!N$3),1,0)</f>
        <v>1</v>
      </c>
    </row>
    <row r="23" spans="1:11">
      <c r="A23" s="21">
        <v>43999</v>
      </c>
      <c r="B23" s="77">
        <f>'DC4-1'!B28</f>
        <v>2581.994</v>
      </c>
      <c r="C23" s="77">
        <f>IF(ISERROR(VLOOKUP(A23,'DC4-1'!$A$4:$Q$1997,5,TRUE)),"",VLOOKUP(A23,'DC4-1'!$A$4:$Q$1997,5,TRUE))</f>
        <v>215.368</v>
      </c>
      <c r="D23" s="65">
        <v>46.602</v>
      </c>
      <c r="E23" s="65">
        <v>46.635</v>
      </c>
      <c r="F23" s="74">
        <f t="shared" si="0"/>
        <v>2750.7435</v>
      </c>
      <c r="G23" s="75">
        <f t="shared" si="1"/>
        <v>1353.50000000017</v>
      </c>
      <c r="H23" s="75"/>
      <c r="K23" s="82">
        <f>IF(AND(年报!N$2&lt;=A23,A23&lt;=年报!N$3),1,0)</f>
        <v>1</v>
      </c>
    </row>
    <row r="24" spans="1:11">
      <c r="A24" s="21">
        <v>44008</v>
      </c>
      <c r="B24" s="77">
        <f>'DC4-1'!B29</f>
        <v>2581.994</v>
      </c>
      <c r="C24" s="77">
        <f>IF(ISERROR(VLOOKUP(A24,'DC4-1'!$A$4:$Q$1997,5,TRUE)),"",VLOOKUP(A24,'DC4-1'!$A$4:$Q$1997,5,TRUE))</f>
        <v>215.364</v>
      </c>
      <c r="D24" s="65">
        <v>46.583</v>
      </c>
      <c r="E24" s="65">
        <v>46.615</v>
      </c>
      <c r="F24" s="74">
        <f t="shared" si="0"/>
        <v>2750.759</v>
      </c>
      <c r="G24" s="75">
        <f t="shared" si="1"/>
        <v>1338.00000000019</v>
      </c>
      <c r="K24" s="82">
        <f>IF(AND(年报!N$2&lt;=A24,A24&lt;=年报!N$3),1,0)</f>
        <v>1</v>
      </c>
    </row>
    <row r="25" spans="1:11">
      <c r="A25" s="21">
        <v>44056</v>
      </c>
      <c r="B25" s="77">
        <f>'DC4-1'!B30</f>
        <v>2581.994</v>
      </c>
      <c r="C25" s="77">
        <f>IF(ISERROR(VLOOKUP(A25,'DC4-1'!$A$4:$Q$1997,5,TRUE)),"",VLOOKUP(A25,'DC4-1'!$A$4:$Q$1997,5,TRUE))</f>
        <v>219.0455</v>
      </c>
      <c r="D25" s="65">
        <v>50.536</v>
      </c>
      <c r="E25" s="65">
        <v>50.568</v>
      </c>
      <c r="F25" s="74">
        <f t="shared" si="0"/>
        <v>2750.4875</v>
      </c>
      <c r="G25" s="75">
        <f t="shared" si="1"/>
        <v>1609.50000000003</v>
      </c>
      <c r="K25" s="82">
        <f>IF(AND(年报!N$2&lt;=A25,A25&lt;=年报!N$3),1,0)</f>
        <v>1</v>
      </c>
    </row>
    <row r="26" spans="1:11">
      <c r="A26" s="21">
        <v>44062</v>
      </c>
      <c r="B26" s="77">
        <f>'DC4-1'!B31</f>
        <v>2581.994</v>
      </c>
      <c r="C26" s="77">
        <f>IF(ISERROR(VLOOKUP(A26,'DC4-1'!$A$4:$Q$1997,5,TRUE)),"",VLOOKUP(A26,'DC4-1'!$A$4:$Q$1997,5,TRUE))</f>
        <v>218.996</v>
      </c>
      <c r="D26" s="65">
        <v>50.524</v>
      </c>
      <c r="E26" s="65">
        <v>50.559</v>
      </c>
      <c r="F26" s="74">
        <f t="shared" si="0"/>
        <v>2750.4485</v>
      </c>
      <c r="G26" s="75">
        <f t="shared" si="1"/>
        <v>1648.49999999979</v>
      </c>
      <c r="K26" s="82">
        <f>IF(AND(年报!N$2&lt;=A26,A26&lt;=年报!N$3),1,0)</f>
        <v>1</v>
      </c>
    </row>
    <row r="27" spans="1:11">
      <c r="A27" s="21">
        <v>44070</v>
      </c>
      <c r="B27" s="77">
        <f>'DC4-1'!B32</f>
        <v>2581.994</v>
      </c>
      <c r="C27" s="77">
        <f>IF(ISERROR(VLOOKUP(A27,'DC4-1'!$A$4:$Q$1997,5,TRUE)),"",VLOOKUP(A27,'DC4-1'!$A$4:$Q$1997,5,TRUE))</f>
        <v>222.3115</v>
      </c>
      <c r="D27" s="65">
        <v>53.876</v>
      </c>
      <c r="E27" s="65">
        <v>53.904</v>
      </c>
      <c r="F27" s="74">
        <f t="shared" si="0"/>
        <v>2750.4155</v>
      </c>
      <c r="G27" s="75">
        <f t="shared" si="1"/>
        <v>1681.50000000014</v>
      </c>
      <c r="K27" s="82">
        <f>IF(AND(年报!N$2&lt;=A27,A27&lt;=年报!N$3),1,0)</f>
        <v>1</v>
      </c>
    </row>
    <row r="28" spans="1:11">
      <c r="A28" s="21">
        <v>44084</v>
      </c>
      <c r="B28" s="77">
        <f>'DC4-1'!B33</f>
        <v>2581.994</v>
      </c>
      <c r="C28" s="77">
        <f>IF(ISERROR(VLOOKUP(A28,'DC4-1'!$A$4:$Q$1997,5,TRUE)),"",VLOOKUP(A28,'DC4-1'!$A$4:$Q$1997,5,TRUE))</f>
        <v>224.9835</v>
      </c>
      <c r="D28" s="65">
        <v>56.605</v>
      </c>
      <c r="E28" s="65">
        <v>56.637</v>
      </c>
      <c r="F28" s="74">
        <f t="shared" si="0"/>
        <v>2750.3565</v>
      </c>
      <c r="G28" s="75">
        <f t="shared" si="1"/>
        <v>1740.50000000034</v>
      </c>
      <c r="K28" s="82">
        <f>IF(AND(年报!N$2&lt;=A28,A28&lt;=年报!N$3),1,0)</f>
        <v>1</v>
      </c>
    </row>
    <row r="29" spans="1:11">
      <c r="A29" s="21">
        <v>44092</v>
      </c>
      <c r="B29" s="77">
        <f>'DC4-1'!B34</f>
        <v>2581.994</v>
      </c>
      <c r="C29" s="77">
        <f>IF(ISERROR(VLOOKUP(A29,'DC4-1'!$A$4:$Q$1997,5,TRUE)),"",VLOOKUP(A29,'DC4-1'!$A$4:$Q$1997,5,TRUE))</f>
        <v>224.9535</v>
      </c>
      <c r="D29" s="65">
        <v>56.586</v>
      </c>
      <c r="E29" s="65">
        <v>56.618</v>
      </c>
      <c r="F29" s="74">
        <f t="shared" si="0"/>
        <v>2750.3455</v>
      </c>
      <c r="G29" s="75">
        <f t="shared" si="1"/>
        <v>1751.49999999985</v>
      </c>
      <c r="K29" s="82">
        <f>IF(AND(年报!N$2&lt;=A29,A29&lt;=年报!N$3),1,0)</f>
        <v>1</v>
      </c>
    </row>
    <row r="30" spans="1:11">
      <c r="A30" s="21">
        <v>44100</v>
      </c>
      <c r="B30" s="77">
        <f>'DC4-1'!B35</f>
        <v>2581.994</v>
      </c>
      <c r="C30" s="77">
        <f>IF(ISERROR(VLOOKUP(A30,'DC4-1'!$A$4:$Q$1997,5,TRUE)),"",VLOOKUP(A30,'DC4-1'!$A$4:$Q$1997,5,TRUE))</f>
        <v>225.3425</v>
      </c>
      <c r="D30" s="65">
        <v>57.013</v>
      </c>
      <c r="E30" s="65">
        <v>57.045</v>
      </c>
      <c r="F30" s="74">
        <f t="shared" si="0"/>
        <v>2750.3075</v>
      </c>
      <c r="G30" s="75">
        <f t="shared" si="1"/>
        <v>1789.49999999986</v>
      </c>
      <c r="K30" s="82">
        <f>IF(AND(年报!N$2&lt;=A30,A30&lt;=年报!N$3),1,0)</f>
        <v>1</v>
      </c>
    </row>
    <row r="31" spans="1:11">
      <c r="A31" s="21">
        <v>44114</v>
      </c>
      <c r="B31" s="77">
        <f>'DC4-1'!B36</f>
        <v>2581.994</v>
      </c>
      <c r="C31" s="77">
        <f>IF(ISERROR(VLOOKUP(A31,'DC4-1'!$A$4:$Q$1997,5,TRUE)),"",VLOOKUP(A31,'DC4-1'!$A$4:$Q$1997,5,TRUE))</f>
        <v>228.4075</v>
      </c>
      <c r="D31" s="65">
        <v>60.12</v>
      </c>
      <c r="E31" s="65">
        <v>60.158</v>
      </c>
      <c r="F31" s="74">
        <f t="shared" si="0"/>
        <v>2750.2625</v>
      </c>
      <c r="G31" s="75">
        <f t="shared" si="1"/>
        <v>1834.50000000039</v>
      </c>
      <c r="K31" s="82">
        <f>IF(AND(年报!N$2&lt;=A31,A31&lt;=年报!N$3),1,0)</f>
        <v>1</v>
      </c>
    </row>
    <row r="32" spans="1:11">
      <c r="A32" s="21">
        <v>44228</v>
      </c>
      <c r="B32" s="77">
        <f>'DC4-1'!B37</f>
        <v>2581.994</v>
      </c>
      <c r="C32" s="77">
        <f>IF(ISERROR(VLOOKUP(A32,'DC4-1'!$A$4:$Q$1997,5,TRUE)),"",VLOOKUP(A32,'DC4-1'!$A$4:$Q$1997,5,TRUE))</f>
        <v>249.8045</v>
      </c>
      <c r="D32" s="65">
        <v>82.001</v>
      </c>
      <c r="E32" s="65">
        <v>82.045</v>
      </c>
      <c r="F32" s="74">
        <f t="shared" si="0"/>
        <v>2749.7755</v>
      </c>
      <c r="G32" s="75">
        <f t="shared" si="1"/>
        <v>2321.50000000001</v>
      </c>
      <c r="K32" s="82">
        <f>IF(AND(年报!N$2&lt;=A32,A32&lt;=年报!N$3),1,0)</f>
        <v>0</v>
      </c>
    </row>
    <row r="33" spans="1:11">
      <c r="A33" s="21">
        <v>44256</v>
      </c>
      <c r="B33" s="77">
        <f>'DC4-1'!B38</f>
        <v>2581.994</v>
      </c>
      <c r="C33" s="77">
        <f>IF(ISERROR(VLOOKUP(A33,'DC4-1'!$A$4:$Q$1997,5,TRUE)),"",VLOOKUP(A33,'DC4-1'!$A$4:$Q$1997,5,TRUE))</f>
        <v>249.7185</v>
      </c>
      <c r="D33" s="65">
        <v>81.985</v>
      </c>
      <c r="E33" s="65">
        <v>82.018</v>
      </c>
      <c r="F33" s="74">
        <f t="shared" si="0"/>
        <v>2749.711</v>
      </c>
      <c r="G33" s="75">
        <f t="shared" si="1"/>
        <v>2385.99999999997</v>
      </c>
      <c r="K33" s="82">
        <f>IF(AND(年报!N$2&lt;=A33,A33&lt;=年报!N$3),1,0)</f>
        <v>0</v>
      </c>
    </row>
    <row r="34" spans="1:11">
      <c r="A34" s="21">
        <v>44273</v>
      </c>
      <c r="B34" s="77">
        <f>'DC4-1'!B39</f>
        <v>2581.994</v>
      </c>
      <c r="C34" s="77">
        <f>IF(ISERROR(VLOOKUP(A34,'DC4-1'!$A$4:$Q$1997,5,TRUE)),"",VLOOKUP(A34,'DC4-1'!$A$4:$Q$1997,5,TRUE))</f>
        <v>253.0285</v>
      </c>
      <c r="D34" s="65">
        <v>85.319</v>
      </c>
      <c r="E34" s="65">
        <v>85.352</v>
      </c>
      <c r="F34" s="74">
        <f t="shared" si="0"/>
        <v>2749.687</v>
      </c>
      <c r="G34" s="75">
        <f t="shared" si="1"/>
        <v>2410.00000000031</v>
      </c>
      <c r="K34" s="82">
        <f>IF(AND(年报!N$2&lt;=A34,A34&lt;=年报!N$3),1,0)</f>
        <v>0</v>
      </c>
    </row>
    <row r="35" spans="1:11">
      <c r="A35" s="21">
        <v>44287</v>
      </c>
      <c r="B35" s="77">
        <f>'DC4-1'!B40</f>
        <v>2581.994</v>
      </c>
      <c r="C35" s="77">
        <f>IF(ISERROR(VLOOKUP(A35,'DC4-1'!$A$4:$Q$1997,5,TRUE)),"",VLOOKUP(A35,'DC4-1'!$A$4:$Q$1997,5,TRUE))</f>
        <v>256.094</v>
      </c>
      <c r="D35" s="65">
        <v>88.419</v>
      </c>
      <c r="E35" s="65">
        <v>88.45</v>
      </c>
      <c r="F35" s="74">
        <f t="shared" si="0"/>
        <v>2749.6535</v>
      </c>
      <c r="G35" s="75">
        <f t="shared" si="1"/>
        <v>2443.49999999986</v>
      </c>
      <c r="K35" s="82">
        <f>IF(AND(年报!N$2&lt;=A35,A35&lt;=年报!N$3),1,0)</f>
        <v>0</v>
      </c>
    </row>
    <row r="36" spans="1:11">
      <c r="A36" s="21">
        <v>44295</v>
      </c>
      <c r="B36" s="77">
        <f>'DC4-1'!B41</f>
        <v>2581.994</v>
      </c>
      <c r="C36" s="77">
        <f>IF(ISERROR(VLOOKUP(A36,'DC4-1'!$A$4:$Q$1997,5,TRUE)),"",VLOOKUP(A36,'DC4-1'!$A$4:$Q$1997,5,TRUE))</f>
        <v>256.6705</v>
      </c>
      <c r="D36" s="65">
        <v>89.01</v>
      </c>
      <c r="E36" s="65">
        <v>89.046</v>
      </c>
      <c r="F36" s="74">
        <f t="shared" si="0"/>
        <v>2749.6365</v>
      </c>
      <c r="G36" s="75">
        <f t="shared" si="1"/>
        <v>2460.49999999968</v>
      </c>
      <c r="K36" s="82">
        <f>IF(AND(年报!N$2&lt;=A36,A36&lt;=年报!N$3),1,0)</f>
        <v>0</v>
      </c>
    </row>
    <row r="37" spans="1:11">
      <c r="A37" s="21">
        <v>44318</v>
      </c>
      <c r="B37" s="77">
        <f>'DC4-1'!B42</f>
        <v>2581.994</v>
      </c>
      <c r="C37" s="77">
        <f>IF(ISERROR(VLOOKUP(A37,'DC4-1'!$A$4:$Q$1997,5,TRUE)),"",VLOOKUP(A37,'DC4-1'!$A$4:$Q$1997,5,TRUE))</f>
        <v>259.476</v>
      </c>
      <c r="D37" s="65">
        <v>91.865</v>
      </c>
      <c r="E37" s="65">
        <v>91.899</v>
      </c>
      <c r="F37" s="74">
        <f t="shared" si="0"/>
        <v>2749.588</v>
      </c>
      <c r="G37" s="75">
        <f t="shared" si="1"/>
        <v>2509.00000000001</v>
      </c>
      <c r="K37" s="82">
        <f>IF(AND(年报!N$2&lt;=A37,A37&lt;=年报!N$3),1,0)</f>
        <v>0</v>
      </c>
    </row>
    <row r="38" spans="1:11">
      <c r="A38" s="21">
        <v>44325</v>
      </c>
      <c r="B38" s="77">
        <f>'DC4-1'!B43</f>
        <v>2581.994</v>
      </c>
      <c r="C38" s="77">
        <f>IF(ISERROR(VLOOKUP(A38,'DC4-1'!$A$4:$Q$1997,5,TRUE)),"",VLOOKUP(A38,'DC4-1'!$A$4:$Q$1997,5,TRUE))</f>
        <v>259.4725</v>
      </c>
      <c r="D38" s="65">
        <v>91.851</v>
      </c>
      <c r="E38" s="65">
        <v>91.887</v>
      </c>
      <c r="F38" s="74">
        <f t="shared" si="0"/>
        <v>2749.5975</v>
      </c>
      <c r="G38" s="75">
        <f t="shared" si="1"/>
        <v>2499.50000000035</v>
      </c>
      <c r="K38" s="82">
        <f>IF(AND(年报!N$2&lt;=A38,A38&lt;=年报!N$3),1,0)</f>
        <v>0</v>
      </c>
    </row>
    <row r="39" spans="1:11">
      <c r="A39" s="21">
        <v>44333</v>
      </c>
      <c r="B39" s="77">
        <f>'DC4-1'!B44</f>
        <v>2581.994</v>
      </c>
      <c r="C39" s="77">
        <f>IF(ISERROR(VLOOKUP(A39,'DC4-1'!$A$4:$Q$1997,5,TRUE)),"",VLOOKUP(A39,'DC4-1'!$A$4:$Q$1997,5,TRUE))</f>
        <v>259.415</v>
      </c>
      <c r="D39" s="65">
        <v>91.84</v>
      </c>
      <c r="E39" s="65">
        <v>91.871</v>
      </c>
      <c r="F39" s="74">
        <f t="shared" si="0"/>
        <v>2749.5535</v>
      </c>
      <c r="G39" s="75">
        <f t="shared" si="1"/>
        <v>2543.50000000022</v>
      </c>
      <c r="K39" s="82">
        <f>IF(AND(年报!N$2&lt;=A39,A39&lt;=年报!N$3),1,0)</f>
        <v>0</v>
      </c>
    </row>
    <row r="40" spans="1:11">
      <c r="A40" s="21">
        <v>44345</v>
      </c>
      <c r="B40" s="77">
        <f>'DC4-1'!B45</f>
        <v>2581.994</v>
      </c>
      <c r="C40" s="77">
        <f>IF(ISERROR(VLOOKUP(A40,'DC4-1'!$A$4:$Q$1997,5,TRUE)),"",VLOOKUP(A40,'DC4-1'!$A$4:$Q$1997,5,TRUE))</f>
        <v>259.8015</v>
      </c>
      <c r="D40" s="65">
        <v>92.245</v>
      </c>
      <c r="E40" s="65">
        <v>92.279</v>
      </c>
      <c r="F40" s="74">
        <f t="shared" si="0"/>
        <v>2749.5335</v>
      </c>
      <c r="G40" s="75">
        <f t="shared" si="1"/>
        <v>2563.5000000002</v>
      </c>
      <c r="K40" s="82">
        <f>IF(AND(年报!N$2&lt;=A40,A40&lt;=年报!N$3),1,0)</f>
        <v>0</v>
      </c>
    </row>
    <row r="41" spans="1:11">
      <c r="A41" s="21">
        <v>44352</v>
      </c>
      <c r="B41" s="77">
        <f>'DC4-1'!B46</f>
        <v>2581.994</v>
      </c>
      <c r="C41" s="77">
        <f>IF(ISERROR(VLOOKUP(A41,'DC4-1'!$A$4:$Q$1997,5,TRUE)),"",VLOOKUP(A41,'DC4-1'!$A$4:$Q$1997,5,TRUE))</f>
        <v>259.7625</v>
      </c>
      <c r="D41" s="65">
        <v>92.232</v>
      </c>
      <c r="E41" s="65">
        <v>92.266</v>
      </c>
      <c r="F41" s="74">
        <f t="shared" si="0"/>
        <v>2749.5075</v>
      </c>
      <c r="G41" s="75">
        <f t="shared" si="1"/>
        <v>2589.50000000004</v>
      </c>
      <c r="K41" s="82">
        <f>IF(AND(年报!N$2&lt;=A41,A41&lt;=年报!N$3),1,0)</f>
        <v>0</v>
      </c>
    </row>
    <row r="42" s="83" customFormat="1" spans="1:13">
      <c r="A42" s="84">
        <v>44356</v>
      </c>
      <c r="B42" s="85">
        <f>AVERAGE(B43:B45)</f>
        <v>2581.994</v>
      </c>
      <c r="C42" s="86">
        <f t="shared" ref="C42:G42" si="2">AVERAGE(C43:C45)</f>
        <v>259.74</v>
      </c>
      <c r="D42" s="86">
        <f t="shared" si="2"/>
        <v>92.2206666666667</v>
      </c>
      <c r="E42" s="86">
        <f t="shared" si="2"/>
        <v>92.2513333333333</v>
      </c>
      <c r="F42" s="86">
        <f t="shared" si="2"/>
        <v>2749.498</v>
      </c>
      <c r="G42" s="87">
        <f t="shared" si="2"/>
        <v>2598.99999999971</v>
      </c>
      <c r="H42" s="88" t="s">
        <v>23</v>
      </c>
      <c r="I42" s="88"/>
      <c r="K42" s="89"/>
      <c r="M42" s="90"/>
    </row>
    <row r="43" spans="1:11">
      <c r="A43" s="21">
        <v>44356</v>
      </c>
      <c r="B43" s="77">
        <f>'DC4-1'!B47</f>
        <v>2581.994</v>
      </c>
      <c r="C43" s="77">
        <f>IF(ISERROR(VLOOKUP(A43,'DC4-1'!$A$4:$Q$1997,5,TRUE)),"",VLOOKUP(A43,'DC4-1'!$A$4:$Q$1997,5,TRUE))</f>
        <v>259.74</v>
      </c>
      <c r="D43" s="65">
        <v>92.22</v>
      </c>
      <c r="E43" s="65">
        <v>92.252</v>
      </c>
      <c r="F43" s="74">
        <f t="shared" si="0"/>
        <v>2749.498</v>
      </c>
      <c r="G43" s="75">
        <f t="shared" si="1"/>
        <v>2598.99999999971</v>
      </c>
      <c r="K43" s="82">
        <f>IF(AND(年报!N$2&lt;=A43,A43&lt;=年报!N$3),1,0)</f>
        <v>0</v>
      </c>
    </row>
    <row r="44" spans="1:11">
      <c r="A44" s="21">
        <v>44356</v>
      </c>
      <c r="B44" s="77">
        <f>'DC4-1'!B48</f>
        <v>2581.994</v>
      </c>
      <c r="C44" s="77">
        <f>IF(ISERROR(VLOOKUP(A44,'DC4-1'!$A$4:$Q$1997,5,TRUE)),"",VLOOKUP(A44,'DC4-1'!$A$4:$Q$1997,5,TRUE))</f>
        <v>259.74</v>
      </c>
      <c r="D44" s="65">
        <v>92.221</v>
      </c>
      <c r="E44" s="65">
        <v>92.252</v>
      </c>
      <c r="F44" s="74">
        <f t="shared" si="0"/>
        <v>2749.4975</v>
      </c>
      <c r="G44" s="75">
        <f t="shared" si="1"/>
        <v>2599.49999999981</v>
      </c>
      <c r="K44" s="82">
        <f>IF(AND(年报!N$2&lt;=A44,A44&lt;=年报!N$3),1,0)</f>
        <v>0</v>
      </c>
    </row>
    <row r="45" spans="1:11">
      <c r="A45" s="21">
        <v>44356</v>
      </c>
      <c r="B45" s="77">
        <f>'DC4-1'!B49</f>
        <v>2581.994</v>
      </c>
      <c r="C45" s="77">
        <f>IF(ISERROR(VLOOKUP(A45,'DC4-1'!$A$4:$Q$1997,5,TRUE)),"",VLOOKUP(A45,'DC4-1'!$A$4:$Q$1997,5,TRUE))</f>
        <v>259.74</v>
      </c>
      <c r="D45" s="65">
        <v>92.221</v>
      </c>
      <c r="E45" s="65">
        <v>92.25</v>
      </c>
      <c r="F45" s="74">
        <f t="shared" si="0"/>
        <v>2749.4985</v>
      </c>
      <c r="G45" s="75">
        <f t="shared" si="1"/>
        <v>2598.4999999996</v>
      </c>
      <c r="K45" s="82">
        <f>IF(AND(年报!N$2&lt;=A45,A45&lt;=年报!N$3),1,0)</f>
        <v>0</v>
      </c>
    </row>
    <row r="46" spans="1:11">
      <c r="A46" s="21">
        <v>44361</v>
      </c>
      <c r="B46" s="77">
        <f>'DC4-1'!B50</f>
        <v>2581.994</v>
      </c>
      <c r="C46" s="77">
        <f>IF(ISERROR(VLOOKUP(A46,'DC4-1'!$A$4:$Q$1997,5,TRUE)),"",VLOOKUP(A46,'DC4-1'!$A$4:$Q$1997,5,TRUE))</f>
        <v>260.884</v>
      </c>
      <c r="D46" s="65">
        <v>93.383</v>
      </c>
      <c r="E46" s="65">
        <v>93.416</v>
      </c>
      <c r="F46" s="74">
        <f t="shared" si="0"/>
        <v>2749.4785</v>
      </c>
      <c r="G46" s="75">
        <f t="shared" si="1"/>
        <v>2618.50000000004</v>
      </c>
      <c r="K46" s="82">
        <f>IF(AND(年报!N$2&lt;=A46,A46&lt;=年报!N$3),1,0)</f>
        <v>0</v>
      </c>
    </row>
    <row r="47" spans="1:11">
      <c r="A47" s="21">
        <v>44363</v>
      </c>
      <c r="B47" s="77">
        <f>'DC4-1'!B51</f>
        <v>2581.994</v>
      </c>
      <c r="C47" s="77">
        <f>IF(ISERROR(VLOOKUP(A47,'DC4-1'!$A$4:$Q$1997,5,TRUE)),"",VLOOKUP(A47,'DC4-1'!$A$4:$Q$1997,5,TRUE))</f>
        <v>260.87</v>
      </c>
      <c r="D47" s="65">
        <v>93.372</v>
      </c>
      <c r="E47" s="65">
        <v>93.407</v>
      </c>
      <c r="F47" s="74">
        <f t="shared" si="0"/>
        <v>2749.4745</v>
      </c>
      <c r="G47" s="75">
        <f t="shared" si="1"/>
        <v>2622.49999999995</v>
      </c>
      <c r="H47" s="75"/>
      <c r="K47" s="82">
        <f>IF(AND(年报!N$2&lt;=A47,A47&lt;=年报!N$3),1,0)</f>
        <v>0</v>
      </c>
    </row>
    <row r="48" spans="1:11">
      <c r="A48" s="21">
        <v>44366</v>
      </c>
      <c r="B48" s="77">
        <f>'DC4-1'!B52</f>
        <v>2581.994</v>
      </c>
      <c r="C48" s="77">
        <f>IF(ISERROR(VLOOKUP(A48,'DC4-1'!$A$4:$Q$1997,5,TRUE)),"",VLOOKUP(A48,'DC4-1'!$A$4:$Q$1997,5,TRUE))</f>
        <v>260.858</v>
      </c>
      <c r="D48" s="65">
        <v>93.365</v>
      </c>
      <c r="E48" s="65">
        <v>93.397</v>
      </c>
      <c r="F48" s="74">
        <f t="shared" si="0"/>
        <v>2749.471</v>
      </c>
      <c r="G48" s="75">
        <f t="shared" si="1"/>
        <v>2625.99999999975</v>
      </c>
      <c r="K48" s="82">
        <f>IF(AND(年报!N$2&lt;=A48,A48&lt;=年报!N$3),1,0)</f>
        <v>0</v>
      </c>
    </row>
    <row r="49" spans="1:11">
      <c r="A49" s="21">
        <v>44367</v>
      </c>
      <c r="B49" s="77">
        <f>'DC4-1'!B53</f>
        <v>2581.994</v>
      </c>
      <c r="C49" s="77">
        <f>IF(ISERROR(VLOOKUP(A49,'DC4-1'!$A$4:$Q$1997,5,TRUE)),"",VLOOKUP(A49,'DC4-1'!$A$4:$Q$1997,5,TRUE))</f>
        <v>260.8105</v>
      </c>
      <c r="D49" s="65">
        <v>93.343</v>
      </c>
      <c r="E49" s="65">
        <v>93.377</v>
      </c>
      <c r="F49" s="74">
        <f t="shared" si="0"/>
        <v>2749.4445</v>
      </c>
      <c r="G49" s="75">
        <f t="shared" si="1"/>
        <v>2652.50000000015</v>
      </c>
      <c r="K49" s="82">
        <f>IF(AND(年报!N$2&lt;=A49,A49&lt;=年报!N$3),1,0)</f>
        <v>0</v>
      </c>
    </row>
    <row r="50" spans="1:11">
      <c r="A50" s="21">
        <v>44372</v>
      </c>
      <c r="B50" s="77">
        <f>'DC4-1'!B54</f>
        <v>2581.994</v>
      </c>
      <c r="C50" s="77">
        <f>IF(ISERROR(VLOOKUP(A50,'DC4-1'!$A$4:$Q$1997,5,TRUE)),"",VLOOKUP(A50,'DC4-1'!$A$4:$Q$1997,5,TRUE))</f>
        <v>260.8405</v>
      </c>
      <c r="D50" s="65">
        <v>93.347</v>
      </c>
      <c r="E50" s="65">
        <v>93.382</v>
      </c>
      <c r="F50" s="74">
        <f t="shared" si="0"/>
        <v>2749.47</v>
      </c>
      <c r="G50" s="75">
        <f t="shared" si="1"/>
        <v>2627.00000000041</v>
      </c>
      <c r="K50" s="82">
        <f>IF(AND(年报!N$2&lt;=A50,A50&lt;=年报!N$3),1,0)</f>
        <v>0</v>
      </c>
    </row>
    <row r="51" spans="1:11">
      <c r="A51" s="21">
        <v>44373</v>
      </c>
      <c r="B51" s="77">
        <f>'DC4-1'!B55</f>
        <v>2581.994</v>
      </c>
      <c r="C51" s="77">
        <f>IF(ISERROR(VLOOKUP(A51,'DC4-1'!$A$4:$Q$1997,5,TRUE)),"",VLOOKUP(A51,'DC4-1'!$A$4:$Q$1997,5,TRUE))</f>
        <v>260.83</v>
      </c>
      <c r="D51" s="65">
        <v>93.341</v>
      </c>
      <c r="E51" s="65">
        <v>93.376</v>
      </c>
      <c r="F51" s="74">
        <f t="shared" si="0"/>
        <v>2749.4655</v>
      </c>
      <c r="G51" s="75">
        <f t="shared" si="1"/>
        <v>2631.49999999996</v>
      </c>
      <c r="K51" s="82">
        <f>IF(AND(年报!N$2&lt;=A51,A51&lt;=年报!N$3),1,0)</f>
        <v>0</v>
      </c>
    </row>
    <row r="52" spans="1:11">
      <c r="A52" s="21">
        <v>44375</v>
      </c>
      <c r="B52" s="77">
        <f>'DC4-1'!B56</f>
        <v>2581.994</v>
      </c>
      <c r="C52" s="77">
        <f>IF(ISERROR(VLOOKUP(A52,'DC4-1'!$A$4:$Q$1997,5,TRUE)),"",VLOOKUP(A52,'DC4-1'!$A$4:$Q$1997,5,TRUE))</f>
        <v>260.8225</v>
      </c>
      <c r="D52" s="65">
        <v>93.334</v>
      </c>
      <c r="E52" s="65">
        <v>93.368</v>
      </c>
      <c r="F52" s="74">
        <f t="shared" si="0"/>
        <v>2749.4655</v>
      </c>
      <c r="G52" s="75">
        <f t="shared" si="1"/>
        <v>2631.50000000041</v>
      </c>
      <c r="K52" s="82">
        <f>IF(AND(年报!N$2&lt;=A52,A52&lt;=年报!N$3),1,0)</f>
        <v>0</v>
      </c>
    </row>
    <row r="53" spans="1:11">
      <c r="A53" s="21">
        <v>44377</v>
      </c>
      <c r="B53" s="77">
        <f>'DC4-1'!B57</f>
        <v>2581.994</v>
      </c>
      <c r="C53" s="77">
        <f>IF(ISERROR(VLOOKUP(A53,'DC4-1'!$A$4:$Q$1997,5,TRUE)),"",VLOOKUP(A53,'DC4-1'!$A$4:$Q$1997,5,TRUE))</f>
        <v>260.8085</v>
      </c>
      <c r="D53" s="65">
        <v>93.33</v>
      </c>
      <c r="E53" s="65">
        <v>93.363</v>
      </c>
      <c r="F53" s="74">
        <f t="shared" si="0"/>
        <v>2749.456</v>
      </c>
      <c r="G53" s="75">
        <f t="shared" si="1"/>
        <v>2641.00000000008</v>
      </c>
      <c r="K53" s="82">
        <f>IF(AND(年报!N$2&lt;=A53,A53&lt;=年报!N$3),1,0)</f>
        <v>0</v>
      </c>
    </row>
    <row r="54" spans="1:11">
      <c r="A54" s="21">
        <v>44380</v>
      </c>
      <c r="B54" s="77">
        <f>'DC4-1'!B58</f>
        <v>2581.994</v>
      </c>
      <c r="C54" s="77">
        <f>IF(ISERROR(VLOOKUP(A54,'DC4-1'!$A$4:$Q$1997,5,TRUE)),"",VLOOKUP(A54,'DC4-1'!$A$4:$Q$1997,5,TRUE))</f>
        <v>260.789</v>
      </c>
      <c r="D54" s="65">
        <v>93.323</v>
      </c>
      <c r="E54" s="65">
        <v>93.354</v>
      </c>
      <c r="F54" s="74">
        <f t="shared" si="0"/>
        <v>2749.4445</v>
      </c>
      <c r="G54" s="75">
        <f t="shared" si="1"/>
        <v>2652.49999999969</v>
      </c>
      <c r="K54" s="82">
        <f>IF(AND(年报!N$2&lt;=A54,A54&lt;=年报!N$3),1,0)</f>
        <v>0</v>
      </c>
    </row>
    <row r="55" spans="1:11">
      <c r="A55" s="21">
        <v>44383</v>
      </c>
      <c r="B55" s="77">
        <f>'DC4-1'!B59</f>
        <v>2581.994</v>
      </c>
      <c r="C55" s="77">
        <f>IF(ISERROR(VLOOKUP(A55,'DC4-1'!$A$4:$Q$1997,5,TRUE)),"",VLOOKUP(A55,'DC4-1'!$A$4:$Q$1997,5,TRUE))</f>
        <v>260.794</v>
      </c>
      <c r="D55" s="65">
        <v>93.319</v>
      </c>
      <c r="E55" s="65">
        <v>93.351</v>
      </c>
      <c r="F55" s="74">
        <f t="shared" si="0"/>
        <v>2749.453</v>
      </c>
      <c r="G55" s="75">
        <f t="shared" si="1"/>
        <v>2644.00000000023</v>
      </c>
      <c r="K55" s="82">
        <f>IF(AND(年报!N$2&lt;=A55,A55&lt;=年报!N$3),1,0)</f>
        <v>0</v>
      </c>
    </row>
    <row r="56" spans="1:11">
      <c r="A56" s="21">
        <v>44385</v>
      </c>
      <c r="B56" s="77">
        <f>'DC4-1'!B60</f>
        <v>2581.994</v>
      </c>
      <c r="C56" s="77">
        <f>IF(ISERROR(VLOOKUP(A56,'DC4-1'!$A$4:$Q$1997,5,TRUE)),"",VLOOKUP(A56,'DC4-1'!$A$4:$Q$1997,5,TRUE))</f>
        <v>260.7795</v>
      </c>
      <c r="D56" s="65">
        <v>93.31</v>
      </c>
      <c r="E56" s="65">
        <v>93.341</v>
      </c>
      <c r="F56" s="74">
        <f t="shared" si="0"/>
        <v>2749.448</v>
      </c>
      <c r="G56" s="75">
        <f t="shared" si="1"/>
        <v>2648.99999999989</v>
      </c>
      <c r="K56" s="82">
        <f>IF(AND(年报!N$2&lt;=A56,A56&lt;=年报!N$3),1,0)</f>
        <v>0</v>
      </c>
    </row>
    <row r="57" spans="1:11">
      <c r="A57" s="21">
        <v>44387</v>
      </c>
      <c r="B57" s="77">
        <f>'DC4-1'!B61</f>
        <v>2581.994</v>
      </c>
      <c r="C57" s="77">
        <f>IF(ISERROR(VLOOKUP(A57,'DC4-1'!$A$4:$Q$1997,5,TRUE)),"",VLOOKUP(A57,'DC4-1'!$A$4:$Q$1997,5,TRUE))</f>
        <v>260.775</v>
      </c>
      <c r="D57" s="65">
        <v>93.31</v>
      </c>
      <c r="E57" s="65">
        <v>93.344</v>
      </c>
      <c r="F57" s="74">
        <f t="shared" si="0"/>
        <v>2749.442</v>
      </c>
      <c r="G57" s="75">
        <f t="shared" si="1"/>
        <v>2655.0000000002</v>
      </c>
      <c r="K57" s="82">
        <f>IF(AND(年报!N$2&lt;=A57,A57&lt;=年报!N$3),1,0)</f>
        <v>0</v>
      </c>
    </row>
    <row r="58" spans="1:11">
      <c r="A58" s="21">
        <v>44390</v>
      </c>
      <c r="B58" s="77">
        <f>'DC4-1'!B62</f>
        <v>2581.994</v>
      </c>
      <c r="C58" s="77">
        <f>IF(ISERROR(VLOOKUP(A58,'DC4-1'!$A$4:$Q$1997,5,TRUE)),"",VLOOKUP(A58,'DC4-1'!$A$4:$Q$1997,5,TRUE))</f>
        <v>260.771</v>
      </c>
      <c r="D58" s="65">
        <v>93.3</v>
      </c>
      <c r="E58" s="65">
        <v>93.334</v>
      </c>
      <c r="F58" s="74">
        <f t="shared" si="0"/>
        <v>2749.448</v>
      </c>
      <c r="G58" s="75">
        <f t="shared" si="1"/>
        <v>2648.99999999989</v>
      </c>
      <c r="K58" s="82">
        <f>IF(AND(年报!N$2&lt;=A58,A58&lt;=年报!N$3),1,0)</f>
        <v>0</v>
      </c>
    </row>
    <row r="59" spans="1:11">
      <c r="A59" s="21">
        <v>44397</v>
      </c>
      <c r="B59" s="77">
        <f>'DC4-1'!B63</f>
        <v>2581.994</v>
      </c>
      <c r="C59" s="77">
        <f>IF(ISERROR(VLOOKUP(A59,'DC4-1'!$A$4:$Q$1997,5,TRUE)),"",VLOOKUP(A59,'DC4-1'!$A$4:$Q$1997,5,TRUE))</f>
        <v>262.638</v>
      </c>
      <c r="D59" s="65">
        <v>95.197</v>
      </c>
      <c r="E59" s="65">
        <v>95.231</v>
      </c>
      <c r="F59" s="74">
        <f t="shared" si="0"/>
        <v>2749.418</v>
      </c>
      <c r="G59" s="75">
        <f t="shared" si="1"/>
        <v>2679.00000000009</v>
      </c>
      <c r="K59" s="82">
        <f>IF(AND(年报!N$2&lt;=A59,A59&lt;=年报!N$3),1,0)</f>
        <v>0</v>
      </c>
    </row>
    <row r="60" spans="1:11">
      <c r="A60" s="21">
        <v>44401</v>
      </c>
      <c r="B60" s="77">
        <f>'DC4-1'!B64</f>
        <v>2581.994</v>
      </c>
      <c r="C60" s="77">
        <f>IF(ISERROR(VLOOKUP(A60,'DC4-1'!$A$4:$Q$1997,5,TRUE)),"",VLOOKUP(A60,'DC4-1'!$A$4:$Q$1997,5,TRUE))</f>
        <v>262.635</v>
      </c>
      <c r="D60" s="65">
        <v>95.191</v>
      </c>
      <c r="E60" s="65">
        <v>95.221</v>
      </c>
      <c r="F60" s="74">
        <f t="shared" si="0"/>
        <v>2749.423</v>
      </c>
      <c r="G60" s="75">
        <f t="shared" si="1"/>
        <v>2674.00000000043</v>
      </c>
      <c r="K60" s="82">
        <f>IF(AND(年报!N$2&lt;=A60,A60&lt;=年报!N$3),1,0)</f>
        <v>0</v>
      </c>
    </row>
    <row r="61" spans="1:11">
      <c r="A61" s="21">
        <v>44437</v>
      </c>
      <c r="B61" s="77">
        <f>'DC4-1'!B65</f>
        <v>2581.994</v>
      </c>
      <c r="C61" s="77">
        <f>IF(ISERROR(VLOOKUP(A61,'DC4-1'!$A$4:$Q$1997,5,TRUE)),"",VLOOKUP(A61,'DC4-1'!$A$4:$Q$1997,5,TRUE))</f>
        <v>269.265</v>
      </c>
      <c r="D61" s="65">
        <v>101.875</v>
      </c>
      <c r="E61" s="65">
        <v>101.905</v>
      </c>
      <c r="F61" s="74">
        <f t="shared" si="0"/>
        <v>2749.369</v>
      </c>
      <c r="G61" s="75">
        <f t="shared" si="1"/>
        <v>2728.00000000007</v>
      </c>
      <c r="K61" s="82">
        <f>IF(AND(年报!N$2&lt;=A61,A61&lt;=年报!N$3),1,0)</f>
        <v>0</v>
      </c>
    </row>
    <row r="62" spans="1:11">
      <c r="A62" s="21">
        <v>44445</v>
      </c>
      <c r="B62" s="77">
        <f>'DC4-1'!B66</f>
        <v>2581.994</v>
      </c>
      <c r="C62" s="77">
        <f>IF(ISERROR(VLOOKUP(A62,'DC4-1'!$A$4:$Q$1997,5,TRUE)),"",VLOOKUP(A62,'DC4-1'!$A$4:$Q$1997,5,TRUE))</f>
        <v>269.7915</v>
      </c>
      <c r="D62" s="65">
        <v>102.415</v>
      </c>
      <c r="E62" s="65">
        <v>102.45</v>
      </c>
      <c r="F62" s="74">
        <f t="shared" si="0"/>
        <v>2749.353</v>
      </c>
      <c r="G62" s="75">
        <f t="shared" si="1"/>
        <v>2744.00000000014</v>
      </c>
      <c r="K62" s="82">
        <f>IF(AND(年报!N$2&lt;=A62,A62&lt;=年报!N$3),1,0)</f>
        <v>0</v>
      </c>
    </row>
    <row r="63" spans="1:11">
      <c r="A63" s="21">
        <v>44448</v>
      </c>
      <c r="B63" s="77">
        <f>'DC4-1'!B67</f>
        <v>2581.994</v>
      </c>
      <c r="C63" s="77">
        <f>IF(ISERROR(VLOOKUP(A63,'DC4-1'!$A$4:$Q$1997,5,TRUE)),"",VLOOKUP(A63,'DC4-1'!$A$4:$Q$1997,5,TRUE))</f>
        <v>269.7105</v>
      </c>
      <c r="D63" s="65">
        <v>102.325</v>
      </c>
      <c r="E63" s="65">
        <v>102.432</v>
      </c>
      <c r="F63" s="74">
        <f t="shared" si="0"/>
        <v>2749.326</v>
      </c>
      <c r="G63" s="75">
        <f t="shared" si="1"/>
        <v>2770.99999999973</v>
      </c>
      <c r="K63" s="82">
        <f>IF(AND(年报!N$2&lt;=A63,A63&lt;=年报!N$3),1,0)</f>
        <v>0</v>
      </c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F69" s="74"/>
      <c r="G69" s="75"/>
      <c r="H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F92" s="74"/>
      <c r="G92" s="75"/>
      <c r="H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F115" s="74"/>
      <c r="G115" s="75"/>
      <c r="H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F138" s="74"/>
      <c r="G138" s="75"/>
      <c r="H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F161" s="74"/>
      <c r="G161" s="75"/>
      <c r="H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F184" s="74"/>
      <c r="G184" s="75"/>
      <c r="H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F207" s="74"/>
      <c r="G207" s="75"/>
      <c r="H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F230" s="74"/>
      <c r="G230" s="75"/>
      <c r="H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:11">
      <c r="A234" s="21"/>
      <c r="B234" s="77"/>
      <c r="C234" s="77"/>
      <c r="D234" s="65"/>
      <c r="E234" s="65"/>
      <c r="F234" s="74"/>
      <c r="G234" s="75"/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  <row r="876" spans="11:11">
      <c r="K876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5"/>
  <sheetViews>
    <sheetView topLeftCell="A38" workbookViewId="0">
      <selection activeCell="E62" sqref="E62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10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223</v>
      </c>
      <c r="B2" s="65"/>
      <c r="C2" s="69">
        <v>43767</v>
      </c>
      <c r="D2" s="70" t="s">
        <v>224</v>
      </c>
      <c r="E2" s="70" t="s">
        <v>225</v>
      </c>
      <c r="F2" s="93">
        <v>2756.8325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43770</v>
      </c>
      <c r="B4" s="77">
        <f>'DC4-1'!B10</f>
        <v>2581.994</v>
      </c>
      <c r="C4" s="77">
        <f>IF(ISERROR(VLOOKUP(A4,'DC4-1'!$A$4:$Q$1997,5,TRUE)),"",VLOOKUP(A4,'DC4-1'!$A$4:$Q$1997,5,TRUE))</f>
        <v>177.4835</v>
      </c>
      <c r="D4" s="65">
        <v>2.41</v>
      </c>
      <c r="E4" s="65">
        <v>2.443</v>
      </c>
      <c r="F4" s="74">
        <f t="shared" ref="F4:F61" si="0">(B4+C4)-(D4+E4)/2</f>
        <v>2757.051</v>
      </c>
      <c r="G4" s="75">
        <f t="shared" ref="G4:G61" si="1">(F$4-F4)*1000</f>
        <v>0</v>
      </c>
      <c r="K4" s="82">
        <f>IF(AND(年报!N$2&lt;=A4,A4&lt;=年报!N$3),1,0)</f>
        <v>0</v>
      </c>
    </row>
    <row r="5" spans="1:11">
      <c r="A5" s="21">
        <v>43778</v>
      </c>
      <c r="B5" s="77">
        <f>'DC4-1'!B11</f>
        <v>2581.994</v>
      </c>
      <c r="C5" s="77">
        <f>IF(ISERROR(VLOOKUP(A5,'DC4-1'!$A$4:$Q$1997,5,TRUE)),"",VLOOKUP(A5,'DC4-1'!$A$4:$Q$1997,5,TRUE))</f>
        <v>180.6385</v>
      </c>
      <c r="D5" s="65">
        <v>5.672</v>
      </c>
      <c r="E5" s="65">
        <v>5.705</v>
      </c>
      <c r="F5" s="74">
        <f t="shared" si="0"/>
        <v>2756.944</v>
      </c>
      <c r="G5" s="75">
        <f t="shared" si="1"/>
        <v>106.999999999971</v>
      </c>
      <c r="K5" s="82">
        <f>IF(AND(年报!N$2&lt;=A5,A5&lt;=年报!N$3),1,0)</f>
        <v>0</v>
      </c>
    </row>
    <row r="6" spans="1:11">
      <c r="A6" s="21">
        <v>43791</v>
      </c>
      <c r="B6" s="77">
        <f>'DC4-1'!B12</f>
        <v>2581.994</v>
      </c>
      <c r="C6" s="77">
        <f>IF(ISERROR(VLOOKUP(A6,'DC4-1'!$A$4:$Q$1997,5,TRUE)),"",VLOOKUP(A6,'DC4-1'!$A$4:$Q$1997,5,TRUE))</f>
        <v>184.322</v>
      </c>
      <c r="D6" s="65">
        <v>9.511</v>
      </c>
      <c r="E6" s="65">
        <v>9.542</v>
      </c>
      <c r="F6" s="74">
        <f t="shared" si="0"/>
        <v>2756.7895</v>
      </c>
      <c r="G6" s="75">
        <f t="shared" si="1"/>
        <v>261.499999999614</v>
      </c>
      <c r="K6" s="82">
        <f>IF(AND(年报!N$2&lt;=A6,A6&lt;=年报!N$3),1,0)</f>
        <v>0</v>
      </c>
    </row>
    <row r="7" spans="1:11">
      <c r="A7" s="21">
        <v>43802</v>
      </c>
      <c r="B7" s="77">
        <f>'DC4-1'!B13</f>
        <v>2581.994</v>
      </c>
      <c r="C7" s="77">
        <f>IF(ISERROR(VLOOKUP(A7,'DC4-1'!$A$4:$Q$1997,5,TRUE)),"",VLOOKUP(A7,'DC4-1'!$A$4:$Q$1997,5,TRUE))</f>
        <v>187.01</v>
      </c>
      <c r="D7" s="65">
        <v>12.299</v>
      </c>
      <c r="E7" s="65">
        <v>12.332</v>
      </c>
      <c r="F7" s="74">
        <f t="shared" si="0"/>
        <v>2756.6885</v>
      </c>
      <c r="G7" s="75">
        <f t="shared" si="1"/>
        <v>362.500000000182</v>
      </c>
      <c r="K7" s="82">
        <f>IF(AND(年报!N$2&lt;=A7,A7&lt;=年报!N$3),1,0)</f>
        <v>0</v>
      </c>
    </row>
    <row r="8" spans="1:11">
      <c r="A8" s="21">
        <v>43824</v>
      </c>
      <c r="B8" s="77">
        <f>'DC4-1'!B14</f>
        <v>2581.994</v>
      </c>
      <c r="C8" s="77">
        <f>IF(ISERROR(VLOOKUP(A8,'DC4-1'!$A$4:$Q$1997,5,TRUE)),"",VLOOKUP(A8,'DC4-1'!$A$4:$Q$1997,5,TRUE))</f>
        <v>190.2285</v>
      </c>
      <c r="D8" s="65">
        <v>15.663</v>
      </c>
      <c r="E8" s="65">
        <v>15.695</v>
      </c>
      <c r="F8" s="74">
        <f t="shared" si="0"/>
        <v>2756.5435</v>
      </c>
      <c r="G8" s="75">
        <f t="shared" si="1"/>
        <v>507.499999999709</v>
      </c>
      <c r="K8" s="82">
        <f>IF(AND(年报!N$2&lt;=A8,A8&lt;=年报!N$3),1,0)</f>
        <v>1</v>
      </c>
    </row>
    <row r="9" spans="1:11">
      <c r="A9" s="21">
        <v>43834</v>
      </c>
      <c r="B9" s="77">
        <f>'DC4-1'!B15</f>
        <v>2581.994</v>
      </c>
      <c r="C9" s="77">
        <f>IF(ISERROR(VLOOKUP(A9,'DC4-1'!$A$4:$Q$1997,5,TRUE)),"",VLOOKUP(A9,'DC4-1'!$A$4:$Q$1997,5,TRUE))</f>
        <v>190.2345</v>
      </c>
      <c r="D9" s="65">
        <v>15.682</v>
      </c>
      <c r="E9" s="65">
        <v>15.716</v>
      </c>
      <c r="F9" s="74">
        <f t="shared" si="0"/>
        <v>2756.5295</v>
      </c>
      <c r="G9" s="75">
        <f t="shared" si="1"/>
        <v>521.499999999833</v>
      </c>
      <c r="K9" s="82">
        <f>IF(AND(年报!N$2&lt;=A9,A9&lt;=年报!N$3),1,0)</f>
        <v>1</v>
      </c>
    </row>
    <row r="10" spans="1:11">
      <c r="A10" s="21">
        <v>43839</v>
      </c>
      <c r="B10" s="77">
        <f>'DC4-1'!B16</f>
        <v>2581.994</v>
      </c>
      <c r="C10" s="77">
        <f>IF(ISERROR(VLOOKUP(A10,'DC4-1'!$A$4:$Q$1997,5,TRUE)),"",VLOOKUP(A10,'DC4-1'!$A$4:$Q$1997,5,TRUE))</f>
        <v>193.5085</v>
      </c>
      <c r="D10" s="65">
        <v>19.015</v>
      </c>
      <c r="E10" s="65">
        <v>19.048</v>
      </c>
      <c r="F10" s="74">
        <f t="shared" si="0"/>
        <v>2756.471</v>
      </c>
      <c r="G10" s="75">
        <f t="shared" si="1"/>
        <v>579.999999999927</v>
      </c>
      <c r="K10" s="82">
        <f>IF(AND(年报!N$2&lt;=A10,A10&lt;=年报!N$3),1,0)</f>
        <v>1</v>
      </c>
    </row>
    <row r="11" spans="1:11">
      <c r="A11" s="21">
        <v>43845</v>
      </c>
      <c r="B11" s="77">
        <f>'DC4-1'!B17</f>
        <v>2581.994</v>
      </c>
      <c r="C11" s="77">
        <f>IF(ISERROR(VLOOKUP(A11,'DC4-1'!$A$4:$Q$1997,5,TRUE)),"",VLOOKUP(A11,'DC4-1'!$A$4:$Q$1997,5,TRUE))</f>
        <v>193.499</v>
      </c>
      <c r="D11" s="65">
        <v>19.035</v>
      </c>
      <c r="E11" s="65">
        <v>19.07</v>
      </c>
      <c r="F11" s="74">
        <f t="shared" si="0"/>
        <v>2756.4405</v>
      </c>
      <c r="G11" s="75">
        <f t="shared" si="1"/>
        <v>610.499999999774</v>
      </c>
      <c r="K11" s="82">
        <f>IF(AND(年报!N$2&lt;=A11,A11&lt;=年报!N$3),1,0)</f>
        <v>1</v>
      </c>
    </row>
    <row r="12" spans="1:13">
      <c r="A12" s="21">
        <v>43905</v>
      </c>
      <c r="B12" s="77">
        <f>'DC4-1'!B18</f>
        <v>2581.994</v>
      </c>
      <c r="C12" s="77">
        <f>IF(ISERROR(VLOOKUP(A12,'DC4-1'!$A$4:$Q$1997,5,TRUE)),"",VLOOKUP(A12,'DC4-1'!$A$4:$Q$1997,5,TRUE))</f>
        <v>193.499</v>
      </c>
      <c r="D12" s="65">
        <v>18.975</v>
      </c>
      <c r="E12" s="65">
        <v>19.022</v>
      </c>
      <c r="F12" s="74">
        <f t="shared" si="0"/>
        <v>2756.4945</v>
      </c>
      <c r="G12" s="75">
        <f t="shared" si="1"/>
        <v>556.500000000142</v>
      </c>
      <c r="K12" s="82">
        <f>IF(AND(年报!N$2&lt;=A12,A12&lt;=年报!N$3),1,0)</f>
        <v>1</v>
      </c>
      <c r="L12" s="63">
        <f t="shared" ref="L12:M14" si="2">D12-D11</f>
        <v>-0.0599999999999987</v>
      </c>
      <c r="M12" s="63">
        <f t="shared" si="2"/>
        <v>-0.0480000000000018</v>
      </c>
    </row>
    <row r="13" spans="1:13">
      <c r="A13" s="21">
        <v>43930</v>
      </c>
      <c r="B13" s="77">
        <f>'DC4-1'!B19</f>
        <v>2581.994</v>
      </c>
      <c r="C13" s="77">
        <f>IF(ISERROR(VLOOKUP(A13,'DC4-1'!$A$4:$Q$1997,5,TRUE)),"",VLOOKUP(A13,'DC4-1'!$A$4:$Q$1997,5,TRUE))</f>
        <v>200.2455</v>
      </c>
      <c r="D13" s="65">
        <v>25.976</v>
      </c>
      <c r="E13" s="65">
        <v>26.011</v>
      </c>
      <c r="F13" s="74">
        <f t="shared" si="0"/>
        <v>2756.246</v>
      </c>
      <c r="G13" s="75">
        <f t="shared" si="1"/>
        <v>804.999999999836</v>
      </c>
      <c r="K13" s="82">
        <f>IF(AND(年报!N$2&lt;=A13,A13&lt;=年报!N$3),1,0)</f>
        <v>1</v>
      </c>
      <c r="L13" s="63">
        <f t="shared" si="2"/>
        <v>7.001</v>
      </c>
      <c r="M13" s="63">
        <f t="shared" si="2"/>
        <v>6.989</v>
      </c>
    </row>
    <row r="14" spans="1:13">
      <c r="A14" s="21">
        <v>43938</v>
      </c>
      <c r="B14" s="77">
        <f>'DC4-1'!B20</f>
        <v>2581.994</v>
      </c>
      <c r="C14" s="77">
        <f>IF(ISERROR(VLOOKUP(A14,'DC4-1'!$A$4:$Q$1997,5,TRUE)),"",VLOOKUP(A14,'DC4-1'!$A$4:$Q$1997,5,TRUE))</f>
        <v>203.081</v>
      </c>
      <c r="D14" s="65">
        <v>28.821</v>
      </c>
      <c r="E14" s="65">
        <v>28.855</v>
      </c>
      <c r="F14" s="74">
        <f t="shared" si="0"/>
        <v>2756.237</v>
      </c>
      <c r="G14" s="75">
        <f t="shared" si="1"/>
        <v>813.999999999851</v>
      </c>
      <c r="K14" s="82">
        <f>IF(AND(年报!N$2&lt;=A14,A14&lt;=年报!N$3),1,0)</f>
        <v>1</v>
      </c>
      <c r="L14" s="63">
        <f t="shared" si="2"/>
        <v>2.845</v>
      </c>
      <c r="M14" s="63">
        <f t="shared" si="2"/>
        <v>2.844</v>
      </c>
    </row>
    <row r="15" spans="1:11">
      <c r="A15" s="21">
        <v>43942</v>
      </c>
      <c r="B15" s="77">
        <f>'DC4-1'!B21</f>
        <v>2581.994</v>
      </c>
      <c r="C15" s="77">
        <f>IF(ISERROR(VLOOKUP(A15,'DC4-1'!$A$4:$Q$1997,5,TRUE)),"",VLOOKUP(A15,'DC4-1'!$A$4:$Q$1997,5,TRUE))</f>
        <v>203.493</v>
      </c>
      <c r="D15" s="65">
        <v>29.311</v>
      </c>
      <c r="E15" s="65">
        <v>29.344</v>
      </c>
      <c r="F15" s="74">
        <f t="shared" si="0"/>
        <v>2756.1595</v>
      </c>
      <c r="G15" s="75">
        <f t="shared" si="1"/>
        <v>891.499999999724</v>
      </c>
      <c r="K15" s="82">
        <f>IF(AND(年报!N$2&lt;=A15,A15&lt;=年报!N$3),1,0)</f>
        <v>1</v>
      </c>
    </row>
    <row r="16" spans="1:11">
      <c r="A16" s="21">
        <v>43951</v>
      </c>
      <c r="B16" s="77">
        <f>'DC4-1'!B22</f>
        <v>2581.994</v>
      </c>
      <c r="C16" s="77">
        <f>IF(ISERROR(VLOOKUP(A16,'DC4-1'!$A$4:$Q$1997,5,TRUE)),"",VLOOKUP(A16,'DC4-1'!$A$4:$Q$1997,5,TRUE))</f>
        <v>206.1375</v>
      </c>
      <c r="D16" s="65">
        <v>32.018</v>
      </c>
      <c r="E16" s="65">
        <v>32.05</v>
      </c>
      <c r="F16" s="74">
        <f t="shared" si="0"/>
        <v>2756.0975</v>
      </c>
      <c r="G16" s="75">
        <f t="shared" si="1"/>
        <v>953.500000000076</v>
      </c>
      <c r="K16" s="82">
        <f>IF(AND(年报!N$2&lt;=A16,A16&lt;=年报!N$3),1,0)</f>
        <v>1</v>
      </c>
    </row>
    <row r="17" spans="1:11">
      <c r="A17" s="21">
        <v>43956</v>
      </c>
      <c r="B17" s="77">
        <f>'DC4-1'!B23</f>
        <v>2581.994</v>
      </c>
      <c r="C17" s="77">
        <f>IF(ISERROR(VLOOKUP(A17,'DC4-1'!$A$4:$Q$1997,5,TRUE)),"",VLOOKUP(A17,'DC4-1'!$A$4:$Q$1997,5,TRUE))</f>
        <v>206.577</v>
      </c>
      <c r="D17" s="65">
        <v>32.475</v>
      </c>
      <c r="E17" s="65">
        <v>32.508</v>
      </c>
      <c r="F17" s="74">
        <f t="shared" si="0"/>
        <v>2756.0795</v>
      </c>
      <c r="G17" s="75">
        <f t="shared" si="1"/>
        <v>971.500000000106</v>
      </c>
      <c r="K17" s="82">
        <f>IF(AND(年报!N$2&lt;=A17,A17&lt;=年报!N$3),1,0)</f>
        <v>1</v>
      </c>
    </row>
    <row r="18" spans="1:11">
      <c r="A18" s="21">
        <v>43964</v>
      </c>
      <c r="B18" s="77">
        <f>'DC4-1'!B24</f>
        <v>2581.994</v>
      </c>
      <c r="C18" s="77">
        <f>IF(ISERROR(VLOOKUP(A18,'DC4-1'!$A$4:$Q$1997,5,TRUE)),"",VLOOKUP(A18,'DC4-1'!$A$4:$Q$1997,5,TRUE))</f>
        <v>209.16</v>
      </c>
      <c r="D18" s="65">
        <v>35.134</v>
      </c>
      <c r="E18" s="65">
        <v>35.168</v>
      </c>
      <c r="F18" s="74">
        <f t="shared" si="0"/>
        <v>2756.003</v>
      </c>
      <c r="G18" s="75">
        <f t="shared" si="1"/>
        <v>1047.99999999977</v>
      </c>
      <c r="K18" s="82">
        <f>IF(AND(年报!N$2&lt;=A18,A18&lt;=年报!N$3),1,0)</f>
        <v>1</v>
      </c>
    </row>
    <row r="19" spans="1:11">
      <c r="A19" s="21">
        <v>43972</v>
      </c>
      <c r="B19" s="77">
        <f>'DC4-1'!B25</f>
        <v>2581.994</v>
      </c>
      <c r="C19" s="77">
        <f>IF(ISERROR(VLOOKUP(A19,'DC4-1'!$A$4:$Q$1997,5,TRUE)),"",VLOOKUP(A19,'DC4-1'!$A$4:$Q$1997,5,TRUE))</f>
        <v>212.1685</v>
      </c>
      <c r="D19" s="65">
        <v>38.213</v>
      </c>
      <c r="E19" s="65">
        <v>38.245</v>
      </c>
      <c r="F19" s="74">
        <f t="shared" si="0"/>
        <v>2755.9335</v>
      </c>
      <c r="G19" s="75">
        <f t="shared" si="1"/>
        <v>1117.49999999938</v>
      </c>
      <c r="K19" s="82">
        <f>IF(AND(年报!N$2&lt;=A19,A19&lt;=年报!N$3),1,0)</f>
        <v>1</v>
      </c>
    </row>
    <row r="20" spans="1:11">
      <c r="A20" s="21">
        <v>43980</v>
      </c>
      <c r="B20" s="77">
        <f>'DC4-1'!B26</f>
        <v>2581.994</v>
      </c>
      <c r="C20" s="77">
        <f>IF(ISERROR(VLOOKUP(A20,'DC4-1'!$A$4:$Q$1997,5,TRUE)),"",VLOOKUP(A20,'DC4-1'!$A$4:$Q$1997,5,TRUE))</f>
        <v>212.1675</v>
      </c>
      <c r="D20" s="65">
        <v>38.194</v>
      </c>
      <c r="E20" s="65">
        <v>38.227</v>
      </c>
      <c r="F20" s="74">
        <f t="shared" si="0"/>
        <v>2755.951</v>
      </c>
      <c r="G20" s="75">
        <f t="shared" si="1"/>
        <v>1099.99999999991</v>
      </c>
      <c r="K20" s="82">
        <f>IF(AND(年报!N$2&lt;=A20,A20&lt;=年报!N$3),1,0)</f>
        <v>1</v>
      </c>
    </row>
    <row r="21" spans="1:11">
      <c r="A21" s="21">
        <v>43999</v>
      </c>
      <c r="B21" s="77">
        <f>'DC4-1'!B27</f>
        <v>2581.994</v>
      </c>
      <c r="C21" s="77">
        <f>IF(ISERROR(VLOOKUP(A21,'DC4-1'!$A$4:$Q$1997,5,TRUE)),"",VLOOKUP(A21,'DC4-1'!$A$4:$Q$1997,5,TRUE))</f>
        <v>215.368</v>
      </c>
      <c r="D21" s="65">
        <v>41.58</v>
      </c>
      <c r="E21" s="65">
        <v>41.615</v>
      </c>
      <c r="F21" s="74">
        <f t="shared" si="0"/>
        <v>2755.7645</v>
      </c>
      <c r="G21" s="75">
        <f t="shared" si="1"/>
        <v>1286.49999999971</v>
      </c>
      <c r="K21" s="82">
        <f>IF(AND(年报!N$2&lt;=A21,A21&lt;=年报!N$3),1,0)</f>
        <v>1</v>
      </c>
    </row>
    <row r="22" spans="1:11">
      <c r="A22" s="21">
        <v>44008</v>
      </c>
      <c r="B22" s="77">
        <f>'DC4-1'!B28</f>
        <v>2581.994</v>
      </c>
      <c r="C22" s="77">
        <f>IF(ISERROR(VLOOKUP(A22,'DC4-1'!$A$4:$Q$1997,5,TRUE)),"",VLOOKUP(A22,'DC4-1'!$A$4:$Q$1997,5,TRUE))</f>
        <v>215.364</v>
      </c>
      <c r="D22" s="65">
        <v>41.559</v>
      </c>
      <c r="E22" s="65">
        <v>41.589</v>
      </c>
      <c r="F22" s="74">
        <f t="shared" si="0"/>
        <v>2755.784</v>
      </c>
      <c r="G22" s="75">
        <f t="shared" si="1"/>
        <v>1266.99999999983</v>
      </c>
      <c r="H22" s="75"/>
      <c r="K22" s="82">
        <f>IF(AND(年报!N$2&lt;=A22,A22&lt;=年报!N$3),1,0)</f>
        <v>1</v>
      </c>
    </row>
    <row r="23" spans="1:11">
      <c r="A23" s="21">
        <v>44056</v>
      </c>
      <c r="B23" s="77">
        <f>'DC4-1'!B29</f>
        <v>2581.994</v>
      </c>
      <c r="C23" s="77">
        <f>IF(ISERROR(VLOOKUP(A23,'DC4-1'!$A$4:$Q$1997,5,TRUE)),"",VLOOKUP(A23,'DC4-1'!$A$4:$Q$1997,5,TRUE))</f>
        <v>219.0455</v>
      </c>
      <c r="D23" s="65">
        <v>45.512</v>
      </c>
      <c r="E23" s="65">
        <v>45.553</v>
      </c>
      <c r="F23" s="74">
        <f t="shared" si="0"/>
        <v>2755.507</v>
      </c>
      <c r="G23" s="75">
        <f t="shared" si="1"/>
        <v>1543.99999999941</v>
      </c>
      <c r="K23" s="82">
        <f>IF(AND(年报!N$2&lt;=A23,A23&lt;=年报!N$3),1,0)</f>
        <v>1</v>
      </c>
    </row>
    <row r="24" spans="1:11">
      <c r="A24" s="21">
        <v>44062</v>
      </c>
      <c r="B24" s="77">
        <f>'DC4-1'!B30</f>
        <v>2581.994</v>
      </c>
      <c r="C24" s="77">
        <f>IF(ISERROR(VLOOKUP(A24,'DC4-1'!$A$4:$Q$1997,5,TRUE)),"",VLOOKUP(A24,'DC4-1'!$A$4:$Q$1997,5,TRUE))</f>
        <v>218.996</v>
      </c>
      <c r="D24" s="65">
        <v>45.505</v>
      </c>
      <c r="E24" s="65">
        <v>45.542</v>
      </c>
      <c r="F24" s="74">
        <f t="shared" si="0"/>
        <v>2755.4665</v>
      </c>
      <c r="G24" s="75">
        <f t="shared" si="1"/>
        <v>1584.49999999948</v>
      </c>
      <c r="K24" s="82">
        <f>IF(AND(年报!N$2&lt;=A24,A24&lt;=年报!N$3),1,0)</f>
        <v>1</v>
      </c>
    </row>
    <row r="25" spans="1:11">
      <c r="A25" s="21">
        <v>44070</v>
      </c>
      <c r="B25" s="77">
        <f>'DC4-1'!B31</f>
        <v>2581.994</v>
      </c>
      <c r="C25" s="77">
        <f>IF(ISERROR(VLOOKUP(A25,'DC4-1'!$A$4:$Q$1997,5,TRUE)),"",VLOOKUP(A25,'DC4-1'!$A$4:$Q$1997,5,TRUE))</f>
        <v>222.3115</v>
      </c>
      <c r="D25" s="65">
        <v>48.851</v>
      </c>
      <c r="E25" s="65">
        <v>48.887</v>
      </c>
      <c r="F25" s="74">
        <f t="shared" si="0"/>
        <v>2755.4365</v>
      </c>
      <c r="G25" s="75">
        <f t="shared" si="1"/>
        <v>1614.50000000013</v>
      </c>
      <c r="K25" s="82">
        <f>IF(AND(年报!N$2&lt;=A25,A25&lt;=年报!N$3),1,0)</f>
        <v>1</v>
      </c>
    </row>
    <row r="26" spans="1:11">
      <c r="A26" s="21">
        <v>44084</v>
      </c>
      <c r="B26" s="77">
        <f>'DC4-1'!B32</f>
        <v>2581.994</v>
      </c>
      <c r="C26" s="77">
        <f>IF(ISERROR(VLOOKUP(A26,'DC4-1'!$A$4:$Q$1997,5,TRUE)),"",VLOOKUP(A26,'DC4-1'!$A$4:$Q$1997,5,TRUE))</f>
        <v>224.9835</v>
      </c>
      <c r="D26" s="65">
        <v>51.584</v>
      </c>
      <c r="E26" s="65">
        <v>51.618</v>
      </c>
      <c r="F26" s="74">
        <f t="shared" si="0"/>
        <v>2755.3765</v>
      </c>
      <c r="G26" s="75">
        <f t="shared" si="1"/>
        <v>1674.50000000008</v>
      </c>
      <c r="K26" s="82">
        <f>IF(AND(年报!N$2&lt;=A26,A26&lt;=年报!N$3),1,0)</f>
        <v>1</v>
      </c>
    </row>
    <row r="27" spans="1:11">
      <c r="A27" s="21">
        <v>44092</v>
      </c>
      <c r="B27" s="77">
        <f>'DC4-1'!B33</f>
        <v>2581.994</v>
      </c>
      <c r="C27" s="77">
        <f>IF(ISERROR(VLOOKUP(A27,'DC4-1'!$A$4:$Q$1997,5,TRUE)),"",VLOOKUP(A27,'DC4-1'!$A$4:$Q$1997,5,TRUE))</f>
        <v>224.9535</v>
      </c>
      <c r="D27" s="65">
        <v>51.566</v>
      </c>
      <c r="E27" s="65">
        <v>51.501</v>
      </c>
      <c r="F27" s="74">
        <f t="shared" si="0"/>
        <v>2755.414</v>
      </c>
      <c r="G27" s="75">
        <f t="shared" si="1"/>
        <v>1636.99999999972</v>
      </c>
      <c r="K27" s="82">
        <f>IF(AND(年报!N$2&lt;=A27,A27&lt;=年报!N$3),1,0)</f>
        <v>1</v>
      </c>
    </row>
    <row r="28" spans="1:11">
      <c r="A28" s="21">
        <v>44100</v>
      </c>
      <c r="B28" s="77">
        <f>'DC4-1'!B34</f>
        <v>2581.994</v>
      </c>
      <c r="C28" s="77">
        <f>IF(ISERROR(VLOOKUP(A28,'DC4-1'!$A$4:$Q$1997,5,TRUE)),"",VLOOKUP(A28,'DC4-1'!$A$4:$Q$1997,5,TRUE))</f>
        <v>225.3425</v>
      </c>
      <c r="D28" s="65">
        <v>51.995</v>
      </c>
      <c r="E28" s="65">
        <v>52.03</v>
      </c>
      <c r="F28" s="74">
        <f t="shared" si="0"/>
        <v>2755.324</v>
      </c>
      <c r="G28" s="75">
        <f t="shared" si="1"/>
        <v>1726.99999999941</v>
      </c>
      <c r="K28" s="82">
        <f>IF(AND(年报!N$2&lt;=A28,A28&lt;=年报!N$3),1,0)</f>
        <v>1</v>
      </c>
    </row>
    <row r="29" spans="1:11">
      <c r="A29" s="21">
        <v>44114</v>
      </c>
      <c r="B29" s="77">
        <f>'DC4-1'!B35</f>
        <v>2581.994</v>
      </c>
      <c r="C29" s="77">
        <f>IF(ISERROR(VLOOKUP(A29,'DC4-1'!$A$4:$Q$1997,5,TRUE)),"",VLOOKUP(A29,'DC4-1'!$A$4:$Q$1997,5,TRUE))</f>
        <v>228.4075</v>
      </c>
      <c r="D29" s="65">
        <v>55.105</v>
      </c>
      <c r="E29" s="65">
        <v>55.141</v>
      </c>
      <c r="F29" s="74">
        <f t="shared" si="0"/>
        <v>2755.2785</v>
      </c>
      <c r="G29" s="75">
        <f t="shared" si="1"/>
        <v>1772.50000000004</v>
      </c>
      <c r="K29" s="82">
        <f>IF(AND(年报!N$2&lt;=A29,A29&lt;=年报!N$3),1,0)</f>
        <v>1</v>
      </c>
    </row>
    <row r="30" spans="1:11">
      <c r="A30" s="21">
        <v>44228</v>
      </c>
      <c r="B30" s="77">
        <f>'DC4-1'!B36</f>
        <v>2581.994</v>
      </c>
      <c r="C30" s="77">
        <f>IF(ISERROR(VLOOKUP(A30,'DC4-1'!$A$4:$Q$1997,5,TRUE)),"",VLOOKUP(A30,'DC4-1'!$A$4:$Q$1997,5,TRUE))</f>
        <v>249.8045</v>
      </c>
      <c r="D30" s="65">
        <v>76.995</v>
      </c>
      <c r="E30" s="65">
        <v>77.028</v>
      </c>
      <c r="F30" s="74">
        <f t="shared" si="0"/>
        <v>2754.787</v>
      </c>
      <c r="G30" s="75">
        <f t="shared" si="1"/>
        <v>2263.99999999967</v>
      </c>
      <c r="K30" s="82">
        <f>IF(AND(年报!N$2&lt;=A30,A30&lt;=年报!N$3),1,0)</f>
        <v>0</v>
      </c>
    </row>
    <row r="31" spans="1:11">
      <c r="A31" s="21">
        <v>44256</v>
      </c>
      <c r="B31" s="77">
        <f>'DC4-1'!B37</f>
        <v>2581.994</v>
      </c>
      <c r="C31" s="77">
        <f>IF(ISERROR(VLOOKUP(A31,'DC4-1'!$A$4:$Q$1997,5,TRUE)),"",VLOOKUP(A31,'DC4-1'!$A$4:$Q$1997,5,TRUE))</f>
        <v>249.7185</v>
      </c>
      <c r="D31" s="65">
        <v>76.975</v>
      </c>
      <c r="E31" s="65">
        <v>77.009</v>
      </c>
      <c r="F31" s="74">
        <f t="shared" si="0"/>
        <v>2754.7205</v>
      </c>
      <c r="G31" s="75">
        <f t="shared" si="1"/>
        <v>2330.50000000003</v>
      </c>
      <c r="K31" s="82">
        <f>IF(AND(年报!N$2&lt;=A31,A31&lt;=年报!N$3),1,0)</f>
        <v>0</v>
      </c>
    </row>
    <row r="32" spans="1:11">
      <c r="A32" s="21">
        <v>44273</v>
      </c>
      <c r="B32" s="77">
        <f>'DC4-1'!B38</f>
        <v>2581.994</v>
      </c>
      <c r="C32" s="77">
        <f>IF(ISERROR(VLOOKUP(A32,'DC4-1'!$A$4:$Q$1997,5,TRUE)),"",VLOOKUP(A32,'DC4-1'!$A$4:$Q$1997,5,TRUE))</f>
        <v>253.0285</v>
      </c>
      <c r="D32" s="65">
        <v>80.312</v>
      </c>
      <c r="E32" s="65">
        <v>80.35</v>
      </c>
      <c r="F32" s="74">
        <f t="shared" si="0"/>
        <v>2754.6915</v>
      </c>
      <c r="G32" s="75">
        <f t="shared" si="1"/>
        <v>2359.50000000003</v>
      </c>
      <c r="K32" s="82">
        <f>IF(AND(年报!N$2&lt;=A32,A32&lt;=年报!N$3),1,0)</f>
        <v>0</v>
      </c>
    </row>
    <row r="33" spans="1:11">
      <c r="A33" s="21">
        <v>44287</v>
      </c>
      <c r="B33" s="77">
        <f>'DC4-1'!B39</f>
        <v>2581.994</v>
      </c>
      <c r="C33" s="77">
        <f>IF(ISERROR(VLOOKUP(A33,'DC4-1'!$A$4:$Q$1997,5,TRUE)),"",VLOOKUP(A33,'DC4-1'!$A$4:$Q$1997,5,TRUE))</f>
        <v>256.094</v>
      </c>
      <c r="D33" s="65">
        <v>83.41</v>
      </c>
      <c r="E33" s="65">
        <v>83.445</v>
      </c>
      <c r="F33" s="74">
        <f t="shared" si="0"/>
        <v>2754.6605</v>
      </c>
      <c r="G33" s="75">
        <f t="shared" si="1"/>
        <v>2390.49999999952</v>
      </c>
      <c r="K33" s="82">
        <f>IF(AND(年报!N$2&lt;=A33,A33&lt;=年报!N$3),1,0)</f>
        <v>0</v>
      </c>
    </row>
    <row r="34" spans="1:11">
      <c r="A34" s="21">
        <v>44295</v>
      </c>
      <c r="B34" s="77">
        <f>'DC4-1'!B40</f>
        <v>2581.994</v>
      </c>
      <c r="C34" s="77">
        <f>IF(ISERROR(VLOOKUP(A34,'DC4-1'!$A$4:$Q$1997,5,TRUE)),"",VLOOKUP(A34,'DC4-1'!$A$4:$Q$1997,5,TRUE))</f>
        <v>256.6705</v>
      </c>
      <c r="D34" s="65">
        <v>83.999</v>
      </c>
      <c r="E34" s="65">
        <v>84.033</v>
      </c>
      <c r="F34" s="74">
        <f t="shared" si="0"/>
        <v>2754.6485</v>
      </c>
      <c r="G34" s="75">
        <f t="shared" si="1"/>
        <v>2402.49999999969</v>
      </c>
      <c r="K34" s="82">
        <f>IF(AND(年报!N$2&lt;=A34,A34&lt;=年报!N$3),1,0)</f>
        <v>0</v>
      </c>
    </row>
    <row r="35" spans="1:11">
      <c r="A35" s="21">
        <v>44318</v>
      </c>
      <c r="B35" s="77">
        <f>'DC4-1'!B41</f>
        <v>2581.994</v>
      </c>
      <c r="C35" s="77">
        <f>IF(ISERROR(VLOOKUP(A35,'DC4-1'!$A$4:$Q$1997,5,TRUE)),"",VLOOKUP(A35,'DC4-1'!$A$4:$Q$1997,5,TRUE))</f>
        <v>259.476</v>
      </c>
      <c r="D35" s="65">
        <v>86.851</v>
      </c>
      <c r="E35" s="65">
        <v>86.885</v>
      </c>
      <c r="F35" s="74">
        <f t="shared" si="0"/>
        <v>2754.602</v>
      </c>
      <c r="G35" s="75">
        <f t="shared" si="1"/>
        <v>2448.99999999961</v>
      </c>
      <c r="K35" s="82">
        <f>IF(AND(年报!N$2&lt;=A35,A35&lt;=年报!N$3),1,0)</f>
        <v>0</v>
      </c>
    </row>
    <row r="36" spans="1:11">
      <c r="A36" s="21">
        <v>44325</v>
      </c>
      <c r="B36" s="77">
        <f>'DC4-1'!B42</f>
        <v>2581.994</v>
      </c>
      <c r="C36" s="77">
        <f>IF(ISERROR(VLOOKUP(A36,'DC4-1'!$A$4:$Q$1997,5,TRUE)),"",VLOOKUP(A36,'DC4-1'!$A$4:$Q$1997,5,TRUE))</f>
        <v>259.4725</v>
      </c>
      <c r="D36" s="65">
        <v>86.843</v>
      </c>
      <c r="E36" s="65">
        <v>86.878</v>
      </c>
      <c r="F36" s="74">
        <f t="shared" si="0"/>
        <v>2754.606</v>
      </c>
      <c r="G36" s="75">
        <f t="shared" si="1"/>
        <v>2445.00000000016</v>
      </c>
      <c r="K36" s="82">
        <f>IF(AND(年报!N$2&lt;=A36,A36&lt;=年报!N$3),1,0)</f>
        <v>0</v>
      </c>
    </row>
    <row r="37" spans="1:11">
      <c r="A37" s="21">
        <v>44333</v>
      </c>
      <c r="B37" s="77">
        <f>'DC4-1'!B43</f>
        <v>2581.994</v>
      </c>
      <c r="C37" s="77">
        <f>IF(ISERROR(VLOOKUP(A37,'DC4-1'!$A$4:$Q$1997,5,TRUE)),"",VLOOKUP(A37,'DC4-1'!$A$4:$Q$1997,5,TRUE))</f>
        <v>259.415</v>
      </c>
      <c r="D37" s="65">
        <v>86.832</v>
      </c>
      <c r="E37" s="65">
        <v>86.865</v>
      </c>
      <c r="F37" s="74">
        <f t="shared" si="0"/>
        <v>2754.5605</v>
      </c>
      <c r="G37" s="75">
        <f t="shared" si="1"/>
        <v>2490.49999999988</v>
      </c>
      <c r="K37" s="82">
        <f>IF(AND(年报!N$2&lt;=A37,A37&lt;=年报!N$3),1,0)</f>
        <v>0</v>
      </c>
    </row>
    <row r="38" spans="1:11">
      <c r="A38" s="21">
        <v>44345</v>
      </c>
      <c r="B38" s="77">
        <f>'DC4-1'!B44</f>
        <v>2581.994</v>
      </c>
      <c r="C38" s="77">
        <f>IF(ISERROR(VLOOKUP(A38,'DC4-1'!$A$4:$Q$1997,5,TRUE)),"",VLOOKUP(A38,'DC4-1'!$A$4:$Q$1997,5,TRUE))</f>
        <v>259.8015</v>
      </c>
      <c r="D38" s="65">
        <v>87.24</v>
      </c>
      <c r="E38" s="65">
        <v>87.275</v>
      </c>
      <c r="F38" s="74">
        <f t="shared" si="0"/>
        <v>2754.538</v>
      </c>
      <c r="G38" s="75">
        <f t="shared" si="1"/>
        <v>2512.99999999992</v>
      </c>
      <c r="K38" s="82">
        <f>IF(AND(年报!N$2&lt;=A38,A38&lt;=年报!N$3),1,0)</f>
        <v>0</v>
      </c>
    </row>
    <row r="39" spans="1:11">
      <c r="A39" s="21">
        <v>44349</v>
      </c>
      <c r="B39" s="77">
        <f>'DC4-1'!B45</f>
        <v>2581.994</v>
      </c>
      <c r="C39" s="77">
        <f>IF(ISERROR(VLOOKUP(A39,'DC4-1'!$A$4:$Q$1997,5,TRUE)),"",VLOOKUP(A39,'DC4-1'!$A$4:$Q$1997,5,TRUE))</f>
        <v>259.8015</v>
      </c>
      <c r="D39" s="65">
        <v>87.225</v>
      </c>
      <c r="E39" s="65">
        <v>87.258</v>
      </c>
      <c r="F39" s="74">
        <f t="shared" si="0"/>
        <v>2754.554</v>
      </c>
      <c r="G39" s="75">
        <f t="shared" si="1"/>
        <v>2496.99999999984</v>
      </c>
      <c r="K39" s="82">
        <f>IF(AND(年报!N$2&lt;=A39,A39&lt;=年报!N$3),1,0)</f>
        <v>0</v>
      </c>
    </row>
    <row r="40" s="83" customFormat="1" spans="1:13">
      <c r="A40" s="84">
        <v>44356</v>
      </c>
      <c r="B40" s="85">
        <f>AVERAGE(B41:B43)</f>
        <v>2581.994</v>
      </c>
      <c r="C40" s="86">
        <f t="shared" ref="C40:G40" si="3">AVERAGE(C41:C43)</f>
        <v>259.74</v>
      </c>
      <c r="D40" s="86">
        <f t="shared" si="3"/>
        <v>87.2143333333333</v>
      </c>
      <c r="E40" s="86">
        <f t="shared" si="3"/>
        <v>87.2473333333333</v>
      </c>
      <c r="F40" s="86">
        <f t="shared" si="3"/>
        <v>2754.50316666667</v>
      </c>
      <c r="G40" s="87">
        <f t="shared" si="3"/>
        <v>2547.83333333292</v>
      </c>
      <c r="H40" s="88" t="s">
        <v>23</v>
      </c>
      <c r="I40" s="88"/>
      <c r="K40" s="89"/>
      <c r="M40" s="90"/>
    </row>
    <row r="41" spans="1:11">
      <c r="A41" s="21">
        <v>44356</v>
      </c>
      <c r="B41" s="77">
        <f>'DC4-1'!B46</f>
        <v>2581.994</v>
      </c>
      <c r="C41" s="77">
        <f>IF(ISERROR(VLOOKUP(A41,'DC4-1'!$A$4:$Q$1997,5,TRUE)),"",VLOOKUP(A41,'DC4-1'!$A$4:$Q$1997,5,TRUE))</f>
        <v>259.74</v>
      </c>
      <c r="D41" s="65">
        <v>87.214</v>
      </c>
      <c r="E41" s="65">
        <v>87.247</v>
      </c>
      <c r="F41" s="74">
        <f t="shared" si="0"/>
        <v>2754.5035</v>
      </c>
      <c r="G41" s="75">
        <f t="shared" si="1"/>
        <v>2547.49999999967</v>
      </c>
      <c r="K41" s="82">
        <f>IF(AND(年报!N$2&lt;=A41,A41&lt;=年报!N$3),1,0)</f>
        <v>0</v>
      </c>
    </row>
    <row r="42" spans="1:11">
      <c r="A42" s="21">
        <v>44356</v>
      </c>
      <c r="B42" s="77">
        <f>'DC4-1'!B47</f>
        <v>2581.994</v>
      </c>
      <c r="C42" s="77">
        <f>IF(ISERROR(VLOOKUP(A42,'DC4-1'!$A$4:$Q$1997,5,TRUE)),"",VLOOKUP(A42,'DC4-1'!$A$4:$Q$1997,5,TRUE))</f>
        <v>259.74</v>
      </c>
      <c r="D42" s="65">
        <v>87.215</v>
      </c>
      <c r="E42" s="65">
        <v>87.248</v>
      </c>
      <c r="F42" s="74">
        <f t="shared" si="0"/>
        <v>2754.5025</v>
      </c>
      <c r="G42" s="75">
        <f t="shared" si="1"/>
        <v>2548.49999999942</v>
      </c>
      <c r="K42" s="82">
        <f>IF(AND(年报!N$2&lt;=A42,A42&lt;=年报!N$3),1,0)</f>
        <v>0</v>
      </c>
    </row>
    <row r="43" spans="1:11">
      <c r="A43" s="21">
        <v>44356</v>
      </c>
      <c r="B43" s="77">
        <f>'DC4-1'!B48</f>
        <v>2581.994</v>
      </c>
      <c r="C43" s="77">
        <f>IF(ISERROR(VLOOKUP(A43,'DC4-1'!$A$4:$Q$1997,5,TRUE)),"",VLOOKUP(A43,'DC4-1'!$A$4:$Q$1997,5,TRUE))</f>
        <v>259.74</v>
      </c>
      <c r="D43" s="65">
        <v>87.214</v>
      </c>
      <c r="E43" s="65">
        <v>87.247</v>
      </c>
      <c r="F43" s="74">
        <f t="shared" si="0"/>
        <v>2754.5035</v>
      </c>
      <c r="G43" s="75">
        <f t="shared" si="1"/>
        <v>2547.49999999967</v>
      </c>
      <c r="K43" s="82">
        <f>IF(AND(年报!N$2&lt;=A43,A43&lt;=年报!N$3),1,0)</f>
        <v>0</v>
      </c>
    </row>
    <row r="44" spans="1:11">
      <c r="A44" s="21">
        <v>44361</v>
      </c>
      <c r="B44" s="77">
        <f>'DC4-1'!B49</f>
        <v>2581.994</v>
      </c>
      <c r="C44" s="77">
        <f>IF(ISERROR(VLOOKUP(A44,'DC4-1'!$A$4:$Q$1997,5,TRUE)),"",VLOOKUP(A44,'DC4-1'!$A$4:$Q$1997,5,TRUE))</f>
        <v>260.884</v>
      </c>
      <c r="D44" s="65">
        <v>88.372</v>
      </c>
      <c r="E44" s="65">
        <v>88.406</v>
      </c>
      <c r="F44" s="74">
        <f t="shared" si="0"/>
        <v>2754.489</v>
      </c>
      <c r="G44" s="75">
        <f t="shared" si="1"/>
        <v>2561.9999999999</v>
      </c>
      <c r="K44" s="82">
        <f>IF(AND(年报!N$2&lt;=A44,A44&lt;=年报!N$3),1,0)</f>
        <v>0</v>
      </c>
    </row>
    <row r="45" spans="1:11">
      <c r="A45" s="21">
        <v>44363</v>
      </c>
      <c r="B45" s="77">
        <f>'DC4-1'!B50</f>
        <v>2581.994</v>
      </c>
      <c r="C45" s="77">
        <f>IF(ISERROR(VLOOKUP(A45,'DC4-1'!$A$4:$Q$1997,5,TRUE)),"",VLOOKUP(A45,'DC4-1'!$A$4:$Q$1997,5,TRUE))</f>
        <v>260.87</v>
      </c>
      <c r="D45" s="65">
        <v>88.363</v>
      </c>
      <c r="E45" s="65">
        <v>88.397</v>
      </c>
      <c r="F45" s="74">
        <f t="shared" si="0"/>
        <v>2754.484</v>
      </c>
      <c r="G45" s="75">
        <f t="shared" si="1"/>
        <v>2567.00000000001</v>
      </c>
      <c r="K45" s="82">
        <f>IF(AND(年报!N$2&lt;=A45,A45&lt;=年报!N$3),1,0)</f>
        <v>0</v>
      </c>
    </row>
    <row r="46" spans="1:11">
      <c r="A46" s="21">
        <v>44366</v>
      </c>
      <c r="B46" s="77">
        <f>'DC4-1'!B51</f>
        <v>2581.994</v>
      </c>
      <c r="C46" s="77">
        <f>IF(ISERROR(VLOOKUP(A46,'DC4-1'!$A$4:$Q$1997,5,TRUE)),"",VLOOKUP(A46,'DC4-1'!$A$4:$Q$1997,5,TRUE))</f>
        <v>260.858</v>
      </c>
      <c r="D46" s="65">
        <v>88.352</v>
      </c>
      <c r="E46" s="65">
        <v>88.385</v>
      </c>
      <c r="F46" s="74">
        <f t="shared" si="0"/>
        <v>2754.4835</v>
      </c>
      <c r="G46" s="75">
        <f t="shared" si="1"/>
        <v>2567.49999999965</v>
      </c>
      <c r="H46" s="75"/>
      <c r="K46" s="82">
        <f>IF(AND(年报!N$2&lt;=A46,A46&lt;=年报!N$3),1,0)</f>
        <v>0</v>
      </c>
    </row>
    <row r="47" spans="1:11">
      <c r="A47" s="21">
        <v>44367</v>
      </c>
      <c r="B47" s="77">
        <f>'DC4-1'!B52</f>
        <v>2581.994</v>
      </c>
      <c r="C47" s="77">
        <f>IF(ISERROR(VLOOKUP(A47,'DC4-1'!$A$4:$Q$1997,5,TRUE)),"",VLOOKUP(A47,'DC4-1'!$A$4:$Q$1997,5,TRUE))</f>
        <v>260.8105</v>
      </c>
      <c r="D47" s="65">
        <v>88.34</v>
      </c>
      <c r="E47" s="65">
        <v>88.37</v>
      </c>
      <c r="F47" s="74">
        <f t="shared" si="0"/>
        <v>2754.4495</v>
      </c>
      <c r="G47" s="75">
        <f t="shared" si="1"/>
        <v>2601.49999999976</v>
      </c>
      <c r="K47" s="82">
        <f>IF(AND(年报!N$2&lt;=A47,A47&lt;=年报!N$3),1,0)</f>
        <v>0</v>
      </c>
    </row>
    <row r="48" spans="1:11">
      <c r="A48" s="21">
        <v>44372</v>
      </c>
      <c r="B48" s="77">
        <f>'DC4-1'!B53</f>
        <v>2581.994</v>
      </c>
      <c r="C48" s="77">
        <f>IF(ISERROR(VLOOKUP(A48,'DC4-1'!$A$4:$Q$1997,5,TRUE)),"",VLOOKUP(A48,'DC4-1'!$A$4:$Q$1997,5,TRUE))</f>
        <v>260.8405</v>
      </c>
      <c r="D48" s="65">
        <v>88.34</v>
      </c>
      <c r="E48" s="65">
        <v>88.374</v>
      </c>
      <c r="F48" s="74">
        <f t="shared" si="0"/>
        <v>2754.4775</v>
      </c>
      <c r="G48" s="75">
        <f t="shared" si="1"/>
        <v>2573.49999999997</v>
      </c>
      <c r="K48" s="82">
        <f>IF(AND(年报!N$2&lt;=A48,A48&lt;=年报!N$3),1,0)</f>
        <v>0</v>
      </c>
    </row>
    <row r="49" spans="1:11">
      <c r="A49" s="21">
        <v>44373</v>
      </c>
      <c r="B49" s="77">
        <f>'DC4-1'!B54</f>
        <v>2581.994</v>
      </c>
      <c r="C49" s="77">
        <f>IF(ISERROR(VLOOKUP(A49,'DC4-1'!$A$4:$Q$1997,5,TRUE)),"",VLOOKUP(A49,'DC4-1'!$A$4:$Q$1997,5,TRUE))</f>
        <v>260.83</v>
      </c>
      <c r="D49" s="65">
        <v>88.328</v>
      </c>
      <c r="E49" s="65">
        <v>88.364</v>
      </c>
      <c r="F49" s="74">
        <f t="shared" si="0"/>
        <v>2754.478</v>
      </c>
      <c r="G49" s="75">
        <f t="shared" si="1"/>
        <v>2572.99999999987</v>
      </c>
      <c r="K49" s="82">
        <f>IF(AND(年报!N$2&lt;=A49,A49&lt;=年报!N$3),1,0)</f>
        <v>0</v>
      </c>
    </row>
    <row r="50" spans="1:11">
      <c r="A50" s="21">
        <v>44375</v>
      </c>
      <c r="B50" s="77">
        <f>'DC4-1'!B55</f>
        <v>2581.994</v>
      </c>
      <c r="C50" s="77">
        <f>IF(ISERROR(VLOOKUP(A50,'DC4-1'!$A$4:$Q$1997,5,TRUE)),"",VLOOKUP(A50,'DC4-1'!$A$4:$Q$1997,5,TRUE))</f>
        <v>260.8225</v>
      </c>
      <c r="D50" s="65">
        <v>88.328</v>
      </c>
      <c r="E50" s="65">
        <v>88.363</v>
      </c>
      <c r="F50" s="74">
        <f t="shared" si="0"/>
        <v>2754.471</v>
      </c>
      <c r="G50" s="75">
        <f t="shared" si="1"/>
        <v>2579.99999999993</v>
      </c>
      <c r="K50" s="82">
        <f>IF(AND(年报!N$2&lt;=A50,A50&lt;=年报!N$3),1,0)</f>
        <v>0</v>
      </c>
    </row>
    <row r="51" spans="1:11">
      <c r="A51" s="21">
        <v>44377</v>
      </c>
      <c r="B51" s="77">
        <f>'DC4-1'!B56</f>
        <v>2581.994</v>
      </c>
      <c r="C51" s="77">
        <f>IF(ISERROR(VLOOKUP(A51,'DC4-1'!$A$4:$Q$1997,5,TRUE)),"",VLOOKUP(A51,'DC4-1'!$A$4:$Q$1997,5,TRUE))</f>
        <v>260.8085</v>
      </c>
      <c r="D51" s="65">
        <v>88.322</v>
      </c>
      <c r="E51" s="65">
        <v>88.357</v>
      </c>
      <c r="F51" s="74">
        <f t="shared" si="0"/>
        <v>2754.463</v>
      </c>
      <c r="G51" s="75">
        <f t="shared" si="1"/>
        <v>2587.99999999974</v>
      </c>
      <c r="K51" s="82">
        <f>IF(AND(年报!N$2&lt;=A51,A51&lt;=年报!N$3),1,0)</f>
        <v>0</v>
      </c>
    </row>
    <row r="52" spans="1:11">
      <c r="A52" s="21">
        <v>44380</v>
      </c>
      <c r="B52" s="77">
        <f>'DC4-1'!B57</f>
        <v>2581.994</v>
      </c>
      <c r="C52" s="77">
        <f>IF(ISERROR(VLOOKUP(A52,'DC4-1'!$A$4:$Q$1997,5,TRUE)),"",VLOOKUP(A52,'DC4-1'!$A$4:$Q$1997,5,TRUE))</f>
        <v>260.789</v>
      </c>
      <c r="D52" s="65">
        <v>88.311</v>
      </c>
      <c r="E52" s="65">
        <v>88.347</v>
      </c>
      <c r="F52" s="74">
        <f t="shared" si="0"/>
        <v>2754.454</v>
      </c>
      <c r="G52" s="75">
        <f t="shared" si="1"/>
        <v>2596.99999999975</v>
      </c>
      <c r="K52" s="82">
        <f>IF(AND(年报!N$2&lt;=A52,A52&lt;=年报!N$3),1,0)</f>
        <v>0</v>
      </c>
    </row>
    <row r="53" spans="1:11">
      <c r="A53" s="21">
        <v>44383</v>
      </c>
      <c r="B53" s="77">
        <f>'DC4-1'!B58</f>
        <v>2581.994</v>
      </c>
      <c r="C53" s="77">
        <f>IF(ISERROR(VLOOKUP(A53,'DC4-1'!$A$4:$Q$1997,5,TRUE)),"",VLOOKUP(A53,'DC4-1'!$A$4:$Q$1997,5,TRUE))</f>
        <v>260.794</v>
      </c>
      <c r="D53" s="65">
        <v>88.313</v>
      </c>
      <c r="E53" s="65">
        <v>88.349</v>
      </c>
      <c r="F53" s="74">
        <f t="shared" si="0"/>
        <v>2754.457</v>
      </c>
      <c r="G53" s="75">
        <f t="shared" si="1"/>
        <v>2594.00000000005</v>
      </c>
      <c r="K53" s="82">
        <f>IF(AND(年报!N$2&lt;=A53,A53&lt;=年报!N$3),1,0)</f>
        <v>0</v>
      </c>
    </row>
    <row r="54" spans="1:11">
      <c r="A54" s="21">
        <v>44385</v>
      </c>
      <c r="B54" s="77">
        <f>'DC4-1'!B59</f>
        <v>2581.994</v>
      </c>
      <c r="C54" s="77">
        <f>IF(ISERROR(VLOOKUP(A54,'DC4-1'!$A$4:$Q$1997,5,TRUE)),"",VLOOKUP(A54,'DC4-1'!$A$4:$Q$1997,5,TRUE))</f>
        <v>260.7795</v>
      </c>
      <c r="D54" s="65">
        <v>88.315</v>
      </c>
      <c r="E54" s="65">
        <v>88.339</v>
      </c>
      <c r="F54" s="74">
        <f t="shared" si="0"/>
        <v>2754.4465</v>
      </c>
      <c r="G54" s="75">
        <f t="shared" si="1"/>
        <v>2604.49999999992</v>
      </c>
      <c r="K54" s="82">
        <f>IF(AND(年报!N$2&lt;=A54,A54&lt;=年报!N$3),1,0)</f>
        <v>0</v>
      </c>
    </row>
    <row r="55" spans="1:11">
      <c r="A55" s="21">
        <v>44387</v>
      </c>
      <c r="B55" s="77">
        <f>'DC4-1'!B60</f>
        <v>2581.994</v>
      </c>
      <c r="C55" s="77">
        <f>IF(ISERROR(VLOOKUP(A55,'DC4-1'!$A$4:$Q$1997,5,TRUE)),"",VLOOKUP(A55,'DC4-1'!$A$4:$Q$1997,5,TRUE))</f>
        <v>260.775</v>
      </c>
      <c r="D55" s="65">
        <v>88.296</v>
      </c>
      <c r="E55" s="65">
        <v>88.327</v>
      </c>
      <c r="F55" s="74">
        <f t="shared" si="0"/>
        <v>2754.4575</v>
      </c>
      <c r="G55" s="75">
        <f t="shared" si="1"/>
        <v>2593.49999999949</v>
      </c>
      <c r="K55" s="82">
        <f>IF(AND(年报!N$2&lt;=A55,A55&lt;=年报!N$3),1,0)</f>
        <v>0</v>
      </c>
    </row>
    <row r="56" spans="1:11">
      <c r="A56" s="21">
        <v>44390</v>
      </c>
      <c r="B56" s="77">
        <f>'DC4-1'!B61</f>
        <v>2581.994</v>
      </c>
      <c r="C56" s="77">
        <f>IF(ISERROR(VLOOKUP(A56,'DC4-1'!$A$4:$Q$1997,5,TRUE)),"",VLOOKUP(A56,'DC4-1'!$A$4:$Q$1997,5,TRUE))</f>
        <v>260.771</v>
      </c>
      <c r="D56" s="65">
        <v>88.291</v>
      </c>
      <c r="E56" s="65">
        <v>88.324</v>
      </c>
      <c r="F56" s="74">
        <f t="shared" si="0"/>
        <v>2754.4575</v>
      </c>
      <c r="G56" s="75">
        <f t="shared" si="1"/>
        <v>2593.49999999949</v>
      </c>
      <c r="K56" s="82">
        <f>IF(AND(年报!N$2&lt;=A56,A56&lt;=年报!N$3),1,0)</f>
        <v>0</v>
      </c>
    </row>
    <row r="57" spans="1:11">
      <c r="A57" s="21">
        <v>44397</v>
      </c>
      <c r="B57" s="77">
        <f>'DC4-1'!B62</f>
        <v>2581.994</v>
      </c>
      <c r="C57" s="77">
        <f>IF(ISERROR(VLOOKUP(A57,'DC4-1'!$A$4:$Q$1997,5,TRUE)),"",VLOOKUP(A57,'DC4-1'!$A$4:$Q$1997,5,TRUE))</f>
        <v>262.638</v>
      </c>
      <c r="D57" s="65">
        <v>90.188</v>
      </c>
      <c r="E57" s="65">
        <v>90.223</v>
      </c>
      <c r="F57" s="74">
        <f t="shared" si="0"/>
        <v>2754.4265</v>
      </c>
      <c r="G57" s="75">
        <f t="shared" si="1"/>
        <v>2624.4999999999</v>
      </c>
      <c r="K57" s="82">
        <f>IF(AND(年报!N$2&lt;=A57,A57&lt;=年报!N$3),1,0)</f>
        <v>0</v>
      </c>
    </row>
    <row r="58" spans="1:11">
      <c r="A58" s="21">
        <v>44401</v>
      </c>
      <c r="B58" s="77">
        <f>'DC4-1'!B63</f>
        <v>2581.994</v>
      </c>
      <c r="C58" s="77">
        <f>IF(ISERROR(VLOOKUP(A58,'DC4-1'!$A$4:$Q$1997,5,TRUE)),"",VLOOKUP(A58,'DC4-1'!$A$4:$Q$1997,5,TRUE))</f>
        <v>262.635</v>
      </c>
      <c r="D58" s="65">
        <v>90.179</v>
      </c>
      <c r="E58" s="65">
        <v>90.212</v>
      </c>
      <c r="F58" s="74">
        <f t="shared" si="0"/>
        <v>2754.4335</v>
      </c>
      <c r="G58" s="75">
        <f t="shared" si="1"/>
        <v>2617.49999999984</v>
      </c>
      <c r="K58" s="82">
        <f>IF(AND(年报!N$2&lt;=A58,A58&lt;=年报!N$3),1,0)</f>
        <v>0</v>
      </c>
    </row>
    <row r="59" spans="1:11">
      <c r="A59" s="21">
        <v>44437</v>
      </c>
      <c r="B59" s="77">
        <f>'DC4-1'!B64</f>
        <v>2581.994</v>
      </c>
      <c r="C59" s="77">
        <f>IF(ISERROR(VLOOKUP(A59,'DC4-1'!$A$4:$Q$1997,5,TRUE)),"",VLOOKUP(A59,'DC4-1'!$A$4:$Q$1997,5,TRUE))</f>
        <v>269.265</v>
      </c>
      <c r="D59" s="65">
        <v>96.865</v>
      </c>
      <c r="E59" s="65">
        <v>96.897</v>
      </c>
      <c r="F59" s="74">
        <f t="shared" si="0"/>
        <v>2754.378</v>
      </c>
      <c r="G59" s="75">
        <f t="shared" si="1"/>
        <v>2672.99999999977</v>
      </c>
      <c r="K59" s="82">
        <f>IF(AND(年报!N$2&lt;=A59,A59&lt;=年报!N$3),1,0)</f>
        <v>0</v>
      </c>
    </row>
    <row r="60" spans="1:11">
      <c r="A60" s="21">
        <v>44445</v>
      </c>
      <c r="B60" s="77">
        <f>'DC4-1'!B65</f>
        <v>2581.994</v>
      </c>
      <c r="C60" s="77">
        <f>IF(ISERROR(VLOOKUP(A60,'DC4-1'!$A$4:$Q$1997,5,TRUE)),"",VLOOKUP(A60,'DC4-1'!$A$4:$Q$1997,5,TRUE))</f>
        <v>269.7915</v>
      </c>
      <c r="D60" s="65">
        <v>97.41</v>
      </c>
      <c r="E60" s="65">
        <v>97.444</v>
      </c>
      <c r="F60" s="74">
        <f t="shared" si="0"/>
        <v>2754.3585</v>
      </c>
      <c r="G60" s="75">
        <f t="shared" si="1"/>
        <v>2692.50000000011</v>
      </c>
      <c r="K60" s="82">
        <f>IF(AND(年报!N$2&lt;=A60,A60&lt;=年报!N$3),1,0)</f>
        <v>0</v>
      </c>
    </row>
    <row r="61" spans="1:11">
      <c r="A61" s="21">
        <v>44448</v>
      </c>
      <c r="B61" s="77">
        <f>'DC4-1'!B66</f>
        <v>2581.994</v>
      </c>
      <c r="C61" s="77">
        <f>IF(ISERROR(VLOOKUP(A61,'DC4-1'!$A$4:$Q$1997,5,TRUE)),"",VLOOKUP(A61,'DC4-1'!$A$4:$Q$1997,5,TRUE))</f>
        <v>269.7105</v>
      </c>
      <c r="D61" s="65">
        <v>97.309</v>
      </c>
      <c r="E61" s="65">
        <v>97.426</v>
      </c>
      <c r="F61" s="74">
        <f t="shared" si="0"/>
        <v>2754.337</v>
      </c>
      <c r="G61" s="75">
        <f t="shared" si="1"/>
        <v>2713.99999999949</v>
      </c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F68" s="74"/>
      <c r="G68" s="75"/>
      <c r="H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F91" s="74"/>
      <c r="G91" s="75"/>
      <c r="H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F114" s="74"/>
      <c r="G114" s="75"/>
      <c r="H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F137" s="74"/>
      <c r="G137" s="75"/>
      <c r="H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F160" s="74"/>
      <c r="G160" s="75"/>
      <c r="H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F183" s="74"/>
      <c r="G183" s="75"/>
      <c r="H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F206" s="74"/>
      <c r="G206" s="75"/>
      <c r="H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F229" s="74"/>
      <c r="G229" s="75"/>
      <c r="H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:11">
      <c r="A233" s="21"/>
      <c r="B233" s="77"/>
      <c r="C233" s="77"/>
      <c r="D233" s="65"/>
      <c r="E233" s="65"/>
      <c r="F233" s="74"/>
      <c r="G233" s="75"/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  <row r="875" spans="11:11">
      <c r="K875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4"/>
  <sheetViews>
    <sheetView topLeftCell="A37" workbookViewId="0">
      <selection activeCell="E60" sqref="E60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226</v>
      </c>
      <c r="B2" s="65"/>
      <c r="C2" s="69">
        <v>43780</v>
      </c>
      <c r="D2" s="70" t="s">
        <v>227</v>
      </c>
      <c r="E2" s="70" t="s">
        <v>228</v>
      </c>
      <c r="F2" s="93">
        <v>2761.568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43791</v>
      </c>
      <c r="B4" s="77">
        <f>'DC4-1'!B11</f>
        <v>2581.994</v>
      </c>
      <c r="C4" s="77">
        <f>IF(ISERROR(VLOOKUP(A4,'DC4-1'!$A$4:$Q$1997,5,TRUE)),"",VLOOKUP(A4,'DC4-1'!$A$4:$Q$1997,5,TRUE))</f>
        <v>184.322</v>
      </c>
      <c r="D4" s="65">
        <v>4.588</v>
      </c>
      <c r="E4" s="65">
        <v>4.622</v>
      </c>
      <c r="F4" s="74">
        <f t="shared" ref="F4:F47" si="0">(B4+C4)-(D4+E4)/2</f>
        <v>2761.711</v>
      </c>
      <c r="G4" s="75">
        <f t="shared" ref="G4:G59" si="1">(F$4-F4)*1000</f>
        <v>0</v>
      </c>
      <c r="K4" s="82">
        <f>IF(AND(年报!N$2&lt;=A4,A4&lt;=年报!N$3),1,0)</f>
        <v>0</v>
      </c>
    </row>
    <row r="5" spans="1:11">
      <c r="A5" s="21">
        <v>43802</v>
      </c>
      <c r="B5" s="77">
        <f>'DC4-1'!B12</f>
        <v>2581.994</v>
      </c>
      <c r="C5" s="77">
        <f>IF(ISERROR(VLOOKUP(A5,'DC4-1'!$A$4:$Q$1997,5,TRUE)),"",VLOOKUP(A5,'DC4-1'!$A$4:$Q$1997,5,TRUE))</f>
        <v>187.01</v>
      </c>
      <c r="D5" s="65">
        <v>7.404</v>
      </c>
      <c r="E5" s="65">
        <v>7.436</v>
      </c>
      <c r="F5" s="74">
        <f t="shared" si="0"/>
        <v>2761.584</v>
      </c>
      <c r="G5" s="75">
        <f t="shared" si="1"/>
        <v>127.000000000407</v>
      </c>
      <c r="K5" s="82">
        <f>IF(AND(年报!N$2&lt;=A5,A5&lt;=年报!N$3),1,0)</f>
        <v>0</v>
      </c>
    </row>
    <row r="6" spans="1:11">
      <c r="A6" s="21">
        <v>43824</v>
      </c>
      <c r="B6" s="77">
        <f>'DC4-1'!B13</f>
        <v>2581.994</v>
      </c>
      <c r="C6" s="77">
        <f>IF(ISERROR(VLOOKUP(A6,'DC4-1'!$A$4:$Q$1997,5,TRUE)),"",VLOOKUP(A6,'DC4-1'!$A$4:$Q$1997,5,TRUE))</f>
        <v>190.2285</v>
      </c>
      <c r="D6" s="65">
        <v>10.799</v>
      </c>
      <c r="E6" s="65">
        <v>10.832</v>
      </c>
      <c r="F6" s="74">
        <f t="shared" si="0"/>
        <v>2761.407</v>
      </c>
      <c r="G6" s="75">
        <f t="shared" si="1"/>
        <v>304.000000000087</v>
      </c>
      <c r="K6" s="82">
        <f>IF(AND(年报!N$2&lt;=A6,A6&lt;=年报!N$3),1,0)</f>
        <v>1</v>
      </c>
    </row>
    <row r="7" spans="1:11">
      <c r="A7" s="21">
        <v>43834</v>
      </c>
      <c r="B7" s="77">
        <f>'DC4-1'!B14</f>
        <v>2581.994</v>
      </c>
      <c r="C7" s="77">
        <f>IF(ISERROR(VLOOKUP(A7,'DC4-1'!$A$4:$Q$1997,5,TRUE)),"",VLOOKUP(A7,'DC4-1'!$A$4:$Q$1997,5,TRUE))</f>
        <v>190.2345</v>
      </c>
      <c r="D7" s="65">
        <v>10.815</v>
      </c>
      <c r="E7" s="65">
        <v>10.844</v>
      </c>
      <c r="F7" s="74">
        <f t="shared" si="0"/>
        <v>2761.399</v>
      </c>
      <c r="G7" s="75">
        <f t="shared" si="1"/>
        <v>311.999999999898</v>
      </c>
      <c r="K7" s="82">
        <f>IF(AND(年报!N$2&lt;=A7,A7&lt;=年报!N$3),1,0)</f>
        <v>1</v>
      </c>
    </row>
    <row r="8" spans="1:11">
      <c r="A8" s="21">
        <v>43839</v>
      </c>
      <c r="B8" s="77">
        <f>'DC4-1'!B15</f>
        <v>2581.994</v>
      </c>
      <c r="C8" s="77">
        <f>IF(ISERROR(VLOOKUP(A8,'DC4-1'!$A$4:$Q$1997,5,TRUE)),"",VLOOKUP(A8,'DC4-1'!$A$4:$Q$1997,5,TRUE))</f>
        <v>193.5085</v>
      </c>
      <c r="D8" s="65">
        <v>14.156</v>
      </c>
      <c r="E8" s="65">
        <v>14.19</v>
      </c>
      <c r="F8" s="74">
        <f t="shared" si="0"/>
        <v>2761.3295</v>
      </c>
      <c r="G8" s="75">
        <f t="shared" si="1"/>
        <v>381.49999999996</v>
      </c>
      <c r="K8" s="82">
        <f>IF(AND(年报!N$2&lt;=A8,A8&lt;=年报!N$3),1,0)</f>
        <v>1</v>
      </c>
    </row>
    <row r="9" spans="1:11">
      <c r="A9" s="21">
        <v>43845</v>
      </c>
      <c r="B9" s="77">
        <f>'DC4-1'!B16</f>
        <v>2581.994</v>
      </c>
      <c r="C9" s="77">
        <f>IF(ISERROR(VLOOKUP(A9,'DC4-1'!$A$4:$Q$1997,5,TRUE)),"",VLOOKUP(A9,'DC4-1'!$A$4:$Q$1997,5,TRUE))</f>
        <v>193.499</v>
      </c>
      <c r="D9" s="65">
        <v>14.172</v>
      </c>
      <c r="E9" s="65">
        <v>14.22</v>
      </c>
      <c r="F9" s="74">
        <f t="shared" si="0"/>
        <v>2761.297</v>
      </c>
      <c r="G9" s="75">
        <f t="shared" si="1"/>
        <v>414.000000000215</v>
      </c>
      <c r="K9" s="82">
        <f>IF(AND(年报!N$2&lt;=A9,A9&lt;=年报!N$3),1,0)</f>
        <v>1</v>
      </c>
    </row>
    <row r="10" spans="1:11">
      <c r="A10" s="21">
        <v>43908</v>
      </c>
      <c r="B10" s="77">
        <f>'DC4-1'!B17</f>
        <v>2581.994</v>
      </c>
      <c r="C10" s="77">
        <f>IF(ISERROR(VLOOKUP(A10,'DC4-1'!$A$4:$Q$1997,5,TRUE)),"",VLOOKUP(A10,'DC4-1'!$A$4:$Q$1997,5,TRUE))</f>
        <v>193.3015</v>
      </c>
      <c r="D10" s="65">
        <v>14.115</v>
      </c>
      <c r="E10" s="65">
        <v>14.152</v>
      </c>
      <c r="F10" s="74">
        <f t="shared" si="0"/>
        <v>2761.162</v>
      </c>
      <c r="G10" s="75">
        <f t="shared" si="1"/>
        <v>548.999999999978</v>
      </c>
      <c r="K10" s="82">
        <f>IF(AND(年报!N$2&lt;=A10,A10&lt;=年报!N$3),1,0)</f>
        <v>1</v>
      </c>
    </row>
    <row r="11" spans="1:11">
      <c r="A11" s="21">
        <v>43930</v>
      </c>
      <c r="B11" s="77">
        <f>'DC4-1'!B18</f>
        <v>2581.994</v>
      </c>
      <c r="C11" s="77">
        <f>IF(ISERROR(VLOOKUP(A11,'DC4-1'!$A$4:$Q$1997,5,TRUE)),"",VLOOKUP(A11,'DC4-1'!$A$4:$Q$1997,5,TRUE))</f>
        <v>200.2455</v>
      </c>
      <c r="D11" s="65">
        <v>21.132</v>
      </c>
      <c r="E11" s="65">
        <v>21.166</v>
      </c>
      <c r="F11" s="74">
        <f t="shared" si="0"/>
        <v>2761.0905</v>
      </c>
      <c r="G11" s="75">
        <f t="shared" si="1"/>
        <v>620.499999999993</v>
      </c>
      <c r="K11" s="82"/>
    </row>
    <row r="12" spans="1:11">
      <c r="A12" s="21">
        <v>43938</v>
      </c>
      <c r="B12" s="77">
        <f>'DC4-1'!B19</f>
        <v>2581.994</v>
      </c>
      <c r="C12" s="77">
        <f>IF(ISERROR(VLOOKUP(A12,'DC4-1'!$A$4:$Q$1997,5,TRUE)),"",VLOOKUP(A12,'DC4-1'!$A$4:$Q$1997,5,TRUE))</f>
        <v>203.081</v>
      </c>
      <c r="D12" s="65">
        <v>23.982</v>
      </c>
      <c r="E12" s="65">
        <v>24.017</v>
      </c>
      <c r="F12" s="74">
        <f t="shared" si="0"/>
        <v>2761.0755</v>
      </c>
      <c r="G12" s="75">
        <f t="shared" si="1"/>
        <v>635.499999999865</v>
      </c>
      <c r="K12" s="82">
        <f>IF(AND(年报!N$2&lt;=A12,A12&lt;=年报!N$3),1,0)</f>
        <v>1</v>
      </c>
    </row>
    <row r="13" spans="1:11">
      <c r="A13" s="21">
        <v>43942</v>
      </c>
      <c r="B13" s="77">
        <f>'DC4-1'!B20</f>
        <v>2581.994</v>
      </c>
      <c r="C13" s="77">
        <f>IF(ISERROR(VLOOKUP(A13,'DC4-1'!$A$4:$Q$1997,5,TRUE)),"",VLOOKUP(A13,'DC4-1'!$A$4:$Q$1997,5,TRUE))</f>
        <v>203.493</v>
      </c>
      <c r="D13" s="65">
        <v>24.471</v>
      </c>
      <c r="E13" s="65">
        <v>24.504</v>
      </c>
      <c r="F13" s="74">
        <f t="shared" si="0"/>
        <v>2760.9995</v>
      </c>
      <c r="G13" s="75">
        <f t="shared" si="1"/>
        <v>711.500000000342</v>
      </c>
      <c r="K13" s="82">
        <f>IF(AND(年报!N$2&lt;=A13,A13&lt;=年报!N$3),1,0)</f>
        <v>1</v>
      </c>
    </row>
    <row r="14" spans="1:11">
      <c r="A14" s="21">
        <v>43951</v>
      </c>
      <c r="B14" s="77">
        <f>'DC4-1'!B21</f>
        <v>2581.994</v>
      </c>
      <c r="C14" s="77">
        <f>IF(ISERROR(VLOOKUP(A14,'DC4-1'!$A$4:$Q$1997,5,TRUE)),"",VLOOKUP(A14,'DC4-1'!$A$4:$Q$1997,5,TRUE))</f>
        <v>206.1375</v>
      </c>
      <c r="D14" s="65">
        <v>27.184</v>
      </c>
      <c r="E14" s="65">
        <v>27.212</v>
      </c>
      <c r="F14" s="74">
        <f t="shared" si="0"/>
        <v>2760.9335</v>
      </c>
      <c r="G14" s="75">
        <f t="shared" si="1"/>
        <v>777.500000000146</v>
      </c>
      <c r="K14" s="82">
        <f>IF(AND(年报!N$2&lt;=A14,A14&lt;=年报!N$3),1,0)</f>
        <v>1</v>
      </c>
    </row>
    <row r="15" spans="1:11">
      <c r="A15" s="21">
        <v>43956</v>
      </c>
      <c r="B15" s="77">
        <f>'DC4-1'!B22</f>
        <v>2581.994</v>
      </c>
      <c r="C15" s="77">
        <f>IF(ISERROR(VLOOKUP(A15,'DC4-1'!$A$4:$Q$1997,5,TRUE)),"",VLOOKUP(A15,'DC4-1'!$A$4:$Q$1997,5,TRUE))</f>
        <v>206.577</v>
      </c>
      <c r="D15" s="65">
        <v>27.64</v>
      </c>
      <c r="E15" s="65">
        <v>27.672</v>
      </c>
      <c r="F15" s="74">
        <f t="shared" si="0"/>
        <v>2760.915</v>
      </c>
      <c r="G15" s="75">
        <f t="shared" si="1"/>
        <v>796.000000000276</v>
      </c>
      <c r="K15" s="82">
        <f>IF(AND(年报!N$2&lt;=A15,A15&lt;=年报!N$3),1,0)</f>
        <v>1</v>
      </c>
    </row>
    <row r="16" spans="1:11">
      <c r="A16" s="21">
        <v>43964</v>
      </c>
      <c r="B16" s="77">
        <f>'DC4-1'!B23</f>
        <v>2581.994</v>
      </c>
      <c r="C16" s="77">
        <f>IF(ISERROR(VLOOKUP(A16,'DC4-1'!$A$4:$Q$1997,5,TRUE)),"",VLOOKUP(A16,'DC4-1'!$A$4:$Q$1997,5,TRUE))</f>
        <v>209.16</v>
      </c>
      <c r="D16" s="65">
        <v>30.302</v>
      </c>
      <c r="E16" s="65">
        <v>30.337</v>
      </c>
      <c r="F16" s="74">
        <f t="shared" si="0"/>
        <v>2760.8345</v>
      </c>
      <c r="G16" s="75">
        <f t="shared" si="1"/>
        <v>876.500000000306</v>
      </c>
      <c r="K16" s="82">
        <f>IF(AND(年报!N$2&lt;=A16,A16&lt;=年报!N$3),1,0)</f>
        <v>1</v>
      </c>
    </row>
    <row r="17" spans="1:11">
      <c r="A17" s="21">
        <v>43972</v>
      </c>
      <c r="B17" s="77">
        <f>'DC4-1'!B24</f>
        <v>2581.994</v>
      </c>
      <c r="C17" s="77">
        <f>IF(ISERROR(VLOOKUP(A17,'DC4-1'!$A$4:$Q$1997,5,TRUE)),"",VLOOKUP(A17,'DC4-1'!$A$4:$Q$1997,5,TRUE))</f>
        <v>212.1685</v>
      </c>
      <c r="D17" s="65">
        <v>33.396</v>
      </c>
      <c r="E17" s="65">
        <v>33.428</v>
      </c>
      <c r="F17" s="74">
        <f t="shared" si="0"/>
        <v>2760.7505</v>
      </c>
      <c r="G17" s="75">
        <f t="shared" si="1"/>
        <v>960.499999999683</v>
      </c>
      <c r="K17" s="82">
        <f>IF(AND(年报!N$2&lt;=A17,A17&lt;=年报!N$3),1,0)</f>
        <v>1</v>
      </c>
    </row>
    <row r="18" spans="1:11">
      <c r="A18" s="21">
        <v>43980</v>
      </c>
      <c r="B18" s="77">
        <f>'DC4-1'!B25</f>
        <v>2581.994</v>
      </c>
      <c r="C18" s="77">
        <f>IF(ISERROR(VLOOKUP(A18,'DC4-1'!$A$4:$Q$1997,5,TRUE)),"",VLOOKUP(A18,'DC4-1'!$A$4:$Q$1997,5,TRUE))</f>
        <v>212.1675</v>
      </c>
      <c r="D18" s="65">
        <v>33.375</v>
      </c>
      <c r="E18" s="65">
        <v>33.406</v>
      </c>
      <c r="F18" s="74">
        <f t="shared" si="0"/>
        <v>2760.771</v>
      </c>
      <c r="G18" s="75">
        <f t="shared" si="1"/>
        <v>940.000000000055</v>
      </c>
      <c r="K18" s="82">
        <f>IF(AND(年报!N$2&lt;=A18,A18&lt;=年报!N$3),1,0)</f>
        <v>1</v>
      </c>
    </row>
    <row r="19" spans="1:11">
      <c r="A19" s="21">
        <v>43999</v>
      </c>
      <c r="B19" s="77">
        <f>'DC4-1'!B26</f>
        <v>2581.994</v>
      </c>
      <c r="C19" s="77">
        <f>IF(ISERROR(VLOOKUP(A19,'DC4-1'!$A$4:$Q$1997,5,TRUE)),"",VLOOKUP(A19,'DC4-1'!$A$4:$Q$1997,5,TRUE))</f>
        <v>215.368</v>
      </c>
      <c r="D19" s="65">
        <v>36.758</v>
      </c>
      <c r="E19" s="65">
        <v>36.792</v>
      </c>
      <c r="F19" s="74">
        <f t="shared" si="0"/>
        <v>2760.587</v>
      </c>
      <c r="G19" s="75">
        <f t="shared" si="1"/>
        <v>1124.00000000025</v>
      </c>
      <c r="K19" s="82">
        <f>IF(AND(年报!N$2&lt;=A19,A19&lt;=年报!N$3),1,0)</f>
        <v>1</v>
      </c>
    </row>
    <row r="20" spans="1:11">
      <c r="A20" s="21">
        <v>44008</v>
      </c>
      <c r="B20" s="77">
        <f>'DC4-1'!B27</f>
        <v>2581.994</v>
      </c>
      <c r="C20" s="77">
        <f>IF(ISERROR(VLOOKUP(A20,'DC4-1'!$A$4:$Q$1997,5,TRUE)),"",VLOOKUP(A20,'DC4-1'!$A$4:$Q$1997,5,TRUE))</f>
        <v>215.364</v>
      </c>
      <c r="D20" s="65">
        <v>36.749</v>
      </c>
      <c r="E20" s="65">
        <v>36.776</v>
      </c>
      <c r="F20" s="74">
        <f t="shared" si="0"/>
        <v>2760.5955</v>
      </c>
      <c r="G20" s="75">
        <f t="shared" si="1"/>
        <v>1115.49999999988</v>
      </c>
      <c r="K20" s="82">
        <f>IF(AND(年报!N$2&lt;=A20,A20&lt;=年报!N$3),1,0)</f>
        <v>1</v>
      </c>
    </row>
    <row r="21" spans="1:11">
      <c r="A21" s="21">
        <v>44056</v>
      </c>
      <c r="B21" s="77">
        <f>'DC4-1'!B28</f>
        <v>2581.994</v>
      </c>
      <c r="C21" s="77">
        <f>IF(ISERROR(VLOOKUP(A21,'DC4-1'!$A$4:$Q$1997,5,TRUE)),"",VLOOKUP(A21,'DC4-1'!$A$4:$Q$1997,5,TRUE))</f>
        <v>219.0455</v>
      </c>
      <c r="D21" s="65">
        <v>40.713</v>
      </c>
      <c r="E21" s="65">
        <v>40.745</v>
      </c>
      <c r="F21" s="74">
        <f t="shared" si="0"/>
        <v>2760.3105</v>
      </c>
      <c r="G21" s="75">
        <f t="shared" si="1"/>
        <v>1400.49999999974</v>
      </c>
      <c r="H21" s="75"/>
      <c r="K21" s="82">
        <f>IF(AND(年报!N$2&lt;=A21,A21&lt;=年报!N$3),1,0)</f>
        <v>1</v>
      </c>
    </row>
    <row r="22" spans="1:11">
      <c r="A22" s="21">
        <v>44062</v>
      </c>
      <c r="B22" s="77">
        <f>'DC4-1'!B29</f>
        <v>2581.994</v>
      </c>
      <c r="C22" s="77">
        <f>IF(ISERROR(VLOOKUP(A22,'DC4-1'!$A$4:$Q$1997,5,TRUE)),"",VLOOKUP(A22,'DC4-1'!$A$4:$Q$1997,5,TRUE))</f>
        <v>218.996</v>
      </c>
      <c r="D22" s="65">
        <v>40.7</v>
      </c>
      <c r="E22" s="65">
        <v>40.734</v>
      </c>
      <c r="F22" s="74">
        <f t="shared" si="0"/>
        <v>2760.273</v>
      </c>
      <c r="G22" s="75">
        <f t="shared" si="1"/>
        <v>1438.0000000001</v>
      </c>
      <c r="K22" s="82">
        <f>IF(AND(年报!N$2&lt;=A22,A22&lt;=年报!N$3),1,0)</f>
        <v>1</v>
      </c>
    </row>
    <row r="23" spans="1:11">
      <c r="A23" s="21">
        <v>44070</v>
      </c>
      <c r="B23" s="77">
        <f>'DC4-1'!B30</f>
        <v>2581.994</v>
      </c>
      <c r="C23" s="77">
        <f>IF(ISERROR(VLOOKUP(A23,'DC4-1'!$A$4:$Q$1997,5,TRUE)),"",VLOOKUP(A23,'DC4-1'!$A$4:$Q$1997,5,TRUE))</f>
        <v>222.3115</v>
      </c>
      <c r="D23" s="65">
        <v>44.049</v>
      </c>
      <c r="E23" s="65">
        <v>44.084</v>
      </c>
      <c r="F23" s="74">
        <f t="shared" si="0"/>
        <v>2760.239</v>
      </c>
      <c r="G23" s="75">
        <f t="shared" si="1"/>
        <v>1472.00000000021</v>
      </c>
      <c r="K23" s="82">
        <f>IF(AND(年报!N$2&lt;=A23,A23&lt;=年报!N$3),1,0)</f>
        <v>1</v>
      </c>
    </row>
    <row r="24" spans="1:11">
      <c r="A24" s="21">
        <v>44084</v>
      </c>
      <c r="B24" s="77">
        <f>'DC4-1'!B31</f>
        <v>2581.994</v>
      </c>
      <c r="C24" s="77">
        <f>IF(ISERROR(VLOOKUP(A24,'DC4-1'!$A$4:$Q$1997,5,TRUE)),"",VLOOKUP(A24,'DC4-1'!$A$4:$Q$1997,5,TRUE))</f>
        <v>224.9835</v>
      </c>
      <c r="D24" s="65">
        <v>46.782</v>
      </c>
      <c r="E24" s="65">
        <v>46.816</v>
      </c>
      <c r="F24" s="74">
        <f t="shared" si="0"/>
        <v>2760.1785</v>
      </c>
      <c r="G24" s="75">
        <f t="shared" si="1"/>
        <v>1532.50000000025</v>
      </c>
      <c r="K24" s="82">
        <f>IF(AND(年报!N$2&lt;=A24,A24&lt;=年报!N$3),1,0)</f>
        <v>1</v>
      </c>
    </row>
    <row r="25" spans="1:11">
      <c r="A25" s="21">
        <v>44092</v>
      </c>
      <c r="B25" s="77">
        <f>'DC4-1'!B32</f>
        <v>2581.994</v>
      </c>
      <c r="C25" s="77">
        <f>IF(ISERROR(VLOOKUP(A25,'DC4-1'!$A$4:$Q$1997,5,TRUE)),"",VLOOKUP(A25,'DC4-1'!$A$4:$Q$1997,5,TRUE))</f>
        <v>224.9535</v>
      </c>
      <c r="D25" s="65">
        <v>46.77</v>
      </c>
      <c r="E25" s="65">
        <v>46.801</v>
      </c>
      <c r="F25" s="74">
        <f t="shared" si="0"/>
        <v>2760.162</v>
      </c>
      <c r="G25" s="75">
        <f t="shared" si="1"/>
        <v>1548.99999999998</v>
      </c>
      <c r="K25" s="82">
        <f>IF(AND(年报!N$2&lt;=A25,A25&lt;=年报!N$3),1,0)</f>
        <v>1</v>
      </c>
    </row>
    <row r="26" spans="1:11">
      <c r="A26" s="21">
        <v>44100</v>
      </c>
      <c r="B26" s="77">
        <f>'DC4-1'!B33</f>
        <v>2581.994</v>
      </c>
      <c r="C26" s="77">
        <f>IF(ISERROR(VLOOKUP(A26,'DC4-1'!$A$4:$Q$1997,5,TRUE)),"",VLOOKUP(A26,'DC4-1'!$A$4:$Q$1997,5,TRUE))</f>
        <v>225.3425</v>
      </c>
      <c r="D26" s="65">
        <v>47.195</v>
      </c>
      <c r="E26" s="65">
        <v>47.23</v>
      </c>
      <c r="F26" s="74">
        <f t="shared" si="0"/>
        <v>2760.124</v>
      </c>
      <c r="G26" s="75">
        <f t="shared" si="1"/>
        <v>1586.99999999999</v>
      </c>
      <c r="K26" s="82">
        <f>IF(AND(年报!N$2&lt;=A26,A26&lt;=年报!N$3),1,0)</f>
        <v>1</v>
      </c>
    </row>
    <row r="27" spans="1:11">
      <c r="A27" s="21">
        <v>44114</v>
      </c>
      <c r="B27" s="77">
        <f>'DC4-1'!B34</f>
        <v>2581.994</v>
      </c>
      <c r="C27" s="77">
        <f>IF(ISERROR(VLOOKUP(A27,'DC4-1'!$A$4:$Q$1997,5,TRUE)),"",VLOOKUP(A27,'DC4-1'!$A$4:$Q$1997,5,TRUE))</f>
        <v>228.4075</v>
      </c>
      <c r="D27" s="65">
        <v>50.308</v>
      </c>
      <c r="E27" s="65">
        <v>50.346</v>
      </c>
      <c r="F27" s="74">
        <f t="shared" si="0"/>
        <v>2760.0745</v>
      </c>
      <c r="G27" s="75">
        <f t="shared" si="1"/>
        <v>1636.50000000052</v>
      </c>
      <c r="K27" s="82">
        <f>IF(AND(年报!N$2&lt;=A27,A27&lt;=年报!N$3),1,0)</f>
        <v>1</v>
      </c>
    </row>
    <row r="28" spans="1:11">
      <c r="A28" s="21">
        <v>44228</v>
      </c>
      <c r="B28" s="77">
        <f>'DC4-1'!B35</f>
        <v>2581.994</v>
      </c>
      <c r="C28" s="77">
        <f>IF(ISERROR(VLOOKUP(A28,'DC4-1'!$A$4:$Q$1997,5,TRUE)),"",VLOOKUP(A28,'DC4-1'!$A$4:$Q$1997,5,TRUE))</f>
        <v>249.8045</v>
      </c>
      <c r="D28" s="65">
        <v>72.203</v>
      </c>
      <c r="E28" s="65">
        <v>72.235</v>
      </c>
      <c r="F28" s="74">
        <f t="shared" si="0"/>
        <v>2759.5795</v>
      </c>
      <c r="G28" s="75">
        <f t="shared" si="1"/>
        <v>2131.49999999996</v>
      </c>
      <c r="K28" s="82">
        <f>IF(AND(年报!N$2&lt;=A28,A28&lt;=年报!N$3),1,0)</f>
        <v>0</v>
      </c>
    </row>
    <row r="29" spans="1:11">
      <c r="A29" s="21">
        <v>44256</v>
      </c>
      <c r="B29" s="77">
        <f>'DC4-1'!B36</f>
        <v>2581.994</v>
      </c>
      <c r="C29" s="77">
        <f>IF(ISERROR(VLOOKUP(A29,'DC4-1'!$A$4:$Q$1997,5,TRUE)),"",VLOOKUP(A29,'DC4-1'!$A$4:$Q$1997,5,TRUE))</f>
        <v>249.7185</v>
      </c>
      <c r="D29" s="65">
        <v>72.186</v>
      </c>
      <c r="E29" s="65">
        <v>72.219</v>
      </c>
      <c r="F29" s="74">
        <f t="shared" si="0"/>
        <v>2759.51</v>
      </c>
      <c r="G29" s="75">
        <f t="shared" si="1"/>
        <v>2201.00000000002</v>
      </c>
      <c r="K29" s="82">
        <f>IF(AND(年报!N$2&lt;=A29,A29&lt;=年报!N$3),1,0)</f>
        <v>0</v>
      </c>
    </row>
    <row r="30" spans="1:11">
      <c r="A30" s="21">
        <v>44273</v>
      </c>
      <c r="B30" s="77">
        <f>'DC4-1'!B37</f>
        <v>2581.994</v>
      </c>
      <c r="C30" s="77">
        <f>IF(ISERROR(VLOOKUP(A30,'DC4-1'!$A$4:$Q$1997,5,TRUE)),"",VLOOKUP(A30,'DC4-1'!$A$4:$Q$1997,5,TRUE))</f>
        <v>253.0285</v>
      </c>
      <c r="D30" s="65">
        <v>75.525</v>
      </c>
      <c r="E30" s="65">
        <v>75.558</v>
      </c>
      <c r="F30" s="74">
        <f t="shared" si="0"/>
        <v>2759.481</v>
      </c>
      <c r="G30" s="75">
        <f t="shared" si="1"/>
        <v>2230.00000000002</v>
      </c>
      <c r="K30" s="82">
        <f>IF(AND(年报!N$2&lt;=A30,A30&lt;=年报!N$3),1,0)</f>
        <v>0</v>
      </c>
    </row>
    <row r="31" spans="1:11">
      <c r="A31" s="21">
        <v>44287</v>
      </c>
      <c r="B31" s="77">
        <f>'DC4-1'!B38</f>
        <v>2581.994</v>
      </c>
      <c r="C31" s="77">
        <f>IF(ISERROR(VLOOKUP(A31,'DC4-1'!$A$4:$Q$1997,5,TRUE)),"",VLOOKUP(A31,'DC4-1'!$A$4:$Q$1997,5,TRUE))</f>
        <v>256.094</v>
      </c>
      <c r="D31" s="65">
        <v>78.62</v>
      </c>
      <c r="E31" s="65">
        <v>78.652</v>
      </c>
      <c r="F31" s="74">
        <f t="shared" si="0"/>
        <v>2759.452</v>
      </c>
      <c r="G31" s="75">
        <f t="shared" si="1"/>
        <v>2259.00000000001</v>
      </c>
      <c r="K31" s="82">
        <f>IF(AND(年报!N$2&lt;=A31,A31&lt;=年报!N$3),1,0)</f>
        <v>0</v>
      </c>
    </row>
    <row r="32" spans="1:11">
      <c r="A32" s="21">
        <v>44295</v>
      </c>
      <c r="B32" s="77">
        <f>'DC4-1'!B39</f>
        <v>2581.994</v>
      </c>
      <c r="C32" s="77">
        <f>IF(ISERROR(VLOOKUP(A32,'DC4-1'!$A$4:$Q$1997,5,TRUE)),"",VLOOKUP(A32,'DC4-1'!$A$4:$Q$1997,5,TRUE))</f>
        <v>256.6705</v>
      </c>
      <c r="D32" s="65">
        <v>79.213</v>
      </c>
      <c r="E32" s="65">
        <v>79.246</v>
      </c>
      <c r="F32" s="74">
        <f t="shared" si="0"/>
        <v>2759.435</v>
      </c>
      <c r="G32" s="75">
        <f t="shared" si="1"/>
        <v>2275.99999999984</v>
      </c>
      <c r="K32" s="82">
        <f>IF(AND(年报!N$2&lt;=A32,A32&lt;=年报!N$3),1,0)</f>
        <v>0</v>
      </c>
    </row>
    <row r="33" spans="1:11">
      <c r="A33" s="21">
        <v>44318</v>
      </c>
      <c r="B33" s="77">
        <f>'DC4-1'!B40</f>
        <v>2581.994</v>
      </c>
      <c r="C33" s="77">
        <f>IF(ISERROR(VLOOKUP(A33,'DC4-1'!$A$4:$Q$1997,5,TRUE)),"",VLOOKUP(A33,'DC4-1'!$A$4:$Q$1997,5,TRUE))</f>
        <v>259.476</v>
      </c>
      <c r="D33" s="65">
        <v>82.067</v>
      </c>
      <c r="E33" s="65">
        <v>82.098</v>
      </c>
      <c r="F33" s="74">
        <f t="shared" si="0"/>
        <v>2759.3875</v>
      </c>
      <c r="G33" s="75">
        <f t="shared" si="1"/>
        <v>2323.49999999997</v>
      </c>
      <c r="K33" s="82">
        <f>IF(AND(年报!N$2&lt;=A33,A33&lt;=年报!N$3),1,0)</f>
        <v>0</v>
      </c>
    </row>
    <row r="34" spans="1:11">
      <c r="A34" s="21">
        <v>44325</v>
      </c>
      <c r="B34" s="77">
        <f>'DC4-1'!B41</f>
        <v>2581.994</v>
      </c>
      <c r="C34" s="77">
        <f>IF(ISERROR(VLOOKUP(A34,'DC4-1'!$A$4:$Q$1997,5,TRUE)),"",VLOOKUP(A34,'DC4-1'!$A$4:$Q$1997,5,TRUE))</f>
        <v>259.4725</v>
      </c>
      <c r="D34" s="65">
        <v>82.056</v>
      </c>
      <c r="E34" s="65">
        <v>82.084</v>
      </c>
      <c r="F34" s="74">
        <f t="shared" si="0"/>
        <v>2759.3965</v>
      </c>
      <c r="G34" s="75">
        <f t="shared" si="1"/>
        <v>2314.50000000041</v>
      </c>
      <c r="K34" s="82">
        <f>IF(AND(年报!N$2&lt;=A34,A34&lt;=年报!N$3),1,0)</f>
        <v>0</v>
      </c>
    </row>
    <row r="35" spans="1:11">
      <c r="A35" s="21">
        <v>44333</v>
      </c>
      <c r="B35" s="77">
        <f>'DC4-1'!B42</f>
        <v>2581.994</v>
      </c>
      <c r="C35" s="77">
        <f>IF(ISERROR(VLOOKUP(A35,'DC4-1'!$A$4:$Q$1997,5,TRUE)),"",VLOOKUP(A35,'DC4-1'!$A$4:$Q$1997,5,TRUE))</f>
        <v>259.415</v>
      </c>
      <c r="D35" s="65">
        <v>82.04</v>
      </c>
      <c r="E35" s="65">
        <v>82.073</v>
      </c>
      <c r="F35" s="74">
        <f t="shared" si="0"/>
        <v>2759.3525</v>
      </c>
      <c r="G35" s="75">
        <f t="shared" si="1"/>
        <v>2358.50000000028</v>
      </c>
      <c r="K35" s="82">
        <f>IF(AND(年报!N$2&lt;=A35,A35&lt;=年报!N$3),1,0)</f>
        <v>0</v>
      </c>
    </row>
    <row r="36" spans="1:11">
      <c r="A36" s="21">
        <v>44345</v>
      </c>
      <c r="B36" s="77">
        <f>'DC4-1'!B43</f>
        <v>2581.994</v>
      </c>
      <c r="C36" s="77">
        <f>IF(ISERROR(VLOOKUP(A36,'DC4-1'!$A$4:$Q$1997,5,TRUE)),"",VLOOKUP(A36,'DC4-1'!$A$4:$Q$1997,5,TRUE))</f>
        <v>259.8015</v>
      </c>
      <c r="D36" s="65">
        <v>82.448</v>
      </c>
      <c r="E36" s="65">
        <v>82.48</v>
      </c>
      <c r="F36" s="74">
        <f t="shared" si="0"/>
        <v>2759.3315</v>
      </c>
      <c r="G36" s="75">
        <f t="shared" si="1"/>
        <v>2379.50000000001</v>
      </c>
      <c r="K36" s="82">
        <f>IF(AND(年报!N$2&lt;=A36,A36&lt;=年报!N$3),1,0)</f>
        <v>0</v>
      </c>
    </row>
    <row r="37" spans="1:11">
      <c r="A37" s="21">
        <v>44352</v>
      </c>
      <c r="B37" s="77">
        <f>'DC4-1'!B44</f>
        <v>2581.994</v>
      </c>
      <c r="C37" s="77">
        <f>IF(ISERROR(VLOOKUP(A37,'DC4-1'!$A$4:$Q$1997,5,TRUE)),"",VLOOKUP(A37,'DC4-1'!$A$4:$Q$1997,5,TRUE))</f>
        <v>259.7625</v>
      </c>
      <c r="D37" s="65">
        <v>82.437</v>
      </c>
      <c r="E37" s="65">
        <v>82.471</v>
      </c>
      <c r="F37" s="74">
        <f t="shared" si="0"/>
        <v>2759.3025</v>
      </c>
      <c r="G37" s="75">
        <f t="shared" si="1"/>
        <v>2408.50000000046</v>
      </c>
      <c r="K37" s="82">
        <f>IF(AND(年报!N$2&lt;=A37,A37&lt;=年报!N$3),1,0)</f>
        <v>0</v>
      </c>
    </row>
    <row r="38" s="83" customFormat="1" spans="1:13">
      <c r="A38" s="84">
        <v>44356</v>
      </c>
      <c r="B38" s="85">
        <f>AVERAGE(B39:B41)</f>
        <v>2581.994</v>
      </c>
      <c r="C38" s="86">
        <f t="shared" ref="C38:G38" si="2">AVERAGE(C39:C41)</f>
        <v>259.74</v>
      </c>
      <c r="D38" s="86">
        <f t="shared" si="2"/>
        <v>82.4223333333333</v>
      </c>
      <c r="E38" s="86">
        <f t="shared" si="2"/>
        <v>82.4553333333333</v>
      </c>
      <c r="F38" s="86">
        <f t="shared" si="2"/>
        <v>2759.29516666667</v>
      </c>
      <c r="G38" s="87">
        <f t="shared" si="2"/>
        <v>2415.83333333332</v>
      </c>
      <c r="H38" s="88" t="s">
        <v>23</v>
      </c>
      <c r="I38" s="88"/>
      <c r="K38" s="89"/>
      <c r="M38" s="90"/>
    </row>
    <row r="39" spans="1:11">
      <c r="A39" s="21">
        <v>44356</v>
      </c>
      <c r="B39" s="77">
        <f>'DC4-1'!B45</f>
        <v>2581.994</v>
      </c>
      <c r="C39" s="77">
        <f>IF(ISERROR(VLOOKUP(A39,'DC4-1'!$A$4:$Q$1997,5,TRUE)),"",VLOOKUP(A39,'DC4-1'!$A$4:$Q$1997,5,TRUE))</f>
        <v>259.74</v>
      </c>
      <c r="D39" s="65">
        <v>82.422</v>
      </c>
      <c r="E39" s="65">
        <v>82.455</v>
      </c>
      <c r="F39" s="74">
        <f t="shared" si="0"/>
        <v>2759.2955</v>
      </c>
      <c r="G39" s="75">
        <f t="shared" si="1"/>
        <v>2415.50000000007</v>
      </c>
      <c r="K39" s="82">
        <f>IF(AND(年报!N$2&lt;=A40,A40&lt;=年报!N$3),1,0)</f>
        <v>0</v>
      </c>
    </row>
    <row r="40" spans="1:11">
      <c r="A40" s="21">
        <v>44356</v>
      </c>
      <c r="B40" s="77">
        <f>'DC4-1'!B46</f>
        <v>2581.994</v>
      </c>
      <c r="C40" s="77">
        <f>IF(ISERROR(VLOOKUP(A40,'DC4-1'!$A$4:$Q$1997,5,TRUE)),"",VLOOKUP(A40,'DC4-1'!$A$4:$Q$1997,5,TRUE))</f>
        <v>259.74</v>
      </c>
      <c r="D40" s="65">
        <v>82.423</v>
      </c>
      <c r="E40" s="65">
        <v>82.456</v>
      </c>
      <c r="F40" s="74">
        <f t="shared" si="0"/>
        <v>2759.2945</v>
      </c>
      <c r="G40" s="75">
        <f t="shared" si="1"/>
        <v>2416.49999999981</v>
      </c>
      <c r="K40" s="82">
        <f>IF(AND(年报!N$2&lt;=A41,A41&lt;=年报!N$3),1,0)</f>
        <v>0</v>
      </c>
    </row>
    <row r="41" spans="1:11">
      <c r="A41" s="21">
        <v>44356</v>
      </c>
      <c r="B41" s="77">
        <f>'DC4-1'!B47</f>
        <v>2581.994</v>
      </c>
      <c r="C41" s="77">
        <f>IF(ISERROR(VLOOKUP(A41,'DC4-1'!$A$4:$Q$1997,5,TRUE)),"",VLOOKUP(A41,'DC4-1'!$A$4:$Q$1997,5,TRUE))</f>
        <v>259.74</v>
      </c>
      <c r="D41" s="65">
        <v>82.422</v>
      </c>
      <c r="E41" s="65">
        <v>82.455</v>
      </c>
      <c r="F41" s="74">
        <f t="shared" si="0"/>
        <v>2759.2955</v>
      </c>
      <c r="G41" s="75">
        <f t="shared" si="1"/>
        <v>2415.50000000007</v>
      </c>
      <c r="K41" s="82">
        <f>IF(AND(年报!N$2&lt;=A42,A42&lt;=年报!N$3),1,0)</f>
        <v>0</v>
      </c>
    </row>
    <row r="42" spans="1:11">
      <c r="A42" s="21">
        <v>44361</v>
      </c>
      <c r="B42" s="77">
        <f>'DC4-1'!B48</f>
        <v>2581.994</v>
      </c>
      <c r="C42" s="77">
        <f>IF(ISERROR(VLOOKUP(A42,'DC4-1'!$A$4:$Q$1997,5,TRUE)),"",VLOOKUP(A42,'DC4-1'!$A$4:$Q$1997,5,TRUE))</f>
        <v>260.884</v>
      </c>
      <c r="D42" s="65">
        <v>83.586</v>
      </c>
      <c r="E42" s="65">
        <v>83.617</v>
      </c>
      <c r="F42" s="74">
        <f t="shared" si="0"/>
        <v>2759.2765</v>
      </c>
      <c r="G42" s="75">
        <f t="shared" si="1"/>
        <v>2434.5000000003</v>
      </c>
      <c r="K42" s="82">
        <f>IF(AND(年报!N$2&lt;=A43,A43&lt;=年报!N$3),1,0)</f>
        <v>0</v>
      </c>
    </row>
    <row r="43" spans="1:11">
      <c r="A43" s="21">
        <v>44363</v>
      </c>
      <c r="B43" s="77">
        <f>'DC4-1'!B49</f>
        <v>2581.994</v>
      </c>
      <c r="C43" s="77">
        <f>IF(ISERROR(VLOOKUP(A43,'DC4-1'!$A$4:$Q$1997,5,TRUE)),"",VLOOKUP(A43,'DC4-1'!$A$4:$Q$1997,5,TRUE))</f>
        <v>260.87</v>
      </c>
      <c r="D43" s="65">
        <v>83.574</v>
      </c>
      <c r="E43" s="65">
        <v>83.608</v>
      </c>
      <c r="F43" s="74">
        <f t="shared" si="0"/>
        <v>2759.273</v>
      </c>
      <c r="G43" s="75">
        <f t="shared" si="1"/>
        <v>2438.0000000001</v>
      </c>
      <c r="K43" s="82">
        <f>IF(AND(年报!N$2&lt;=A44,A44&lt;=年报!N$3),1,0)</f>
        <v>0</v>
      </c>
    </row>
    <row r="44" spans="1:11">
      <c r="A44" s="21">
        <v>44366</v>
      </c>
      <c r="B44" s="77">
        <f>'DC4-1'!B50</f>
        <v>2581.994</v>
      </c>
      <c r="C44" s="77">
        <f>IF(ISERROR(VLOOKUP(A44,'DC4-1'!$A$4:$Q$1997,5,TRUE)),"",VLOOKUP(A44,'DC4-1'!$A$4:$Q$1997,5,TRUE))</f>
        <v>260.858</v>
      </c>
      <c r="D44" s="65">
        <v>83.57</v>
      </c>
      <c r="E44" s="65">
        <v>83.602</v>
      </c>
      <c r="F44" s="74">
        <f t="shared" si="0"/>
        <v>2759.266</v>
      </c>
      <c r="G44" s="75">
        <f t="shared" si="1"/>
        <v>2444.99999999971</v>
      </c>
      <c r="K44" s="82">
        <f>IF(AND(年报!N$2&lt;=A45,A45&lt;=年报!N$3),1,0)</f>
        <v>0</v>
      </c>
    </row>
    <row r="45" spans="1:11">
      <c r="A45" s="21">
        <v>44367</v>
      </c>
      <c r="B45" s="77">
        <f>'DC4-1'!B51</f>
        <v>2581.994</v>
      </c>
      <c r="C45" s="77">
        <f>IF(ISERROR(VLOOKUP(A45,'DC4-1'!$A$4:$Q$1997,5,TRUE)),"",VLOOKUP(A45,'DC4-1'!$A$4:$Q$1997,5,TRUE))</f>
        <v>260.8105</v>
      </c>
      <c r="D45" s="65">
        <v>83.548</v>
      </c>
      <c r="E45" s="65">
        <v>83.578</v>
      </c>
      <c r="F45" s="74">
        <f t="shared" si="0"/>
        <v>2759.2415</v>
      </c>
      <c r="G45" s="75">
        <f t="shared" si="1"/>
        <v>2469.50000000015</v>
      </c>
      <c r="H45" s="75"/>
      <c r="K45" s="82">
        <f>IF(AND(年报!N$2&lt;=A46,A46&lt;=年报!N$3),1,0)</f>
        <v>0</v>
      </c>
    </row>
    <row r="46" spans="1:11">
      <c r="A46" s="21">
        <v>44372</v>
      </c>
      <c r="B46" s="77">
        <f>'DC4-1'!B52</f>
        <v>2581.994</v>
      </c>
      <c r="C46" s="77">
        <f>IF(ISERROR(VLOOKUP(A46,'DC4-1'!$A$4:$Q$1997,5,TRUE)),"",VLOOKUP(A46,'DC4-1'!$A$4:$Q$1997,5,TRUE))</f>
        <v>260.8405</v>
      </c>
      <c r="D46" s="65">
        <v>83.553</v>
      </c>
      <c r="E46" s="65">
        <v>83.586</v>
      </c>
      <c r="F46" s="74">
        <f t="shared" si="0"/>
        <v>2759.265</v>
      </c>
      <c r="G46" s="75">
        <f t="shared" si="1"/>
        <v>2446.00000000037</v>
      </c>
      <c r="K46" s="82">
        <f>IF(AND(年报!N$2&lt;=A47,A47&lt;=年报!N$3),1,0)</f>
        <v>0</v>
      </c>
    </row>
    <row r="47" spans="1:11">
      <c r="A47" s="21">
        <v>44373</v>
      </c>
      <c r="B47" s="77">
        <f>'DC4-1'!B53</f>
        <v>2581.994</v>
      </c>
      <c r="C47" s="77">
        <f>IF(ISERROR(VLOOKUP(A47,'DC4-1'!$A$4:$Q$1997,5,TRUE)),"",VLOOKUP(A47,'DC4-1'!$A$4:$Q$1997,5,TRUE))</f>
        <v>260.83</v>
      </c>
      <c r="D47" s="65">
        <v>83.54</v>
      </c>
      <c r="E47" s="65">
        <v>83.575</v>
      </c>
      <c r="F47" s="74">
        <f t="shared" si="0"/>
        <v>2759.2665</v>
      </c>
      <c r="G47" s="75">
        <f t="shared" si="1"/>
        <v>2444.50000000006</v>
      </c>
      <c r="K47" s="82">
        <f>IF(AND(年报!N$2&lt;=A48,A48&lt;=年报!N$3),1,0)</f>
        <v>0</v>
      </c>
    </row>
    <row r="48" spans="1:11">
      <c r="A48" s="21">
        <v>44375</v>
      </c>
      <c r="B48" s="77">
        <f>'DC4-1'!B54</f>
        <v>2581.994</v>
      </c>
      <c r="C48" s="77">
        <f>IF(ISERROR(VLOOKUP(A48,'DC4-1'!$A$4:$Q$1997,5,TRUE)),"",VLOOKUP(A48,'DC4-1'!$A$4:$Q$1997,5,TRUE))</f>
        <v>260.8225</v>
      </c>
      <c r="D48" s="65">
        <v>83.54</v>
      </c>
      <c r="E48" s="65">
        <v>83.575</v>
      </c>
      <c r="F48" s="74">
        <f t="shared" ref="F48:F54" si="3">(B48+C48)-(D48+E48)/2</f>
        <v>2759.259</v>
      </c>
      <c r="G48" s="75">
        <f t="shared" si="1"/>
        <v>2452.00000000023</v>
      </c>
      <c r="K48" s="82">
        <f>IF(AND(年报!N$2&lt;=A49,A49&lt;=年报!N$3),1,0)</f>
        <v>0</v>
      </c>
    </row>
    <row r="49" spans="1:11">
      <c r="A49" s="21">
        <v>44377</v>
      </c>
      <c r="B49" s="77">
        <f>'DC4-1'!B55</f>
        <v>2581.994</v>
      </c>
      <c r="C49" s="77">
        <f>IF(ISERROR(VLOOKUP(A49,'DC4-1'!$A$4:$Q$1997,5,TRUE)),"",VLOOKUP(A49,'DC4-1'!$A$4:$Q$1997,5,TRUE))</f>
        <v>260.8085</v>
      </c>
      <c r="D49" s="65">
        <v>83.53</v>
      </c>
      <c r="E49" s="65">
        <v>83.565</v>
      </c>
      <c r="F49" s="74">
        <f t="shared" si="3"/>
        <v>2759.255</v>
      </c>
      <c r="G49" s="75">
        <f t="shared" si="1"/>
        <v>2456.00000000013</v>
      </c>
      <c r="K49" s="82">
        <f>IF(AND(年报!N$2&lt;=A50,A50&lt;=年报!N$3),1,0)</f>
        <v>0</v>
      </c>
    </row>
    <row r="50" spans="1:11">
      <c r="A50" s="21">
        <v>44380</v>
      </c>
      <c r="B50" s="77">
        <f>'DC4-1'!B56</f>
        <v>2581.994</v>
      </c>
      <c r="C50" s="77">
        <f>IF(ISERROR(VLOOKUP(A50,'DC4-1'!$A$4:$Q$1997,5,TRUE)),"",VLOOKUP(A50,'DC4-1'!$A$4:$Q$1997,5,TRUE))</f>
        <v>260.789</v>
      </c>
      <c r="D50" s="65">
        <v>83.526</v>
      </c>
      <c r="E50" s="65">
        <v>83.559</v>
      </c>
      <c r="F50" s="74">
        <f t="shared" si="3"/>
        <v>2759.2405</v>
      </c>
      <c r="G50" s="75">
        <f t="shared" si="1"/>
        <v>2470.4999999999</v>
      </c>
      <c r="K50" s="82">
        <f>IF(AND(年报!N$2&lt;=A51,A51&lt;=年报!N$3),1,0)</f>
        <v>0</v>
      </c>
    </row>
    <row r="51" spans="1:11">
      <c r="A51" s="21">
        <v>44383</v>
      </c>
      <c r="B51" s="77">
        <f>'DC4-1'!B57</f>
        <v>2581.994</v>
      </c>
      <c r="C51" s="77">
        <f>IF(ISERROR(VLOOKUP(A51,'DC4-1'!$A$4:$Q$1997,5,TRUE)),"",VLOOKUP(A51,'DC4-1'!$A$4:$Q$1997,5,TRUE))</f>
        <v>260.794</v>
      </c>
      <c r="D51" s="65">
        <v>83.538</v>
      </c>
      <c r="E51" s="65">
        <v>83.56</v>
      </c>
      <c r="F51" s="74">
        <f t="shared" si="3"/>
        <v>2759.239</v>
      </c>
      <c r="G51" s="75">
        <f t="shared" si="1"/>
        <v>2472.00000000021</v>
      </c>
      <c r="K51" s="82">
        <f>IF(AND(年报!N$2&lt;=A52,A52&lt;=年报!N$3),1,0)</f>
        <v>0</v>
      </c>
    </row>
    <row r="52" spans="1:11">
      <c r="A52" s="21">
        <v>44385</v>
      </c>
      <c r="B52" s="77">
        <f>'DC4-1'!B58</f>
        <v>2581.994</v>
      </c>
      <c r="C52" s="77">
        <f>IF(ISERROR(VLOOKUP(A52,'DC4-1'!$A$4:$Q$1997,5,TRUE)),"",VLOOKUP(A52,'DC4-1'!$A$4:$Q$1997,5,TRUE))</f>
        <v>260.7795</v>
      </c>
      <c r="D52" s="65">
        <v>83.518</v>
      </c>
      <c r="E52" s="65">
        <v>83.552</v>
      </c>
      <c r="F52" s="74">
        <f t="shared" si="3"/>
        <v>2759.2385</v>
      </c>
      <c r="G52" s="75">
        <f t="shared" si="1"/>
        <v>2472.49999999985</v>
      </c>
      <c r="K52" s="82">
        <f>IF(AND(年报!N$2&lt;=A53,A53&lt;=年报!N$3),1,0)</f>
        <v>0</v>
      </c>
    </row>
    <row r="53" spans="1:11">
      <c r="A53" s="21">
        <v>44387</v>
      </c>
      <c r="B53" s="77">
        <f>'DC4-1'!B59</f>
        <v>2581.994</v>
      </c>
      <c r="C53" s="77">
        <f>IF(ISERROR(VLOOKUP(A53,'DC4-1'!$A$4:$Q$1997,5,TRUE)),"",VLOOKUP(A53,'DC4-1'!$A$4:$Q$1997,5,TRUE))</f>
        <v>260.775</v>
      </c>
      <c r="D53" s="65">
        <v>83.512</v>
      </c>
      <c r="E53" s="65">
        <v>83.543</v>
      </c>
      <c r="F53" s="74">
        <f t="shared" si="3"/>
        <v>2759.2415</v>
      </c>
      <c r="G53" s="75">
        <f t="shared" si="1"/>
        <v>2469.50000000015</v>
      </c>
      <c r="K53" s="82">
        <f>IF(AND(年报!N$2&lt;=A54,A54&lt;=年报!N$3),1,0)</f>
        <v>0</v>
      </c>
    </row>
    <row r="54" spans="1:11">
      <c r="A54" s="21">
        <v>44390</v>
      </c>
      <c r="B54" s="77">
        <f>'DC4-1'!B60</f>
        <v>2581.994</v>
      </c>
      <c r="C54" s="77">
        <f>IF(ISERROR(VLOOKUP(A54,'DC4-1'!$A$4:$Q$1997,5,TRUE)),"",VLOOKUP(A54,'DC4-1'!$A$4:$Q$1997,5,TRUE))</f>
        <v>260.771</v>
      </c>
      <c r="D54" s="65">
        <v>83.506</v>
      </c>
      <c r="E54" s="65">
        <v>83.539</v>
      </c>
      <c r="F54" s="74">
        <f t="shared" si="3"/>
        <v>2759.2425</v>
      </c>
      <c r="G54" s="75">
        <f t="shared" si="1"/>
        <v>2468.49999999995</v>
      </c>
      <c r="K54" s="82">
        <f>IF(AND(年报!N$2&lt;=A55,A55&lt;=年报!N$3),1,0)</f>
        <v>0</v>
      </c>
    </row>
    <row r="55" spans="1:11">
      <c r="A55" s="21">
        <v>44397</v>
      </c>
      <c r="B55" s="77">
        <f>'DC4-1'!B61</f>
        <v>2581.994</v>
      </c>
      <c r="C55" s="77">
        <f>IF(ISERROR(VLOOKUP(A55,'DC4-1'!$A$4:$Q$1997,5,TRUE)),"",VLOOKUP(A55,'DC4-1'!$A$4:$Q$1997,5,TRUE))</f>
        <v>262.638</v>
      </c>
      <c r="D55" s="65">
        <v>85.398</v>
      </c>
      <c r="E55" s="65">
        <v>85.43</v>
      </c>
      <c r="F55" s="74">
        <f t="shared" ref="F55:F59" si="4">(B55+C55)-(D55+E55)/2</f>
        <v>2759.218</v>
      </c>
      <c r="G55" s="75">
        <f t="shared" si="1"/>
        <v>2493.00000000039</v>
      </c>
      <c r="K55" s="82">
        <f>IF(AND(年报!N$2&lt;=A56,A56&lt;=年报!N$3),1,0)</f>
        <v>0</v>
      </c>
    </row>
    <row r="56" spans="1:11">
      <c r="A56" s="21">
        <v>44401</v>
      </c>
      <c r="B56" s="77">
        <f>'DC4-1'!B62</f>
        <v>2581.994</v>
      </c>
      <c r="C56" s="77">
        <f>IF(ISERROR(VLOOKUP(A56,'DC4-1'!$A$4:$Q$1997,5,TRUE)),"",VLOOKUP(A56,'DC4-1'!$A$4:$Q$1997,5,TRUE))</f>
        <v>262.635</v>
      </c>
      <c r="D56" s="65">
        <v>85.391</v>
      </c>
      <c r="E56" s="65">
        <v>85.425</v>
      </c>
      <c r="F56" s="74">
        <f t="shared" si="4"/>
        <v>2759.221</v>
      </c>
      <c r="G56" s="75">
        <f t="shared" si="1"/>
        <v>2490.00000000024</v>
      </c>
      <c r="K56" s="82" t="e">
        <f>IF(AND(年报!N$2&lt;=#REF!,#REF!&lt;=年报!N$3),1,0)</f>
        <v>#REF!</v>
      </c>
    </row>
    <row r="57" spans="1:11">
      <c r="A57" s="21">
        <v>44437</v>
      </c>
      <c r="B57" s="77">
        <f>'DC4-1'!B63</f>
        <v>2581.994</v>
      </c>
      <c r="C57" s="77">
        <f>IF(ISERROR(VLOOKUP(A57,'DC4-1'!$A$4:$Q$1997,5,TRUE)),"",VLOOKUP(A57,'DC4-1'!$A$4:$Q$1997,5,TRUE))</f>
        <v>269.265</v>
      </c>
      <c r="D57" s="65">
        <v>92.08</v>
      </c>
      <c r="E57" s="65">
        <v>92.111</v>
      </c>
      <c r="F57" s="74">
        <f t="shared" si="4"/>
        <v>2759.1635</v>
      </c>
      <c r="G57" s="75">
        <f t="shared" si="1"/>
        <v>2547.50000000013</v>
      </c>
      <c r="K57" s="82">
        <f>IF(AND(年报!N$2&lt;=A58,A58&lt;=年报!N$3),1,0)</f>
        <v>0</v>
      </c>
    </row>
    <row r="58" spans="1:11">
      <c r="A58" s="21">
        <v>44445</v>
      </c>
      <c r="B58" s="77">
        <f>'DC4-1'!B64</f>
        <v>2581.994</v>
      </c>
      <c r="C58" s="77">
        <f>IF(ISERROR(VLOOKUP(A58,'DC4-1'!$A$4:$Q$1997,5,TRUE)),"",VLOOKUP(A58,'DC4-1'!$A$4:$Q$1997,5,TRUE))</f>
        <v>269.7915</v>
      </c>
      <c r="D58" s="65">
        <v>92.623</v>
      </c>
      <c r="E58" s="65">
        <v>92.654</v>
      </c>
      <c r="F58" s="74">
        <f t="shared" si="4"/>
        <v>2759.147</v>
      </c>
      <c r="G58" s="75">
        <f t="shared" si="1"/>
        <v>2564.00000000031</v>
      </c>
      <c r="K58" s="82">
        <f>IF(AND(年报!N$2&lt;=A59,A59&lt;=年报!N$3),1,0)</f>
        <v>0</v>
      </c>
    </row>
    <row r="59" spans="1:11">
      <c r="A59" s="21">
        <v>44448</v>
      </c>
      <c r="B59" s="77">
        <f>'DC4-1'!B65</f>
        <v>2581.994</v>
      </c>
      <c r="C59" s="77">
        <f>IF(ISERROR(VLOOKUP(A59,'DC4-1'!$A$4:$Q$1997,5,TRUE)),"",VLOOKUP(A59,'DC4-1'!$A$4:$Q$1997,5,TRUE))</f>
        <v>269.7105</v>
      </c>
      <c r="D59" s="65">
        <v>92.53</v>
      </c>
      <c r="E59" s="65">
        <v>92.541</v>
      </c>
      <c r="F59" s="74">
        <f t="shared" si="4"/>
        <v>2759.169</v>
      </c>
      <c r="G59" s="75">
        <f t="shared" si="1"/>
        <v>2541.99999999992</v>
      </c>
      <c r="K59" s="82">
        <f>IF(AND(年报!N$2&lt;=A60,A60&lt;=年报!N$3),1,0)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IF(AND(年报!N$2&lt;=A61,A61&lt;=年报!N$3),1,0)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IF(AND(年报!N$2&lt;=A62,A62&lt;=年报!N$3),1,0)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IF(AND(年报!N$2&lt;=A63,A63&lt;=年报!N$3),1,0)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>
        <f>IF(AND(年报!N$2&lt;=A64,A64&lt;=年报!N$3),1,0)</f>
        <v>0</v>
      </c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F67" s="74"/>
      <c r="G67" s="75"/>
      <c r="H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F90" s="74"/>
      <c r="G90" s="75"/>
      <c r="H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F113" s="74"/>
      <c r="G113" s="75"/>
      <c r="H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F136" s="74"/>
      <c r="G136" s="75"/>
      <c r="H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F159" s="74"/>
      <c r="G159" s="75"/>
      <c r="H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F182" s="74"/>
      <c r="G182" s="75"/>
      <c r="H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F205" s="74"/>
      <c r="G205" s="75"/>
      <c r="H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F228" s="74"/>
      <c r="G228" s="75"/>
      <c r="H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:11">
      <c r="A232" s="21"/>
      <c r="B232" s="77"/>
      <c r="C232" s="77"/>
      <c r="D232" s="65"/>
      <c r="E232" s="65"/>
      <c r="F232" s="74"/>
      <c r="G232" s="75"/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  <row r="874" spans="11:11">
      <c r="K874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3"/>
  <sheetViews>
    <sheetView topLeftCell="A44" workbookViewId="0">
      <selection activeCell="E59" sqref="E59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229</v>
      </c>
      <c r="B2" s="65"/>
      <c r="C2" s="69">
        <v>43800</v>
      </c>
      <c r="D2" s="70" t="s">
        <v>230</v>
      </c>
      <c r="E2" s="70" t="s">
        <v>231</v>
      </c>
      <c r="F2" s="93">
        <v>2767.197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43802</v>
      </c>
      <c r="B4" s="77">
        <f>'DC4-1'!B12</f>
        <v>2581.994</v>
      </c>
      <c r="C4" s="77">
        <f>IF(ISERROR(VLOOKUP(A4,'DC4-1'!$A$4:$Q$1997,5,TRUE)),"",VLOOKUP(A4,'DC4-1'!$A$4:$Q$1997,5,TRUE))</f>
        <v>187.01</v>
      </c>
      <c r="D4" s="65">
        <v>1.516</v>
      </c>
      <c r="E4" s="65">
        <v>1.548</v>
      </c>
      <c r="F4" s="74">
        <f t="shared" ref="F4:F50" si="0">(B4+C4)-(D4+E4)/2</f>
        <v>2767.472</v>
      </c>
      <c r="G4" s="75">
        <f t="shared" ref="G4:G50" si="1">(F$4-F4)*1000</f>
        <v>0</v>
      </c>
      <c r="K4" s="82"/>
    </row>
    <row r="5" spans="1:11">
      <c r="A5" s="21">
        <v>43824</v>
      </c>
      <c r="B5" s="77">
        <f>'DC4-1'!B13</f>
        <v>2581.994</v>
      </c>
      <c r="C5" s="77">
        <f>IF(ISERROR(VLOOKUP(A5,'DC4-1'!$A$4:$Q$1997,5,TRUE)),"",VLOOKUP(A5,'DC4-1'!$A$4:$Q$1997,5,TRUE))</f>
        <v>190.2285</v>
      </c>
      <c r="D5" s="65">
        <v>4.938</v>
      </c>
      <c r="E5" s="65">
        <v>4.97</v>
      </c>
      <c r="F5" s="74">
        <f t="shared" si="0"/>
        <v>2767.2685</v>
      </c>
      <c r="G5" s="75">
        <f t="shared" si="1"/>
        <v>203.499999999622</v>
      </c>
      <c r="K5" s="82">
        <f>IF(AND(年报!N$2&lt;=A5,A5&lt;=年报!N$3),1,0)</f>
        <v>1</v>
      </c>
    </row>
    <row r="6" spans="1:11">
      <c r="A6" s="21">
        <v>43834</v>
      </c>
      <c r="B6" s="77">
        <f>'DC4-1'!B14</f>
        <v>2581.994</v>
      </c>
      <c r="C6" s="77">
        <f>IF(ISERROR(VLOOKUP(A6,'DC4-1'!$A$4:$Q$1997,5,TRUE)),"",VLOOKUP(A6,'DC4-1'!$A$4:$Q$1997,5,TRUE))</f>
        <v>190.2345</v>
      </c>
      <c r="D6" s="65">
        <v>4.945</v>
      </c>
      <c r="E6" s="65">
        <v>4.999</v>
      </c>
      <c r="F6" s="74">
        <f t="shared" si="0"/>
        <v>2767.2565</v>
      </c>
      <c r="G6" s="75">
        <f t="shared" si="1"/>
        <v>215.499999999793</v>
      </c>
      <c r="K6" s="82">
        <f>IF(AND(年报!N$2&lt;=A6,A6&lt;=年报!N$3),1,0)</f>
        <v>1</v>
      </c>
    </row>
    <row r="7" spans="1:11">
      <c r="A7" s="21">
        <v>43839</v>
      </c>
      <c r="B7" s="77">
        <f>'DC4-1'!B15</f>
        <v>2581.994</v>
      </c>
      <c r="C7" s="77">
        <f>IF(ISERROR(VLOOKUP(A7,'DC4-1'!$A$4:$Q$1997,5,TRUE)),"",VLOOKUP(A7,'DC4-1'!$A$4:$Q$1997,5,TRUE))</f>
        <v>193.5085</v>
      </c>
      <c r="D7" s="65">
        <v>8.308</v>
      </c>
      <c r="E7" s="65">
        <v>8.34</v>
      </c>
      <c r="F7" s="74">
        <f t="shared" si="0"/>
        <v>2767.1785</v>
      </c>
      <c r="G7" s="75">
        <f t="shared" si="1"/>
        <v>293.499999999767</v>
      </c>
      <c r="K7" s="82">
        <f>IF(AND(年报!N$2&lt;=A7,A7&lt;=年报!N$3),1,0)</f>
        <v>1</v>
      </c>
    </row>
    <row r="8" spans="1:11">
      <c r="A8" s="21">
        <v>43845</v>
      </c>
      <c r="B8" s="77">
        <f>'DC4-1'!B16</f>
        <v>2581.994</v>
      </c>
      <c r="C8" s="77">
        <f>IF(ISERROR(VLOOKUP(A8,'DC4-1'!$A$4:$Q$1997,5,TRUE)),"",VLOOKUP(A8,'DC4-1'!$A$4:$Q$1997,5,TRUE))</f>
        <v>193.499</v>
      </c>
      <c r="D8" s="65">
        <v>8.335</v>
      </c>
      <c r="E8" s="65">
        <v>8.371</v>
      </c>
      <c r="F8" s="74">
        <f t="shared" si="0"/>
        <v>2767.14</v>
      </c>
      <c r="G8" s="75">
        <f t="shared" si="1"/>
        <v>331.99999999988</v>
      </c>
      <c r="K8" s="82">
        <f>IF(AND(年报!N$2&lt;=A8,A8&lt;=年报!N$3),1,0)</f>
        <v>1</v>
      </c>
    </row>
    <row r="9" spans="1:11">
      <c r="A9" s="21">
        <v>43908</v>
      </c>
      <c r="B9" s="77">
        <f>'DC4-1'!B17</f>
        <v>2581.994</v>
      </c>
      <c r="C9" s="77">
        <f>IF(ISERROR(VLOOKUP(A9,'DC4-1'!$A$4:$Q$1997,5,TRUE)),"",VLOOKUP(A9,'DC4-1'!$A$4:$Q$1997,5,TRUE))</f>
        <v>193.3015</v>
      </c>
      <c r="D9" s="65">
        <v>8.29</v>
      </c>
      <c r="E9" s="65">
        <v>8.333</v>
      </c>
      <c r="F9" s="74">
        <f t="shared" si="0"/>
        <v>2766.984</v>
      </c>
      <c r="G9" s="75">
        <f t="shared" si="1"/>
        <v>487.999999999374</v>
      </c>
      <c r="K9" s="82">
        <f>IF(AND(年报!N$2&lt;=A9,A9&lt;=年报!N$3),1,0)</f>
        <v>1</v>
      </c>
    </row>
    <row r="10" spans="1:11">
      <c r="A10" s="21">
        <v>43930</v>
      </c>
      <c r="B10" s="77">
        <f>'DC4-1'!B18</f>
        <v>2581.994</v>
      </c>
      <c r="C10" s="77">
        <f>IF(ISERROR(VLOOKUP(A10,'DC4-1'!$A$4:$Q$1997,5,TRUE)),"",VLOOKUP(A10,'DC4-1'!$A$4:$Q$1997,5,TRUE))</f>
        <v>200.2455</v>
      </c>
      <c r="D10" s="65">
        <v>15.328</v>
      </c>
      <c r="E10" s="65">
        <v>15.355</v>
      </c>
      <c r="F10" s="74">
        <f t="shared" si="0"/>
        <v>2766.898</v>
      </c>
      <c r="G10" s="75">
        <f t="shared" si="1"/>
        <v>573.999999999614</v>
      </c>
      <c r="K10" s="82">
        <f>IF(AND(年报!N$2&lt;=A10,A10&lt;=年报!N$3),1,0)</f>
        <v>1</v>
      </c>
    </row>
    <row r="11" spans="1:11">
      <c r="A11" s="21">
        <v>43938</v>
      </c>
      <c r="B11" s="77">
        <f>'DC4-1'!B19</f>
        <v>2581.994</v>
      </c>
      <c r="C11" s="77">
        <f>IF(ISERROR(VLOOKUP(A11,'DC4-1'!$A$4:$Q$1997,5,TRUE)),"",VLOOKUP(A11,'DC4-1'!$A$4:$Q$1997,5,TRUE))</f>
        <v>203.081</v>
      </c>
      <c r="D11" s="65">
        <v>18.189</v>
      </c>
      <c r="E11" s="65">
        <v>18.22</v>
      </c>
      <c r="F11" s="74">
        <f t="shared" si="0"/>
        <v>2766.8705</v>
      </c>
      <c r="G11" s="75">
        <f t="shared" si="1"/>
        <v>601.499999999305</v>
      </c>
      <c r="K11" s="82">
        <f>IF(AND(年报!N$2&lt;=A11,A11&lt;=年报!N$3),1,0)</f>
        <v>1</v>
      </c>
    </row>
    <row r="12" spans="1:11">
      <c r="A12" s="21">
        <v>43942</v>
      </c>
      <c r="B12" s="77">
        <f>'DC4-1'!B20</f>
        <v>2581.994</v>
      </c>
      <c r="C12" s="77">
        <f>IF(ISERROR(VLOOKUP(A12,'DC4-1'!$A$4:$Q$1997,5,TRUE)),"",VLOOKUP(A12,'DC4-1'!$A$4:$Q$1997,5,TRUE))</f>
        <v>203.493</v>
      </c>
      <c r="D12" s="65">
        <v>18.679</v>
      </c>
      <c r="E12" s="65">
        <v>18.709</v>
      </c>
      <c r="F12" s="74">
        <f t="shared" si="0"/>
        <v>2766.793</v>
      </c>
      <c r="G12" s="75">
        <f t="shared" si="1"/>
        <v>678.999999999633</v>
      </c>
      <c r="K12" s="82">
        <f>IF(AND(年报!N$2&lt;=A12,A12&lt;=年报!N$3),1,0)</f>
        <v>1</v>
      </c>
    </row>
    <row r="13" spans="1:11">
      <c r="A13" s="21">
        <v>43951</v>
      </c>
      <c r="B13" s="77">
        <f>'DC4-1'!B21</f>
        <v>2581.994</v>
      </c>
      <c r="C13" s="77">
        <f>IF(ISERROR(VLOOKUP(A13,'DC4-1'!$A$4:$Q$1997,5,TRUE)),"",VLOOKUP(A13,'DC4-1'!$A$4:$Q$1997,5,TRUE))</f>
        <v>206.1375</v>
      </c>
      <c r="D13" s="65">
        <v>21.409</v>
      </c>
      <c r="E13" s="65">
        <v>21.436</v>
      </c>
      <c r="F13" s="74">
        <f t="shared" si="0"/>
        <v>2766.709</v>
      </c>
      <c r="G13" s="75">
        <f t="shared" si="1"/>
        <v>762.99999999992</v>
      </c>
      <c r="K13" s="82">
        <f>IF(AND(年报!N$2&lt;=A13,A13&lt;=年报!N$3),1,0)</f>
        <v>1</v>
      </c>
    </row>
    <row r="14" spans="1:11">
      <c r="A14" s="21">
        <v>43956</v>
      </c>
      <c r="B14" s="77">
        <f>'DC4-1'!B22</f>
        <v>2581.994</v>
      </c>
      <c r="C14" s="77">
        <f>IF(ISERROR(VLOOKUP(A14,'DC4-1'!$A$4:$Q$1997,5,TRUE)),"",VLOOKUP(A14,'DC4-1'!$A$4:$Q$1997,5,TRUE))</f>
        <v>206.577</v>
      </c>
      <c r="D14" s="65">
        <v>21.861</v>
      </c>
      <c r="E14" s="65">
        <v>21.892</v>
      </c>
      <c r="F14" s="74">
        <f t="shared" si="0"/>
        <v>2766.6945</v>
      </c>
      <c r="G14" s="75">
        <f t="shared" si="1"/>
        <v>777.499999999691</v>
      </c>
      <c r="K14" s="82">
        <f>IF(AND(年报!N$2&lt;=A14,A14&lt;=年报!N$3),1,0)</f>
        <v>1</v>
      </c>
    </row>
    <row r="15" spans="1:11">
      <c r="A15" s="21">
        <v>43964</v>
      </c>
      <c r="B15" s="77">
        <f>'DC4-1'!B23</f>
        <v>2581.994</v>
      </c>
      <c r="C15" s="77">
        <f>IF(ISERROR(VLOOKUP(A15,'DC4-1'!$A$4:$Q$1997,5,TRUE)),"",VLOOKUP(A15,'DC4-1'!$A$4:$Q$1997,5,TRUE))</f>
        <v>209.16</v>
      </c>
      <c r="D15" s="65">
        <v>24.535</v>
      </c>
      <c r="E15" s="65">
        <v>24.567</v>
      </c>
      <c r="F15" s="74">
        <f t="shared" si="0"/>
        <v>2766.603</v>
      </c>
      <c r="G15" s="75">
        <f t="shared" si="1"/>
        <v>868.999999999687</v>
      </c>
      <c r="K15" s="82">
        <f>IF(AND(年报!N$2&lt;=A15,A15&lt;=年报!N$3),1,0)</f>
        <v>1</v>
      </c>
    </row>
    <row r="16" spans="1:11">
      <c r="A16" s="21">
        <v>43972</v>
      </c>
      <c r="B16" s="77">
        <f>'DC4-1'!B24</f>
        <v>2581.994</v>
      </c>
      <c r="C16" s="77">
        <f>IF(ISERROR(VLOOKUP(A16,'DC4-1'!$A$4:$Q$1997,5,TRUE)),"",VLOOKUP(A16,'DC4-1'!$A$4:$Q$1997,5,TRUE))</f>
        <v>212.1685</v>
      </c>
      <c r="D16" s="65">
        <v>27.627</v>
      </c>
      <c r="E16" s="65">
        <v>27.658</v>
      </c>
      <c r="F16" s="74">
        <f t="shared" si="0"/>
        <v>2766.52</v>
      </c>
      <c r="G16" s="75">
        <f t="shared" si="1"/>
        <v>951.999999999316</v>
      </c>
      <c r="K16" s="82">
        <f>IF(AND(年报!N$2&lt;=A16,A16&lt;=年报!N$3),1,0)</f>
        <v>1</v>
      </c>
    </row>
    <row r="17" spans="1:11">
      <c r="A17" s="21">
        <v>43980</v>
      </c>
      <c r="B17" s="77">
        <f>'DC4-1'!B25</f>
        <v>2581.994</v>
      </c>
      <c r="C17" s="77">
        <f>IF(ISERROR(VLOOKUP(A17,'DC4-1'!$A$4:$Q$1997,5,TRUE)),"",VLOOKUP(A17,'DC4-1'!$A$4:$Q$1997,5,TRUE))</f>
        <v>212.1675</v>
      </c>
      <c r="D17" s="65">
        <v>27.615</v>
      </c>
      <c r="E17" s="65">
        <v>27.645</v>
      </c>
      <c r="F17" s="74">
        <f t="shared" si="0"/>
        <v>2766.5315</v>
      </c>
      <c r="G17" s="75">
        <f t="shared" si="1"/>
        <v>940.499999999702</v>
      </c>
      <c r="K17" s="82">
        <f>IF(AND(年报!N$2&lt;=A17,A17&lt;=年报!N$3),1,0)</f>
        <v>1</v>
      </c>
    </row>
    <row r="18" spans="1:11">
      <c r="A18" s="21">
        <v>43999</v>
      </c>
      <c r="B18" s="77">
        <f>'DC4-1'!B26</f>
        <v>2581.994</v>
      </c>
      <c r="C18" s="77">
        <f>IF(ISERROR(VLOOKUP(A18,'DC4-1'!$A$4:$Q$1997,5,TRUE)),"",VLOOKUP(A18,'DC4-1'!$A$4:$Q$1997,5,TRUE))</f>
        <v>215.368</v>
      </c>
      <c r="D18" s="65">
        <v>31.01</v>
      </c>
      <c r="E18" s="65">
        <v>31.041</v>
      </c>
      <c r="F18" s="74">
        <f t="shared" si="0"/>
        <v>2766.3365</v>
      </c>
      <c r="G18" s="75">
        <f t="shared" si="1"/>
        <v>1135.49999999987</v>
      </c>
      <c r="K18" s="82">
        <f>IF(AND(年报!N$2&lt;=A18,A18&lt;=年报!N$3),1,0)</f>
        <v>1</v>
      </c>
    </row>
    <row r="19" spans="1:11">
      <c r="A19" s="21">
        <v>44008</v>
      </c>
      <c r="B19" s="77">
        <f>'DC4-1'!B27</f>
        <v>2581.994</v>
      </c>
      <c r="C19" s="77">
        <f>IF(ISERROR(VLOOKUP(A19,'DC4-1'!$A$4:$Q$1997,5,TRUE)),"",VLOOKUP(A19,'DC4-1'!$A$4:$Q$1997,5,TRUE))</f>
        <v>215.364</v>
      </c>
      <c r="D19" s="65">
        <v>31.005</v>
      </c>
      <c r="E19" s="65">
        <v>31.035</v>
      </c>
      <c r="F19" s="74">
        <f t="shared" si="0"/>
        <v>2766.338</v>
      </c>
      <c r="G19" s="75">
        <f t="shared" si="1"/>
        <v>1133.99999999956</v>
      </c>
      <c r="K19" s="82">
        <f>IF(AND(年报!N$2&lt;=A19,A19&lt;=年报!N$3),1,0)</f>
        <v>1</v>
      </c>
    </row>
    <row r="20" spans="1:11">
      <c r="A20" s="21">
        <v>44056</v>
      </c>
      <c r="B20" s="77">
        <f>'DC4-1'!B28</f>
        <v>2581.994</v>
      </c>
      <c r="C20" s="77">
        <f>IF(ISERROR(VLOOKUP(A20,'DC4-1'!$A$4:$Q$1997,5,TRUE)),"",VLOOKUP(A20,'DC4-1'!$A$4:$Q$1997,5,TRUE))</f>
        <v>219.0455</v>
      </c>
      <c r="D20" s="65">
        <v>34.985</v>
      </c>
      <c r="E20" s="65">
        <v>35.018</v>
      </c>
      <c r="F20" s="74">
        <f t="shared" si="0"/>
        <v>2766.038</v>
      </c>
      <c r="G20" s="75">
        <f t="shared" si="1"/>
        <v>1433.99999999929</v>
      </c>
      <c r="H20" s="75"/>
      <c r="K20" s="82">
        <f>IF(AND(年报!N$2&lt;=A20,A20&lt;=年报!N$3),1,0)</f>
        <v>1</v>
      </c>
    </row>
    <row r="21" spans="1:11">
      <c r="A21" s="21">
        <v>44062</v>
      </c>
      <c r="B21" s="77">
        <f>'DC4-1'!B29</f>
        <v>2581.994</v>
      </c>
      <c r="C21" s="77">
        <f>IF(ISERROR(VLOOKUP(A21,'DC4-1'!$A$4:$Q$1997,5,TRUE)),"",VLOOKUP(A21,'DC4-1'!$A$4:$Q$1997,5,TRUE))</f>
        <v>218.996</v>
      </c>
      <c r="D21" s="65">
        <v>34.975</v>
      </c>
      <c r="E21" s="65">
        <v>35.005</v>
      </c>
      <c r="F21" s="74">
        <f t="shared" si="0"/>
        <v>2766</v>
      </c>
      <c r="G21" s="75">
        <f t="shared" si="1"/>
        <v>1471.9999999993</v>
      </c>
      <c r="K21" s="82">
        <f>IF(AND(年报!N$2&lt;=A21,A21&lt;=年报!N$3),1,0)</f>
        <v>1</v>
      </c>
    </row>
    <row r="22" spans="1:11">
      <c r="A22" s="21">
        <v>44070</v>
      </c>
      <c r="B22" s="77">
        <f>'DC4-1'!B30</f>
        <v>2581.994</v>
      </c>
      <c r="C22" s="77">
        <f>IF(ISERROR(VLOOKUP(A22,'DC4-1'!$A$4:$Q$1997,5,TRUE)),"",VLOOKUP(A22,'DC4-1'!$A$4:$Q$1997,5,TRUE))</f>
        <v>222.3115</v>
      </c>
      <c r="D22" s="65">
        <v>38.328</v>
      </c>
      <c r="E22" s="65">
        <v>38.359</v>
      </c>
      <c r="F22" s="74">
        <f t="shared" si="0"/>
        <v>2765.962</v>
      </c>
      <c r="G22" s="75">
        <f t="shared" si="1"/>
        <v>1509.99999999976</v>
      </c>
      <c r="K22" s="82">
        <f>IF(AND(年报!N$2&lt;=A22,A22&lt;=年报!N$3),1,0)</f>
        <v>1</v>
      </c>
    </row>
    <row r="23" spans="1:11">
      <c r="A23" s="21">
        <v>44084</v>
      </c>
      <c r="B23" s="77">
        <f>'DC4-1'!B31</f>
        <v>2581.994</v>
      </c>
      <c r="C23" s="77">
        <f>IF(ISERROR(VLOOKUP(A23,'DC4-1'!$A$4:$Q$1997,5,TRUE)),"",VLOOKUP(A23,'DC4-1'!$A$4:$Q$1997,5,TRUE))</f>
        <v>224.9835</v>
      </c>
      <c r="D23" s="65">
        <v>41.066</v>
      </c>
      <c r="E23" s="65">
        <v>41.101</v>
      </c>
      <c r="F23" s="74">
        <f t="shared" si="0"/>
        <v>2765.894</v>
      </c>
      <c r="G23" s="75">
        <f t="shared" si="1"/>
        <v>1577.99999999997</v>
      </c>
      <c r="K23" s="82">
        <f>IF(AND(年报!N$2&lt;=A23,A23&lt;=年报!N$3),1,0)</f>
        <v>1</v>
      </c>
    </row>
    <row r="24" spans="1:11">
      <c r="A24" s="21">
        <v>44092</v>
      </c>
      <c r="B24" s="77">
        <f>'DC4-1'!B32</f>
        <v>2581.994</v>
      </c>
      <c r="C24" s="77">
        <f>IF(ISERROR(VLOOKUP(A24,'DC4-1'!$A$4:$Q$1997,5,TRUE)),"",VLOOKUP(A24,'DC4-1'!$A$4:$Q$1997,5,TRUE))</f>
        <v>224.9535</v>
      </c>
      <c r="D24" s="65">
        <v>41.045</v>
      </c>
      <c r="E24" s="65">
        <v>41.086</v>
      </c>
      <c r="F24" s="74">
        <f t="shared" si="0"/>
        <v>2765.882</v>
      </c>
      <c r="G24" s="75">
        <f t="shared" si="1"/>
        <v>1589.99999999969</v>
      </c>
      <c r="K24" s="82">
        <f>IF(AND(年报!N$2&lt;=A24,A24&lt;=年报!N$3),1,0)</f>
        <v>1</v>
      </c>
    </row>
    <row r="25" spans="1:11">
      <c r="A25" s="21">
        <v>44100</v>
      </c>
      <c r="B25" s="77">
        <f>'DC4-1'!B33</f>
        <v>2581.994</v>
      </c>
      <c r="C25" s="77">
        <f>IF(ISERROR(VLOOKUP(A25,'DC4-1'!$A$4:$Q$1997,5,TRUE)),"",VLOOKUP(A25,'DC4-1'!$A$4:$Q$1997,5,TRUE))</f>
        <v>225.3425</v>
      </c>
      <c r="D25" s="65">
        <v>41.485</v>
      </c>
      <c r="E25" s="65">
        <v>41.519</v>
      </c>
      <c r="F25" s="74">
        <f t="shared" si="0"/>
        <v>2765.8345</v>
      </c>
      <c r="G25" s="75">
        <f t="shared" si="1"/>
        <v>1637.49999999936</v>
      </c>
      <c r="K25" s="82">
        <f>IF(AND(年报!N$2&lt;=A25,A25&lt;=年报!N$3),1,0)</f>
        <v>1</v>
      </c>
    </row>
    <row r="26" spans="1:11">
      <c r="A26" s="21">
        <v>44114</v>
      </c>
      <c r="B26" s="77">
        <f>'DC4-1'!B34</f>
        <v>2581.994</v>
      </c>
      <c r="C26" s="77">
        <f>IF(ISERROR(VLOOKUP(A26,'DC4-1'!$A$4:$Q$1997,5,TRUE)),"",VLOOKUP(A26,'DC4-1'!$A$4:$Q$1997,5,TRUE))</f>
        <v>228.4075</v>
      </c>
      <c r="D26" s="65">
        <v>44.604</v>
      </c>
      <c r="E26" s="65">
        <v>44.64</v>
      </c>
      <c r="F26" s="74">
        <f t="shared" si="0"/>
        <v>2765.7795</v>
      </c>
      <c r="G26" s="75">
        <f t="shared" si="1"/>
        <v>1692.49999999965</v>
      </c>
      <c r="K26" s="82">
        <f>IF(AND(年报!N$2&lt;=A26,A26&lt;=年报!N$3),1,0)</f>
        <v>1</v>
      </c>
    </row>
    <row r="27" spans="1:11">
      <c r="A27" s="21">
        <v>44228</v>
      </c>
      <c r="B27" s="77">
        <f>'DC4-1'!B35</f>
        <v>2581.994</v>
      </c>
      <c r="C27" s="77">
        <f>IF(ISERROR(VLOOKUP(A27,'DC4-1'!$A$4:$Q$1997,5,TRUE)),"",VLOOKUP(A27,'DC4-1'!$A$4:$Q$1997,5,TRUE))</f>
        <v>249.8045</v>
      </c>
      <c r="D27" s="65">
        <v>66.56</v>
      </c>
      <c r="E27" s="65">
        <v>66.593</v>
      </c>
      <c r="F27" s="74">
        <f t="shared" si="0"/>
        <v>2765.222</v>
      </c>
      <c r="G27" s="75">
        <f t="shared" si="1"/>
        <v>2249.99999999955</v>
      </c>
      <c r="K27" s="82">
        <f>IF(AND(年报!N$2&lt;=A27,A27&lt;=年报!N$3),1,0)</f>
        <v>0</v>
      </c>
    </row>
    <row r="28" spans="1:11">
      <c r="A28" s="21">
        <v>44256</v>
      </c>
      <c r="B28" s="77">
        <f>'DC4-1'!B36</f>
        <v>2581.994</v>
      </c>
      <c r="C28" s="77">
        <f>IF(ISERROR(VLOOKUP(A28,'DC4-1'!$A$4:$Q$1997,5,TRUE)),"",VLOOKUP(A28,'DC4-1'!$A$4:$Q$1997,5,TRUE))</f>
        <v>249.7185</v>
      </c>
      <c r="D28" s="65">
        <v>66.547</v>
      </c>
      <c r="E28" s="65">
        <v>66.581</v>
      </c>
      <c r="F28" s="74">
        <f t="shared" si="0"/>
        <v>2765.1485</v>
      </c>
      <c r="G28" s="75">
        <f t="shared" si="1"/>
        <v>2323.49999999951</v>
      </c>
      <c r="K28" s="82">
        <f>IF(AND(年报!N$2&lt;=A28,A28&lt;=年报!N$3),1,0)</f>
        <v>0</v>
      </c>
    </row>
    <row r="29" spans="1:11">
      <c r="A29" s="21">
        <v>44273</v>
      </c>
      <c r="B29" s="77">
        <f>'DC4-1'!B37</f>
        <v>2581.994</v>
      </c>
      <c r="C29" s="77">
        <f>IF(ISERROR(VLOOKUP(A29,'DC4-1'!$A$4:$Q$1997,5,TRUE)),"",VLOOKUP(A29,'DC4-1'!$A$4:$Q$1997,5,TRUE))</f>
        <v>253.0285</v>
      </c>
      <c r="D29" s="65">
        <v>69.889</v>
      </c>
      <c r="E29" s="65">
        <v>69.92</v>
      </c>
      <c r="F29" s="74">
        <f t="shared" si="0"/>
        <v>2765.118</v>
      </c>
      <c r="G29" s="75">
        <f t="shared" si="1"/>
        <v>2353.99999999981</v>
      </c>
      <c r="K29" s="82">
        <f>IF(AND(年报!N$2&lt;=A29,A29&lt;=年报!N$3),1,0)</f>
        <v>0</v>
      </c>
    </row>
    <row r="30" spans="1:11">
      <c r="A30" s="21">
        <v>44287</v>
      </c>
      <c r="B30" s="77">
        <f>'DC4-1'!B38</f>
        <v>2581.994</v>
      </c>
      <c r="C30" s="77">
        <f>IF(ISERROR(VLOOKUP(A30,'DC4-1'!$A$4:$Q$1997,5,TRUE)),"",VLOOKUP(A30,'DC4-1'!$A$4:$Q$1997,5,TRUE))</f>
        <v>256.094</v>
      </c>
      <c r="D30" s="65">
        <v>72.988</v>
      </c>
      <c r="E30" s="65">
        <v>73.019</v>
      </c>
      <c r="F30" s="74">
        <f t="shared" si="0"/>
        <v>2765.0845</v>
      </c>
      <c r="G30" s="75">
        <f t="shared" si="1"/>
        <v>2387.49999999936</v>
      </c>
      <c r="K30" s="82">
        <f>IF(AND(年报!N$2&lt;=A30,A30&lt;=年报!N$3),1,0)</f>
        <v>0</v>
      </c>
    </row>
    <row r="31" spans="1:11">
      <c r="A31" s="21">
        <v>44295</v>
      </c>
      <c r="B31" s="77">
        <f>'DC4-1'!B39</f>
        <v>2581.994</v>
      </c>
      <c r="C31" s="77">
        <f>IF(ISERROR(VLOOKUP(A31,'DC4-1'!$A$4:$Q$1997,5,TRUE)),"",VLOOKUP(A31,'DC4-1'!$A$4:$Q$1997,5,TRUE))</f>
        <v>256.6705</v>
      </c>
      <c r="D31" s="65">
        <v>73.583</v>
      </c>
      <c r="E31" s="65">
        <v>73.614</v>
      </c>
      <c r="F31" s="74">
        <f t="shared" si="0"/>
        <v>2765.066</v>
      </c>
      <c r="G31" s="75">
        <f t="shared" si="1"/>
        <v>2405.99999999949</v>
      </c>
      <c r="K31" s="82">
        <f>IF(AND(年报!N$2&lt;=A31,A31&lt;=年报!N$3),1,0)</f>
        <v>0</v>
      </c>
    </row>
    <row r="32" spans="1:11">
      <c r="A32" s="21">
        <v>44318</v>
      </c>
      <c r="B32" s="77">
        <f>'DC4-1'!B40</f>
        <v>2581.994</v>
      </c>
      <c r="C32" s="77">
        <f>IF(ISERROR(VLOOKUP(A32,'DC4-1'!$A$4:$Q$1997,5,TRUE)),"",VLOOKUP(A32,'DC4-1'!$A$4:$Q$1997,5,TRUE))</f>
        <v>259.476</v>
      </c>
      <c r="D32" s="65">
        <v>76.437</v>
      </c>
      <c r="E32" s="65">
        <v>76.433</v>
      </c>
      <c r="F32" s="74">
        <f t="shared" si="0"/>
        <v>2765.035</v>
      </c>
      <c r="G32" s="75">
        <f t="shared" si="1"/>
        <v>2436.99999999944</v>
      </c>
      <c r="K32" s="82">
        <f>IF(AND(年报!N$2&lt;=A32,A32&lt;=年报!N$3),1,0)</f>
        <v>0</v>
      </c>
    </row>
    <row r="33" spans="1:11">
      <c r="A33" s="21">
        <v>44325</v>
      </c>
      <c r="B33" s="77">
        <f>'DC4-1'!B41</f>
        <v>2581.994</v>
      </c>
      <c r="C33" s="77">
        <f>IF(ISERROR(VLOOKUP(A33,'DC4-1'!$A$4:$Q$1997,5,TRUE)),"",VLOOKUP(A33,'DC4-1'!$A$4:$Q$1997,5,TRUE))</f>
        <v>259.4725</v>
      </c>
      <c r="D33" s="65">
        <v>76.425</v>
      </c>
      <c r="E33" s="65">
        <v>76.456</v>
      </c>
      <c r="F33" s="74">
        <f t="shared" si="0"/>
        <v>2765.026</v>
      </c>
      <c r="G33" s="75">
        <f t="shared" si="1"/>
        <v>2445.99999999991</v>
      </c>
      <c r="K33" s="82">
        <f>IF(AND(年报!N$2&lt;=A33,A33&lt;=年报!N$3),1,0)</f>
        <v>0</v>
      </c>
    </row>
    <row r="34" spans="1:11">
      <c r="A34" s="21">
        <v>44333</v>
      </c>
      <c r="B34" s="77">
        <f>'DC4-1'!B42</f>
        <v>2581.994</v>
      </c>
      <c r="C34" s="77">
        <f>IF(ISERROR(VLOOKUP(A34,'DC4-1'!$A$4:$Q$1997,5,TRUE)),"",VLOOKUP(A34,'DC4-1'!$A$4:$Q$1997,5,TRUE))</f>
        <v>259.415</v>
      </c>
      <c r="D34" s="65">
        <v>76.413</v>
      </c>
      <c r="E34" s="65">
        <v>76.448</v>
      </c>
      <c r="F34" s="74">
        <f t="shared" si="0"/>
        <v>2764.9785</v>
      </c>
      <c r="G34" s="75">
        <f t="shared" si="1"/>
        <v>2493.49999999959</v>
      </c>
      <c r="K34" s="82">
        <f>IF(AND(年报!N$2&lt;=A34,A34&lt;=年报!N$3),1,0)</f>
        <v>0</v>
      </c>
    </row>
    <row r="35" spans="1:11">
      <c r="A35" s="21">
        <v>44345</v>
      </c>
      <c r="B35" s="77">
        <f>'DC4-1'!B43</f>
        <v>2581.994</v>
      </c>
      <c r="C35" s="77">
        <f>IF(ISERROR(VLOOKUP(A35,'DC4-1'!$A$4:$Q$1997,5,TRUE)),"",VLOOKUP(A35,'DC4-1'!$A$4:$Q$1997,5,TRUE))</f>
        <v>259.8015</v>
      </c>
      <c r="D35" s="65">
        <v>76.823</v>
      </c>
      <c r="E35" s="65">
        <v>76.854</v>
      </c>
      <c r="F35" s="74">
        <f t="shared" si="0"/>
        <v>2764.957</v>
      </c>
      <c r="G35" s="75">
        <f t="shared" si="1"/>
        <v>2514.99999999942</v>
      </c>
      <c r="K35" s="82">
        <f>IF(AND(年报!N$2&lt;=A35,A35&lt;=年报!N$3),1,0)</f>
        <v>0</v>
      </c>
    </row>
    <row r="36" spans="1:11">
      <c r="A36" s="21">
        <v>44352</v>
      </c>
      <c r="B36" s="77">
        <f>'DC4-1'!B44</f>
        <v>2581.994</v>
      </c>
      <c r="C36" s="77">
        <f>IF(ISERROR(VLOOKUP(A36,'DC4-1'!$A$4:$Q$1997,5,TRUE)),"",VLOOKUP(A36,'DC4-1'!$A$4:$Q$1997,5,TRUE))</f>
        <v>259.7625</v>
      </c>
      <c r="D36" s="65">
        <v>76.809</v>
      </c>
      <c r="E36" s="65">
        <v>76.843</v>
      </c>
      <c r="F36" s="74">
        <f t="shared" si="0"/>
        <v>2764.9305</v>
      </c>
      <c r="G36" s="75">
        <f t="shared" si="1"/>
        <v>2541.49999999981</v>
      </c>
      <c r="K36" s="82">
        <f>IF(AND(年报!N$2&lt;=A36,A36&lt;=年报!N$3),1,0)</f>
        <v>0</v>
      </c>
    </row>
    <row r="37" s="83" customFormat="1" spans="1:13">
      <c r="A37" s="84">
        <v>44356</v>
      </c>
      <c r="B37" s="85">
        <f>AVERAGE(B38:B40)</f>
        <v>2581.994</v>
      </c>
      <c r="C37" s="86">
        <f t="shared" ref="C37:G37" si="2">AVERAGE(C38:C40)</f>
        <v>259.74</v>
      </c>
      <c r="D37" s="86">
        <f t="shared" si="2"/>
        <v>76.7976666666667</v>
      </c>
      <c r="E37" s="86">
        <f t="shared" si="2"/>
        <v>76.8306666666667</v>
      </c>
      <c r="F37" s="86">
        <f t="shared" si="2"/>
        <v>2764.91983333333</v>
      </c>
      <c r="G37" s="87">
        <f t="shared" si="2"/>
        <v>2552.16666666608</v>
      </c>
      <c r="H37" s="88" t="s">
        <v>23</v>
      </c>
      <c r="I37" s="88"/>
      <c r="K37" s="89"/>
      <c r="M37" s="90"/>
    </row>
    <row r="38" spans="1:11">
      <c r="A38" s="21">
        <v>44356</v>
      </c>
      <c r="B38" s="77">
        <f>'DC4-1'!B45</f>
        <v>2581.994</v>
      </c>
      <c r="C38" s="77">
        <f>IF(ISERROR(VLOOKUP(A38,'DC4-1'!$A$4:$Q$1997,5,TRUE)),"",VLOOKUP(A38,'DC4-1'!$A$4:$Q$1997,5,TRUE))</f>
        <v>259.74</v>
      </c>
      <c r="D38" s="65">
        <v>76.798</v>
      </c>
      <c r="E38" s="65">
        <v>76.831</v>
      </c>
      <c r="F38" s="74">
        <f t="shared" si="0"/>
        <v>2764.9195</v>
      </c>
      <c r="G38" s="75">
        <f t="shared" si="1"/>
        <v>2552.49999999933</v>
      </c>
      <c r="K38" s="82">
        <f>IF(AND(年报!N$2&lt;=A38,A38&lt;=年报!N$3),1,0)</f>
        <v>0</v>
      </c>
    </row>
    <row r="39" spans="1:11">
      <c r="A39" s="21">
        <v>44356</v>
      </c>
      <c r="B39" s="77">
        <f>'DC4-1'!B46</f>
        <v>2581.994</v>
      </c>
      <c r="C39" s="77">
        <f>IF(ISERROR(VLOOKUP(A39,'DC4-1'!$A$4:$Q$1997,5,TRUE)),"",VLOOKUP(A39,'DC4-1'!$A$4:$Q$1997,5,TRUE))</f>
        <v>259.74</v>
      </c>
      <c r="D39" s="65">
        <v>76.797</v>
      </c>
      <c r="E39" s="65">
        <v>76.83</v>
      </c>
      <c r="F39" s="74">
        <f t="shared" si="0"/>
        <v>2764.9205</v>
      </c>
      <c r="G39" s="75">
        <f t="shared" si="1"/>
        <v>2551.49999999958</v>
      </c>
      <c r="K39" s="82">
        <f>IF(AND(年报!N$2&lt;=A39,A39&lt;=年报!N$3),1,0)</f>
        <v>0</v>
      </c>
    </row>
    <row r="40" spans="1:11">
      <c r="A40" s="21">
        <v>44356</v>
      </c>
      <c r="B40" s="77">
        <f>'DC4-1'!B47</f>
        <v>2581.994</v>
      </c>
      <c r="C40" s="77">
        <f>IF(ISERROR(VLOOKUP(A40,'DC4-1'!$A$4:$Q$1997,5,TRUE)),"",VLOOKUP(A40,'DC4-1'!$A$4:$Q$1997,5,TRUE))</f>
        <v>259.74</v>
      </c>
      <c r="D40" s="65">
        <v>76.798</v>
      </c>
      <c r="E40" s="65">
        <v>76.831</v>
      </c>
      <c r="F40" s="74">
        <f t="shared" si="0"/>
        <v>2764.9195</v>
      </c>
      <c r="G40" s="75">
        <f t="shared" si="1"/>
        <v>2552.49999999933</v>
      </c>
      <c r="K40" s="82">
        <f>IF(AND(年报!N$2&lt;=A40,A40&lt;=年报!N$3),1,0)</f>
        <v>0</v>
      </c>
    </row>
    <row r="41" spans="1:11">
      <c r="A41" s="21">
        <v>44361</v>
      </c>
      <c r="B41" s="77">
        <f>'DC4-1'!B48</f>
        <v>2581.994</v>
      </c>
      <c r="C41" s="77">
        <f>IF(ISERROR(VLOOKUP(A41,'DC4-1'!$A$4:$Q$1997,5,TRUE)),"",VLOOKUP(A41,'DC4-1'!$A$4:$Q$1997,5,TRUE))</f>
        <v>260.884</v>
      </c>
      <c r="D41" s="65">
        <v>77.964</v>
      </c>
      <c r="E41" s="65">
        <v>77.995</v>
      </c>
      <c r="F41" s="74">
        <f t="shared" si="0"/>
        <v>2764.8985</v>
      </c>
      <c r="G41" s="75">
        <f t="shared" si="1"/>
        <v>2573.49999999951</v>
      </c>
      <c r="K41" s="82">
        <f>IF(AND(年报!N$2&lt;=A41,A41&lt;=年报!N$3),1,0)</f>
        <v>0</v>
      </c>
    </row>
    <row r="42" spans="1:11">
      <c r="A42" s="21">
        <v>44363</v>
      </c>
      <c r="B42" s="77">
        <f>'DC4-1'!B49</f>
        <v>2581.994</v>
      </c>
      <c r="C42" s="77">
        <f>IF(ISERROR(VLOOKUP(A42,'DC4-1'!$A$4:$Q$1997,5,TRUE)),"",VLOOKUP(A42,'DC4-1'!$A$4:$Q$1997,5,TRUE))</f>
        <v>260.87</v>
      </c>
      <c r="D42" s="65">
        <v>77.95</v>
      </c>
      <c r="E42" s="65">
        <v>77.981</v>
      </c>
      <c r="F42" s="74">
        <f t="shared" si="0"/>
        <v>2764.8985</v>
      </c>
      <c r="G42" s="75">
        <f t="shared" si="1"/>
        <v>2573.49999999951</v>
      </c>
      <c r="K42" s="82">
        <f>IF(AND(年报!N$2&lt;=A42,A42&lt;=年报!N$3),1,0)</f>
        <v>0</v>
      </c>
    </row>
    <row r="43" spans="1:11">
      <c r="A43" s="21">
        <v>44366</v>
      </c>
      <c r="B43" s="77">
        <f>'DC4-1'!B50</f>
        <v>2581.994</v>
      </c>
      <c r="C43" s="77">
        <f>IF(ISERROR(VLOOKUP(A43,'DC4-1'!$A$4:$Q$1997,5,TRUE)),"",VLOOKUP(A43,'DC4-1'!$A$4:$Q$1997,5,TRUE))</f>
        <v>260.858</v>
      </c>
      <c r="D43" s="65">
        <v>77.951</v>
      </c>
      <c r="E43" s="65">
        <v>77.982</v>
      </c>
      <c r="F43" s="74">
        <f t="shared" si="0"/>
        <v>2764.8855</v>
      </c>
      <c r="G43" s="75">
        <f t="shared" si="1"/>
        <v>2586.49999999943</v>
      </c>
      <c r="K43" s="82">
        <f>IF(AND(年报!N$2&lt;=A43,A43&lt;=年报!N$3),1,0)</f>
        <v>0</v>
      </c>
    </row>
    <row r="44" spans="1:11">
      <c r="A44" s="21">
        <v>44367</v>
      </c>
      <c r="B44" s="77">
        <f>'DC4-1'!B51</f>
        <v>2581.994</v>
      </c>
      <c r="C44" s="77">
        <f>IF(ISERROR(VLOOKUP(A44,'DC4-1'!$A$4:$Q$1997,5,TRUE)),"",VLOOKUP(A44,'DC4-1'!$A$4:$Q$1997,5,TRUE))</f>
        <v>260.8105</v>
      </c>
      <c r="D44" s="65">
        <v>77.928</v>
      </c>
      <c r="E44" s="65">
        <v>77.958</v>
      </c>
      <c r="F44" s="74">
        <f t="shared" si="0"/>
        <v>2764.8615</v>
      </c>
      <c r="G44" s="75">
        <f t="shared" si="1"/>
        <v>2610.49999999977</v>
      </c>
      <c r="H44" s="75"/>
      <c r="K44" s="82">
        <f>IF(AND(年报!N$2&lt;=A44,A44&lt;=年报!N$3),1,0)</f>
        <v>0</v>
      </c>
    </row>
    <row r="45" spans="1:11">
      <c r="A45" s="21">
        <v>44372</v>
      </c>
      <c r="B45" s="77">
        <f>'DC4-1'!B52</f>
        <v>2581.994</v>
      </c>
      <c r="C45" s="77">
        <f>IF(ISERROR(VLOOKUP(A45,'DC4-1'!$A$4:$Q$1997,5,TRUE)),"",VLOOKUP(A45,'DC4-1'!$A$4:$Q$1997,5,TRUE))</f>
        <v>260.8405</v>
      </c>
      <c r="D45" s="65">
        <v>77.93</v>
      </c>
      <c r="E45" s="65">
        <v>77.962</v>
      </c>
      <c r="F45" s="74">
        <f t="shared" si="0"/>
        <v>2764.8885</v>
      </c>
      <c r="G45" s="75">
        <f t="shared" si="1"/>
        <v>2583.49999999973</v>
      </c>
      <c r="K45" s="82">
        <f>IF(AND(年报!N$2&lt;=A45,A45&lt;=年报!N$3),1,0)</f>
        <v>0</v>
      </c>
    </row>
    <row r="46" spans="1:11">
      <c r="A46" s="21">
        <v>44373</v>
      </c>
      <c r="B46" s="77">
        <f>'DC4-1'!B53</f>
        <v>2581.994</v>
      </c>
      <c r="C46" s="77">
        <f>IF(ISERROR(VLOOKUP(A46,'DC4-1'!$A$4:$Q$1997,5,TRUE)),"",VLOOKUP(A46,'DC4-1'!$A$4:$Q$1997,5,TRUE))</f>
        <v>260.83</v>
      </c>
      <c r="D46" s="65">
        <v>77.918</v>
      </c>
      <c r="E46" s="65">
        <v>77.95</v>
      </c>
      <c r="F46" s="74">
        <f t="shared" si="0"/>
        <v>2764.89</v>
      </c>
      <c r="G46" s="75">
        <f t="shared" si="1"/>
        <v>2581.99999999988</v>
      </c>
      <c r="K46" s="82">
        <f>IF(AND(年报!N$2&lt;=A46,A46&lt;=年报!N$3),1,0)</f>
        <v>0</v>
      </c>
    </row>
    <row r="47" spans="1:11">
      <c r="A47" s="21">
        <v>44375</v>
      </c>
      <c r="B47" s="77">
        <f>'DC4-1'!B54</f>
        <v>2581.994</v>
      </c>
      <c r="C47" s="77">
        <f>IF(ISERROR(VLOOKUP(A47,'DC4-1'!$A$4:$Q$1997,5,TRUE)),"",VLOOKUP(A47,'DC4-1'!$A$4:$Q$1997,5,TRUE))</f>
        <v>260.8225</v>
      </c>
      <c r="D47" s="65">
        <v>77.916</v>
      </c>
      <c r="E47" s="65">
        <v>77.95</v>
      </c>
      <c r="F47" s="74">
        <f t="shared" si="0"/>
        <v>2764.8835</v>
      </c>
      <c r="G47" s="75">
        <f t="shared" si="1"/>
        <v>2588.49999999984</v>
      </c>
      <c r="K47" s="82">
        <f>IF(AND(年报!N$2&lt;=A47,A47&lt;=年报!N$3),1,0)</f>
        <v>0</v>
      </c>
    </row>
    <row r="48" spans="1:11">
      <c r="A48" s="21">
        <v>44377</v>
      </c>
      <c r="B48" s="77">
        <f>'DC4-1'!B55</f>
        <v>2581.994</v>
      </c>
      <c r="C48" s="77">
        <f>IF(ISERROR(VLOOKUP(A48,'DC4-1'!$A$4:$Q$1997,5,TRUE)),"",VLOOKUP(A48,'DC4-1'!$A$4:$Q$1997,5,TRUE))</f>
        <v>260.8085</v>
      </c>
      <c r="D48" s="65">
        <v>77.911</v>
      </c>
      <c r="E48" s="65">
        <v>77.944</v>
      </c>
      <c r="F48" s="74">
        <f t="shared" si="0"/>
        <v>2764.875</v>
      </c>
      <c r="G48" s="75">
        <f t="shared" si="1"/>
        <v>2596.99999999975</v>
      </c>
      <c r="K48" s="82">
        <f>IF(AND(年报!N$2&lt;=A48,A48&lt;=年报!N$3),1,0)</f>
        <v>0</v>
      </c>
    </row>
    <row r="49" spans="1:11">
      <c r="A49" s="21">
        <v>44380</v>
      </c>
      <c r="B49" s="77">
        <f>'DC4-1'!B56</f>
        <v>2581.994</v>
      </c>
      <c r="C49" s="77">
        <f>IF(ISERROR(VLOOKUP(A49,'DC4-1'!$A$4:$Q$1997,5,TRUE)),"",VLOOKUP(A49,'DC4-1'!$A$4:$Q$1997,5,TRUE))</f>
        <v>260.789</v>
      </c>
      <c r="D49" s="65">
        <v>77.829</v>
      </c>
      <c r="E49" s="65">
        <v>77.899</v>
      </c>
      <c r="F49" s="74">
        <f t="shared" si="0"/>
        <v>2764.919</v>
      </c>
      <c r="G49" s="75">
        <f t="shared" si="1"/>
        <v>2552.99999999943</v>
      </c>
      <c r="K49" s="82">
        <f>IF(AND(年报!N$2&lt;=A49,A49&lt;=年报!N$3),1,0)</f>
        <v>0</v>
      </c>
    </row>
    <row r="50" spans="1:11">
      <c r="A50" s="21">
        <v>44383</v>
      </c>
      <c r="B50" s="77">
        <f>'DC4-1'!B57</f>
        <v>2581.994</v>
      </c>
      <c r="C50" s="77">
        <f>IF(ISERROR(VLOOKUP(A50,'DC4-1'!$A$4:$Q$1997,5,TRUE)),"",VLOOKUP(A50,'DC4-1'!$A$4:$Q$1997,5,TRUE))</f>
        <v>260.794</v>
      </c>
      <c r="D50" s="65">
        <v>77.901</v>
      </c>
      <c r="E50" s="65">
        <v>77.935</v>
      </c>
      <c r="F50" s="74">
        <f t="shared" si="0"/>
        <v>2764.87</v>
      </c>
      <c r="G50" s="75">
        <f t="shared" si="1"/>
        <v>2601.99999999986</v>
      </c>
      <c r="K50" s="82">
        <f>IF(AND(年报!N$2&lt;=A50,A50&lt;=年报!N$3),1,0)</f>
        <v>0</v>
      </c>
    </row>
    <row r="51" spans="1:11">
      <c r="A51" s="21">
        <v>44385</v>
      </c>
      <c r="B51" s="77">
        <f>'DC4-1'!B58</f>
        <v>2581.994</v>
      </c>
      <c r="C51" s="77">
        <f>IF(ISERROR(VLOOKUP(A51,'DC4-1'!$A$4:$Q$1997,5,TRUE)),"",VLOOKUP(A51,'DC4-1'!$A$4:$Q$1997,5,TRUE))</f>
        <v>260.7795</v>
      </c>
      <c r="D51" s="65">
        <v>77.897</v>
      </c>
      <c r="E51" s="65">
        <v>77.926</v>
      </c>
      <c r="F51" s="74">
        <f t="shared" ref="F51:F58" si="3">(B51+C51)-(D51+E51)/2</f>
        <v>2764.862</v>
      </c>
      <c r="G51" s="75">
        <f t="shared" ref="G51:G58" si="4">(F$4-F51)*1000</f>
        <v>2609.99999999967</v>
      </c>
      <c r="K51" s="82">
        <f>IF(AND(年报!N$2&lt;=A51,A51&lt;=年报!N$3),1,0)</f>
        <v>0</v>
      </c>
    </row>
    <row r="52" spans="1:11">
      <c r="A52" s="21">
        <v>44387</v>
      </c>
      <c r="B52" s="77">
        <f>'DC4-1'!B59</f>
        <v>2581.994</v>
      </c>
      <c r="C52" s="77">
        <f>IF(ISERROR(VLOOKUP(A52,'DC4-1'!$A$4:$Q$1997,5,TRUE)),"",VLOOKUP(A52,'DC4-1'!$A$4:$Q$1997,5,TRUE))</f>
        <v>260.775</v>
      </c>
      <c r="D52" s="65">
        <v>77.894</v>
      </c>
      <c r="E52" s="65">
        <v>77.922</v>
      </c>
      <c r="F52" s="74">
        <f t="shared" si="3"/>
        <v>2764.861</v>
      </c>
      <c r="G52" s="75">
        <f t="shared" si="4"/>
        <v>2610.99999999942</v>
      </c>
      <c r="K52" s="82">
        <f>IF(AND(年报!N$2&lt;=A52,A52&lt;=年报!N$3),1,0)</f>
        <v>0</v>
      </c>
    </row>
    <row r="53" spans="1:11">
      <c r="A53" s="21">
        <v>44390</v>
      </c>
      <c r="B53" s="77">
        <f>'DC4-1'!B60</f>
        <v>2581.994</v>
      </c>
      <c r="C53" s="77">
        <f>IF(ISERROR(VLOOKUP(A53,'DC4-1'!$A$4:$Q$1997,5,TRUE)),"",VLOOKUP(A53,'DC4-1'!$A$4:$Q$1997,5,TRUE))</f>
        <v>260.771</v>
      </c>
      <c r="D53" s="65">
        <v>77.885</v>
      </c>
      <c r="E53" s="65">
        <v>77.916</v>
      </c>
      <c r="F53" s="74">
        <f t="shared" si="3"/>
        <v>2764.8645</v>
      </c>
      <c r="G53" s="75">
        <f t="shared" si="4"/>
        <v>2607.49999999962</v>
      </c>
      <c r="K53" s="82">
        <f>IF(AND(年报!N$2&lt;=A53,A53&lt;=年报!N$3),1,0)</f>
        <v>0</v>
      </c>
    </row>
    <row r="54" spans="1:11">
      <c r="A54" s="21">
        <v>44397</v>
      </c>
      <c r="B54" s="77">
        <f>'DC4-1'!B61</f>
        <v>2581.994</v>
      </c>
      <c r="C54" s="77">
        <f>IF(ISERROR(VLOOKUP(A54,'DC4-1'!$A$4:$Q$1997,5,TRUE)),"",VLOOKUP(A54,'DC4-1'!$A$4:$Q$1997,5,TRUE))</f>
        <v>262.638</v>
      </c>
      <c r="D54" s="65">
        <v>79.78</v>
      </c>
      <c r="E54" s="65">
        <v>79.811</v>
      </c>
      <c r="F54" s="74">
        <f t="shared" si="3"/>
        <v>2764.8365</v>
      </c>
      <c r="G54" s="75">
        <f t="shared" si="4"/>
        <v>2635.49999999987</v>
      </c>
      <c r="K54" s="82">
        <f>IF(AND(年报!N$2&lt;=A54,A54&lt;=年报!N$3),1,0)</f>
        <v>0</v>
      </c>
    </row>
    <row r="55" spans="1:11">
      <c r="A55" s="21">
        <v>44401</v>
      </c>
      <c r="B55" s="77">
        <f>'DC4-1'!B62</f>
        <v>2581.994</v>
      </c>
      <c r="C55" s="77">
        <f>IF(ISERROR(VLOOKUP(A55,'DC4-1'!$A$4:$Q$1997,5,TRUE)),"",VLOOKUP(A55,'DC4-1'!$A$4:$Q$1997,5,TRUE))</f>
        <v>262.635</v>
      </c>
      <c r="D55" s="65">
        <v>79.771</v>
      </c>
      <c r="E55" s="65">
        <v>79.801</v>
      </c>
      <c r="F55" s="74">
        <f t="shared" si="3"/>
        <v>2764.843</v>
      </c>
      <c r="G55" s="75">
        <f t="shared" si="4"/>
        <v>2628.99999999991</v>
      </c>
      <c r="K55" s="82">
        <f>IF(AND(年报!N$2&lt;=A55,A55&lt;=年报!N$3),1,0)</f>
        <v>0</v>
      </c>
    </row>
    <row r="56" spans="1:11">
      <c r="A56" s="21">
        <v>44437</v>
      </c>
      <c r="B56" s="77">
        <f>'DC4-1'!B63</f>
        <v>2581.994</v>
      </c>
      <c r="C56" s="77">
        <f>IF(ISERROR(VLOOKUP(A56,'DC4-1'!$A$4:$Q$1997,5,TRUE)),"",VLOOKUP(A56,'DC4-1'!$A$4:$Q$1997,5,TRUE))</f>
        <v>269.265</v>
      </c>
      <c r="D56" s="65">
        <v>86.458</v>
      </c>
      <c r="E56" s="65">
        <v>86.493</v>
      </c>
      <c r="F56" s="74">
        <f t="shared" si="3"/>
        <v>2764.7835</v>
      </c>
      <c r="G56" s="75">
        <f t="shared" si="4"/>
        <v>2688.49999999975</v>
      </c>
      <c r="K56" s="82">
        <f>IF(AND(年报!N$2&lt;=A56,A56&lt;=年报!N$3),1,0)</f>
        <v>0</v>
      </c>
    </row>
    <row r="57" spans="1:11">
      <c r="A57" s="21">
        <v>44445</v>
      </c>
      <c r="B57" s="77">
        <f>'DC4-1'!B64</f>
        <v>2581.994</v>
      </c>
      <c r="C57" s="77">
        <f>IF(ISERROR(VLOOKUP(A57,'DC4-1'!$A$4:$Q$1997,5,TRUE)),"",VLOOKUP(A57,'DC4-1'!$A$4:$Q$1997,5,TRUE))</f>
        <v>269.7915</v>
      </c>
      <c r="D57" s="65">
        <v>87.007</v>
      </c>
      <c r="E57" s="65">
        <v>87.036</v>
      </c>
      <c r="F57" s="74">
        <f t="shared" si="3"/>
        <v>2764.764</v>
      </c>
      <c r="G57" s="75">
        <f t="shared" si="4"/>
        <v>2707.99999999963</v>
      </c>
      <c r="K57" s="82">
        <f>IF(AND(年报!N$2&lt;=A57,A57&lt;=年报!N$3),1,0)</f>
        <v>0</v>
      </c>
    </row>
    <row r="58" spans="1:11">
      <c r="A58" s="21">
        <v>44448</v>
      </c>
      <c r="B58" s="77">
        <f>'DC4-1'!B65</f>
        <v>2581.994</v>
      </c>
      <c r="C58" s="77">
        <f>IF(ISERROR(VLOOKUP(A58,'DC4-1'!$A$4:$Q$1997,5,TRUE)),"",VLOOKUP(A58,'DC4-1'!$A$4:$Q$1997,5,TRUE))</f>
        <v>269.7105</v>
      </c>
      <c r="D58" s="65">
        <v>86.913</v>
      </c>
      <c r="E58" s="65">
        <v>87.023</v>
      </c>
      <c r="F58" s="74">
        <f t="shared" si="3"/>
        <v>2764.7365</v>
      </c>
      <c r="G58" s="75">
        <f t="shared" si="4"/>
        <v>2735.49999999932</v>
      </c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F66" s="74"/>
      <c r="G66" s="75"/>
      <c r="H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F89" s="74"/>
      <c r="G89" s="75"/>
      <c r="H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F112" s="74"/>
      <c r="G112" s="75"/>
      <c r="H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F135" s="74"/>
      <c r="G135" s="75"/>
      <c r="H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F158" s="74"/>
      <c r="G158" s="75"/>
      <c r="H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F181" s="74"/>
      <c r="G181" s="75"/>
      <c r="H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F204" s="74"/>
      <c r="G204" s="75"/>
      <c r="H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F227" s="74"/>
      <c r="G227" s="75"/>
      <c r="H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3"/>
  <sheetViews>
    <sheetView topLeftCell="A34" workbookViewId="0">
      <selection activeCell="E57" sqref="E5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232</v>
      </c>
      <c r="B2" s="65"/>
      <c r="C2" s="69">
        <v>43824</v>
      </c>
      <c r="D2" s="70" t="s">
        <v>233</v>
      </c>
      <c r="E2" s="70" t="s">
        <v>234</v>
      </c>
      <c r="F2" s="93">
        <v>2771.456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43824</v>
      </c>
      <c r="B4" s="77">
        <f>'DC4-1'!B12</f>
        <v>2581.994</v>
      </c>
      <c r="C4" s="77">
        <f>IF(ISERROR(VLOOKUP(A4,'DC4-1'!$A$4:$Q$1997,5,TRUE)),"",VLOOKUP(A4,'DC4-1'!$A$4:$Q$1997,5,TRUE))</f>
        <v>190.2285</v>
      </c>
      <c r="D4" s="65">
        <v>0.425</v>
      </c>
      <c r="E4" s="65">
        <v>0.455</v>
      </c>
      <c r="F4" s="74">
        <f t="shared" ref="F4:F37" si="0">(B4+C4)-(D4+E4)/2</f>
        <v>2771.7825</v>
      </c>
      <c r="G4" s="75">
        <f t="shared" ref="G4:G56" si="1">(F$4-F4)*1000</f>
        <v>0</v>
      </c>
      <c r="K4" s="82">
        <f>IF(AND(年报!N$2&lt;=A4,A4&lt;=年报!N$3),1,0)</f>
        <v>1</v>
      </c>
    </row>
    <row r="5" spans="1:11">
      <c r="A5" s="21">
        <v>43834</v>
      </c>
      <c r="B5" s="77">
        <f>'DC4-1'!B13</f>
        <v>2581.994</v>
      </c>
      <c r="C5" s="77">
        <f>IF(ISERROR(VLOOKUP(A5,'DC4-1'!$A$4:$Q$1997,5,TRUE)),"",VLOOKUP(A5,'DC4-1'!$A$4:$Q$1997,5,TRUE))</f>
        <v>190.2345</v>
      </c>
      <c r="D5" s="65">
        <v>0.435</v>
      </c>
      <c r="E5" s="65">
        <v>0.456</v>
      </c>
      <c r="F5" s="74">
        <f t="shared" si="0"/>
        <v>2771.783</v>
      </c>
      <c r="G5" s="75">
        <f t="shared" si="1"/>
        <v>-0.500000000101863</v>
      </c>
      <c r="K5" s="82">
        <f>IF(AND(年报!N$2&lt;=A5,A5&lt;=年报!N$3),1,0)</f>
        <v>1</v>
      </c>
    </row>
    <row r="6" spans="1:11">
      <c r="A6" s="21">
        <v>43839</v>
      </c>
      <c r="B6" s="77">
        <f>'DC4-1'!B14</f>
        <v>2581.994</v>
      </c>
      <c r="C6" s="77">
        <f>IF(ISERROR(VLOOKUP(A6,'DC4-1'!$A$4:$Q$1997,5,TRUE)),"",VLOOKUP(A6,'DC4-1'!$A$4:$Q$1997,5,TRUE))</f>
        <v>193.5085</v>
      </c>
      <c r="D6" s="65">
        <v>3.814</v>
      </c>
      <c r="E6" s="65">
        <v>3.845</v>
      </c>
      <c r="F6" s="74">
        <f t="shared" si="0"/>
        <v>2771.673</v>
      </c>
      <c r="G6" s="75">
        <f t="shared" si="1"/>
        <v>109.500000000025</v>
      </c>
      <c r="K6" s="82">
        <f>IF(AND(年报!N$2&lt;=A6,A6&lt;=年报!N$3),1,0)</f>
        <v>1</v>
      </c>
    </row>
    <row r="7" spans="1:11">
      <c r="A7" s="21">
        <v>43845</v>
      </c>
      <c r="B7" s="77">
        <f>'DC4-1'!B15</f>
        <v>2581.994</v>
      </c>
      <c r="C7" s="77">
        <f>IF(ISERROR(VLOOKUP(A7,'DC4-1'!$A$4:$Q$1997,5,TRUE)),"",VLOOKUP(A7,'DC4-1'!$A$4:$Q$1997,5,TRUE))</f>
        <v>193.499</v>
      </c>
      <c r="D7" s="65">
        <v>3.832</v>
      </c>
      <c r="E7" s="65">
        <v>3.885</v>
      </c>
      <c r="F7" s="74">
        <f t="shared" si="0"/>
        <v>2771.6345</v>
      </c>
      <c r="G7" s="75">
        <f t="shared" si="1"/>
        <v>148.000000000138</v>
      </c>
      <c r="K7" s="82">
        <f>IF(AND(年报!N$2&lt;=A7,A7&lt;=年报!N$3),1,0)</f>
        <v>1</v>
      </c>
    </row>
    <row r="8" spans="1:11">
      <c r="A8" s="21">
        <v>43908</v>
      </c>
      <c r="B8" s="77">
        <f>'DC4-1'!B16</f>
        <v>2581.994</v>
      </c>
      <c r="C8" s="77">
        <f>IF(ISERROR(VLOOKUP(A8,'DC4-1'!$A$4:$Q$1997,5,TRUE)),"",VLOOKUP(A8,'DC4-1'!$A$4:$Q$1997,5,TRUE))</f>
        <v>193.3015</v>
      </c>
      <c r="D8" s="65">
        <v>3.811</v>
      </c>
      <c r="E8" s="65">
        <v>3.845</v>
      </c>
      <c r="F8" s="74">
        <f t="shared" si="0"/>
        <v>2771.4675</v>
      </c>
      <c r="G8" s="75">
        <f t="shared" si="1"/>
        <v>315.000000000055</v>
      </c>
      <c r="K8" s="82">
        <f>IF(AND(年报!N$2&lt;=A8,A8&lt;=年报!N$3),1,0)</f>
        <v>1</v>
      </c>
    </row>
    <row r="9" spans="1:11">
      <c r="A9" s="21">
        <v>43930</v>
      </c>
      <c r="B9" s="77">
        <f>'DC4-1'!B17</f>
        <v>2581.994</v>
      </c>
      <c r="C9" s="77">
        <f>IF(ISERROR(VLOOKUP(A9,'DC4-1'!$A$4:$Q$1997,5,TRUE)),"",VLOOKUP(A9,'DC4-1'!$A$4:$Q$1997,5,TRUE))</f>
        <v>200.2455</v>
      </c>
      <c r="D9" s="65">
        <v>10.882</v>
      </c>
      <c r="E9" s="65">
        <v>10.916</v>
      </c>
      <c r="F9" s="74">
        <f t="shared" si="0"/>
        <v>2771.3405</v>
      </c>
      <c r="G9" s="75">
        <f t="shared" si="1"/>
        <v>442.000000000007</v>
      </c>
      <c r="K9" s="82">
        <f>IF(AND(年报!N$2&lt;=A9,A9&lt;=年报!N$3),1,0)</f>
        <v>1</v>
      </c>
    </row>
    <row r="10" spans="1:11">
      <c r="A10" s="21">
        <v>43938</v>
      </c>
      <c r="B10" s="77">
        <f>'DC4-1'!B18</f>
        <v>2581.994</v>
      </c>
      <c r="C10" s="77">
        <f>IF(ISERROR(VLOOKUP(A10,'DC4-1'!$A$4:$Q$1997,5,TRUE)),"",VLOOKUP(A10,'DC4-1'!$A$4:$Q$1997,5,TRUE))</f>
        <v>203.081</v>
      </c>
      <c r="D10" s="65">
        <v>13.742</v>
      </c>
      <c r="E10" s="65">
        <v>13.773</v>
      </c>
      <c r="F10" s="74">
        <f t="shared" si="0"/>
        <v>2771.3175</v>
      </c>
      <c r="G10" s="75">
        <f t="shared" si="1"/>
        <v>465.000000000146</v>
      </c>
      <c r="K10" s="82">
        <f>IF(AND(年报!N$2&lt;=A10,A10&lt;=年报!N$3),1,0)</f>
        <v>1</v>
      </c>
    </row>
    <row r="11" spans="1:11">
      <c r="A11" s="21">
        <v>43942</v>
      </c>
      <c r="B11" s="77">
        <f>'DC4-1'!B19</f>
        <v>2581.994</v>
      </c>
      <c r="C11" s="77">
        <f>IF(ISERROR(VLOOKUP(A11,'DC4-1'!$A$4:$Q$1997,5,TRUE)),"",VLOOKUP(A11,'DC4-1'!$A$4:$Q$1997,5,TRUE))</f>
        <v>203.493</v>
      </c>
      <c r="D11" s="65">
        <v>14.238</v>
      </c>
      <c r="E11" s="65">
        <v>14.266</v>
      </c>
      <c r="F11" s="74">
        <f t="shared" si="0"/>
        <v>2771.235</v>
      </c>
      <c r="G11" s="75">
        <f t="shared" si="1"/>
        <v>547.500000000127</v>
      </c>
      <c r="K11" s="82">
        <f>IF(AND(年报!N$2&lt;=A11,A11&lt;=年报!N$3),1,0)</f>
        <v>1</v>
      </c>
    </row>
    <row r="12" spans="1:11">
      <c r="A12" s="21">
        <v>43951</v>
      </c>
      <c r="B12" s="77">
        <f>'DC4-1'!B20</f>
        <v>2581.994</v>
      </c>
      <c r="C12" s="77">
        <f>IF(ISERROR(VLOOKUP(A12,'DC4-1'!$A$4:$Q$1997,5,TRUE)),"",VLOOKUP(A12,'DC4-1'!$A$4:$Q$1997,5,TRUE))</f>
        <v>206.1375</v>
      </c>
      <c r="D12" s="65">
        <v>16.968</v>
      </c>
      <c r="E12" s="65">
        <v>16.996</v>
      </c>
      <c r="F12" s="74">
        <f t="shared" si="0"/>
        <v>2771.1495</v>
      </c>
      <c r="G12" s="75">
        <f t="shared" si="1"/>
        <v>633.000000000266</v>
      </c>
      <c r="K12" s="82">
        <f>IF(AND(年报!N$2&lt;=A12,A12&lt;=年报!N$3),1,0)</f>
        <v>1</v>
      </c>
    </row>
    <row r="13" spans="1:11">
      <c r="A13" s="21">
        <v>43956</v>
      </c>
      <c r="B13" s="77">
        <f>'DC4-1'!B21</f>
        <v>2581.994</v>
      </c>
      <c r="C13" s="77">
        <f>IF(ISERROR(VLOOKUP(A13,'DC4-1'!$A$4:$Q$1997,5,TRUE)),"",VLOOKUP(A13,'DC4-1'!$A$4:$Q$1997,5,TRUE))</f>
        <v>206.577</v>
      </c>
      <c r="D13" s="65">
        <v>17.433</v>
      </c>
      <c r="E13" s="65">
        <v>17.468</v>
      </c>
      <c r="F13" s="74">
        <f t="shared" si="0"/>
        <v>2771.1205</v>
      </c>
      <c r="G13" s="75">
        <f t="shared" si="1"/>
        <v>662.000000000262</v>
      </c>
      <c r="K13" s="82">
        <f>IF(AND(年报!N$2&lt;=A13,A13&lt;=年报!N$3),1,0)</f>
        <v>1</v>
      </c>
    </row>
    <row r="14" spans="1:11">
      <c r="A14" s="21">
        <v>43964</v>
      </c>
      <c r="B14" s="77">
        <f>'DC4-1'!B22</f>
        <v>2581.994</v>
      </c>
      <c r="C14" s="77">
        <f>IF(ISERROR(VLOOKUP(A14,'DC4-1'!$A$4:$Q$1997,5,TRUE)),"",VLOOKUP(A14,'DC4-1'!$A$4:$Q$1997,5,TRUE))</f>
        <v>209.16</v>
      </c>
      <c r="D14" s="65">
        <v>20.108</v>
      </c>
      <c r="E14" s="65">
        <v>20.14</v>
      </c>
      <c r="F14" s="74">
        <f t="shared" si="0"/>
        <v>2771.03</v>
      </c>
      <c r="G14" s="75">
        <f t="shared" si="1"/>
        <v>752.500000000055</v>
      </c>
      <c r="K14" s="82">
        <f>IF(AND(年报!N$2&lt;=A14,A14&lt;=年报!N$3),1,0)</f>
        <v>1</v>
      </c>
    </row>
    <row r="15" spans="1:11">
      <c r="A15" s="21">
        <v>43972</v>
      </c>
      <c r="B15" s="77">
        <f>'DC4-1'!B23</f>
        <v>2581.994</v>
      </c>
      <c r="C15" s="77">
        <f>IF(ISERROR(VLOOKUP(A15,'DC4-1'!$A$4:$Q$1997,5,TRUE)),"",VLOOKUP(A15,'DC4-1'!$A$4:$Q$1997,5,TRUE))</f>
        <v>212.1685</v>
      </c>
      <c r="D15" s="65">
        <v>23.209</v>
      </c>
      <c r="E15" s="65">
        <v>23.237</v>
      </c>
      <c r="F15" s="74">
        <f t="shared" si="0"/>
        <v>2770.9395</v>
      </c>
      <c r="G15" s="75">
        <f t="shared" si="1"/>
        <v>842.999999999847</v>
      </c>
      <c r="K15" s="82">
        <f>IF(AND(年报!N$2&lt;=A15,A15&lt;=年报!N$3),1,0)</f>
        <v>1</v>
      </c>
    </row>
    <row r="16" spans="1:11">
      <c r="A16" s="21">
        <v>43980</v>
      </c>
      <c r="B16" s="77">
        <f>'DC4-1'!B24</f>
        <v>2581.994</v>
      </c>
      <c r="C16" s="77">
        <f>IF(ISERROR(VLOOKUP(A16,'DC4-1'!$A$4:$Q$1997,5,TRUE)),"",VLOOKUP(A16,'DC4-1'!$A$4:$Q$1997,5,TRUE))</f>
        <v>212.1675</v>
      </c>
      <c r="D16" s="65">
        <v>23.204</v>
      </c>
      <c r="E16" s="65">
        <v>23.235</v>
      </c>
      <c r="F16" s="74">
        <f t="shared" si="0"/>
        <v>2770.942</v>
      </c>
      <c r="G16" s="75">
        <f t="shared" si="1"/>
        <v>840.500000000247</v>
      </c>
      <c r="K16" s="82">
        <f>IF(AND(年报!N$2&lt;=A16,A16&lt;=年报!N$3),1,0)</f>
        <v>1</v>
      </c>
    </row>
    <row r="17" spans="1:11">
      <c r="A17" s="21">
        <v>43999</v>
      </c>
      <c r="B17" s="77">
        <f>'DC4-1'!B25</f>
        <v>2581.994</v>
      </c>
      <c r="C17" s="77">
        <f>IF(ISERROR(VLOOKUP(A17,'DC4-1'!$A$4:$Q$1997,5,TRUE)),"",VLOOKUP(A17,'DC4-1'!$A$4:$Q$1997,5,TRUE))</f>
        <v>215.368</v>
      </c>
      <c r="D17" s="65">
        <v>26.606</v>
      </c>
      <c r="E17" s="65">
        <v>26.642</v>
      </c>
      <c r="F17" s="74">
        <f t="shared" si="0"/>
        <v>2770.738</v>
      </c>
      <c r="G17" s="75">
        <f t="shared" si="1"/>
        <v>1044.49999999997</v>
      </c>
      <c r="K17" s="82">
        <f>IF(AND(年报!N$2&lt;=A17,A17&lt;=年报!N$3),1,0)</f>
        <v>1</v>
      </c>
    </row>
    <row r="18" spans="1:11">
      <c r="A18" s="21">
        <v>44008</v>
      </c>
      <c r="B18" s="77">
        <f>'DC4-1'!B26</f>
        <v>2581.994</v>
      </c>
      <c r="C18" s="77">
        <f>IF(ISERROR(VLOOKUP(A18,'DC4-1'!$A$4:$Q$1997,5,TRUE)),"",VLOOKUP(A18,'DC4-1'!$A$4:$Q$1997,5,TRUE))</f>
        <v>215.364</v>
      </c>
      <c r="D18" s="65">
        <v>26.596</v>
      </c>
      <c r="E18" s="65">
        <v>26.629</v>
      </c>
      <c r="F18" s="74">
        <f t="shared" si="0"/>
        <v>2770.7455</v>
      </c>
      <c r="G18" s="75">
        <f t="shared" si="1"/>
        <v>1037.00000000026</v>
      </c>
      <c r="K18" s="82">
        <f>IF(AND(年报!N$2&lt;=A18,A18&lt;=年报!N$3),1,0)</f>
        <v>1</v>
      </c>
    </row>
    <row r="19" spans="1:11">
      <c r="A19" s="21">
        <v>44056</v>
      </c>
      <c r="B19" s="77">
        <f>'DC4-1'!B27</f>
        <v>2581.994</v>
      </c>
      <c r="C19" s="77">
        <f>IF(ISERROR(VLOOKUP(A19,'DC4-1'!$A$4:$Q$1997,5,TRUE)),"",VLOOKUP(A19,'DC4-1'!$A$4:$Q$1997,5,TRUE))</f>
        <v>219.0455</v>
      </c>
      <c r="D19" s="65">
        <v>30.593</v>
      </c>
      <c r="E19" s="65">
        <v>30.626</v>
      </c>
      <c r="F19" s="74">
        <f t="shared" si="0"/>
        <v>2770.43</v>
      </c>
      <c r="G19" s="75">
        <f t="shared" si="1"/>
        <v>1352.49999999996</v>
      </c>
      <c r="K19" s="82">
        <f>IF(AND(年报!N$2&lt;=A19,A19&lt;=年报!N$3),1,0)</f>
        <v>1</v>
      </c>
    </row>
    <row r="20" spans="1:11">
      <c r="A20" s="21">
        <v>44062</v>
      </c>
      <c r="B20" s="77">
        <f>'DC4-1'!B28</f>
        <v>2581.994</v>
      </c>
      <c r="C20" s="77">
        <f>IF(ISERROR(VLOOKUP(A20,'DC4-1'!$A$4:$Q$1997,5,TRUE)),"",VLOOKUP(A20,'DC4-1'!$A$4:$Q$1997,5,TRUE))</f>
        <v>218.996</v>
      </c>
      <c r="D20" s="65">
        <v>30.585</v>
      </c>
      <c r="E20" s="65">
        <v>30.616</v>
      </c>
      <c r="F20" s="74">
        <f t="shared" si="0"/>
        <v>2770.3895</v>
      </c>
      <c r="G20" s="75">
        <f t="shared" si="1"/>
        <v>1393.00000000003</v>
      </c>
      <c r="H20" s="75"/>
      <c r="K20" s="82">
        <f>IF(AND(年报!N$2&lt;=A20,A20&lt;=年报!N$3),1,0)</f>
        <v>1</v>
      </c>
    </row>
    <row r="21" spans="1:11">
      <c r="A21" s="21">
        <v>44070</v>
      </c>
      <c r="B21" s="77">
        <f>'DC4-1'!B29</f>
        <v>2581.994</v>
      </c>
      <c r="C21" s="77">
        <f>IF(ISERROR(VLOOKUP(A21,'DC4-1'!$A$4:$Q$1997,5,TRUE)),"",VLOOKUP(A21,'DC4-1'!$A$4:$Q$1997,5,TRUE))</f>
        <v>222.3115</v>
      </c>
      <c r="D21" s="65">
        <v>33.94</v>
      </c>
      <c r="E21" s="65">
        <v>33.974</v>
      </c>
      <c r="F21" s="74">
        <f t="shared" si="0"/>
        <v>2770.3485</v>
      </c>
      <c r="G21" s="75">
        <f t="shared" si="1"/>
        <v>1434.0000000002</v>
      </c>
      <c r="K21" s="82">
        <f>IF(AND(年报!N$2&lt;=A21,A21&lt;=年报!N$3),1,0)</f>
        <v>1</v>
      </c>
    </row>
    <row r="22" spans="1:11">
      <c r="A22" s="21">
        <v>44084</v>
      </c>
      <c r="B22" s="77">
        <f>'DC4-1'!B30</f>
        <v>2581.994</v>
      </c>
      <c r="C22" s="77">
        <f>IF(ISERROR(VLOOKUP(A22,'DC4-1'!$A$4:$Q$1997,5,TRUE)),"",VLOOKUP(A22,'DC4-1'!$A$4:$Q$1997,5,TRUE))</f>
        <v>224.9835</v>
      </c>
      <c r="D22" s="65">
        <v>36.685</v>
      </c>
      <c r="E22" s="65">
        <v>36.718</v>
      </c>
      <c r="F22" s="74">
        <f t="shared" si="0"/>
        <v>2770.276</v>
      </c>
      <c r="G22" s="75">
        <f t="shared" si="1"/>
        <v>1506.50000000041</v>
      </c>
      <c r="K22" s="82">
        <f>IF(AND(年报!N$2&lt;=A22,A22&lt;=年报!N$3),1,0)</f>
        <v>1</v>
      </c>
    </row>
    <row r="23" spans="1:11">
      <c r="A23" s="21">
        <v>44092</v>
      </c>
      <c r="B23" s="77">
        <f>'DC4-1'!B31</f>
        <v>2581.994</v>
      </c>
      <c r="C23" s="77">
        <f>IF(ISERROR(VLOOKUP(A23,'DC4-1'!$A$4:$Q$1997,5,TRUE)),"",VLOOKUP(A23,'DC4-1'!$A$4:$Q$1997,5,TRUE))</f>
        <v>224.9535</v>
      </c>
      <c r="D23" s="65">
        <v>36.675</v>
      </c>
      <c r="E23" s="65">
        <v>36.705</v>
      </c>
      <c r="F23" s="74">
        <f t="shared" si="0"/>
        <v>2770.2575</v>
      </c>
      <c r="G23" s="75">
        <f t="shared" si="1"/>
        <v>1525.00000000009</v>
      </c>
      <c r="K23" s="82">
        <f>IF(AND(年报!N$2&lt;=A23,A23&lt;=年报!N$3),1,0)</f>
        <v>1</v>
      </c>
    </row>
    <row r="24" spans="1:11">
      <c r="A24" s="21">
        <v>44100</v>
      </c>
      <c r="B24" s="77">
        <f>'DC4-1'!B32</f>
        <v>2581.994</v>
      </c>
      <c r="C24" s="77">
        <f>IF(ISERROR(VLOOKUP(A24,'DC4-1'!$A$4:$Q$1997,5,TRUE)),"",VLOOKUP(A24,'DC4-1'!$A$4:$Q$1997,5,TRUE))</f>
        <v>225.3425</v>
      </c>
      <c r="D24" s="65">
        <v>37.107</v>
      </c>
      <c r="E24" s="65">
        <v>37.14</v>
      </c>
      <c r="F24" s="74">
        <f t="shared" si="0"/>
        <v>2770.213</v>
      </c>
      <c r="G24" s="75">
        <f t="shared" si="1"/>
        <v>1569.50000000006</v>
      </c>
      <c r="K24" s="82">
        <f>IF(AND(年报!N$2&lt;=A24,A24&lt;=年报!N$3),1,0)</f>
        <v>1</v>
      </c>
    </row>
    <row r="25" spans="1:11">
      <c r="A25" s="21">
        <v>44114</v>
      </c>
      <c r="B25" s="77">
        <f>'DC4-1'!B33</f>
        <v>2581.994</v>
      </c>
      <c r="C25" s="77">
        <f>IF(ISERROR(VLOOKUP(A25,'DC4-1'!$A$4:$Q$1997,5,TRUE)),"",VLOOKUP(A25,'DC4-1'!$A$4:$Q$1997,5,TRUE))</f>
        <v>228.4075</v>
      </c>
      <c r="D25" s="65">
        <v>40.23</v>
      </c>
      <c r="E25" s="65">
        <v>40.261</v>
      </c>
      <c r="F25" s="74">
        <f t="shared" si="0"/>
        <v>2770.156</v>
      </c>
      <c r="G25" s="75">
        <f t="shared" si="1"/>
        <v>1626.50000000031</v>
      </c>
      <c r="K25" s="82">
        <f>IF(AND(年报!N$2&lt;=A25,A25&lt;=年报!N$3),1,0)</f>
        <v>1</v>
      </c>
    </row>
    <row r="26" spans="1:11">
      <c r="A26" s="21">
        <v>44228</v>
      </c>
      <c r="B26" s="77">
        <f>'DC4-1'!B34</f>
        <v>2581.994</v>
      </c>
      <c r="C26" s="77">
        <f>IF(ISERROR(VLOOKUP(A26,'DC4-1'!$A$4:$Q$1997,5,TRUE)),"",VLOOKUP(A26,'DC4-1'!$A$4:$Q$1997,5,TRUE))</f>
        <v>249.8045</v>
      </c>
      <c r="D26" s="65">
        <v>62.244</v>
      </c>
      <c r="E26" s="65">
        <v>62.273</v>
      </c>
      <c r="F26" s="74">
        <f t="shared" si="0"/>
        <v>2769.54</v>
      </c>
      <c r="G26" s="75">
        <f t="shared" si="1"/>
        <v>2242.49999999984</v>
      </c>
      <c r="K26" s="82">
        <f>IF(AND(年报!N$2&lt;=A26,A26&lt;=年报!N$3),1,0)</f>
        <v>0</v>
      </c>
    </row>
    <row r="27" spans="1:11">
      <c r="A27" s="21">
        <v>44256</v>
      </c>
      <c r="B27" s="77">
        <f>'DC4-1'!B35</f>
        <v>2581.994</v>
      </c>
      <c r="C27" s="77">
        <f>IF(ISERROR(VLOOKUP(A27,'DC4-1'!$A$4:$Q$1997,5,TRUE)),"",VLOOKUP(A27,'DC4-1'!$A$4:$Q$1997,5,TRUE))</f>
        <v>249.7185</v>
      </c>
      <c r="D27" s="65">
        <v>62.232</v>
      </c>
      <c r="E27" s="65">
        <v>62.265</v>
      </c>
      <c r="F27" s="74">
        <f t="shared" si="0"/>
        <v>2769.464</v>
      </c>
      <c r="G27" s="75">
        <f t="shared" si="1"/>
        <v>2318.50000000031</v>
      </c>
      <c r="K27" s="82">
        <f>IF(AND(年报!N$2&lt;=A27,A27&lt;=年报!N$3),1,0)</f>
        <v>0</v>
      </c>
    </row>
    <row r="28" spans="1:11">
      <c r="A28" s="21">
        <v>44273</v>
      </c>
      <c r="B28" s="77">
        <f>'DC4-1'!B36</f>
        <v>2581.994</v>
      </c>
      <c r="C28" s="77">
        <f>IF(ISERROR(VLOOKUP(A28,'DC4-1'!$A$4:$Q$1997,5,TRUE)),"",VLOOKUP(A28,'DC4-1'!$A$4:$Q$1997,5,TRUE))</f>
        <v>253.0285</v>
      </c>
      <c r="D28" s="65">
        <v>65.575</v>
      </c>
      <c r="E28" s="65">
        <v>65.605</v>
      </c>
      <c r="F28" s="74">
        <f t="shared" si="0"/>
        <v>2769.4325</v>
      </c>
      <c r="G28" s="75">
        <f t="shared" si="1"/>
        <v>2350.00000000036</v>
      </c>
      <c r="K28" s="82">
        <f>IF(AND(年报!N$2&lt;=A28,A28&lt;=年报!N$3),1,0)</f>
        <v>0</v>
      </c>
    </row>
    <row r="29" spans="1:11">
      <c r="A29" s="21">
        <v>44295</v>
      </c>
      <c r="B29" s="77">
        <f>'DC4-1'!B37</f>
        <v>2581.994</v>
      </c>
      <c r="C29" s="77">
        <f>IF(ISERROR(VLOOKUP(A29,'DC4-1'!$A$4:$Q$1997,5,TRUE)),"",VLOOKUP(A29,'DC4-1'!$A$4:$Q$1997,5,TRUE))</f>
        <v>256.6705</v>
      </c>
      <c r="D29" s="65">
        <v>69.275</v>
      </c>
      <c r="E29" s="65">
        <v>69.306</v>
      </c>
      <c r="F29" s="74">
        <f t="shared" si="0"/>
        <v>2769.374</v>
      </c>
      <c r="G29" s="75">
        <f t="shared" si="1"/>
        <v>2408.5</v>
      </c>
      <c r="K29" s="82">
        <f>IF(AND(年报!N$2&lt;=A29,A29&lt;=年报!N$3),1,0)</f>
        <v>0</v>
      </c>
    </row>
    <row r="30" spans="1:11">
      <c r="A30" s="21">
        <v>44318</v>
      </c>
      <c r="B30" s="77">
        <f>'DC4-1'!B38</f>
        <v>2581.994</v>
      </c>
      <c r="C30" s="77">
        <f>IF(ISERROR(VLOOKUP(A30,'DC4-1'!$A$4:$Q$1997,5,TRUE)),"",VLOOKUP(A30,'DC4-1'!$A$4:$Q$1997,5,TRUE))</f>
        <v>259.476</v>
      </c>
      <c r="D30" s="65">
        <v>72.133</v>
      </c>
      <c r="E30" s="65">
        <v>72.164</v>
      </c>
      <c r="F30" s="74">
        <f t="shared" si="0"/>
        <v>2769.3215</v>
      </c>
      <c r="G30" s="75">
        <f t="shared" si="1"/>
        <v>2460.99999999979</v>
      </c>
      <c r="K30" s="82">
        <f>IF(AND(年报!N$2&lt;=A30,A30&lt;=年报!N$3),1,0)</f>
        <v>0</v>
      </c>
    </row>
    <row r="31" spans="1:11">
      <c r="A31" s="21">
        <v>44325</v>
      </c>
      <c r="B31" s="77">
        <f>'DC4-1'!B39</f>
        <v>2581.994</v>
      </c>
      <c r="C31" s="77">
        <f>IF(ISERROR(VLOOKUP(A31,'DC4-1'!$A$4:$Q$1997,5,TRUE)),"",VLOOKUP(A31,'DC4-1'!$A$4:$Q$1997,5,TRUE))</f>
        <v>259.4725</v>
      </c>
      <c r="D31" s="65">
        <v>72.128</v>
      </c>
      <c r="E31" s="65">
        <v>72.159</v>
      </c>
      <c r="F31" s="74">
        <f t="shared" si="0"/>
        <v>2769.323</v>
      </c>
      <c r="G31" s="75">
        <f t="shared" si="1"/>
        <v>2459.50000000039</v>
      </c>
      <c r="K31" s="82">
        <f>IF(AND(年报!N$2&lt;=A31,A31&lt;=年报!N$3),1,0)</f>
        <v>0</v>
      </c>
    </row>
    <row r="32" spans="1:11">
      <c r="A32" s="21">
        <v>44333</v>
      </c>
      <c r="B32" s="77">
        <f>'DC4-1'!B40</f>
        <v>2581.994</v>
      </c>
      <c r="C32" s="77">
        <f>IF(ISERROR(VLOOKUP(A32,'DC4-1'!$A$4:$Q$1997,5,TRUE)),"",VLOOKUP(A32,'DC4-1'!$A$4:$Q$1997,5,TRUE))</f>
        <v>259.415</v>
      </c>
      <c r="D32" s="65">
        <v>72.109</v>
      </c>
      <c r="E32" s="65">
        <v>72.15</v>
      </c>
      <c r="F32" s="74">
        <f t="shared" si="0"/>
        <v>2769.2795</v>
      </c>
      <c r="G32" s="75">
        <f t="shared" si="1"/>
        <v>2503.00000000016</v>
      </c>
      <c r="K32" s="82">
        <f>IF(AND(年报!N$2&lt;=A32,A32&lt;=年报!N$3),1,0)</f>
        <v>0</v>
      </c>
    </row>
    <row r="33" spans="1:11">
      <c r="A33" s="21">
        <v>44345</v>
      </c>
      <c r="B33" s="77">
        <f>'DC4-1'!B41</f>
        <v>2581.994</v>
      </c>
      <c r="C33" s="77">
        <f>IF(ISERROR(VLOOKUP(A33,'DC4-1'!$A$4:$Q$1997,5,TRUE)),"",VLOOKUP(A33,'DC4-1'!$A$4:$Q$1997,5,TRUE))</f>
        <v>259.8015</v>
      </c>
      <c r="D33" s="65">
        <v>72.529</v>
      </c>
      <c r="E33" s="65">
        <v>72.557</v>
      </c>
      <c r="F33" s="74">
        <f t="shared" si="0"/>
        <v>2769.2525</v>
      </c>
      <c r="G33" s="75">
        <f t="shared" si="1"/>
        <v>2530.0000000002</v>
      </c>
      <c r="K33" s="82">
        <f>IF(AND(年报!N$2&lt;=A33,A33&lt;=年报!N$3),1,0)</f>
        <v>0</v>
      </c>
    </row>
    <row r="34" spans="1:11">
      <c r="A34" s="21">
        <v>44352</v>
      </c>
      <c r="B34" s="77">
        <f>'DC4-1'!B42</f>
        <v>2581.994</v>
      </c>
      <c r="C34" s="77">
        <f>IF(ISERROR(VLOOKUP(A34,'DC4-1'!$A$4:$Q$1997,5,TRUE)),"",VLOOKUP(A34,'DC4-1'!$A$4:$Q$1997,5,TRUE))</f>
        <v>259.7625</v>
      </c>
      <c r="D34" s="65">
        <v>72.521</v>
      </c>
      <c r="E34" s="65">
        <v>72.552</v>
      </c>
      <c r="F34" s="74">
        <f t="shared" si="0"/>
        <v>2769.22</v>
      </c>
      <c r="G34" s="75">
        <f t="shared" si="1"/>
        <v>2562.50000000045</v>
      </c>
      <c r="K34" s="82">
        <f>IF(AND(年报!N$2&lt;=A34,A34&lt;=年报!N$3),1,0)</f>
        <v>0</v>
      </c>
    </row>
    <row r="35" s="83" customFormat="1" spans="1:13">
      <c r="A35" s="84">
        <v>44356</v>
      </c>
      <c r="B35" s="85">
        <f>AVERAGE(B36:B38)</f>
        <v>2581.994</v>
      </c>
      <c r="C35" s="86">
        <f>AVERAGE(C36:C38)</f>
        <v>259.74</v>
      </c>
      <c r="D35" s="86">
        <f t="shared" ref="D35:G35" si="2">AVERAGE(D36:D38)</f>
        <v>72.5113333333333</v>
      </c>
      <c r="E35" s="86">
        <f t="shared" si="2"/>
        <v>72.541</v>
      </c>
      <c r="F35" s="86">
        <f t="shared" si="2"/>
        <v>2769.20783333333</v>
      </c>
      <c r="G35" s="87">
        <f t="shared" si="2"/>
        <v>2574.66666666657</v>
      </c>
      <c r="H35" s="88" t="s">
        <v>23</v>
      </c>
      <c r="I35" s="88"/>
      <c r="K35" s="89"/>
      <c r="M35" s="90"/>
    </row>
    <row r="36" spans="1:11">
      <c r="A36" s="21">
        <v>44356</v>
      </c>
      <c r="B36" s="77">
        <f>'DC4-1'!B43</f>
        <v>2581.994</v>
      </c>
      <c r="C36" s="77">
        <f>IF(ISERROR(VLOOKUP(A36,'DC4-1'!$A$4:$Q$1997,5,TRUE)),"",VLOOKUP(A36,'DC4-1'!$A$4:$Q$1997,5,TRUE))</f>
        <v>259.74</v>
      </c>
      <c r="D36" s="65">
        <v>72.511</v>
      </c>
      <c r="E36" s="65">
        <v>72.542</v>
      </c>
      <c r="F36" s="74">
        <f t="shared" si="0"/>
        <v>2769.2075</v>
      </c>
      <c r="G36" s="75">
        <f t="shared" si="1"/>
        <v>2574.99999999982</v>
      </c>
      <c r="K36" s="82">
        <f>IF(AND(年报!N$2&lt;=A36,A36&lt;=年报!N$3),1,0)</f>
        <v>0</v>
      </c>
    </row>
    <row r="37" spans="1:11">
      <c r="A37" s="21">
        <v>44356</v>
      </c>
      <c r="B37" s="77">
        <f>'DC4-1'!B44</f>
        <v>2581.994</v>
      </c>
      <c r="C37" s="77">
        <f>IF(ISERROR(VLOOKUP(A37,'DC4-1'!$A$4:$Q$1997,5,TRUE)),"",VLOOKUP(A37,'DC4-1'!$A$4:$Q$1997,5,TRUE))</f>
        <v>259.74</v>
      </c>
      <c r="D37" s="65">
        <v>72.512</v>
      </c>
      <c r="E37" s="65">
        <v>72.541</v>
      </c>
      <c r="F37" s="74">
        <f t="shared" si="0"/>
        <v>2769.2075</v>
      </c>
      <c r="G37" s="75">
        <f t="shared" si="1"/>
        <v>2574.99999999982</v>
      </c>
      <c r="K37" s="82">
        <f>IF(AND(年报!N$2&lt;=A37,A37&lt;=年报!N$3),1,0)</f>
        <v>0</v>
      </c>
    </row>
    <row r="38" spans="1:11">
      <c r="A38" s="21">
        <v>44356</v>
      </c>
      <c r="B38" s="77">
        <f>'DC4-1'!B45</f>
        <v>2581.994</v>
      </c>
      <c r="C38" s="77">
        <f>IF(ISERROR(VLOOKUP(A38,'DC4-1'!$A$4:$Q$1997,5,TRUE)),"",VLOOKUP(A38,'DC4-1'!$A$4:$Q$1997,5,TRUE))</f>
        <v>259.74</v>
      </c>
      <c r="D38" s="65">
        <v>72.511</v>
      </c>
      <c r="E38" s="65">
        <v>72.54</v>
      </c>
      <c r="F38" s="74">
        <f t="shared" ref="F38:F56" si="3">(B38+C38)-(D38+E38)/2</f>
        <v>2769.2085</v>
      </c>
      <c r="G38" s="75">
        <f t="shared" si="1"/>
        <v>2574.00000000007</v>
      </c>
      <c r="K38" s="82">
        <f>IF(AND(年报!N$2&lt;=A38,A38&lt;=年报!N$3),1,0)</f>
        <v>0</v>
      </c>
    </row>
    <row r="39" spans="1:11">
      <c r="A39" s="21">
        <v>44361</v>
      </c>
      <c r="B39" s="77">
        <f>'DC4-1'!B46</f>
        <v>2581.994</v>
      </c>
      <c r="C39" s="77">
        <f>IF(ISERROR(VLOOKUP(A39,'DC4-1'!$A$4:$Q$1997,5,TRUE)),"",VLOOKUP(A39,'DC4-1'!$A$4:$Q$1997,5,TRUE))</f>
        <v>260.884</v>
      </c>
      <c r="D39" s="65">
        <v>73.678</v>
      </c>
      <c r="E39" s="65">
        <v>73.71</v>
      </c>
      <c r="F39" s="74">
        <f t="shared" si="3"/>
        <v>2769.184</v>
      </c>
      <c r="G39" s="75">
        <f t="shared" si="1"/>
        <v>2598.50000000006</v>
      </c>
      <c r="K39" s="82">
        <f>IF(AND(年报!N$2&lt;=A39,A39&lt;=年报!N$3),1,0)</f>
        <v>0</v>
      </c>
    </row>
    <row r="40" spans="1:11">
      <c r="A40" s="21">
        <v>44363</v>
      </c>
      <c r="B40" s="77">
        <f>'DC4-1'!B47</f>
        <v>2581.994</v>
      </c>
      <c r="C40" s="77">
        <f>IF(ISERROR(VLOOKUP(A40,'DC4-1'!$A$4:$Q$1997,5,TRUE)),"",VLOOKUP(A40,'DC4-1'!$A$4:$Q$1997,5,TRUE))</f>
        <v>260.87</v>
      </c>
      <c r="D40" s="65">
        <v>73.664</v>
      </c>
      <c r="E40" s="65">
        <v>73.697</v>
      </c>
      <c r="F40" s="74">
        <f t="shared" si="3"/>
        <v>2769.1835</v>
      </c>
      <c r="G40" s="75">
        <f t="shared" si="1"/>
        <v>2599.00000000016</v>
      </c>
      <c r="K40" s="82">
        <f>IF(AND(年报!N$2&lt;=A40,A40&lt;=年报!N$3),1,0)</f>
        <v>0</v>
      </c>
    </row>
    <row r="41" spans="1:11">
      <c r="A41" s="21">
        <v>44366</v>
      </c>
      <c r="B41" s="77">
        <f>'DC4-1'!B48</f>
        <v>2581.994</v>
      </c>
      <c r="C41" s="77">
        <f>IF(ISERROR(VLOOKUP(A41,'DC4-1'!$A$4:$Q$1997,5,TRUE)),"",VLOOKUP(A41,'DC4-1'!$A$4:$Q$1997,5,TRUE))</f>
        <v>260.858</v>
      </c>
      <c r="D41" s="65">
        <v>73.661</v>
      </c>
      <c r="E41" s="65">
        <v>73.697</v>
      </c>
      <c r="F41" s="74">
        <f t="shared" si="3"/>
        <v>2769.173</v>
      </c>
      <c r="G41" s="75">
        <f t="shared" si="1"/>
        <v>2609.50000000003</v>
      </c>
      <c r="K41" s="82">
        <f>IF(AND(年报!N$2&lt;=A41,A41&lt;=年报!N$3),1,0)</f>
        <v>0</v>
      </c>
    </row>
    <row r="42" spans="1:11">
      <c r="A42" s="21">
        <v>44367</v>
      </c>
      <c r="B42" s="77">
        <f>'DC4-1'!B49</f>
        <v>2581.994</v>
      </c>
      <c r="C42" s="77">
        <f>IF(ISERROR(VLOOKUP(A42,'DC4-1'!$A$4:$Q$1997,5,TRUE)),"",VLOOKUP(A42,'DC4-1'!$A$4:$Q$1997,5,TRUE))</f>
        <v>260.8105</v>
      </c>
      <c r="D42" s="65">
        <v>73.644</v>
      </c>
      <c r="E42" s="65">
        <v>73.672</v>
      </c>
      <c r="F42" s="74">
        <f t="shared" si="3"/>
        <v>2769.1465</v>
      </c>
      <c r="G42" s="75">
        <f t="shared" si="1"/>
        <v>2635.99999999997</v>
      </c>
      <c r="K42" s="82">
        <f>IF(AND(年报!N$2&lt;=A42,A42&lt;=年报!N$3),1,0)</f>
        <v>0</v>
      </c>
    </row>
    <row r="43" spans="1:11">
      <c r="A43" s="21">
        <v>44372</v>
      </c>
      <c r="B43" s="77">
        <f>'DC4-1'!B50</f>
        <v>2581.994</v>
      </c>
      <c r="C43" s="77">
        <f>IF(ISERROR(VLOOKUP(A43,'DC4-1'!$A$4:$Q$1997,5,TRUE)),"",VLOOKUP(A43,'DC4-1'!$A$4:$Q$1997,5,TRUE))</f>
        <v>260.8405</v>
      </c>
      <c r="D43" s="65">
        <v>73.648</v>
      </c>
      <c r="E43" s="65">
        <v>73.68</v>
      </c>
      <c r="F43" s="74">
        <f t="shared" si="3"/>
        <v>2769.1705</v>
      </c>
      <c r="G43" s="75">
        <f t="shared" si="1"/>
        <v>2612.00000000053</v>
      </c>
      <c r="K43" s="82">
        <f>IF(AND(年报!N$2&lt;=A43,A43&lt;=年报!N$3),1,0)</f>
        <v>0</v>
      </c>
    </row>
    <row r="44" spans="1:11">
      <c r="A44" s="21">
        <v>44373</v>
      </c>
      <c r="B44" s="77">
        <f>'DC4-1'!B51</f>
        <v>2581.994</v>
      </c>
      <c r="C44" s="77">
        <f>IF(ISERROR(VLOOKUP(A44,'DC4-1'!$A$4:$Q$1997,5,TRUE)),"",VLOOKUP(A44,'DC4-1'!$A$4:$Q$1997,5,TRUE))</f>
        <v>260.83</v>
      </c>
      <c r="D44" s="65">
        <v>73.637</v>
      </c>
      <c r="E44" s="65">
        <v>73.669</v>
      </c>
      <c r="F44" s="74">
        <f t="shared" si="3"/>
        <v>2769.171</v>
      </c>
      <c r="G44" s="75">
        <f t="shared" si="1"/>
        <v>2611.49999999998</v>
      </c>
      <c r="H44" s="75"/>
      <c r="K44" s="82">
        <f>IF(AND(年报!N$2&lt;=A44,A44&lt;=年报!N$3),1,0)</f>
        <v>0</v>
      </c>
    </row>
    <row r="45" spans="1:11">
      <c r="A45" s="21">
        <v>44375</v>
      </c>
      <c r="B45" s="77">
        <f>'DC4-1'!B52</f>
        <v>2581.994</v>
      </c>
      <c r="C45" s="77">
        <f>IF(ISERROR(VLOOKUP(A45,'DC4-1'!$A$4:$Q$1997,5,TRUE)),"",VLOOKUP(A45,'DC4-1'!$A$4:$Q$1997,5,TRUE))</f>
        <v>260.8225</v>
      </c>
      <c r="D45" s="65">
        <v>73.635</v>
      </c>
      <c r="E45" s="65">
        <v>73.67</v>
      </c>
      <c r="F45" s="74">
        <f t="shared" si="3"/>
        <v>2769.164</v>
      </c>
      <c r="G45" s="75">
        <f t="shared" si="1"/>
        <v>2618.50000000049</v>
      </c>
      <c r="K45" s="82">
        <f>IF(AND(年报!N$2&lt;=A45,A45&lt;=年报!N$3),1,0)</f>
        <v>0</v>
      </c>
    </row>
    <row r="46" spans="1:11">
      <c r="A46" s="21">
        <v>44377</v>
      </c>
      <c r="B46" s="77">
        <f>'DC4-1'!B53</f>
        <v>2581.994</v>
      </c>
      <c r="C46" s="77">
        <f>IF(ISERROR(VLOOKUP(A46,'DC4-1'!$A$4:$Q$1997,5,TRUE)),"",VLOOKUP(A46,'DC4-1'!$A$4:$Q$1997,5,TRUE))</f>
        <v>260.8085</v>
      </c>
      <c r="D46" s="65">
        <v>73.631</v>
      </c>
      <c r="E46" s="65">
        <v>73.665</v>
      </c>
      <c r="F46" s="74">
        <f t="shared" si="3"/>
        <v>2769.1545</v>
      </c>
      <c r="G46" s="75">
        <f t="shared" si="1"/>
        <v>2628.00000000016</v>
      </c>
      <c r="K46" s="82">
        <f>IF(AND(年报!N$2&lt;=A46,A46&lt;=年报!N$3),1,0)</f>
        <v>0</v>
      </c>
    </row>
    <row r="47" spans="1:11">
      <c r="A47" s="21">
        <v>44380</v>
      </c>
      <c r="B47" s="77">
        <f>'DC4-1'!B54</f>
        <v>2581.994</v>
      </c>
      <c r="C47" s="77">
        <f>IF(ISERROR(VLOOKUP(A47,'DC4-1'!$A$4:$Q$1997,5,TRUE)),"",VLOOKUP(A47,'DC4-1'!$A$4:$Q$1997,5,TRUE))</f>
        <v>260.789</v>
      </c>
      <c r="D47" s="65">
        <v>73.625</v>
      </c>
      <c r="E47" s="65">
        <v>73.653</v>
      </c>
      <c r="F47" s="74">
        <f t="shared" si="3"/>
        <v>2769.144</v>
      </c>
      <c r="G47" s="75">
        <f t="shared" si="1"/>
        <v>2638.50000000002</v>
      </c>
      <c r="K47" s="82">
        <f>IF(AND(年报!N$2&lt;=A47,A47&lt;=年报!N$3),1,0)</f>
        <v>0</v>
      </c>
    </row>
    <row r="48" spans="1:11">
      <c r="A48" s="21">
        <v>44383</v>
      </c>
      <c r="B48" s="77">
        <f>'DC4-1'!B55</f>
        <v>2581.994</v>
      </c>
      <c r="C48" s="77">
        <f>IF(ISERROR(VLOOKUP(A48,'DC4-1'!$A$4:$Q$1997,5,TRUE)),"",VLOOKUP(A48,'DC4-1'!$A$4:$Q$1997,5,TRUE))</f>
        <v>260.794</v>
      </c>
      <c r="D48" s="65">
        <v>73.622</v>
      </c>
      <c r="E48" s="65">
        <v>73.656</v>
      </c>
      <c r="F48" s="74">
        <f t="shared" si="3"/>
        <v>2769.149</v>
      </c>
      <c r="G48" s="75">
        <f t="shared" si="1"/>
        <v>2633.50000000037</v>
      </c>
      <c r="K48" s="82">
        <f>IF(AND(年报!N$2&lt;=A48,A48&lt;=年报!N$3),1,0)</f>
        <v>0</v>
      </c>
    </row>
    <row r="49" spans="1:11">
      <c r="A49" s="21">
        <v>44385</v>
      </c>
      <c r="B49" s="77">
        <f>'DC4-1'!B56</f>
        <v>2581.994</v>
      </c>
      <c r="C49" s="77">
        <f>IF(ISERROR(VLOOKUP(A49,'DC4-1'!$A$4:$Q$1997,5,TRUE)),"",VLOOKUP(A49,'DC4-1'!$A$4:$Q$1997,5,TRUE))</f>
        <v>260.7795</v>
      </c>
      <c r="D49" s="65">
        <v>73.619</v>
      </c>
      <c r="E49" s="65">
        <v>73.652</v>
      </c>
      <c r="F49" s="74">
        <f t="shared" si="3"/>
        <v>2769.138</v>
      </c>
      <c r="G49" s="75">
        <f t="shared" si="1"/>
        <v>2644.49999999988</v>
      </c>
      <c r="K49" s="82">
        <f>IF(AND(年报!N$2&lt;=A49,A49&lt;=年报!N$3),1,0)</f>
        <v>0</v>
      </c>
    </row>
    <row r="50" spans="1:11">
      <c r="A50" s="21">
        <v>44387</v>
      </c>
      <c r="B50" s="77">
        <f>'DC4-1'!B57</f>
        <v>2581.994</v>
      </c>
      <c r="C50" s="77">
        <f>IF(ISERROR(VLOOKUP(A50,'DC4-1'!$A$4:$Q$1997,5,TRUE)),"",VLOOKUP(A50,'DC4-1'!$A$4:$Q$1997,5,TRUE))</f>
        <v>260.775</v>
      </c>
      <c r="D50" s="65">
        <v>73.611</v>
      </c>
      <c r="E50" s="65">
        <v>73.639</v>
      </c>
      <c r="F50" s="74">
        <f t="shared" si="3"/>
        <v>2769.144</v>
      </c>
      <c r="G50" s="75">
        <f t="shared" si="1"/>
        <v>2638.50000000002</v>
      </c>
      <c r="K50" s="82">
        <f>IF(AND(年报!N$2&lt;=A50,A50&lt;=年报!N$3),1,0)</f>
        <v>0</v>
      </c>
    </row>
    <row r="51" spans="1:11">
      <c r="A51" s="21">
        <v>44390</v>
      </c>
      <c r="B51" s="77">
        <f>'DC4-1'!B58</f>
        <v>2581.994</v>
      </c>
      <c r="C51" s="77">
        <f>IF(ISERROR(VLOOKUP(A51,'DC4-1'!$A$4:$Q$1997,5,TRUE)),"",VLOOKUP(A51,'DC4-1'!$A$4:$Q$1997,5,TRUE))</f>
        <v>260.771</v>
      </c>
      <c r="D51" s="65">
        <v>73.609</v>
      </c>
      <c r="E51" s="65">
        <v>73.641</v>
      </c>
      <c r="F51" s="74">
        <f t="shared" si="3"/>
        <v>2769.14</v>
      </c>
      <c r="G51" s="75">
        <f t="shared" si="1"/>
        <v>2642.49999999993</v>
      </c>
      <c r="K51" s="82">
        <f>IF(AND(年报!N$2&lt;=A51,A51&lt;=年报!N$3),1,0)</f>
        <v>0</v>
      </c>
    </row>
    <row r="52" spans="1:11">
      <c r="A52" s="21">
        <v>44397</v>
      </c>
      <c r="B52" s="77">
        <f>'DC4-1'!B59</f>
        <v>2581.994</v>
      </c>
      <c r="C52" s="77">
        <f>IF(ISERROR(VLOOKUP(A52,'DC4-1'!$A$4:$Q$1997,5,TRUE)),"",VLOOKUP(A52,'DC4-1'!$A$4:$Q$1997,5,TRUE))</f>
        <v>262.638</v>
      </c>
      <c r="D52" s="65">
        <v>75.505</v>
      </c>
      <c r="E52" s="65">
        <v>75.535</v>
      </c>
      <c r="F52" s="74">
        <f t="shared" si="3"/>
        <v>2769.112</v>
      </c>
      <c r="G52" s="75">
        <f t="shared" si="1"/>
        <v>2670.50000000017</v>
      </c>
      <c r="K52" s="82">
        <f>IF(AND(年报!N$2&lt;=A52,A52&lt;=年报!N$3),1,0)</f>
        <v>0</v>
      </c>
    </row>
    <row r="53" spans="1:11">
      <c r="A53" s="21">
        <v>44401</v>
      </c>
      <c r="B53" s="77">
        <f>'DC4-1'!B60</f>
        <v>2581.994</v>
      </c>
      <c r="C53" s="77">
        <f>IF(ISERROR(VLOOKUP(A53,'DC4-1'!$A$4:$Q$1997,5,TRUE)),"",VLOOKUP(A53,'DC4-1'!$A$4:$Q$1997,5,TRUE))</f>
        <v>262.635</v>
      </c>
      <c r="D53" s="65">
        <v>75.499</v>
      </c>
      <c r="E53" s="65">
        <v>75.531</v>
      </c>
      <c r="F53" s="74">
        <f t="shared" si="3"/>
        <v>2769.114</v>
      </c>
      <c r="G53" s="75">
        <f t="shared" si="1"/>
        <v>2668.50000000022</v>
      </c>
      <c r="K53" s="82">
        <f>IF(AND(年报!N$2&lt;=A53,A53&lt;=年报!N$3),1,0)</f>
        <v>0</v>
      </c>
    </row>
    <row r="54" spans="1:11">
      <c r="A54" s="21">
        <v>44437</v>
      </c>
      <c r="B54" s="77">
        <f>'DC4-1'!B61</f>
        <v>2581.994</v>
      </c>
      <c r="C54" s="77">
        <f>IF(ISERROR(VLOOKUP(A54,'DC4-1'!$A$4:$Q$1997,5,TRUE)),"",VLOOKUP(A54,'DC4-1'!$A$4:$Q$1997,5,TRUE))</f>
        <v>269.265</v>
      </c>
      <c r="D54" s="65">
        <v>82.19</v>
      </c>
      <c r="E54" s="65">
        <v>82.212</v>
      </c>
      <c r="F54" s="74">
        <f t="shared" si="3"/>
        <v>2769.058</v>
      </c>
      <c r="G54" s="75">
        <f t="shared" si="1"/>
        <v>2724.50000000026</v>
      </c>
      <c r="K54" s="82">
        <f>IF(AND(年报!N$2&lt;=A54,A54&lt;=年报!N$3),1,0)</f>
        <v>0</v>
      </c>
    </row>
    <row r="55" spans="1:11">
      <c r="A55" s="21">
        <v>44445</v>
      </c>
      <c r="B55" s="77">
        <f>'DC4-1'!B62</f>
        <v>2581.994</v>
      </c>
      <c r="C55" s="77">
        <f>IF(ISERROR(VLOOKUP(A55,'DC4-1'!$A$4:$Q$1997,5,TRUE)),"",VLOOKUP(A55,'DC4-1'!$A$4:$Q$1997,5,TRUE))</f>
        <v>269.7915</v>
      </c>
      <c r="D55" s="65">
        <v>82.737</v>
      </c>
      <c r="E55" s="65">
        <v>82.768</v>
      </c>
      <c r="F55" s="74">
        <f t="shared" si="3"/>
        <v>2769.033</v>
      </c>
      <c r="G55" s="75">
        <f t="shared" si="1"/>
        <v>2749.50000000035</v>
      </c>
      <c r="K55" s="82">
        <f>IF(AND(年报!N$2&lt;=A55,A55&lt;=年报!N$3),1,0)</f>
        <v>0</v>
      </c>
    </row>
    <row r="56" spans="1:11">
      <c r="A56" s="21">
        <v>44448</v>
      </c>
      <c r="B56" s="77">
        <f>'DC4-1'!B63</f>
        <v>2581.994</v>
      </c>
      <c r="C56" s="77">
        <f>IF(ISERROR(VLOOKUP(A56,'DC4-1'!$A$4:$Q$1997,5,TRUE)),"",VLOOKUP(A56,'DC4-1'!$A$4:$Q$1997,5,TRUE))</f>
        <v>269.7105</v>
      </c>
      <c r="D56" s="65">
        <v>82.644</v>
      </c>
      <c r="E56" s="65">
        <v>82.753</v>
      </c>
      <c r="F56" s="74">
        <f t="shared" si="3"/>
        <v>2769.006</v>
      </c>
      <c r="G56" s="75">
        <f t="shared" si="1"/>
        <v>2776.49999999994</v>
      </c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>
        <f>IF(AND(年报!N$2&lt;=A63,A63&lt;=年报!N$3),1,0)</f>
        <v>0</v>
      </c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F66" s="74"/>
      <c r="G66" s="75"/>
      <c r="H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F89" s="74"/>
      <c r="G89" s="75"/>
      <c r="H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F112" s="74"/>
      <c r="G112" s="75"/>
      <c r="H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F135" s="74"/>
      <c r="G135" s="75"/>
      <c r="H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F158" s="74"/>
      <c r="G158" s="75"/>
      <c r="H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F181" s="74"/>
      <c r="G181" s="75"/>
      <c r="H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F204" s="74"/>
      <c r="G204" s="75"/>
      <c r="H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F227" s="74"/>
      <c r="G227" s="75"/>
      <c r="H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:11">
      <c r="A231" s="21"/>
      <c r="B231" s="77"/>
      <c r="C231" s="77"/>
      <c r="D231" s="65"/>
      <c r="E231" s="65"/>
      <c r="F231" s="74"/>
      <c r="G231" s="75"/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  <row r="873" spans="11:11">
      <c r="K873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2"/>
  <sheetViews>
    <sheetView topLeftCell="A27" workbookViewId="0">
      <selection activeCell="E53" sqref="E53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235</v>
      </c>
      <c r="B2" s="65"/>
      <c r="C2" s="69">
        <v>43921</v>
      </c>
      <c r="D2" s="70" t="s">
        <v>236</v>
      </c>
      <c r="E2" s="70" t="s">
        <v>237</v>
      </c>
      <c r="F2" s="93">
        <v>2777.774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43930</v>
      </c>
      <c r="B4" s="77">
        <f>'DC4-1'!B13</f>
        <v>2581.994</v>
      </c>
      <c r="C4" s="77">
        <f>IF(ISERROR(VLOOKUP(A4,'DC4-1'!$A$4:$Q$1997,5,TRUE)),"",VLOOKUP(A4,'DC4-1'!$A$4:$Q$1997,5,TRUE))</f>
        <v>200.2455</v>
      </c>
      <c r="D4" s="65">
        <v>4.217</v>
      </c>
      <c r="E4" s="65">
        <v>4.249</v>
      </c>
      <c r="F4" s="74">
        <f t="shared" ref="F4:F27" si="0">(B4+C4)-(D4+E4)/2</f>
        <v>2778.0065</v>
      </c>
      <c r="G4" s="75">
        <f t="shared" ref="G4:G52" si="1">(F$4-F4)*1000</f>
        <v>0</v>
      </c>
      <c r="K4" s="82">
        <f>IF(AND(年报!N$2&lt;=A4,A4&lt;=年报!N$3),1,0)</f>
        <v>1</v>
      </c>
    </row>
    <row r="5" spans="1:11">
      <c r="A5" s="21">
        <v>43938</v>
      </c>
      <c r="B5" s="77">
        <f>'DC4-1'!B14</f>
        <v>2581.994</v>
      </c>
      <c r="C5" s="77">
        <f>IF(ISERROR(VLOOKUP(A5,'DC4-1'!$A$4:$Q$1997,5,TRUE)),"",VLOOKUP(A5,'DC4-1'!$A$4:$Q$1997,5,TRUE))</f>
        <v>203.081</v>
      </c>
      <c r="D5" s="65">
        <v>7.111</v>
      </c>
      <c r="E5" s="65">
        <v>7.145</v>
      </c>
      <c r="F5" s="74">
        <f t="shared" si="0"/>
        <v>2777.947</v>
      </c>
      <c r="G5" s="75">
        <f t="shared" si="1"/>
        <v>59.4999999998436</v>
      </c>
      <c r="K5" s="82">
        <f>IF(AND(年报!N$2&lt;=A5,A5&lt;=年报!N$3),1,0)</f>
        <v>1</v>
      </c>
    </row>
    <row r="6" spans="1:11">
      <c r="A6" s="21">
        <v>43942</v>
      </c>
      <c r="B6" s="77">
        <f>'DC4-1'!B15</f>
        <v>2581.994</v>
      </c>
      <c r="C6" s="77">
        <f>IF(ISERROR(VLOOKUP(A6,'DC4-1'!$A$4:$Q$1997,5,TRUE)),"",VLOOKUP(A6,'DC4-1'!$A$4:$Q$1997,5,TRUE))</f>
        <v>203.493</v>
      </c>
      <c r="D6" s="65">
        <v>7.619</v>
      </c>
      <c r="E6" s="65">
        <v>7.652</v>
      </c>
      <c r="F6" s="74">
        <f t="shared" si="0"/>
        <v>2777.8515</v>
      </c>
      <c r="G6" s="75">
        <f t="shared" si="1"/>
        <v>154.999999999745</v>
      </c>
      <c r="K6" s="82">
        <f>IF(AND(年报!N$2&lt;=A6,A6&lt;=年报!N$3),1,0)</f>
        <v>1</v>
      </c>
    </row>
    <row r="7" spans="1:11">
      <c r="A7" s="21">
        <v>43951</v>
      </c>
      <c r="B7" s="77">
        <f>'DC4-1'!B16</f>
        <v>2581.994</v>
      </c>
      <c r="C7" s="77">
        <f>IF(ISERROR(VLOOKUP(A7,'DC4-1'!$A$4:$Q$1997,5,TRUE)),"",VLOOKUP(A7,'DC4-1'!$A$4:$Q$1997,5,TRUE))</f>
        <v>206.1375</v>
      </c>
      <c r="D7" s="65">
        <v>10.37</v>
      </c>
      <c r="E7" s="65">
        <v>10.401</v>
      </c>
      <c r="F7" s="74">
        <f t="shared" si="0"/>
        <v>2777.746</v>
      </c>
      <c r="G7" s="75">
        <f t="shared" si="1"/>
        <v>260.499999999865</v>
      </c>
      <c r="K7" s="82">
        <f>IF(AND(年报!N$2&lt;=A7,A7&lt;=年报!N$3),1,0)</f>
        <v>1</v>
      </c>
    </row>
    <row r="8" spans="1:11">
      <c r="A8" s="21">
        <v>43956</v>
      </c>
      <c r="B8" s="77">
        <f>'DC4-1'!B17</f>
        <v>2581.994</v>
      </c>
      <c r="C8" s="77">
        <f>IF(ISERROR(VLOOKUP(A8,'DC4-1'!$A$4:$Q$1997,5,TRUE)),"",VLOOKUP(A8,'DC4-1'!$A$4:$Q$1997,5,TRUE))</f>
        <v>206.577</v>
      </c>
      <c r="D8" s="65">
        <v>10.838</v>
      </c>
      <c r="E8" s="65">
        <v>10.869</v>
      </c>
      <c r="F8" s="74">
        <f t="shared" si="0"/>
        <v>2777.7175</v>
      </c>
      <c r="G8" s="75">
        <f t="shared" si="1"/>
        <v>289.000000000215</v>
      </c>
      <c r="K8" s="82">
        <f>IF(AND(年报!N$2&lt;=A8,A8&lt;=年报!N$3),1,0)</f>
        <v>1</v>
      </c>
    </row>
    <row r="9" spans="1:11">
      <c r="A9" s="21">
        <v>43964</v>
      </c>
      <c r="B9" s="77">
        <f>'DC4-1'!B18</f>
        <v>2581.994</v>
      </c>
      <c r="C9" s="77">
        <f>IF(ISERROR(VLOOKUP(A9,'DC4-1'!$A$4:$Q$1997,5,TRUE)),"",VLOOKUP(A9,'DC4-1'!$A$4:$Q$1997,5,TRUE))</f>
        <v>209.16</v>
      </c>
      <c r="D9" s="65">
        <v>13.547</v>
      </c>
      <c r="E9" s="65">
        <v>13.579</v>
      </c>
      <c r="F9" s="74">
        <f t="shared" si="0"/>
        <v>2777.591</v>
      </c>
      <c r="G9" s="75">
        <f t="shared" si="1"/>
        <v>415.500000000065</v>
      </c>
      <c r="K9" s="82">
        <f>IF(AND(年报!N$2&lt;=A9,A9&lt;=年报!N$3),1,0)</f>
        <v>1</v>
      </c>
    </row>
    <row r="10" spans="1:11">
      <c r="A10" s="21">
        <v>43972</v>
      </c>
      <c r="B10" s="77">
        <f>'DC4-1'!B19</f>
        <v>2581.994</v>
      </c>
      <c r="C10" s="77">
        <f>IF(ISERROR(VLOOKUP(A10,'DC4-1'!$A$4:$Q$1997,5,TRUE)),"",VLOOKUP(A10,'DC4-1'!$A$4:$Q$1997,5,TRUE))</f>
        <v>212.1685</v>
      </c>
      <c r="D10" s="65">
        <v>16.648</v>
      </c>
      <c r="E10" s="65">
        <v>16.679</v>
      </c>
      <c r="F10" s="74">
        <f t="shared" si="0"/>
        <v>2777.499</v>
      </c>
      <c r="G10" s="75">
        <f t="shared" si="1"/>
        <v>507.499999999709</v>
      </c>
      <c r="K10" s="82">
        <f>IF(AND(年报!N$2&lt;=A10,A10&lt;=年报!N$3),1,0)</f>
        <v>1</v>
      </c>
    </row>
    <row r="11" spans="1:11">
      <c r="A11" s="21">
        <v>43980</v>
      </c>
      <c r="B11" s="77">
        <f>'DC4-1'!B20</f>
        <v>2581.994</v>
      </c>
      <c r="C11" s="77">
        <f>IF(ISERROR(VLOOKUP(A11,'DC4-1'!$A$4:$Q$1997,5,TRUE)),"",VLOOKUP(A11,'DC4-1'!$A$4:$Q$1997,5,TRUE))</f>
        <v>212.1675</v>
      </c>
      <c r="D11" s="65">
        <v>16.639</v>
      </c>
      <c r="E11" s="65">
        <v>16.644</v>
      </c>
      <c r="F11" s="74">
        <f t="shared" si="0"/>
        <v>2777.52</v>
      </c>
      <c r="G11" s="75">
        <f t="shared" si="1"/>
        <v>486.499999999978</v>
      </c>
      <c r="K11" s="82">
        <f>IF(AND(年报!N$2&lt;=A11,A11&lt;=年报!N$3),1,0)</f>
        <v>1</v>
      </c>
    </row>
    <row r="12" spans="1:11">
      <c r="A12" s="21">
        <v>43999</v>
      </c>
      <c r="B12" s="77">
        <f>'DC4-1'!B21</f>
        <v>2581.994</v>
      </c>
      <c r="C12" s="77">
        <f>IF(ISERROR(VLOOKUP(A12,'DC4-1'!$A$4:$Q$1997,5,TRUE)),"",VLOOKUP(A12,'DC4-1'!$A$4:$Q$1997,5,TRUE))</f>
        <v>215.368</v>
      </c>
      <c r="D12" s="65">
        <v>20.05</v>
      </c>
      <c r="E12" s="65">
        <v>20.09</v>
      </c>
      <c r="F12" s="74">
        <f t="shared" si="0"/>
        <v>2777.292</v>
      </c>
      <c r="G12" s="75">
        <f t="shared" si="1"/>
        <v>714.500000000044</v>
      </c>
      <c r="K12" s="82">
        <f>IF(AND(年报!N$2&lt;=A12,A12&lt;=年报!N$3),1,0)</f>
        <v>1</v>
      </c>
    </row>
    <row r="13" spans="1:11">
      <c r="A13" s="21">
        <v>44008</v>
      </c>
      <c r="B13" s="77">
        <f>'DC4-1'!B22</f>
        <v>2581.994</v>
      </c>
      <c r="C13" s="77">
        <f>IF(ISERROR(VLOOKUP(A13,'DC4-1'!$A$4:$Q$1997,5,TRUE)),"",VLOOKUP(A13,'DC4-1'!$A$4:$Q$1997,5,TRUE))</f>
        <v>215.364</v>
      </c>
      <c r="D13" s="65">
        <v>20.053</v>
      </c>
      <c r="E13" s="65">
        <v>20.093</v>
      </c>
      <c r="F13" s="74">
        <f t="shared" si="0"/>
        <v>2777.285</v>
      </c>
      <c r="G13" s="75">
        <f t="shared" si="1"/>
        <v>721.499999999651</v>
      </c>
      <c r="K13" s="82">
        <f>IF(AND(年报!N$2&lt;=A13,A13&lt;=年报!N$3),1,0)</f>
        <v>1</v>
      </c>
    </row>
    <row r="14" spans="1:11">
      <c r="A14" s="21">
        <v>44056</v>
      </c>
      <c r="B14" s="77">
        <f>'DC4-1'!B23</f>
        <v>2581.994</v>
      </c>
      <c r="C14" s="77">
        <f>IF(ISERROR(VLOOKUP(A14,'DC4-1'!$A$4:$Q$1997,5,TRUE)),"",VLOOKUP(A14,'DC4-1'!$A$4:$Q$1997,5,TRUE))</f>
        <v>219.0455</v>
      </c>
      <c r="D14" s="65">
        <v>24.086</v>
      </c>
      <c r="E14" s="65">
        <v>24.088</v>
      </c>
      <c r="F14" s="74">
        <f t="shared" si="0"/>
        <v>2776.9525</v>
      </c>
      <c r="G14" s="75">
        <f t="shared" si="1"/>
        <v>1053.99999999963</v>
      </c>
      <c r="K14" s="82">
        <f>IF(AND(年报!N$2&lt;=A14,A14&lt;=年报!N$3),1,0)</f>
        <v>1</v>
      </c>
    </row>
    <row r="15" spans="1:11">
      <c r="A15" s="21">
        <v>44062</v>
      </c>
      <c r="B15" s="77">
        <f>'DC4-1'!B24</f>
        <v>2581.994</v>
      </c>
      <c r="C15" s="77">
        <f>IF(ISERROR(VLOOKUP(A15,'DC4-1'!$A$4:$Q$1997,5,TRUE)),"",VLOOKUP(A15,'DC4-1'!$A$4:$Q$1997,5,TRUE))</f>
        <v>218.996</v>
      </c>
      <c r="D15" s="65">
        <v>24.048</v>
      </c>
      <c r="E15" s="65">
        <v>24.082</v>
      </c>
      <c r="F15" s="74">
        <f t="shared" si="0"/>
        <v>2776.925</v>
      </c>
      <c r="G15" s="75">
        <f t="shared" si="1"/>
        <v>1081.49999999978</v>
      </c>
      <c r="K15" s="82">
        <f>IF(AND(年报!N$2&lt;=A15,A15&lt;=年报!N$3),1,0)</f>
        <v>1</v>
      </c>
    </row>
    <row r="16" spans="1:11">
      <c r="A16" s="21">
        <v>44070</v>
      </c>
      <c r="B16" s="77">
        <f>'DC4-1'!B25</f>
        <v>2581.994</v>
      </c>
      <c r="C16" s="77">
        <f>IF(ISERROR(VLOOKUP(A16,'DC4-1'!$A$4:$Q$1997,5,TRUE)),"",VLOOKUP(A16,'DC4-1'!$A$4:$Q$1997,5,TRUE))</f>
        <v>222.3115</v>
      </c>
      <c r="D16" s="65">
        <v>27.41</v>
      </c>
      <c r="E16" s="65">
        <v>27.442</v>
      </c>
      <c r="F16" s="74">
        <f t="shared" si="0"/>
        <v>2776.8795</v>
      </c>
      <c r="G16" s="75">
        <f t="shared" si="1"/>
        <v>1126.99999999995</v>
      </c>
      <c r="K16" s="82">
        <f>IF(AND(年报!N$2&lt;=A16,A16&lt;=年报!N$3),1,0)</f>
        <v>1</v>
      </c>
    </row>
    <row r="17" spans="1:11">
      <c r="A17" s="21">
        <v>44084</v>
      </c>
      <c r="B17" s="77">
        <f>'DC4-1'!B26</f>
        <v>2581.994</v>
      </c>
      <c r="C17" s="77">
        <f>IF(ISERROR(VLOOKUP(A17,'DC4-1'!$A$4:$Q$1997,5,TRUE)),"",VLOOKUP(A17,'DC4-1'!$A$4:$Q$1997,5,TRUE))</f>
        <v>224.9835</v>
      </c>
      <c r="D17" s="65">
        <v>30.161</v>
      </c>
      <c r="E17" s="65">
        <v>30.195</v>
      </c>
      <c r="F17" s="74">
        <f t="shared" si="0"/>
        <v>2776.7995</v>
      </c>
      <c r="G17" s="75">
        <f t="shared" si="1"/>
        <v>1206.99999999988</v>
      </c>
      <c r="K17" s="82">
        <f>IF(AND(年报!N$2&lt;=A17,A17&lt;=年报!N$3),1,0)</f>
        <v>1</v>
      </c>
    </row>
    <row r="18" spans="1:11">
      <c r="A18" s="21">
        <v>44092</v>
      </c>
      <c r="B18" s="77">
        <f>'DC4-1'!B27</f>
        <v>2581.994</v>
      </c>
      <c r="C18" s="77">
        <f>IF(ISERROR(VLOOKUP(A18,'DC4-1'!$A$4:$Q$1997,5,TRUE)),"",VLOOKUP(A18,'DC4-1'!$A$4:$Q$1997,5,TRUE))</f>
        <v>224.9535</v>
      </c>
      <c r="D18" s="65">
        <v>30.158</v>
      </c>
      <c r="E18" s="65">
        <v>30.186</v>
      </c>
      <c r="F18" s="74">
        <f t="shared" si="0"/>
        <v>2776.7755</v>
      </c>
      <c r="G18" s="75">
        <f t="shared" si="1"/>
        <v>1230.99999999977</v>
      </c>
      <c r="K18" s="82">
        <f>IF(AND(年报!N$2&lt;=A18,A18&lt;=年报!N$3),1,0)</f>
        <v>1</v>
      </c>
    </row>
    <row r="19" spans="1:11">
      <c r="A19" s="21">
        <v>44100</v>
      </c>
      <c r="B19" s="77">
        <f>'DC4-1'!B28</f>
        <v>2581.994</v>
      </c>
      <c r="C19" s="77">
        <f>IF(ISERROR(VLOOKUP(A19,'DC4-1'!$A$4:$Q$1997,5,TRUE)),"",VLOOKUP(A19,'DC4-1'!$A$4:$Q$1997,5,TRUE))</f>
        <v>225.3425</v>
      </c>
      <c r="D19" s="65">
        <v>30.59</v>
      </c>
      <c r="E19" s="65">
        <v>30.626</v>
      </c>
      <c r="F19" s="74">
        <f t="shared" si="0"/>
        <v>2776.7285</v>
      </c>
      <c r="G19" s="75">
        <f t="shared" si="1"/>
        <v>1277.99999999979</v>
      </c>
      <c r="H19" s="75"/>
      <c r="K19" s="82">
        <f>IF(AND(年报!N$2&lt;=A19,A19&lt;=年报!N$3),1,0)</f>
        <v>1</v>
      </c>
    </row>
    <row r="20" spans="1:11">
      <c r="A20" s="21">
        <v>44114</v>
      </c>
      <c r="B20" s="77">
        <f>'DC4-1'!B29</f>
        <v>2581.994</v>
      </c>
      <c r="C20" s="77">
        <f>IF(ISERROR(VLOOKUP(A20,'DC4-1'!$A$4:$Q$1997,5,TRUE)),"",VLOOKUP(A20,'DC4-1'!$A$4:$Q$1997,5,TRUE))</f>
        <v>228.4075</v>
      </c>
      <c r="D20" s="65">
        <v>33.716</v>
      </c>
      <c r="E20" s="65">
        <v>33.75</v>
      </c>
      <c r="F20" s="74">
        <f t="shared" si="0"/>
        <v>2776.6685</v>
      </c>
      <c r="G20" s="75">
        <f t="shared" si="1"/>
        <v>1338.00000000019</v>
      </c>
      <c r="K20" s="82">
        <f>IF(AND(年报!N$2&lt;=A20,A20&lt;=年报!N$3),1,0)</f>
        <v>1</v>
      </c>
    </row>
    <row r="21" spans="1:11">
      <c r="A21" s="21">
        <v>44228</v>
      </c>
      <c r="B21" s="77">
        <f>'DC4-1'!B30</f>
        <v>2581.994</v>
      </c>
      <c r="C21" s="77">
        <f>IF(ISERROR(VLOOKUP(A21,'DC4-1'!$A$4:$Q$1997,5,TRUE)),"",VLOOKUP(A21,'DC4-1'!$A$4:$Q$1997,5,TRUE))</f>
        <v>249.8045</v>
      </c>
      <c r="D21" s="65">
        <v>55.788</v>
      </c>
      <c r="E21" s="65">
        <v>55.821</v>
      </c>
      <c r="F21" s="74">
        <f t="shared" si="0"/>
        <v>2775.994</v>
      </c>
      <c r="G21" s="75">
        <f t="shared" si="1"/>
        <v>2012.49999999982</v>
      </c>
      <c r="K21" s="82">
        <f>IF(AND(年报!N$2&lt;=A21,A21&lt;=年报!N$3),1,0)</f>
        <v>0</v>
      </c>
    </row>
    <row r="22" spans="1:11">
      <c r="A22" s="21">
        <v>44256</v>
      </c>
      <c r="B22" s="77">
        <f>'DC4-1'!B31</f>
        <v>2581.994</v>
      </c>
      <c r="C22" s="77">
        <f>IF(ISERROR(VLOOKUP(A22,'DC4-1'!$A$4:$Q$1997,5,TRUE)),"",VLOOKUP(A22,'DC4-1'!$A$4:$Q$1997,5,TRUE))</f>
        <v>249.7185</v>
      </c>
      <c r="D22" s="65">
        <v>55.782</v>
      </c>
      <c r="E22" s="65">
        <v>55.815</v>
      </c>
      <c r="F22" s="74">
        <f t="shared" si="0"/>
        <v>2775.914</v>
      </c>
      <c r="G22" s="75">
        <f t="shared" si="1"/>
        <v>2092.49999999975</v>
      </c>
      <c r="K22" s="82">
        <f>IF(AND(年报!N$2&lt;=A22,A22&lt;=年报!N$3),1,0)</f>
        <v>0</v>
      </c>
    </row>
    <row r="23" spans="1:11">
      <c r="A23" s="21">
        <v>44273</v>
      </c>
      <c r="B23" s="77">
        <f>'DC4-1'!B32</f>
        <v>2581.994</v>
      </c>
      <c r="C23" s="77">
        <f>IF(ISERROR(VLOOKUP(A23,'DC4-1'!$A$4:$Q$1997,5,TRUE)),"",VLOOKUP(A23,'DC4-1'!$A$4:$Q$1997,5,TRUE))</f>
        <v>253.0285</v>
      </c>
      <c r="D23" s="65">
        <v>59.13</v>
      </c>
      <c r="E23" s="65">
        <v>59.163</v>
      </c>
      <c r="F23" s="74">
        <f t="shared" si="0"/>
        <v>2775.876</v>
      </c>
      <c r="G23" s="75">
        <f t="shared" si="1"/>
        <v>2130.49999999976</v>
      </c>
      <c r="K23" s="82">
        <f>IF(AND(年报!N$2&lt;=A23,A23&lt;=年报!N$3),1,0)</f>
        <v>0</v>
      </c>
    </row>
    <row r="24" spans="1:11">
      <c r="A24" s="21">
        <v>44287</v>
      </c>
      <c r="B24" s="77">
        <f>'DC4-1'!B33</f>
        <v>2581.994</v>
      </c>
      <c r="C24" s="77">
        <f>IF(ISERROR(VLOOKUP(A24,'DC4-1'!$A$4:$Q$1997,5,TRUE)),"",VLOOKUP(A24,'DC4-1'!$A$4:$Q$1997,5,TRUE))</f>
        <v>256.094</v>
      </c>
      <c r="D24" s="65">
        <v>62.239</v>
      </c>
      <c r="E24" s="65">
        <v>62.27</v>
      </c>
      <c r="F24" s="74">
        <f t="shared" si="0"/>
        <v>2775.8335</v>
      </c>
      <c r="G24" s="75">
        <f t="shared" si="1"/>
        <v>2172.99999999977</v>
      </c>
      <c r="K24" s="82">
        <f>IF(AND(年报!N$2&lt;=A24,A24&lt;=年报!N$3),1,0)</f>
        <v>0</v>
      </c>
    </row>
    <row r="25" spans="1:11">
      <c r="A25" s="21">
        <v>44295</v>
      </c>
      <c r="B25" s="77">
        <f>'DC4-1'!B34</f>
        <v>2581.994</v>
      </c>
      <c r="C25" s="77">
        <f>IF(ISERROR(VLOOKUP(A25,'DC4-1'!$A$4:$Q$1997,5,TRUE)),"",VLOOKUP(A25,'DC4-1'!$A$4:$Q$1997,5,TRUE))</f>
        <v>256.6705</v>
      </c>
      <c r="D25" s="65">
        <v>62.84</v>
      </c>
      <c r="E25" s="65">
        <v>62.87</v>
      </c>
      <c r="F25" s="74">
        <f t="shared" si="0"/>
        <v>2775.8095</v>
      </c>
      <c r="G25" s="75">
        <f t="shared" si="1"/>
        <v>2196.99999999966</v>
      </c>
      <c r="K25" s="82">
        <f>IF(AND(年报!N$2&lt;=A25,A25&lt;=年报!N$3),1,0)</f>
        <v>0</v>
      </c>
    </row>
    <row r="26" spans="1:11">
      <c r="A26" s="21">
        <v>44318</v>
      </c>
      <c r="B26" s="77">
        <f>'DC4-1'!B35</f>
        <v>2581.994</v>
      </c>
      <c r="C26" s="77">
        <f>IF(ISERROR(VLOOKUP(A26,'DC4-1'!$A$4:$Q$1997,5,TRUE)),"",VLOOKUP(A26,'DC4-1'!$A$4:$Q$1997,5,TRUE))</f>
        <v>259.476</v>
      </c>
      <c r="D26" s="65">
        <v>65.705</v>
      </c>
      <c r="E26" s="65">
        <v>65.738</v>
      </c>
      <c r="F26" s="74">
        <f t="shared" si="0"/>
        <v>2775.7485</v>
      </c>
      <c r="G26" s="75">
        <f t="shared" si="1"/>
        <v>2257.99999999981</v>
      </c>
      <c r="K26" s="82">
        <f>IF(AND(年报!N$2&lt;=A26,A26&lt;=年报!N$3),1,0)</f>
        <v>0</v>
      </c>
    </row>
    <row r="27" spans="1:11">
      <c r="A27" s="21">
        <v>44325</v>
      </c>
      <c r="B27" s="77">
        <f>'DC4-1'!B36</f>
        <v>2581.994</v>
      </c>
      <c r="C27" s="77">
        <f>IF(ISERROR(VLOOKUP(A27,'DC4-1'!$A$4:$Q$1997,5,TRUE)),"",VLOOKUP(A27,'DC4-1'!$A$4:$Q$1997,5,TRUE))</f>
        <v>259.4725</v>
      </c>
      <c r="D27" s="65">
        <v>65.706</v>
      </c>
      <c r="E27" s="65">
        <v>65.738</v>
      </c>
      <c r="F27" s="74">
        <f t="shared" si="0"/>
        <v>2775.7445</v>
      </c>
      <c r="G27" s="75">
        <f t="shared" si="1"/>
        <v>2262.00000000017</v>
      </c>
      <c r="K27" s="82">
        <f>IF(AND(年报!N$2&lt;=A27,A27&lt;=年报!N$3),1,0)</f>
        <v>0</v>
      </c>
    </row>
    <row r="28" spans="1:11">
      <c r="A28" s="21">
        <v>44333</v>
      </c>
      <c r="B28" s="77">
        <f>'DC4-1'!B37</f>
        <v>2581.994</v>
      </c>
      <c r="C28" s="77">
        <f>IF(ISERROR(VLOOKUP(A28,'DC4-1'!$A$4:$Q$1997,5,TRUE)),"",VLOOKUP(A28,'DC4-1'!$A$4:$Q$1997,5,TRUE))</f>
        <v>259.415</v>
      </c>
      <c r="D28" s="65">
        <v>65.704</v>
      </c>
      <c r="E28" s="65">
        <v>65.735</v>
      </c>
      <c r="F28" s="74">
        <f t="shared" ref="F28:F52" si="2">(B28+C28)-(D28+E28)/2</f>
        <v>2775.6895</v>
      </c>
      <c r="G28" s="75">
        <f t="shared" si="1"/>
        <v>2317.00000000001</v>
      </c>
      <c r="K28" s="82">
        <f>IF(AND(年报!N$2&lt;=A28,A28&lt;=年报!N$3),1,0)</f>
        <v>0</v>
      </c>
    </row>
    <row r="29" spans="1:11">
      <c r="A29" s="21">
        <v>44345</v>
      </c>
      <c r="B29" s="77">
        <f>'DC4-1'!B38</f>
        <v>2581.994</v>
      </c>
      <c r="C29" s="77">
        <f>IF(ISERROR(VLOOKUP(A29,'DC4-1'!$A$4:$Q$1997,5,TRUE)),"",VLOOKUP(A29,'DC4-1'!$A$4:$Q$1997,5,TRUE))</f>
        <v>259.8015</v>
      </c>
      <c r="D29" s="65">
        <v>66.121</v>
      </c>
      <c r="E29" s="65">
        <v>66.157</v>
      </c>
      <c r="F29" s="74">
        <f t="shared" si="2"/>
        <v>2775.6565</v>
      </c>
      <c r="G29" s="75">
        <f t="shared" si="1"/>
        <v>2349.99999999991</v>
      </c>
      <c r="K29" s="82">
        <f>IF(AND(年报!N$2&lt;=A29,A29&lt;=年报!N$3),1,0)</f>
        <v>0</v>
      </c>
    </row>
    <row r="30" spans="1:11">
      <c r="A30" s="21">
        <v>44352</v>
      </c>
      <c r="B30" s="77">
        <f>'DC4-1'!B39</f>
        <v>2581.994</v>
      </c>
      <c r="C30" s="77">
        <f>IF(ISERROR(VLOOKUP(A30,'DC4-1'!$A$4:$Q$1997,5,TRUE)),"",VLOOKUP(A30,'DC4-1'!$A$4:$Q$1997,5,TRUE))</f>
        <v>259.7625</v>
      </c>
      <c r="D30" s="65">
        <v>66.113</v>
      </c>
      <c r="E30" s="65">
        <v>66.145</v>
      </c>
      <c r="F30" s="74">
        <f t="shared" si="2"/>
        <v>2775.6275</v>
      </c>
      <c r="G30" s="75">
        <f t="shared" si="1"/>
        <v>2378.99999999991</v>
      </c>
      <c r="K30" s="82">
        <f>IF(AND(年报!N$2&lt;=A30,A30&lt;=年报!N$3),1,0)</f>
        <v>0</v>
      </c>
    </row>
    <row r="31" s="83" customFormat="1" spans="1:13">
      <c r="A31" s="84">
        <v>44356</v>
      </c>
      <c r="B31" s="85">
        <f>AVERAGE(B32:B34)</f>
        <v>2581.994</v>
      </c>
      <c r="C31" s="86">
        <f t="shared" ref="C31:G31" si="3">AVERAGE(C32:C34)</f>
        <v>259.74</v>
      </c>
      <c r="D31" s="86">
        <f t="shared" si="3"/>
        <v>66.1093333333333</v>
      </c>
      <c r="E31" s="86">
        <f t="shared" si="3"/>
        <v>66.1416666666667</v>
      </c>
      <c r="F31" s="86">
        <f t="shared" si="3"/>
        <v>2775.6085</v>
      </c>
      <c r="G31" s="87">
        <f t="shared" si="3"/>
        <v>2397.99999999968</v>
      </c>
      <c r="H31" s="88" t="s">
        <v>23</v>
      </c>
      <c r="I31" s="88"/>
      <c r="K31" s="89"/>
      <c r="M31" s="90"/>
    </row>
    <row r="32" spans="1:11">
      <c r="A32" s="21">
        <v>44356</v>
      </c>
      <c r="B32" s="77">
        <f>'DC4-1'!B40</f>
        <v>2581.994</v>
      </c>
      <c r="C32" s="77">
        <f>IF(ISERROR(VLOOKUP(A32,'DC4-1'!$A$4:$Q$1997,5,TRUE)),"",VLOOKUP(A32,'DC4-1'!$A$4:$Q$1997,5,TRUE))</f>
        <v>259.74</v>
      </c>
      <c r="D32" s="65">
        <v>66.109</v>
      </c>
      <c r="E32" s="65">
        <v>66.142</v>
      </c>
      <c r="F32" s="74">
        <f t="shared" si="2"/>
        <v>2775.6085</v>
      </c>
      <c r="G32" s="75">
        <f t="shared" si="1"/>
        <v>2397.99999999968</v>
      </c>
      <c r="K32" s="82">
        <f>IF(AND(年报!N$2&lt;=A32,A32&lt;=年报!N$3),1,0)</f>
        <v>0</v>
      </c>
    </row>
    <row r="33" spans="1:11">
      <c r="A33" s="21">
        <v>44356</v>
      </c>
      <c r="B33" s="77">
        <f>'DC4-1'!B41</f>
        <v>2581.994</v>
      </c>
      <c r="C33" s="77">
        <f>IF(ISERROR(VLOOKUP(A33,'DC4-1'!$A$4:$Q$1997,5,TRUE)),"",VLOOKUP(A33,'DC4-1'!$A$4:$Q$1997,5,TRUE))</f>
        <v>259.74</v>
      </c>
      <c r="D33" s="65">
        <v>66.109</v>
      </c>
      <c r="E33" s="65">
        <v>66.141</v>
      </c>
      <c r="F33" s="74">
        <f t="shared" si="2"/>
        <v>2775.609</v>
      </c>
      <c r="G33" s="75">
        <f t="shared" si="1"/>
        <v>2397.49999999958</v>
      </c>
      <c r="K33" s="82">
        <f>IF(AND(年报!N$2&lt;=A33,A33&lt;=年报!N$3),1,0)</f>
        <v>0</v>
      </c>
    </row>
    <row r="34" spans="1:11">
      <c r="A34" s="21">
        <v>44356</v>
      </c>
      <c r="B34" s="77">
        <f>'DC4-1'!B42</f>
        <v>2581.994</v>
      </c>
      <c r="C34" s="77">
        <f>IF(ISERROR(VLOOKUP(A34,'DC4-1'!$A$4:$Q$1997,5,TRUE)),"",VLOOKUP(A34,'DC4-1'!$A$4:$Q$1997,5,TRUE))</f>
        <v>259.74</v>
      </c>
      <c r="D34" s="65">
        <v>66.11</v>
      </c>
      <c r="E34" s="65">
        <v>66.142</v>
      </c>
      <c r="F34" s="74">
        <f t="shared" si="2"/>
        <v>2775.608</v>
      </c>
      <c r="G34" s="75">
        <f t="shared" si="1"/>
        <v>2398.49999999979</v>
      </c>
      <c r="K34" s="82">
        <f>IF(AND(年报!N$2&lt;=A34,A34&lt;=年报!N$3),1,0)</f>
        <v>0</v>
      </c>
    </row>
    <row r="35" spans="1:11">
      <c r="A35" s="21">
        <v>44361</v>
      </c>
      <c r="B35" s="77">
        <f>'DC4-1'!B43</f>
        <v>2581.994</v>
      </c>
      <c r="C35" s="77">
        <f>IF(ISERROR(VLOOKUP(A35,'DC4-1'!$A$4:$Q$1997,5,TRUE)),"",VLOOKUP(A35,'DC4-1'!$A$4:$Q$1997,5,TRUE))</f>
        <v>260.884</v>
      </c>
      <c r="D35" s="65">
        <v>67.285</v>
      </c>
      <c r="E35" s="65">
        <v>67.315</v>
      </c>
      <c r="F35" s="74">
        <f t="shared" si="2"/>
        <v>2775.578</v>
      </c>
      <c r="G35" s="75">
        <f t="shared" si="1"/>
        <v>2428.49999999999</v>
      </c>
      <c r="K35" s="82">
        <f>IF(AND(年报!N$2&lt;=A35,A35&lt;=年报!N$3),1,0)</f>
        <v>0</v>
      </c>
    </row>
    <row r="36" spans="1:11">
      <c r="A36" s="21">
        <v>44363</v>
      </c>
      <c r="B36" s="77">
        <f>'DC4-1'!B44</f>
        <v>2581.994</v>
      </c>
      <c r="C36" s="77">
        <f>IF(ISERROR(VLOOKUP(A36,'DC4-1'!$A$4:$Q$1997,5,TRUE)),"",VLOOKUP(A36,'DC4-1'!$A$4:$Q$1997,5,TRUE))</f>
        <v>260.87</v>
      </c>
      <c r="D36" s="65">
        <v>67.268</v>
      </c>
      <c r="E36" s="65">
        <v>67.299</v>
      </c>
      <c r="F36" s="74">
        <f t="shared" si="2"/>
        <v>2775.5805</v>
      </c>
      <c r="G36" s="75">
        <f t="shared" si="1"/>
        <v>2425.99999999993</v>
      </c>
      <c r="K36" s="82">
        <f>IF(AND(年报!N$2&lt;=A36,A36&lt;=年报!N$3),1,0)</f>
        <v>0</v>
      </c>
    </row>
    <row r="37" spans="1:11">
      <c r="A37" s="21">
        <v>44366</v>
      </c>
      <c r="B37" s="77">
        <f>'DC4-1'!B45</f>
        <v>2581.994</v>
      </c>
      <c r="C37" s="77">
        <f>IF(ISERROR(VLOOKUP(A37,'DC4-1'!$A$4:$Q$1997,5,TRUE)),"",VLOOKUP(A37,'DC4-1'!$A$4:$Q$1997,5,TRUE))</f>
        <v>260.858</v>
      </c>
      <c r="D37" s="65">
        <v>67.266</v>
      </c>
      <c r="E37" s="65">
        <v>67.302</v>
      </c>
      <c r="F37" s="74">
        <f t="shared" si="2"/>
        <v>2775.568</v>
      </c>
      <c r="G37" s="75">
        <f t="shared" si="1"/>
        <v>2438.49999999975</v>
      </c>
      <c r="K37" s="82">
        <f>IF(AND(年报!N$2&lt;=A37,A37&lt;=年报!N$3),1,0)</f>
        <v>0</v>
      </c>
    </row>
    <row r="38" spans="1:11">
      <c r="A38" s="21">
        <v>44367</v>
      </c>
      <c r="B38" s="77">
        <f>'DC4-1'!B46</f>
        <v>2581.994</v>
      </c>
      <c r="C38" s="77">
        <f>IF(ISERROR(VLOOKUP(A38,'DC4-1'!$A$4:$Q$1997,5,TRUE)),"",VLOOKUP(A38,'DC4-1'!$A$4:$Q$1997,5,TRUE))</f>
        <v>260.8105</v>
      </c>
      <c r="D38" s="65">
        <v>67.259</v>
      </c>
      <c r="E38" s="65">
        <v>67.287</v>
      </c>
      <c r="F38" s="74">
        <f t="shared" si="2"/>
        <v>2775.5315</v>
      </c>
      <c r="G38" s="75">
        <f t="shared" si="1"/>
        <v>2474.99999999991</v>
      </c>
      <c r="K38" s="82">
        <f>IF(AND(年报!N$2&lt;=A38,A38&lt;=年报!N$3),1,0)</f>
        <v>0</v>
      </c>
    </row>
    <row r="39" spans="1:11">
      <c r="A39" s="21">
        <v>44372</v>
      </c>
      <c r="B39" s="77">
        <f>'DC4-1'!B47</f>
        <v>2581.994</v>
      </c>
      <c r="C39" s="77">
        <f>IF(ISERROR(VLOOKUP(A39,'DC4-1'!$A$4:$Q$1997,5,TRUE)),"",VLOOKUP(A39,'DC4-1'!$A$4:$Q$1997,5,TRUE))</f>
        <v>260.8405</v>
      </c>
      <c r="D39" s="65">
        <v>67.263</v>
      </c>
      <c r="E39" s="65">
        <v>67.297</v>
      </c>
      <c r="F39" s="74">
        <f t="shared" si="2"/>
        <v>2775.5545</v>
      </c>
      <c r="G39" s="75">
        <f t="shared" si="1"/>
        <v>2452.00000000023</v>
      </c>
      <c r="K39" s="82">
        <f>IF(AND(年报!N$2&lt;=A39,A39&lt;=年报!N$3),1,0)</f>
        <v>0</v>
      </c>
    </row>
    <row r="40" spans="1:11">
      <c r="A40" s="21">
        <v>44373</v>
      </c>
      <c r="B40" s="77">
        <f>'DC4-1'!B48</f>
        <v>2581.994</v>
      </c>
      <c r="C40" s="77">
        <f>IF(ISERROR(VLOOKUP(A40,'DC4-1'!$A$4:$Q$1997,5,TRUE)),"",VLOOKUP(A40,'DC4-1'!$A$4:$Q$1997,5,TRUE))</f>
        <v>260.83</v>
      </c>
      <c r="D40" s="65">
        <v>67.255</v>
      </c>
      <c r="E40" s="65">
        <v>67.288</v>
      </c>
      <c r="F40" s="74">
        <f t="shared" si="2"/>
        <v>2775.5525</v>
      </c>
      <c r="G40" s="75">
        <f t="shared" si="1"/>
        <v>2453.99999999972</v>
      </c>
      <c r="K40" s="82">
        <f>IF(AND(年报!N$2&lt;=A40,A40&lt;=年报!N$3),1,0)</f>
        <v>0</v>
      </c>
    </row>
    <row r="41" spans="1:11">
      <c r="A41" s="21">
        <v>44375</v>
      </c>
      <c r="B41" s="77">
        <f>'DC4-1'!B49</f>
        <v>2581.994</v>
      </c>
      <c r="C41" s="77">
        <f>IF(ISERROR(VLOOKUP(A41,'DC4-1'!$A$4:$Q$1997,5,TRUE)),"",VLOOKUP(A41,'DC4-1'!$A$4:$Q$1997,5,TRUE))</f>
        <v>260.8225</v>
      </c>
      <c r="D41" s="65">
        <v>67.255</v>
      </c>
      <c r="E41" s="65">
        <v>67.29</v>
      </c>
      <c r="F41" s="74">
        <f t="shared" si="2"/>
        <v>2775.544</v>
      </c>
      <c r="G41" s="75">
        <f t="shared" si="1"/>
        <v>2462.50000000009</v>
      </c>
      <c r="K41" s="82">
        <f>IF(AND(年报!N$2&lt;=A41,A41&lt;=年报!N$3),1,0)</f>
        <v>0</v>
      </c>
    </row>
    <row r="42" spans="1:11">
      <c r="A42" s="21">
        <v>44377</v>
      </c>
      <c r="B42" s="77">
        <f>'DC4-1'!B50</f>
        <v>2581.994</v>
      </c>
      <c r="C42" s="77">
        <f>IF(ISERROR(VLOOKUP(A42,'DC4-1'!$A$4:$Q$1997,5,TRUE)),"",VLOOKUP(A42,'DC4-1'!$A$4:$Q$1997,5,TRUE))</f>
        <v>260.8085</v>
      </c>
      <c r="D42" s="65">
        <v>67.25</v>
      </c>
      <c r="E42" s="65">
        <v>67.283</v>
      </c>
      <c r="F42" s="74">
        <f t="shared" si="2"/>
        <v>2775.536</v>
      </c>
      <c r="G42" s="75">
        <f t="shared" si="1"/>
        <v>2470.4999999999</v>
      </c>
      <c r="K42" s="82">
        <f>IF(AND(年报!N$2&lt;=A42,A42&lt;=年报!N$3),1,0)</f>
        <v>0</v>
      </c>
    </row>
    <row r="43" spans="1:11">
      <c r="A43" s="21">
        <v>44380</v>
      </c>
      <c r="B43" s="77">
        <f>'DC4-1'!B51</f>
        <v>2581.994</v>
      </c>
      <c r="C43" s="77">
        <f>IF(ISERROR(VLOOKUP(A43,'DC4-1'!$A$4:$Q$1997,5,TRUE)),"",VLOOKUP(A43,'DC4-1'!$A$4:$Q$1997,5,TRUE))</f>
        <v>260.789</v>
      </c>
      <c r="D43" s="65">
        <v>67.245</v>
      </c>
      <c r="E43" s="65">
        <v>67.275</v>
      </c>
      <c r="F43" s="74">
        <f t="shared" si="2"/>
        <v>2775.523</v>
      </c>
      <c r="G43" s="75">
        <f t="shared" si="1"/>
        <v>2483.49999999982</v>
      </c>
      <c r="H43" s="75"/>
      <c r="K43" s="82">
        <f>IF(AND(年报!N$2&lt;=A43,A43&lt;=年报!N$3),1,0)</f>
        <v>0</v>
      </c>
    </row>
    <row r="44" spans="1:11">
      <c r="A44" s="21">
        <v>44383</v>
      </c>
      <c r="B44" s="77">
        <f>'DC4-1'!B52</f>
        <v>2581.994</v>
      </c>
      <c r="C44" s="77">
        <f>IF(ISERROR(VLOOKUP(A44,'DC4-1'!$A$4:$Q$1997,5,TRUE)),"",VLOOKUP(A44,'DC4-1'!$A$4:$Q$1997,5,TRUE))</f>
        <v>260.794</v>
      </c>
      <c r="D44" s="65">
        <v>67.256</v>
      </c>
      <c r="E44" s="65">
        <v>67.291</v>
      </c>
      <c r="F44" s="74">
        <f t="shared" si="2"/>
        <v>2775.5145</v>
      </c>
      <c r="G44" s="75">
        <f t="shared" si="1"/>
        <v>2491.99999999973</v>
      </c>
      <c r="K44" s="82">
        <f>IF(AND(年报!N$2&lt;=A44,A44&lt;=年报!N$3),1,0)</f>
        <v>0</v>
      </c>
    </row>
    <row r="45" spans="1:11">
      <c r="A45" s="21">
        <v>44385</v>
      </c>
      <c r="B45" s="77">
        <f>'DC4-1'!B53</f>
        <v>2581.994</v>
      </c>
      <c r="C45" s="77">
        <f>IF(ISERROR(VLOOKUP(A45,'DC4-1'!$A$4:$Q$1997,5,TRUE)),"",VLOOKUP(A45,'DC4-1'!$A$4:$Q$1997,5,TRUE))</f>
        <v>260.7795</v>
      </c>
      <c r="D45" s="65">
        <v>67.279</v>
      </c>
      <c r="E45" s="65">
        <v>67.281</v>
      </c>
      <c r="F45" s="74">
        <f t="shared" si="2"/>
        <v>2775.4935</v>
      </c>
      <c r="G45" s="75">
        <f t="shared" si="1"/>
        <v>2512.99999999992</v>
      </c>
      <c r="K45" s="82">
        <f>IF(AND(年报!N$2&lt;=A45,A45&lt;=年报!N$3),1,0)</f>
        <v>0</v>
      </c>
    </row>
    <row r="46" spans="1:11">
      <c r="A46" s="21">
        <v>44387</v>
      </c>
      <c r="B46" s="77">
        <f>'DC4-1'!B54</f>
        <v>2581.994</v>
      </c>
      <c r="C46" s="77">
        <f>IF(ISERROR(VLOOKUP(A46,'DC4-1'!$A$4:$Q$1997,5,TRUE)),"",VLOOKUP(A46,'DC4-1'!$A$4:$Q$1997,5,TRUE))</f>
        <v>260.775</v>
      </c>
      <c r="D46" s="65">
        <v>67.245</v>
      </c>
      <c r="E46" s="65">
        <v>67.277</v>
      </c>
      <c r="F46" s="74">
        <f t="shared" si="2"/>
        <v>2775.508</v>
      </c>
      <c r="G46" s="75">
        <f t="shared" si="1"/>
        <v>2498.49999999969</v>
      </c>
      <c r="K46" s="82">
        <f>IF(AND(年报!N$2&lt;=A46,A46&lt;=年报!N$3),1,0)</f>
        <v>0</v>
      </c>
    </row>
    <row r="47" spans="1:11">
      <c r="A47" s="21">
        <v>44390</v>
      </c>
      <c r="B47" s="77">
        <f>'DC4-1'!B55</f>
        <v>2581.994</v>
      </c>
      <c r="C47" s="77">
        <f>IF(ISERROR(VLOOKUP(A47,'DC4-1'!$A$4:$Q$1997,5,TRUE)),"",VLOOKUP(A47,'DC4-1'!$A$4:$Q$1997,5,TRUE))</f>
        <v>260.771</v>
      </c>
      <c r="D47" s="65">
        <v>67.243</v>
      </c>
      <c r="E47" s="65">
        <v>67.275</v>
      </c>
      <c r="F47" s="74">
        <f t="shared" si="2"/>
        <v>2775.506</v>
      </c>
      <c r="G47" s="75">
        <f t="shared" si="1"/>
        <v>2500.49999999965</v>
      </c>
      <c r="K47" s="82">
        <f>IF(AND(年报!N$2&lt;=A47,A47&lt;=年报!N$3),1,0)</f>
        <v>0</v>
      </c>
    </row>
    <row r="48" spans="1:11">
      <c r="A48" s="21">
        <v>44397</v>
      </c>
      <c r="B48" s="77">
        <f>'DC4-1'!B56</f>
        <v>2581.994</v>
      </c>
      <c r="C48" s="77">
        <f>IF(ISERROR(VLOOKUP(A48,'DC4-1'!$A$4:$Q$1997,5,TRUE)),"",VLOOKUP(A48,'DC4-1'!$A$4:$Q$1997,5,TRUE))</f>
        <v>262.638</v>
      </c>
      <c r="D48" s="65">
        <v>69.141</v>
      </c>
      <c r="E48" s="65">
        <v>69.174</v>
      </c>
      <c r="F48" s="74">
        <f t="shared" si="2"/>
        <v>2775.4745</v>
      </c>
      <c r="G48" s="75">
        <f t="shared" si="1"/>
        <v>2531.9999999997</v>
      </c>
      <c r="K48" s="82">
        <f>IF(AND(年报!N$2&lt;=A48,A48&lt;=年报!N$3),1,0)</f>
        <v>0</v>
      </c>
    </row>
    <row r="49" spans="1:11">
      <c r="A49" s="21">
        <v>44401</v>
      </c>
      <c r="B49" s="77">
        <f>'DC4-1'!B57</f>
        <v>2581.994</v>
      </c>
      <c r="C49" s="77">
        <f>IF(ISERROR(VLOOKUP(A49,'DC4-1'!$A$4:$Q$1997,5,TRUE)),"",VLOOKUP(A49,'DC4-1'!$A$4:$Q$1997,5,TRUE))</f>
        <v>262.635</v>
      </c>
      <c r="D49" s="65">
        <v>69.139</v>
      </c>
      <c r="E49" s="65">
        <v>69.167</v>
      </c>
      <c r="F49" s="74">
        <f t="shared" si="2"/>
        <v>2775.476</v>
      </c>
      <c r="G49" s="75">
        <f t="shared" si="1"/>
        <v>2530.49999999985</v>
      </c>
      <c r="K49" s="82">
        <f>IF(AND(年报!N$2&lt;=A49,A49&lt;=年报!N$3),1,0)</f>
        <v>0</v>
      </c>
    </row>
    <row r="50" spans="1:11">
      <c r="A50" s="21">
        <v>44437</v>
      </c>
      <c r="B50" s="77">
        <f>'DC4-1'!B58</f>
        <v>2581.994</v>
      </c>
      <c r="C50" s="77">
        <f>IF(ISERROR(VLOOKUP(A50,'DC4-1'!$A$4:$Q$1997,5,TRUE)),"",VLOOKUP(A50,'DC4-1'!$A$4:$Q$1997,5,TRUE))</f>
        <v>269.265</v>
      </c>
      <c r="D50" s="65">
        <v>75.84</v>
      </c>
      <c r="E50" s="65">
        <v>75.871</v>
      </c>
      <c r="F50" s="74">
        <f t="shared" si="2"/>
        <v>2775.4035</v>
      </c>
      <c r="G50" s="75">
        <f t="shared" si="1"/>
        <v>2603.00000000007</v>
      </c>
      <c r="K50" s="82">
        <f>IF(AND(年报!N$2&lt;=A50,A50&lt;=年报!N$3),1,0)</f>
        <v>0</v>
      </c>
    </row>
    <row r="51" spans="1:11">
      <c r="A51" s="21">
        <v>44445</v>
      </c>
      <c r="B51" s="77">
        <f>'DC4-1'!B59</f>
        <v>2581.994</v>
      </c>
      <c r="C51" s="77">
        <f>IF(ISERROR(VLOOKUP(A51,'DC4-1'!$A$4:$Q$1997,5,TRUE)),"",VLOOKUP(A51,'DC4-1'!$A$4:$Q$1997,5,TRUE))</f>
        <v>269.7915</v>
      </c>
      <c r="D51" s="65">
        <v>76.386</v>
      </c>
      <c r="E51" s="65">
        <v>76.42</v>
      </c>
      <c r="F51" s="74">
        <f t="shared" si="2"/>
        <v>2775.3825</v>
      </c>
      <c r="G51" s="75">
        <f t="shared" si="1"/>
        <v>2623.9999999998</v>
      </c>
      <c r="K51" s="82">
        <f>IF(AND(年报!N$2&lt;=A51,A51&lt;=年报!N$3),1,0)</f>
        <v>0</v>
      </c>
    </row>
    <row r="52" spans="1:11">
      <c r="A52" s="21">
        <v>44448</v>
      </c>
      <c r="B52" s="77">
        <f>'DC4-1'!B60</f>
        <v>2581.994</v>
      </c>
      <c r="C52" s="77">
        <f>IF(ISERROR(VLOOKUP(A52,'DC4-1'!$A$4:$Q$1997,5,TRUE)),"",VLOOKUP(A52,'DC4-1'!$A$4:$Q$1997,5,TRUE))</f>
        <v>269.7105</v>
      </c>
      <c r="D52" s="65">
        <v>76.349</v>
      </c>
      <c r="E52" s="65">
        <v>76.408</v>
      </c>
      <c r="F52" s="74">
        <f t="shared" si="2"/>
        <v>2775.326</v>
      </c>
      <c r="G52" s="75">
        <f t="shared" si="1"/>
        <v>2680.49999999948</v>
      </c>
      <c r="K52" s="82">
        <f>IF(AND(年报!N$2&lt;=A52,A52&lt;=年报!N$3),1,0)</f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f>IF(AND(年报!N$2&lt;=A53,A53&lt;=年报!N$3),1,0)</f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f>IF(AND(年报!N$2&lt;=A54,A54&lt;=年报!N$3),1,0)</f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f>IF(AND(年报!N$2&lt;=A55,A55&lt;=年报!N$3),1,0)</f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F65" s="74"/>
      <c r="G65" s="75"/>
      <c r="H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F88" s="74"/>
      <c r="G88" s="75"/>
      <c r="H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F111" s="74"/>
      <c r="G111" s="75"/>
      <c r="H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F134" s="74"/>
      <c r="G134" s="75"/>
      <c r="H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F157" s="74"/>
      <c r="G157" s="75"/>
      <c r="H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F180" s="74"/>
      <c r="G180" s="75"/>
      <c r="H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F203" s="74"/>
      <c r="G203" s="75"/>
      <c r="H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F226" s="74"/>
      <c r="G226" s="75"/>
      <c r="H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:11">
      <c r="A230" s="21"/>
      <c r="B230" s="77"/>
      <c r="C230" s="77"/>
      <c r="D230" s="65"/>
      <c r="E230" s="65"/>
      <c r="F230" s="74"/>
      <c r="G230" s="75"/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  <row r="872" spans="11:11">
      <c r="K872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1"/>
  <sheetViews>
    <sheetView topLeftCell="A27" workbookViewId="0">
      <selection activeCell="E51" sqref="E51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238</v>
      </c>
      <c r="B2" s="65"/>
      <c r="C2" s="69">
        <v>43932</v>
      </c>
      <c r="D2" s="70" t="s">
        <v>239</v>
      </c>
      <c r="E2" s="70" t="s">
        <v>240</v>
      </c>
      <c r="F2" s="93">
        <v>2782.588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43942</v>
      </c>
      <c r="B4" s="77">
        <f>'DC4-1'!B14</f>
        <v>2581.994</v>
      </c>
      <c r="C4" s="77">
        <f>IF(ISERROR(VLOOKUP(A4,'DC4-1'!$A$4:$Q$1997,5,TRUE)),"",VLOOKUP(A4,'DC4-1'!$A$4:$Q$1997,5,TRUE))</f>
        <v>203.493</v>
      </c>
      <c r="D4" s="65">
        <v>2.636</v>
      </c>
      <c r="E4" s="65">
        <v>2.656</v>
      </c>
      <c r="F4" s="74">
        <f t="shared" ref="F4:F50" si="0">(B4+C4)-(D4+E4)/2</f>
        <v>2782.841</v>
      </c>
      <c r="G4" s="75">
        <f t="shared" ref="G4:G50" si="1">(F$4-F4)*1000</f>
        <v>0</v>
      </c>
      <c r="K4" s="82">
        <f>IF(AND(年报!N$2&lt;=A4,A4&lt;=年报!N$3),1,0)</f>
        <v>1</v>
      </c>
    </row>
    <row r="5" spans="1:11">
      <c r="A5" s="21">
        <v>43951</v>
      </c>
      <c r="B5" s="77">
        <f>'DC4-1'!B15</f>
        <v>2581.994</v>
      </c>
      <c r="C5" s="77">
        <f>IF(ISERROR(VLOOKUP(A5,'DC4-1'!$A$4:$Q$1997,5,TRUE)),"",VLOOKUP(A5,'DC4-1'!$A$4:$Q$1997,5,TRUE))</f>
        <v>206.1375</v>
      </c>
      <c r="D5" s="65">
        <v>5.392</v>
      </c>
      <c r="E5" s="65">
        <v>5.421</v>
      </c>
      <c r="F5" s="74">
        <f t="shared" si="0"/>
        <v>2782.725</v>
      </c>
      <c r="G5" s="75">
        <f t="shared" si="1"/>
        <v>115.999999999985</v>
      </c>
      <c r="K5" s="82">
        <f>IF(AND(年报!N$2&lt;=A5,A5&lt;=年报!N$3),1,0)</f>
        <v>1</v>
      </c>
    </row>
    <row r="6" spans="1:11">
      <c r="A6" s="21">
        <v>43956</v>
      </c>
      <c r="B6" s="77">
        <f>'DC4-1'!B16</f>
        <v>2581.994</v>
      </c>
      <c r="C6" s="77">
        <f>IF(ISERROR(VLOOKUP(A6,'DC4-1'!$A$4:$Q$1997,5,TRUE)),"",VLOOKUP(A6,'DC4-1'!$A$4:$Q$1997,5,TRUE))</f>
        <v>206.577</v>
      </c>
      <c r="D6" s="65">
        <v>5.871</v>
      </c>
      <c r="E6" s="65">
        <v>5.896</v>
      </c>
      <c r="F6" s="74">
        <f t="shared" si="0"/>
        <v>2782.6875</v>
      </c>
      <c r="G6" s="75">
        <f t="shared" si="1"/>
        <v>153.499999999894</v>
      </c>
      <c r="K6" s="82">
        <f>IF(AND(年报!N$2&lt;=A6,A6&lt;=年报!N$3),1,0)</f>
        <v>1</v>
      </c>
    </row>
    <row r="7" spans="1:11">
      <c r="A7" s="21">
        <v>43964</v>
      </c>
      <c r="B7" s="77">
        <f>'DC4-1'!B17</f>
        <v>2581.994</v>
      </c>
      <c r="C7" s="77">
        <f>IF(ISERROR(VLOOKUP(A7,'DC4-1'!$A$4:$Q$1997,5,TRUE)),"",VLOOKUP(A7,'DC4-1'!$A$4:$Q$1997,5,TRUE))</f>
        <v>209.16</v>
      </c>
      <c r="D7" s="65">
        <v>8.575</v>
      </c>
      <c r="E7" s="65">
        <v>8.602</v>
      </c>
      <c r="F7" s="74">
        <f t="shared" si="0"/>
        <v>2782.5655</v>
      </c>
      <c r="G7" s="75">
        <f t="shared" si="1"/>
        <v>275.499999999738</v>
      </c>
      <c r="K7" s="82">
        <f>IF(AND(年报!N$2&lt;=A7,A7&lt;=年报!N$3),1,0)</f>
        <v>1</v>
      </c>
    </row>
    <row r="8" spans="1:11">
      <c r="A8" s="21">
        <v>43972</v>
      </c>
      <c r="B8" s="77">
        <f>'DC4-1'!B18</f>
        <v>2581.994</v>
      </c>
      <c r="C8" s="77">
        <f>IF(ISERROR(VLOOKUP(A8,'DC4-1'!$A$4:$Q$1997,5,TRUE)),"",VLOOKUP(A8,'DC4-1'!$A$4:$Q$1997,5,TRUE))</f>
        <v>212.1685</v>
      </c>
      <c r="D8" s="65">
        <v>11.708</v>
      </c>
      <c r="E8" s="65">
        <v>11.739</v>
      </c>
      <c r="F8" s="74">
        <f t="shared" si="0"/>
        <v>2782.439</v>
      </c>
      <c r="G8" s="75">
        <f t="shared" si="1"/>
        <v>401.999999999589</v>
      </c>
      <c r="K8" s="82">
        <f>IF(AND(年报!N$2&lt;=A8,A8&lt;=年报!N$3),1,0)</f>
        <v>1</v>
      </c>
    </row>
    <row r="9" spans="1:11">
      <c r="A9" s="21">
        <v>43980</v>
      </c>
      <c r="B9" s="77">
        <f>'DC4-1'!B19</f>
        <v>2581.994</v>
      </c>
      <c r="C9" s="77">
        <f>IF(ISERROR(VLOOKUP(A9,'DC4-1'!$A$4:$Q$1997,5,TRUE)),"",VLOOKUP(A9,'DC4-1'!$A$4:$Q$1997,5,TRUE))</f>
        <v>212.1675</v>
      </c>
      <c r="D9" s="65">
        <v>11.716</v>
      </c>
      <c r="E9" s="65">
        <v>11.74</v>
      </c>
      <c r="F9" s="74">
        <f t="shared" si="0"/>
        <v>2782.4335</v>
      </c>
      <c r="G9" s="75">
        <f t="shared" si="1"/>
        <v>407.4999999998</v>
      </c>
      <c r="K9" s="82">
        <f>IF(AND(年报!N$2&lt;=A9,A9&lt;=年报!N$3),1,0)</f>
        <v>1</v>
      </c>
    </row>
    <row r="10" spans="1:11">
      <c r="A10" s="21">
        <v>43999</v>
      </c>
      <c r="B10" s="77">
        <f>'DC4-1'!B20</f>
        <v>2581.994</v>
      </c>
      <c r="C10" s="77">
        <f>IF(ISERROR(VLOOKUP(A10,'DC4-1'!$A$4:$Q$1997,5,TRUE)),"",VLOOKUP(A10,'DC4-1'!$A$4:$Q$1997,5,TRUE))</f>
        <v>215.368</v>
      </c>
      <c r="D10" s="65">
        <v>15.146</v>
      </c>
      <c r="E10" s="65">
        <v>15.174</v>
      </c>
      <c r="F10" s="74">
        <f t="shared" si="0"/>
        <v>2782.202</v>
      </c>
      <c r="G10" s="75">
        <f t="shared" si="1"/>
        <v>638.999999999669</v>
      </c>
      <c r="K10" s="82">
        <f>IF(AND(年报!N$2&lt;=A10,A10&lt;=年报!N$3),1,0)</f>
        <v>1</v>
      </c>
    </row>
    <row r="11" spans="1:11">
      <c r="A11" s="21">
        <v>44008</v>
      </c>
      <c r="B11" s="77">
        <f>'DC4-1'!B21</f>
        <v>2581.994</v>
      </c>
      <c r="C11" s="77">
        <f>IF(ISERROR(VLOOKUP(A11,'DC4-1'!$A$4:$Q$1997,5,TRUE)),"",VLOOKUP(A11,'DC4-1'!$A$4:$Q$1997,5,TRUE))</f>
        <v>215.364</v>
      </c>
      <c r="D11" s="65">
        <v>15.145</v>
      </c>
      <c r="E11" s="65">
        <v>15.168</v>
      </c>
      <c r="F11" s="74">
        <f t="shared" si="0"/>
        <v>2782.2015</v>
      </c>
      <c r="G11" s="75">
        <f t="shared" si="1"/>
        <v>639.499999999771</v>
      </c>
      <c r="K11" s="82">
        <f>IF(AND(年报!N$2&lt;=A11,A11&lt;=年报!N$3),1,0)</f>
        <v>1</v>
      </c>
    </row>
    <row r="12" spans="1:11">
      <c r="A12" s="21">
        <v>44056</v>
      </c>
      <c r="B12" s="77">
        <f>'DC4-1'!B22</f>
        <v>2581.994</v>
      </c>
      <c r="C12" s="77">
        <f>IF(ISERROR(VLOOKUP(A12,'DC4-1'!$A$4:$Q$1997,5,TRUE)),"",VLOOKUP(A12,'DC4-1'!$A$4:$Q$1997,5,TRUE))</f>
        <v>219.0455</v>
      </c>
      <c r="D12" s="65">
        <v>19.16</v>
      </c>
      <c r="E12" s="65">
        <v>19.191</v>
      </c>
      <c r="F12" s="74">
        <f t="shared" si="0"/>
        <v>2781.864</v>
      </c>
      <c r="G12" s="75">
        <f t="shared" si="1"/>
        <v>976.999999999407</v>
      </c>
      <c r="K12" s="82">
        <f>IF(AND(年报!N$2&lt;=A12,A12&lt;=年报!N$3),1,0)</f>
        <v>1</v>
      </c>
    </row>
    <row r="13" spans="1:11">
      <c r="A13" s="21">
        <v>44062</v>
      </c>
      <c r="B13" s="77">
        <f>'DC4-1'!B23</f>
        <v>2581.994</v>
      </c>
      <c r="C13" s="77">
        <f>IF(ISERROR(VLOOKUP(A13,'DC4-1'!$A$4:$Q$1997,5,TRUE)),"",VLOOKUP(A13,'DC4-1'!$A$4:$Q$1997,5,TRUE))</f>
        <v>218.996</v>
      </c>
      <c r="D13" s="65">
        <v>19.156</v>
      </c>
      <c r="E13" s="65">
        <v>19.186</v>
      </c>
      <c r="F13" s="74">
        <f t="shared" si="0"/>
        <v>2781.819</v>
      </c>
      <c r="G13" s="75">
        <f t="shared" si="1"/>
        <v>1021.99999999948</v>
      </c>
      <c r="K13" s="82">
        <f>IF(AND(年报!N$2&lt;=A13,A13&lt;=年报!N$3),1,0)</f>
        <v>1</v>
      </c>
    </row>
    <row r="14" spans="1:11">
      <c r="A14" s="21">
        <v>44070</v>
      </c>
      <c r="B14" s="77">
        <f>'DC4-1'!B24</f>
        <v>2581.994</v>
      </c>
      <c r="C14" s="77">
        <f>IF(ISERROR(VLOOKUP(A14,'DC4-1'!$A$4:$Q$1997,5,TRUE)),"",VLOOKUP(A14,'DC4-1'!$A$4:$Q$1997,5,TRUE))</f>
        <v>222.3115</v>
      </c>
      <c r="D14" s="65">
        <v>22.551</v>
      </c>
      <c r="E14" s="65">
        <v>22.523</v>
      </c>
      <c r="F14" s="74">
        <f t="shared" si="0"/>
        <v>2781.7685</v>
      </c>
      <c r="G14" s="75">
        <f t="shared" si="1"/>
        <v>1072.49999999976</v>
      </c>
      <c r="K14" s="82">
        <f>IF(AND(年报!N$2&lt;=A14,A14&lt;=年报!N$3),1,0)</f>
        <v>1</v>
      </c>
    </row>
    <row r="15" spans="1:11">
      <c r="A15" s="21">
        <v>44084</v>
      </c>
      <c r="B15" s="77">
        <f>'DC4-1'!B25</f>
        <v>2581.994</v>
      </c>
      <c r="C15" s="77">
        <f>IF(ISERROR(VLOOKUP(A15,'DC4-1'!$A$4:$Q$1997,5,TRUE)),"",VLOOKUP(A15,'DC4-1'!$A$4:$Q$1997,5,TRUE))</f>
        <v>224.9835</v>
      </c>
      <c r="D15" s="65">
        <v>25.278</v>
      </c>
      <c r="E15" s="65">
        <v>25.31</v>
      </c>
      <c r="F15" s="74">
        <f t="shared" si="0"/>
        <v>2781.6835</v>
      </c>
      <c r="G15" s="75">
        <f t="shared" si="1"/>
        <v>1157.4999999998</v>
      </c>
      <c r="K15" s="82">
        <f>IF(AND(年报!N$2&lt;=A15,A15&lt;=年报!N$3),1,0)</f>
        <v>1</v>
      </c>
    </row>
    <row r="16" spans="1:11">
      <c r="A16" s="21">
        <v>44092</v>
      </c>
      <c r="B16" s="77">
        <f>'DC4-1'!B26</f>
        <v>2581.994</v>
      </c>
      <c r="C16" s="77">
        <f>IF(ISERROR(VLOOKUP(A16,'DC4-1'!$A$4:$Q$1997,5,TRUE)),"",VLOOKUP(A16,'DC4-1'!$A$4:$Q$1997,5,TRUE))</f>
        <v>224.9535</v>
      </c>
      <c r="D16" s="65">
        <v>25.271</v>
      </c>
      <c r="E16" s="65">
        <v>25.299</v>
      </c>
      <c r="F16" s="74">
        <f t="shared" si="0"/>
        <v>2781.6625</v>
      </c>
      <c r="G16" s="75">
        <f t="shared" si="1"/>
        <v>1178.49999999953</v>
      </c>
      <c r="K16" s="82">
        <f>IF(AND(年报!N$2&lt;=A16,A16&lt;=年报!N$3),1,0)</f>
        <v>1</v>
      </c>
    </row>
    <row r="17" spans="1:11">
      <c r="A17" s="21">
        <v>44100</v>
      </c>
      <c r="B17" s="77">
        <f>'DC4-1'!B27</f>
        <v>2581.994</v>
      </c>
      <c r="C17" s="77">
        <f>IF(ISERROR(VLOOKUP(A17,'DC4-1'!$A$4:$Q$1997,5,TRUE)),"",VLOOKUP(A17,'DC4-1'!$A$4:$Q$1997,5,TRUE))</f>
        <v>225.3425</v>
      </c>
      <c r="D17" s="65">
        <v>25.708</v>
      </c>
      <c r="E17" s="65">
        <v>25.74</v>
      </c>
      <c r="F17" s="74">
        <f t="shared" si="0"/>
        <v>2781.6125</v>
      </c>
      <c r="G17" s="75">
        <f t="shared" si="1"/>
        <v>1228.49999999971</v>
      </c>
      <c r="K17" s="82">
        <f>IF(AND(年报!N$2&lt;=A17,A17&lt;=年报!N$3),1,0)</f>
        <v>1</v>
      </c>
    </row>
    <row r="18" spans="1:11">
      <c r="A18" s="21">
        <v>44114</v>
      </c>
      <c r="B18" s="77">
        <f>'DC4-1'!B28</f>
        <v>2581.994</v>
      </c>
      <c r="C18" s="77">
        <f>IF(ISERROR(VLOOKUP(A18,'DC4-1'!$A$4:$Q$1997,5,TRUE)),"",VLOOKUP(A18,'DC4-1'!$A$4:$Q$1997,5,TRUE))</f>
        <v>228.4075</v>
      </c>
      <c r="D18" s="65">
        <v>28.839</v>
      </c>
      <c r="E18" s="65">
        <v>28.87</v>
      </c>
      <c r="F18" s="74">
        <f t="shared" si="0"/>
        <v>2781.547</v>
      </c>
      <c r="G18" s="75">
        <f t="shared" si="1"/>
        <v>1293.99999999987</v>
      </c>
      <c r="H18" s="75"/>
      <c r="K18" s="82">
        <f>IF(AND(年报!N$2&lt;=A18,A18&lt;=年报!N$3),1,0)</f>
        <v>1</v>
      </c>
    </row>
    <row r="19" spans="1:11">
      <c r="A19" s="21">
        <v>44228</v>
      </c>
      <c r="B19" s="77">
        <f>'DC4-1'!B29</f>
        <v>2581.994</v>
      </c>
      <c r="C19" s="77">
        <f>IF(ISERROR(VLOOKUP(A19,'DC4-1'!$A$4:$Q$1997,5,TRUE)),"",VLOOKUP(A19,'DC4-1'!$A$4:$Q$1997,5,TRUE))</f>
        <v>249.8045</v>
      </c>
      <c r="D19" s="65">
        <v>50.944</v>
      </c>
      <c r="E19" s="65">
        <v>50.974</v>
      </c>
      <c r="F19" s="74">
        <f t="shared" si="0"/>
        <v>2780.8395</v>
      </c>
      <c r="G19" s="75">
        <f t="shared" si="1"/>
        <v>2001.4999999994</v>
      </c>
      <c r="K19" s="82">
        <f>IF(AND(年报!N$2&lt;=A19,A19&lt;=年报!N$3),1,0)</f>
        <v>0</v>
      </c>
    </row>
    <row r="20" spans="1:11">
      <c r="A20" s="21">
        <v>44256</v>
      </c>
      <c r="B20" s="77">
        <f>'DC4-1'!B30</f>
        <v>2581.994</v>
      </c>
      <c r="C20" s="77">
        <f>IF(ISERROR(VLOOKUP(A20,'DC4-1'!$A$4:$Q$1997,5,TRUE)),"",VLOOKUP(A20,'DC4-1'!$A$4:$Q$1997,5,TRUE))</f>
        <v>249.7185</v>
      </c>
      <c r="D20" s="65">
        <v>50.936</v>
      </c>
      <c r="E20" s="65">
        <v>50.966</v>
      </c>
      <c r="F20" s="74">
        <f t="shared" si="0"/>
        <v>2780.7615</v>
      </c>
      <c r="G20" s="75">
        <f t="shared" si="1"/>
        <v>2079.49999999983</v>
      </c>
      <c r="K20" s="82">
        <f>IF(AND(年报!N$2&lt;=A20,A20&lt;=年报!N$3),1,0)</f>
        <v>0</v>
      </c>
    </row>
    <row r="21" spans="1:11">
      <c r="A21" s="21">
        <v>44273</v>
      </c>
      <c r="B21" s="77">
        <f>'DC4-1'!B31</f>
        <v>2581.994</v>
      </c>
      <c r="C21" s="77">
        <f>IF(ISERROR(VLOOKUP(A21,'DC4-1'!$A$4:$Q$1997,5,TRUE)),"",VLOOKUP(A21,'DC4-1'!$A$4:$Q$1997,5,TRUE))</f>
        <v>253.0285</v>
      </c>
      <c r="D21" s="65">
        <v>54.28</v>
      </c>
      <c r="E21" s="65">
        <v>54.309</v>
      </c>
      <c r="F21" s="74">
        <f t="shared" si="0"/>
        <v>2780.728</v>
      </c>
      <c r="G21" s="75">
        <f t="shared" si="1"/>
        <v>2112.99999999983</v>
      </c>
      <c r="K21" s="82">
        <f>IF(AND(年报!N$2&lt;=A21,A21&lt;=年报!N$3),1,0)</f>
        <v>0</v>
      </c>
    </row>
    <row r="22" spans="1:11">
      <c r="A22" s="21">
        <v>44287</v>
      </c>
      <c r="B22" s="77">
        <f>'DC4-1'!B32</f>
        <v>2581.994</v>
      </c>
      <c r="C22" s="77">
        <f>IF(ISERROR(VLOOKUP(A22,'DC4-1'!$A$4:$Q$1997,5,TRUE)),"",VLOOKUP(A22,'DC4-1'!$A$4:$Q$1997,5,TRUE))</f>
        <v>256.094</v>
      </c>
      <c r="D22" s="65">
        <v>57.392</v>
      </c>
      <c r="E22" s="65">
        <v>57.425</v>
      </c>
      <c r="F22" s="74">
        <f t="shared" si="0"/>
        <v>2780.6795</v>
      </c>
      <c r="G22" s="75">
        <f t="shared" si="1"/>
        <v>2161.49999999971</v>
      </c>
      <c r="K22" s="82">
        <f>IF(AND(年报!N$2&lt;=A22,A22&lt;=年报!N$3),1,0)</f>
        <v>0</v>
      </c>
    </row>
    <row r="23" spans="1:11">
      <c r="A23" s="21">
        <v>44295</v>
      </c>
      <c r="B23" s="77">
        <f>'DC4-1'!B33</f>
        <v>2581.994</v>
      </c>
      <c r="C23" s="77">
        <f>IF(ISERROR(VLOOKUP(A23,'DC4-1'!$A$4:$Q$1997,5,TRUE)),"",VLOOKUP(A23,'DC4-1'!$A$4:$Q$1997,5,TRUE))</f>
        <v>256.6705</v>
      </c>
      <c r="D23" s="65">
        <v>57.991</v>
      </c>
      <c r="E23" s="65">
        <v>58.024</v>
      </c>
      <c r="F23" s="74">
        <f t="shared" si="0"/>
        <v>2780.657</v>
      </c>
      <c r="G23" s="75">
        <f t="shared" si="1"/>
        <v>2183.99999999974</v>
      </c>
      <c r="K23" s="82">
        <f>IF(AND(年报!N$2&lt;=A23,A23&lt;=年报!N$3),1,0)</f>
        <v>0</v>
      </c>
    </row>
    <row r="24" spans="1:11">
      <c r="A24" s="21">
        <v>44318</v>
      </c>
      <c r="B24" s="77">
        <f>'DC4-1'!B34</f>
        <v>2581.994</v>
      </c>
      <c r="C24" s="77">
        <f>IF(ISERROR(VLOOKUP(A24,'DC4-1'!$A$4:$Q$1997,5,TRUE)),"",VLOOKUP(A24,'DC4-1'!$A$4:$Q$1997,5,TRUE))</f>
        <v>259.476</v>
      </c>
      <c r="D24" s="65">
        <v>60.864</v>
      </c>
      <c r="E24" s="65">
        <v>60.891</v>
      </c>
      <c r="F24" s="74">
        <f t="shared" si="0"/>
        <v>2780.5925</v>
      </c>
      <c r="G24" s="75">
        <f t="shared" si="1"/>
        <v>2248.49999999969</v>
      </c>
      <c r="K24" s="82">
        <f>IF(AND(年报!N$2&lt;=A24,A24&lt;=年报!N$3),1,0)</f>
        <v>0</v>
      </c>
    </row>
    <row r="25" spans="1:11">
      <c r="A25" s="21">
        <v>44325</v>
      </c>
      <c r="B25" s="77">
        <f>'DC4-1'!B35</f>
        <v>2581.994</v>
      </c>
      <c r="C25" s="77">
        <f>IF(ISERROR(VLOOKUP(A25,'DC4-1'!$A$4:$Q$1997,5,TRUE)),"",VLOOKUP(A25,'DC4-1'!$A$4:$Q$1997,5,TRUE))</f>
        <v>259.4725</v>
      </c>
      <c r="D25" s="65">
        <v>60.861</v>
      </c>
      <c r="E25" s="65">
        <v>60.892</v>
      </c>
      <c r="F25" s="74">
        <f t="shared" si="0"/>
        <v>2780.59</v>
      </c>
      <c r="G25" s="75">
        <f t="shared" si="1"/>
        <v>2250.99999999975</v>
      </c>
      <c r="K25" s="82">
        <f>IF(AND(年报!N$2&lt;=A25,A25&lt;=年报!N$3),1,0)</f>
        <v>0</v>
      </c>
    </row>
    <row r="26" spans="1:11">
      <c r="A26" s="21">
        <v>44333</v>
      </c>
      <c r="B26" s="77">
        <f>'DC4-1'!B36</f>
        <v>2581.994</v>
      </c>
      <c r="C26" s="77">
        <f>IF(ISERROR(VLOOKUP(A26,'DC4-1'!$A$4:$Q$1997,5,TRUE)),"",VLOOKUP(A26,'DC4-1'!$A$4:$Q$1997,5,TRUE))</f>
        <v>259.415</v>
      </c>
      <c r="D26" s="65">
        <v>60.85</v>
      </c>
      <c r="E26" s="65">
        <v>60.883</v>
      </c>
      <c r="F26" s="74">
        <f t="shared" si="0"/>
        <v>2780.5425</v>
      </c>
      <c r="G26" s="75">
        <f t="shared" si="1"/>
        <v>2298.49999999988</v>
      </c>
      <c r="K26" s="82">
        <f>IF(AND(年报!N$2&lt;=A26,A26&lt;=年报!N$3),1,0)</f>
        <v>0</v>
      </c>
    </row>
    <row r="27" spans="1:11">
      <c r="A27" s="21">
        <v>44345</v>
      </c>
      <c r="B27" s="77">
        <f>'DC4-1'!B37</f>
        <v>2581.994</v>
      </c>
      <c r="C27" s="77">
        <f>IF(ISERROR(VLOOKUP(A27,'DC4-1'!$A$4:$Q$1997,5,TRUE)),"",VLOOKUP(A27,'DC4-1'!$A$4:$Q$1997,5,TRUE))</f>
        <v>259.8015</v>
      </c>
      <c r="D27" s="65">
        <v>61.153</v>
      </c>
      <c r="E27" s="65">
        <v>61.277</v>
      </c>
      <c r="F27" s="74">
        <f t="shared" si="0"/>
        <v>2780.5805</v>
      </c>
      <c r="G27" s="75">
        <f t="shared" si="1"/>
        <v>2260.49999999987</v>
      </c>
      <c r="K27" s="82">
        <f>IF(AND(年报!N$2&lt;=A27,A27&lt;=年报!N$3),1,0)</f>
        <v>0</v>
      </c>
    </row>
    <row r="28" spans="1:11">
      <c r="A28" s="21">
        <v>44352</v>
      </c>
      <c r="B28" s="77">
        <f>'DC4-1'!B38</f>
        <v>2581.994</v>
      </c>
      <c r="C28" s="77">
        <f>IF(ISERROR(VLOOKUP(A28,'DC4-1'!$A$4:$Q$1997,5,TRUE)),"",VLOOKUP(A28,'DC4-1'!$A$4:$Q$1997,5,TRUE))</f>
        <v>259.7625</v>
      </c>
      <c r="D28" s="65">
        <v>61.271</v>
      </c>
      <c r="E28" s="65">
        <v>61.305</v>
      </c>
      <c r="F28" s="74">
        <f t="shared" si="0"/>
        <v>2780.4685</v>
      </c>
      <c r="G28" s="75">
        <f t="shared" si="1"/>
        <v>2372.49999999995</v>
      </c>
      <c r="K28" s="82">
        <f>IF(AND(年报!N$2&lt;=A28,A28&lt;=年报!N$3),1,0)</f>
        <v>0</v>
      </c>
    </row>
    <row r="29" s="83" customFormat="1" spans="1:13">
      <c r="A29" s="84">
        <v>44356</v>
      </c>
      <c r="B29" s="85">
        <f>AVERAGE(B30:B32)</f>
        <v>2581.994</v>
      </c>
      <c r="C29" s="86">
        <f t="shared" ref="C29:G29" si="2">AVERAGE(C30:C32)</f>
        <v>259.74</v>
      </c>
      <c r="D29" s="86">
        <f t="shared" si="2"/>
        <v>61.2633333333333</v>
      </c>
      <c r="E29" s="86">
        <f t="shared" si="2"/>
        <v>61.2946666666667</v>
      </c>
      <c r="F29" s="86">
        <f t="shared" si="2"/>
        <v>2780.455</v>
      </c>
      <c r="G29" s="87">
        <f t="shared" si="2"/>
        <v>2385.99999999951</v>
      </c>
      <c r="H29" s="88" t="s">
        <v>23</v>
      </c>
      <c r="I29" s="88"/>
      <c r="K29" s="89"/>
      <c r="M29" s="90"/>
    </row>
    <row r="30" spans="1:11">
      <c r="A30" s="21">
        <v>44356</v>
      </c>
      <c r="B30" s="77">
        <f>'DC4-1'!B39</f>
        <v>2581.994</v>
      </c>
      <c r="C30" s="77">
        <f>IF(ISERROR(VLOOKUP(A30,'DC4-1'!$A$4:$Q$1997,5,TRUE)),"",VLOOKUP(A30,'DC4-1'!$A$4:$Q$1997,5,TRUE))</f>
        <v>259.74</v>
      </c>
      <c r="D30" s="65">
        <v>61.263</v>
      </c>
      <c r="E30" s="65">
        <v>61.295</v>
      </c>
      <c r="F30" s="74">
        <f t="shared" si="0"/>
        <v>2780.455</v>
      </c>
      <c r="G30" s="75">
        <f t="shared" si="1"/>
        <v>2385.99999999951</v>
      </c>
      <c r="K30" s="82">
        <f>IF(AND(年报!N$2&lt;=A30,A30&lt;=年报!N$3),1,0)</f>
        <v>0</v>
      </c>
    </row>
    <row r="31" spans="1:11">
      <c r="A31" s="21">
        <v>44356</v>
      </c>
      <c r="B31" s="77">
        <f>'DC4-1'!B40</f>
        <v>2581.994</v>
      </c>
      <c r="C31" s="77">
        <f>IF(ISERROR(VLOOKUP(A31,'DC4-1'!$A$4:$Q$1997,5,TRUE)),"",VLOOKUP(A31,'DC4-1'!$A$4:$Q$1997,5,TRUE))</f>
        <v>259.74</v>
      </c>
      <c r="D31" s="65">
        <v>61.264</v>
      </c>
      <c r="E31" s="65">
        <v>61.294</v>
      </c>
      <c r="F31" s="74">
        <f t="shared" si="0"/>
        <v>2780.455</v>
      </c>
      <c r="G31" s="75">
        <f t="shared" si="1"/>
        <v>2385.99999999951</v>
      </c>
      <c r="K31" s="82">
        <f>IF(AND(年报!N$2&lt;=A31,A31&lt;=年报!N$3),1,0)</f>
        <v>0</v>
      </c>
    </row>
    <row r="32" spans="1:11">
      <c r="A32" s="21">
        <v>44356</v>
      </c>
      <c r="B32" s="77">
        <f>'DC4-1'!B41</f>
        <v>2581.994</v>
      </c>
      <c r="C32" s="77">
        <f>IF(ISERROR(VLOOKUP(A32,'DC4-1'!$A$4:$Q$1997,5,TRUE)),"",VLOOKUP(A32,'DC4-1'!$A$4:$Q$1997,5,TRUE))</f>
        <v>259.74</v>
      </c>
      <c r="D32" s="65">
        <v>61.263</v>
      </c>
      <c r="E32" s="65">
        <v>61.295</v>
      </c>
      <c r="F32" s="74">
        <f t="shared" si="0"/>
        <v>2780.455</v>
      </c>
      <c r="G32" s="75">
        <f t="shared" si="1"/>
        <v>2385.99999999951</v>
      </c>
      <c r="K32" s="82">
        <f>IF(AND(年报!N$2&lt;=A32,A32&lt;=年报!N$3),1,0)</f>
        <v>0</v>
      </c>
    </row>
    <row r="33" spans="1:11">
      <c r="A33" s="21">
        <v>44361</v>
      </c>
      <c r="B33" s="77">
        <f>'DC4-1'!B42</f>
        <v>2581.994</v>
      </c>
      <c r="C33" s="77">
        <f>IF(ISERROR(VLOOKUP(A33,'DC4-1'!$A$4:$Q$1997,5,TRUE)),"",VLOOKUP(A33,'DC4-1'!$A$4:$Q$1997,5,TRUE))</f>
        <v>260.884</v>
      </c>
      <c r="D33" s="65">
        <v>62.437</v>
      </c>
      <c r="E33" s="65">
        <v>62.468</v>
      </c>
      <c r="F33" s="74">
        <f t="shared" si="0"/>
        <v>2780.4255</v>
      </c>
      <c r="G33" s="75">
        <f t="shared" si="1"/>
        <v>2415.49999999961</v>
      </c>
      <c r="K33" s="82">
        <f>IF(AND(年报!N$2&lt;=A33,A33&lt;=年报!N$3),1,0)</f>
        <v>0</v>
      </c>
    </row>
    <row r="34" spans="1:11">
      <c r="A34" s="21">
        <v>44363</v>
      </c>
      <c r="B34" s="77">
        <f>'DC4-1'!B43</f>
        <v>2581.994</v>
      </c>
      <c r="C34" s="77">
        <f>IF(ISERROR(VLOOKUP(A34,'DC4-1'!$A$4:$Q$1997,5,TRUE)),"",VLOOKUP(A34,'DC4-1'!$A$4:$Q$1997,5,TRUE))</f>
        <v>260.87</v>
      </c>
      <c r="D34" s="65">
        <v>62.426</v>
      </c>
      <c r="E34" s="65">
        <v>62.455</v>
      </c>
      <c r="F34" s="74">
        <f t="shared" si="0"/>
        <v>2780.4235</v>
      </c>
      <c r="G34" s="75">
        <f t="shared" si="1"/>
        <v>2417.50000000002</v>
      </c>
      <c r="K34" s="82">
        <f>IF(AND(年报!N$2&lt;=A34,A34&lt;=年报!N$3),1,0)</f>
        <v>0</v>
      </c>
    </row>
    <row r="35" spans="1:11">
      <c r="A35" s="21">
        <v>44366</v>
      </c>
      <c r="B35" s="77">
        <f>'DC4-1'!B44</f>
        <v>2581.994</v>
      </c>
      <c r="C35" s="77">
        <f>IF(ISERROR(VLOOKUP(A35,'DC4-1'!$A$4:$Q$1997,5,TRUE)),"",VLOOKUP(A35,'DC4-1'!$A$4:$Q$1997,5,TRUE))</f>
        <v>260.858</v>
      </c>
      <c r="D35" s="65">
        <v>62.429</v>
      </c>
      <c r="E35" s="65">
        <v>62.457</v>
      </c>
      <c r="F35" s="74">
        <f t="shared" si="0"/>
        <v>2780.409</v>
      </c>
      <c r="G35" s="75">
        <f t="shared" si="1"/>
        <v>2431.99999999979</v>
      </c>
      <c r="K35" s="82">
        <f>IF(AND(年报!N$2&lt;=A35,A35&lt;=年报!N$3),1,0)</f>
        <v>0</v>
      </c>
    </row>
    <row r="36" spans="1:11">
      <c r="A36" s="21">
        <v>44367</v>
      </c>
      <c r="B36" s="77">
        <f>'DC4-1'!B45</f>
        <v>2581.994</v>
      </c>
      <c r="C36" s="77">
        <f>IF(ISERROR(VLOOKUP(A36,'DC4-1'!$A$4:$Q$1997,5,TRUE)),"",VLOOKUP(A36,'DC4-1'!$A$4:$Q$1997,5,TRUE))</f>
        <v>260.8105</v>
      </c>
      <c r="D36" s="65">
        <v>62.414</v>
      </c>
      <c r="E36" s="65">
        <v>62.441</v>
      </c>
      <c r="F36" s="74">
        <f t="shared" si="0"/>
        <v>2780.377</v>
      </c>
      <c r="G36" s="75">
        <f t="shared" si="1"/>
        <v>2463.99999999949</v>
      </c>
      <c r="K36" s="82">
        <f>IF(AND(年报!N$2&lt;=A36,A36&lt;=年报!N$3),1,0)</f>
        <v>0</v>
      </c>
    </row>
    <row r="37" spans="1:11">
      <c r="A37" s="21">
        <v>44372</v>
      </c>
      <c r="B37" s="77">
        <f>'DC4-1'!B46</f>
        <v>2581.994</v>
      </c>
      <c r="C37" s="77">
        <f>IF(ISERROR(VLOOKUP(A37,'DC4-1'!$A$4:$Q$1997,5,TRUE)),"",VLOOKUP(A37,'DC4-1'!$A$4:$Q$1997,5,TRUE))</f>
        <v>260.8405</v>
      </c>
      <c r="D37" s="65">
        <v>62.419</v>
      </c>
      <c r="E37" s="65">
        <v>62.45</v>
      </c>
      <c r="F37" s="74">
        <f t="shared" si="0"/>
        <v>2780.4</v>
      </c>
      <c r="G37" s="75">
        <f t="shared" si="1"/>
        <v>2440.9999999998</v>
      </c>
      <c r="K37" s="82">
        <f>IF(AND(年报!N$2&lt;=A37,A37&lt;=年报!N$3),1,0)</f>
        <v>0</v>
      </c>
    </row>
    <row r="38" spans="1:11">
      <c r="A38" s="21">
        <v>44373</v>
      </c>
      <c r="B38" s="77">
        <f>'DC4-1'!B47</f>
        <v>2581.994</v>
      </c>
      <c r="C38" s="77">
        <f>IF(ISERROR(VLOOKUP(A38,'DC4-1'!$A$4:$Q$1997,5,TRUE)),"",VLOOKUP(A38,'DC4-1'!$A$4:$Q$1997,5,TRUE))</f>
        <v>260.83</v>
      </c>
      <c r="D38" s="65">
        <v>62.408</v>
      </c>
      <c r="E38" s="65">
        <v>62.44</v>
      </c>
      <c r="F38" s="74">
        <f t="shared" si="0"/>
        <v>2780.4</v>
      </c>
      <c r="G38" s="75">
        <f t="shared" si="1"/>
        <v>2440.9999999998</v>
      </c>
      <c r="K38" s="82">
        <f>IF(AND(年报!N$2&lt;=A38,A38&lt;=年报!N$3),1,0)</f>
        <v>0</v>
      </c>
    </row>
    <row r="39" spans="1:11">
      <c r="A39" s="21">
        <v>44375</v>
      </c>
      <c r="B39" s="77">
        <f>'DC4-1'!B48</f>
        <v>2581.994</v>
      </c>
      <c r="C39" s="77">
        <f>IF(ISERROR(VLOOKUP(A39,'DC4-1'!$A$4:$Q$1997,5,TRUE)),"",VLOOKUP(A39,'DC4-1'!$A$4:$Q$1997,5,TRUE))</f>
        <v>260.8225</v>
      </c>
      <c r="D39" s="65">
        <v>62.41</v>
      </c>
      <c r="E39" s="65">
        <v>62.442</v>
      </c>
      <c r="F39" s="74">
        <f t="shared" si="0"/>
        <v>2780.3905</v>
      </c>
      <c r="G39" s="75">
        <f t="shared" si="1"/>
        <v>2450.49999999992</v>
      </c>
      <c r="K39" s="82">
        <f>IF(AND(年报!N$2&lt;=A39,A39&lt;=年报!N$3),1,0)</f>
        <v>0</v>
      </c>
    </row>
    <row r="40" spans="1:11">
      <c r="A40" s="21">
        <v>44377</v>
      </c>
      <c r="B40" s="77">
        <f>'DC4-1'!B49</f>
        <v>2581.994</v>
      </c>
      <c r="C40" s="77">
        <f>IF(ISERROR(VLOOKUP(A40,'DC4-1'!$A$4:$Q$1997,5,TRUE)),"",VLOOKUP(A40,'DC4-1'!$A$4:$Q$1997,5,TRUE))</f>
        <v>260.8085</v>
      </c>
      <c r="D40" s="65">
        <v>62.41</v>
      </c>
      <c r="E40" s="65">
        <v>62.443</v>
      </c>
      <c r="F40" s="74">
        <f t="shared" si="0"/>
        <v>2780.376</v>
      </c>
      <c r="G40" s="75">
        <f t="shared" si="1"/>
        <v>2464.99999999969</v>
      </c>
      <c r="K40" s="82">
        <f>IF(AND(年报!N$2&lt;=A40,A40&lt;=年报!N$3),1,0)</f>
        <v>0</v>
      </c>
    </row>
    <row r="41" spans="1:11">
      <c r="A41" s="21">
        <v>44380</v>
      </c>
      <c r="B41" s="77">
        <f>'DC4-1'!B50</f>
        <v>2581.994</v>
      </c>
      <c r="C41" s="77">
        <f>IF(ISERROR(VLOOKUP(A41,'DC4-1'!$A$4:$Q$1997,5,TRUE)),"",VLOOKUP(A41,'DC4-1'!$A$4:$Q$1997,5,TRUE))</f>
        <v>260.789</v>
      </c>
      <c r="D41" s="65">
        <v>62.409</v>
      </c>
      <c r="E41" s="65">
        <v>62.435</v>
      </c>
      <c r="F41" s="74">
        <f t="shared" si="0"/>
        <v>2780.361</v>
      </c>
      <c r="G41" s="75">
        <f t="shared" si="1"/>
        <v>2479.99999999956</v>
      </c>
      <c r="K41" s="82">
        <f>IF(AND(年报!N$2&lt;=A41,A41&lt;=年报!N$3),1,0)</f>
        <v>0</v>
      </c>
    </row>
    <row r="42" spans="1:11">
      <c r="A42" s="21">
        <v>44383</v>
      </c>
      <c r="B42" s="77">
        <f>'DC4-1'!B51</f>
        <v>2581.994</v>
      </c>
      <c r="C42" s="77">
        <f>IF(ISERROR(VLOOKUP(A42,'DC4-1'!$A$4:$Q$1997,5,TRUE)),"",VLOOKUP(A42,'DC4-1'!$A$4:$Q$1997,5,TRUE))</f>
        <v>260.794</v>
      </c>
      <c r="D42" s="65">
        <v>62.411</v>
      </c>
      <c r="E42" s="65">
        <v>62.442</v>
      </c>
      <c r="F42" s="74">
        <f t="shared" si="0"/>
        <v>2780.3615</v>
      </c>
      <c r="G42" s="75">
        <f t="shared" si="1"/>
        <v>2479.49999999992</v>
      </c>
      <c r="H42" s="75"/>
      <c r="K42" s="82">
        <f>IF(AND(年报!N$2&lt;=A42,A42&lt;=年报!N$3),1,0)</f>
        <v>0</v>
      </c>
    </row>
    <row r="43" spans="1:11">
      <c r="A43" s="21">
        <v>44385</v>
      </c>
      <c r="B43" s="77">
        <f>'DC4-1'!B52</f>
        <v>2581.994</v>
      </c>
      <c r="C43" s="77">
        <f>IF(ISERROR(VLOOKUP(A43,'DC4-1'!$A$4:$Q$1997,5,TRUE)),"",VLOOKUP(A43,'DC4-1'!$A$4:$Q$1997,5,TRUE))</f>
        <v>260.7795</v>
      </c>
      <c r="D43" s="65">
        <v>62.399</v>
      </c>
      <c r="E43" s="65">
        <v>62.431</v>
      </c>
      <c r="F43" s="74">
        <f t="shared" si="0"/>
        <v>2780.3585</v>
      </c>
      <c r="G43" s="75">
        <f t="shared" si="1"/>
        <v>2482.49999999962</v>
      </c>
      <c r="K43" s="82">
        <f>IF(AND(年报!N$2&lt;=A43,A43&lt;=年报!N$3),1,0)</f>
        <v>0</v>
      </c>
    </row>
    <row r="44" spans="1:11">
      <c r="A44" s="21">
        <v>44387</v>
      </c>
      <c r="B44" s="77">
        <f>'DC4-1'!B53</f>
        <v>2581.994</v>
      </c>
      <c r="C44" s="77">
        <f>IF(ISERROR(VLOOKUP(A44,'DC4-1'!$A$4:$Q$1997,5,TRUE)),"",VLOOKUP(A44,'DC4-1'!$A$4:$Q$1997,5,TRUE))</f>
        <v>260.775</v>
      </c>
      <c r="D44" s="65">
        <v>62.404</v>
      </c>
      <c r="E44" s="65">
        <v>62.435</v>
      </c>
      <c r="F44" s="74">
        <f t="shared" si="0"/>
        <v>2780.3495</v>
      </c>
      <c r="G44" s="75">
        <f t="shared" si="1"/>
        <v>2491.49999999963</v>
      </c>
      <c r="K44" s="82">
        <f>IF(AND(年报!N$2&lt;=A44,A44&lt;=年报!N$3),1,0)</f>
        <v>0</v>
      </c>
    </row>
    <row r="45" spans="1:11">
      <c r="A45" s="21">
        <v>44390</v>
      </c>
      <c r="B45" s="77">
        <f>'DC4-1'!B54</f>
        <v>2581.994</v>
      </c>
      <c r="C45" s="77">
        <f>IF(ISERROR(VLOOKUP(A45,'DC4-1'!$A$4:$Q$1997,5,TRUE)),"",VLOOKUP(A45,'DC4-1'!$A$4:$Q$1997,5,TRUE))</f>
        <v>260.771</v>
      </c>
      <c r="D45" s="65">
        <v>62.401</v>
      </c>
      <c r="E45" s="65">
        <v>62.429</v>
      </c>
      <c r="F45" s="74">
        <f t="shared" si="0"/>
        <v>2780.35</v>
      </c>
      <c r="G45" s="75">
        <f t="shared" si="1"/>
        <v>2490.99999999953</v>
      </c>
      <c r="K45" s="82">
        <f>IF(AND(年报!N$2&lt;=A45,A45&lt;=年报!N$3),1,0)</f>
        <v>0</v>
      </c>
    </row>
    <row r="46" spans="1:11">
      <c r="A46" s="21">
        <v>44397</v>
      </c>
      <c r="B46" s="77">
        <f>'DC4-1'!B55</f>
        <v>2581.994</v>
      </c>
      <c r="C46" s="77">
        <f>IF(ISERROR(VLOOKUP(A46,'DC4-1'!$A$4:$Q$1997,5,TRUE)),"",VLOOKUP(A46,'DC4-1'!$A$4:$Q$1997,5,TRUE))</f>
        <v>262.638</v>
      </c>
      <c r="D46" s="65">
        <v>64.299</v>
      </c>
      <c r="E46" s="65">
        <v>64.325</v>
      </c>
      <c r="F46" s="74">
        <f t="shared" si="0"/>
        <v>2780.32</v>
      </c>
      <c r="G46" s="75">
        <f t="shared" si="1"/>
        <v>2520.99999999973</v>
      </c>
      <c r="K46" s="82">
        <f>IF(AND(年报!N$2&lt;=A46,A46&lt;=年报!N$3),1,0)</f>
        <v>0</v>
      </c>
    </row>
    <row r="47" spans="1:11">
      <c r="A47" s="21">
        <v>44401</v>
      </c>
      <c r="B47" s="77">
        <f>'DC4-1'!B56</f>
        <v>2581.994</v>
      </c>
      <c r="C47" s="77">
        <f>IF(ISERROR(VLOOKUP(A47,'DC4-1'!$A$4:$Q$1997,5,TRUE)),"",VLOOKUP(A47,'DC4-1'!$A$4:$Q$1997,5,TRUE))</f>
        <v>262.635</v>
      </c>
      <c r="D47" s="65">
        <v>64.291</v>
      </c>
      <c r="E47" s="65">
        <v>64.316</v>
      </c>
      <c r="F47" s="74">
        <f t="shared" si="0"/>
        <v>2780.3255</v>
      </c>
      <c r="G47" s="75">
        <f t="shared" si="1"/>
        <v>2515.49999999997</v>
      </c>
      <c r="K47" s="82">
        <f>IF(AND(年报!N$2&lt;=A47,A47&lt;=年报!N$3),1,0)</f>
        <v>0</v>
      </c>
    </row>
    <row r="48" spans="1:11">
      <c r="A48" s="21">
        <v>44437</v>
      </c>
      <c r="B48" s="77">
        <f>'DC4-1'!B57</f>
        <v>2581.994</v>
      </c>
      <c r="C48" s="77">
        <f>IF(ISERROR(VLOOKUP(A48,'DC4-1'!$A$4:$Q$1997,5,TRUE)),"",VLOOKUP(A48,'DC4-1'!$A$4:$Q$1997,5,TRUE))</f>
        <v>269.265</v>
      </c>
      <c r="D48" s="65">
        <v>70.996</v>
      </c>
      <c r="E48" s="65">
        <v>71.027</v>
      </c>
      <c r="F48" s="74">
        <f t="shared" si="0"/>
        <v>2780.2475</v>
      </c>
      <c r="G48" s="75">
        <f t="shared" si="1"/>
        <v>2593.49999999995</v>
      </c>
      <c r="K48" s="82">
        <f>IF(AND(年报!N$2&lt;=A48,A48&lt;=年报!N$3),1,0)</f>
        <v>0</v>
      </c>
    </row>
    <row r="49" spans="1:11">
      <c r="A49" s="21">
        <v>44445</v>
      </c>
      <c r="B49" s="77">
        <f>'DC4-1'!B58</f>
        <v>2581.994</v>
      </c>
      <c r="C49" s="77">
        <f>IF(ISERROR(VLOOKUP(A49,'DC4-1'!$A$4:$Q$1997,5,TRUE)),"",VLOOKUP(A49,'DC4-1'!$A$4:$Q$1997,5,TRUE))</f>
        <v>269.7915</v>
      </c>
      <c r="D49" s="65">
        <v>71.549</v>
      </c>
      <c r="E49" s="65">
        <v>71.582</v>
      </c>
      <c r="F49" s="74">
        <f t="shared" si="0"/>
        <v>2780.22</v>
      </c>
      <c r="G49" s="75">
        <f t="shared" si="1"/>
        <v>2621.00000000009</v>
      </c>
      <c r="K49" s="82">
        <f>IF(AND(年报!N$2&lt;=A49,A49&lt;=年报!N$3),1,0)</f>
        <v>0</v>
      </c>
    </row>
    <row r="50" spans="1:11">
      <c r="A50" s="21">
        <v>44448</v>
      </c>
      <c r="B50" s="77">
        <f>'DC4-1'!B59</f>
        <v>2581.994</v>
      </c>
      <c r="C50" s="77">
        <f>IF(ISERROR(VLOOKUP(A50,'DC4-1'!$A$4:$Q$1997,5,TRUE)),"",VLOOKUP(A50,'DC4-1'!$A$4:$Q$1997,5,TRUE))</f>
        <v>269.7105</v>
      </c>
      <c r="D50" s="65">
        <v>71.453</v>
      </c>
      <c r="E50" s="65">
        <v>71.568</v>
      </c>
      <c r="F50" s="74">
        <f t="shared" si="0"/>
        <v>2780.194</v>
      </c>
      <c r="G50" s="75">
        <f t="shared" si="1"/>
        <v>2646.99999999948</v>
      </c>
      <c r="K50" s="82">
        <f>IF(AND(年报!N$2&lt;=A50,A50&lt;=年报!N$3),1,0)</f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f>IF(AND(年报!N$2&lt;=A51,A51&lt;=年报!N$3),1,0)</f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f>IF(AND(年报!N$2&lt;=A52,A52&lt;=年报!N$3),1,0)</f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f>IF(AND(年报!N$2&lt;=A53,A53&lt;=年报!N$3),1,0)</f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f>IF(AND(年报!N$2&lt;=A54,A54&lt;=年报!N$3),1,0)</f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f>IF(AND(年报!N$2&lt;=A55,A55&lt;=年报!N$3),1,0)</f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F64" s="74"/>
      <c r="G64" s="75"/>
      <c r="H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F87" s="74"/>
      <c r="G87" s="75"/>
      <c r="H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F110" s="74"/>
      <c r="G110" s="75"/>
      <c r="H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F133" s="74"/>
      <c r="G133" s="75"/>
      <c r="H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F156" s="74"/>
      <c r="G156" s="75"/>
      <c r="H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F179" s="74"/>
      <c r="G179" s="75"/>
      <c r="H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F202" s="74"/>
      <c r="G202" s="75"/>
      <c r="H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F225" s="74"/>
      <c r="G225" s="75"/>
      <c r="H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:11">
      <c r="A229" s="21"/>
      <c r="B229" s="77"/>
      <c r="C229" s="77"/>
      <c r="D229" s="65"/>
      <c r="E229" s="65"/>
      <c r="F229" s="74"/>
      <c r="G229" s="75"/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  <row r="871" spans="11:11">
      <c r="K871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0"/>
  <sheetViews>
    <sheetView topLeftCell="A29" workbookViewId="0">
      <selection activeCell="E49" sqref="E49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241</v>
      </c>
      <c r="B2" s="65"/>
      <c r="C2" s="69">
        <v>43954</v>
      </c>
      <c r="D2" s="70" t="s">
        <v>242</v>
      </c>
      <c r="E2" s="70" t="s">
        <v>243</v>
      </c>
      <c r="F2" s="93">
        <v>2787.067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43956</v>
      </c>
      <c r="B4" s="77">
        <f>'DC4-1'!B15</f>
        <v>2581.994</v>
      </c>
      <c r="C4" s="77">
        <f>IF(ISERROR(VLOOKUP(A4,'DC4-1'!$A$4:$Q$1997,5,TRUE)),"",VLOOKUP(A4,'DC4-1'!$A$4:$Q$1997,5,TRUE))</f>
        <v>206.577</v>
      </c>
      <c r="D4" s="65">
        <v>1.184</v>
      </c>
      <c r="E4" s="65">
        <v>1.211</v>
      </c>
      <c r="F4" s="74">
        <f t="shared" ref="F4:F48" si="0">(B4+C4)-(D4+E4)/2</f>
        <v>2787.3735</v>
      </c>
      <c r="G4" s="75">
        <f t="shared" ref="G4:G48" si="1">(F$4-F4)*1000</f>
        <v>0</v>
      </c>
      <c r="K4" s="82">
        <f>IF(AND(年报!N$2&lt;=A4,A4&lt;=年报!N$3),1,0)</f>
        <v>1</v>
      </c>
    </row>
    <row r="5" spans="1:11">
      <c r="A5" s="21">
        <v>43964</v>
      </c>
      <c r="B5" s="77">
        <f>'DC4-1'!B16</f>
        <v>2581.994</v>
      </c>
      <c r="C5" s="77">
        <f>IF(ISERROR(VLOOKUP(A5,'DC4-1'!$A$4:$Q$1997,5,TRUE)),"",VLOOKUP(A5,'DC4-1'!$A$4:$Q$1997,5,TRUE))</f>
        <v>209.16</v>
      </c>
      <c r="D5" s="65">
        <v>3.901</v>
      </c>
      <c r="E5" s="65">
        <v>3.933</v>
      </c>
      <c r="F5" s="74">
        <f t="shared" si="0"/>
        <v>2787.237</v>
      </c>
      <c r="G5" s="75">
        <f t="shared" si="1"/>
        <v>136.499999999614</v>
      </c>
      <c r="K5" s="82">
        <f>IF(AND(年报!N$2&lt;=A5,A5&lt;=年报!N$3),1,0)</f>
        <v>1</v>
      </c>
    </row>
    <row r="6" spans="1:11">
      <c r="A6" s="21">
        <v>43972</v>
      </c>
      <c r="B6" s="77">
        <f>'DC4-1'!B17</f>
        <v>2581.994</v>
      </c>
      <c r="C6" s="77">
        <f>IF(ISERROR(VLOOKUP(A6,'DC4-1'!$A$4:$Q$1997,5,TRUE)),"",VLOOKUP(A6,'DC4-1'!$A$4:$Q$1997,5,TRUE))</f>
        <v>212.1685</v>
      </c>
      <c r="D6" s="65">
        <v>7.044</v>
      </c>
      <c r="E6" s="65">
        <v>7.076</v>
      </c>
      <c r="F6" s="74">
        <f t="shared" si="0"/>
        <v>2787.1025</v>
      </c>
      <c r="G6" s="75">
        <f t="shared" si="1"/>
        <v>270.999999999276</v>
      </c>
      <c r="K6" s="82">
        <f>IF(AND(年报!N$2&lt;=A6,A6&lt;=年报!N$3),1,0)</f>
        <v>1</v>
      </c>
    </row>
    <row r="7" spans="1:11">
      <c r="A7" s="21">
        <v>43980</v>
      </c>
      <c r="B7" s="77">
        <f>'DC4-1'!B18</f>
        <v>2581.994</v>
      </c>
      <c r="C7" s="77">
        <f>IF(ISERROR(VLOOKUP(A7,'DC4-1'!$A$4:$Q$1997,5,TRUE)),"",VLOOKUP(A7,'DC4-1'!$A$4:$Q$1997,5,TRUE))</f>
        <v>212.1675</v>
      </c>
      <c r="D7" s="65">
        <v>7.037</v>
      </c>
      <c r="E7" s="65">
        <v>7.067</v>
      </c>
      <c r="F7" s="74">
        <f t="shared" si="0"/>
        <v>2787.1095</v>
      </c>
      <c r="G7" s="75">
        <f t="shared" si="1"/>
        <v>263.999999999669</v>
      </c>
      <c r="K7" s="82">
        <f>IF(AND(年报!N$2&lt;=A7,A7&lt;=年报!N$3),1,0)</f>
        <v>1</v>
      </c>
    </row>
    <row r="8" spans="1:11">
      <c r="A8" s="21">
        <v>43999</v>
      </c>
      <c r="B8" s="77">
        <f>'DC4-1'!B19</f>
        <v>2581.994</v>
      </c>
      <c r="C8" s="77">
        <f>IF(ISERROR(VLOOKUP(A8,'DC4-1'!$A$4:$Q$1997,5,TRUE)),"",VLOOKUP(A8,'DC4-1'!$A$4:$Q$1997,5,TRUE))</f>
        <v>215.368</v>
      </c>
      <c r="D8" s="65">
        <v>10.479</v>
      </c>
      <c r="E8" s="65">
        <v>10.509</v>
      </c>
      <c r="F8" s="74">
        <f t="shared" si="0"/>
        <v>2786.868</v>
      </c>
      <c r="G8" s="75">
        <f t="shared" si="1"/>
        <v>505.499999999756</v>
      </c>
      <c r="K8" s="82">
        <f>IF(AND(年报!N$2&lt;=A8,A8&lt;=年报!N$3),1,0)</f>
        <v>1</v>
      </c>
    </row>
    <row r="9" spans="1:11">
      <c r="A9" s="21">
        <v>44008</v>
      </c>
      <c r="B9" s="77">
        <f>'DC4-1'!B20</f>
        <v>2581.994</v>
      </c>
      <c r="C9" s="77">
        <f>IF(ISERROR(VLOOKUP(A9,'DC4-1'!$A$4:$Q$1997,5,TRUE)),"",VLOOKUP(A9,'DC4-1'!$A$4:$Q$1997,5,TRUE))</f>
        <v>215.364</v>
      </c>
      <c r="D9" s="65">
        <v>10.479</v>
      </c>
      <c r="E9" s="65">
        <v>10.508</v>
      </c>
      <c r="F9" s="74">
        <f t="shared" si="0"/>
        <v>2786.8645</v>
      </c>
      <c r="G9" s="75">
        <f t="shared" si="1"/>
        <v>508.99999999956</v>
      </c>
      <c r="K9" s="82">
        <f>IF(AND(年报!N$2&lt;=A9,A9&lt;=年报!N$3),1,0)</f>
        <v>1</v>
      </c>
    </row>
    <row r="10" spans="1:11">
      <c r="A10" s="21">
        <v>44056</v>
      </c>
      <c r="B10" s="77">
        <f>'DC4-1'!B21</f>
        <v>2581.994</v>
      </c>
      <c r="C10" s="77">
        <f>IF(ISERROR(VLOOKUP(A10,'DC4-1'!$A$4:$Q$1997,5,TRUE)),"",VLOOKUP(A10,'DC4-1'!$A$4:$Q$1997,5,TRUE))</f>
        <v>219.0455</v>
      </c>
      <c r="D10" s="65">
        <v>14.498</v>
      </c>
      <c r="E10" s="65">
        <v>14.531</v>
      </c>
      <c r="F10" s="74">
        <f t="shared" si="0"/>
        <v>2786.525</v>
      </c>
      <c r="G10" s="75">
        <f t="shared" si="1"/>
        <v>848.499999999603</v>
      </c>
      <c r="K10" s="82">
        <f>IF(AND(年报!N$2&lt;=A10,A10&lt;=年报!N$3),1,0)</f>
        <v>1</v>
      </c>
    </row>
    <row r="11" spans="1:11">
      <c r="A11" s="21">
        <v>44062</v>
      </c>
      <c r="B11" s="77">
        <f>'DC4-1'!B22</f>
        <v>2581.994</v>
      </c>
      <c r="C11" s="77">
        <f>IF(ISERROR(VLOOKUP(A11,'DC4-1'!$A$4:$Q$1997,5,TRUE)),"",VLOOKUP(A11,'DC4-1'!$A$4:$Q$1997,5,TRUE))</f>
        <v>218.996</v>
      </c>
      <c r="D11" s="65">
        <v>14.495</v>
      </c>
      <c r="E11" s="65">
        <v>14.529</v>
      </c>
      <c r="F11" s="74">
        <f t="shared" si="0"/>
        <v>2786.478</v>
      </c>
      <c r="G11" s="75">
        <f t="shared" si="1"/>
        <v>895.499999999629</v>
      </c>
      <c r="K11" s="82">
        <f>IF(AND(年报!N$2&lt;=A11,A11&lt;=年报!N$3),1,0)</f>
        <v>1</v>
      </c>
    </row>
    <row r="12" spans="1:11">
      <c r="A12" s="21">
        <v>44070</v>
      </c>
      <c r="B12" s="77">
        <f>'DC4-1'!B23</f>
        <v>2581.994</v>
      </c>
      <c r="C12" s="77">
        <f>IF(ISERROR(VLOOKUP(A12,'DC4-1'!$A$4:$Q$1997,5,TRUE)),"",VLOOKUP(A12,'DC4-1'!$A$4:$Q$1997,5,TRUE))</f>
        <v>222.3115</v>
      </c>
      <c r="D12" s="65">
        <v>17.865</v>
      </c>
      <c r="E12" s="65">
        <v>17.899</v>
      </c>
      <c r="F12" s="74">
        <f t="shared" si="0"/>
        <v>2786.4235</v>
      </c>
      <c r="G12" s="75">
        <f t="shared" si="1"/>
        <v>949.999999999818</v>
      </c>
      <c r="K12" s="82">
        <f>IF(AND(年报!N$2&lt;=A12,A12&lt;=年报!N$3),1,0)</f>
        <v>1</v>
      </c>
    </row>
    <row r="13" spans="1:11">
      <c r="A13" s="21">
        <v>44084</v>
      </c>
      <c r="B13" s="77">
        <f>'DC4-1'!B24</f>
        <v>2581.994</v>
      </c>
      <c r="C13" s="77">
        <f>IF(ISERROR(VLOOKUP(A13,'DC4-1'!$A$4:$Q$1997,5,TRUE)),"",VLOOKUP(A13,'DC4-1'!$A$4:$Q$1997,5,TRUE))</f>
        <v>224.9835</v>
      </c>
      <c r="D13" s="65">
        <v>20.624</v>
      </c>
      <c r="E13" s="65">
        <v>20.656</v>
      </c>
      <c r="F13" s="74">
        <f t="shared" si="0"/>
        <v>2786.3375</v>
      </c>
      <c r="G13" s="75">
        <f t="shared" si="1"/>
        <v>1035.9999999996</v>
      </c>
      <c r="K13" s="82">
        <f>IF(AND(年报!N$2&lt;=A13,A13&lt;=年报!N$3),1,0)</f>
        <v>1</v>
      </c>
    </row>
    <row r="14" spans="1:11">
      <c r="A14" s="21">
        <v>44092</v>
      </c>
      <c r="B14" s="77">
        <f>'DC4-1'!B25</f>
        <v>2581.994</v>
      </c>
      <c r="C14" s="77">
        <f>IF(ISERROR(VLOOKUP(A14,'DC4-1'!$A$4:$Q$1997,5,TRUE)),"",VLOOKUP(A14,'DC4-1'!$A$4:$Q$1997,5,TRUE))</f>
        <v>224.9535</v>
      </c>
      <c r="D14" s="65">
        <v>20.619</v>
      </c>
      <c r="E14" s="65">
        <v>20.651</v>
      </c>
      <c r="F14" s="74">
        <f t="shared" si="0"/>
        <v>2786.3125</v>
      </c>
      <c r="G14" s="75">
        <f t="shared" si="1"/>
        <v>1060.99999999969</v>
      </c>
      <c r="K14" s="82">
        <f>IF(AND(年报!N$2&lt;=A14,A14&lt;=年报!N$3),1,0)</f>
        <v>1</v>
      </c>
    </row>
    <row r="15" spans="1:11">
      <c r="A15" s="21">
        <v>44100</v>
      </c>
      <c r="B15" s="77">
        <f>'DC4-1'!B26</f>
        <v>2581.994</v>
      </c>
      <c r="C15" s="77">
        <f>IF(ISERROR(VLOOKUP(A15,'DC4-1'!$A$4:$Q$1997,5,TRUE)),"",VLOOKUP(A15,'DC4-1'!$A$4:$Q$1997,5,TRUE))</f>
        <v>225.3425</v>
      </c>
      <c r="D15" s="65">
        <v>21.057</v>
      </c>
      <c r="E15" s="65">
        <v>21.089</v>
      </c>
      <c r="F15" s="74">
        <f t="shared" si="0"/>
        <v>2786.2635</v>
      </c>
      <c r="G15" s="75">
        <f t="shared" si="1"/>
        <v>1109.99999999922</v>
      </c>
      <c r="K15" s="82">
        <f>IF(AND(年报!N$2&lt;=A15,A15&lt;=年报!N$3),1,0)</f>
        <v>1</v>
      </c>
    </row>
    <row r="16" spans="1:11">
      <c r="A16" s="21">
        <v>44114</v>
      </c>
      <c r="B16" s="77">
        <f>'DC4-1'!B27</f>
        <v>2581.994</v>
      </c>
      <c r="C16" s="77">
        <f>IF(ISERROR(VLOOKUP(A16,'DC4-1'!$A$4:$Q$1997,5,TRUE)),"",VLOOKUP(A16,'DC4-1'!$A$4:$Q$1997,5,TRUE))</f>
        <v>228.4075</v>
      </c>
      <c r="D16" s="65">
        <v>24.188</v>
      </c>
      <c r="E16" s="65">
        <v>24.223</v>
      </c>
      <c r="F16" s="74">
        <f t="shared" si="0"/>
        <v>2786.196</v>
      </c>
      <c r="G16" s="75">
        <f t="shared" si="1"/>
        <v>1177.49999999978</v>
      </c>
      <c r="K16" s="82">
        <f>IF(AND(年报!N$2&lt;=A16,A16&lt;=年报!N$3),1,0)</f>
        <v>1</v>
      </c>
    </row>
    <row r="17" spans="1:11">
      <c r="A17" s="21">
        <v>44228</v>
      </c>
      <c r="B17" s="77">
        <f>'DC4-1'!B28</f>
        <v>2581.994</v>
      </c>
      <c r="C17" s="77">
        <f>IF(ISERROR(VLOOKUP(A17,'DC4-1'!$A$4:$Q$1997,5,TRUE)),"",VLOOKUP(A17,'DC4-1'!$A$4:$Q$1997,5,TRUE))</f>
        <v>249.8045</v>
      </c>
      <c r="D17" s="65">
        <v>46.331</v>
      </c>
      <c r="E17" s="65">
        <v>46.364</v>
      </c>
      <c r="F17" s="74">
        <f t="shared" si="0"/>
        <v>2785.451</v>
      </c>
      <c r="G17" s="75">
        <f t="shared" si="1"/>
        <v>1922.49999999922</v>
      </c>
      <c r="H17" s="75"/>
      <c r="K17" s="82">
        <f>IF(AND(年报!N$2&lt;=A17,A17&lt;=年报!N$3),1,0)</f>
        <v>0</v>
      </c>
    </row>
    <row r="18" spans="1:11">
      <c r="A18" s="21">
        <v>44256</v>
      </c>
      <c r="B18" s="77">
        <f>'DC4-1'!B29</f>
        <v>2581.994</v>
      </c>
      <c r="C18" s="77">
        <f>IF(ISERROR(VLOOKUP(A18,'DC4-1'!$A$4:$Q$1997,5,TRUE)),"",VLOOKUP(A18,'DC4-1'!$A$4:$Q$1997,5,TRUE))</f>
        <v>249.7185</v>
      </c>
      <c r="D18" s="65">
        <v>46.322</v>
      </c>
      <c r="E18" s="65">
        <v>46.354</v>
      </c>
      <c r="F18" s="74">
        <f t="shared" si="0"/>
        <v>2785.3745</v>
      </c>
      <c r="G18" s="75">
        <f t="shared" si="1"/>
        <v>1998.9999999998</v>
      </c>
      <c r="K18" s="82">
        <f>IF(AND(年报!N$2&lt;=A18,A18&lt;=年报!N$3),1,0)</f>
        <v>0</v>
      </c>
    </row>
    <row r="19" spans="1:11">
      <c r="A19" s="21">
        <v>44273</v>
      </c>
      <c r="B19" s="77">
        <f>'DC4-1'!B30</f>
        <v>2581.994</v>
      </c>
      <c r="C19" s="77">
        <f>IF(ISERROR(VLOOKUP(A19,'DC4-1'!$A$4:$Q$1997,5,TRUE)),"",VLOOKUP(A19,'DC4-1'!$A$4:$Q$1997,5,TRUE))</f>
        <v>253.0285</v>
      </c>
      <c r="D19" s="65">
        <v>49.668</v>
      </c>
      <c r="E19" s="65">
        <v>49.699</v>
      </c>
      <c r="F19" s="74">
        <f t="shared" si="0"/>
        <v>2785.339</v>
      </c>
      <c r="G19" s="75">
        <f t="shared" si="1"/>
        <v>2034.49999999975</v>
      </c>
      <c r="K19" s="82">
        <f>IF(AND(年报!N$2&lt;=A19,A19&lt;=年报!N$3),1,0)</f>
        <v>0</v>
      </c>
    </row>
    <row r="20" spans="1:11">
      <c r="A20" s="21">
        <v>44287</v>
      </c>
      <c r="B20" s="77">
        <f>'DC4-1'!B31</f>
        <v>2581.994</v>
      </c>
      <c r="C20" s="77">
        <f>IF(ISERROR(VLOOKUP(A20,'DC4-1'!$A$4:$Q$1997,5,TRUE)),"",VLOOKUP(A20,'DC4-1'!$A$4:$Q$1997,5,TRUE))</f>
        <v>256.094</v>
      </c>
      <c r="D20" s="65">
        <v>52.825</v>
      </c>
      <c r="E20" s="65">
        <v>52.818</v>
      </c>
      <c r="F20" s="74">
        <f t="shared" si="0"/>
        <v>2785.2665</v>
      </c>
      <c r="G20" s="75">
        <f t="shared" si="1"/>
        <v>2106.99999999952</v>
      </c>
      <c r="K20" s="82">
        <f>IF(AND(年报!N$2&lt;=A20,A20&lt;=年报!N$3),1,0)</f>
        <v>0</v>
      </c>
    </row>
    <row r="21" spans="1:11">
      <c r="A21" s="21">
        <v>44295</v>
      </c>
      <c r="B21" s="77">
        <f>'DC4-1'!B32</f>
        <v>2581.994</v>
      </c>
      <c r="C21" s="77">
        <f>IF(ISERROR(VLOOKUP(A21,'DC4-1'!$A$4:$Q$1997,5,TRUE)),"",VLOOKUP(A21,'DC4-1'!$A$4:$Q$1997,5,TRUE))</f>
        <v>256.6705</v>
      </c>
      <c r="D21" s="65">
        <v>53.381</v>
      </c>
      <c r="E21" s="65">
        <v>53.41</v>
      </c>
      <c r="F21" s="74">
        <f t="shared" si="0"/>
        <v>2785.269</v>
      </c>
      <c r="G21" s="75">
        <f t="shared" si="1"/>
        <v>2104.49999999946</v>
      </c>
      <c r="K21" s="82">
        <f>IF(AND(年报!N$2&lt;=A21,A21&lt;=年报!N$3),1,0)</f>
        <v>0</v>
      </c>
    </row>
    <row r="22" spans="1:11">
      <c r="A22" s="21">
        <v>44318</v>
      </c>
      <c r="B22" s="77">
        <f>'DC4-1'!B33</f>
        <v>2581.994</v>
      </c>
      <c r="C22" s="77">
        <f>IF(ISERROR(VLOOKUP(A22,'DC4-1'!$A$4:$Q$1997,5,TRUE)),"",VLOOKUP(A22,'DC4-1'!$A$4:$Q$1997,5,TRUE))</f>
        <v>259.476</v>
      </c>
      <c r="D22" s="65">
        <v>56.254</v>
      </c>
      <c r="E22" s="65">
        <v>56.286</v>
      </c>
      <c r="F22" s="74">
        <f t="shared" si="0"/>
        <v>2785.2</v>
      </c>
      <c r="G22" s="75">
        <f t="shared" si="1"/>
        <v>2173.49999999942</v>
      </c>
      <c r="K22" s="82">
        <f>IF(AND(年报!N$2&lt;=A22,A22&lt;=年报!N$3),1,0)</f>
        <v>0</v>
      </c>
    </row>
    <row r="23" spans="1:11">
      <c r="A23" s="21">
        <v>44325</v>
      </c>
      <c r="B23" s="77">
        <f>'DC4-1'!B34</f>
        <v>2581.994</v>
      </c>
      <c r="C23" s="77">
        <f>IF(ISERROR(VLOOKUP(A23,'DC4-1'!$A$4:$Q$1997,5,TRUE)),"",VLOOKUP(A23,'DC4-1'!$A$4:$Q$1997,5,TRUE))</f>
        <v>259.4725</v>
      </c>
      <c r="D23" s="65">
        <v>56.253</v>
      </c>
      <c r="E23" s="65">
        <v>56.284</v>
      </c>
      <c r="F23" s="74">
        <f t="shared" si="0"/>
        <v>2785.198</v>
      </c>
      <c r="G23" s="75">
        <f t="shared" si="1"/>
        <v>2175.49999999983</v>
      </c>
      <c r="K23" s="82">
        <f>IF(AND(年报!N$2&lt;=A23,A23&lt;=年报!N$3),1,0)</f>
        <v>0</v>
      </c>
    </row>
    <row r="24" spans="1:11">
      <c r="A24" s="21">
        <v>44333</v>
      </c>
      <c r="B24" s="77">
        <f>'DC4-1'!B35</f>
        <v>2581.994</v>
      </c>
      <c r="C24" s="77">
        <f>IF(ISERROR(VLOOKUP(A24,'DC4-1'!$A$4:$Q$1997,5,TRUE)),"",VLOOKUP(A24,'DC4-1'!$A$4:$Q$1997,5,TRUE))</f>
        <v>259.415</v>
      </c>
      <c r="D24" s="65">
        <v>56.248</v>
      </c>
      <c r="E24" s="65">
        <v>56.279</v>
      </c>
      <c r="F24" s="74">
        <f t="shared" si="0"/>
        <v>2785.1455</v>
      </c>
      <c r="G24" s="75">
        <f t="shared" si="1"/>
        <v>2227.99999999961</v>
      </c>
      <c r="K24" s="82">
        <f>IF(AND(年报!N$2&lt;=A24,A24&lt;=年报!N$3),1,0)</f>
        <v>0</v>
      </c>
    </row>
    <row r="25" spans="1:11">
      <c r="A25" s="21">
        <v>44345</v>
      </c>
      <c r="B25" s="77">
        <f>'DC4-1'!B36</f>
        <v>2581.994</v>
      </c>
      <c r="C25" s="77">
        <f>IF(ISERROR(VLOOKUP(A25,'DC4-1'!$A$4:$Q$1997,5,TRUE)),"",VLOOKUP(A25,'DC4-1'!$A$4:$Q$1997,5,TRUE))</f>
        <v>259.8015</v>
      </c>
      <c r="D25" s="65">
        <v>56.669</v>
      </c>
      <c r="E25" s="65">
        <v>56.7</v>
      </c>
      <c r="F25" s="74">
        <f t="shared" si="0"/>
        <v>2785.111</v>
      </c>
      <c r="G25" s="75">
        <f t="shared" si="1"/>
        <v>2262.49999999936</v>
      </c>
      <c r="K25" s="82">
        <f>IF(AND(年报!N$2&lt;=A25,A25&lt;=年报!N$3),1,0)</f>
        <v>0</v>
      </c>
    </row>
    <row r="26" spans="1:11">
      <c r="A26" s="21">
        <v>44352</v>
      </c>
      <c r="B26" s="77">
        <f>'DC4-1'!B37</f>
        <v>2581.994</v>
      </c>
      <c r="C26" s="77">
        <f>IF(ISERROR(VLOOKUP(A26,'DC4-1'!$A$4:$Q$1997,5,TRUE)),"",VLOOKUP(A26,'DC4-1'!$A$4:$Q$1997,5,TRUE))</f>
        <v>259.7625</v>
      </c>
      <c r="D26" s="65">
        <v>56.662</v>
      </c>
      <c r="E26" s="65">
        <v>56.696</v>
      </c>
      <c r="F26" s="74">
        <f t="shared" si="0"/>
        <v>2785.0775</v>
      </c>
      <c r="G26" s="75">
        <f t="shared" si="1"/>
        <v>2295.99999999982</v>
      </c>
      <c r="K26" s="82">
        <f>IF(AND(年报!N$2&lt;=A26,A26&lt;=年报!N$3),1,0)</f>
        <v>0</v>
      </c>
    </row>
    <row r="27" s="83" customFormat="1" spans="1:13">
      <c r="A27" s="84">
        <v>44356</v>
      </c>
      <c r="B27" s="85">
        <f>AVERAGE(B28:B30)</f>
        <v>2581.994</v>
      </c>
      <c r="C27" s="86">
        <f t="shared" ref="C27:G27" si="2">AVERAGE(C28:C30)</f>
        <v>259.74</v>
      </c>
      <c r="D27" s="86">
        <f t="shared" si="2"/>
        <v>56.6586666666667</v>
      </c>
      <c r="E27" s="86">
        <f t="shared" si="2"/>
        <v>56.6903333333333</v>
      </c>
      <c r="F27" s="86">
        <f t="shared" si="2"/>
        <v>2785.0595</v>
      </c>
      <c r="G27" s="87">
        <f t="shared" si="2"/>
        <v>2313.9999999994</v>
      </c>
      <c r="H27" s="88" t="s">
        <v>23</v>
      </c>
      <c r="I27" s="88"/>
      <c r="K27" s="89"/>
      <c r="M27" s="90"/>
    </row>
    <row r="28" spans="1:11">
      <c r="A28" s="21">
        <v>44356</v>
      </c>
      <c r="B28" s="77">
        <f>'DC4-1'!B38</f>
        <v>2581.994</v>
      </c>
      <c r="C28" s="77">
        <f>IF(ISERROR(VLOOKUP(A28,'DC4-1'!$A$4:$Q$1997,5,TRUE)),"",VLOOKUP(A28,'DC4-1'!$A$4:$Q$1997,5,TRUE))</f>
        <v>259.74</v>
      </c>
      <c r="D28" s="65">
        <v>56.658</v>
      </c>
      <c r="E28" s="65">
        <v>56.69</v>
      </c>
      <c r="F28" s="74">
        <f t="shared" si="0"/>
        <v>2785.06</v>
      </c>
      <c r="G28" s="75">
        <f t="shared" si="1"/>
        <v>2313.49999999929</v>
      </c>
      <c r="K28" s="82">
        <f>IF(AND(年报!N$2&lt;=A28,A28&lt;=年报!N$3),1,0)</f>
        <v>0</v>
      </c>
    </row>
    <row r="29" spans="1:11">
      <c r="A29" s="21">
        <v>44356</v>
      </c>
      <c r="B29" s="77">
        <f>'DC4-1'!B39</f>
        <v>2581.994</v>
      </c>
      <c r="C29" s="77">
        <f>IF(ISERROR(VLOOKUP(A29,'DC4-1'!$A$4:$Q$1997,5,TRUE)),"",VLOOKUP(A29,'DC4-1'!$A$4:$Q$1997,5,TRUE))</f>
        <v>259.74</v>
      </c>
      <c r="D29" s="65">
        <v>56.659</v>
      </c>
      <c r="E29" s="65">
        <v>56.691</v>
      </c>
      <c r="F29" s="74">
        <f t="shared" si="0"/>
        <v>2785.059</v>
      </c>
      <c r="G29" s="75">
        <f t="shared" si="1"/>
        <v>2314.4999999995</v>
      </c>
      <c r="K29" s="82">
        <f>IF(AND(年报!N$2&lt;=A29,A29&lt;=年报!N$3),1,0)</f>
        <v>0</v>
      </c>
    </row>
    <row r="30" spans="1:11">
      <c r="A30" s="21">
        <v>44356</v>
      </c>
      <c r="B30" s="77">
        <f>'DC4-1'!B40</f>
        <v>2581.994</v>
      </c>
      <c r="C30" s="77">
        <f>IF(ISERROR(VLOOKUP(A30,'DC4-1'!$A$4:$Q$1997,5,TRUE)),"",VLOOKUP(A30,'DC4-1'!$A$4:$Q$1997,5,TRUE))</f>
        <v>259.74</v>
      </c>
      <c r="D30" s="65">
        <v>56.659</v>
      </c>
      <c r="E30" s="65">
        <v>56.69</v>
      </c>
      <c r="F30" s="74">
        <f t="shared" si="0"/>
        <v>2785.0595</v>
      </c>
      <c r="G30" s="75">
        <f t="shared" si="1"/>
        <v>2313.9999999994</v>
      </c>
      <c r="K30" s="82">
        <f>IF(AND(年报!N$2&lt;=A30,A30&lt;=年报!N$3),1,0)</f>
        <v>0</v>
      </c>
    </row>
    <row r="31" spans="1:11">
      <c r="A31" s="21">
        <v>44361</v>
      </c>
      <c r="B31" s="77">
        <f>'DC4-1'!B41</f>
        <v>2581.994</v>
      </c>
      <c r="C31" s="77">
        <f>IF(ISERROR(VLOOKUP(A31,'DC4-1'!$A$4:$Q$1997,5,TRUE)),"",VLOOKUP(A31,'DC4-1'!$A$4:$Q$1997,5,TRUE))</f>
        <v>260.884</v>
      </c>
      <c r="D31" s="65">
        <v>57.832</v>
      </c>
      <c r="E31" s="65">
        <v>57.863</v>
      </c>
      <c r="F31" s="74">
        <f t="shared" si="0"/>
        <v>2785.0305</v>
      </c>
      <c r="G31" s="75">
        <f t="shared" si="1"/>
        <v>2342.99999999939</v>
      </c>
      <c r="K31" s="82">
        <f>IF(AND(年报!N$2&lt;=A31,A31&lt;=年报!N$3),1,0)</f>
        <v>0</v>
      </c>
    </row>
    <row r="32" spans="1:11">
      <c r="A32" s="21">
        <v>44363</v>
      </c>
      <c r="B32" s="77">
        <f>'DC4-1'!B42</f>
        <v>2581.994</v>
      </c>
      <c r="C32" s="77">
        <f>IF(ISERROR(VLOOKUP(A32,'DC4-1'!$A$4:$Q$1997,5,TRUE)),"",VLOOKUP(A32,'DC4-1'!$A$4:$Q$1997,5,TRUE))</f>
        <v>260.87</v>
      </c>
      <c r="D32" s="65">
        <v>57.822</v>
      </c>
      <c r="E32" s="65">
        <v>57.854</v>
      </c>
      <c r="F32" s="74">
        <f t="shared" si="0"/>
        <v>2785.026</v>
      </c>
      <c r="G32" s="75">
        <f t="shared" si="1"/>
        <v>2347.49999999985</v>
      </c>
      <c r="K32" s="82">
        <f>IF(AND(年报!N$2&lt;=A32,A32&lt;=年报!N$3),1,0)</f>
        <v>0</v>
      </c>
    </row>
    <row r="33" spans="1:11">
      <c r="A33" s="21">
        <v>44366</v>
      </c>
      <c r="B33" s="77">
        <f>'DC4-1'!B43</f>
        <v>2581.994</v>
      </c>
      <c r="C33" s="77">
        <f>IF(ISERROR(VLOOKUP(A33,'DC4-1'!$A$4:$Q$1997,5,TRUE)),"",VLOOKUP(A33,'DC4-1'!$A$4:$Q$1997,5,TRUE))</f>
        <v>260.858</v>
      </c>
      <c r="D33" s="65">
        <v>57.821</v>
      </c>
      <c r="E33" s="65">
        <v>57.852</v>
      </c>
      <c r="F33" s="74">
        <f t="shared" si="0"/>
        <v>2785.0155</v>
      </c>
      <c r="G33" s="75">
        <f t="shared" si="1"/>
        <v>2357.99999999927</v>
      </c>
      <c r="K33" s="82">
        <f>IF(AND(年报!N$2&lt;=A33,A33&lt;=年报!N$3),1,0)</f>
        <v>0</v>
      </c>
    </row>
    <row r="34" spans="1:11">
      <c r="A34" s="21">
        <v>44367</v>
      </c>
      <c r="B34" s="77">
        <f>'DC4-1'!B44</f>
        <v>2581.994</v>
      </c>
      <c r="C34" s="77">
        <f>IF(ISERROR(VLOOKUP(A34,'DC4-1'!$A$4:$Q$1997,5,TRUE)),"",VLOOKUP(A34,'DC4-1'!$A$4:$Q$1997,5,TRUE))</f>
        <v>260.8105</v>
      </c>
      <c r="D34" s="65">
        <v>57.808</v>
      </c>
      <c r="E34" s="65">
        <v>57.838</v>
      </c>
      <c r="F34" s="74">
        <f t="shared" si="0"/>
        <v>2784.9815</v>
      </c>
      <c r="G34" s="75">
        <f t="shared" si="1"/>
        <v>2391.99999999937</v>
      </c>
      <c r="K34" s="82">
        <f>IF(AND(年报!N$2&lt;=A34,A34&lt;=年报!N$3),1,0)</f>
        <v>0</v>
      </c>
    </row>
    <row r="35" spans="1:11">
      <c r="A35" s="21">
        <v>44372</v>
      </c>
      <c r="B35" s="77">
        <f>'DC4-1'!B45</f>
        <v>2581.994</v>
      </c>
      <c r="C35" s="77">
        <f>IF(ISERROR(VLOOKUP(A35,'DC4-1'!$A$4:$Q$1997,5,TRUE)),"",VLOOKUP(A35,'DC4-1'!$A$4:$Q$1997,5,TRUE))</f>
        <v>260.8405</v>
      </c>
      <c r="D35" s="65">
        <v>57.815</v>
      </c>
      <c r="E35" s="65">
        <v>57.847</v>
      </c>
      <c r="F35" s="74">
        <f t="shared" si="0"/>
        <v>2785.0035</v>
      </c>
      <c r="G35" s="75">
        <f t="shared" si="1"/>
        <v>2369.99999999989</v>
      </c>
      <c r="K35" s="82">
        <f>IF(AND(年报!N$2&lt;=A35,A35&lt;=年报!N$3),1,0)</f>
        <v>0</v>
      </c>
    </row>
    <row r="36" spans="1:11">
      <c r="A36" s="21">
        <v>44373</v>
      </c>
      <c r="B36" s="77">
        <f>'DC4-1'!B46</f>
        <v>2581.994</v>
      </c>
      <c r="C36" s="77">
        <f>IF(ISERROR(VLOOKUP(A36,'DC4-1'!$A$4:$Q$1997,5,TRUE)),"",VLOOKUP(A36,'DC4-1'!$A$4:$Q$1997,5,TRUE))</f>
        <v>260.83</v>
      </c>
      <c r="D36" s="65">
        <v>57.807</v>
      </c>
      <c r="E36" s="65">
        <v>57.84</v>
      </c>
      <c r="F36" s="74">
        <f t="shared" si="0"/>
        <v>2785.0005</v>
      </c>
      <c r="G36" s="75">
        <f t="shared" si="1"/>
        <v>2372.99999999959</v>
      </c>
      <c r="K36" s="82">
        <f>IF(AND(年报!N$2&lt;=A36,A36&lt;=年报!N$3),1,0)</f>
        <v>0</v>
      </c>
    </row>
    <row r="37" spans="1:11">
      <c r="A37" s="21">
        <v>44375</v>
      </c>
      <c r="B37" s="77">
        <f>'DC4-1'!B47</f>
        <v>2581.994</v>
      </c>
      <c r="C37" s="77">
        <f>IF(ISERROR(VLOOKUP(A37,'DC4-1'!$A$4:$Q$1997,5,TRUE)),"",VLOOKUP(A37,'DC4-1'!$A$4:$Q$1997,5,TRUE))</f>
        <v>260.8225</v>
      </c>
      <c r="D37" s="65">
        <v>57.808</v>
      </c>
      <c r="E37" s="65">
        <v>57.842</v>
      </c>
      <c r="F37" s="74">
        <f t="shared" si="0"/>
        <v>2784.9915</v>
      </c>
      <c r="G37" s="75">
        <f t="shared" si="1"/>
        <v>2381.99999999961</v>
      </c>
      <c r="K37" s="82">
        <f>IF(AND(年报!N$2&lt;=A37,A37&lt;=年报!N$3),1,0)</f>
        <v>0</v>
      </c>
    </row>
    <row r="38" spans="1:11">
      <c r="A38" s="21">
        <v>44377</v>
      </c>
      <c r="B38" s="77">
        <f>'DC4-1'!B48</f>
        <v>2581.994</v>
      </c>
      <c r="C38" s="77">
        <f>IF(ISERROR(VLOOKUP(A38,'DC4-1'!$A$4:$Q$1997,5,TRUE)),"",VLOOKUP(A38,'DC4-1'!$A$4:$Q$1997,5,TRUE))</f>
        <v>260.8085</v>
      </c>
      <c r="D38" s="65">
        <v>57.806</v>
      </c>
      <c r="E38" s="65">
        <v>57.841</v>
      </c>
      <c r="F38" s="74">
        <f t="shared" si="0"/>
        <v>2784.979</v>
      </c>
      <c r="G38" s="75">
        <f t="shared" si="1"/>
        <v>2394.49999999943</v>
      </c>
      <c r="K38" s="82">
        <f>IF(AND(年报!N$2&lt;=A38,A38&lt;=年报!N$3),1,0)</f>
        <v>0</v>
      </c>
    </row>
    <row r="39" spans="1:11">
      <c r="A39" s="21">
        <v>44380</v>
      </c>
      <c r="B39" s="77">
        <f>'DC4-1'!B49</f>
        <v>2581.994</v>
      </c>
      <c r="C39" s="77">
        <f>IF(ISERROR(VLOOKUP(A39,'DC4-1'!$A$4:$Q$1997,5,TRUE)),"",VLOOKUP(A39,'DC4-1'!$A$4:$Q$1997,5,TRUE))</f>
        <v>260.789</v>
      </c>
      <c r="D39" s="65">
        <v>57.808</v>
      </c>
      <c r="E39" s="65">
        <v>57.836</v>
      </c>
      <c r="F39" s="74">
        <f t="shared" si="0"/>
        <v>2784.961</v>
      </c>
      <c r="G39" s="75">
        <f t="shared" si="1"/>
        <v>2412.49999999945</v>
      </c>
      <c r="K39" s="82">
        <f>IF(AND(年报!N$2&lt;=A39,A39&lt;=年报!N$3),1,0)</f>
        <v>0</v>
      </c>
    </row>
    <row r="40" spans="1:11">
      <c r="A40" s="21">
        <v>44383</v>
      </c>
      <c r="B40" s="77">
        <f>'DC4-1'!B50</f>
        <v>2581.994</v>
      </c>
      <c r="C40" s="77">
        <f>IF(ISERROR(VLOOKUP(A40,'DC4-1'!$A$4:$Q$1997,5,TRUE)),"",VLOOKUP(A40,'DC4-1'!$A$4:$Q$1997,5,TRUE))</f>
        <v>260.794</v>
      </c>
      <c r="D40" s="65">
        <v>57.81</v>
      </c>
      <c r="E40" s="65">
        <v>57.843</v>
      </c>
      <c r="F40" s="74">
        <f t="shared" si="0"/>
        <v>2784.9615</v>
      </c>
      <c r="G40" s="75">
        <f t="shared" si="1"/>
        <v>2411.99999999981</v>
      </c>
      <c r="K40" s="82">
        <f>IF(AND(年报!N$2&lt;=A40,A40&lt;=年报!N$3),1,0)</f>
        <v>0</v>
      </c>
    </row>
    <row r="41" spans="1:11">
      <c r="A41" s="21">
        <v>44385</v>
      </c>
      <c r="B41" s="77">
        <f>'DC4-1'!B51</f>
        <v>2581.994</v>
      </c>
      <c r="C41" s="77">
        <f>IF(ISERROR(VLOOKUP(A41,'DC4-1'!$A$4:$Q$1997,5,TRUE)),"",VLOOKUP(A41,'DC4-1'!$A$4:$Q$1997,5,TRUE))</f>
        <v>260.7795</v>
      </c>
      <c r="D41" s="65">
        <v>57.8</v>
      </c>
      <c r="E41" s="65">
        <v>57.833</v>
      </c>
      <c r="F41" s="74">
        <f t="shared" si="0"/>
        <v>2784.957</v>
      </c>
      <c r="G41" s="75">
        <f t="shared" si="1"/>
        <v>2416.49999999936</v>
      </c>
      <c r="H41" s="75"/>
      <c r="K41" s="82">
        <f>IF(AND(年报!N$2&lt;=A41,A41&lt;=年报!N$3),1,0)</f>
        <v>0</v>
      </c>
    </row>
    <row r="42" spans="1:11">
      <c r="A42" s="21">
        <v>44387</v>
      </c>
      <c r="B42" s="77">
        <f>'DC4-1'!B52</f>
        <v>2581.994</v>
      </c>
      <c r="C42" s="77">
        <f>IF(ISERROR(VLOOKUP(A42,'DC4-1'!$A$4:$Q$1997,5,TRUE)),"",VLOOKUP(A42,'DC4-1'!$A$4:$Q$1997,5,TRUE))</f>
        <v>260.775</v>
      </c>
      <c r="D42" s="65">
        <v>57.804</v>
      </c>
      <c r="E42" s="65">
        <v>57.837</v>
      </c>
      <c r="F42" s="74">
        <f t="shared" si="0"/>
        <v>2784.9485</v>
      </c>
      <c r="G42" s="75">
        <f t="shared" si="1"/>
        <v>2424.99999999927</v>
      </c>
      <c r="K42" s="82">
        <f>IF(AND(年报!N$2&lt;=A42,A42&lt;=年报!N$3),1,0)</f>
        <v>0</v>
      </c>
    </row>
    <row r="43" spans="1:11">
      <c r="A43" s="21">
        <v>44390</v>
      </c>
      <c r="B43" s="77">
        <f>'DC4-1'!B53</f>
        <v>2581.994</v>
      </c>
      <c r="C43" s="77">
        <f>IF(ISERROR(VLOOKUP(A43,'DC4-1'!$A$4:$Q$1997,5,TRUE)),"",VLOOKUP(A43,'DC4-1'!$A$4:$Q$1997,5,TRUE))</f>
        <v>260.771</v>
      </c>
      <c r="D43" s="65">
        <v>57.798</v>
      </c>
      <c r="E43" s="65">
        <v>57.833</v>
      </c>
      <c r="F43" s="74">
        <f t="shared" si="0"/>
        <v>2784.9495</v>
      </c>
      <c r="G43" s="75">
        <f t="shared" si="1"/>
        <v>2423.99999999952</v>
      </c>
      <c r="K43" s="82">
        <f>IF(AND(年报!N$2&lt;=A43,A43&lt;=年报!N$3),1,0)</f>
        <v>0</v>
      </c>
    </row>
    <row r="44" spans="1:11">
      <c r="A44" s="21">
        <v>44397</v>
      </c>
      <c r="B44" s="77">
        <f>'DC4-1'!B54</f>
        <v>2581.994</v>
      </c>
      <c r="C44" s="77">
        <f>IF(ISERROR(VLOOKUP(A44,'DC4-1'!$A$4:$Q$1997,5,TRUE)),"",VLOOKUP(A44,'DC4-1'!$A$4:$Q$1997,5,TRUE))</f>
        <v>262.638</v>
      </c>
      <c r="D44" s="65">
        <v>59.704</v>
      </c>
      <c r="E44" s="65">
        <v>59.736</v>
      </c>
      <c r="F44" s="74">
        <f t="shared" si="0"/>
        <v>2784.912</v>
      </c>
      <c r="G44" s="75">
        <f t="shared" si="1"/>
        <v>2461.49999999943</v>
      </c>
      <c r="K44" s="82">
        <f>IF(AND(年报!N$2&lt;=A44,A44&lt;=年报!N$3),1,0)</f>
        <v>0</v>
      </c>
    </row>
    <row r="45" spans="1:11">
      <c r="A45" s="21">
        <v>44401</v>
      </c>
      <c r="B45" s="77">
        <f>'DC4-1'!B55</f>
        <v>2581.994</v>
      </c>
      <c r="C45" s="77">
        <f>IF(ISERROR(VLOOKUP(A45,'DC4-1'!$A$4:$Q$1997,5,TRUE)),"",VLOOKUP(A45,'DC4-1'!$A$4:$Q$1997,5,TRUE))</f>
        <v>262.635</v>
      </c>
      <c r="D45" s="65">
        <v>59.703</v>
      </c>
      <c r="E45" s="65">
        <v>59.728</v>
      </c>
      <c r="F45" s="74">
        <f t="shared" si="0"/>
        <v>2784.9135</v>
      </c>
      <c r="G45" s="75">
        <f t="shared" si="1"/>
        <v>2459.99999999958</v>
      </c>
      <c r="K45" s="82">
        <f>IF(AND(年报!N$2&lt;=A45,A45&lt;=年报!N$3),1,0)</f>
        <v>0</v>
      </c>
    </row>
    <row r="46" spans="1:11">
      <c r="A46" s="21">
        <v>44437</v>
      </c>
      <c r="B46" s="77">
        <f>'DC4-1'!B56</f>
        <v>2581.994</v>
      </c>
      <c r="C46" s="77">
        <f>IF(ISERROR(VLOOKUP(A46,'DC4-1'!$A$4:$Q$1997,5,TRUE)),"",VLOOKUP(A46,'DC4-1'!$A$4:$Q$1997,5,TRUE))</f>
        <v>269.265</v>
      </c>
      <c r="D46" s="65">
        <v>66.41</v>
      </c>
      <c r="E46" s="65">
        <v>66.442</v>
      </c>
      <c r="F46" s="74">
        <f t="shared" si="0"/>
        <v>2784.833</v>
      </c>
      <c r="G46" s="75">
        <f t="shared" si="1"/>
        <v>2540.49999999961</v>
      </c>
      <c r="K46" s="82">
        <f>IF(AND(年报!N$2&lt;=A46,A46&lt;=年报!N$3),1,0)</f>
        <v>0</v>
      </c>
    </row>
    <row r="47" spans="1:11">
      <c r="A47" s="21">
        <v>44445</v>
      </c>
      <c r="B47" s="77">
        <f>'DC4-1'!B57</f>
        <v>2581.994</v>
      </c>
      <c r="C47" s="77">
        <f>IF(ISERROR(VLOOKUP(A47,'DC4-1'!$A$4:$Q$1997,5,TRUE)),"",VLOOKUP(A47,'DC4-1'!$A$4:$Q$1997,5,TRUE))</f>
        <v>269.7915</v>
      </c>
      <c r="D47" s="65">
        <v>66.96</v>
      </c>
      <c r="E47" s="65">
        <v>66.991</v>
      </c>
      <c r="F47" s="74">
        <f t="shared" si="0"/>
        <v>2784.81</v>
      </c>
      <c r="G47" s="75">
        <f t="shared" si="1"/>
        <v>2563.49999999975</v>
      </c>
      <c r="K47" s="82">
        <f>IF(AND(年报!N$2&lt;=A47,A47&lt;=年报!N$3),1,0)</f>
        <v>0</v>
      </c>
    </row>
    <row r="48" spans="1:11">
      <c r="A48" s="21">
        <v>44448</v>
      </c>
      <c r="B48" s="77">
        <f>'DC4-1'!B58</f>
        <v>2581.994</v>
      </c>
      <c r="C48" s="77">
        <f>IF(ISERROR(VLOOKUP(A48,'DC4-1'!$A$4:$Q$1997,5,TRUE)),"",VLOOKUP(A48,'DC4-1'!$A$4:$Q$1997,5,TRUE))</f>
        <v>269.7105</v>
      </c>
      <c r="D48" s="65">
        <v>66.855</v>
      </c>
      <c r="E48" s="65">
        <v>66.98</v>
      </c>
      <c r="F48" s="74">
        <f t="shared" si="0"/>
        <v>2784.787</v>
      </c>
      <c r="G48" s="75">
        <f t="shared" si="1"/>
        <v>2586.49999999943</v>
      </c>
      <c r="K48" s="82">
        <f>IF(AND(年报!N$2&lt;=A48,A48&lt;=年报!N$3),1,0)</f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f>IF(AND(年报!N$2&lt;=A49,A49&lt;=年报!N$3),1,0)</f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f>IF(AND(年报!N$2&lt;=A50,A50&lt;=年报!N$3),1,0)</f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f>IF(AND(年报!N$2&lt;=A51,A51&lt;=年报!N$3),1,0)</f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f>IF(AND(年报!N$2&lt;=A52,A52&lt;=年报!N$3),1,0)</f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f>IF(AND(年报!N$2&lt;=A53,A53&lt;=年报!N$3),1,0)</f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f>IF(AND(年报!N$2&lt;=A54,A54&lt;=年报!N$3),1,0)</f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f>IF(AND(年报!N$2&lt;=A55,A55&lt;=年报!N$3),1,0)</f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F63" s="74"/>
      <c r="G63" s="75"/>
      <c r="H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F86" s="74"/>
      <c r="G86" s="75"/>
      <c r="H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F109" s="74"/>
      <c r="G109" s="75"/>
      <c r="H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F132" s="74"/>
      <c r="G132" s="75"/>
      <c r="H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F155" s="74"/>
      <c r="G155" s="75"/>
      <c r="H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F178" s="74"/>
      <c r="G178" s="75"/>
      <c r="H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F201" s="74"/>
      <c r="G201" s="75"/>
      <c r="H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F224" s="74"/>
      <c r="G224" s="75"/>
      <c r="H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:11">
      <c r="A228" s="21"/>
      <c r="B228" s="77"/>
      <c r="C228" s="77"/>
      <c r="D228" s="65"/>
      <c r="E228" s="65"/>
      <c r="F228" s="74"/>
      <c r="G228" s="75"/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  <row r="870" spans="11:11">
      <c r="K870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9"/>
  <sheetViews>
    <sheetView topLeftCell="A27" workbookViewId="0">
      <selection activeCell="E47" sqref="E4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244</v>
      </c>
      <c r="B2" s="65"/>
      <c r="C2" s="69">
        <v>43967</v>
      </c>
      <c r="D2" s="70" t="s">
        <v>245</v>
      </c>
      <c r="E2" s="70" t="s">
        <v>246</v>
      </c>
      <c r="F2" s="93">
        <v>2791.568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43972</v>
      </c>
      <c r="B4" s="77">
        <f>'DC4-1'!B16</f>
        <v>2581.994</v>
      </c>
      <c r="C4" s="77">
        <f>IF(ISERROR(VLOOKUP(A4,'DC4-1'!$A$4:$Q$1997,5,TRUE)),"",VLOOKUP(A4,'DC4-1'!$A$4:$Q$1997,5,TRUE))</f>
        <v>212.1685</v>
      </c>
      <c r="D4" s="65">
        <v>2.32</v>
      </c>
      <c r="E4" s="65">
        <v>2.352</v>
      </c>
      <c r="F4" s="74">
        <f t="shared" ref="F4:F46" si="0">(B4+C4)-(D4+E4)/2</f>
        <v>2791.8265</v>
      </c>
      <c r="G4" s="75">
        <f t="shared" ref="G4:G46" si="1">(F$4-F4)*1000</f>
        <v>0</v>
      </c>
      <c r="K4" s="82">
        <f>IF(AND(年报!N$2&lt;=A4,A4&lt;=年报!N$3),1,0)</f>
        <v>1</v>
      </c>
    </row>
    <row r="5" spans="1:11">
      <c r="A5" s="21">
        <v>43980</v>
      </c>
      <c r="B5" s="77">
        <f>'DC4-1'!B17</f>
        <v>2581.994</v>
      </c>
      <c r="C5" s="77">
        <f>IF(ISERROR(VLOOKUP(A5,'DC4-1'!$A$4:$Q$1997,5,TRUE)),"",VLOOKUP(A5,'DC4-1'!$A$4:$Q$1997,5,TRUE))</f>
        <v>212.1675</v>
      </c>
      <c r="D5" s="65">
        <v>2.32</v>
      </c>
      <c r="E5" s="65">
        <v>2.351</v>
      </c>
      <c r="F5" s="74">
        <f t="shared" si="0"/>
        <v>2791.826</v>
      </c>
      <c r="G5" s="75">
        <f t="shared" si="1"/>
        <v>0.500000000556611</v>
      </c>
      <c r="K5" s="82">
        <f>IF(AND(年报!N$2&lt;=A5,A5&lt;=年报!N$3),1,0)</f>
        <v>1</v>
      </c>
    </row>
    <row r="6" spans="1:11">
      <c r="A6" s="21">
        <v>43999</v>
      </c>
      <c r="B6" s="77">
        <f>'DC4-1'!B18</f>
        <v>2581.994</v>
      </c>
      <c r="C6" s="77">
        <f>IF(ISERROR(VLOOKUP(A6,'DC4-1'!$A$4:$Q$1997,5,TRUE)),"",VLOOKUP(A6,'DC4-1'!$A$4:$Q$1997,5,TRUE))</f>
        <v>215.368</v>
      </c>
      <c r="D6" s="65">
        <v>5.802</v>
      </c>
      <c r="E6" s="65">
        <v>5.84</v>
      </c>
      <c r="F6" s="74">
        <f t="shared" si="0"/>
        <v>2791.541</v>
      </c>
      <c r="G6" s="75">
        <f t="shared" si="1"/>
        <v>285.500000000411</v>
      </c>
      <c r="K6" s="82">
        <f>IF(AND(年报!N$2&lt;=A6,A6&lt;=年报!N$3),1,0)</f>
        <v>1</v>
      </c>
    </row>
    <row r="7" spans="1:11">
      <c r="A7" s="21">
        <v>44008</v>
      </c>
      <c r="B7" s="77">
        <f>'DC4-1'!B19</f>
        <v>2581.994</v>
      </c>
      <c r="C7" s="77">
        <f>IF(ISERROR(VLOOKUP(A7,'DC4-1'!$A$4:$Q$1997,5,TRUE)),"",VLOOKUP(A7,'DC4-1'!$A$4:$Q$1997,5,TRUE))</f>
        <v>215.364</v>
      </c>
      <c r="D7" s="65">
        <v>5.804</v>
      </c>
      <c r="E7" s="65">
        <v>5.837</v>
      </c>
      <c r="F7" s="74">
        <f t="shared" si="0"/>
        <v>2791.5375</v>
      </c>
      <c r="G7" s="75">
        <f t="shared" si="1"/>
        <v>289.000000000215</v>
      </c>
      <c r="K7" s="82">
        <f>IF(AND(年报!N$2&lt;=A7,A7&lt;=年报!N$3),1,0)</f>
        <v>1</v>
      </c>
    </row>
    <row r="8" spans="1:11">
      <c r="A8" s="21">
        <v>44056</v>
      </c>
      <c r="B8" s="77">
        <f>'DC4-1'!B20</f>
        <v>2581.994</v>
      </c>
      <c r="C8" s="77">
        <f>IF(ISERROR(VLOOKUP(A8,'DC4-1'!$A$4:$Q$1997,5,TRUE)),"",VLOOKUP(A8,'DC4-1'!$A$4:$Q$1997,5,TRUE))</f>
        <v>219.0455</v>
      </c>
      <c r="D8" s="65">
        <v>9.867</v>
      </c>
      <c r="E8" s="65">
        <v>9.899</v>
      </c>
      <c r="F8" s="74">
        <f t="shared" si="0"/>
        <v>2791.1565</v>
      </c>
      <c r="G8" s="75">
        <f t="shared" si="1"/>
        <v>670.000000000073</v>
      </c>
      <c r="K8" s="82">
        <f>IF(AND(年报!N$2&lt;=A8,A8&lt;=年报!N$3),1,0)</f>
        <v>1</v>
      </c>
    </row>
    <row r="9" spans="1:11">
      <c r="A9" s="21">
        <v>44062</v>
      </c>
      <c r="B9" s="77">
        <f>'DC4-1'!B21</f>
        <v>2581.994</v>
      </c>
      <c r="C9" s="77">
        <f>IF(ISERROR(VLOOKUP(A9,'DC4-1'!$A$4:$Q$1997,5,TRUE)),"",VLOOKUP(A9,'DC4-1'!$A$4:$Q$1997,5,TRUE))</f>
        <v>218.996</v>
      </c>
      <c r="D9" s="65">
        <v>9.867</v>
      </c>
      <c r="E9" s="65">
        <v>9.9</v>
      </c>
      <c r="F9" s="74">
        <f t="shared" si="0"/>
        <v>2791.1065</v>
      </c>
      <c r="G9" s="75">
        <f t="shared" si="1"/>
        <v>720.000000000255</v>
      </c>
      <c r="K9" s="82">
        <f>IF(AND(年报!N$2&lt;=A9,A9&lt;=年报!N$3),1,0)</f>
        <v>1</v>
      </c>
    </row>
    <row r="10" spans="1:11">
      <c r="A10" s="21">
        <v>44070</v>
      </c>
      <c r="B10" s="77">
        <f>'DC4-1'!B22</f>
        <v>2581.994</v>
      </c>
      <c r="C10" s="77">
        <f>IF(ISERROR(VLOOKUP(A10,'DC4-1'!$A$4:$Q$1997,5,TRUE)),"",VLOOKUP(A10,'DC4-1'!$A$4:$Q$1997,5,TRUE))</f>
        <v>222.3115</v>
      </c>
      <c r="D10" s="65">
        <v>13.248</v>
      </c>
      <c r="E10" s="65">
        <v>13.281</v>
      </c>
      <c r="F10" s="74">
        <f t="shared" si="0"/>
        <v>2791.041</v>
      </c>
      <c r="G10" s="75">
        <f t="shared" si="1"/>
        <v>785.500000000866</v>
      </c>
      <c r="K10" s="82">
        <f>IF(AND(年报!N$2&lt;=A10,A10&lt;=年报!N$3),1,0)</f>
        <v>1</v>
      </c>
    </row>
    <row r="11" spans="1:11">
      <c r="A11" s="21">
        <v>44084</v>
      </c>
      <c r="B11" s="77">
        <f>'DC4-1'!B23</f>
        <v>2581.994</v>
      </c>
      <c r="C11" s="77">
        <f>IF(ISERROR(VLOOKUP(A11,'DC4-1'!$A$4:$Q$1997,5,TRUE)),"",VLOOKUP(A11,'DC4-1'!$A$4:$Q$1997,5,TRUE))</f>
        <v>224.9835</v>
      </c>
      <c r="D11" s="65">
        <v>16.016</v>
      </c>
      <c r="E11" s="65">
        <v>16.05</v>
      </c>
      <c r="F11" s="74">
        <f t="shared" si="0"/>
        <v>2790.9445</v>
      </c>
      <c r="G11" s="75">
        <f t="shared" si="1"/>
        <v>882.000000000517</v>
      </c>
      <c r="K11" s="82">
        <f>IF(AND(年报!N$2&lt;=A11,A11&lt;=年报!N$3),1,0)</f>
        <v>1</v>
      </c>
    </row>
    <row r="12" spans="1:11">
      <c r="A12" s="21">
        <v>44092</v>
      </c>
      <c r="B12" s="77">
        <f>'DC4-1'!B24</f>
        <v>2581.994</v>
      </c>
      <c r="C12" s="77">
        <f>IF(ISERROR(VLOOKUP(A12,'DC4-1'!$A$4:$Q$1997,5,TRUE)),"",VLOOKUP(A12,'DC4-1'!$A$4:$Q$1997,5,TRUE))</f>
        <v>224.9535</v>
      </c>
      <c r="D12" s="65">
        <v>16.016</v>
      </c>
      <c r="E12" s="65">
        <v>16.047</v>
      </c>
      <c r="F12" s="74">
        <f t="shared" si="0"/>
        <v>2790.916</v>
      </c>
      <c r="G12" s="75">
        <f t="shared" si="1"/>
        <v>910.500000000411</v>
      </c>
      <c r="K12" s="82">
        <f>IF(AND(年报!N$2&lt;=A12,A12&lt;=年报!N$3),1,0)</f>
        <v>1</v>
      </c>
    </row>
    <row r="13" spans="1:11">
      <c r="A13" s="21">
        <v>44100</v>
      </c>
      <c r="B13" s="77">
        <f>'DC4-1'!B25</f>
        <v>2581.994</v>
      </c>
      <c r="C13" s="77">
        <f>IF(ISERROR(VLOOKUP(A13,'DC4-1'!$A$4:$Q$1997,5,TRUE)),"",VLOOKUP(A13,'DC4-1'!$A$4:$Q$1997,5,TRUE))</f>
        <v>225.3425</v>
      </c>
      <c r="D13" s="65">
        <v>16.488</v>
      </c>
      <c r="E13" s="65">
        <v>16.56</v>
      </c>
      <c r="F13" s="74">
        <f t="shared" si="0"/>
        <v>2790.8125</v>
      </c>
      <c r="G13" s="75">
        <f t="shared" si="1"/>
        <v>1014.00000000012</v>
      </c>
      <c r="K13" s="82">
        <f>IF(AND(年报!N$2&lt;=A13,A13&lt;=年报!N$3),1,0)</f>
        <v>1</v>
      </c>
    </row>
    <row r="14" spans="1:11">
      <c r="A14" s="21">
        <v>44114</v>
      </c>
      <c r="B14" s="77">
        <f>'DC4-1'!B26</f>
        <v>2581.994</v>
      </c>
      <c r="C14" s="77">
        <f>IF(ISERROR(VLOOKUP(A14,'DC4-1'!$A$4:$Q$1997,5,TRUE)),"",VLOOKUP(A14,'DC4-1'!$A$4:$Q$1997,5,TRUE))</f>
        <v>228.4075</v>
      </c>
      <c r="D14" s="65">
        <v>19.592</v>
      </c>
      <c r="E14" s="65">
        <v>19.626</v>
      </c>
      <c r="F14" s="74">
        <f t="shared" si="0"/>
        <v>2790.7925</v>
      </c>
      <c r="G14" s="75">
        <f t="shared" si="1"/>
        <v>1034.00000000056</v>
      </c>
      <c r="K14" s="82">
        <f>IF(AND(年报!N$2&lt;=A14,A14&lt;=年报!N$3),1,0)</f>
        <v>1</v>
      </c>
    </row>
    <row r="15" spans="1:11">
      <c r="A15" s="21">
        <v>44228</v>
      </c>
      <c r="B15" s="77">
        <f>'DC4-1'!B27</f>
        <v>2581.994</v>
      </c>
      <c r="C15" s="77">
        <f>IF(ISERROR(VLOOKUP(A15,'DC4-1'!$A$4:$Q$1997,5,TRUE)),"",VLOOKUP(A15,'DC4-1'!$A$4:$Q$1997,5,TRUE))</f>
        <v>249.8045</v>
      </c>
      <c r="D15" s="65">
        <v>41.78</v>
      </c>
      <c r="E15" s="65">
        <v>41.81</v>
      </c>
      <c r="F15" s="74">
        <f t="shared" si="0"/>
        <v>2790.0035</v>
      </c>
      <c r="G15" s="75">
        <f t="shared" si="1"/>
        <v>1823.00000000032</v>
      </c>
      <c r="K15" s="82">
        <f>IF(AND(年报!N$2&lt;=A15,A15&lt;=年报!N$3),1,0)</f>
        <v>0</v>
      </c>
    </row>
    <row r="16" spans="1:11">
      <c r="A16" s="21">
        <v>44256</v>
      </c>
      <c r="B16" s="77">
        <f>'DC4-1'!B28</f>
        <v>2581.994</v>
      </c>
      <c r="C16" s="77">
        <f>IF(ISERROR(VLOOKUP(A16,'DC4-1'!$A$4:$Q$1997,5,TRUE)),"",VLOOKUP(A16,'DC4-1'!$A$4:$Q$1997,5,TRUE))</f>
        <v>249.7185</v>
      </c>
      <c r="D16" s="65">
        <v>41.767</v>
      </c>
      <c r="E16" s="65">
        <v>41.802</v>
      </c>
      <c r="F16" s="74">
        <f t="shared" si="0"/>
        <v>2789.928</v>
      </c>
      <c r="G16" s="75">
        <f t="shared" si="1"/>
        <v>1898.50000000069</v>
      </c>
      <c r="H16" s="75"/>
      <c r="K16" s="82">
        <f>IF(AND(年报!N$2&lt;=A16,A16&lt;=年报!N$3),1,0)</f>
        <v>0</v>
      </c>
    </row>
    <row r="17" spans="1:11">
      <c r="A17" s="21">
        <v>44273</v>
      </c>
      <c r="B17" s="77">
        <f>'DC4-1'!B29</f>
        <v>2581.994</v>
      </c>
      <c r="C17" s="77">
        <f>IF(ISERROR(VLOOKUP(A17,'DC4-1'!$A$4:$Q$1997,5,TRUE)),"",VLOOKUP(A17,'DC4-1'!$A$4:$Q$1997,5,TRUE))</f>
        <v>253.0285</v>
      </c>
      <c r="D17" s="65">
        <v>45.114</v>
      </c>
      <c r="E17" s="65">
        <v>45.146</v>
      </c>
      <c r="F17" s="74">
        <f t="shared" si="0"/>
        <v>2789.8925</v>
      </c>
      <c r="G17" s="75">
        <f t="shared" si="1"/>
        <v>1934.00000000065</v>
      </c>
      <c r="K17" s="82">
        <f>IF(AND(年报!N$2&lt;=A17,A17&lt;=年报!N$3),1,0)</f>
        <v>0</v>
      </c>
    </row>
    <row r="18" spans="1:11">
      <c r="A18" s="21">
        <v>44287</v>
      </c>
      <c r="B18" s="77">
        <f>'DC4-1'!B30</f>
        <v>2581.994</v>
      </c>
      <c r="C18" s="77">
        <f>IF(ISERROR(VLOOKUP(A18,'DC4-1'!$A$4:$Q$1997,5,TRUE)),"",VLOOKUP(A18,'DC4-1'!$A$4:$Q$1997,5,TRUE))</f>
        <v>256.094</v>
      </c>
      <c r="D18" s="65">
        <v>48.232</v>
      </c>
      <c r="E18" s="65">
        <v>48.268</v>
      </c>
      <c r="F18" s="74">
        <f t="shared" si="0"/>
        <v>2789.838</v>
      </c>
      <c r="G18" s="75">
        <f t="shared" si="1"/>
        <v>1988.50000000039</v>
      </c>
      <c r="K18" s="82">
        <f>IF(AND(年报!N$2&lt;=A18,A18&lt;=年报!N$3),1,0)</f>
        <v>0</v>
      </c>
    </row>
    <row r="19" spans="1:11">
      <c r="A19" s="21">
        <v>44295</v>
      </c>
      <c r="B19" s="77">
        <f>'DC4-1'!B31</f>
        <v>2581.994</v>
      </c>
      <c r="C19" s="77">
        <f>IF(ISERROR(VLOOKUP(A19,'DC4-1'!$A$4:$Q$1997,5,TRUE)),"",VLOOKUP(A19,'DC4-1'!$A$4:$Q$1997,5,TRUE))</f>
        <v>256.6705</v>
      </c>
      <c r="D19" s="65">
        <v>48.83</v>
      </c>
      <c r="E19" s="65">
        <v>48.864</v>
      </c>
      <c r="F19" s="74">
        <f t="shared" si="0"/>
        <v>2789.8175</v>
      </c>
      <c r="G19" s="75">
        <f t="shared" si="1"/>
        <v>2009.00000000047</v>
      </c>
      <c r="K19" s="82">
        <f>IF(AND(年报!N$2&lt;=A19,A19&lt;=年报!N$3),1,0)</f>
        <v>0</v>
      </c>
    </row>
    <row r="20" spans="1:11">
      <c r="A20" s="21">
        <v>44318</v>
      </c>
      <c r="B20" s="77">
        <f>'DC4-1'!B32</f>
        <v>2581.994</v>
      </c>
      <c r="C20" s="77">
        <f>IF(ISERROR(VLOOKUP(A20,'DC4-1'!$A$4:$Q$1997,5,TRUE)),"",VLOOKUP(A20,'DC4-1'!$A$4:$Q$1997,5,TRUE))</f>
        <v>259.476</v>
      </c>
      <c r="D20" s="65">
        <v>51.722</v>
      </c>
      <c r="E20" s="65">
        <v>51.755</v>
      </c>
      <c r="F20" s="74">
        <f t="shared" si="0"/>
        <v>2789.7315</v>
      </c>
      <c r="G20" s="75">
        <f t="shared" si="1"/>
        <v>2095.00000000025</v>
      </c>
      <c r="K20" s="82">
        <f>IF(AND(年报!N$2&lt;=A20,A20&lt;=年报!N$3),1,0)</f>
        <v>0</v>
      </c>
    </row>
    <row r="21" spans="1:11">
      <c r="A21" s="21">
        <v>44325</v>
      </c>
      <c r="B21" s="77">
        <f>'DC4-1'!B33</f>
        <v>2581.994</v>
      </c>
      <c r="C21" s="77">
        <f>IF(ISERROR(VLOOKUP(A21,'DC4-1'!$A$4:$Q$1997,5,TRUE)),"",VLOOKUP(A21,'DC4-1'!$A$4:$Q$1997,5,TRUE))</f>
        <v>259.4725</v>
      </c>
      <c r="D21" s="65">
        <v>51.703</v>
      </c>
      <c r="E21" s="65">
        <v>51.735</v>
      </c>
      <c r="F21" s="74">
        <f t="shared" si="0"/>
        <v>2789.7475</v>
      </c>
      <c r="G21" s="75">
        <f t="shared" si="1"/>
        <v>2079.00000000063</v>
      </c>
      <c r="K21" s="82">
        <f>IF(AND(年报!N$2&lt;=A21,A21&lt;=年报!N$3),1,0)</f>
        <v>0</v>
      </c>
    </row>
    <row r="22" spans="1:11">
      <c r="A22" s="21">
        <v>44333</v>
      </c>
      <c r="B22" s="77">
        <f>'DC4-1'!B34</f>
        <v>2581.994</v>
      </c>
      <c r="C22" s="77">
        <f>IF(ISERROR(VLOOKUP(A22,'DC4-1'!$A$4:$Q$1997,5,TRUE)),"",VLOOKUP(A22,'DC4-1'!$A$4:$Q$1997,5,TRUE))</f>
        <v>259.415</v>
      </c>
      <c r="D22" s="65">
        <v>51.703</v>
      </c>
      <c r="E22" s="65">
        <v>51.732</v>
      </c>
      <c r="F22" s="74">
        <f t="shared" si="0"/>
        <v>2789.6915</v>
      </c>
      <c r="G22" s="75">
        <f t="shared" si="1"/>
        <v>2135.00000000067</v>
      </c>
      <c r="K22" s="82">
        <f>IF(AND(年报!N$2&lt;=A22,A22&lt;=年报!N$3),1,0)</f>
        <v>0</v>
      </c>
    </row>
    <row r="23" spans="1:11">
      <c r="A23" s="21">
        <v>44345</v>
      </c>
      <c r="B23" s="77">
        <f>'DC4-1'!B35</f>
        <v>2581.994</v>
      </c>
      <c r="C23" s="77">
        <f>IF(ISERROR(VLOOKUP(A23,'DC4-1'!$A$4:$Q$1997,5,TRUE)),"",VLOOKUP(A23,'DC4-1'!$A$4:$Q$1997,5,TRUE))</f>
        <v>259.8015</v>
      </c>
      <c r="D23" s="65">
        <v>52.12</v>
      </c>
      <c r="E23" s="65">
        <v>52.154</v>
      </c>
      <c r="F23" s="74">
        <f t="shared" si="0"/>
        <v>2789.6585</v>
      </c>
      <c r="G23" s="75">
        <f t="shared" si="1"/>
        <v>2168.00000000057</v>
      </c>
      <c r="K23" s="82">
        <f>IF(AND(年报!N$2&lt;=A23,A23&lt;=年报!N$3),1,0)</f>
        <v>0</v>
      </c>
    </row>
    <row r="24" spans="1:11">
      <c r="A24" s="21">
        <v>44352</v>
      </c>
      <c r="B24" s="77">
        <f>'DC4-1'!B36</f>
        <v>2581.994</v>
      </c>
      <c r="C24" s="77">
        <f>IF(ISERROR(VLOOKUP(A24,'DC4-1'!$A$4:$Q$1997,5,TRUE)),"",VLOOKUP(A24,'DC4-1'!$A$4:$Q$1997,5,TRUE))</f>
        <v>259.7625</v>
      </c>
      <c r="D24" s="65">
        <v>52.113</v>
      </c>
      <c r="E24" s="65">
        <v>52.149</v>
      </c>
      <c r="F24" s="74">
        <f t="shared" si="0"/>
        <v>2789.6255</v>
      </c>
      <c r="G24" s="75">
        <f t="shared" si="1"/>
        <v>2201.00000000048</v>
      </c>
      <c r="K24" s="82">
        <f>IF(AND(年报!N$2&lt;=A24,A24&lt;=年报!N$3),1,0)</f>
        <v>0</v>
      </c>
    </row>
    <row r="25" s="83" customFormat="1" spans="1:13">
      <c r="A25" s="84">
        <v>44356</v>
      </c>
      <c r="B25" s="85">
        <f>AVERAGE(B26:B28)</f>
        <v>2581.994</v>
      </c>
      <c r="C25" s="86">
        <f t="shared" ref="C25:G25" si="2">AVERAGE(C26:C28)</f>
        <v>259.74</v>
      </c>
      <c r="D25" s="86">
        <f t="shared" si="2"/>
        <v>52.1046666666667</v>
      </c>
      <c r="E25" s="86">
        <f t="shared" si="2"/>
        <v>52.1383333333333</v>
      </c>
      <c r="F25" s="86">
        <f t="shared" si="2"/>
        <v>2789.6125</v>
      </c>
      <c r="G25" s="87">
        <f t="shared" si="2"/>
        <v>2214.0000000004</v>
      </c>
      <c r="H25" s="88" t="s">
        <v>23</v>
      </c>
      <c r="I25" s="88"/>
      <c r="K25" s="89"/>
      <c r="M25" s="90"/>
    </row>
    <row r="26" spans="1:11">
      <c r="A26" s="21">
        <v>44356</v>
      </c>
      <c r="B26" s="77">
        <f>'DC4-1'!B37</f>
        <v>2581.994</v>
      </c>
      <c r="C26" s="77">
        <f>IF(ISERROR(VLOOKUP(A26,'DC4-1'!$A$4:$Q$1997,5,TRUE)),"",VLOOKUP(A26,'DC4-1'!$A$4:$Q$1997,5,TRUE))</f>
        <v>259.74</v>
      </c>
      <c r="D26" s="65">
        <v>52.105</v>
      </c>
      <c r="E26" s="65">
        <v>52.138</v>
      </c>
      <c r="F26" s="74">
        <f t="shared" si="0"/>
        <v>2789.6125</v>
      </c>
      <c r="G26" s="75">
        <f t="shared" si="1"/>
        <v>2214.0000000004</v>
      </c>
      <c r="K26" s="82">
        <f>IF(AND(年报!N$2&lt;=A26,A26&lt;=年报!N$3),1,0)</f>
        <v>0</v>
      </c>
    </row>
    <row r="27" spans="1:11">
      <c r="A27" s="21">
        <v>44356</v>
      </c>
      <c r="B27" s="77">
        <f>'DC4-1'!B38</f>
        <v>2581.994</v>
      </c>
      <c r="C27" s="77">
        <f>IF(ISERROR(VLOOKUP(A27,'DC4-1'!$A$4:$Q$1997,5,TRUE)),"",VLOOKUP(A27,'DC4-1'!$A$4:$Q$1997,5,TRUE))</f>
        <v>259.74</v>
      </c>
      <c r="D27" s="65">
        <v>52.104</v>
      </c>
      <c r="E27" s="65">
        <v>52.139</v>
      </c>
      <c r="F27" s="74">
        <f t="shared" si="0"/>
        <v>2789.6125</v>
      </c>
      <c r="G27" s="75">
        <f t="shared" si="1"/>
        <v>2214.0000000004</v>
      </c>
      <c r="K27" s="82">
        <f>IF(AND(年报!N$2&lt;=A27,A27&lt;=年报!N$3),1,0)</f>
        <v>0</v>
      </c>
    </row>
    <row r="28" spans="1:11">
      <c r="A28" s="21">
        <v>44356</v>
      </c>
      <c r="B28" s="77">
        <f>'DC4-1'!B39</f>
        <v>2581.994</v>
      </c>
      <c r="C28" s="77">
        <f>IF(ISERROR(VLOOKUP(A28,'DC4-1'!$A$4:$Q$1997,5,TRUE)),"",VLOOKUP(A28,'DC4-1'!$A$4:$Q$1997,5,TRUE))</f>
        <v>259.74</v>
      </c>
      <c r="D28" s="65">
        <v>52.105</v>
      </c>
      <c r="E28" s="65">
        <v>52.138</v>
      </c>
      <c r="F28" s="74">
        <f t="shared" si="0"/>
        <v>2789.6125</v>
      </c>
      <c r="G28" s="75">
        <f t="shared" si="1"/>
        <v>2214.0000000004</v>
      </c>
      <c r="K28" s="82">
        <f>IF(AND(年报!N$2&lt;=A28,A28&lt;=年报!N$3),1,0)</f>
        <v>0</v>
      </c>
    </row>
    <row r="29" spans="1:11">
      <c r="A29" s="21">
        <v>44361</v>
      </c>
      <c r="B29" s="77">
        <f>'DC4-1'!B40</f>
        <v>2581.994</v>
      </c>
      <c r="C29" s="77">
        <f>IF(ISERROR(VLOOKUP(A29,'DC4-1'!$A$4:$Q$1997,5,TRUE)),"",VLOOKUP(A29,'DC4-1'!$A$4:$Q$1997,5,TRUE))</f>
        <v>260.884</v>
      </c>
      <c r="D29" s="65">
        <v>53.282</v>
      </c>
      <c r="E29" s="65">
        <v>53.315</v>
      </c>
      <c r="F29" s="74">
        <f t="shared" si="0"/>
        <v>2789.5795</v>
      </c>
      <c r="G29" s="75">
        <f t="shared" si="1"/>
        <v>2247.0000000003</v>
      </c>
      <c r="K29" s="82">
        <f>IF(AND(年报!N$2&lt;=A29,A29&lt;=年报!N$3),1,0)</f>
        <v>0</v>
      </c>
    </row>
    <row r="30" spans="1:11">
      <c r="A30" s="21">
        <v>44363</v>
      </c>
      <c r="B30" s="77">
        <f>'DC4-1'!B41</f>
        <v>2581.994</v>
      </c>
      <c r="C30" s="77">
        <f>IF(ISERROR(VLOOKUP(A30,'DC4-1'!$A$4:$Q$1997,5,TRUE)),"",VLOOKUP(A30,'DC4-1'!$A$4:$Q$1997,5,TRUE))</f>
        <v>260.87</v>
      </c>
      <c r="D30" s="65">
        <v>53.271</v>
      </c>
      <c r="E30" s="65">
        <v>53.306</v>
      </c>
      <c r="F30" s="74">
        <f t="shared" si="0"/>
        <v>2789.5755</v>
      </c>
      <c r="G30" s="75">
        <f t="shared" si="1"/>
        <v>2251.00000000066</v>
      </c>
      <c r="K30" s="82">
        <f>IF(AND(年报!N$2&lt;=A30,A30&lt;=年报!N$3),1,0)</f>
        <v>0</v>
      </c>
    </row>
    <row r="31" spans="1:11">
      <c r="A31" s="21">
        <v>44366</v>
      </c>
      <c r="B31" s="77">
        <f>'DC4-1'!B42</f>
        <v>2581.994</v>
      </c>
      <c r="C31" s="77">
        <f>IF(ISERROR(VLOOKUP(A31,'DC4-1'!$A$4:$Q$1997,5,TRUE)),"",VLOOKUP(A31,'DC4-1'!$A$4:$Q$1997,5,TRUE))</f>
        <v>260.858</v>
      </c>
      <c r="D31" s="65">
        <v>53.273</v>
      </c>
      <c r="E31" s="65">
        <v>53.302</v>
      </c>
      <c r="F31" s="74">
        <f t="shared" si="0"/>
        <v>2789.5645</v>
      </c>
      <c r="G31" s="75">
        <f t="shared" si="1"/>
        <v>2262.00000000017</v>
      </c>
      <c r="K31" s="82">
        <f>IF(AND(年报!N$2&lt;=A31,A31&lt;=年报!N$3),1,0)</f>
        <v>0</v>
      </c>
    </row>
    <row r="32" spans="1:11">
      <c r="A32" s="21">
        <v>44367</v>
      </c>
      <c r="B32" s="77">
        <f>'DC4-1'!B43</f>
        <v>2581.994</v>
      </c>
      <c r="C32" s="77">
        <f>IF(ISERROR(VLOOKUP(A32,'DC4-1'!$A$4:$Q$1997,5,TRUE)),"",VLOOKUP(A32,'DC4-1'!$A$4:$Q$1997,5,TRUE))</f>
        <v>260.8105</v>
      </c>
      <c r="D32" s="65">
        <v>53.261</v>
      </c>
      <c r="E32" s="65">
        <v>53.293</v>
      </c>
      <c r="F32" s="74">
        <f t="shared" si="0"/>
        <v>2789.5275</v>
      </c>
      <c r="G32" s="75">
        <f t="shared" si="1"/>
        <v>2299.00000000043</v>
      </c>
      <c r="K32" s="82">
        <f>IF(AND(年报!N$2&lt;=A32,A32&lt;=年报!N$3),1,0)</f>
        <v>0</v>
      </c>
    </row>
    <row r="33" spans="1:11">
      <c r="A33" s="21">
        <v>44372</v>
      </c>
      <c r="B33" s="77">
        <f>'DC4-1'!B44</f>
        <v>2581.994</v>
      </c>
      <c r="C33" s="77">
        <f>IF(ISERROR(VLOOKUP(A33,'DC4-1'!$A$4:$Q$1997,5,TRUE)),"",VLOOKUP(A33,'DC4-1'!$A$4:$Q$1997,5,TRUE))</f>
        <v>260.8405</v>
      </c>
      <c r="D33" s="65">
        <v>53.264</v>
      </c>
      <c r="E33" s="65">
        <v>53.299</v>
      </c>
      <c r="F33" s="74">
        <f t="shared" si="0"/>
        <v>2789.553</v>
      </c>
      <c r="G33" s="75">
        <f t="shared" si="1"/>
        <v>2273.50000000069</v>
      </c>
      <c r="K33" s="82">
        <f>IF(AND(年报!N$2&lt;=A33,A33&lt;=年报!N$3),1,0)</f>
        <v>0</v>
      </c>
    </row>
    <row r="34" spans="1:11">
      <c r="A34" s="21">
        <v>44373</v>
      </c>
      <c r="B34" s="77">
        <f>'DC4-1'!B45</f>
        <v>2581.994</v>
      </c>
      <c r="C34" s="77">
        <f>IF(ISERROR(VLOOKUP(A34,'DC4-1'!$A$4:$Q$1997,5,TRUE)),"",VLOOKUP(A34,'DC4-1'!$A$4:$Q$1997,5,TRUE))</f>
        <v>260.83</v>
      </c>
      <c r="D34" s="65">
        <v>53.257</v>
      </c>
      <c r="E34" s="65">
        <v>53.292</v>
      </c>
      <c r="F34" s="74">
        <f t="shared" si="0"/>
        <v>2789.5495</v>
      </c>
      <c r="G34" s="75">
        <f t="shared" si="1"/>
        <v>2277.0000000005</v>
      </c>
      <c r="K34" s="82">
        <f>IF(AND(年报!N$2&lt;=A34,A34&lt;=年报!N$3),1,0)</f>
        <v>0</v>
      </c>
    </row>
    <row r="35" spans="1:11">
      <c r="A35" s="21">
        <v>44375</v>
      </c>
      <c r="B35" s="77">
        <f>'DC4-1'!B46</f>
        <v>2581.994</v>
      </c>
      <c r="C35" s="77">
        <f>IF(ISERROR(VLOOKUP(A35,'DC4-1'!$A$4:$Q$1997,5,TRUE)),"",VLOOKUP(A35,'DC4-1'!$A$4:$Q$1997,5,TRUE))</f>
        <v>260.8225</v>
      </c>
      <c r="D35" s="65">
        <v>53.258</v>
      </c>
      <c r="E35" s="65">
        <v>53.293</v>
      </c>
      <c r="F35" s="74">
        <f t="shared" si="0"/>
        <v>2789.541</v>
      </c>
      <c r="G35" s="75">
        <f t="shared" si="1"/>
        <v>2285.50000000087</v>
      </c>
      <c r="K35" s="82">
        <f>IF(AND(年报!N$2&lt;=A35,A35&lt;=年报!N$3),1,0)</f>
        <v>0</v>
      </c>
    </row>
    <row r="36" spans="1:11">
      <c r="A36" s="21">
        <v>44377</v>
      </c>
      <c r="B36" s="77">
        <f>'DC4-1'!B47</f>
        <v>2581.994</v>
      </c>
      <c r="C36" s="77">
        <f>IF(ISERROR(VLOOKUP(A36,'DC4-1'!$A$4:$Q$1997,5,TRUE)),"",VLOOKUP(A36,'DC4-1'!$A$4:$Q$1997,5,TRUE))</f>
        <v>260.8085</v>
      </c>
      <c r="D36" s="65">
        <v>53.256</v>
      </c>
      <c r="E36" s="65">
        <v>53.292</v>
      </c>
      <c r="F36" s="74">
        <f t="shared" si="0"/>
        <v>2789.5285</v>
      </c>
      <c r="G36" s="75">
        <f t="shared" si="1"/>
        <v>2298.00000000023</v>
      </c>
      <c r="K36" s="82">
        <f>IF(AND(年报!N$2&lt;=A36,A36&lt;=年报!N$3),1,0)</f>
        <v>0</v>
      </c>
    </row>
    <row r="37" spans="1:11">
      <c r="A37" s="21">
        <v>44380</v>
      </c>
      <c r="B37" s="77">
        <f>'DC4-1'!B48</f>
        <v>2581.994</v>
      </c>
      <c r="C37" s="77">
        <f>IF(ISERROR(VLOOKUP(A37,'DC4-1'!$A$4:$Q$1997,5,TRUE)),"",VLOOKUP(A37,'DC4-1'!$A$4:$Q$1997,5,TRUE))</f>
        <v>260.789</v>
      </c>
      <c r="D37" s="65">
        <v>53.256</v>
      </c>
      <c r="E37" s="65">
        <v>53.29</v>
      </c>
      <c r="F37" s="74">
        <f t="shared" si="0"/>
        <v>2789.51</v>
      </c>
      <c r="G37" s="75">
        <f t="shared" si="1"/>
        <v>2316.50000000036</v>
      </c>
      <c r="K37" s="82">
        <f>IF(AND(年报!N$2&lt;=A37,A37&lt;=年报!N$3),1,0)</f>
        <v>0</v>
      </c>
    </row>
    <row r="38" spans="1:11">
      <c r="A38" s="21">
        <v>44383</v>
      </c>
      <c r="B38" s="77">
        <f>'DC4-1'!B49</f>
        <v>2581.994</v>
      </c>
      <c r="C38" s="77">
        <f>IF(ISERROR(VLOOKUP(A38,'DC4-1'!$A$4:$Q$1997,5,TRUE)),"",VLOOKUP(A38,'DC4-1'!$A$4:$Q$1997,5,TRUE))</f>
        <v>260.794</v>
      </c>
      <c r="D38" s="65">
        <v>53.261</v>
      </c>
      <c r="E38" s="65">
        <v>53.293</v>
      </c>
      <c r="F38" s="74">
        <f t="shared" si="0"/>
        <v>2789.511</v>
      </c>
      <c r="G38" s="75">
        <f t="shared" si="1"/>
        <v>2315.50000000061</v>
      </c>
      <c r="K38" s="82">
        <f>IF(AND(年报!N$2&lt;=A38,A38&lt;=年报!N$3),1,0)</f>
        <v>0</v>
      </c>
    </row>
    <row r="39" spans="1:11">
      <c r="A39" s="21">
        <v>44385</v>
      </c>
      <c r="B39" s="77">
        <f>'DC4-1'!B50</f>
        <v>2581.994</v>
      </c>
      <c r="C39" s="77">
        <f>IF(ISERROR(VLOOKUP(A39,'DC4-1'!$A$4:$Q$1997,5,TRUE)),"",VLOOKUP(A39,'DC4-1'!$A$4:$Q$1997,5,TRUE))</f>
        <v>260.7795</v>
      </c>
      <c r="D39" s="65">
        <v>53.26</v>
      </c>
      <c r="E39" s="65">
        <v>53.285</v>
      </c>
      <c r="F39" s="74">
        <f t="shared" si="0"/>
        <v>2789.501</v>
      </c>
      <c r="G39" s="75">
        <f t="shared" si="1"/>
        <v>2325.50000000037</v>
      </c>
      <c r="K39" s="82">
        <f>IF(AND(年报!N$2&lt;=A39,A39&lt;=年报!N$3),1,0)</f>
        <v>0</v>
      </c>
    </row>
    <row r="40" spans="1:11">
      <c r="A40" s="21">
        <v>44387</v>
      </c>
      <c r="B40" s="77">
        <f>'DC4-1'!B51</f>
        <v>2581.994</v>
      </c>
      <c r="C40" s="77">
        <f>IF(ISERROR(VLOOKUP(A40,'DC4-1'!$A$4:$Q$1997,5,TRUE)),"",VLOOKUP(A40,'DC4-1'!$A$4:$Q$1997,5,TRUE))</f>
        <v>260.775</v>
      </c>
      <c r="D40" s="65">
        <v>53.252</v>
      </c>
      <c r="E40" s="65">
        <v>53.29</v>
      </c>
      <c r="F40" s="74">
        <f t="shared" si="0"/>
        <v>2789.498</v>
      </c>
      <c r="G40" s="75">
        <f t="shared" si="1"/>
        <v>2328.50000000053</v>
      </c>
      <c r="H40" s="75"/>
      <c r="K40" s="82">
        <f>IF(AND(年报!N$2&lt;=A40,A40&lt;=年报!N$3),1,0)</f>
        <v>0</v>
      </c>
    </row>
    <row r="41" spans="1:11">
      <c r="A41" s="21">
        <v>44390</v>
      </c>
      <c r="B41" s="77">
        <f>'DC4-1'!B52</f>
        <v>2581.994</v>
      </c>
      <c r="C41" s="77">
        <f>IF(ISERROR(VLOOKUP(A41,'DC4-1'!$A$4:$Q$1997,5,TRUE)),"",VLOOKUP(A41,'DC4-1'!$A$4:$Q$1997,5,TRUE))</f>
        <v>260.771</v>
      </c>
      <c r="D41" s="65">
        <v>53.249</v>
      </c>
      <c r="E41" s="65">
        <v>53.284</v>
      </c>
      <c r="F41" s="74">
        <f t="shared" si="0"/>
        <v>2789.4985</v>
      </c>
      <c r="G41" s="75">
        <f t="shared" si="1"/>
        <v>2328.00000000043</v>
      </c>
      <c r="K41" s="82">
        <f>IF(AND(年报!N$2&lt;=A41,A41&lt;=年报!N$3),1,0)</f>
        <v>0</v>
      </c>
    </row>
    <row r="42" spans="1:11">
      <c r="A42" s="21">
        <v>44397</v>
      </c>
      <c r="B42" s="77">
        <f>'DC4-1'!B53</f>
        <v>2581.994</v>
      </c>
      <c r="C42" s="77">
        <f>IF(ISERROR(VLOOKUP(A42,'DC4-1'!$A$4:$Q$1997,5,TRUE)),"",VLOOKUP(A42,'DC4-1'!$A$4:$Q$1997,5,TRUE))</f>
        <v>262.638</v>
      </c>
      <c r="D42" s="65">
        <v>55.153</v>
      </c>
      <c r="E42" s="65">
        <v>55.187</v>
      </c>
      <c r="F42" s="74">
        <f t="shared" si="0"/>
        <v>2789.462</v>
      </c>
      <c r="G42" s="75">
        <f t="shared" si="1"/>
        <v>2364.50000000059</v>
      </c>
      <c r="K42" s="82">
        <f>IF(AND(年报!N$2&lt;=A42,A42&lt;=年报!N$3),1,0)</f>
        <v>0</v>
      </c>
    </row>
    <row r="43" spans="1:11">
      <c r="A43" s="21">
        <v>44401</v>
      </c>
      <c r="B43" s="77">
        <f>'DC4-1'!B54</f>
        <v>2581.994</v>
      </c>
      <c r="C43" s="77">
        <f>IF(ISERROR(VLOOKUP(A43,'DC4-1'!$A$4:$Q$1997,5,TRUE)),"",VLOOKUP(A43,'DC4-1'!$A$4:$Q$1997,5,TRUE))</f>
        <v>262.635</v>
      </c>
      <c r="D43" s="65">
        <v>55.147</v>
      </c>
      <c r="E43" s="65">
        <v>55.181</v>
      </c>
      <c r="F43" s="74">
        <f t="shared" si="0"/>
        <v>2789.465</v>
      </c>
      <c r="G43" s="75">
        <f t="shared" si="1"/>
        <v>2361.50000000089</v>
      </c>
      <c r="K43" s="82">
        <f>IF(AND(年报!N$2&lt;=A43,A43&lt;=年报!N$3),1,0)</f>
        <v>0</v>
      </c>
    </row>
    <row r="44" spans="1:11">
      <c r="A44" s="21">
        <v>44437</v>
      </c>
      <c r="B44" s="77">
        <f>'DC4-1'!B55</f>
        <v>2581.994</v>
      </c>
      <c r="C44" s="77">
        <f>IF(ISERROR(VLOOKUP(A44,'DC4-1'!$A$4:$Q$1997,5,TRUE)),"",VLOOKUP(A44,'DC4-1'!$A$4:$Q$1997,5,TRUE))</f>
        <v>269.265</v>
      </c>
      <c r="D44" s="65">
        <v>61.862</v>
      </c>
      <c r="E44" s="65">
        <v>61.893</v>
      </c>
      <c r="F44" s="74">
        <f t="shared" si="0"/>
        <v>2789.3815</v>
      </c>
      <c r="G44" s="75">
        <f t="shared" si="1"/>
        <v>2445.00000000062</v>
      </c>
      <c r="K44" s="82">
        <f>IF(AND(年报!N$2&lt;=A44,A44&lt;=年报!N$3),1,0)</f>
        <v>0</v>
      </c>
    </row>
    <row r="45" spans="1:11">
      <c r="A45" s="21">
        <v>44445</v>
      </c>
      <c r="B45" s="77">
        <f>'DC4-1'!B56</f>
        <v>2581.994</v>
      </c>
      <c r="C45" s="77">
        <f>IF(ISERROR(VLOOKUP(A45,'DC4-1'!$A$4:$Q$1997,5,TRUE)),"",VLOOKUP(A45,'DC4-1'!$A$4:$Q$1997,5,TRUE))</f>
        <v>269.7915</v>
      </c>
      <c r="D45" s="65">
        <v>62.413</v>
      </c>
      <c r="E45" s="65">
        <v>62.447</v>
      </c>
      <c r="F45" s="74">
        <f t="shared" si="0"/>
        <v>2789.3555</v>
      </c>
      <c r="G45" s="75">
        <f t="shared" si="1"/>
        <v>2471.00000000046</v>
      </c>
      <c r="K45" s="82">
        <f>IF(AND(年报!N$2&lt;=A45,A45&lt;=年报!N$3),1,0)</f>
        <v>0</v>
      </c>
    </row>
    <row r="46" spans="1:11">
      <c r="A46" s="21">
        <v>44448</v>
      </c>
      <c r="B46" s="77">
        <f>'DC4-1'!B57</f>
        <v>2581.994</v>
      </c>
      <c r="C46" s="77">
        <f>IF(ISERROR(VLOOKUP(A46,'DC4-1'!$A$4:$Q$1997,5,TRUE)),"",VLOOKUP(A46,'DC4-1'!$A$4:$Q$1997,5,TRUE))</f>
        <v>269.7105</v>
      </c>
      <c r="D46" s="65">
        <v>62.321</v>
      </c>
      <c r="E46" s="65">
        <v>62.438</v>
      </c>
      <c r="F46" s="74">
        <f t="shared" si="0"/>
        <v>2789.325</v>
      </c>
      <c r="G46" s="75">
        <f t="shared" si="1"/>
        <v>2501.50000000031</v>
      </c>
      <c r="K46" s="82">
        <f>IF(AND(年报!N$2&lt;=A46,A46&lt;=年报!N$3),1,0)</f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f>IF(AND(年报!N$2&lt;=A47,A47&lt;=年报!N$3),1,0)</f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f>IF(AND(年报!N$2&lt;=A48,A48&lt;=年报!N$3),1,0)</f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f>IF(AND(年报!N$2&lt;=A49,A49&lt;=年报!N$3),1,0)</f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f>IF(AND(年报!N$2&lt;=A50,A50&lt;=年报!N$3),1,0)</f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f>IF(AND(年报!N$2&lt;=A51,A51&lt;=年报!N$3),1,0)</f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f>IF(AND(年报!N$2&lt;=A52,A52&lt;=年报!N$3),1,0)</f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f>IF(AND(年报!N$2&lt;=A53,A53&lt;=年报!N$3),1,0)</f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f>IF(AND(年报!N$2&lt;=A54,A54&lt;=年报!N$3),1,0)</f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f>IF(AND(年报!N$2&lt;=A55,A55&lt;=年报!N$3),1,0)</f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F62" s="74"/>
      <c r="G62" s="75"/>
      <c r="H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F85" s="74"/>
      <c r="G85" s="75"/>
      <c r="H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F108" s="74"/>
      <c r="G108" s="75"/>
      <c r="H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F131" s="74"/>
      <c r="G131" s="75"/>
      <c r="H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F154" s="74"/>
      <c r="G154" s="75"/>
      <c r="H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F177" s="74"/>
      <c r="G177" s="75"/>
      <c r="H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F200" s="74"/>
      <c r="G200" s="75"/>
      <c r="H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F223" s="74"/>
      <c r="G223" s="75"/>
      <c r="H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:11">
      <c r="A227" s="21"/>
      <c r="B227" s="77"/>
      <c r="C227" s="77"/>
      <c r="D227" s="65"/>
      <c r="E227" s="65"/>
      <c r="F227" s="74"/>
      <c r="G227" s="75"/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  <row r="869" spans="11:11">
      <c r="K869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8"/>
  <sheetViews>
    <sheetView topLeftCell="A23" workbookViewId="0">
      <selection activeCell="E43" sqref="E43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247</v>
      </c>
      <c r="B2" s="65"/>
      <c r="C2" s="69">
        <v>44004</v>
      </c>
      <c r="D2" s="70" t="s">
        <v>248</v>
      </c>
      <c r="E2" s="70" t="s">
        <v>249</v>
      </c>
      <c r="F2" s="93">
        <v>2796.594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2">
        <f>IF(AND(年报!N$2&lt;=A3,A3&lt;=年报!N$3),1,0)</f>
        <v>0</v>
      </c>
    </row>
    <row r="4" spans="1:11">
      <c r="A4" s="21">
        <v>44056</v>
      </c>
      <c r="B4" s="77">
        <f>'DC4-1'!B17</f>
        <v>2581.994</v>
      </c>
      <c r="C4" s="77">
        <f>IF(ISERROR(VLOOKUP(A4,'DC4-1'!$A$4:$Q$1997,5,TRUE)),"",VLOOKUP(A4,'DC4-1'!$A$4:$Q$1997,5,TRUE))</f>
        <v>219.0455</v>
      </c>
      <c r="D4" s="65">
        <v>4.444</v>
      </c>
      <c r="E4" s="65">
        <v>4.47</v>
      </c>
      <c r="F4" s="74">
        <f t="shared" ref="F4:F42" si="0">(B4+C4)-(D4+E4)/2</f>
        <v>2796.5825</v>
      </c>
      <c r="G4" s="75">
        <f t="shared" ref="G4:G42" si="1">(F$4-F4)*1000</f>
        <v>0</v>
      </c>
      <c r="K4" s="82">
        <f>IF(AND(年报!N$2&lt;=A4,A4&lt;=年报!N$3),1,0)</f>
        <v>1</v>
      </c>
    </row>
    <row r="5" spans="1:11">
      <c r="A5" s="21">
        <v>44062</v>
      </c>
      <c r="B5" s="77">
        <f>'DC4-1'!B18</f>
        <v>2581.994</v>
      </c>
      <c r="C5" s="77">
        <f>IF(ISERROR(VLOOKUP(A5,'DC4-1'!$A$4:$Q$1997,5,TRUE)),"",VLOOKUP(A5,'DC4-1'!$A$4:$Q$1997,5,TRUE))</f>
        <v>218.996</v>
      </c>
      <c r="D5" s="65">
        <v>4.446</v>
      </c>
      <c r="E5" s="65">
        <v>4.472</v>
      </c>
      <c r="F5" s="74">
        <f t="shared" si="0"/>
        <v>2796.531</v>
      </c>
      <c r="G5" s="75">
        <f t="shared" si="1"/>
        <v>51.5000000000327</v>
      </c>
      <c r="K5" s="82">
        <f>IF(AND(年报!N$2&lt;=A5,A5&lt;=年报!N$3),1,0)</f>
        <v>1</v>
      </c>
    </row>
    <row r="6" spans="1:11">
      <c r="A6" s="21">
        <v>44070</v>
      </c>
      <c r="B6" s="77">
        <f>'DC4-1'!B19</f>
        <v>2581.994</v>
      </c>
      <c r="C6" s="77">
        <f>IF(ISERROR(VLOOKUP(A6,'DC4-1'!$A$4:$Q$1997,5,TRUE)),"",VLOOKUP(A6,'DC4-1'!$A$4:$Q$1997,5,TRUE))</f>
        <v>222.3115</v>
      </c>
      <c r="D6" s="65">
        <v>7.838</v>
      </c>
      <c r="E6" s="65">
        <v>7.866</v>
      </c>
      <c r="F6" s="74">
        <f t="shared" si="0"/>
        <v>2796.4535</v>
      </c>
      <c r="G6" s="75">
        <f t="shared" si="1"/>
        <v>129.00000000036</v>
      </c>
      <c r="K6" s="82">
        <f>IF(AND(年报!N$2&lt;=A6,A6&lt;=年报!N$3),1,0)</f>
        <v>1</v>
      </c>
    </row>
    <row r="7" spans="1:11">
      <c r="A7" s="21">
        <v>44084</v>
      </c>
      <c r="B7" s="77">
        <f>'DC4-1'!B20</f>
        <v>2581.994</v>
      </c>
      <c r="C7" s="77">
        <f>IF(ISERROR(VLOOKUP(A7,'DC4-1'!$A$4:$Q$1997,5,TRUE)),"",VLOOKUP(A7,'DC4-1'!$A$4:$Q$1997,5,TRUE))</f>
        <v>224.9835</v>
      </c>
      <c r="D7" s="65">
        <v>10.62</v>
      </c>
      <c r="E7" s="65">
        <v>10.645</v>
      </c>
      <c r="F7" s="74">
        <f t="shared" si="0"/>
        <v>2796.345</v>
      </c>
      <c r="G7" s="75">
        <f t="shared" si="1"/>
        <v>237.500000000637</v>
      </c>
      <c r="K7" s="82">
        <f>IF(AND(年报!N$2&lt;=A7,A7&lt;=年报!N$3),1,0)</f>
        <v>1</v>
      </c>
    </row>
    <row r="8" spans="1:11">
      <c r="A8" s="21">
        <v>44092</v>
      </c>
      <c r="B8" s="77">
        <f>'DC4-1'!B21</f>
        <v>2581.994</v>
      </c>
      <c r="C8" s="77">
        <f>IF(ISERROR(VLOOKUP(A8,'DC4-1'!$A$4:$Q$1997,5,TRUE)),"",VLOOKUP(A8,'DC4-1'!$A$4:$Q$1997,5,TRUE))</f>
        <v>224.9535</v>
      </c>
      <c r="D8" s="65">
        <v>10.616</v>
      </c>
      <c r="E8" s="65">
        <v>10.642</v>
      </c>
      <c r="F8" s="74">
        <f t="shared" si="0"/>
        <v>2796.3185</v>
      </c>
      <c r="G8" s="75">
        <f t="shared" si="1"/>
        <v>264.000000000124</v>
      </c>
      <c r="K8" s="82">
        <f>IF(AND(年报!N$2&lt;=A8,A8&lt;=年报!N$3),1,0)</f>
        <v>1</v>
      </c>
    </row>
    <row r="9" spans="1:11">
      <c r="A9" s="21">
        <v>44100</v>
      </c>
      <c r="B9" s="77">
        <f>'DC4-1'!B22</f>
        <v>2581.994</v>
      </c>
      <c r="C9" s="77">
        <f>IF(ISERROR(VLOOKUP(A9,'DC4-1'!$A$4:$Q$1997,5,TRUE)),"",VLOOKUP(A9,'DC4-1'!$A$4:$Q$1997,5,TRUE))</f>
        <v>225.3425</v>
      </c>
      <c r="D9" s="65">
        <v>11.06</v>
      </c>
      <c r="E9" s="65">
        <v>11.084</v>
      </c>
      <c r="F9" s="74">
        <f t="shared" si="0"/>
        <v>2796.2645</v>
      </c>
      <c r="G9" s="75">
        <f t="shared" si="1"/>
        <v>318.000000000211</v>
      </c>
      <c r="K9" s="82">
        <f>IF(AND(年报!N$2&lt;=A9,A9&lt;=年报!N$3),1,0)</f>
        <v>1</v>
      </c>
    </row>
    <row r="10" spans="1:11">
      <c r="A10" s="21">
        <v>44114</v>
      </c>
      <c r="B10" s="77">
        <f>'DC4-1'!B23</f>
        <v>2581.994</v>
      </c>
      <c r="C10" s="77">
        <f>IF(ISERROR(VLOOKUP(A10,'DC4-1'!$A$4:$Q$1997,5,TRUE)),"",VLOOKUP(A10,'DC4-1'!$A$4:$Q$1997,5,TRUE))</f>
        <v>228.4075</v>
      </c>
      <c r="D10" s="65">
        <v>14.209</v>
      </c>
      <c r="E10" s="65">
        <v>14.231</v>
      </c>
      <c r="F10" s="74">
        <f t="shared" si="0"/>
        <v>2796.1815</v>
      </c>
      <c r="G10" s="75">
        <f t="shared" si="1"/>
        <v>401.000000000295</v>
      </c>
      <c r="K10" s="82">
        <f>IF(AND(年报!N$2&lt;=A10,A10&lt;=年报!N$3),1,0)</f>
        <v>1</v>
      </c>
    </row>
    <row r="11" spans="1:11">
      <c r="A11" s="21">
        <v>44228</v>
      </c>
      <c r="B11" s="77">
        <f>'DC4-1'!B24</f>
        <v>2581.994</v>
      </c>
      <c r="C11" s="77">
        <f>IF(ISERROR(VLOOKUP(A11,'DC4-1'!$A$4:$Q$1997,5,TRUE)),"",VLOOKUP(A11,'DC4-1'!$A$4:$Q$1997,5,TRUE))</f>
        <v>249.8045</v>
      </c>
      <c r="D11" s="65">
        <v>36.429</v>
      </c>
      <c r="E11" s="65">
        <v>36.451</v>
      </c>
      <c r="F11" s="74">
        <f t="shared" si="0"/>
        <v>2795.3585</v>
      </c>
      <c r="G11" s="75">
        <f t="shared" si="1"/>
        <v>1224.00000000016</v>
      </c>
      <c r="K11" s="82">
        <f>IF(AND(年报!N$2&lt;=A11,A11&lt;=年报!N$3),1,0)</f>
        <v>0</v>
      </c>
    </row>
    <row r="12" spans="1:11">
      <c r="A12" s="21">
        <v>44256</v>
      </c>
      <c r="B12" s="77">
        <f>'DC4-1'!B25</f>
        <v>2581.994</v>
      </c>
      <c r="C12" s="77">
        <f>IF(ISERROR(VLOOKUP(A12,'DC4-1'!$A$4:$Q$1997,5,TRUE)),"",VLOOKUP(A12,'DC4-1'!$A$4:$Q$1997,5,TRUE))</f>
        <v>249.7185</v>
      </c>
      <c r="D12" s="65">
        <v>36.421</v>
      </c>
      <c r="E12" s="65">
        <v>36.444</v>
      </c>
      <c r="F12" s="74">
        <f t="shared" si="0"/>
        <v>2795.28</v>
      </c>
      <c r="G12" s="75">
        <f t="shared" si="1"/>
        <v>1302.50000000024</v>
      </c>
      <c r="K12" s="82">
        <f>IF(AND(年报!N$2&lt;=A12,A12&lt;=年报!N$3),1,0)</f>
        <v>0</v>
      </c>
    </row>
    <row r="13" spans="1:11">
      <c r="A13" s="21">
        <v>44273</v>
      </c>
      <c r="B13" s="77">
        <f>'DC4-1'!B26</f>
        <v>2581.994</v>
      </c>
      <c r="C13" s="77">
        <f>IF(ISERROR(VLOOKUP(A13,'DC4-1'!$A$4:$Q$1997,5,TRUE)),"",VLOOKUP(A13,'DC4-1'!$A$4:$Q$1997,5,TRUE))</f>
        <v>253.0285</v>
      </c>
      <c r="D13" s="65">
        <v>39.77</v>
      </c>
      <c r="E13" s="65">
        <v>39.793</v>
      </c>
      <c r="F13" s="74">
        <f t="shared" si="0"/>
        <v>2795.241</v>
      </c>
      <c r="G13" s="75">
        <f t="shared" si="1"/>
        <v>1341.50000000045</v>
      </c>
      <c r="K13" s="82">
        <f>IF(AND(年报!N$2&lt;=A13,A13&lt;=年报!N$3),1,0)</f>
        <v>0</v>
      </c>
    </row>
    <row r="14" spans="1:11">
      <c r="A14" s="21">
        <v>44287</v>
      </c>
      <c r="B14" s="77">
        <f>'DC4-1'!B27</f>
        <v>2581.994</v>
      </c>
      <c r="C14" s="77">
        <f>IF(ISERROR(VLOOKUP(A14,'DC4-1'!$A$4:$Q$1997,5,TRUE)),"",VLOOKUP(A14,'DC4-1'!$A$4:$Q$1997,5,TRUE))</f>
        <v>256.094</v>
      </c>
      <c r="D14" s="65">
        <v>42.895</v>
      </c>
      <c r="E14" s="65">
        <v>42.918</v>
      </c>
      <c r="F14" s="74">
        <f t="shared" si="0"/>
        <v>2795.1815</v>
      </c>
      <c r="G14" s="75">
        <f t="shared" si="1"/>
        <v>1401.00000000029</v>
      </c>
      <c r="K14" s="82">
        <f>IF(AND(年报!N$2&lt;=A14,A14&lt;=年报!N$3),1,0)</f>
        <v>0</v>
      </c>
    </row>
    <row r="15" spans="1:11">
      <c r="A15" s="21">
        <v>44295</v>
      </c>
      <c r="B15" s="77">
        <f>'DC4-1'!B28</f>
        <v>2581.994</v>
      </c>
      <c r="C15" s="77">
        <f>IF(ISERROR(VLOOKUP(A15,'DC4-1'!$A$4:$Q$1997,5,TRUE)),"",VLOOKUP(A15,'DC4-1'!$A$4:$Q$1997,5,TRUE))</f>
        <v>256.6705</v>
      </c>
      <c r="D15" s="65">
        <v>43.49</v>
      </c>
      <c r="E15" s="65">
        <v>43.513</v>
      </c>
      <c r="F15" s="74">
        <f t="shared" si="0"/>
        <v>2795.163</v>
      </c>
      <c r="G15" s="75">
        <f t="shared" si="1"/>
        <v>1419.49999999997</v>
      </c>
      <c r="H15" s="75"/>
      <c r="K15" s="82">
        <f>IF(AND(年报!N$2&lt;=A15,A15&lt;=年报!N$3),1,0)</f>
        <v>0</v>
      </c>
    </row>
    <row r="16" spans="1:11">
      <c r="A16" s="21">
        <v>44318</v>
      </c>
      <c r="B16" s="77">
        <f>'DC4-1'!B29</f>
        <v>2581.994</v>
      </c>
      <c r="C16" s="77">
        <f>IF(ISERROR(VLOOKUP(A16,'DC4-1'!$A$4:$Q$1997,5,TRUE)),"",VLOOKUP(A16,'DC4-1'!$A$4:$Q$1997,5,TRUE))</f>
        <v>259.476</v>
      </c>
      <c r="D16" s="65">
        <v>46.367</v>
      </c>
      <c r="E16" s="65">
        <v>46.393</v>
      </c>
      <c r="F16" s="74">
        <f t="shared" si="0"/>
        <v>2795.09</v>
      </c>
      <c r="G16" s="75">
        <f t="shared" si="1"/>
        <v>1492.50000000029</v>
      </c>
      <c r="K16" s="82">
        <f>IF(AND(年报!N$2&lt;=A16,A16&lt;=年报!N$3),1,0)</f>
        <v>0</v>
      </c>
    </row>
    <row r="17" spans="1:11">
      <c r="A17" s="21">
        <v>44325</v>
      </c>
      <c r="B17" s="77">
        <f>'DC4-1'!B30</f>
        <v>2581.994</v>
      </c>
      <c r="C17" s="77">
        <f>IF(ISERROR(VLOOKUP(A17,'DC4-1'!$A$4:$Q$1997,5,TRUE)),"",VLOOKUP(A17,'DC4-1'!$A$4:$Q$1997,5,TRUE))</f>
        <v>259.4725</v>
      </c>
      <c r="D17" s="65">
        <v>46.366</v>
      </c>
      <c r="E17" s="65">
        <v>46.387</v>
      </c>
      <c r="F17" s="74">
        <f t="shared" si="0"/>
        <v>2795.09</v>
      </c>
      <c r="G17" s="75">
        <f t="shared" si="1"/>
        <v>1492.50000000029</v>
      </c>
      <c r="K17" s="82">
        <f>IF(AND(年报!N$2&lt;=A17,A17&lt;=年报!N$3),1,0)</f>
        <v>0</v>
      </c>
    </row>
    <row r="18" spans="1:11">
      <c r="A18" s="21">
        <v>44333</v>
      </c>
      <c r="B18" s="77">
        <f>'DC4-1'!B31</f>
        <v>2581.994</v>
      </c>
      <c r="C18" s="77">
        <f>IF(ISERROR(VLOOKUP(A18,'DC4-1'!$A$4:$Q$1997,5,TRUE)),"",VLOOKUP(A18,'DC4-1'!$A$4:$Q$1997,5,TRUE))</f>
        <v>259.415</v>
      </c>
      <c r="D18" s="65">
        <v>46.362</v>
      </c>
      <c r="E18" s="65">
        <v>46.359</v>
      </c>
      <c r="F18" s="74">
        <f t="shared" si="0"/>
        <v>2795.0485</v>
      </c>
      <c r="G18" s="75">
        <f t="shared" si="1"/>
        <v>1534.00000000056</v>
      </c>
      <c r="K18" s="82">
        <f>IF(AND(年报!N$2&lt;=A18,A18&lt;=年报!N$3),1,0)</f>
        <v>0</v>
      </c>
    </row>
    <row r="19" spans="1:11">
      <c r="A19" s="21">
        <v>44345</v>
      </c>
      <c r="B19" s="77">
        <f>'DC4-1'!B32</f>
        <v>2581.994</v>
      </c>
      <c r="C19" s="77">
        <f>IF(ISERROR(VLOOKUP(A19,'DC4-1'!$A$4:$Q$1997,5,TRUE)),"",VLOOKUP(A19,'DC4-1'!$A$4:$Q$1997,5,TRUE))</f>
        <v>259.8015</v>
      </c>
      <c r="D19" s="65">
        <v>46.783</v>
      </c>
      <c r="E19" s="65">
        <v>46.807</v>
      </c>
      <c r="F19" s="74">
        <f t="shared" si="0"/>
        <v>2795.0005</v>
      </c>
      <c r="G19" s="75">
        <f t="shared" si="1"/>
        <v>1582.00000000033</v>
      </c>
      <c r="K19" s="82">
        <f>IF(AND(年报!N$2&lt;=A19,A19&lt;=年报!N$3),1,0)</f>
        <v>0</v>
      </c>
    </row>
    <row r="20" spans="1:11">
      <c r="A20" s="21">
        <v>44352</v>
      </c>
      <c r="B20" s="77">
        <f>'DC4-1'!B33</f>
        <v>2581.994</v>
      </c>
      <c r="C20" s="77">
        <f>IF(ISERROR(VLOOKUP(A20,'DC4-1'!$A$4:$Q$1997,5,TRUE)),"",VLOOKUP(A20,'DC4-1'!$A$4:$Q$1997,5,TRUE))</f>
        <v>259.7625</v>
      </c>
      <c r="D20" s="65">
        <v>46.782</v>
      </c>
      <c r="E20" s="65">
        <v>46.806</v>
      </c>
      <c r="F20" s="74">
        <f t="shared" si="0"/>
        <v>2794.9625</v>
      </c>
      <c r="G20" s="75">
        <f t="shared" si="1"/>
        <v>1620.00000000035</v>
      </c>
      <c r="K20" s="82">
        <f>IF(AND(年报!N$2&lt;=A20,A20&lt;=年报!N$3),1,0)</f>
        <v>0</v>
      </c>
    </row>
    <row r="21" s="83" customFormat="1" spans="1:13">
      <c r="A21" s="84">
        <v>44356</v>
      </c>
      <c r="B21" s="85">
        <f>AVERAGE(B22:B24)</f>
        <v>2581.994</v>
      </c>
      <c r="C21" s="86">
        <f t="shared" ref="C21:G21" si="2">AVERAGE(C22:C24)</f>
        <v>259.74</v>
      </c>
      <c r="D21" s="86">
        <f t="shared" si="2"/>
        <v>46.7723333333333</v>
      </c>
      <c r="E21" s="86">
        <f t="shared" si="2"/>
        <v>46.795</v>
      </c>
      <c r="F21" s="86">
        <f t="shared" si="2"/>
        <v>2794.95033333333</v>
      </c>
      <c r="G21" s="87">
        <f t="shared" si="2"/>
        <v>1632.16666666676</v>
      </c>
      <c r="H21" s="88" t="s">
        <v>23</v>
      </c>
      <c r="I21" s="88"/>
      <c r="K21" s="89"/>
      <c r="M21" s="90"/>
    </row>
    <row r="22" spans="1:11">
      <c r="A22" s="21">
        <v>44356</v>
      </c>
      <c r="B22" s="77">
        <f>'DC4-1'!B34</f>
        <v>2581.994</v>
      </c>
      <c r="C22" s="77">
        <f>IF(ISERROR(VLOOKUP(A22,'DC4-1'!$A$4:$Q$1997,5,TRUE)),"",VLOOKUP(A22,'DC4-1'!$A$4:$Q$1997,5,TRUE))</f>
        <v>259.74</v>
      </c>
      <c r="D22" s="65">
        <v>46.772</v>
      </c>
      <c r="E22" s="65">
        <v>46.796</v>
      </c>
      <c r="F22" s="74">
        <f t="shared" si="0"/>
        <v>2794.95</v>
      </c>
      <c r="G22" s="75">
        <f t="shared" si="1"/>
        <v>1632.50000000016</v>
      </c>
      <c r="K22" s="82">
        <f>IF(AND(年报!N$2&lt;=A22,A22&lt;=年报!N$3),1,0)</f>
        <v>0</v>
      </c>
    </row>
    <row r="23" spans="1:11">
      <c r="A23" s="21">
        <v>44356</v>
      </c>
      <c r="B23" s="77">
        <f>'DC4-1'!B35</f>
        <v>2581.994</v>
      </c>
      <c r="C23" s="77">
        <f>IF(ISERROR(VLOOKUP(A23,'DC4-1'!$A$4:$Q$1997,5,TRUE)),"",VLOOKUP(A23,'DC4-1'!$A$4:$Q$1997,5,TRUE))</f>
        <v>259.74</v>
      </c>
      <c r="D23" s="65">
        <v>46.773</v>
      </c>
      <c r="E23" s="65">
        <v>46.795</v>
      </c>
      <c r="F23" s="74">
        <f t="shared" si="0"/>
        <v>2794.95</v>
      </c>
      <c r="G23" s="75">
        <f t="shared" si="1"/>
        <v>1632.50000000016</v>
      </c>
      <c r="K23" s="82">
        <f>IF(AND(年报!N$2&lt;=A23,A23&lt;=年报!N$3),1,0)</f>
        <v>0</v>
      </c>
    </row>
    <row r="24" spans="1:11">
      <c r="A24" s="21">
        <v>44356</v>
      </c>
      <c r="B24" s="77">
        <f>'DC4-1'!B36</f>
        <v>2581.994</v>
      </c>
      <c r="C24" s="77">
        <f>IF(ISERROR(VLOOKUP(A24,'DC4-1'!$A$4:$Q$1997,5,TRUE)),"",VLOOKUP(A24,'DC4-1'!$A$4:$Q$1997,5,TRUE))</f>
        <v>259.74</v>
      </c>
      <c r="D24" s="65">
        <v>46.772</v>
      </c>
      <c r="E24" s="65">
        <v>46.794</v>
      </c>
      <c r="F24" s="74">
        <f t="shared" si="0"/>
        <v>2794.951</v>
      </c>
      <c r="G24" s="75">
        <f t="shared" si="1"/>
        <v>1631.49999999996</v>
      </c>
      <c r="K24" s="82">
        <f>IF(AND(年报!N$2&lt;=A24,A24&lt;=年报!N$3),1,0)</f>
        <v>0</v>
      </c>
    </row>
    <row r="25" spans="1:11">
      <c r="A25" s="21">
        <v>44361</v>
      </c>
      <c r="B25" s="77">
        <f>'DC4-1'!B37</f>
        <v>2581.994</v>
      </c>
      <c r="C25" s="77">
        <f>IF(ISERROR(VLOOKUP(A25,'DC4-1'!$A$4:$Q$1997,5,TRUE)),"",VLOOKUP(A25,'DC4-1'!$A$4:$Q$1997,5,TRUE))</f>
        <v>260.884</v>
      </c>
      <c r="D25" s="65">
        <v>47.945</v>
      </c>
      <c r="E25" s="65">
        <v>47.971</v>
      </c>
      <c r="F25" s="74">
        <f t="shared" si="0"/>
        <v>2794.92</v>
      </c>
      <c r="G25" s="75">
        <f t="shared" si="1"/>
        <v>1662.50000000036</v>
      </c>
      <c r="K25" s="82">
        <f>IF(AND(年报!N$2&lt;=A25,A25&lt;=年报!N$3),1,0)</f>
        <v>0</v>
      </c>
    </row>
    <row r="26" spans="1:11">
      <c r="A26" s="21">
        <v>44363</v>
      </c>
      <c r="B26" s="77">
        <f>'DC4-1'!B38</f>
        <v>2581.994</v>
      </c>
      <c r="C26" s="77">
        <f>IF(ISERROR(VLOOKUP(A26,'DC4-1'!$A$4:$Q$1997,5,TRUE)),"",VLOOKUP(A26,'DC4-1'!$A$4:$Q$1997,5,TRUE))</f>
        <v>260.87</v>
      </c>
      <c r="D26" s="65">
        <v>47.937</v>
      </c>
      <c r="E26" s="65">
        <v>47.962</v>
      </c>
      <c r="F26" s="74">
        <f t="shared" si="0"/>
        <v>2794.9145</v>
      </c>
      <c r="G26" s="75">
        <f t="shared" si="1"/>
        <v>1668.00000000057</v>
      </c>
      <c r="K26" s="82">
        <f>IF(AND(年报!N$2&lt;=A26,A26&lt;=年报!N$3),1,0)</f>
        <v>0</v>
      </c>
    </row>
    <row r="27" spans="1:11">
      <c r="A27" s="21">
        <v>44366</v>
      </c>
      <c r="B27" s="77">
        <f>'DC4-1'!B39</f>
        <v>2581.994</v>
      </c>
      <c r="C27" s="77">
        <f>IF(ISERROR(VLOOKUP(A27,'DC4-1'!$A$4:$Q$1997,5,TRUE)),"",VLOOKUP(A27,'DC4-1'!$A$4:$Q$1997,5,TRUE))</f>
        <v>260.858</v>
      </c>
      <c r="D27" s="65">
        <v>47.937</v>
      </c>
      <c r="E27" s="65">
        <v>47.964</v>
      </c>
      <c r="F27" s="74">
        <f t="shared" si="0"/>
        <v>2794.9015</v>
      </c>
      <c r="G27" s="75">
        <f t="shared" si="1"/>
        <v>1681.00000000004</v>
      </c>
      <c r="K27" s="82">
        <f>IF(AND(年报!N$2&lt;=A27,A27&lt;=年报!N$3),1,0)</f>
        <v>0</v>
      </c>
    </row>
    <row r="28" spans="1:11">
      <c r="A28" s="21">
        <v>44367</v>
      </c>
      <c r="B28" s="77">
        <f>'DC4-1'!B40</f>
        <v>2581.994</v>
      </c>
      <c r="C28" s="77">
        <f>IF(ISERROR(VLOOKUP(A28,'DC4-1'!$A$4:$Q$1997,5,TRUE)),"",VLOOKUP(A28,'DC4-1'!$A$4:$Q$1997,5,TRUE))</f>
        <v>260.8105</v>
      </c>
      <c r="D28" s="65">
        <v>47.936</v>
      </c>
      <c r="E28" s="65">
        <v>47.952</v>
      </c>
      <c r="F28" s="74">
        <f t="shared" si="0"/>
        <v>2794.8605</v>
      </c>
      <c r="G28" s="75">
        <f t="shared" si="1"/>
        <v>1722.00000000021</v>
      </c>
      <c r="K28" s="82">
        <f>IF(AND(年报!N$2&lt;=A28,A28&lt;=年报!N$3),1,0)</f>
        <v>0</v>
      </c>
    </row>
    <row r="29" spans="1:11">
      <c r="A29" s="21">
        <v>44372</v>
      </c>
      <c r="B29" s="77">
        <f>'DC4-1'!B41</f>
        <v>2581.994</v>
      </c>
      <c r="C29" s="77">
        <f>IF(ISERROR(VLOOKUP(A29,'DC4-1'!$A$4:$Q$1997,5,TRUE)),"",VLOOKUP(A29,'DC4-1'!$A$4:$Q$1997,5,TRUE))</f>
        <v>260.8405</v>
      </c>
      <c r="D29" s="65">
        <v>47.932</v>
      </c>
      <c r="E29" s="65">
        <v>47.956</v>
      </c>
      <c r="F29" s="74">
        <f t="shared" si="0"/>
        <v>2794.8905</v>
      </c>
      <c r="G29" s="75">
        <f t="shared" si="1"/>
        <v>1692.00000000046</v>
      </c>
      <c r="K29" s="82">
        <f>IF(AND(年报!N$2&lt;=A29,A29&lt;=年报!N$3),1,0)</f>
        <v>0</v>
      </c>
    </row>
    <row r="30" spans="1:11">
      <c r="A30" s="21">
        <v>44373</v>
      </c>
      <c r="B30" s="77">
        <f>'DC4-1'!B42</f>
        <v>2581.994</v>
      </c>
      <c r="C30" s="77">
        <f>IF(ISERROR(VLOOKUP(A30,'DC4-1'!$A$4:$Q$1997,5,TRUE)),"",VLOOKUP(A30,'DC4-1'!$A$4:$Q$1997,5,TRUE))</f>
        <v>260.83</v>
      </c>
      <c r="D30" s="65">
        <v>47.933</v>
      </c>
      <c r="E30" s="65">
        <v>47.952</v>
      </c>
      <c r="F30" s="74">
        <f t="shared" si="0"/>
        <v>2794.8815</v>
      </c>
      <c r="G30" s="75">
        <f t="shared" si="1"/>
        <v>1701.00000000048</v>
      </c>
      <c r="K30" s="82">
        <f>IF(AND(年报!N$2&lt;=A30,A30&lt;=年报!N$3),1,0)</f>
        <v>0</v>
      </c>
    </row>
    <row r="31" spans="1:11">
      <c r="A31" s="21">
        <v>44375</v>
      </c>
      <c r="B31" s="77">
        <f>'DC4-1'!B43</f>
        <v>2581.994</v>
      </c>
      <c r="C31" s="77">
        <f>IF(ISERROR(VLOOKUP(A31,'DC4-1'!$A$4:$Q$1997,5,TRUE)),"",VLOOKUP(A31,'DC4-1'!$A$4:$Q$1997,5,TRUE))</f>
        <v>260.8225</v>
      </c>
      <c r="D31" s="65">
        <v>47.925</v>
      </c>
      <c r="E31" s="65">
        <v>47.95</v>
      </c>
      <c r="F31" s="74">
        <f t="shared" si="0"/>
        <v>2794.879</v>
      </c>
      <c r="G31" s="75">
        <f t="shared" si="1"/>
        <v>1703.50000000053</v>
      </c>
      <c r="K31" s="82">
        <f>IF(AND(年报!N$2&lt;=A31,A31&lt;=年报!N$3),1,0)</f>
        <v>0</v>
      </c>
    </row>
    <row r="32" spans="1:11">
      <c r="A32" s="21">
        <v>44377</v>
      </c>
      <c r="B32" s="77">
        <f>'DC4-1'!B44</f>
        <v>2581.994</v>
      </c>
      <c r="C32" s="77">
        <f>IF(ISERROR(VLOOKUP(A32,'DC4-1'!$A$4:$Q$1997,5,TRUE)),"",VLOOKUP(A32,'DC4-1'!$A$4:$Q$1997,5,TRUE))</f>
        <v>260.8085</v>
      </c>
      <c r="D32" s="65">
        <v>47.924</v>
      </c>
      <c r="E32" s="65">
        <v>47.949</v>
      </c>
      <c r="F32" s="74">
        <f t="shared" si="0"/>
        <v>2794.866</v>
      </c>
      <c r="G32" s="75">
        <f t="shared" si="1"/>
        <v>1716.5</v>
      </c>
      <c r="K32" s="82">
        <f>IF(AND(年报!N$2&lt;=A32,A32&lt;=年报!N$3),1,0)</f>
        <v>0</v>
      </c>
    </row>
    <row r="33" spans="1:11">
      <c r="A33" s="21">
        <v>44380</v>
      </c>
      <c r="B33" s="77">
        <f>'DC4-1'!B45</f>
        <v>2581.994</v>
      </c>
      <c r="C33" s="77">
        <f>IF(ISERROR(VLOOKUP(A33,'DC4-1'!$A$4:$Q$1997,5,TRUE)),"",VLOOKUP(A33,'DC4-1'!$A$4:$Q$1997,5,TRUE))</f>
        <v>260.789</v>
      </c>
      <c r="D33" s="65">
        <v>47.922</v>
      </c>
      <c r="E33" s="65">
        <v>47.945</v>
      </c>
      <c r="F33" s="74">
        <f t="shared" si="0"/>
        <v>2794.8495</v>
      </c>
      <c r="G33" s="75">
        <f t="shared" si="1"/>
        <v>1733.00000000017</v>
      </c>
      <c r="K33" s="82">
        <f>IF(AND(年报!N$2&lt;=A33,A33&lt;=年报!N$3),1,0)</f>
        <v>0</v>
      </c>
    </row>
    <row r="34" spans="1:11">
      <c r="A34" s="21">
        <v>44383</v>
      </c>
      <c r="B34" s="77">
        <f>'DC4-1'!B46</f>
        <v>2581.994</v>
      </c>
      <c r="C34" s="77">
        <f>IF(ISERROR(VLOOKUP(A34,'DC4-1'!$A$4:$Q$1997,5,TRUE)),"",VLOOKUP(A34,'DC4-1'!$A$4:$Q$1997,5,TRUE))</f>
        <v>260.794</v>
      </c>
      <c r="D34" s="65">
        <v>47.925</v>
      </c>
      <c r="E34" s="65">
        <v>47.951</v>
      </c>
      <c r="F34" s="74">
        <f t="shared" si="0"/>
        <v>2794.85</v>
      </c>
      <c r="G34" s="75">
        <f t="shared" si="1"/>
        <v>1732.50000000053</v>
      </c>
      <c r="K34" s="82">
        <f>IF(AND(年报!N$2&lt;=A34,A34&lt;=年报!N$3),1,0)</f>
        <v>0</v>
      </c>
    </row>
    <row r="35" spans="1:11">
      <c r="A35" s="21">
        <v>44385</v>
      </c>
      <c r="B35" s="77">
        <f>'DC4-1'!B47</f>
        <v>2581.994</v>
      </c>
      <c r="C35" s="77">
        <f>IF(ISERROR(VLOOKUP(A35,'DC4-1'!$A$4:$Q$1997,5,TRUE)),"",VLOOKUP(A35,'DC4-1'!$A$4:$Q$1997,5,TRUE))</f>
        <v>260.7795</v>
      </c>
      <c r="D35" s="65">
        <v>47.934</v>
      </c>
      <c r="E35" s="65">
        <v>47.947</v>
      </c>
      <c r="F35" s="74">
        <f t="shared" si="0"/>
        <v>2794.833</v>
      </c>
      <c r="G35" s="75">
        <f t="shared" si="1"/>
        <v>1749.50000000035</v>
      </c>
      <c r="K35" s="82">
        <f>IF(AND(年报!N$2&lt;=A35,A35&lt;=年报!N$3),1,0)</f>
        <v>0</v>
      </c>
    </row>
    <row r="36" spans="1:11">
      <c r="A36" s="21">
        <v>44387</v>
      </c>
      <c r="B36" s="77">
        <f>'DC4-1'!B48</f>
        <v>2581.994</v>
      </c>
      <c r="C36" s="77">
        <f>IF(ISERROR(VLOOKUP(A36,'DC4-1'!$A$4:$Q$1997,5,TRUE)),"",VLOOKUP(A36,'DC4-1'!$A$4:$Q$1997,5,TRUE))</f>
        <v>260.775</v>
      </c>
      <c r="D36" s="65">
        <v>47.919</v>
      </c>
      <c r="E36" s="65">
        <v>47.946</v>
      </c>
      <c r="F36" s="74">
        <f t="shared" si="0"/>
        <v>2794.8365</v>
      </c>
      <c r="G36" s="75">
        <f t="shared" si="1"/>
        <v>1746.00000000009</v>
      </c>
      <c r="K36" s="82">
        <f>IF(AND(年报!N$2&lt;=A36,A36&lt;=年报!N$3),1,0)</f>
        <v>0</v>
      </c>
    </row>
    <row r="37" spans="1:11">
      <c r="A37" s="21">
        <v>44390</v>
      </c>
      <c r="B37" s="77">
        <f>'DC4-1'!B49</f>
        <v>2581.994</v>
      </c>
      <c r="C37" s="77">
        <f>IF(ISERROR(VLOOKUP(A37,'DC4-1'!$A$4:$Q$1997,5,TRUE)),"",VLOOKUP(A37,'DC4-1'!$A$4:$Q$1997,5,TRUE))</f>
        <v>260.771</v>
      </c>
      <c r="D37" s="65">
        <v>47.919</v>
      </c>
      <c r="E37" s="65">
        <v>47.943</v>
      </c>
      <c r="F37" s="74">
        <f t="shared" si="0"/>
        <v>2794.834</v>
      </c>
      <c r="G37" s="75">
        <f t="shared" si="1"/>
        <v>1748.50000000015</v>
      </c>
      <c r="K37" s="82">
        <f>IF(AND(年报!N$2&lt;=A37,A37&lt;=年报!N$3),1,0)</f>
        <v>0</v>
      </c>
    </row>
    <row r="38" spans="1:11">
      <c r="A38" s="21">
        <v>44397</v>
      </c>
      <c r="B38" s="77">
        <f>'DC4-1'!B50</f>
        <v>2581.994</v>
      </c>
      <c r="C38" s="77">
        <f>IF(ISERROR(VLOOKUP(A38,'DC4-1'!$A$4:$Q$1997,5,TRUE)),"",VLOOKUP(A38,'DC4-1'!$A$4:$Q$1997,5,TRUE))</f>
        <v>262.638</v>
      </c>
      <c r="D38" s="65">
        <v>49.823</v>
      </c>
      <c r="E38" s="65">
        <v>49.847</v>
      </c>
      <c r="F38" s="74">
        <f t="shared" si="0"/>
        <v>2794.797</v>
      </c>
      <c r="G38" s="75">
        <f t="shared" si="1"/>
        <v>1785.50000000041</v>
      </c>
      <c r="K38" s="82">
        <f>IF(AND(年报!N$2&lt;=A38,A38&lt;=年报!N$3),1,0)</f>
        <v>0</v>
      </c>
    </row>
    <row r="39" spans="1:11">
      <c r="A39" s="21">
        <v>44401</v>
      </c>
      <c r="B39" s="77">
        <f>'DC4-1'!B51</f>
        <v>2581.994</v>
      </c>
      <c r="C39" s="77">
        <f>IF(ISERROR(VLOOKUP(A39,'DC4-1'!$A$4:$Q$1997,5,TRUE)),"",VLOOKUP(A39,'DC4-1'!$A$4:$Q$1997,5,TRUE))</f>
        <v>262.635</v>
      </c>
      <c r="D39" s="65">
        <v>49.823</v>
      </c>
      <c r="E39" s="65">
        <v>49.843</v>
      </c>
      <c r="F39" s="74">
        <f t="shared" si="0"/>
        <v>2794.796</v>
      </c>
      <c r="G39" s="75">
        <f t="shared" si="1"/>
        <v>1786.50000000061</v>
      </c>
      <c r="H39" s="75"/>
      <c r="K39" s="82">
        <f>IF(AND(年报!N$2&lt;=A39,A39&lt;=年报!N$3),1,0)</f>
        <v>0</v>
      </c>
    </row>
    <row r="40" spans="1:11">
      <c r="A40" s="21">
        <v>44437</v>
      </c>
      <c r="B40" s="77">
        <f>'DC4-1'!B52</f>
        <v>2581.994</v>
      </c>
      <c r="C40" s="77">
        <f>IF(ISERROR(VLOOKUP(A40,'DC4-1'!$A$4:$Q$1997,5,TRUE)),"",VLOOKUP(A40,'DC4-1'!$A$4:$Q$1997,5,TRUE))</f>
        <v>269.265</v>
      </c>
      <c r="D40" s="65">
        <v>56.547</v>
      </c>
      <c r="E40" s="65">
        <v>56.569</v>
      </c>
      <c r="F40" s="74">
        <f t="shared" si="0"/>
        <v>2794.701</v>
      </c>
      <c r="G40" s="75">
        <f t="shared" si="1"/>
        <v>1881.50000000041</v>
      </c>
      <c r="K40" s="82">
        <f>IF(AND(年报!N$2&lt;=A40,A40&lt;=年报!N$3),1,0)</f>
        <v>0</v>
      </c>
    </row>
    <row r="41" spans="1:11">
      <c r="A41" s="21">
        <v>44445</v>
      </c>
      <c r="B41" s="77">
        <f>'DC4-1'!B53</f>
        <v>2581.994</v>
      </c>
      <c r="C41" s="77">
        <f>IF(ISERROR(VLOOKUP(A41,'DC4-1'!$A$4:$Q$1997,5,TRUE)),"",VLOOKUP(A41,'DC4-1'!$A$4:$Q$1997,5,TRUE))</f>
        <v>269.7915</v>
      </c>
      <c r="D41" s="65">
        <v>57.097</v>
      </c>
      <c r="E41" s="65">
        <v>57.122</v>
      </c>
      <c r="F41" s="74">
        <f t="shared" si="0"/>
        <v>2794.676</v>
      </c>
      <c r="G41" s="75">
        <f t="shared" si="1"/>
        <v>1906.50000000051</v>
      </c>
      <c r="K41" s="82">
        <f>IF(AND(年报!N$2&lt;=A41,A41&lt;=年报!N$3),1,0)</f>
        <v>0</v>
      </c>
    </row>
    <row r="42" spans="1:11">
      <c r="A42" s="21">
        <v>44448</v>
      </c>
      <c r="B42" s="77">
        <f>'DC4-1'!B54</f>
        <v>2581.994</v>
      </c>
      <c r="C42" s="77">
        <f>IF(ISERROR(VLOOKUP(A42,'DC4-1'!$A$4:$Q$1997,5,TRUE)),"",VLOOKUP(A42,'DC4-1'!$A$4:$Q$1997,5,TRUE))</f>
        <v>269.7105</v>
      </c>
      <c r="D42" s="65">
        <v>57.023</v>
      </c>
      <c r="E42" s="65">
        <v>57.114</v>
      </c>
      <c r="F42" s="74">
        <f t="shared" si="0"/>
        <v>2794.636</v>
      </c>
      <c r="G42" s="75">
        <f t="shared" si="1"/>
        <v>1946.50000000001</v>
      </c>
      <c r="K42" s="82">
        <f>IF(AND(年报!N$2&lt;=A42,A42&lt;=年报!N$3),1,0)</f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f>IF(AND(年报!N$2&lt;=A43,A43&lt;=年报!N$3),1,0)</f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f>IF(AND(年报!N$2&lt;=A44,A44&lt;=年报!N$3),1,0)</f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f>IF(AND(年报!N$2&lt;=A45,A45&lt;=年报!N$3),1,0)</f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f>IF(AND(年报!N$2&lt;=A46,A46&lt;=年报!N$3),1,0)</f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f>IF(AND(年报!N$2&lt;=A47,A47&lt;=年报!N$3),1,0)</f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f>IF(AND(年报!N$2&lt;=A48,A48&lt;=年报!N$3),1,0)</f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f>IF(AND(年报!N$2&lt;=A49,A49&lt;=年报!N$3),1,0)</f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f>IF(AND(年报!N$2&lt;=A50,A50&lt;=年报!N$3),1,0)</f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f>IF(AND(年报!N$2&lt;=A51,A51&lt;=年报!N$3),1,0)</f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f>IF(AND(年报!N$2&lt;=A52,A52&lt;=年报!N$3),1,0)</f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f>IF(AND(年报!N$2&lt;=A53,A53&lt;=年报!N$3),1,0)</f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f>IF(AND(年报!N$2&lt;=A54,A54&lt;=年报!N$3),1,0)</f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f>IF(AND(年报!N$2&lt;=A55,A55&lt;=年报!N$3),1,0)</f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f>IF(AND(年报!N$2&lt;=A60,A60&lt;=年报!N$3),1,0)</f>
        <v>0</v>
      </c>
    </row>
    <row r="61" spans="1:11">
      <c r="A61" s="21"/>
      <c r="B61" s="77"/>
      <c r="C61" s="77"/>
      <c r="F61" s="74"/>
      <c r="G61" s="75"/>
      <c r="H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F84" s="74"/>
      <c r="G84" s="75"/>
      <c r="H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F107" s="74"/>
      <c r="G107" s="75"/>
      <c r="H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F130" s="74"/>
      <c r="G130" s="75"/>
      <c r="H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F153" s="74"/>
      <c r="G153" s="75"/>
      <c r="H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F176" s="74"/>
      <c r="G176" s="75"/>
      <c r="H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F199" s="74"/>
      <c r="G199" s="75"/>
      <c r="H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F222" s="74"/>
      <c r="G222" s="75"/>
      <c r="H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:11">
      <c r="A226" s="21"/>
      <c r="B226" s="77"/>
      <c r="C226" s="77"/>
      <c r="D226" s="65"/>
      <c r="E226" s="65"/>
      <c r="F226" s="74"/>
      <c r="G226" s="75"/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  <row r="868" spans="11:11">
      <c r="K868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17" workbookViewId="0">
      <selection activeCell="E41" sqref="E41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250</v>
      </c>
      <c r="B2" s="65"/>
      <c r="C2" s="69">
        <v>44068</v>
      </c>
      <c r="D2" s="70" t="s">
        <v>251</v>
      </c>
      <c r="E2" s="70" t="s">
        <v>252</v>
      </c>
      <c r="F2" s="93">
        <v>2802.1745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44070</v>
      </c>
      <c r="B4" s="77">
        <f>'DC4-1'!B18</f>
        <v>2581.994</v>
      </c>
      <c r="C4" s="77">
        <f>IF(ISERROR(VLOOKUP(A4,'DC4-1'!$A$4:$Q$1997,5,TRUE)),"",VLOOKUP(A4,'DC4-1'!$A$4:$Q$1997,5,TRUE))</f>
        <v>222.3115</v>
      </c>
      <c r="D4" s="65">
        <v>1.812</v>
      </c>
      <c r="E4" s="65">
        <v>1.84</v>
      </c>
      <c r="F4" s="74">
        <f t="shared" ref="F4:F40" si="0">(B4+C4)-(D4+E4)/2</f>
        <v>2802.4795</v>
      </c>
      <c r="G4" s="75">
        <f t="shared" ref="G4:G40" si="1">(F$4-F4)*1000</f>
        <v>0</v>
      </c>
      <c r="K4" s="82">
        <f>IF(AND(年报!N$2&lt;=A4,A4&lt;=年报!N$3),1,0)</f>
        <v>1</v>
      </c>
    </row>
    <row r="5" spans="1:11">
      <c r="A5" s="21">
        <v>44084</v>
      </c>
      <c r="B5" s="77">
        <f>'DC4-1'!B19</f>
        <v>2581.994</v>
      </c>
      <c r="C5" s="77">
        <f>IF(ISERROR(VLOOKUP(A5,'DC4-1'!$A$4:$Q$1997,5,TRUE)),"",VLOOKUP(A5,'DC4-1'!$A$4:$Q$1997,5,TRUE))</f>
        <v>224.9835</v>
      </c>
      <c r="D5" s="65">
        <v>4.618</v>
      </c>
      <c r="E5" s="65">
        <v>4.643</v>
      </c>
      <c r="F5" s="74">
        <f t="shared" si="0"/>
        <v>2802.347</v>
      </c>
      <c r="G5" s="75">
        <f t="shared" si="1"/>
        <v>132.500000000164</v>
      </c>
      <c r="K5" s="82">
        <f>IF(AND(年报!N$2&lt;=A5,A5&lt;=年报!N$3),1,0)</f>
        <v>1</v>
      </c>
    </row>
    <row r="6" spans="1:11">
      <c r="A6" s="21">
        <v>44092</v>
      </c>
      <c r="B6" s="77">
        <f>'DC4-1'!B20</f>
        <v>2581.994</v>
      </c>
      <c r="C6" s="77">
        <f>IF(ISERROR(VLOOKUP(A6,'DC4-1'!$A$4:$Q$1997,5,TRUE)),"",VLOOKUP(A6,'DC4-1'!$A$4:$Q$1997,5,TRUE))</f>
        <v>224.9535</v>
      </c>
      <c r="D6" s="65">
        <v>4.616</v>
      </c>
      <c r="E6" s="65">
        <v>4.641</v>
      </c>
      <c r="F6" s="74">
        <f t="shared" si="0"/>
        <v>2802.319</v>
      </c>
      <c r="G6" s="75">
        <f t="shared" si="1"/>
        <v>160.499999999502</v>
      </c>
      <c r="K6" s="82">
        <f>IF(AND(年报!N$2&lt;=A6,A6&lt;=年报!N$3),1,0)</f>
        <v>1</v>
      </c>
    </row>
    <row r="7" spans="1:11">
      <c r="A7" s="21">
        <v>44100</v>
      </c>
      <c r="B7" s="77">
        <f>'DC4-1'!B21</f>
        <v>2581.994</v>
      </c>
      <c r="C7" s="77">
        <f>IF(ISERROR(VLOOKUP(A7,'DC4-1'!$A$4:$Q$1997,5,TRUE)),"",VLOOKUP(A7,'DC4-1'!$A$4:$Q$1997,5,TRUE))</f>
        <v>225.3425</v>
      </c>
      <c r="D7" s="65">
        <v>5.165</v>
      </c>
      <c r="E7" s="65">
        <v>5.09</v>
      </c>
      <c r="F7" s="74">
        <f t="shared" si="0"/>
        <v>2802.209</v>
      </c>
      <c r="G7" s="75">
        <f t="shared" si="1"/>
        <v>270.499999999629</v>
      </c>
      <c r="K7" s="82">
        <f>IF(AND(年报!N$2&lt;=A7,A7&lt;=年报!N$3),1,0)</f>
        <v>1</v>
      </c>
    </row>
    <row r="8" spans="1:11">
      <c r="A8" s="21">
        <v>44114</v>
      </c>
      <c r="B8" s="77">
        <f>'DC4-1'!B22</f>
        <v>2581.994</v>
      </c>
      <c r="C8" s="77">
        <f>IF(ISERROR(VLOOKUP(A8,'DC4-1'!$A$4:$Q$1997,5,TRUE)),"",VLOOKUP(A8,'DC4-1'!$A$4:$Q$1997,5,TRUE))</f>
        <v>228.4075</v>
      </c>
      <c r="D8" s="65">
        <v>8.197</v>
      </c>
      <c r="E8" s="65">
        <v>8.098</v>
      </c>
      <c r="F8" s="74">
        <f t="shared" si="0"/>
        <v>2802.254</v>
      </c>
      <c r="G8" s="75">
        <f t="shared" si="1"/>
        <v>225.500000000011</v>
      </c>
      <c r="K8" s="82">
        <f>IF(AND(年报!N$2&lt;=A8,A8&lt;=年报!N$3),1,0)</f>
        <v>1</v>
      </c>
    </row>
    <row r="9" spans="1:11">
      <c r="A9" s="21">
        <v>44228</v>
      </c>
      <c r="B9" s="77">
        <f>'DC4-1'!B23</f>
        <v>2581.994</v>
      </c>
      <c r="C9" s="77">
        <f>IF(ISERROR(VLOOKUP(A9,'DC4-1'!$A$4:$Q$1997,5,TRUE)),"",VLOOKUP(A9,'DC4-1'!$A$4:$Q$1997,5,TRUE))</f>
        <v>249.8045</v>
      </c>
      <c r="D9" s="65">
        <v>30.492</v>
      </c>
      <c r="E9" s="65">
        <v>30.515</v>
      </c>
      <c r="F9" s="74">
        <f t="shared" si="0"/>
        <v>2801.295</v>
      </c>
      <c r="G9" s="75">
        <f t="shared" si="1"/>
        <v>1184.49999999939</v>
      </c>
      <c r="K9" s="82">
        <f>IF(AND(年报!N$2&lt;=A9,A9&lt;=年报!N$3),1,0)</f>
        <v>0</v>
      </c>
    </row>
    <row r="10" spans="1:11">
      <c r="A10" s="21">
        <v>44256</v>
      </c>
      <c r="B10" s="77">
        <f>'DC4-1'!B24</f>
        <v>2581.994</v>
      </c>
      <c r="C10" s="77">
        <f>IF(ISERROR(VLOOKUP(A10,'DC4-1'!$A$4:$Q$1997,5,TRUE)),"",VLOOKUP(A10,'DC4-1'!$A$4:$Q$1997,5,TRUE))</f>
        <v>249.7185</v>
      </c>
      <c r="D10" s="65">
        <v>30.485</v>
      </c>
      <c r="E10" s="65">
        <v>30.51</v>
      </c>
      <c r="F10" s="74">
        <f t="shared" si="0"/>
        <v>2801.215</v>
      </c>
      <c r="G10" s="75">
        <f t="shared" si="1"/>
        <v>1264.49999999977</v>
      </c>
      <c r="K10" s="82">
        <f>IF(AND(年报!N$2&lt;=A10,A10&lt;=年报!N$3),1,0)</f>
        <v>0</v>
      </c>
    </row>
    <row r="11" spans="1:11">
      <c r="A11" s="21">
        <v>44273</v>
      </c>
      <c r="B11" s="77">
        <f>'DC4-1'!B25</f>
        <v>2581.994</v>
      </c>
      <c r="C11" s="77">
        <f>IF(ISERROR(VLOOKUP(A11,'DC4-1'!$A$4:$Q$1997,5,TRUE)),"",VLOOKUP(A11,'DC4-1'!$A$4:$Q$1997,5,TRUE))</f>
        <v>253.0285</v>
      </c>
      <c r="D11" s="65">
        <v>33.838</v>
      </c>
      <c r="E11" s="65">
        <v>33.86</v>
      </c>
      <c r="F11" s="74">
        <f t="shared" si="0"/>
        <v>2801.1735</v>
      </c>
      <c r="G11" s="75">
        <f t="shared" si="1"/>
        <v>1306.00000000004</v>
      </c>
      <c r="K11" s="82">
        <f>IF(AND(年报!N$2&lt;=A11,A11&lt;=年报!N$3),1,0)</f>
        <v>0</v>
      </c>
    </row>
    <row r="12" spans="1:11">
      <c r="A12" s="21">
        <v>44287</v>
      </c>
      <c r="B12" s="77">
        <f>'DC4-1'!B26</f>
        <v>2581.994</v>
      </c>
      <c r="C12" s="77">
        <f>IF(ISERROR(VLOOKUP(A12,'DC4-1'!$A$4:$Q$1997,5,TRUE)),"",VLOOKUP(A12,'DC4-1'!$A$4:$Q$1997,5,TRUE))</f>
        <v>256.094</v>
      </c>
      <c r="D12" s="65">
        <v>36.963</v>
      </c>
      <c r="E12" s="65">
        <v>36.982</v>
      </c>
      <c r="F12" s="74">
        <f t="shared" si="0"/>
        <v>2801.1155</v>
      </c>
      <c r="G12" s="75">
        <f t="shared" si="1"/>
        <v>1363.99999999958</v>
      </c>
      <c r="K12" s="82">
        <f>IF(AND(年报!N$2&lt;=A12,A12&lt;=年报!N$3),1,0)</f>
        <v>0</v>
      </c>
    </row>
    <row r="13" spans="1:11">
      <c r="A13" s="21">
        <v>44295</v>
      </c>
      <c r="B13" s="77">
        <f>'DC4-1'!B27</f>
        <v>2581.994</v>
      </c>
      <c r="C13" s="77">
        <f>IF(ISERROR(VLOOKUP(A13,'DC4-1'!$A$4:$Q$1997,5,TRUE)),"",VLOOKUP(A13,'DC4-1'!$A$4:$Q$1997,5,TRUE))</f>
        <v>256.6705</v>
      </c>
      <c r="D13" s="65">
        <v>37.558</v>
      </c>
      <c r="E13" s="65">
        <v>37.58</v>
      </c>
      <c r="F13" s="74">
        <f t="shared" si="0"/>
        <v>2801.0955</v>
      </c>
      <c r="G13" s="75">
        <f t="shared" si="1"/>
        <v>1383.99999999956</v>
      </c>
      <c r="K13" s="82">
        <f>IF(AND(年报!N$2&lt;=A13,A13&lt;=年报!N$3),1,0)</f>
        <v>0</v>
      </c>
    </row>
    <row r="14" spans="1:11">
      <c r="A14" s="21">
        <v>44318</v>
      </c>
      <c r="B14" s="77">
        <f>'DC4-1'!B28</f>
        <v>2581.994</v>
      </c>
      <c r="C14" s="77">
        <f>IF(ISERROR(VLOOKUP(A14,'DC4-1'!$A$4:$Q$1997,5,TRUE)),"",VLOOKUP(A14,'DC4-1'!$A$4:$Q$1997,5,TRUE))</f>
        <v>259.476</v>
      </c>
      <c r="D14" s="65">
        <v>40.442</v>
      </c>
      <c r="E14" s="65">
        <v>40.462</v>
      </c>
      <c r="F14" s="74">
        <f t="shared" si="0"/>
        <v>2801.018</v>
      </c>
      <c r="G14" s="75">
        <f t="shared" si="1"/>
        <v>1461.49999999989</v>
      </c>
      <c r="H14" s="75"/>
      <c r="K14" s="82">
        <f>IF(AND(年报!N$2&lt;=A14,A14&lt;=年报!N$3),1,0)</f>
        <v>0</v>
      </c>
    </row>
    <row r="15" spans="1:11">
      <c r="A15" s="21">
        <v>44325</v>
      </c>
      <c r="B15" s="77">
        <f>'DC4-1'!B29</f>
        <v>2581.994</v>
      </c>
      <c r="C15" s="77">
        <f>IF(ISERROR(VLOOKUP(A15,'DC4-1'!$A$4:$Q$1997,5,TRUE)),"",VLOOKUP(A15,'DC4-1'!$A$4:$Q$1997,5,TRUE))</f>
        <v>259.4725</v>
      </c>
      <c r="D15" s="65">
        <v>40.437</v>
      </c>
      <c r="E15" s="65">
        <v>40.458</v>
      </c>
      <c r="F15" s="74">
        <f t="shared" si="0"/>
        <v>2801.019</v>
      </c>
      <c r="G15" s="75">
        <f t="shared" si="1"/>
        <v>1460.50000000014</v>
      </c>
      <c r="K15" s="82">
        <f>IF(AND(年报!N$2&lt;=A15,A15&lt;=年报!N$3),1,0)</f>
        <v>0</v>
      </c>
    </row>
    <row r="16" spans="1:11">
      <c r="A16" s="21">
        <v>44333</v>
      </c>
      <c r="B16" s="77">
        <f>'DC4-1'!B30</f>
        <v>2581.994</v>
      </c>
      <c r="C16" s="77">
        <f>IF(ISERROR(VLOOKUP(A16,'DC4-1'!$A$4:$Q$1997,5,TRUE)),"",VLOOKUP(A16,'DC4-1'!$A$4:$Q$1997,5,TRUE))</f>
        <v>259.415</v>
      </c>
      <c r="D16" s="65">
        <v>40.438</v>
      </c>
      <c r="E16" s="65">
        <v>40.457</v>
      </c>
      <c r="F16" s="74">
        <f t="shared" si="0"/>
        <v>2800.9615</v>
      </c>
      <c r="G16" s="75">
        <f t="shared" si="1"/>
        <v>1518.00000000003</v>
      </c>
      <c r="K16" s="82">
        <f>IF(AND(年报!N$2&lt;=A16,A16&lt;=年报!N$3),1,0)</f>
        <v>0</v>
      </c>
    </row>
    <row r="17" spans="1:11">
      <c r="A17" s="21">
        <v>44345</v>
      </c>
      <c r="B17" s="77">
        <f>'DC4-1'!B31</f>
        <v>2581.994</v>
      </c>
      <c r="C17" s="77">
        <f>IF(ISERROR(VLOOKUP(A17,'DC4-1'!$A$4:$Q$1997,5,TRUE)),"",VLOOKUP(A17,'DC4-1'!$A$4:$Q$1997,5,TRUE))</f>
        <v>259.8015</v>
      </c>
      <c r="D17" s="65">
        <v>40.855</v>
      </c>
      <c r="E17" s="65">
        <v>40.88</v>
      </c>
      <c r="F17" s="74">
        <f t="shared" si="0"/>
        <v>2800.928</v>
      </c>
      <c r="G17" s="75">
        <f t="shared" si="1"/>
        <v>1551.49999999958</v>
      </c>
      <c r="K17" s="82">
        <f>IF(AND(年报!N$2&lt;=A17,A17&lt;=年报!N$3),1,0)</f>
        <v>0</v>
      </c>
    </row>
    <row r="18" spans="1:11">
      <c r="A18" s="21">
        <v>44352</v>
      </c>
      <c r="B18" s="77">
        <f>'DC4-1'!B32</f>
        <v>2581.994</v>
      </c>
      <c r="C18" s="77">
        <f>IF(ISERROR(VLOOKUP(A18,'DC4-1'!$A$4:$Q$1997,5,TRUE)),"",VLOOKUP(A18,'DC4-1'!$A$4:$Q$1997,5,TRUE))</f>
        <v>259.7625</v>
      </c>
      <c r="D18" s="65">
        <v>40.851</v>
      </c>
      <c r="E18" s="65">
        <v>40.876</v>
      </c>
      <c r="F18" s="74">
        <f t="shared" si="0"/>
        <v>2800.893</v>
      </c>
      <c r="G18" s="75">
        <f t="shared" si="1"/>
        <v>1586.49999999989</v>
      </c>
      <c r="K18" s="82">
        <f>IF(AND(年报!N$2&lt;=A18,A18&lt;=年报!N$3),1,0)</f>
        <v>0</v>
      </c>
    </row>
    <row r="19" s="83" customFormat="1" spans="1:13">
      <c r="A19" s="84">
        <v>44356</v>
      </c>
      <c r="B19" s="85">
        <f>AVERAGE(B20:B22)</f>
        <v>2581.994</v>
      </c>
      <c r="C19" s="86">
        <f t="shared" ref="C19:G19" si="2">AVERAGE(C20:C22)</f>
        <v>259.74</v>
      </c>
      <c r="D19" s="86">
        <f t="shared" si="2"/>
        <v>40.8493333333333</v>
      </c>
      <c r="E19" s="86">
        <f t="shared" si="2"/>
        <v>40.8673333333333</v>
      </c>
      <c r="F19" s="86">
        <f t="shared" si="2"/>
        <v>2800.87566666667</v>
      </c>
      <c r="G19" s="87">
        <f t="shared" si="2"/>
        <v>1603.83333333281</v>
      </c>
      <c r="H19" s="88" t="s">
        <v>23</v>
      </c>
      <c r="I19" s="88"/>
      <c r="K19" s="89"/>
      <c r="M19" s="90"/>
    </row>
    <row r="20" spans="1:11">
      <c r="A20" s="21">
        <v>44356</v>
      </c>
      <c r="B20" s="77">
        <f>'DC4-1'!B33</f>
        <v>2581.994</v>
      </c>
      <c r="C20" s="77">
        <f>IF(ISERROR(VLOOKUP(A20,'DC4-1'!$A$4:$Q$1997,5,TRUE)),"",VLOOKUP(A20,'DC4-1'!$A$4:$Q$1997,5,TRUE))</f>
        <v>259.74</v>
      </c>
      <c r="D20" s="65">
        <v>40.849</v>
      </c>
      <c r="E20" s="65">
        <v>40.868</v>
      </c>
      <c r="F20" s="74">
        <f t="shared" si="0"/>
        <v>2800.8755</v>
      </c>
      <c r="G20" s="75">
        <f t="shared" si="1"/>
        <v>1603.99999999936</v>
      </c>
      <c r="K20" s="82">
        <f>IF(AND(年报!N$2&lt;=A20,A20&lt;=年报!N$3),1,0)</f>
        <v>0</v>
      </c>
    </row>
    <row r="21" spans="1:11">
      <c r="A21" s="21">
        <v>44356</v>
      </c>
      <c r="B21" s="77">
        <f>'DC4-1'!B34</f>
        <v>2581.994</v>
      </c>
      <c r="C21" s="77">
        <f>IF(ISERROR(VLOOKUP(A21,'DC4-1'!$A$4:$Q$1997,5,TRUE)),"",VLOOKUP(A21,'DC4-1'!$A$4:$Q$1997,5,TRUE))</f>
        <v>259.74</v>
      </c>
      <c r="D21" s="65">
        <v>40.849</v>
      </c>
      <c r="E21" s="65">
        <v>40.867</v>
      </c>
      <c r="F21" s="74">
        <f t="shared" si="0"/>
        <v>2800.876</v>
      </c>
      <c r="G21" s="75">
        <f t="shared" si="1"/>
        <v>1603.49999999971</v>
      </c>
      <c r="K21" s="82">
        <f>IF(AND(年报!N$2&lt;=A21,A21&lt;=年报!N$3),1,0)</f>
        <v>0</v>
      </c>
    </row>
    <row r="22" spans="1:11">
      <c r="A22" s="21">
        <v>44356</v>
      </c>
      <c r="B22" s="77">
        <f>'DC4-1'!B35</f>
        <v>2581.994</v>
      </c>
      <c r="C22" s="77">
        <f>IF(ISERROR(VLOOKUP(A22,'DC4-1'!$A$4:$Q$1997,5,TRUE)),"",VLOOKUP(A22,'DC4-1'!$A$4:$Q$1997,5,TRUE))</f>
        <v>259.74</v>
      </c>
      <c r="D22" s="65">
        <v>40.85</v>
      </c>
      <c r="E22" s="65">
        <v>40.867</v>
      </c>
      <c r="F22" s="74">
        <f t="shared" si="0"/>
        <v>2800.8755</v>
      </c>
      <c r="G22" s="75">
        <f t="shared" si="1"/>
        <v>1603.99999999936</v>
      </c>
      <c r="K22" s="82">
        <f>IF(AND(年报!N$2&lt;=A22,A22&lt;=年报!N$3),1,0)</f>
        <v>0</v>
      </c>
    </row>
    <row r="23" spans="1:11">
      <c r="A23" s="21">
        <v>44361</v>
      </c>
      <c r="B23" s="77">
        <f>'DC4-1'!B36</f>
        <v>2581.994</v>
      </c>
      <c r="C23" s="77">
        <f>IF(ISERROR(VLOOKUP(A23,'DC4-1'!$A$4:$Q$1997,5,TRUE)),"",VLOOKUP(A23,'DC4-1'!$A$4:$Q$1997,5,TRUE))</f>
        <v>260.884</v>
      </c>
      <c r="D23" s="65">
        <v>42.02</v>
      </c>
      <c r="E23" s="65">
        <v>42.045</v>
      </c>
      <c r="F23" s="74">
        <f t="shared" si="0"/>
        <v>2800.8455</v>
      </c>
      <c r="G23" s="75">
        <f t="shared" si="1"/>
        <v>1633.99999999956</v>
      </c>
      <c r="K23" s="82">
        <f>IF(AND(年报!N$2&lt;=A23,A23&lt;=年报!N$3),1,0)</f>
        <v>0</v>
      </c>
    </row>
    <row r="24" spans="1:11">
      <c r="A24" s="21">
        <v>44363</v>
      </c>
      <c r="B24" s="77">
        <f>'DC4-1'!B37</f>
        <v>2581.994</v>
      </c>
      <c r="C24" s="77">
        <f>IF(ISERROR(VLOOKUP(A24,'DC4-1'!$A$4:$Q$1997,5,TRUE)),"",VLOOKUP(A24,'DC4-1'!$A$4:$Q$1997,5,TRUE))</f>
        <v>260.87</v>
      </c>
      <c r="D24" s="65">
        <v>42.011</v>
      </c>
      <c r="E24" s="65">
        <v>42.036</v>
      </c>
      <c r="F24" s="74">
        <f t="shared" si="0"/>
        <v>2800.8405</v>
      </c>
      <c r="G24" s="75">
        <f t="shared" si="1"/>
        <v>1638.99999999967</v>
      </c>
      <c r="K24" s="82">
        <f>IF(AND(年报!N$2&lt;=A24,A24&lt;=年报!N$3),1,0)</f>
        <v>0</v>
      </c>
    </row>
    <row r="25" spans="1:11">
      <c r="A25" s="21">
        <v>44366</v>
      </c>
      <c r="B25" s="77">
        <f>'DC4-1'!B38</f>
        <v>2581.994</v>
      </c>
      <c r="C25" s="77">
        <f>IF(ISERROR(VLOOKUP(A25,'DC4-1'!$A$4:$Q$1997,5,TRUE)),"",VLOOKUP(A25,'DC4-1'!$A$4:$Q$1997,5,TRUE))</f>
        <v>260.858</v>
      </c>
      <c r="D25" s="65">
        <v>42.011</v>
      </c>
      <c r="E25" s="65">
        <v>42.039</v>
      </c>
      <c r="F25" s="74">
        <f t="shared" si="0"/>
        <v>2800.827</v>
      </c>
      <c r="G25" s="75">
        <f t="shared" si="1"/>
        <v>1652.49999999969</v>
      </c>
      <c r="K25" s="82">
        <f>IF(AND(年报!N$2&lt;=A25,A25&lt;=年报!N$3),1,0)</f>
        <v>0</v>
      </c>
    </row>
    <row r="26" spans="1:11">
      <c r="A26" s="21">
        <v>44367</v>
      </c>
      <c r="B26" s="77">
        <f>'DC4-1'!B39</f>
        <v>2581.994</v>
      </c>
      <c r="C26" s="77">
        <f>IF(ISERROR(VLOOKUP(A26,'DC4-1'!$A$4:$Q$1997,5,TRUE)),"",VLOOKUP(A26,'DC4-1'!$A$4:$Q$1997,5,TRUE))</f>
        <v>260.8105</v>
      </c>
      <c r="D26" s="65">
        <v>42.003</v>
      </c>
      <c r="E26" s="65">
        <v>42.021</v>
      </c>
      <c r="F26" s="74">
        <f t="shared" si="0"/>
        <v>2800.7925</v>
      </c>
      <c r="G26" s="75">
        <f t="shared" si="1"/>
        <v>1686.9999999999</v>
      </c>
      <c r="K26" s="82">
        <f>IF(AND(年报!N$2&lt;=A26,A26&lt;=年报!N$3),1,0)</f>
        <v>0</v>
      </c>
    </row>
    <row r="27" spans="1:11">
      <c r="A27" s="21">
        <v>44372</v>
      </c>
      <c r="B27" s="77">
        <f>'DC4-1'!B40</f>
        <v>2581.994</v>
      </c>
      <c r="C27" s="77">
        <f>IF(ISERROR(VLOOKUP(A27,'DC4-1'!$A$4:$Q$1997,5,TRUE)),"",VLOOKUP(A27,'DC4-1'!$A$4:$Q$1997,5,TRUE))</f>
        <v>260.8405</v>
      </c>
      <c r="D27" s="65">
        <v>42.004</v>
      </c>
      <c r="E27" s="65">
        <v>42.031</v>
      </c>
      <c r="F27" s="74">
        <f t="shared" si="0"/>
        <v>2800.817</v>
      </c>
      <c r="G27" s="75">
        <f t="shared" si="1"/>
        <v>1662.49999999991</v>
      </c>
      <c r="K27" s="82">
        <f>IF(AND(年报!N$2&lt;=A27,A27&lt;=年报!N$3),1,0)</f>
        <v>0</v>
      </c>
    </row>
    <row r="28" spans="1:11">
      <c r="A28" s="21">
        <v>44373</v>
      </c>
      <c r="B28" s="77">
        <f>'DC4-1'!B41</f>
        <v>2581.994</v>
      </c>
      <c r="C28" s="77">
        <f>IF(ISERROR(VLOOKUP(A28,'DC4-1'!$A$4:$Q$1997,5,TRUE)),"",VLOOKUP(A28,'DC4-1'!$A$4:$Q$1997,5,TRUE))</f>
        <v>260.83</v>
      </c>
      <c r="D28" s="65">
        <v>41.998</v>
      </c>
      <c r="E28" s="65">
        <v>42.026</v>
      </c>
      <c r="F28" s="74">
        <f t="shared" si="0"/>
        <v>2800.812</v>
      </c>
      <c r="G28" s="75">
        <f t="shared" si="1"/>
        <v>1667.50000000002</v>
      </c>
      <c r="K28" s="82">
        <f>IF(AND(年报!N$2&lt;=A28,A28&lt;=年报!N$3),1,0)</f>
        <v>0</v>
      </c>
    </row>
    <row r="29" spans="1:11">
      <c r="A29" s="21">
        <v>44375</v>
      </c>
      <c r="B29" s="77">
        <f>'DC4-1'!B42</f>
        <v>2581.994</v>
      </c>
      <c r="C29" s="77">
        <f>IF(ISERROR(VLOOKUP(A29,'DC4-1'!$A$4:$Q$1997,5,TRUE)),"",VLOOKUP(A29,'DC4-1'!$A$4:$Q$1997,5,TRUE))</f>
        <v>260.8225</v>
      </c>
      <c r="D29" s="65">
        <v>42.001</v>
      </c>
      <c r="E29" s="65">
        <v>42.021</v>
      </c>
      <c r="F29" s="74">
        <f t="shared" si="0"/>
        <v>2800.8055</v>
      </c>
      <c r="G29" s="75">
        <f t="shared" si="1"/>
        <v>1673.99999999998</v>
      </c>
      <c r="K29" s="82">
        <f>IF(AND(年报!N$2&lt;=A29,A29&lt;=年报!N$3),1,0)</f>
        <v>0</v>
      </c>
    </row>
    <row r="30" spans="1:11">
      <c r="A30" s="21">
        <v>44377</v>
      </c>
      <c r="B30" s="77">
        <f>'DC4-1'!B43</f>
        <v>2581.994</v>
      </c>
      <c r="C30" s="77">
        <f>IF(ISERROR(VLOOKUP(A30,'DC4-1'!$A$4:$Q$1997,5,TRUE)),"",VLOOKUP(A30,'DC4-1'!$A$4:$Q$1997,5,TRUE))</f>
        <v>260.8085</v>
      </c>
      <c r="D30" s="65">
        <v>42.003</v>
      </c>
      <c r="E30" s="65">
        <v>42.019</v>
      </c>
      <c r="F30" s="74">
        <f t="shared" si="0"/>
        <v>2800.7915</v>
      </c>
      <c r="G30" s="75">
        <f t="shared" si="1"/>
        <v>1687.99999999965</v>
      </c>
      <c r="K30" s="82">
        <f>IF(AND(年报!N$2&lt;=A30,A30&lt;=年报!N$3),1,0)</f>
        <v>0</v>
      </c>
    </row>
    <row r="31" spans="1:11">
      <c r="A31" s="21">
        <v>44380</v>
      </c>
      <c r="B31" s="77">
        <f>'DC4-1'!B44</f>
        <v>2581.994</v>
      </c>
      <c r="C31" s="77">
        <f>IF(ISERROR(VLOOKUP(A31,'DC4-1'!$A$4:$Q$1997,5,TRUE)),"",VLOOKUP(A31,'DC4-1'!$A$4:$Q$1997,5,TRUE))</f>
        <v>260.789</v>
      </c>
      <c r="D31" s="65">
        <v>41.998</v>
      </c>
      <c r="E31" s="65">
        <v>42.023</v>
      </c>
      <c r="F31" s="74">
        <f t="shared" si="0"/>
        <v>2800.7725</v>
      </c>
      <c r="G31" s="75">
        <f t="shared" si="1"/>
        <v>1706.99999999943</v>
      </c>
      <c r="K31" s="82">
        <f>IF(AND(年报!N$2&lt;=A31,A31&lt;=年报!N$3),1,0)</f>
        <v>0</v>
      </c>
    </row>
    <row r="32" spans="1:11">
      <c r="A32" s="21">
        <v>44383</v>
      </c>
      <c r="B32" s="77">
        <f>'DC4-1'!B45</f>
        <v>2581.994</v>
      </c>
      <c r="C32" s="77">
        <f>IF(ISERROR(VLOOKUP(A32,'DC4-1'!$A$4:$Q$1997,5,TRUE)),"",VLOOKUP(A32,'DC4-1'!$A$4:$Q$1997,5,TRUE))</f>
        <v>260.794</v>
      </c>
      <c r="D32" s="65">
        <v>42.005</v>
      </c>
      <c r="E32" s="65">
        <v>42.028</v>
      </c>
      <c r="F32" s="74">
        <f t="shared" si="0"/>
        <v>2800.7715</v>
      </c>
      <c r="G32" s="75">
        <f t="shared" si="1"/>
        <v>1708.00000000008</v>
      </c>
      <c r="K32" s="82">
        <f>IF(AND(年报!N$2&lt;=A32,A32&lt;=年报!N$3),1,0)</f>
        <v>0</v>
      </c>
    </row>
    <row r="33" spans="1:11">
      <c r="A33" s="21">
        <v>44385</v>
      </c>
      <c r="B33" s="77">
        <f>'DC4-1'!B46</f>
        <v>2581.994</v>
      </c>
      <c r="C33" s="77">
        <f>IF(ISERROR(VLOOKUP(A33,'DC4-1'!$A$4:$Q$1997,5,TRUE)),"",VLOOKUP(A33,'DC4-1'!$A$4:$Q$1997,5,TRUE))</f>
        <v>260.7795</v>
      </c>
      <c r="D33" s="65">
        <v>41.997</v>
      </c>
      <c r="E33" s="65">
        <v>42.019</v>
      </c>
      <c r="F33" s="74">
        <f t="shared" si="0"/>
        <v>2800.7655</v>
      </c>
      <c r="G33" s="75">
        <f t="shared" si="1"/>
        <v>1713.99999999949</v>
      </c>
      <c r="K33" s="82">
        <f>IF(AND(年报!N$2&lt;=A33,A33&lt;=年报!N$3),1,0)</f>
        <v>0</v>
      </c>
    </row>
    <row r="34" spans="1:11">
      <c r="A34" s="21">
        <v>44387</v>
      </c>
      <c r="B34" s="77">
        <f>'DC4-1'!B47</f>
        <v>2581.994</v>
      </c>
      <c r="C34" s="77">
        <f>IF(ISERROR(VLOOKUP(A34,'DC4-1'!$A$4:$Q$1997,5,TRUE)),"",VLOOKUP(A34,'DC4-1'!$A$4:$Q$1997,5,TRUE))</f>
        <v>260.775</v>
      </c>
      <c r="D34" s="65">
        <v>41.995</v>
      </c>
      <c r="E34" s="65">
        <v>42.021</v>
      </c>
      <c r="F34" s="74">
        <f t="shared" si="0"/>
        <v>2800.761</v>
      </c>
      <c r="G34" s="75">
        <f t="shared" si="1"/>
        <v>1718.49999999949</v>
      </c>
      <c r="K34" s="82">
        <f>IF(AND(年报!N$2&lt;=A34,A34&lt;=年报!N$3),1,0)</f>
        <v>0</v>
      </c>
    </row>
    <row r="35" spans="1:11">
      <c r="A35" s="21">
        <v>44390</v>
      </c>
      <c r="B35" s="77">
        <f>'DC4-1'!B48</f>
        <v>2581.994</v>
      </c>
      <c r="C35" s="77">
        <f>IF(ISERROR(VLOOKUP(A35,'DC4-1'!$A$4:$Q$1997,5,TRUE)),"",VLOOKUP(A35,'DC4-1'!$A$4:$Q$1997,5,TRUE))</f>
        <v>260.771</v>
      </c>
      <c r="D35" s="65">
        <v>41.995</v>
      </c>
      <c r="E35" s="65">
        <v>42.014</v>
      </c>
      <c r="F35" s="74">
        <f t="shared" si="0"/>
        <v>2800.7605</v>
      </c>
      <c r="G35" s="75">
        <f t="shared" si="1"/>
        <v>1718.9999999996</v>
      </c>
      <c r="K35" s="82">
        <f>IF(AND(年报!N$2&lt;=A35,A35&lt;=年报!N$3),1,0)</f>
        <v>0</v>
      </c>
    </row>
    <row r="36" spans="1:11">
      <c r="A36" s="21">
        <v>44397</v>
      </c>
      <c r="B36" s="77">
        <f>'DC4-1'!B49</f>
        <v>2581.994</v>
      </c>
      <c r="C36" s="77">
        <f>IF(ISERROR(VLOOKUP(A36,'DC4-1'!$A$4:$Q$1997,5,TRUE)),"",VLOOKUP(A36,'DC4-1'!$A$4:$Q$1997,5,TRUE))</f>
        <v>262.638</v>
      </c>
      <c r="D36" s="65">
        <v>43.905</v>
      </c>
      <c r="E36" s="65">
        <v>43.923</v>
      </c>
      <c r="F36" s="74">
        <f t="shared" si="0"/>
        <v>2800.718</v>
      </c>
      <c r="G36" s="75">
        <f t="shared" si="1"/>
        <v>1761.50000000007</v>
      </c>
      <c r="K36" s="82">
        <f>IF(AND(年报!N$2&lt;=A36,A36&lt;=年报!N$3),1,0)</f>
        <v>0</v>
      </c>
    </row>
    <row r="37" spans="1:11">
      <c r="A37" s="21">
        <v>44401</v>
      </c>
      <c r="B37" s="77">
        <f>'DC4-1'!B50</f>
        <v>2581.994</v>
      </c>
      <c r="C37" s="77">
        <f>IF(ISERROR(VLOOKUP(A37,'DC4-1'!$A$4:$Q$1997,5,TRUE)),"",VLOOKUP(A37,'DC4-1'!$A$4:$Q$1997,5,TRUE))</f>
        <v>262.635</v>
      </c>
      <c r="D37" s="65">
        <v>43.903</v>
      </c>
      <c r="E37" s="65">
        <v>43.923</v>
      </c>
      <c r="F37" s="74">
        <f t="shared" si="0"/>
        <v>2800.716</v>
      </c>
      <c r="G37" s="75">
        <f t="shared" si="1"/>
        <v>1763.50000000002</v>
      </c>
      <c r="K37" s="82">
        <f>IF(AND(年报!N$2&lt;=A37,A37&lt;=年报!N$3),1,0)</f>
        <v>0</v>
      </c>
    </row>
    <row r="38" spans="1:11">
      <c r="A38" s="21">
        <v>44437</v>
      </c>
      <c r="B38" s="77">
        <f>'DC4-1'!B51</f>
        <v>2581.994</v>
      </c>
      <c r="C38" s="77">
        <f>IF(ISERROR(VLOOKUP(A38,'DC4-1'!$A$4:$Q$1997,5,TRUE)),"",VLOOKUP(A38,'DC4-1'!$A$4:$Q$1997,5,TRUE))</f>
        <v>269.265</v>
      </c>
      <c r="D38" s="65">
        <v>50.624</v>
      </c>
      <c r="E38" s="65">
        <v>50.646</v>
      </c>
      <c r="F38" s="74">
        <f t="shared" si="0"/>
        <v>2800.624</v>
      </c>
      <c r="G38" s="75">
        <f t="shared" si="1"/>
        <v>1855.50000000012</v>
      </c>
      <c r="K38" s="82">
        <f>IF(AND(年报!N$2&lt;=A38,A38&lt;=年报!N$3),1,0)</f>
        <v>0</v>
      </c>
    </row>
    <row r="39" spans="1:11">
      <c r="A39" s="21">
        <v>44445</v>
      </c>
      <c r="B39" s="77">
        <f>'DC4-1'!B52</f>
        <v>2581.994</v>
      </c>
      <c r="C39" s="77">
        <f>IF(ISERROR(VLOOKUP(A39,'DC4-1'!$A$4:$Q$1997,5,TRUE)),"",VLOOKUP(A39,'DC4-1'!$A$4:$Q$1997,5,TRUE))</f>
        <v>269.7915</v>
      </c>
      <c r="D39" s="65">
        <v>51.178</v>
      </c>
      <c r="E39" s="65">
        <v>51.2</v>
      </c>
      <c r="F39" s="74">
        <f t="shared" si="0"/>
        <v>2800.5965</v>
      </c>
      <c r="G39" s="75">
        <f t="shared" si="1"/>
        <v>1882.99999999981</v>
      </c>
      <c r="K39" s="82">
        <f>IF(AND(年报!N$2&lt;=A39,A39&lt;=年报!N$3),1,0)</f>
        <v>0</v>
      </c>
    </row>
    <row r="40" spans="1:11">
      <c r="A40" s="21">
        <v>44448</v>
      </c>
      <c r="B40" s="77">
        <f>'DC4-1'!B53</f>
        <v>2581.994</v>
      </c>
      <c r="C40" s="77">
        <f>IF(ISERROR(VLOOKUP(A40,'DC4-1'!$A$4:$Q$1997,5,TRUE)),"",VLOOKUP(A40,'DC4-1'!$A$4:$Q$1997,5,TRUE))</f>
        <v>269.7105</v>
      </c>
      <c r="D40" s="65">
        <v>51.14</v>
      </c>
      <c r="E40" s="65">
        <v>51.199</v>
      </c>
      <c r="F40" s="74">
        <f t="shared" si="0"/>
        <v>2800.535</v>
      </c>
      <c r="G40" s="75">
        <f t="shared" si="1"/>
        <v>1944.49999999961</v>
      </c>
      <c r="K40" s="82">
        <f>IF(AND(年报!N$2&lt;=A40,A40&lt;=年报!N$3),1,0)</f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f>IF(AND(年报!N$2&lt;=A41,A41&lt;=年报!N$3),1,0)</f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f>IF(AND(年报!N$2&lt;=A42,A42&lt;=年报!N$3),1,0)</f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f>IF(AND(年报!N$2&lt;=A43,A43&lt;=年报!N$3),1,0)</f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f>IF(AND(年报!N$2&lt;=A44,A44&lt;=年报!N$3),1,0)</f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f>IF(AND(年报!N$2&lt;=A45,A45&lt;=年报!N$3),1,0)</f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f>IF(AND(年报!N$2&lt;=A46,A46&lt;=年报!N$3),1,0)</f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f>IF(AND(年报!N$2&lt;=A47,A47&lt;=年报!N$3),1,0)</f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f>IF(AND(年报!N$2&lt;=A48,A48&lt;=年报!N$3),1,0)</f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f>IF(AND(年报!N$2&lt;=A49,A49&lt;=年报!N$3),1,0)</f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f>IF(AND(年报!N$2&lt;=A50,A50&lt;=年报!N$3),1,0)</f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f>IF(AND(年报!N$2&lt;=A51,A51&lt;=年报!N$3),1,0)</f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f>IF(AND(年报!N$2&lt;=A52,A52&lt;=年报!N$3),1,0)</f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f>IF(AND(年报!N$2&lt;=A53,A53&lt;=年报!N$3),1,0)</f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f>IF(AND(年报!N$2&lt;=A54,A54&lt;=年报!N$3),1,0)</f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f>IF(AND(年报!N$2&lt;=A55,A55&lt;=年报!N$3),1,0)</f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f>IF(AND(年报!N$2&lt;=A56,A56&lt;=年报!N$3),1,0)</f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f>IF(AND(年报!N$2&lt;=A57,A57&lt;=年报!N$3),1,0)</f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f>IF(AND(年报!N$2&lt;=A58,A58&lt;=年报!N$3),1,0)</f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f>IF(AND(年报!N$2&lt;=A59,A59&lt;=年报!N$3),1,0)</f>
        <v>0</v>
      </c>
    </row>
    <row r="60" spans="1:11">
      <c r="A60" s="21"/>
      <c r="B60" s="77"/>
      <c r="C60" s="77"/>
      <c r="F60" s="74"/>
      <c r="G60" s="75"/>
      <c r="H60" s="75"/>
      <c r="K60" s="82">
        <f>IF(AND(年报!N$2&lt;=A60,A60&lt;=年报!N$3),1,0)</f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f>IF(AND(年报!N$2&lt;=A61,A61&lt;=年报!N$3),1,0)</f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f>IF(AND(年报!N$2&lt;=A62,A62&lt;=年报!N$3),1,0)</f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14" workbookViewId="0">
      <selection activeCell="E37" sqref="E3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253</v>
      </c>
      <c r="B2" s="65"/>
      <c r="C2" s="69">
        <v>44106</v>
      </c>
      <c r="D2" s="70" t="s">
        <v>254</v>
      </c>
      <c r="E2" s="70" t="s">
        <v>255</v>
      </c>
      <c r="F2" s="93">
        <v>2807.6166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44106</v>
      </c>
      <c r="B4" s="77">
        <f>'DC4-1'!B18</f>
        <v>2581.994</v>
      </c>
      <c r="C4" s="77">
        <f>IF(ISERROR(VLOOKUP(A4,'DC4-1'!$A$4:$Q$1997,5,TRUE)),"",VLOOKUP(A4,'DC4-1'!$A$4:$Q$1997,5,TRUE))</f>
        <v>225.3425</v>
      </c>
      <c r="D4" s="65"/>
      <c r="E4" s="65"/>
      <c r="F4" s="74">
        <v>2807.6166</v>
      </c>
      <c r="G4" s="75">
        <f t="shared" ref="G4:G36" si="0">($F$4-F4)*1000</f>
        <v>0</v>
      </c>
      <c r="K4" s="82">
        <f>IF(AND(年报!N$2&lt;=A4,A4&lt;=年报!N$3),1,0)</f>
        <v>1</v>
      </c>
    </row>
    <row r="5" spans="1:11">
      <c r="A5" s="21">
        <v>44228</v>
      </c>
      <c r="B5" s="77">
        <f>'DC4-1'!B19</f>
        <v>2581.994</v>
      </c>
      <c r="C5" s="77">
        <f>IF(ISERROR(VLOOKUP(A5,'DC4-1'!$A$4:$Q$1997,5,TRUE)),"",VLOOKUP(A5,'DC4-1'!$A$4:$Q$1997,5,TRUE))</f>
        <v>249.8045</v>
      </c>
      <c r="D5" s="65">
        <v>24.875</v>
      </c>
      <c r="E5" s="65">
        <v>24.899</v>
      </c>
      <c r="F5" s="74">
        <f t="shared" ref="F5" si="1">(B5+C5)-(D5+E5)/2</f>
        <v>2806.9115</v>
      </c>
      <c r="G5" s="75">
        <f t="shared" si="0"/>
        <v>705.099999999675</v>
      </c>
      <c r="K5" s="82">
        <v>0</v>
      </c>
    </row>
    <row r="6" spans="1:11">
      <c r="A6" s="21">
        <v>44256</v>
      </c>
      <c r="B6" s="77">
        <f>'DC4-1'!B20</f>
        <v>2581.994</v>
      </c>
      <c r="C6" s="77">
        <f>IF(ISERROR(VLOOKUP(A6,'DC4-1'!$A$4:$Q$1997,5,TRUE)),"",VLOOKUP(A6,'DC4-1'!$A$4:$Q$1997,5,TRUE))</f>
        <v>249.7185</v>
      </c>
      <c r="D6" s="65">
        <v>24.872</v>
      </c>
      <c r="E6" s="65">
        <v>24.894</v>
      </c>
      <c r="F6" s="74">
        <f t="shared" ref="F6:F14" si="2">(B6+C6)-(D6+E6)/2</f>
        <v>2806.8295</v>
      </c>
      <c r="G6" s="75">
        <f t="shared" si="0"/>
        <v>787.099999999555</v>
      </c>
      <c r="K6" s="82">
        <v>0</v>
      </c>
    </row>
    <row r="7" spans="1:11">
      <c r="A7" s="21">
        <v>44273</v>
      </c>
      <c r="B7" s="77">
        <f>'DC4-1'!B21</f>
        <v>2581.994</v>
      </c>
      <c r="C7" s="77">
        <f>IF(ISERROR(VLOOKUP(A7,'DC4-1'!$A$4:$Q$1997,5,TRUE)),"",VLOOKUP(A7,'DC4-1'!$A$4:$Q$1997,5,TRUE))</f>
        <v>253.0285</v>
      </c>
      <c r="D7" s="65">
        <v>28.22</v>
      </c>
      <c r="E7" s="65">
        <v>28.24</v>
      </c>
      <c r="F7" s="74">
        <f t="shared" si="2"/>
        <v>2806.7925</v>
      </c>
      <c r="G7" s="75">
        <f t="shared" si="0"/>
        <v>824.099999999817</v>
      </c>
      <c r="K7" s="82">
        <v>0</v>
      </c>
    </row>
    <row r="8" spans="1:11">
      <c r="A8" s="21">
        <v>44287</v>
      </c>
      <c r="B8" s="77">
        <f>'DC4-1'!B22</f>
        <v>2581.994</v>
      </c>
      <c r="C8" s="77">
        <f>IF(ISERROR(VLOOKUP(A8,'DC4-1'!$A$4:$Q$1997,5,TRUE)),"",VLOOKUP(A8,'DC4-1'!$A$4:$Q$1997,5,TRUE))</f>
        <v>256.094</v>
      </c>
      <c r="D8" s="65">
        <v>31.35</v>
      </c>
      <c r="E8" s="65">
        <v>31.371</v>
      </c>
      <c r="F8" s="74">
        <f t="shared" si="2"/>
        <v>2806.7275</v>
      </c>
      <c r="G8" s="75">
        <f t="shared" si="0"/>
        <v>889.099999999871</v>
      </c>
      <c r="K8" s="82">
        <v>0</v>
      </c>
    </row>
    <row r="9" spans="1:11">
      <c r="A9" s="21">
        <v>44295</v>
      </c>
      <c r="B9" s="77">
        <f>'DC4-1'!B23</f>
        <v>2581.994</v>
      </c>
      <c r="C9" s="77">
        <f>IF(ISERROR(VLOOKUP(A9,'DC4-1'!$A$4:$Q$1997,5,TRUE)),"",VLOOKUP(A9,'DC4-1'!$A$4:$Q$1997,5,TRUE))</f>
        <v>256.6705</v>
      </c>
      <c r="D9" s="65">
        <v>31.951</v>
      </c>
      <c r="E9" s="65">
        <v>31.973</v>
      </c>
      <c r="F9" s="74">
        <f t="shared" si="2"/>
        <v>2806.7025</v>
      </c>
      <c r="G9" s="75">
        <f t="shared" si="0"/>
        <v>914.099999999507</v>
      </c>
      <c r="K9" s="82">
        <v>0</v>
      </c>
    </row>
    <row r="10" spans="1:11">
      <c r="A10" s="21">
        <v>44318</v>
      </c>
      <c r="B10" s="77">
        <f>'DC4-1'!B24</f>
        <v>2581.994</v>
      </c>
      <c r="C10" s="77">
        <f>IF(ISERROR(VLOOKUP(A10,'DC4-1'!$A$4:$Q$1997,5,TRUE)),"",VLOOKUP(A10,'DC4-1'!$A$4:$Q$1997,5,TRUE))</f>
        <v>259.476</v>
      </c>
      <c r="D10" s="65">
        <v>34.835</v>
      </c>
      <c r="E10" s="65">
        <v>34.862</v>
      </c>
      <c r="F10" s="74">
        <f t="shared" si="2"/>
        <v>2806.6215</v>
      </c>
      <c r="G10" s="75">
        <f t="shared" si="0"/>
        <v>995.099999999638</v>
      </c>
      <c r="K10" s="82">
        <v>0</v>
      </c>
    </row>
    <row r="11" spans="1:11">
      <c r="A11" s="21">
        <v>44325</v>
      </c>
      <c r="B11" s="77">
        <f>'DC4-1'!B25</f>
        <v>2581.994</v>
      </c>
      <c r="C11" s="77">
        <f>IF(ISERROR(VLOOKUP(A11,'DC4-1'!$A$4:$Q$1997,5,TRUE)),"",VLOOKUP(A11,'DC4-1'!$A$4:$Q$1997,5,TRUE))</f>
        <v>259.4725</v>
      </c>
      <c r="D11" s="65">
        <v>34.838</v>
      </c>
      <c r="E11" s="65">
        <v>34.858</v>
      </c>
      <c r="F11" s="74">
        <f t="shared" si="2"/>
        <v>2806.6185</v>
      </c>
      <c r="G11" s="75">
        <f t="shared" si="0"/>
        <v>998.099999999795</v>
      </c>
      <c r="K11" s="82">
        <v>0</v>
      </c>
    </row>
    <row r="12" spans="1:11">
      <c r="A12" s="21">
        <v>44333</v>
      </c>
      <c r="B12" s="77">
        <f>'DC4-1'!B26</f>
        <v>2581.994</v>
      </c>
      <c r="C12" s="77">
        <f>IF(ISERROR(VLOOKUP(A12,'DC4-1'!$A$4:$Q$1997,5,TRUE)),"",VLOOKUP(A12,'DC4-1'!$A$4:$Q$1997,5,TRUE))</f>
        <v>259.415</v>
      </c>
      <c r="D12" s="65">
        <v>34.835</v>
      </c>
      <c r="E12" s="65">
        <v>34.858</v>
      </c>
      <c r="F12" s="74">
        <f t="shared" si="2"/>
        <v>2806.5625</v>
      </c>
      <c r="G12" s="75">
        <f t="shared" si="0"/>
        <v>1054.09999999983</v>
      </c>
      <c r="K12" s="82">
        <v>0</v>
      </c>
    </row>
    <row r="13" spans="1:11">
      <c r="A13" s="21">
        <v>44345</v>
      </c>
      <c r="B13" s="77">
        <f>'DC4-1'!B27</f>
        <v>2581.994</v>
      </c>
      <c r="C13" s="77">
        <f>IF(ISERROR(VLOOKUP(A13,'DC4-1'!$A$4:$Q$1997,5,TRUE)),"",VLOOKUP(A13,'DC4-1'!$A$4:$Q$1997,5,TRUE))</f>
        <v>259.8015</v>
      </c>
      <c r="D13" s="65">
        <v>35.256</v>
      </c>
      <c r="E13" s="65">
        <v>35.28</v>
      </c>
      <c r="F13" s="74">
        <f t="shared" si="2"/>
        <v>2806.5275</v>
      </c>
      <c r="G13" s="75">
        <f t="shared" si="0"/>
        <v>1089.09999999969</v>
      </c>
      <c r="K13" s="82">
        <v>0</v>
      </c>
    </row>
    <row r="14" spans="1:11">
      <c r="A14" s="21">
        <v>44352</v>
      </c>
      <c r="B14" s="77">
        <f>'DC4-1'!B28</f>
        <v>2581.994</v>
      </c>
      <c r="C14" s="77">
        <f>IF(ISERROR(VLOOKUP(A14,'DC4-1'!$A$4:$Q$1997,5,TRUE)),"",VLOOKUP(A14,'DC4-1'!$A$4:$Q$1997,5,TRUE))</f>
        <v>259.7625</v>
      </c>
      <c r="D14" s="65">
        <v>35.252</v>
      </c>
      <c r="E14" s="65">
        <v>35.276</v>
      </c>
      <c r="F14" s="74">
        <f t="shared" si="2"/>
        <v>2806.4925</v>
      </c>
      <c r="G14" s="75">
        <f t="shared" si="0"/>
        <v>1124.1</v>
      </c>
      <c r="H14" s="75"/>
      <c r="K14" s="82">
        <v>0</v>
      </c>
    </row>
    <row r="15" s="83" customFormat="1" spans="1:13">
      <c r="A15" s="84">
        <v>44356</v>
      </c>
      <c r="B15" s="85">
        <f>AVERAGE(B16:B18)</f>
        <v>2581.994</v>
      </c>
      <c r="C15" s="86">
        <f t="shared" ref="C15:G15" si="3">AVERAGE(C16:C18)</f>
        <v>259.74</v>
      </c>
      <c r="D15" s="86">
        <f t="shared" si="3"/>
        <v>35.2473333333333</v>
      </c>
      <c r="E15" s="86">
        <f t="shared" si="3"/>
        <v>35.2723333333333</v>
      </c>
      <c r="F15" s="86">
        <f t="shared" si="3"/>
        <v>2806.47416666667</v>
      </c>
      <c r="G15" s="87">
        <f t="shared" si="3"/>
        <v>1142.43333333297</v>
      </c>
      <c r="H15" s="88" t="s">
        <v>23</v>
      </c>
      <c r="I15" s="88"/>
      <c r="K15" s="89"/>
      <c r="M15" s="90"/>
    </row>
    <row r="16" spans="1:11">
      <c r="A16" s="21">
        <v>44356</v>
      </c>
      <c r="B16" s="77">
        <f>'DC4-1'!B29</f>
        <v>2581.994</v>
      </c>
      <c r="C16" s="77">
        <f>IF(ISERROR(VLOOKUP(A16,'DC4-1'!$A$4:$Q$1997,5,TRUE)),"",VLOOKUP(A16,'DC4-1'!$A$4:$Q$1997,5,TRUE))</f>
        <v>259.74</v>
      </c>
      <c r="D16" s="65">
        <v>35.248</v>
      </c>
      <c r="E16" s="65">
        <v>35.272</v>
      </c>
      <c r="F16" s="74">
        <f t="shared" ref="F16:F36" si="4">(B16+C16)-(D16+E16)/2</f>
        <v>2806.474</v>
      </c>
      <c r="G16" s="75">
        <f t="shared" si="0"/>
        <v>1142.59999999967</v>
      </c>
      <c r="K16" s="82">
        <v>0</v>
      </c>
    </row>
    <row r="17" spans="1:11">
      <c r="A17" s="21">
        <v>44356</v>
      </c>
      <c r="B17" s="77">
        <f>'DC4-1'!B30</f>
        <v>2581.994</v>
      </c>
      <c r="C17" s="77">
        <f>IF(ISERROR(VLOOKUP(A17,'DC4-1'!$A$4:$Q$1997,5,TRUE)),"",VLOOKUP(A17,'DC4-1'!$A$4:$Q$1997,5,TRUE))</f>
        <v>259.74</v>
      </c>
      <c r="D17" s="65">
        <v>35.247</v>
      </c>
      <c r="E17" s="65">
        <v>35.272</v>
      </c>
      <c r="F17" s="74">
        <f t="shared" si="4"/>
        <v>2806.4745</v>
      </c>
      <c r="G17" s="75">
        <f t="shared" si="0"/>
        <v>1142.09999999957</v>
      </c>
      <c r="K17" s="82">
        <v>0</v>
      </c>
    </row>
    <row r="18" spans="1:11">
      <c r="A18" s="21">
        <v>44356</v>
      </c>
      <c r="B18" s="77">
        <f>'DC4-1'!B31</f>
        <v>2581.994</v>
      </c>
      <c r="C18" s="77">
        <f>IF(ISERROR(VLOOKUP(A18,'DC4-1'!$A$4:$Q$1997,5,TRUE)),"",VLOOKUP(A18,'DC4-1'!$A$4:$Q$1997,5,TRUE))</f>
        <v>259.74</v>
      </c>
      <c r="D18" s="65">
        <v>35.247</v>
      </c>
      <c r="E18" s="65">
        <v>35.273</v>
      </c>
      <c r="F18" s="74">
        <f t="shared" si="4"/>
        <v>2806.474</v>
      </c>
      <c r="G18" s="75">
        <f t="shared" si="0"/>
        <v>1142.59999999967</v>
      </c>
      <c r="K18" s="82">
        <v>0</v>
      </c>
    </row>
    <row r="19" spans="1:11">
      <c r="A19" s="21">
        <v>44361</v>
      </c>
      <c r="B19" s="77">
        <f>'DC4-1'!B32</f>
        <v>2581.994</v>
      </c>
      <c r="C19" s="77">
        <f>IF(ISERROR(VLOOKUP(A19,'DC4-1'!$A$4:$Q$1997,5,TRUE)),"",VLOOKUP(A19,'DC4-1'!$A$4:$Q$1997,5,TRUE))</f>
        <v>260.884</v>
      </c>
      <c r="D19" s="65">
        <v>36.417</v>
      </c>
      <c r="E19" s="65">
        <v>36.442</v>
      </c>
      <c r="F19" s="74">
        <f t="shared" si="4"/>
        <v>2806.4485</v>
      </c>
      <c r="G19" s="75">
        <f t="shared" si="0"/>
        <v>1168.09999999987</v>
      </c>
      <c r="K19" s="82">
        <v>0</v>
      </c>
    </row>
    <row r="20" spans="1:11">
      <c r="A20" s="21">
        <v>44363</v>
      </c>
      <c r="B20" s="77">
        <f>'DC4-1'!B33</f>
        <v>2581.994</v>
      </c>
      <c r="C20" s="77">
        <f>IF(ISERROR(VLOOKUP(A20,'DC4-1'!$A$4:$Q$1997,5,TRUE)),"",VLOOKUP(A20,'DC4-1'!$A$4:$Q$1997,5,TRUE))</f>
        <v>260.87</v>
      </c>
      <c r="D20" s="65">
        <v>36.408</v>
      </c>
      <c r="E20" s="65">
        <v>36.435</v>
      </c>
      <c r="F20" s="74">
        <f t="shared" si="4"/>
        <v>2806.4425</v>
      </c>
      <c r="G20" s="75">
        <f t="shared" si="0"/>
        <v>1174.09999999973</v>
      </c>
      <c r="K20" s="82">
        <v>0</v>
      </c>
    </row>
    <row r="21" spans="1:11">
      <c r="A21" s="21">
        <v>44366</v>
      </c>
      <c r="B21" s="77">
        <f>'DC4-1'!B34</f>
        <v>2581.994</v>
      </c>
      <c r="C21" s="77">
        <f>IF(ISERROR(VLOOKUP(A21,'DC4-1'!$A$4:$Q$1997,5,TRUE)),"",VLOOKUP(A21,'DC4-1'!$A$4:$Q$1997,5,TRUE))</f>
        <v>260.858</v>
      </c>
      <c r="D21" s="65">
        <v>36.415</v>
      </c>
      <c r="E21" s="65">
        <v>36.442</v>
      </c>
      <c r="F21" s="74">
        <f t="shared" si="4"/>
        <v>2806.4235</v>
      </c>
      <c r="G21" s="75">
        <f t="shared" si="0"/>
        <v>1193.0999999995</v>
      </c>
      <c r="K21" s="82">
        <v>0</v>
      </c>
    </row>
    <row r="22" spans="1:11">
      <c r="A22" s="21">
        <v>44367</v>
      </c>
      <c r="B22" s="77">
        <f>'DC4-1'!B35</f>
        <v>2581.994</v>
      </c>
      <c r="C22" s="77">
        <f>IF(ISERROR(VLOOKUP(A22,'DC4-1'!$A$4:$Q$1997,5,TRUE)),"",VLOOKUP(A22,'DC4-1'!$A$4:$Q$1997,5,TRUE))</f>
        <v>260.8105</v>
      </c>
      <c r="D22" s="65">
        <v>36.403</v>
      </c>
      <c r="E22" s="65">
        <v>36.425</v>
      </c>
      <c r="F22" s="74">
        <f t="shared" si="4"/>
        <v>2806.3905</v>
      </c>
      <c r="G22" s="75">
        <f t="shared" si="0"/>
        <v>1226.09999999986</v>
      </c>
      <c r="K22" s="82">
        <v>0</v>
      </c>
    </row>
    <row r="23" spans="1:11">
      <c r="A23" s="21">
        <v>44372</v>
      </c>
      <c r="B23" s="77">
        <f>'DC4-1'!B36</f>
        <v>2581.994</v>
      </c>
      <c r="C23" s="77">
        <f>IF(ISERROR(VLOOKUP(A23,'DC4-1'!$A$4:$Q$1997,5,TRUE)),"",VLOOKUP(A23,'DC4-1'!$A$4:$Q$1997,5,TRUE))</f>
        <v>260.8405</v>
      </c>
      <c r="D23" s="65">
        <v>36.406</v>
      </c>
      <c r="E23" s="65">
        <v>36.43</v>
      </c>
      <c r="F23" s="74">
        <f t="shared" si="4"/>
        <v>2806.4165</v>
      </c>
      <c r="G23" s="75">
        <f t="shared" si="0"/>
        <v>1200.10000000002</v>
      </c>
      <c r="K23" s="82">
        <v>0</v>
      </c>
    </row>
    <row r="24" spans="1:11">
      <c r="A24" s="21">
        <v>44373</v>
      </c>
      <c r="B24" s="77">
        <f>'DC4-1'!B37</f>
        <v>2581.994</v>
      </c>
      <c r="C24" s="77">
        <f>IF(ISERROR(VLOOKUP(A24,'DC4-1'!$A$4:$Q$1997,5,TRUE)),"",VLOOKUP(A24,'DC4-1'!$A$4:$Q$1997,5,TRUE))</f>
        <v>260.83</v>
      </c>
      <c r="D24" s="65">
        <v>36.4</v>
      </c>
      <c r="E24" s="65">
        <v>36.425</v>
      </c>
      <c r="F24" s="74">
        <f t="shared" si="4"/>
        <v>2806.4115</v>
      </c>
      <c r="G24" s="75">
        <f t="shared" si="0"/>
        <v>1205.09999999967</v>
      </c>
      <c r="K24" s="82">
        <v>0</v>
      </c>
    </row>
    <row r="25" spans="1:11">
      <c r="A25" s="21">
        <v>44375</v>
      </c>
      <c r="B25" s="77">
        <f>'DC4-1'!B38</f>
        <v>2581.994</v>
      </c>
      <c r="C25" s="77">
        <f>IF(ISERROR(VLOOKUP(A25,'DC4-1'!$A$4:$Q$1997,5,TRUE)),"",VLOOKUP(A25,'DC4-1'!$A$4:$Q$1997,5,TRUE))</f>
        <v>260.8225</v>
      </c>
      <c r="D25" s="65">
        <v>36.403</v>
      </c>
      <c r="E25" s="65">
        <v>36.43</v>
      </c>
      <c r="F25" s="74">
        <f t="shared" si="4"/>
        <v>2806.4</v>
      </c>
      <c r="G25" s="75">
        <f t="shared" si="0"/>
        <v>1216.59999999974</v>
      </c>
      <c r="K25" s="82">
        <v>0</v>
      </c>
    </row>
    <row r="26" spans="1:11">
      <c r="A26" s="21">
        <v>44377</v>
      </c>
      <c r="B26" s="77">
        <f>'DC4-1'!B39</f>
        <v>2581.994</v>
      </c>
      <c r="C26" s="77">
        <f>IF(ISERROR(VLOOKUP(A26,'DC4-1'!$A$4:$Q$1997,5,TRUE)),"",VLOOKUP(A26,'DC4-1'!$A$4:$Q$1997,5,TRUE))</f>
        <v>260.8085</v>
      </c>
      <c r="D26" s="65">
        <v>36.392</v>
      </c>
      <c r="E26" s="65">
        <v>36.423</v>
      </c>
      <c r="F26" s="74">
        <f t="shared" si="4"/>
        <v>2806.395</v>
      </c>
      <c r="G26" s="75">
        <f t="shared" si="0"/>
        <v>1221.5999999994</v>
      </c>
      <c r="K26" s="82">
        <v>0</v>
      </c>
    </row>
    <row r="27" spans="1:11">
      <c r="A27" s="21">
        <v>44380</v>
      </c>
      <c r="B27" s="77">
        <f>'DC4-1'!B40</f>
        <v>2581.994</v>
      </c>
      <c r="C27" s="77">
        <f>IF(ISERROR(VLOOKUP(A27,'DC4-1'!$A$4:$Q$1997,5,TRUE)),"",VLOOKUP(A27,'DC4-1'!$A$4:$Q$1997,5,TRUE))</f>
        <v>260.789</v>
      </c>
      <c r="D27" s="65">
        <v>36.419</v>
      </c>
      <c r="E27" s="65">
        <v>36.403</v>
      </c>
      <c r="F27" s="74">
        <f t="shared" si="4"/>
        <v>2806.372</v>
      </c>
      <c r="G27" s="75">
        <f t="shared" si="0"/>
        <v>1244.59999999954</v>
      </c>
      <c r="K27" s="82">
        <v>0</v>
      </c>
    </row>
    <row r="28" spans="1:11">
      <c r="A28" s="21">
        <v>44383</v>
      </c>
      <c r="B28" s="77">
        <f>'DC4-1'!B41</f>
        <v>2581.994</v>
      </c>
      <c r="C28" s="77">
        <f>IF(ISERROR(VLOOKUP(A28,'DC4-1'!$A$4:$Q$1997,5,TRUE)),"",VLOOKUP(A28,'DC4-1'!$A$4:$Q$1997,5,TRUE))</f>
        <v>260.794</v>
      </c>
      <c r="D28" s="65">
        <v>36.411</v>
      </c>
      <c r="E28" s="65">
        <v>36.434</v>
      </c>
      <c r="F28" s="74">
        <f t="shared" si="4"/>
        <v>2806.3655</v>
      </c>
      <c r="G28" s="75">
        <f t="shared" si="0"/>
        <v>1251.09999999995</v>
      </c>
      <c r="K28" s="82">
        <v>0</v>
      </c>
    </row>
    <row r="29" spans="1:11">
      <c r="A29" s="21">
        <v>44385</v>
      </c>
      <c r="B29" s="77">
        <f>'DC4-1'!B42</f>
        <v>2581.994</v>
      </c>
      <c r="C29" s="77">
        <f>IF(ISERROR(VLOOKUP(A29,'DC4-1'!$A$4:$Q$1997,5,TRUE)),"",VLOOKUP(A29,'DC4-1'!$A$4:$Q$1997,5,TRUE))</f>
        <v>260.7795</v>
      </c>
      <c r="D29" s="65">
        <v>36.391</v>
      </c>
      <c r="E29" s="65">
        <v>36.398</v>
      </c>
      <c r="F29" s="74">
        <f t="shared" si="4"/>
        <v>2806.379</v>
      </c>
      <c r="G29" s="75">
        <f t="shared" si="0"/>
        <v>1237.59999999947</v>
      </c>
      <c r="K29" s="82">
        <v>0</v>
      </c>
    </row>
    <row r="30" spans="1:11">
      <c r="A30" s="21">
        <v>44387</v>
      </c>
      <c r="B30" s="77">
        <f>'DC4-1'!B43</f>
        <v>2581.994</v>
      </c>
      <c r="C30" s="77">
        <f>IF(ISERROR(VLOOKUP(A30,'DC4-1'!$A$4:$Q$1997,5,TRUE)),"",VLOOKUP(A30,'DC4-1'!$A$4:$Q$1997,5,TRUE))</f>
        <v>260.775</v>
      </c>
      <c r="D30" s="65">
        <v>36.398</v>
      </c>
      <c r="E30" s="65">
        <v>36.425</v>
      </c>
      <c r="F30" s="74">
        <f t="shared" si="4"/>
        <v>2806.3575</v>
      </c>
      <c r="G30" s="75">
        <f t="shared" si="0"/>
        <v>1259.09999999976</v>
      </c>
      <c r="K30" s="82">
        <v>0</v>
      </c>
    </row>
    <row r="31" spans="1:11">
      <c r="A31" s="21">
        <v>44390</v>
      </c>
      <c r="B31" s="77">
        <f>'DC4-1'!B44</f>
        <v>2581.994</v>
      </c>
      <c r="C31" s="77">
        <f>IF(ISERROR(VLOOKUP(A31,'DC4-1'!$A$4:$Q$1997,5,TRUE)),"",VLOOKUP(A31,'DC4-1'!$A$4:$Q$1997,5,TRUE))</f>
        <v>260.771</v>
      </c>
      <c r="D31" s="65">
        <v>36.397</v>
      </c>
      <c r="E31" s="65">
        <v>36.422</v>
      </c>
      <c r="F31" s="74">
        <f t="shared" si="4"/>
        <v>2806.3555</v>
      </c>
      <c r="G31" s="75">
        <f t="shared" si="0"/>
        <v>1261.09999999971</v>
      </c>
      <c r="K31" s="82">
        <v>0</v>
      </c>
    </row>
    <row r="32" spans="1:11">
      <c r="A32" s="21">
        <v>44397</v>
      </c>
      <c r="B32" s="77">
        <f>'DC4-1'!B45</f>
        <v>2581.994</v>
      </c>
      <c r="C32" s="77">
        <f>IF(ISERROR(VLOOKUP(A32,'DC4-1'!$A$4:$Q$1997,5,TRUE)),"",VLOOKUP(A32,'DC4-1'!$A$4:$Q$1997,5,TRUE))</f>
        <v>262.638</v>
      </c>
      <c r="D32" s="65">
        <v>38.302</v>
      </c>
      <c r="E32" s="65">
        <v>38.327</v>
      </c>
      <c r="F32" s="74">
        <f t="shared" si="4"/>
        <v>2806.3175</v>
      </c>
      <c r="G32" s="75">
        <f t="shared" si="0"/>
        <v>1299.09999999973</v>
      </c>
      <c r="K32" s="82">
        <v>0</v>
      </c>
    </row>
    <row r="33" spans="1:11">
      <c r="A33" s="21">
        <v>44401</v>
      </c>
      <c r="B33" s="77">
        <f>'DC4-1'!B46</f>
        <v>2581.994</v>
      </c>
      <c r="C33" s="77">
        <f>IF(ISERROR(VLOOKUP(A33,'DC4-1'!$A$4:$Q$1997,5,TRUE)),"",VLOOKUP(A33,'DC4-1'!$A$4:$Q$1997,5,TRUE))</f>
        <v>262.635</v>
      </c>
      <c r="D33" s="65">
        <v>38.303</v>
      </c>
      <c r="E33" s="65">
        <v>38.323</v>
      </c>
      <c r="F33" s="74">
        <f t="shared" si="4"/>
        <v>2806.316</v>
      </c>
      <c r="G33" s="75">
        <f t="shared" si="0"/>
        <v>1300.60000000003</v>
      </c>
      <c r="K33" s="82">
        <v>0</v>
      </c>
    </row>
    <row r="34" spans="1:11">
      <c r="A34" s="21">
        <v>44437</v>
      </c>
      <c r="B34" s="77">
        <f>'DC4-1'!B47</f>
        <v>2581.994</v>
      </c>
      <c r="C34" s="77">
        <f>IF(ISERROR(VLOOKUP(A34,'DC4-1'!$A$4:$Q$1997,5,TRUE)),"",VLOOKUP(A34,'DC4-1'!$A$4:$Q$1997,5,TRUE))</f>
        <v>269.265</v>
      </c>
      <c r="D34" s="65">
        <v>45.04</v>
      </c>
      <c r="E34" s="65">
        <v>45.06</v>
      </c>
      <c r="F34" s="74">
        <f t="shared" si="4"/>
        <v>2806.209</v>
      </c>
      <c r="G34" s="75">
        <f t="shared" si="0"/>
        <v>1407.6</v>
      </c>
      <c r="K34" s="82">
        <v>0</v>
      </c>
    </row>
    <row r="35" spans="1:11">
      <c r="A35" s="21">
        <v>44445</v>
      </c>
      <c r="B35" s="77">
        <f>'DC4-1'!B48</f>
        <v>2581.994</v>
      </c>
      <c r="C35" s="77">
        <f>IF(ISERROR(VLOOKUP(A35,'DC4-1'!$A$4:$Q$1997,5,TRUE)),"",VLOOKUP(A35,'DC4-1'!$A$4:$Q$1997,5,TRUE))</f>
        <v>269.7915</v>
      </c>
      <c r="D35" s="65">
        <v>45.596</v>
      </c>
      <c r="E35" s="65">
        <v>45.619</v>
      </c>
      <c r="F35" s="74">
        <f t="shared" si="4"/>
        <v>2806.178</v>
      </c>
      <c r="G35" s="75">
        <f t="shared" si="0"/>
        <v>1438.59999999995</v>
      </c>
      <c r="K35" s="82">
        <v>0</v>
      </c>
    </row>
    <row r="36" spans="1:11">
      <c r="A36" s="21">
        <v>44448</v>
      </c>
      <c r="B36" s="77">
        <f>'DC4-1'!B49</f>
        <v>2581.994</v>
      </c>
      <c r="C36" s="77">
        <f>IF(ISERROR(VLOOKUP(A36,'DC4-1'!$A$4:$Q$1997,5,TRUE)),"",VLOOKUP(A36,'DC4-1'!$A$4:$Q$1997,5,TRUE))</f>
        <v>269.7105</v>
      </c>
      <c r="D36" s="65">
        <v>45.561</v>
      </c>
      <c r="E36" s="65">
        <v>45.618</v>
      </c>
      <c r="F36" s="74">
        <f t="shared" si="4"/>
        <v>2806.115</v>
      </c>
      <c r="G36" s="75">
        <f t="shared" si="0"/>
        <v>1501.5999999996</v>
      </c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H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v>0</v>
      </c>
    </row>
    <row r="60" spans="1:11">
      <c r="A60" s="21"/>
      <c r="B60" s="77"/>
      <c r="C60" s="77"/>
      <c r="F60" s="74"/>
      <c r="G60" s="75"/>
      <c r="H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13" workbookViewId="0">
      <selection activeCell="E37" sqref="E3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256</v>
      </c>
      <c r="B2" s="65"/>
      <c r="C2" s="69">
        <v>44124</v>
      </c>
      <c r="D2" s="70" t="s">
        <v>257</v>
      </c>
      <c r="E2" s="70" t="s">
        <v>258</v>
      </c>
      <c r="F2" s="93">
        <v>2812.1704</v>
      </c>
      <c r="G2" s="94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44124</v>
      </c>
      <c r="B4" s="77">
        <f>'DC4-1'!B18</f>
        <v>2581.994</v>
      </c>
      <c r="C4" s="77">
        <f>IF(ISERROR(VLOOKUP(A4,'DC4-1'!$A$4:$Q$1997,5,TRUE)),"",VLOOKUP(A4,'DC4-1'!$A$4:$Q$1997,5,TRUE))</f>
        <v>228.4075</v>
      </c>
      <c r="D4" s="65">
        <v>0.397</v>
      </c>
      <c r="E4" s="65">
        <v>0.418</v>
      </c>
      <c r="F4" s="95">
        <v>2812.1704</v>
      </c>
      <c r="G4" s="94">
        <v>0</v>
      </c>
      <c r="K4" s="82">
        <f>IF(AND(年报!N$2&lt;=A4,A4&lt;=年报!N$3),1,0)</f>
        <v>0</v>
      </c>
    </row>
    <row r="5" spans="1:11">
      <c r="A5" s="21">
        <v>44228</v>
      </c>
      <c r="B5" s="77"/>
      <c r="C5" s="77"/>
      <c r="D5" s="65"/>
      <c r="E5" s="65"/>
      <c r="F5" s="74"/>
      <c r="G5" s="75"/>
      <c r="H5" s="91" t="s">
        <v>37</v>
      </c>
      <c r="K5" s="82">
        <v>0</v>
      </c>
    </row>
    <row r="6" spans="1:11">
      <c r="A6" s="21"/>
      <c r="B6" s="77"/>
      <c r="C6" s="77"/>
      <c r="D6" s="65"/>
      <c r="E6" s="65"/>
      <c r="F6" s="74"/>
      <c r="G6" s="75"/>
      <c r="H6" s="91" t="s">
        <v>37</v>
      </c>
      <c r="K6" s="82">
        <v>0</v>
      </c>
    </row>
    <row r="7" spans="1:11">
      <c r="A7" s="21">
        <v>44273</v>
      </c>
      <c r="B7" s="77"/>
      <c r="C7" s="77"/>
      <c r="D7" s="65"/>
      <c r="E7" s="65"/>
      <c r="F7" s="74"/>
      <c r="G7" s="75"/>
      <c r="H7" s="91" t="s">
        <v>37</v>
      </c>
      <c r="K7" s="82">
        <v>0</v>
      </c>
    </row>
    <row r="8" spans="1:11">
      <c r="A8" s="21">
        <v>44287</v>
      </c>
      <c r="B8" s="77">
        <f>'DC4-1'!B22</f>
        <v>2581.994</v>
      </c>
      <c r="C8" s="77">
        <f>IF(ISERROR(VLOOKUP(A8,'DC4-1'!$A$4:$Q$1997,5,TRUE)),"",VLOOKUP(A8,'DC4-1'!$A$4:$Q$1997,5,TRUE))</f>
        <v>256.094</v>
      </c>
      <c r="D8" s="65">
        <v>26.667</v>
      </c>
      <c r="E8" s="65">
        <v>26.684</v>
      </c>
      <c r="F8" s="74">
        <f t="shared" ref="F8" si="0">(B8+C8)-(D8+E8)/2</f>
        <v>2811.4125</v>
      </c>
      <c r="G8" s="75">
        <f t="shared" ref="G8:G36" si="1">($F$4-F8)*1000</f>
        <v>757.899999999609</v>
      </c>
      <c r="K8" s="82">
        <v>0</v>
      </c>
    </row>
    <row r="9" spans="1:11">
      <c r="A9" s="21">
        <v>44295</v>
      </c>
      <c r="B9" s="77">
        <f>'DC4-1'!B23</f>
        <v>2581.994</v>
      </c>
      <c r="C9" s="77">
        <f>IF(ISERROR(VLOOKUP(A9,'DC4-1'!$A$4:$Q$1997,5,TRUE)),"",VLOOKUP(A9,'DC4-1'!$A$4:$Q$1997,5,TRUE))</f>
        <v>256.6705</v>
      </c>
      <c r="D9" s="65">
        <v>27.266</v>
      </c>
      <c r="E9" s="65">
        <v>27.288</v>
      </c>
      <c r="F9" s="74">
        <f t="shared" ref="F9" si="2">(B9+C9)-(D9+E9)/2</f>
        <v>2811.3875</v>
      </c>
      <c r="G9" s="75">
        <f t="shared" si="1"/>
        <v>782.8999999997</v>
      </c>
      <c r="K9" s="82">
        <v>0</v>
      </c>
    </row>
    <row r="10" spans="1:11">
      <c r="A10" s="21">
        <v>44318</v>
      </c>
      <c r="B10" s="77">
        <f>'DC4-1'!B24</f>
        <v>2581.994</v>
      </c>
      <c r="C10" s="77">
        <f>IF(ISERROR(VLOOKUP(A10,'DC4-1'!$A$4:$Q$1997,5,TRUE)),"",VLOOKUP(A10,'DC4-1'!$A$4:$Q$1997,5,TRUE))</f>
        <v>259.476</v>
      </c>
      <c r="D10" s="65">
        <v>30.159</v>
      </c>
      <c r="E10" s="65">
        <v>30.178</v>
      </c>
      <c r="F10" s="74">
        <f t="shared" ref="F10" si="3">(B10+C10)-(D10+E10)/2</f>
        <v>2811.3015</v>
      </c>
      <c r="G10" s="75">
        <f t="shared" si="1"/>
        <v>868.89999999994</v>
      </c>
      <c r="K10" s="82">
        <v>0</v>
      </c>
    </row>
    <row r="11" spans="1:11">
      <c r="A11" s="21">
        <v>44325</v>
      </c>
      <c r="B11" s="77">
        <f>'DC4-1'!B25</f>
        <v>2581.994</v>
      </c>
      <c r="C11" s="77">
        <f>IF(ISERROR(VLOOKUP(A11,'DC4-1'!$A$4:$Q$1997,5,TRUE)),"",VLOOKUP(A11,'DC4-1'!$A$4:$Q$1997,5,TRUE))</f>
        <v>259.4725</v>
      </c>
      <c r="D11" s="65">
        <v>30.157</v>
      </c>
      <c r="E11" s="65">
        <v>30.175</v>
      </c>
      <c r="F11" s="74">
        <f t="shared" ref="F11:F30" si="4">(B11+C11)-(D11+E11)/2</f>
        <v>2811.3005</v>
      </c>
      <c r="G11" s="75">
        <f t="shared" si="1"/>
        <v>869.900000000143</v>
      </c>
      <c r="K11" s="82">
        <v>0</v>
      </c>
    </row>
    <row r="12" spans="1:11">
      <c r="A12" s="21">
        <v>44333</v>
      </c>
      <c r="B12" s="77">
        <f>'DC4-1'!B26</f>
        <v>2581.994</v>
      </c>
      <c r="C12" s="77">
        <f>IF(ISERROR(VLOOKUP(A12,'DC4-1'!$A$4:$Q$1997,5,TRUE)),"",VLOOKUP(A12,'DC4-1'!$A$4:$Q$1997,5,TRUE))</f>
        <v>259.415</v>
      </c>
      <c r="D12" s="65">
        <v>30.15</v>
      </c>
      <c r="E12" s="65">
        <v>30.176</v>
      </c>
      <c r="F12" s="74">
        <f t="shared" si="4"/>
        <v>2811.246</v>
      </c>
      <c r="G12" s="75">
        <f t="shared" si="1"/>
        <v>924.399999999878</v>
      </c>
      <c r="K12" s="82">
        <v>0</v>
      </c>
    </row>
    <row r="13" spans="1:11">
      <c r="A13" s="21">
        <v>44345</v>
      </c>
      <c r="B13" s="77">
        <f>'DC4-1'!B27</f>
        <v>2581.994</v>
      </c>
      <c r="C13" s="77">
        <f>IF(ISERROR(VLOOKUP(A13,'DC4-1'!$A$4:$Q$1997,5,TRUE)),"",VLOOKUP(A13,'DC4-1'!$A$4:$Q$1997,5,TRUE))</f>
        <v>259.8015</v>
      </c>
      <c r="D13" s="65">
        <v>30.58</v>
      </c>
      <c r="E13" s="65">
        <v>30.6</v>
      </c>
      <c r="F13" s="74">
        <f t="shared" si="4"/>
        <v>2811.2055</v>
      </c>
      <c r="G13" s="75">
        <f t="shared" si="1"/>
        <v>964.899999999943</v>
      </c>
      <c r="K13" s="82">
        <v>0</v>
      </c>
    </row>
    <row r="14" spans="1:11">
      <c r="A14" s="21">
        <v>44352</v>
      </c>
      <c r="B14" s="77">
        <f>'DC4-1'!B28</f>
        <v>2581.994</v>
      </c>
      <c r="C14" s="77">
        <f>IF(ISERROR(VLOOKUP(A14,'DC4-1'!$A$4:$Q$1997,5,TRUE)),"",VLOOKUP(A14,'DC4-1'!$A$4:$Q$1997,5,TRUE))</f>
        <v>259.7625</v>
      </c>
      <c r="D14" s="65">
        <v>30.576</v>
      </c>
      <c r="E14" s="65">
        <v>30.597</v>
      </c>
      <c r="F14" s="74">
        <f t="shared" si="4"/>
        <v>2811.17</v>
      </c>
      <c r="G14" s="75">
        <f t="shared" si="1"/>
        <v>1000.3999999999</v>
      </c>
      <c r="H14" s="75"/>
      <c r="K14" s="82">
        <v>0</v>
      </c>
    </row>
    <row r="15" s="83" customFormat="1" spans="1:13">
      <c r="A15" s="84">
        <v>44356</v>
      </c>
      <c r="B15" s="85">
        <f>AVERAGE(B16:B18)</f>
        <v>2581.994</v>
      </c>
      <c r="C15" s="86">
        <f t="shared" ref="C15:G15" si="5">AVERAGE(C16:C18)</f>
        <v>259.74</v>
      </c>
      <c r="D15" s="86">
        <f t="shared" si="5"/>
        <v>30.5706666666667</v>
      </c>
      <c r="E15" s="86">
        <f t="shared" si="5"/>
        <v>30.5926666666667</v>
      </c>
      <c r="F15" s="86">
        <f t="shared" si="5"/>
        <v>2811.15233333333</v>
      </c>
      <c r="G15" s="87">
        <f t="shared" si="5"/>
        <v>1018.06666666622</v>
      </c>
      <c r="H15" s="88" t="s">
        <v>23</v>
      </c>
      <c r="I15" s="88"/>
      <c r="K15" s="89"/>
      <c r="M15" s="90"/>
    </row>
    <row r="16" spans="1:11">
      <c r="A16" s="21">
        <v>44356</v>
      </c>
      <c r="B16" s="77">
        <f>'DC4-1'!B29</f>
        <v>2581.994</v>
      </c>
      <c r="C16" s="77">
        <f>IF(ISERROR(VLOOKUP(A16,'DC4-1'!$A$4:$Q$1997,5,TRUE)),"",VLOOKUP(A16,'DC4-1'!$A$4:$Q$1997,5,TRUE))</f>
        <v>259.74</v>
      </c>
      <c r="D16" s="65">
        <v>30.571</v>
      </c>
      <c r="E16" s="65">
        <v>30.593</v>
      </c>
      <c r="F16" s="74">
        <f t="shared" si="4"/>
        <v>2811.152</v>
      </c>
      <c r="G16" s="75">
        <f t="shared" si="1"/>
        <v>1018.39999999947</v>
      </c>
      <c r="K16" s="82">
        <v>0</v>
      </c>
    </row>
    <row r="17" spans="1:11">
      <c r="A17" s="21">
        <v>44356</v>
      </c>
      <c r="B17" s="77">
        <f>'DC4-1'!B30</f>
        <v>2581.994</v>
      </c>
      <c r="C17" s="77">
        <f>IF(ISERROR(VLOOKUP(A17,'DC4-1'!$A$4:$Q$1997,5,TRUE)),"",VLOOKUP(A17,'DC4-1'!$A$4:$Q$1997,5,TRUE))</f>
        <v>259.74</v>
      </c>
      <c r="D17" s="65">
        <v>30.57</v>
      </c>
      <c r="E17" s="65">
        <v>30.592</v>
      </c>
      <c r="F17" s="74">
        <f t="shared" si="4"/>
        <v>2811.153</v>
      </c>
      <c r="G17" s="75">
        <f t="shared" si="1"/>
        <v>1017.39999999972</v>
      </c>
      <c r="K17" s="82">
        <v>0</v>
      </c>
    </row>
    <row r="18" spans="1:11">
      <c r="A18" s="21">
        <v>44356</v>
      </c>
      <c r="B18" s="77">
        <f>'DC4-1'!B31</f>
        <v>2581.994</v>
      </c>
      <c r="C18" s="77">
        <f>IF(ISERROR(VLOOKUP(A18,'DC4-1'!$A$4:$Q$1997,5,TRUE)),"",VLOOKUP(A18,'DC4-1'!$A$4:$Q$1997,5,TRUE))</f>
        <v>259.74</v>
      </c>
      <c r="D18" s="65">
        <v>30.571</v>
      </c>
      <c r="E18" s="65">
        <v>30.593</v>
      </c>
      <c r="F18" s="74">
        <f t="shared" si="4"/>
        <v>2811.152</v>
      </c>
      <c r="G18" s="75">
        <f t="shared" si="1"/>
        <v>1018.39999999947</v>
      </c>
      <c r="K18" s="82">
        <v>0</v>
      </c>
    </row>
    <row r="19" spans="1:11">
      <c r="A19" s="21">
        <v>44361</v>
      </c>
      <c r="B19" s="77">
        <f>'DC4-1'!B32</f>
        <v>2581.994</v>
      </c>
      <c r="C19" s="77">
        <f>IF(ISERROR(VLOOKUP(A19,'DC4-1'!$A$4:$Q$1997,5,TRUE)),"",VLOOKUP(A19,'DC4-1'!$A$4:$Q$1997,5,TRUE))</f>
        <v>260.884</v>
      </c>
      <c r="D19" s="65">
        <v>31.746</v>
      </c>
      <c r="E19" s="65">
        <v>31.768</v>
      </c>
      <c r="F19" s="74">
        <f t="shared" si="4"/>
        <v>2811.121</v>
      </c>
      <c r="G19" s="75">
        <f t="shared" si="1"/>
        <v>1049.39999999988</v>
      </c>
      <c r="K19" s="82">
        <v>0</v>
      </c>
    </row>
    <row r="20" spans="1:11">
      <c r="A20" s="21">
        <v>44363</v>
      </c>
      <c r="B20" s="77">
        <f>'DC4-1'!B33</f>
        <v>2581.994</v>
      </c>
      <c r="C20" s="77">
        <f>IF(ISERROR(VLOOKUP(A20,'DC4-1'!$A$4:$Q$1997,5,TRUE)),"",VLOOKUP(A20,'DC4-1'!$A$4:$Q$1997,5,TRUE))</f>
        <v>260.87</v>
      </c>
      <c r="D20" s="65">
        <v>31.738</v>
      </c>
      <c r="E20" s="65">
        <v>31.754</v>
      </c>
      <c r="F20" s="74">
        <f t="shared" si="4"/>
        <v>2811.118</v>
      </c>
      <c r="G20" s="75">
        <f t="shared" si="1"/>
        <v>1052.40000000003</v>
      </c>
      <c r="K20" s="82">
        <v>0</v>
      </c>
    </row>
    <row r="21" spans="1:11">
      <c r="A21" s="21">
        <v>44366</v>
      </c>
      <c r="B21" s="77">
        <f>'DC4-1'!B34</f>
        <v>2581.994</v>
      </c>
      <c r="C21" s="77">
        <f>IF(ISERROR(VLOOKUP(A21,'DC4-1'!$A$4:$Q$1997,5,TRUE)),"",VLOOKUP(A21,'DC4-1'!$A$4:$Q$1997,5,TRUE))</f>
        <v>260.858</v>
      </c>
      <c r="D21" s="65">
        <v>31.739</v>
      </c>
      <c r="E21" s="65">
        <v>31.756</v>
      </c>
      <c r="F21" s="74">
        <f t="shared" si="4"/>
        <v>2811.1045</v>
      </c>
      <c r="G21" s="75">
        <f t="shared" si="1"/>
        <v>1065.8999999996</v>
      </c>
      <c r="K21" s="82">
        <v>0</v>
      </c>
    </row>
    <row r="22" spans="1:11">
      <c r="A22" s="21">
        <v>44367</v>
      </c>
      <c r="B22" s="77">
        <f>'DC4-1'!B35</f>
        <v>2581.994</v>
      </c>
      <c r="C22" s="77">
        <f>IF(ISERROR(VLOOKUP(A22,'DC4-1'!$A$4:$Q$1997,5,TRUE)),"",VLOOKUP(A22,'DC4-1'!$A$4:$Q$1997,5,TRUE))</f>
        <v>260.8105</v>
      </c>
      <c r="D22" s="65">
        <v>31.735</v>
      </c>
      <c r="E22" s="65">
        <v>31.745</v>
      </c>
      <c r="F22" s="74">
        <f t="shared" si="4"/>
        <v>2811.0645</v>
      </c>
      <c r="G22" s="75">
        <f t="shared" si="1"/>
        <v>1105.89999999956</v>
      </c>
      <c r="K22" s="82">
        <v>0</v>
      </c>
    </row>
    <row r="23" spans="1:11">
      <c r="A23" s="21">
        <v>44372</v>
      </c>
      <c r="B23" s="77">
        <f>'DC4-1'!B36</f>
        <v>2581.994</v>
      </c>
      <c r="C23" s="77">
        <f>IF(ISERROR(VLOOKUP(A23,'DC4-1'!$A$4:$Q$1997,5,TRUE)),"",VLOOKUP(A23,'DC4-1'!$A$4:$Q$1997,5,TRUE))</f>
        <v>260.8405</v>
      </c>
      <c r="D23" s="65">
        <v>31.732</v>
      </c>
      <c r="E23" s="65">
        <v>31.755</v>
      </c>
      <c r="F23" s="74">
        <f t="shared" si="4"/>
        <v>2811.091</v>
      </c>
      <c r="G23" s="75">
        <f t="shared" si="1"/>
        <v>1079.40000000008</v>
      </c>
      <c r="K23" s="82">
        <v>0</v>
      </c>
    </row>
    <row r="24" spans="1:11">
      <c r="A24" s="21">
        <v>44373</v>
      </c>
      <c r="B24" s="77">
        <f>'DC4-1'!B37</f>
        <v>2581.994</v>
      </c>
      <c r="C24" s="77">
        <f>IF(ISERROR(VLOOKUP(A24,'DC4-1'!$A$4:$Q$1997,5,TRUE)),"",VLOOKUP(A24,'DC4-1'!$A$4:$Q$1997,5,TRUE))</f>
        <v>260.83</v>
      </c>
      <c r="D24" s="65">
        <v>31.728</v>
      </c>
      <c r="E24" s="65">
        <v>31.752</v>
      </c>
      <c r="F24" s="74">
        <f t="shared" si="4"/>
        <v>2811.084</v>
      </c>
      <c r="G24" s="75">
        <f t="shared" si="1"/>
        <v>1086.39999999968</v>
      </c>
      <c r="K24" s="82">
        <v>0</v>
      </c>
    </row>
    <row r="25" spans="1:11">
      <c r="A25" s="21">
        <v>44375</v>
      </c>
      <c r="B25" s="77">
        <f>'DC4-1'!B38</f>
        <v>2581.994</v>
      </c>
      <c r="C25" s="77">
        <f>IF(ISERROR(VLOOKUP(A25,'DC4-1'!$A$4:$Q$1997,5,TRUE)),"",VLOOKUP(A25,'DC4-1'!$A$4:$Q$1997,5,TRUE))</f>
        <v>260.8225</v>
      </c>
      <c r="D25" s="65">
        <v>31.729</v>
      </c>
      <c r="E25" s="65">
        <v>31.752</v>
      </c>
      <c r="F25" s="74">
        <f t="shared" si="4"/>
        <v>2811.076</v>
      </c>
      <c r="G25" s="75">
        <f t="shared" si="1"/>
        <v>1094.39999999995</v>
      </c>
      <c r="K25" s="82">
        <v>0</v>
      </c>
    </row>
    <row r="26" spans="1:11">
      <c r="A26" s="21">
        <v>44377</v>
      </c>
      <c r="B26" s="77">
        <f>'DC4-1'!B39</f>
        <v>2581.994</v>
      </c>
      <c r="C26" s="77">
        <f>IF(ISERROR(VLOOKUP(A26,'DC4-1'!$A$4:$Q$1997,5,TRUE)),"",VLOOKUP(A26,'DC4-1'!$A$4:$Q$1997,5,TRUE))</f>
        <v>260.8085</v>
      </c>
      <c r="D26" s="65">
        <v>31.728</v>
      </c>
      <c r="E26" s="65">
        <v>31.748</v>
      </c>
      <c r="F26" s="74">
        <f t="shared" si="4"/>
        <v>2811.0645</v>
      </c>
      <c r="G26" s="75">
        <f t="shared" si="1"/>
        <v>1105.89999999956</v>
      </c>
      <c r="K26" s="82">
        <v>0</v>
      </c>
    </row>
    <row r="27" spans="1:11">
      <c r="A27" s="21">
        <v>44380</v>
      </c>
      <c r="B27" s="77">
        <f>'DC4-1'!B40</f>
        <v>2581.994</v>
      </c>
      <c r="C27" s="77">
        <f>IF(ISERROR(VLOOKUP(A27,'DC4-1'!$A$4:$Q$1997,5,TRUE)),"",VLOOKUP(A27,'DC4-1'!$A$4:$Q$1997,5,TRUE))</f>
        <v>260.789</v>
      </c>
      <c r="D27" s="65">
        <v>31.725</v>
      </c>
      <c r="E27" s="65">
        <v>31.746</v>
      </c>
      <c r="F27" s="74">
        <f t="shared" si="4"/>
        <v>2811.0475</v>
      </c>
      <c r="G27" s="75">
        <f t="shared" si="1"/>
        <v>1122.89999999939</v>
      </c>
      <c r="K27" s="82">
        <v>0</v>
      </c>
    </row>
    <row r="28" spans="1:11">
      <c r="A28" s="21">
        <v>44383</v>
      </c>
      <c r="B28" s="77">
        <f>'DC4-1'!B41</f>
        <v>2581.994</v>
      </c>
      <c r="C28" s="77">
        <f>IF(ISERROR(VLOOKUP(A28,'DC4-1'!$A$4:$Q$1997,5,TRUE)),"",VLOOKUP(A28,'DC4-1'!$A$4:$Q$1997,5,TRUE))</f>
        <v>260.794</v>
      </c>
      <c r="D28" s="65">
        <v>31.732</v>
      </c>
      <c r="E28" s="65">
        <v>31.757</v>
      </c>
      <c r="F28" s="74">
        <f t="shared" si="4"/>
        <v>2811.0435</v>
      </c>
      <c r="G28" s="75">
        <f t="shared" si="1"/>
        <v>1126.89999999975</v>
      </c>
      <c r="K28" s="82">
        <v>0</v>
      </c>
    </row>
    <row r="29" spans="1:11">
      <c r="A29" s="21">
        <v>44385</v>
      </c>
      <c r="B29" s="77">
        <f>'DC4-1'!B42</f>
        <v>2581.994</v>
      </c>
      <c r="C29" s="77">
        <f>IF(ISERROR(VLOOKUP(A29,'DC4-1'!$A$4:$Q$1997,5,TRUE)),"",VLOOKUP(A29,'DC4-1'!$A$4:$Q$1997,5,TRUE))</f>
        <v>260.7795</v>
      </c>
      <c r="D29" s="65">
        <v>31.728</v>
      </c>
      <c r="E29" s="65">
        <v>31.751</v>
      </c>
      <c r="F29" s="74">
        <f t="shared" si="4"/>
        <v>2811.034</v>
      </c>
      <c r="G29" s="75">
        <f t="shared" si="1"/>
        <v>1136.39999999987</v>
      </c>
      <c r="K29" s="82">
        <v>0</v>
      </c>
    </row>
    <row r="30" spans="1:11">
      <c r="A30" s="21">
        <v>44387</v>
      </c>
      <c r="B30" s="77">
        <f>'DC4-1'!B43</f>
        <v>2581.994</v>
      </c>
      <c r="C30" s="77">
        <f>IF(ISERROR(VLOOKUP(A30,'DC4-1'!$A$4:$Q$1997,5,TRUE)),"",VLOOKUP(A30,'DC4-1'!$A$4:$Q$1997,5,TRUE))</f>
        <v>260.775</v>
      </c>
      <c r="D30" s="65">
        <v>31.726</v>
      </c>
      <c r="E30" s="65">
        <v>31.749</v>
      </c>
      <c r="F30" s="74">
        <f t="shared" si="4"/>
        <v>2811.0315</v>
      </c>
      <c r="G30" s="75">
        <f t="shared" si="1"/>
        <v>1138.89999999992</v>
      </c>
      <c r="K30" s="82">
        <v>0</v>
      </c>
    </row>
    <row r="31" spans="1:11">
      <c r="A31" s="21">
        <v>44390</v>
      </c>
      <c r="B31" s="77"/>
      <c r="C31" s="77"/>
      <c r="D31" s="65"/>
      <c r="E31" s="65"/>
      <c r="F31" s="74"/>
      <c r="G31" s="75"/>
      <c r="H31" s="91" t="s">
        <v>37</v>
      </c>
      <c r="K31" s="82">
        <v>0</v>
      </c>
    </row>
    <row r="32" spans="1:11">
      <c r="A32" s="21">
        <v>44397</v>
      </c>
      <c r="B32" s="77">
        <f>'DC4-1'!B45</f>
        <v>2581.994</v>
      </c>
      <c r="C32" s="77">
        <f>IF(ISERROR(VLOOKUP(A32,'DC4-1'!$A$4:$Q$1997,5,TRUE)),"",VLOOKUP(A32,'DC4-1'!$A$4:$Q$1997,5,TRUE))</f>
        <v>262.638</v>
      </c>
      <c r="D32" s="65">
        <v>33.641</v>
      </c>
      <c r="E32" s="65">
        <v>33.655</v>
      </c>
      <c r="F32" s="74">
        <f t="shared" ref="F32:F36" si="6">(B32+C32)-(D32+E32)/2</f>
        <v>2810.984</v>
      </c>
      <c r="G32" s="75">
        <f t="shared" si="1"/>
        <v>1186.40000000005</v>
      </c>
      <c r="K32" s="82">
        <v>0</v>
      </c>
    </row>
    <row r="33" spans="1:11">
      <c r="A33" s="21">
        <v>44401</v>
      </c>
      <c r="B33" s="77">
        <f>'DC4-1'!B46</f>
        <v>2581.994</v>
      </c>
      <c r="C33" s="77">
        <f>IF(ISERROR(VLOOKUP(A33,'DC4-1'!$A$4:$Q$1997,5,TRUE)),"",VLOOKUP(A33,'DC4-1'!$A$4:$Q$1997,5,TRUE))</f>
        <v>262.635</v>
      </c>
      <c r="D33" s="65">
        <v>33.631</v>
      </c>
      <c r="E33" s="65">
        <v>33.654</v>
      </c>
      <c r="F33" s="74">
        <f t="shared" si="6"/>
        <v>2810.9865</v>
      </c>
      <c r="G33" s="75">
        <f t="shared" si="1"/>
        <v>1183.89999999999</v>
      </c>
      <c r="K33" s="82">
        <v>0</v>
      </c>
    </row>
    <row r="34" spans="1:11">
      <c r="A34" s="21">
        <v>44437</v>
      </c>
      <c r="B34" s="77">
        <f>'DC4-1'!B47</f>
        <v>2581.994</v>
      </c>
      <c r="C34" s="77">
        <f>IF(ISERROR(VLOOKUP(A34,'DC4-1'!$A$4:$Q$1997,5,TRUE)),"",VLOOKUP(A34,'DC4-1'!$A$4:$Q$1997,5,TRUE))</f>
        <v>269.265</v>
      </c>
      <c r="D34" s="65">
        <v>40.381</v>
      </c>
      <c r="E34" s="65">
        <v>40.4</v>
      </c>
      <c r="F34" s="74">
        <f t="shared" si="6"/>
        <v>2810.8685</v>
      </c>
      <c r="G34" s="75">
        <f t="shared" si="1"/>
        <v>1301.89999999993</v>
      </c>
      <c r="K34" s="82">
        <v>0</v>
      </c>
    </row>
    <row r="35" spans="1:11">
      <c r="A35" s="21">
        <v>44445</v>
      </c>
      <c r="B35" s="77">
        <f>'DC4-1'!B48</f>
        <v>2581.994</v>
      </c>
      <c r="C35" s="77">
        <f>IF(ISERROR(VLOOKUP(A35,'DC4-1'!$A$4:$Q$1997,5,TRUE)),"",VLOOKUP(A35,'DC4-1'!$A$4:$Q$1997,5,TRUE))</f>
        <v>269.7915</v>
      </c>
      <c r="D35" s="65">
        <v>40.938</v>
      </c>
      <c r="E35" s="65">
        <v>40.96</v>
      </c>
      <c r="F35" s="74">
        <f t="shared" si="6"/>
        <v>2810.8365</v>
      </c>
      <c r="G35" s="75">
        <f t="shared" si="1"/>
        <v>1333.90000000009</v>
      </c>
      <c r="K35" s="82">
        <v>0</v>
      </c>
    </row>
    <row r="36" spans="1:11">
      <c r="A36" s="21">
        <v>44448</v>
      </c>
      <c r="B36" s="77">
        <f>'DC4-1'!B49</f>
        <v>2581.994</v>
      </c>
      <c r="C36" s="77">
        <f>IF(ISERROR(VLOOKUP(A36,'DC4-1'!$A$4:$Q$1997,5,TRUE)),"",VLOOKUP(A36,'DC4-1'!$A$4:$Q$1997,5,TRUE))</f>
        <v>269.7105</v>
      </c>
      <c r="D36" s="65">
        <v>40.9</v>
      </c>
      <c r="E36" s="65">
        <v>40.957</v>
      </c>
      <c r="F36" s="74">
        <f t="shared" si="6"/>
        <v>2810.776</v>
      </c>
      <c r="G36" s="75">
        <f t="shared" si="1"/>
        <v>1394.39999999968</v>
      </c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H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v>0</v>
      </c>
    </row>
    <row r="60" spans="1:11">
      <c r="A60" s="21"/>
      <c r="B60" s="77"/>
      <c r="C60" s="77"/>
      <c r="F60" s="74"/>
      <c r="G60" s="75"/>
      <c r="H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5">
    <mergeCell ref="A1:B1"/>
    <mergeCell ref="F1:G1"/>
    <mergeCell ref="A2:B2"/>
    <mergeCell ref="F2:G2"/>
    <mergeCell ref="H1:H3"/>
  </mergeCells>
  <pageMargins left="0.7" right="0.7" top="0.75" bottom="0.75" header="0.3" footer="0.3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13" workbookViewId="0">
      <selection activeCell="E36" sqref="E36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259</v>
      </c>
      <c r="B2" s="65"/>
      <c r="C2" s="69">
        <v>44142</v>
      </c>
      <c r="D2" s="70" t="s">
        <v>260</v>
      </c>
      <c r="E2" s="70" t="s">
        <v>261</v>
      </c>
      <c r="F2" s="71">
        <v>2817.5496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44142</v>
      </c>
      <c r="B4" s="77">
        <f>'DC4-1'!B18</f>
        <v>2581.994</v>
      </c>
      <c r="C4" s="77">
        <f>IF(ISERROR(VLOOKUP(A4,'DC4-1'!$A$4:$Q$1997,5,TRUE)),"",VLOOKUP(A4,'DC4-1'!$A$4:$Q$1997,5,TRUE))</f>
        <v>228.4075</v>
      </c>
      <c r="D4" s="65"/>
      <c r="E4" s="65"/>
      <c r="F4" s="74">
        <v>2817.5496</v>
      </c>
      <c r="G4" s="75">
        <f t="shared" ref="G4:G35" si="0">($F$4-F4)*1000</f>
        <v>0</v>
      </c>
      <c r="K4" s="82">
        <f>IF(AND(年报!N$2&lt;=A4,A4&lt;=年报!N$3),1,0)</f>
        <v>0</v>
      </c>
    </row>
    <row r="5" spans="1:11">
      <c r="A5" s="21">
        <v>44228</v>
      </c>
      <c r="B5" s="77">
        <f>'DC4-1'!B19</f>
        <v>2581.994</v>
      </c>
      <c r="C5" s="77">
        <f>IF(ISERROR(VLOOKUP(A5,'DC4-1'!$A$4:$Q$1997,5,TRUE)),"",VLOOKUP(A5,'DC4-1'!$A$4:$Q$1997,5,TRUE))</f>
        <v>249.8045</v>
      </c>
      <c r="D5" s="65">
        <v>14.615</v>
      </c>
      <c r="E5" s="65">
        <v>14.645</v>
      </c>
      <c r="F5" s="74">
        <f t="shared" ref="F5" si="1">(B5+C5)-(D5+E5)/2</f>
        <v>2817.1685</v>
      </c>
      <c r="G5" s="75">
        <f t="shared" si="0"/>
        <v>381.099999999606</v>
      </c>
      <c r="K5" s="82">
        <v>0</v>
      </c>
    </row>
    <row r="6" spans="1:11">
      <c r="A6" s="21">
        <v>44256</v>
      </c>
      <c r="B6" s="77">
        <f>'DC4-1'!B20</f>
        <v>2581.994</v>
      </c>
      <c r="C6" s="77">
        <f>IF(ISERROR(VLOOKUP(A6,'DC4-1'!$A$4:$Q$1997,5,TRUE)),"",VLOOKUP(A6,'DC4-1'!$A$4:$Q$1997,5,TRUE))</f>
        <v>249.7185</v>
      </c>
      <c r="D6" s="65">
        <v>14.612</v>
      </c>
      <c r="E6" s="65">
        <v>14.641</v>
      </c>
      <c r="F6" s="74">
        <f t="shared" ref="F6" si="2">(B6+C6)-(D6+E6)/2</f>
        <v>2817.086</v>
      </c>
      <c r="G6" s="75">
        <f t="shared" si="0"/>
        <v>463.599999999587</v>
      </c>
      <c r="K6" s="82">
        <v>0</v>
      </c>
    </row>
    <row r="7" spans="1:11">
      <c r="A7" s="21">
        <v>44287</v>
      </c>
      <c r="B7" s="77">
        <f>'DC4-1'!B21</f>
        <v>2581.994</v>
      </c>
      <c r="C7" s="77">
        <f>IF(ISERROR(VLOOKUP(A7,'DC4-1'!$A$4:$Q$1997,5,TRUE)),"",VLOOKUP(A7,'DC4-1'!$A$4:$Q$1997,5,TRUE))</f>
        <v>256.094</v>
      </c>
      <c r="D7" s="65">
        <v>21.117</v>
      </c>
      <c r="E7" s="65">
        <v>21.145</v>
      </c>
      <c r="F7" s="74">
        <f t="shared" ref="F7" si="3">(B7+C7)-(D7+E7)/2</f>
        <v>2816.957</v>
      </c>
      <c r="G7" s="75">
        <f t="shared" si="0"/>
        <v>592.599999999493</v>
      </c>
      <c r="H7" s="91"/>
      <c r="K7" s="82">
        <v>0</v>
      </c>
    </row>
    <row r="8" spans="1:11">
      <c r="A8" s="21">
        <v>44295</v>
      </c>
      <c r="B8" s="77">
        <f>'DC4-1'!B22</f>
        <v>2581.994</v>
      </c>
      <c r="C8" s="77">
        <f>IF(ISERROR(VLOOKUP(A8,'DC4-1'!$A$4:$Q$1997,5,TRUE)),"",VLOOKUP(A8,'DC4-1'!$A$4:$Q$1997,5,TRUE))</f>
        <v>256.6705</v>
      </c>
      <c r="D8" s="65">
        <v>21.723</v>
      </c>
      <c r="E8" s="65">
        <v>21.748</v>
      </c>
      <c r="F8" s="74">
        <f t="shared" ref="F8:F17" si="4">(B8+C8)-(D8+E8)/2</f>
        <v>2816.929</v>
      </c>
      <c r="G8" s="75">
        <f t="shared" si="0"/>
        <v>620.59999999974</v>
      </c>
      <c r="K8" s="82">
        <v>0</v>
      </c>
    </row>
    <row r="9" spans="1:11">
      <c r="A9" s="21">
        <v>44318</v>
      </c>
      <c r="B9" s="77">
        <f>'DC4-1'!B23</f>
        <v>2581.994</v>
      </c>
      <c r="C9" s="77">
        <f>IF(ISERROR(VLOOKUP(A9,'DC4-1'!$A$4:$Q$1997,5,TRUE)),"",VLOOKUP(A9,'DC4-1'!$A$4:$Q$1997,5,TRUE))</f>
        <v>259.476</v>
      </c>
      <c r="D9" s="65">
        <v>24.613</v>
      </c>
      <c r="E9" s="65">
        <v>24.643</v>
      </c>
      <c r="F9" s="74">
        <f t="shared" si="4"/>
        <v>2816.842</v>
      </c>
      <c r="G9" s="75">
        <f t="shared" si="0"/>
        <v>707.599999999729</v>
      </c>
      <c r="K9" s="82">
        <v>0</v>
      </c>
    </row>
    <row r="10" spans="1:11">
      <c r="A10" s="21">
        <v>44325</v>
      </c>
      <c r="B10" s="77">
        <f>'DC4-1'!B24</f>
        <v>2581.994</v>
      </c>
      <c r="C10" s="77">
        <f>IF(ISERROR(VLOOKUP(A10,'DC4-1'!$A$4:$Q$1997,5,TRUE)),"",VLOOKUP(A10,'DC4-1'!$A$4:$Q$1997,5,TRUE))</f>
        <v>259.4725</v>
      </c>
      <c r="D10" s="65">
        <v>24.621</v>
      </c>
      <c r="E10" s="65">
        <v>24.648</v>
      </c>
      <c r="F10" s="74">
        <f t="shared" si="4"/>
        <v>2816.832</v>
      </c>
      <c r="G10" s="75">
        <f t="shared" si="0"/>
        <v>717.599999999948</v>
      </c>
      <c r="K10" s="82">
        <v>0</v>
      </c>
    </row>
    <row r="11" spans="1:11">
      <c r="A11" s="21">
        <v>44333</v>
      </c>
      <c r="B11" s="77">
        <f>'DC4-1'!B25</f>
        <v>2581.994</v>
      </c>
      <c r="C11" s="77">
        <f>IF(ISERROR(VLOOKUP(A11,'DC4-1'!$A$4:$Q$1997,5,TRUE)),"",VLOOKUP(A11,'DC4-1'!$A$4:$Q$1997,5,TRUE))</f>
        <v>259.415</v>
      </c>
      <c r="D11" s="65">
        <v>24.613</v>
      </c>
      <c r="E11" s="65">
        <v>24.641</v>
      </c>
      <c r="F11" s="74">
        <f t="shared" si="4"/>
        <v>2816.782</v>
      </c>
      <c r="G11" s="75">
        <f t="shared" si="0"/>
        <v>767.599999999675</v>
      </c>
      <c r="K11" s="82">
        <v>0</v>
      </c>
    </row>
    <row r="12" spans="1:11">
      <c r="A12" s="21">
        <v>44345</v>
      </c>
      <c r="B12" s="77">
        <f>'DC4-1'!B26</f>
        <v>2581.994</v>
      </c>
      <c r="C12" s="77">
        <f>IF(ISERROR(VLOOKUP(A12,'DC4-1'!$A$4:$Q$1997,5,TRUE)),"",VLOOKUP(A12,'DC4-1'!$A$4:$Q$1997,5,TRUE))</f>
        <v>259.8015</v>
      </c>
      <c r="D12" s="65">
        <v>25.044</v>
      </c>
      <c r="E12" s="65">
        <v>25.073</v>
      </c>
      <c r="F12" s="74">
        <f t="shared" si="4"/>
        <v>2816.737</v>
      </c>
      <c r="G12" s="75">
        <f t="shared" si="0"/>
        <v>812.599999999748</v>
      </c>
      <c r="K12" s="82">
        <v>0</v>
      </c>
    </row>
    <row r="13" spans="1:11">
      <c r="A13" s="21">
        <v>44352</v>
      </c>
      <c r="B13" s="77">
        <f>'DC4-1'!B27</f>
        <v>2581.994</v>
      </c>
      <c r="C13" s="77">
        <f>IF(ISERROR(VLOOKUP(A13,'DC4-1'!$A$4:$Q$1997,5,TRUE)),"",VLOOKUP(A13,'DC4-1'!$A$4:$Q$1997,5,TRUE))</f>
        <v>259.7625</v>
      </c>
      <c r="D13" s="65">
        <v>25.042</v>
      </c>
      <c r="E13" s="65">
        <v>25.072</v>
      </c>
      <c r="F13" s="74">
        <f t="shared" si="4"/>
        <v>2816.6995</v>
      </c>
      <c r="G13" s="75">
        <f t="shared" si="0"/>
        <v>850.099999999657</v>
      </c>
      <c r="K13" s="82">
        <v>0</v>
      </c>
    </row>
    <row r="14" s="83" customFormat="1" spans="1:13">
      <c r="A14" s="84">
        <v>44356</v>
      </c>
      <c r="B14" s="85">
        <f>AVERAGE(B15:B17)</f>
        <v>2581.994</v>
      </c>
      <c r="C14" s="86">
        <f t="shared" ref="C14:G14" si="5">AVERAGE(C15:C17)</f>
        <v>259.74</v>
      </c>
      <c r="D14" s="86">
        <f t="shared" si="5"/>
        <v>25.0343333333333</v>
      </c>
      <c r="E14" s="86">
        <f t="shared" si="5"/>
        <v>25.0646666666667</v>
      </c>
      <c r="F14" s="86">
        <f t="shared" si="5"/>
        <v>2816.6845</v>
      </c>
      <c r="G14" s="87">
        <f t="shared" si="5"/>
        <v>865.099999999529</v>
      </c>
      <c r="H14" s="88" t="s">
        <v>23</v>
      </c>
      <c r="I14" s="88"/>
      <c r="K14" s="89"/>
      <c r="M14" s="90"/>
    </row>
    <row r="15" spans="1:11">
      <c r="A15" s="21">
        <v>44356</v>
      </c>
      <c r="B15" s="77">
        <f>'DC4-1'!B28</f>
        <v>2581.994</v>
      </c>
      <c r="C15" s="77">
        <f>IF(ISERROR(VLOOKUP(A15,'DC4-1'!$A$4:$Q$1997,5,TRUE)),"",VLOOKUP(A15,'DC4-1'!$A$4:$Q$1997,5,TRUE))</f>
        <v>259.74</v>
      </c>
      <c r="D15" s="65">
        <v>25.035</v>
      </c>
      <c r="E15" s="65">
        <v>25.065</v>
      </c>
      <c r="F15" s="74">
        <f t="shared" si="4"/>
        <v>2816.684</v>
      </c>
      <c r="G15" s="75">
        <f t="shared" si="0"/>
        <v>865.599999999631</v>
      </c>
      <c r="H15" s="75"/>
      <c r="K15" s="82">
        <v>0</v>
      </c>
    </row>
    <row r="16" spans="1:11">
      <c r="A16" s="21">
        <v>44356</v>
      </c>
      <c r="B16" s="77">
        <f>'DC4-1'!B29</f>
        <v>2581.994</v>
      </c>
      <c r="C16" s="77">
        <f>IF(ISERROR(VLOOKUP(A16,'DC4-1'!$A$4:$Q$1997,5,TRUE)),"",VLOOKUP(A16,'DC4-1'!$A$4:$Q$1997,5,TRUE))</f>
        <v>259.74</v>
      </c>
      <c r="D16" s="65">
        <v>25.034</v>
      </c>
      <c r="E16" s="65">
        <v>25.064</v>
      </c>
      <c r="F16" s="74">
        <f t="shared" si="4"/>
        <v>2816.685</v>
      </c>
      <c r="G16" s="75">
        <f t="shared" si="0"/>
        <v>864.599999999427</v>
      </c>
      <c r="K16" s="82">
        <v>0</v>
      </c>
    </row>
    <row r="17" spans="1:11">
      <c r="A17" s="21">
        <v>44356</v>
      </c>
      <c r="B17" s="77">
        <f>'DC4-1'!B30</f>
        <v>2581.994</v>
      </c>
      <c r="C17" s="77">
        <f>IF(ISERROR(VLOOKUP(A17,'DC4-1'!$A$4:$Q$1997,5,TRUE)),"",VLOOKUP(A17,'DC4-1'!$A$4:$Q$1997,5,TRUE))</f>
        <v>259.74</v>
      </c>
      <c r="D17" s="65">
        <v>25.034</v>
      </c>
      <c r="E17" s="65">
        <v>25.065</v>
      </c>
      <c r="F17" s="74">
        <f t="shared" si="4"/>
        <v>2816.6845</v>
      </c>
      <c r="G17" s="75">
        <f t="shared" si="0"/>
        <v>865.099999999529</v>
      </c>
      <c r="K17" s="82">
        <v>0</v>
      </c>
    </row>
    <row r="18" spans="1:11">
      <c r="A18" s="21">
        <v>44361</v>
      </c>
      <c r="B18" s="77">
        <f>'DC4-1'!B31</f>
        <v>2581.994</v>
      </c>
      <c r="C18" s="77">
        <f>IF(ISERROR(VLOOKUP(A18,'DC4-1'!$A$4:$Q$1997,5,TRUE)),"",VLOOKUP(A18,'DC4-1'!$A$4:$Q$1997,5,TRUE))</f>
        <v>260.884</v>
      </c>
      <c r="D18" s="65">
        <v>26.212</v>
      </c>
      <c r="E18" s="65">
        <v>26.24</v>
      </c>
      <c r="F18" s="74">
        <f t="shared" ref="F18:F35" si="6">(B18+C18)-(D18+E18)/2</f>
        <v>2816.652</v>
      </c>
      <c r="G18" s="75">
        <f t="shared" si="0"/>
        <v>897.599999999784</v>
      </c>
      <c r="K18" s="82">
        <v>0</v>
      </c>
    </row>
    <row r="19" spans="1:11">
      <c r="A19" s="21">
        <v>44363</v>
      </c>
      <c r="B19" s="77">
        <f>'DC4-1'!B32</f>
        <v>2581.994</v>
      </c>
      <c r="C19" s="77">
        <f>IF(ISERROR(VLOOKUP(A19,'DC4-1'!$A$4:$Q$1997,5,TRUE)),"",VLOOKUP(A19,'DC4-1'!$A$4:$Q$1997,5,TRUE))</f>
        <v>260.87</v>
      </c>
      <c r="D19" s="65">
        <v>26.205</v>
      </c>
      <c r="E19" s="65">
        <v>26.234</v>
      </c>
      <c r="F19" s="74">
        <f t="shared" si="6"/>
        <v>2816.6445</v>
      </c>
      <c r="G19" s="75">
        <f t="shared" si="0"/>
        <v>905.099999999948</v>
      </c>
      <c r="K19" s="82">
        <v>0</v>
      </c>
    </row>
    <row r="20" spans="1:11">
      <c r="A20" s="21">
        <v>44366</v>
      </c>
      <c r="B20" s="77">
        <f>'DC4-1'!B33</f>
        <v>2581.994</v>
      </c>
      <c r="C20" s="77">
        <f>IF(ISERROR(VLOOKUP(A20,'DC4-1'!$A$4:$Q$1997,5,TRUE)),"",VLOOKUP(A20,'DC4-1'!$A$4:$Q$1997,5,TRUE))</f>
        <v>260.858</v>
      </c>
      <c r="D20" s="65">
        <v>26.207</v>
      </c>
      <c r="E20" s="65">
        <v>26.237</v>
      </c>
      <c r="F20" s="74">
        <f t="shared" si="6"/>
        <v>2816.63</v>
      </c>
      <c r="G20" s="75">
        <f t="shared" si="0"/>
        <v>919.599999999718</v>
      </c>
      <c r="K20" s="82">
        <v>0</v>
      </c>
    </row>
    <row r="21" spans="1:11">
      <c r="A21" s="21">
        <v>44367</v>
      </c>
      <c r="B21" s="77">
        <f>'DC4-1'!B34</f>
        <v>2581.994</v>
      </c>
      <c r="C21" s="77">
        <f>IF(ISERROR(VLOOKUP(A21,'DC4-1'!$A$4:$Q$1997,5,TRUE)),"",VLOOKUP(A21,'DC4-1'!$A$4:$Q$1997,5,TRUE))</f>
        <v>260.8105</v>
      </c>
      <c r="D21" s="65">
        <v>26.197</v>
      </c>
      <c r="E21" s="65">
        <v>26.224</v>
      </c>
      <c r="F21" s="74">
        <f t="shared" si="6"/>
        <v>2816.594</v>
      </c>
      <c r="G21" s="75">
        <f t="shared" si="0"/>
        <v>955.599999999777</v>
      </c>
      <c r="K21" s="82">
        <v>0</v>
      </c>
    </row>
    <row r="22" spans="1:11">
      <c r="A22" s="21">
        <v>44372</v>
      </c>
      <c r="B22" s="77">
        <f>'DC4-1'!B35</f>
        <v>2581.994</v>
      </c>
      <c r="C22" s="77">
        <f>IF(ISERROR(VLOOKUP(A22,'DC4-1'!$A$4:$Q$1997,5,TRUE)),"",VLOOKUP(A22,'DC4-1'!$A$4:$Q$1997,5,TRUE))</f>
        <v>260.8405</v>
      </c>
      <c r="D22" s="65">
        <v>26.2</v>
      </c>
      <c r="E22" s="65">
        <v>26.23</v>
      </c>
      <c r="F22" s="74">
        <f t="shared" si="6"/>
        <v>2816.6195</v>
      </c>
      <c r="G22" s="75">
        <f t="shared" si="0"/>
        <v>930.100000000039</v>
      </c>
      <c r="K22" s="82">
        <v>0</v>
      </c>
    </row>
    <row r="23" spans="1:11">
      <c r="A23" s="21">
        <v>44373</v>
      </c>
      <c r="B23" s="77">
        <f>'DC4-1'!B36</f>
        <v>2581.994</v>
      </c>
      <c r="C23" s="77">
        <f>IF(ISERROR(VLOOKUP(A23,'DC4-1'!$A$4:$Q$1997,5,TRUE)),"",VLOOKUP(A23,'DC4-1'!$A$4:$Q$1997,5,TRUE))</f>
        <v>260.83</v>
      </c>
      <c r="D23" s="65">
        <v>26.195</v>
      </c>
      <c r="E23" s="65">
        <v>26.225</v>
      </c>
      <c r="F23" s="74">
        <f t="shared" si="6"/>
        <v>2816.614</v>
      </c>
      <c r="G23" s="75">
        <f t="shared" si="0"/>
        <v>935.599999999795</v>
      </c>
      <c r="K23" s="82">
        <v>0</v>
      </c>
    </row>
    <row r="24" spans="1:11">
      <c r="A24" s="21">
        <v>44375</v>
      </c>
      <c r="B24" s="77">
        <f>'DC4-1'!B37</f>
        <v>2581.994</v>
      </c>
      <c r="C24" s="77">
        <f>IF(ISERROR(VLOOKUP(A24,'DC4-1'!$A$4:$Q$1997,5,TRUE)),"",VLOOKUP(A24,'DC4-1'!$A$4:$Q$1997,5,TRUE))</f>
        <v>260.8225</v>
      </c>
      <c r="D24" s="65">
        <v>26.198</v>
      </c>
      <c r="E24" s="65">
        <v>26.227</v>
      </c>
      <c r="F24" s="74">
        <f t="shared" si="6"/>
        <v>2816.604</v>
      </c>
      <c r="G24" s="75">
        <f t="shared" si="0"/>
        <v>945.600000000013</v>
      </c>
      <c r="K24" s="82">
        <v>0</v>
      </c>
    </row>
    <row r="25" spans="1:11">
      <c r="A25" s="21">
        <v>44377</v>
      </c>
      <c r="B25" s="77">
        <f>'DC4-1'!B38</f>
        <v>2581.994</v>
      </c>
      <c r="C25" s="77">
        <f>IF(ISERROR(VLOOKUP(A25,'DC4-1'!$A$4:$Q$1997,5,TRUE)),"",VLOOKUP(A25,'DC4-1'!$A$4:$Q$1997,5,TRUE))</f>
        <v>260.8085</v>
      </c>
      <c r="D25" s="65">
        <v>26.194</v>
      </c>
      <c r="E25" s="65">
        <v>26.223</v>
      </c>
      <c r="F25" s="74">
        <f t="shared" si="6"/>
        <v>2816.594</v>
      </c>
      <c r="G25" s="75">
        <f t="shared" si="0"/>
        <v>955.599999999777</v>
      </c>
      <c r="K25" s="82">
        <v>0</v>
      </c>
    </row>
    <row r="26" spans="1:11">
      <c r="A26" s="21">
        <v>44380</v>
      </c>
      <c r="B26" s="77">
        <f>'DC4-1'!B39</f>
        <v>2581.994</v>
      </c>
      <c r="C26" s="77">
        <f>IF(ISERROR(VLOOKUP(A26,'DC4-1'!$A$4:$Q$1997,5,TRUE)),"",VLOOKUP(A26,'DC4-1'!$A$4:$Q$1997,5,TRUE))</f>
        <v>260.789</v>
      </c>
      <c r="D26" s="65">
        <v>26.191</v>
      </c>
      <c r="E26" s="65">
        <v>26.22</v>
      </c>
      <c r="F26" s="74">
        <f t="shared" si="6"/>
        <v>2816.5775</v>
      </c>
      <c r="G26" s="75">
        <f t="shared" si="0"/>
        <v>972.0999999995</v>
      </c>
      <c r="K26" s="82">
        <v>0</v>
      </c>
    </row>
    <row r="27" spans="1:11">
      <c r="A27" s="21">
        <v>44383</v>
      </c>
      <c r="B27" s="77">
        <f>'DC4-1'!B40</f>
        <v>2581.994</v>
      </c>
      <c r="C27" s="77">
        <f>IF(ISERROR(VLOOKUP(A27,'DC4-1'!$A$4:$Q$1997,5,TRUE)),"",VLOOKUP(A27,'DC4-1'!$A$4:$Q$1997,5,TRUE))</f>
        <v>260.794</v>
      </c>
      <c r="D27" s="65">
        <v>26.198</v>
      </c>
      <c r="E27" s="65">
        <v>26.229</v>
      </c>
      <c r="F27" s="74">
        <f t="shared" si="6"/>
        <v>2816.5745</v>
      </c>
      <c r="G27" s="75">
        <f t="shared" si="0"/>
        <v>975.099999999657</v>
      </c>
      <c r="K27" s="82">
        <v>0</v>
      </c>
    </row>
    <row r="28" spans="1:11">
      <c r="A28" s="21">
        <v>44385</v>
      </c>
      <c r="B28" s="77">
        <f>'DC4-1'!B41</f>
        <v>2581.994</v>
      </c>
      <c r="C28" s="77">
        <f>IF(ISERROR(VLOOKUP(A28,'DC4-1'!$A$4:$Q$1997,5,TRUE)),"",VLOOKUP(A28,'DC4-1'!$A$4:$Q$1997,5,TRUE))</f>
        <v>260.7795</v>
      </c>
      <c r="D28" s="65">
        <v>26.199</v>
      </c>
      <c r="E28" s="65">
        <v>26.221</v>
      </c>
      <c r="F28" s="74">
        <f t="shared" si="6"/>
        <v>2816.5635</v>
      </c>
      <c r="G28" s="75">
        <f t="shared" si="0"/>
        <v>986.099999999624</v>
      </c>
      <c r="K28" s="82">
        <v>0</v>
      </c>
    </row>
    <row r="29" spans="1:11">
      <c r="A29" s="21">
        <v>44387</v>
      </c>
      <c r="B29" s="77">
        <f>'DC4-1'!B42</f>
        <v>2581.994</v>
      </c>
      <c r="C29" s="77">
        <f>IF(ISERROR(VLOOKUP(A29,'DC4-1'!$A$4:$Q$1997,5,TRUE)),"",VLOOKUP(A29,'DC4-1'!$A$4:$Q$1997,5,TRUE))</f>
        <v>260.775</v>
      </c>
      <c r="D29" s="65">
        <v>26.189</v>
      </c>
      <c r="E29" s="65">
        <v>26.216</v>
      </c>
      <c r="F29" s="74">
        <f t="shared" si="6"/>
        <v>2816.5665</v>
      </c>
      <c r="G29" s="75">
        <f t="shared" si="0"/>
        <v>983.099999999467</v>
      </c>
      <c r="K29" s="82">
        <v>0</v>
      </c>
    </row>
    <row r="30" spans="1:11">
      <c r="A30" s="21">
        <v>44390</v>
      </c>
      <c r="B30" s="77">
        <f>'DC4-1'!B43</f>
        <v>2581.994</v>
      </c>
      <c r="C30" s="77">
        <f>IF(ISERROR(VLOOKUP(A30,'DC4-1'!$A$4:$Q$1997,5,TRUE)),"",VLOOKUP(A30,'DC4-1'!$A$4:$Q$1997,5,TRUE))</f>
        <v>260.771</v>
      </c>
      <c r="D30" s="65">
        <v>26.194</v>
      </c>
      <c r="E30" s="65">
        <v>26.224</v>
      </c>
      <c r="F30" s="74">
        <f t="shared" si="6"/>
        <v>2816.556</v>
      </c>
      <c r="G30" s="75">
        <f t="shared" si="0"/>
        <v>993.599999999333</v>
      </c>
      <c r="K30" s="82">
        <v>0</v>
      </c>
    </row>
    <row r="31" spans="1:11">
      <c r="A31" s="21">
        <v>44397</v>
      </c>
      <c r="B31" s="77">
        <f>'DC4-1'!B44</f>
        <v>2581.994</v>
      </c>
      <c r="C31" s="77">
        <f>IF(ISERROR(VLOOKUP(A31,'DC4-1'!$A$4:$Q$1997,5,TRUE)),"",VLOOKUP(A31,'DC4-1'!$A$4:$Q$1997,5,TRUE))</f>
        <v>262.638</v>
      </c>
      <c r="D31" s="65">
        <v>28.105</v>
      </c>
      <c r="E31" s="65">
        <v>28.132</v>
      </c>
      <c r="F31" s="74">
        <f t="shared" si="6"/>
        <v>2816.5135</v>
      </c>
      <c r="G31" s="75">
        <f t="shared" si="0"/>
        <v>1036.09999999981</v>
      </c>
      <c r="K31" s="82">
        <v>0</v>
      </c>
    </row>
    <row r="32" spans="1:11">
      <c r="A32" s="21">
        <v>44401</v>
      </c>
      <c r="B32" s="77">
        <f>'DC4-1'!B45</f>
        <v>2581.994</v>
      </c>
      <c r="C32" s="77">
        <f>IF(ISERROR(VLOOKUP(A32,'DC4-1'!$A$4:$Q$1997,5,TRUE)),"",VLOOKUP(A32,'DC4-1'!$A$4:$Q$1997,5,TRUE))</f>
        <v>262.635</v>
      </c>
      <c r="D32" s="65">
        <v>28.094</v>
      </c>
      <c r="E32" s="65">
        <v>28.121</v>
      </c>
      <c r="F32" s="74">
        <f t="shared" si="6"/>
        <v>2816.5215</v>
      </c>
      <c r="G32" s="75">
        <f t="shared" si="0"/>
        <v>1028.09999999999</v>
      </c>
      <c r="K32" s="82">
        <v>0</v>
      </c>
    </row>
    <row r="33" spans="1:11">
      <c r="A33" s="21">
        <v>44437</v>
      </c>
      <c r="B33" s="77">
        <f>'DC4-1'!B46</f>
        <v>2581.994</v>
      </c>
      <c r="C33" s="77">
        <f>IF(ISERROR(VLOOKUP(A33,'DC4-1'!$A$4:$Q$1997,5,TRUE)),"",VLOOKUP(A33,'DC4-1'!$A$4:$Q$1997,5,TRUE))</f>
        <v>269.265</v>
      </c>
      <c r="D33" s="65">
        <v>34.854</v>
      </c>
      <c r="E33" s="65">
        <v>34.881</v>
      </c>
      <c r="F33" s="74">
        <f t="shared" si="6"/>
        <v>2816.3915</v>
      </c>
      <c r="G33" s="75">
        <f t="shared" si="0"/>
        <v>1158.09999999965</v>
      </c>
      <c r="K33" s="82">
        <v>0</v>
      </c>
    </row>
    <row r="34" spans="1:11">
      <c r="A34" s="21">
        <v>44445</v>
      </c>
      <c r="B34" s="77">
        <f>'DC4-1'!B47</f>
        <v>2581.994</v>
      </c>
      <c r="C34" s="77">
        <f>IF(ISERROR(VLOOKUP(A34,'DC4-1'!$A$4:$Q$1997,5,TRUE)),"",VLOOKUP(A34,'DC4-1'!$A$4:$Q$1997,5,TRUE))</f>
        <v>269.7915</v>
      </c>
      <c r="D34" s="65">
        <v>35.417</v>
      </c>
      <c r="E34" s="65">
        <v>35.444</v>
      </c>
      <c r="F34" s="74">
        <f t="shared" si="6"/>
        <v>2816.355</v>
      </c>
      <c r="G34" s="75">
        <f t="shared" si="0"/>
        <v>1194.59999999981</v>
      </c>
      <c r="K34" s="82">
        <v>0</v>
      </c>
    </row>
    <row r="35" spans="1:11">
      <c r="A35" s="21">
        <v>44448</v>
      </c>
      <c r="B35" s="77">
        <f>'DC4-1'!B48</f>
        <v>2581.994</v>
      </c>
      <c r="C35" s="77">
        <f>IF(ISERROR(VLOOKUP(A35,'DC4-1'!$A$4:$Q$1997,5,TRUE)),"",VLOOKUP(A35,'DC4-1'!$A$4:$Q$1997,5,TRUE))</f>
        <v>269.7105</v>
      </c>
      <c r="D35" s="65">
        <v>35.385</v>
      </c>
      <c r="E35" s="65">
        <v>35.435</v>
      </c>
      <c r="F35" s="74">
        <f t="shared" si="6"/>
        <v>2816.2945</v>
      </c>
      <c r="G35" s="75">
        <f t="shared" si="0"/>
        <v>1255.0999999994</v>
      </c>
      <c r="K35" s="82">
        <v>0</v>
      </c>
    </row>
    <row r="36" spans="1:11">
      <c r="A36" s="21"/>
      <c r="B36" s="77"/>
      <c r="C36" s="77"/>
      <c r="D36" s="65"/>
      <c r="E36" s="65"/>
      <c r="F36" s="74"/>
      <c r="G36" s="75"/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H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v>0</v>
      </c>
    </row>
    <row r="60" spans="1:11">
      <c r="A60" s="21"/>
      <c r="B60" s="77"/>
      <c r="C60" s="77"/>
      <c r="F60" s="74"/>
      <c r="G60" s="75"/>
      <c r="H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11" workbookViewId="0">
      <selection activeCell="E37" sqref="E37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262</v>
      </c>
      <c r="B2" s="65"/>
      <c r="C2" s="92">
        <v>44163</v>
      </c>
      <c r="D2" s="70" t="s">
        <v>263</v>
      </c>
      <c r="E2" s="70" t="s">
        <v>264</v>
      </c>
      <c r="F2" s="71">
        <v>2823.048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92">
        <v>44163</v>
      </c>
      <c r="B4" s="77">
        <f>'DC4-1'!B18</f>
        <v>2581.994</v>
      </c>
      <c r="C4" s="77">
        <f>IF(ISERROR(VLOOKUP(A4,'DC4-1'!$A$4:$Q$1997,5,TRUE)),"",VLOOKUP(A4,'DC4-1'!$A$4:$Q$1997,5,TRUE))</f>
        <v>228.4075</v>
      </c>
      <c r="D4" s="65">
        <v>2.322</v>
      </c>
      <c r="E4" s="65">
        <v>2.36</v>
      </c>
      <c r="F4" s="74">
        <f t="shared" ref="F4:F5" si="0">(B4+C4)-(D4+E4)/2</f>
        <v>2808.0605</v>
      </c>
      <c r="G4" s="75">
        <f>($F$4-F4)*1000</f>
        <v>0</v>
      </c>
      <c r="K4" s="82">
        <f>IF(AND(年报!N$2&lt;=A4,A4&lt;=年报!N$3),1,0)</f>
        <v>0</v>
      </c>
    </row>
    <row r="5" spans="1:11">
      <c r="A5" s="21">
        <v>44228</v>
      </c>
      <c r="B5" s="77">
        <f>'DC4-1'!B19</f>
        <v>2581.994</v>
      </c>
      <c r="C5" s="77">
        <f>IF(ISERROR(VLOOKUP(A5,'DC4-1'!$A$4:$Q$1997,5,TRUE)),"",VLOOKUP(A5,'DC4-1'!$A$4:$Q$1997,5,TRUE))</f>
        <v>249.8045</v>
      </c>
      <c r="D5" s="65">
        <v>8.815</v>
      </c>
      <c r="E5" s="65">
        <v>8.85</v>
      </c>
      <c r="F5" s="74">
        <f t="shared" si="0"/>
        <v>2822.966</v>
      </c>
      <c r="G5" s="75">
        <f>($F$5-F5)*1000</f>
        <v>0</v>
      </c>
      <c r="K5" s="82">
        <v>0</v>
      </c>
    </row>
    <row r="6" spans="1:11">
      <c r="A6" s="21">
        <v>44256</v>
      </c>
      <c r="B6" s="77">
        <f>'DC4-1'!B20</f>
        <v>2581.994</v>
      </c>
      <c r="C6" s="77">
        <f>IF(ISERROR(VLOOKUP(A6,'DC4-1'!$A$4:$Q$1997,5,TRUE)),"",VLOOKUP(A6,'DC4-1'!$A$4:$Q$1997,5,TRUE))</f>
        <v>249.7185</v>
      </c>
      <c r="D6" s="65">
        <v>8.821</v>
      </c>
      <c r="E6" s="65">
        <v>8.856</v>
      </c>
      <c r="F6" s="74">
        <f t="shared" ref="F6:F36" si="1">(B6+C6)-(D6+E6)/2</f>
        <v>2822.874</v>
      </c>
      <c r="G6" s="75">
        <f t="shared" ref="G6:G36" si="2">($F$5-F6)*1000</f>
        <v>92.0000000000982</v>
      </c>
      <c r="K6" s="82">
        <v>0</v>
      </c>
    </row>
    <row r="7" spans="1:11">
      <c r="A7" s="21">
        <v>44273</v>
      </c>
      <c r="B7" s="77">
        <f>'DC4-1'!B21</f>
        <v>2581.994</v>
      </c>
      <c r="C7" s="77">
        <f>IF(ISERROR(VLOOKUP(A7,'DC4-1'!$A$4:$Q$1997,5,TRUE)),"",VLOOKUP(A7,'DC4-1'!$A$4:$Q$1997,5,TRUE))</f>
        <v>253.0285</v>
      </c>
      <c r="D7" s="65">
        <v>12.195</v>
      </c>
      <c r="E7" s="65">
        <v>12.228</v>
      </c>
      <c r="F7" s="74">
        <f t="shared" si="1"/>
        <v>2822.811</v>
      </c>
      <c r="G7" s="75">
        <f t="shared" si="2"/>
        <v>155.0000000002</v>
      </c>
      <c r="K7" s="82">
        <v>0</v>
      </c>
    </row>
    <row r="8" spans="1:11">
      <c r="A8" s="21">
        <v>44287</v>
      </c>
      <c r="B8" s="77">
        <f>'DC4-1'!B22</f>
        <v>2581.994</v>
      </c>
      <c r="C8" s="77">
        <f>IF(ISERROR(VLOOKUP(A8,'DC4-1'!$A$4:$Q$1997,5,TRUE)),"",VLOOKUP(A8,'DC4-1'!$A$4:$Q$1997,5,TRUE))</f>
        <v>256.094</v>
      </c>
      <c r="D8" s="65">
        <v>15.339</v>
      </c>
      <c r="E8" s="65">
        <v>15.37</v>
      </c>
      <c r="F8" s="74">
        <f t="shared" si="1"/>
        <v>2822.7335</v>
      </c>
      <c r="G8" s="75">
        <f t="shared" si="2"/>
        <v>232.500000000073</v>
      </c>
      <c r="K8" s="82">
        <v>0</v>
      </c>
    </row>
    <row r="9" spans="1:11">
      <c r="A9" s="21">
        <v>44295</v>
      </c>
      <c r="B9" s="77">
        <f>'DC4-1'!B23</f>
        <v>2581.994</v>
      </c>
      <c r="C9" s="77">
        <f>IF(ISERROR(VLOOKUP(A9,'DC4-1'!$A$4:$Q$1997,5,TRUE)),"",VLOOKUP(A9,'DC4-1'!$A$4:$Q$1997,5,TRUE))</f>
        <v>256.6705</v>
      </c>
      <c r="D9" s="65">
        <v>15.945</v>
      </c>
      <c r="E9" s="65">
        <v>15.98</v>
      </c>
      <c r="F9" s="74">
        <f t="shared" si="1"/>
        <v>2822.702</v>
      </c>
      <c r="G9" s="75">
        <f t="shared" si="2"/>
        <v>264.000000000124</v>
      </c>
      <c r="K9" s="82">
        <v>0</v>
      </c>
    </row>
    <row r="10" spans="1:11">
      <c r="A10" s="21">
        <v>44318</v>
      </c>
      <c r="B10" s="77">
        <f>'DC4-1'!B24</f>
        <v>2581.994</v>
      </c>
      <c r="C10" s="77">
        <f>IF(ISERROR(VLOOKUP(A10,'DC4-1'!$A$4:$Q$1997,5,TRUE)),"",VLOOKUP(A10,'DC4-1'!$A$4:$Q$1997,5,TRUE))</f>
        <v>259.476</v>
      </c>
      <c r="D10" s="65">
        <v>18.849</v>
      </c>
      <c r="E10" s="65">
        <v>18.885</v>
      </c>
      <c r="F10" s="74">
        <f t="shared" si="1"/>
        <v>2822.603</v>
      </c>
      <c r="G10" s="75">
        <f t="shared" si="2"/>
        <v>363.000000000284</v>
      </c>
      <c r="K10" s="82">
        <v>0</v>
      </c>
    </row>
    <row r="11" spans="1:11">
      <c r="A11" s="21">
        <v>44325</v>
      </c>
      <c r="B11" s="77">
        <f>'DC4-1'!B25</f>
        <v>2581.994</v>
      </c>
      <c r="C11" s="77">
        <f>IF(ISERROR(VLOOKUP(A11,'DC4-1'!$A$4:$Q$1997,5,TRUE)),"",VLOOKUP(A11,'DC4-1'!$A$4:$Q$1997,5,TRUE))</f>
        <v>259.4725</v>
      </c>
      <c r="D11" s="65">
        <v>18.85</v>
      </c>
      <c r="E11" s="65">
        <v>18.884</v>
      </c>
      <c r="F11" s="74">
        <f t="shared" si="1"/>
        <v>2822.5995</v>
      </c>
      <c r="G11" s="75">
        <f t="shared" si="2"/>
        <v>366.500000000542</v>
      </c>
      <c r="K11" s="82">
        <v>0</v>
      </c>
    </row>
    <row r="12" spans="1:11">
      <c r="A12" s="21">
        <v>44333</v>
      </c>
      <c r="B12" s="77">
        <f>'DC4-1'!B26</f>
        <v>2581.994</v>
      </c>
      <c r="C12" s="77">
        <f>IF(ISERROR(VLOOKUP(A12,'DC4-1'!$A$4:$Q$1997,5,TRUE)),"",VLOOKUP(A12,'DC4-1'!$A$4:$Q$1997,5,TRUE))</f>
        <v>259.415</v>
      </c>
      <c r="D12" s="65">
        <v>18.848</v>
      </c>
      <c r="E12" s="65">
        <v>18.88</v>
      </c>
      <c r="F12" s="74">
        <f t="shared" si="1"/>
        <v>2822.545</v>
      </c>
      <c r="G12" s="75">
        <f t="shared" si="2"/>
        <v>421.000000000276</v>
      </c>
      <c r="K12" s="82">
        <v>0</v>
      </c>
    </row>
    <row r="13" spans="1:11">
      <c r="A13" s="21">
        <v>44345</v>
      </c>
      <c r="B13" s="77">
        <f>'DC4-1'!B27</f>
        <v>2581.994</v>
      </c>
      <c r="C13" s="77">
        <f>IF(ISERROR(VLOOKUP(A13,'DC4-1'!$A$4:$Q$1997,5,TRUE)),"",VLOOKUP(A13,'DC4-1'!$A$4:$Q$1997,5,TRUE))</f>
        <v>259.8015</v>
      </c>
      <c r="D13" s="65">
        <v>19.278</v>
      </c>
      <c r="E13" s="65">
        <v>19.31</v>
      </c>
      <c r="F13" s="74">
        <f t="shared" si="1"/>
        <v>2822.5015</v>
      </c>
      <c r="G13" s="75">
        <f t="shared" si="2"/>
        <v>464.500000000044</v>
      </c>
      <c r="K13" s="82">
        <v>0</v>
      </c>
    </row>
    <row r="14" spans="1:11">
      <c r="A14" s="21">
        <v>44352</v>
      </c>
      <c r="B14" s="77">
        <f>'DC4-1'!B28</f>
        <v>2581.994</v>
      </c>
      <c r="C14" s="77">
        <f>IF(ISERROR(VLOOKUP(A14,'DC4-1'!$A$4:$Q$1997,5,TRUE)),"",VLOOKUP(A14,'DC4-1'!$A$4:$Q$1997,5,TRUE))</f>
        <v>259.7625</v>
      </c>
      <c r="D14" s="65">
        <v>19.273</v>
      </c>
      <c r="E14" s="65">
        <v>19.306</v>
      </c>
      <c r="F14" s="74">
        <f t="shared" si="1"/>
        <v>2822.467</v>
      </c>
      <c r="G14" s="75">
        <f t="shared" si="2"/>
        <v>499.000000000251</v>
      </c>
      <c r="H14" s="75"/>
      <c r="K14" s="82">
        <v>0</v>
      </c>
    </row>
    <row r="15" s="83" customFormat="1" spans="1:13">
      <c r="A15" s="84">
        <v>44356</v>
      </c>
      <c r="B15" s="85">
        <f>AVERAGE(B16:B18)</f>
        <v>2581.994</v>
      </c>
      <c r="C15" s="86">
        <f t="shared" ref="C15:G15" si="3">AVERAGE(C16:C18)</f>
        <v>259.74</v>
      </c>
      <c r="D15" s="86">
        <f t="shared" si="3"/>
        <v>19.2693333333333</v>
      </c>
      <c r="E15" s="86">
        <f t="shared" si="3"/>
        <v>19.3013333333333</v>
      </c>
      <c r="F15" s="86">
        <f t="shared" si="3"/>
        <v>2822.44866666667</v>
      </c>
      <c r="G15" s="87">
        <f t="shared" si="3"/>
        <v>517.333333333227</v>
      </c>
      <c r="H15" s="88" t="s">
        <v>23</v>
      </c>
      <c r="I15" s="88"/>
      <c r="K15" s="89"/>
      <c r="M15" s="90"/>
    </row>
    <row r="16" spans="1:11">
      <c r="A16" s="21">
        <v>44356</v>
      </c>
      <c r="B16" s="77">
        <f>'DC4-1'!B29</f>
        <v>2581.994</v>
      </c>
      <c r="C16" s="77">
        <f>IF(ISERROR(VLOOKUP(A16,'DC4-1'!$A$4:$Q$1997,5,TRUE)),"",VLOOKUP(A16,'DC4-1'!$A$4:$Q$1997,5,TRUE))</f>
        <v>259.74</v>
      </c>
      <c r="D16" s="65">
        <v>19.269</v>
      </c>
      <c r="E16" s="65">
        <v>19.302</v>
      </c>
      <c r="F16" s="74">
        <f t="shared" si="1"/>
        <v>2822.4485</v>
      </c>
      <c r="G16" s="75">
        <f t="shared" si="2"/>
        <v>517.499999999927</v>
      </c>
      <c r="K16" s="82">
        <v>0</v>
      </c>
    </row>
    <row r="17" spans="1:11">
      <c r="A17" s="21">
        <v>44356</v>
      </c>
      <c r="B17" s="77">
        <f>'DC4-1'!B30</f>
        <v>2581.994</v>
      </c>
      <c r="C17" s="77">
        <f>IF(ISERROR(VLOOKUP(A17,'DC4-1'!$A$4:$Q$1997,5,TRUE)),"",VLOOKUP(A17,'DC4-1'!$A$4:$Q$1997,5,TRUE))</f>
        <v>259.74</v>
      </c>
      <c r="D17" s="65">
        <v>19.269</v>
      </c>
      <c r="E17" s="65">
        <v>19.301</v>
      </c>
      <c r="F17" s="74">
        <f t="shared" si="1"/>
        <v>2822.449</v>
      </c>
      <c r="G17" s="75">
        <f t="shared" si="2"/>
        <v>516.999999999825</v>
      </c>
      <c r="K17" s="82">
        <v>0</v>
      </c>
    </row>
    <row r="18" spans="1:11">
      <c r="A18" s="21">
        <v>44356</v>
      </c>
      <c r="B18" s="77">
        <f>'DC4-1'!B31</f>
        <v>2581.994</v>
      </c>
      <c r="C18" s="77">
        <f>IF(ISERROR(VLOOKUP(A18,'DC4-1'!$A$4:$Q$1997,5,TRUE)),"",VLOOKUP(A18,'DC4-1'!$A$4:$Q$1997,5,TRUE))</f>
        <v>259.74</v>
      </c>
      <c r="D18" s="65">
        <v>19.27</v>
      </c>
      <c r="E18" s="65">
        <v>19.301</v>
      </c>
      <c r="F18" s="74">
        <f t="shared" si="1"/>
        <v>2822.4485</v>
      </c>
      <c r="G18" s="75">
        <f t="shared" si="2"/>
        <v>517.499999999927</v>
      </c>
      <c r="K18" s="82">
        <v>0</v>
      </c>
    </row>
    <row r="19" spans="1:11">
      <c r="A19" s="21">
        <v>44361</v>
      </c>
      <c r="B19" s="77">
        <f>'DC4-1'!B32</f>
        <v>2581.994</v>
      </c>
      <c r="C19" s="77">
        <f>IF(ISERROR(VLOOKUP(A19,'DC4-1'!$A$4:$Q$1997,5,TRUE)),"",VLOOKUP(A19,'DC4-1'!$A$4:$Q$1997,5,TRUE))</f>
        <v>260.884</v>
      </c>
      <c r="D19" s="65">
        <v>20.442</v>
      </c>
      <c r="E19" s="65">
        <v>20.477</v>
      </c>
      <c r="F19" s="74">
        <f t="shared" si="1"/>
        <v>2822.4185</v>
      </c>
      <c r="G19" s="75">
        <f t="shared" si="2"/>
        <v>547.500000000127</v>
      </c>
      <c r="K19" s="82">
        <v>0</v>
      </c>
    </row>
    <row r="20" spans="1:11">
      <c r="A20" s="21">
        <v>44363</v>
      </c>
      <c r="B20" s="77">
        <f>'DC4-1'!B33</f>
        <v>2581.994</v>
      </c>
      <c r="C20" s="77">
        <f>IF(ISERROR(VLOOKUP(A20,'DC4-1'!$A$4:$Q$1997,5,TRUE)),"",VLOOKUP(A20,'DC4-1'!$A$4:$Q$1997,5,TRUE))</f>
        <v>260.87</v>
      </c>
      <c r="D20" s="65">
        <v>20.436</v>
      </c>
      <c r="E20" s="65">
        <v>20.471</v>
      </c>
      <c r="F20" s="74">
        <f t="shared" si="1"/>
        <v>2822.4105</v>
      </c>
      <c r="G20" s="75">
        <f t="shared" si="2"/>
        <v>555.500000000393</v>
      </c>
      <c r="K20" s="82">
        <v>0</v>
      </c>
    </row>
    <row r="21" spans="1:11">
      <c r="A21" s="21">
        <v>44366</v>
      </c>
      <c r="B21" s="77">
        <f>'DC4-1'!B34</f>
        <v>2581.994</v>
      </c>
      <c r="C21" s="77">
        <f>IF(ISERROR(VLOOKUP(A21,'DC4-1'!$A$4:$Q$1997,5,TRUE)),"",VLOOKUP(A21,'DC4-1'!$A$4:$Q$1997,5,TRUE))</f>
        <v>260.858</v>
      </c>
      <c r="D21" s="65">
        <v>20.444</v>
      </c>
      <c r="E21" s="65">
        <v>20.479</v>
      </c>
      <c r="F21" s="74">
        <f t="shared" si="1"/>
        <v>2822.3905</v>
      </c>
      <c r="G21" s="75">
        <f t="shared" si="2"/>
        <v>575.49999999992</v>
      </c>
      <c r="K21" s="82">
        <v>0</v>
      </c>
    </row>
    <row r="22" spans="1:11">
      <c r="A22" s="21">
        <v>44367</v>
      </c>
      <c r="B22" s="77">
        <f>'DC4-1'!B35</f>
        <v>2581.994</v>
      </c>
      <c r="C22" s="77">
        <f>IF(ISERROR(VLOOKUP(A22,'DC4-1'!$A$4:$Q$1997,5,TRUE)),"",VLOOKUP(A22,'DC4-1'!$A$4:$Q$1997,5,TRUE))</f>
        <v>260.8105</v>
      </c>
      <c r="D22" s="65">
        <v>20.434</v>
      </c>
      <c r="E22" s="65">
        <v>20.465</v>
      </c>
      <c r="F22" s="74">
        <f t="shared" si="1"/>
        <v>2822.355</v>
      </c>
      <c r="G22" s="75">
        <f t="shared" si="2"/>
        <v>611.000000000331</v>
      </c>
      <c r="K22" s="82">
        <v>0</v>
      </c>
    </row>
    <row r="23" spans="1:11">
      <c r="A23" s="21">
        <v>44372</v>
      </c>
      <c r="B23" s="77">
        <f>'DC4-1'!B36</f>
        <v>2581.994</v>
      </c>
      <c r="C23" s="77">
        <f>IF(ISERROR(VLOOKUP(A23,'DC4-1'!$A$4:$Q$1997,5,TRUE)),"",VLOOKUP(A23,'DC4-1'!$A$4:$Q$1997,5,TRUE))</f>
        <v>260.8405</v>
      </c>
      <c r="D23" s="65">
        <v>20.433</v>
      </c>
      <c r="E23" s="65">
        <v>20.468</v>
      </c>
      <c r="F23" s="74">
        <f t="shared" si="1"/>
        <v>2822.384</v>
      </c>
      <c r="G23" s="75">
        <f t="shared" si="2"/>
        <v>582.000000000335</v>
      </c>
      <c r="K23" s="82">
        <v>0</v>
      </c>
    </row>
    <row r="24" spans="1:11">
      <c r="A24" s="21">
        <v>44373</v>
      </c>
      <c r="B24" s="77">
        <f>'DC4-1'!B37</f>
        <v>2581.994</v>
      </c>
      <c r="C24" s="77">
        <f>IF(ISERROR(VLOOKUP(A24,'DC4-1'!$A$4:$Q$1997,5,TRUE)),"",VLOOKUP(A24,'DC4-1'!$A$4:$Q$1997,5,TRUE))</f>
        <v>260.83</v>
      </c>
      <c r="D24" s="65">
        <v>20.431</v>
      </c>
      <c r="E24" s="65">
        <v>20.465</v>
      </c>
      <c r="F24" s="74">
        <f t="shared" si="1"/>
        <v>2822.376</v>
      </c>
      <c r="G24" s="75">
        <f t="shared" si="2"/>
        <v>590.000000000146</v>
      </c>
      <c r="K24" s="82">
        <v>0</v>
      </c>
    </row>
    <row r="25" spans="1:11">
      <c r="A25" s="21">
        <v>44375</v>
      </c>
      <c r="B25" s="77">
        <f>'DC4-1'!B38</f>
        <v>2581.994</v>
      </c>
      <c r="C25" s="77">
        <f>IF(ISERROR(VLOOKUP(A25,'DC4-1'!$A$4:$Q$1997,5,TRUE)),"",VLOOKUP(A25,'DC4-1'!$A$4:$Q$1997,5,TRUE))</f>
        <v>260.8225</v>
      </c>
      <c r="D25" s="65">
        <v>20.432</v>
      </c>
      <c r="E25" s="65">
        <v>20.468</v>
      </c>
      <c r="F25" s="74">
        <f t="shared" si="1"/>
        <v>2822.3665</v>
      </c>
      <c r="G25" s="75">
        <f t="shared" si="2"/>
        <v>599.500000000262</v>
      </c>
      <c r="K25" s="82">
        <v>0</v>
      </c>
    </row>
    <row r="26" spans="1:11">
      <c r="A26" s="21">
        <v>44377</v>
      </c>
      <c r="B26" s="77">
        <f>'DC4-1'!B39</f>
        <v>2581.994</v>
      </c>
      <c r="C26" s="77">
        <f>IF(ISERROR(VLOOKUP(A26,'DC4-1'!$A$4:$Q$1997,5,TRUE)),"",VLOOKUP(A26,'DC4-1'!$A$4:$Q$1997,5,TRUE))</f>
        <v>260.8085</v>
      </c>
      <c r="D26" s="65">
        <v>20.43</v>
      </c>
      <c r="E26" s="65">
        <v>20.465</v>
      </c>
      <c r="F26" s="74">
        <f t="shared" si="1"/>
        <v>2822.355</v>
      </c>
      <c r="G26" s="75">
        <f t="shared" si="2"/>
        <v>611.000000000331</v>
      </c>
      <c r="K26" s="82">
        <v>0</v>
      </c>
    </row>
    <row r="27" spans="1:11">
      <c r="A27" s="21">
        <v>44380</v>
      </c>
      <c r="B27" s="77">
        <f>'DC4-1'!B40</f>
        <v>2581.994</v>
      </c>
      <c r="C27" s="77">
        <f>IF(ISERROR(VLOOKUP(A27,'DC4-1'!$A$4:$Q$1997,5,TRUE)),"",VLOOKUP(A27,'DC4-1'!$A$4:$Q$1997,5,TRUE))</f>
        <v>260.789</v>
      </c>
      <c r="D27" s="65">
        <v>20.433</v>
      </c>
      <c r="E27" s="65">
        <v>20.466</v>
      </c>
      <c r="F27" s="74">
        <f t="shared" si="1"/>
        <v>2822.3335</v>
      </c>
      <c r="G27" s="75">
        <f t="shared" si="2"/>
        <v>632.500000000164</v>
      </c>
      <c r="K27" s="82">
        <v>0</v>
      </c>
    </row>
    <row r="28" spans="1:11">
      <c r="A28" s="21">
        <v>44383</v>
      </c>
      <c r="B28" s="77">
        <f>'DC4-1'!B41</f>
        <v>2581.994</v>
      </c>
      <c r="C28" s="77">
        <f>IF(ISERROR(VLOOKUP(A28,'DC4-1'!$A$4:$Q$1997,5,TRUE)),"",VLOOKUP(A28,'DC4-1'!$A$4:$Q$1997,5,TRUE))</f>
        <v>260.794</v>
      </c>
      <c r="D28" s="65">
        <v>20.432</v>
      </c>
      <c r="E28" s="65">
        <v>20.469</v>
      </c>
      <c r="F28" s="74">
        <f t="shared" si="1"/>
        <v>2822.3375</v>
      </c>
      <c r="G28" s="75">
        <f t="shared" si="2"/>
        <v>628.500000000258</v>
      </c>
      <c r="K28" s="82">
        <v>0</v>
      </c>
    </row>
    <row r="29" spans="1:11">
      <c r="A29" s="21">
        <v>44385</v>
      </c>
      <c r="B29" s="77">
        <f>'DC4-1'!B42</f>
        <v>2581.994</v>
      </c>
      <c r="C29" s="77">
        <f>IF(ISERROR(VLOOKUP(A29,'DC4-1'!$A$4:$Q$1997,5,TRUE)),"",VLOOKUP(A29,'DC4-1'!$A$4:$Q$1997,5,TRUE))</f>
        <v>260.7795</v>
      </c>
      <c r="D29" s="65">
        <v>20.425</v>
      </c>
      <c r="E29" s="65">
        <v>20.461</v>
      </c>
      <c r="F29" s="74">
        <f t="shared" si="1"/>
        <v>2822.3305</v>
      </c>
      <c r="G29" s="75">
        <f t="shared" si="2"/>
        <v>635.50000000032</v>
      </c>
      <c r="K29" s="82">
        <v>0</v>
      </c>
    </row>
    <row r="30" spans="1:11">
      <c r="A30" s="21">
        <v>44387</v>
      </c>
      <c r="B30" s="77">
        <f>'DC4-1'!B43</f>
        <v>2581.994</v>
      </c>
      <c r="C30" s="77">
        <f>IF(ISERROR(VLOOKUP(A30,'DC4-1'!$A$4:$Q$1997,5,TRUE)),"",VLOOKUP(A30,'DC4-1'!$A$4:$Q$1997,5,TRUE))</f>
        <v>260.775</v>
      </c>
      <c r="D30" s="65">
        <v>20.431</v>
      </c>
      <c r="E30" s="65">
        <v>20.469</v>
      </c>
      <c r="F30" s="74">
        <f t="shared" si="1"/>
        <v>2822.319</v>
      </c>
      <c r="G30" s="75">
        <f t="shared" si="2"/>
        <v>646.999999999935</v>
      </c>
      <c r="K30" s="82">
        <v>0</v>
      </c>
    </row>
    <row r="31" spans="1:11">
      <c r="A31" s="21">
        <v>44390</v>
      </c>
      <c r="B31" s="77">
        <f>'DC4-1'!B44</f>
        <v>2581.994</v>
      </c>
      <c r="C31" s="77">
        <f>IF(ISERROR(VLOOKUP(A31,'DC4-1'!$A$4:$Q$1997,5,TRUE)),"",VLOOKUP(A31,'DC4-1'!$A$4:$Q$1997,5,TRUE))</f>
        <v>260.771</v>
      </c>
      <c r="D31" s="65">
        <v>20.446</v>
      </c>
      <c r="E31" s="65">
        <v>20.473</v>
      </c>
      <c r="F31" s="74">
        <f t="shared" si="1"/>
        <v>2822.3055</v>
      </c>
      <c r="G31" s="75">
        <f t="shared" si="2"/>
        <v>660.499999999956</v>
      </c>
      <c r="K31" s="82">
        <v>0</v>
      </c>
    </row>
    <row r="32" spans="1:11">
      <c r="A32" s="21">
        <v>44397</v>
      </c>
      <c r="B32" s="77">
        <f>'DC4-1'!B45</f>
        <v>2581.994</v>
      </c>
      <c r="C32" s="77">
        <f>IF(ISERROR(VLOOKUP(A32,'DC4-1'!$A$4:$Q$1997,5,TRUE)),"",VLOOKUP(A32,'DC4-1'!$A$4:$Q$1997,5,TRUE))</f>
        <v>262.638</v>
      </c>
      <c r="D32" s="65">
        <v>22.341</v>
      </c>
      <c r="E32" s="65">
        <v>22.375</v>
      </c>
      <c r="F32" s="74">
        <f t="shared" si="1"/>
        <v>2822.274</v>
      </c>
      <c r="G32" s="75">
        <f t="shared" si="2"/>
        <v>692.000000000462</v>
      </c>
      <c r="K32" s="82">
        <v>0</v>
      </c>
    </row>
    <row r="33" spans="1:11">
      <c r="A33" s="21">
        <v>44401</v>
      </c>
      <c r="B33" s="77">
        <f>'DC4-1'!B46</f>
        <v>2581.994</v>
      </c>
      <c r="C33" s="77">
        <f>IF(ISERROR(VLOOKUP(A33,'DC4-1'!$A$4:$Q$1997,5,TRUE)),"",VLOOKUP(A33,'DC4-1'!$A$4:$Q$1997,5,TRUE))</f>
        <v>262.635</v>
      </c>
      <c r="D33" s="65">
        <v>22.333</v>
      </c>
      <c r="E33" s="65">
        <v>22.367</v>
      </c>
      <c r="F33" s="74">
        <f t="shared" si="1"/>
        <v>2822.279</v>
      </c>
      <c r="G33" s="75">
        <f t="shared" si="2"/>
        <v>687.000000000353</v>
      </c>
      <c r="K33" s="82">
        <v>0</v>
      </c>
    </row>
    <row r="34" spans="1:11">
      <c r="A34" s="21">
        <v>44437</v>
      </c>
      <c r="B34" s="77">
        <f>'DC4-1'!B47</f>
        <v>2581.994</v>
      </c>
      <c r="C34" s="77">
        <f>IF(ISERROR(VLOOKUP(A34,'DC4-1'!$A$4:$Q$1997,5,TRUE)),"",VLOOKUP(A34,'DC4-1'!$A$4:$Q$1997,5,TRUE))</f>
        <v>269.265</v>
      </c>
      <c r="D34" s="65">
        <v>29.091</v>
      </c>
      <c r="E34" s="65">
        <v>29.125</v>
      </c>
      <c r="F34" s="74">
        <f t="shared" si="1"/>
        <v>2822.151</v>
      </c>
      <c r="G34" s="75">
        <f t="shared" si="2"/>
        <v>815.000000000509</v>
      </c>
      <c r="K34" s="82">
        <v>0</v>
      </c>
    </row>
    <row r="35" spans="1:11">
      <c r="A35" s="21">
        <v>44445</v>
      </c>
      <c r="B35" s="77">
        <f>'DC4-1'!B48</f>
        <v>2581.994</v>
      </c>
      <c r="C35" s="77">
        <f>IF(ISERROR(VLOOKUP(A35,'DC4-1'!$A$4:$Q$1997,5,TRUE)),"",VLOOKUP(A35,'DC4-1'!$A$4:$Q$1997,5,TRUE))</f>
        <v>269.7915</v>
      </c>
      <c r="D35" s="65">
        <v>29.65</v>
      </c>
      <c r="E35" s="65">
        <v>29.685</v>
      </c>
      <c r="F35" s="74">
        <f t="shared" si="1"/>
        <v>2822.118</v>
      </c>
      <c r="G35" s="75">
        <f t="shared" si="2"/>
        <v>848.000000000411</v>
      </c>
      <c r="K35" s="82">
        <v>0</v>
      </c>
    </row>
    <row r="36" spans="1:11">
      <c r="A36" s="21">
        <v>44448</v>
      </c>
      <c r="B36" s="77">
        <f>'DC4-1'!B49</f>
        <v>2581.994</v>
      </c>
      <c r="C36" s="77">
        <f>IF(ISERROR(VLOOKUP(A36,'DC4-1'!$A$4:$Q$1997,5,TRUE)),"",VLOOKUP(A36,'DC4-1'!$A$4:$Q$1997,5,TRUE))</f>
        <v>269.7105</v>
      </c>
      <c r="D36" s="65">
        <v>29.565</v>
      </c>
      <c r="E36" s="65">
        <v>29.615</v>
      </c>
      <c r="F36" s="74">
        <f t="shared" si="1"/>
        <v>2822.1145</v>
      </c>
      <c r="G36" s="75">
        <f t="shared" si="2"/>
        <v>851.500000000215</v>
      </c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H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v>0</v>
      </c>
    </row>
    <row r="60" spans="1:11">
      <c r="A60" s="21"/>
      <c r="B60" s="77"/>
      <c r="C60" s="77"/>
      <c r="F60" s="74"/>
      <c r="G60" s="75"/>
      <c r="H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19" workbookViewId="0">
      <selection activeCell="E36" sqref="E36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265</v>
      </c>
      <c r="B2" s="65"/>
      <c r="C2" s="69">
        <v>44184</v>
      </c>
      <c r="D2" s="70" t="s">
        <v>266</v>
      </c>
      <c r="E2" s="70" t="s">
        <v>264</v>
      </c>
      <c r="F2" s="71">
        <v>2826.66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44184</v>
      </c>
      <c r="B4" s="77">
        <f>'DC4-1'!B18</f>
        <v>2581.994</v>
      </c>
      <c r="C4" s="77">
        <f>IF(ISERROR(VLOOKUP(A4,'DC4-1'!$A$4:$Q$1997,5,TRUE)),"",VLOOKUP(A4,'DC4-1'!$A$4:$Q$1997,5,TRUE))</f>
        <v>228.4075</v>
      </c>
      <c r="D4" s="65">
        <v>1.708</v>
      </c>
      <c r="E4" s="65">
        <v>1.738</v>
      </c>
      <c r="F4" s="74">
        <v>2826.662</v>
      </c>
      <c r="G4" s="75">
        <f t="shared" ref="G4:G35" si="0">($F$4-F4)*1000</f>
        <v>0</v>
      </c>
      <c r="K4" s="82">
        <f>IF(AND(年报!N$2&lt;=A4,A4&lt;=年报!N$3),1,0)</f>
        <v>0</v>
      </c>
    </row>
    <row r="5" spans="1:11">
      <c r="A5" s="21">
        <v>44228</v>
      </c>
      <c r="B5" s="77">
        <f>'DC4-1'!B19</f>
        <v>2581.994</v>
      </c>
      <c r="C5" s="77">
        <f>IF(ISERROR(VLOOKUP(A5,'DC4-1'!$A$4:$Q$1997,5,TRUE)),"",VLOOKUP(A5,'DC4-1'!$A$4:$Q$1997,5,TRUE))</f>
        <v>249.8045</v>
      </c>
      <c r="D5" s="65">
        <v>4.987</v>
      </c>
      <c r="E5" s="65">
        <v>5.205</v>
      </c>
      <c r="F5" s="74">
        <f t="shared" ref="F5" si="1">(B5+C5)-(D5+E5)/2</f>
        <v>2826.7025</v>
      </c>
      <c r="G5" s="75">
        <f t="shared" si="0"/>
        <v>-40.5000000005202</v>
      </c>
      <c r="K5" s="82">
        <v>0</v>
      </c>
    </row>
    <row r="6" spans="1:11">
      <c r="A6" s="21">
        <v>44256</v>
      </c>
      <c r="B6" s="77">
        <f>'DC4-1'!B20</f>
        <v>2581.994</v>
      </c>
      <c r="C6" s="77">
        <f>IF(ISERROR(VLOOKUP(A6,'DC4-1'!$A$4:$Q$1997,5,TRUE)),"",VLOOKUP(A6,'DC4-1'!$A$4:$Q$1997,5,TRUE))</f>
        <v>249.7185</v>
      </c>
      <c r="D6" s="65">
        <v>4.991</v>
      </c>
      <c r="E6" s="65">
        <v>5.027</v>
      </c>
      <c r="F6" s="74">
        <f t="shared" ref="F6:F35" si="2">(B6+C6)-(D6+E6)/2</f>
        <v>2826.7035</v>
      </c>
      <c r="G6" s="75">
        <f t="shared" si="0"/>
        <v>-41.5000000002692</v>
      </c>
      <c r="K6" s="82">
        <v>0</v>
      </c>
    </row>
    <row r="7" spans="1:11">
      <c r="A7" s="21">
        <v>44273</v>
      </c>
      <c r="B7" s="77">
        <f>'DC4-1'!B21</f>
        <v>2581.994</v>
      </c>
      <c r="C7" s="77">
        <f>IF(ISERROR(VLOOKUP(A7,'DC4-1'!$A$4:$Q$1997,5,TRUE)),"",VLOOKUP(A7,'DC4-1'!$A$4:$Q$1997,5,TRUE))</f>
        <v>253.0285</v>
      </c>
      <c r="D7" s="65">
        <v>8.374</v>
      </c>
      <c r="E7" s="65">
        <v>8.415</v>
      </c>
      <c r="F7" s="74">
        <f t="shared" si="2"/>
        <v>2826.628</v>
      </c>
      <c r="G7" s="75">
        <f t="shared" si="0"/>
        <v>33.9999999996508</v>
      </c>
      <c r="K7" s="82">
        <v>0</v>
      </c>
    </row>
    <row r="8" spans="1:11">
      <c r="A8" s="21">
        <v>44287</v>
      </c>
      <c r="B8" s="77">
        <f>'DC4-1'!B22</f>
        <v>2581.994</v>
      </c>
      <c r="C8" s="77">
        <f>IF(ISERROR(VLOOKUP(A8,'DC4-1'!$A$4:$Q$1997,5,TRUE)),"",VLOOKUP(A8,'DC4-1'!$A$4:$Q$1997,5,TRUE))</f>
        <v>256.094</v>
      </c>
      <c r="D8" s="65">
        <v>11.533</v>
      </c>
      <c r="E8" s="65">
        <v>11.569</v>
      </c>
      <c r="F8" s="74">
        <f t="shared" si="2"/>
        <v>2826.537</v>
      </c>
      <c r="G8" s="75">
        <f t="shared" si="0"/>
        <v>124.999999999545</v>
      </c>
      <c r="K8" s="82">
        <v>0</v>
      </c>
    </row>
    <row r="9" spans="1:11">
      <c r="A9" s="21">
        <v>44295</v>
      </c>
      <c r="B9" s="77">
        <f>'DC4-1'!B23</f>
        <v>2581.994</v>
      </c>
      <c r="C9" s="77">
        <f>IF(ISERROR(VLOOKUP(A9,'DC4-1'!$A$4:$Q$1997,5,TRUE)),"",VLOOKUP(A9,'DC4-1'!$A$4:$Q$1997,5,TRUE))</f>
        <v>256.6705</v>
      </c>
      <c r="D9" s="65">
        <v>12.14</v>
      </c>
      <c r="E9" s="65">
        <v>12.175</v>
      </c>
      <c r="F9" s="74">
        <f t="shared" si="2"/>
        <v>2826.507</v>
      </c>
      <c r="G9" s="75">
        <f t="shared" si="0"/>
        <v>154.999999999291</v>
      </c>
      <c r="K9" s="82">
        <v>0</v>
      </c>
    </row>
    <row r="10" spans="1:11">
      <c r="A10" s="21">
        <v>44318</v>
      </c>
      <c r="B10" s="77">
        <f>'DC4-1'!B24</f>
        <v>2581.994</v>
      </c>
      <c r="C10" s="77">
        <f>IF(ISERROR(VLOOKUP(A10,'DC4-1'!$A$4:$Q$1997,5,TRUE)),"",VLOOKUP(A10,'DC4-1'!$A$4:$Q$1997,5,TRUE))</f>
        <v>259.476</v>
      </c>
      <c r="D10" s="65">
        <v>15.046</v>
      </c>
      <c r="E10" s="65">
        <v>15.081</v>
      </c>
      <c r="F10" s="74">
        <f t="shared" si="2"/>
        <v>2826.4065</v>
      </c>
      <c r="G10" s="75">
        <f t="shared" si="0"/>
        <v>255.499999999756</v>
      </c>
      <c r="K10" s="82">
        <v>0</v>
      </c>
    </row>
    <row r="11" spans="1:11">
      <c r="A11" s="21">
        <v>44325</v>
      </c>
      <c r="B11" s="77">
        <f>'DC4-1'!B25</f>
        <v>2581.994</v>
      </c>
      <c r="C11" s="77">
        <f>IF(ISERROR(VLOOKUP(A11,'DC4-1'!$A$4:$Q$1997,5,TRUE)),"",VLOOKUP(A11,'DC4-1'!$A$4:$Q$1997,5,TRUE))</f>
        <v>259.4725</v>
      </c>
      <c r="D11" s="65">
        <v>15.05</v>
      </c>
      <c r="E11" s="65">
        <v>15.087</v>
      </c>
      <c r="F11" s="74">
        <f t="shared" si="2"/>
        <v>2826.398</v>
      </c>
      <c r="G11" s="75">
        <f t="shared" si="0"/>
        <v>263.999999999669</v>
      </c>
      <c r="K11" s="82">
        <v>0</v>
      </c>
    </row>
    <row r="12" spans="1:11">
      <c r="A12" s="21">
        <v>44333</v>
      </c>
      <c r="B12" s="77">
        <f>'DC4-1'!B26</f>
        <v>2581.994</v>
      </c>
      <c r="C12" s="77">
        <f>IF(ISERROR(VLOOKUP(A12,'DC4-1'!$A$4:$Q$1997,5,TRUE)),"",VLOOKUP(A12,'DC4-1'!$A$4:$Q$1997,5,TRUE))</f>
        <v>259.415</v>
      </c>
      <c r="D12" s="65">
        <v>15.05</v>
      </c>
      <c r="E12" s="65">
        <v>15.089</v>
      </c>
      <c r="F12" s="74">
        <f t="shared" si="2"/>
        <v>2826.3395</v>
      </c>
      <c r="G12" s="75">
        <f t="shared" si="0"/>
        <v>322.499999999764</v>
      </c>
      <c r="K12" s="82">
        <v>0</v>
      </c>
    </row>
    <row r="13" spans="1:11">
      <c r="A13" s="21">
        <v>44345</v>
      </c>
      <c r="B13" s="77">
        <f>'DC4-1'!B27</f>
        <v>2581.994</v>
      </c>
      <c r="C13" s="77">
        <f>IF(ISERROR(VLOOKUP(A13,'DC4-1'!$A$4:$Q$1997,5,TRUE)),"",VLOOKUP(A13,'DC4-1'!$A$4:$Q$1997,5,TRUE))</f>
        <v>259.8015</v>
      </c>
      <c r="D13" s="65">
        <v>15.48</v>
      </c>
      <c r="E13" s="65">
        <v>15.516</v>
      </c>
      <c r="F13" s="74">
        <f t="shared" si="2"/>
        <v>2826.2975</v>
      </c>
      <c r="G13" s="75">
        <f t="shared" si="0"/>
        <v>364.49999999968</v>
      </c>
      <c r="K13" s="82">
        <v>0</v>
      </c>
    </row>
    <row r="14" spans="1:11">
      <c r="A14" s="21">
        <v>44352</v>
      </c>
      <c r="B14" s="77">
        <f>'DC4-1'!B28</f>
        <v>2581.994</v>
      </c>
      <c r="C14" s="77">
        <f>IF(ISERROR(VLOOKUP(A14,'DC4-1'!$A$4:$Q$1997,5,TRUE)),"",VLOOKUP(A14,'DC4-1'!$A$4:$Q$1997,5,TRUE))</f>
        <v>259.7625</v>
      </c>
      <c r="D14" s="65">
        <v>15.479</v>
      </c>
      <c r="E14" s="65">
        <v>15.512</v>
      </c>
      <c r="F14" s="74">
        <f t="shared" si="2"/>
        <v>2826.261</v>
      </c>
      <c r="G14" s="75">
        <f t="shared" si="0"/>
        <v>400.99999999984</v>
      </c>
      <c r="H14" s="75"/>
      <c r="K14" s="82">
        <v>0</v>
      </c>
    </row>
    <row r="15" s="83" customFormat="1" spans="1:13">
      <c r="A15" s="84">
        <v>44356</v>
      </c>
      <c r="B15" s="85">
        <f>AVERAGE(B16:B18)</f>
        <v>2581.994</v>
      </c>
      <c r="C15" s="86">
        <f t="shared" ref="C15:G15" si="3">AVERAGE(C16:C18)</f>
        <v>259.74</v>
      </c>
      <c r="D15" s="86">
        <f t="shared" si="3"/>
        <v>15.4716666666667</v>
      </c>
      <c r="E15" s="86">
        <f t="shared" si="3"/>
        <v>15.508</v>
      </c>
      <c r="F15" s="86">
        <f t="shared" si="3"/>
        <v>2826.24416666667</v>
      </c>
      <c r="G15" s="87">
        <f t="shared" si="3"/>
        <v>417.833333332662</v>
      </c>
      <c r="H15" s="88" t="s">
        <v>23</v>
      </c>
      <c r="I15" s="88"/>
      <c r="K15" s="89"/>
      <c r="M15" s="90"/>
    </row>
    <row r="16" spans="1:11">
      <c r="A16" s="21">
        <v>44356</v>
      </c>
      <c r="B16" s="77">
        <f>'DC4-1'!B29</f>
        <v>2581.994</v>
      </c>
      <c r="C16" s="77">
        <f>IF(ISERROR(VLOOKUP(A16,'DC4-1'!$A$4:$Q$1997,5,TRUE)),"",VLOOKUP(A16,'DC4-1'!$A$4:$Q$1997,5,TRUE))</f>
        <v>259.74</v>
      </c>
      <c r="D16" s="65">
        <v>15.472</v>
      </c>
      <c r="E16" s="65">
        <v>15.507</v>
      </c>
      <c r="F16" s="74">
        <f t="shared" si="2"/>
        <v>2826.2445</v>
      </c>
      <c r="G16" s="75">
        <f t="shared" si="0"/>
        <v>417.499999999563</v>
      </c>
      <c r="K16" s="82">
        <v>0</v>
      </c>
    </row>
    <row r="17" spans="1:11">
      <c r="A17" s="21">
        <v>44356</v>
      </c>
      <c r="B17" s="77">
        <f>'DC4-1'!B30</f>
        <v>2581.994</v>
      </c>
      <c r="C17" s="77">
        <f>IF(ISERROR(VLOOKUP(A17,'DC4-1'!$A$4:$Q$1997,5,TRUE)),"",VLOOKUP(A17,'DC4-1'!$A$4:$Q$1997,5,TRUE))</f>
        <v>259.74</v>
      </c>
      <c r="D17" s="65">
        <v>15.472</v>
      </c>
      <c r="E17" s="65">
        <v>15.508</v>
      </c>
      <c r="F17" s="74">
        <f t="shared" si="2"/>
        <v>2826.244</v>
      </c>
      <c r="G17" s="75">
        <f t="shared" si="0"/>
        <v>417.999999999211</v>
      </c>
      <c r="K17" s="82">
        <v>0</v>
      </c>
    </row>
    <row r="18" spans="1:11">
      <c r="A18" s="21">
        <v>44356</v>
      </c>
      <c r="B18" s="77">
        <f>'DC4-1'!B31</f>
        <v>2581.994</v>
      </c>
      <c r="C18" s="77">
        <f>IF(ISERROR(VLOOKUP(A18,'DC4-1'!$A$4:$Q$1997,5,TRUE)),"",VLOOKUP(A18,'DC4-1'!$A$4:$Q$1997,5,TRUE))</f>
        <v>259.74</v>
      </c>
      <c r="D18" s="65">
        <v>15.471</v>
      </c>
      <c r="E18" s="65">
        <v>15.509</v>
      </c>
      <c r="F18" s="74">
        <f t="shared" si="2"/>
        <v>2826.244</v>
      </c>
      <c r="G18" s="75">
        <f t="shared" si="0"/>
        <v>417.999999999211</v>
      </c>
      <c r="K18" s="82">
        <v>0</v>
      </c>
    </row>
    <row r="19" spans="1:11">
      <c r="A19" s="21">
        <v>44361</v>
      </c>
      <c r="B19" s="77">
        <f>'DC4-1'!B32</f>
        <v>2581.994</v>
      </c>
      <c r="C19" s="77">
        <f>IF(ISERROR(VLOOKUP(A19,'DC4-1'!$A$4:$Q$1997,5,TRUE)),"",VLOOKUP(A19,'DC4-1'!$A$4:$Q$1997,5,TRUE))</f>
        <v>260.884</v>
      </c>
      <c r="D19" s="65">
        <v>16.651</v>
      </c>
      <c r="E19" s="65">
        <v>16.687</v>
      </c>
      <c r="F19" s="74">
        <f t="shared" si="2"/>
        <v>2826.209</v>
      </c>
      <c r="G19" s="75">
        <f t="shared" si="0"/>
        <v>452.99999999952</v>
      </c>
      <c r="K19" s="82">
        <v>0</v>
      </c>
    </row>
    <row r="20" spans="1:11">
      <c r="A20" s="21">
        <v>44363</v>
      </c>
      <c r="B20" s="77">
        <f>'DC4-1'!B33</f>
        <v>2581.994</v>
      </c>
      <c r="C20" s="77">
        <f>IF(ISERROR(VLOOKUP(A20,'DC4-1'!$A$4:$Q$1997,5,TRUE)),"",VLOOKUP(A20,'DC4-1'!$A$4:$Q$1997,5,TRUE))</f>
        <v>260.87</v>
      </c>
      <c r="D20" s="65">
        <v>16.642</v>
      </c>
      <c r="E20" s="65">
        <v>16.678</v>
      </c>
      <c r="F20" s="74">
        <f t="shared" si="2"/>
        <v>2826.204</v>
      </c>
      <c r="G20" s="75">
        <f t="shared" si="0"/>
        <v>457.999999999629</v>
      </c>
      <c r="K20" s="82">
        <v>0</v>
      </c>
    </row>
    <row r="21" spans="1:11">
      <c r="A21" s="21">
        <v>44366</v>
      </c>
      <c r="B21" s="77">
        <f>'DC4-1'!B34</f>
        <v>2581.994</v>
      </c>
      <c r="C21" s="77">
        <f>IF(ISERROR(VLOOKUP(A21,'DC4-1'!$A$4:$Q$1997,5,TRUE)),"",VLOOKUP(A21,'DC4-1'!$A$4:$Q$1997,5,TRUE))</f>
        <v>260.858</v>
      </c>
      <c r="D21" s="65">
        <v>16.652</v>
      </c>
      <c r="E21" s="65">
        <v>16.682</v>
      </c>
      <c r="F21" s="74">
        <f t="shared" si="2"/>
        <v>2826.185</v>
      </c>
      <c r="G21" s="75">
        <f t="shared" si="0"/>
        <v>476.999999999407</v>
      </c>
      <c r="K21" s="82">
        <v>0</v>
      </c>
    </row>
    <row r="22" spans="1:11">
      <c r="A22" s="21">
        <v>44367</v>
      </c>
      <c r="B22" s="77">
        <f>'DC4-1'!B35</f>
        <v>2581.994</v>
      </c>
      <c r="C22" s="77">
        <f>IF(ISERROR(VLOOKUP(A22,'DC4-1'!$A$4:$Q$1997,5,TRUE)),"",VLOOKUP(A22,'DC4-1'!$A$4:$Q$1997,5,TRUE))</f>
        <v>260.8105</v>
      </c>
      <c r="D22" s="65">
        <v>16.638</v>
      </c>
      <c r="E22" s="65">
        <v>16.672</v>
      </c>
      <c r="F22" s="74">
        <f t="shared" si="2"/>
        <v>2826.1495</v>
      </c>
      <c r="G22" s="75">
        <f t="shared" si="0"/>
        <v>512.499999999818</v>
      </c>
      <c r="K22" s="82">
        <v>0</v>
      </c>
    </row>
    <row r="23" spans="1:11">
      <c r="A23" s="21">
        <v>44372</v>
      </c>
      <c r="B23" s="77">
        <f>'DC4-1'!B36</f>
        <v>2581.994</v>
      </c>
      <c r="C23" s="77">
        <f>IF(ISERROR(VLOOKUP(A23,'DC4-1'!$A$4:$Q$1997,5,TRUE)),"",VLOOKUP(A23,'DC4-1'!$A$4:$Q$1997,5,TRUE))</f>
        <v>260.8405</v>
      </c>
      <c r="D23" s="65">
        <v>16.643</v>
      </c>
      <c r="E23" s="65">
        <v>16.679</v>
      </c>
      <c r="F23" s="74">
        <f t="shared" si="2"/>
        <v>2826.1735</v>
      </c>
      <c r="G23" s="75">
        <f t="shared" si="0"/>
        <v>488.499999999931</v>
      </c>
      <c r="K23" s="82">
        <v>0</v>
      </c>
    </row>
    <row r="24" spans="1:11">
      <c r="A24" s="21">
        <v>44373</v>
      </c>
      <c r="B24" s="77">
        <f>'DC4-1'!B37</f>
        <v>2581.994</v>
      </c>
      <c r="C24" s="77">
        <f>IF(ISERROR(VLOOKUP(A24,'DC4-1'!$A$4:$Q$1997,5,TRUE)),"",VLOOKUP(A24,'DC4-1'!$A$4:$Q$1997,5,TRUE))</f>
        <v>260.83</v>
      </c>
      <c r="D24" s="65">
        <v>16.636</v>
      </c>
      <c r="E24" s="65">
        <v>16.673</v>
      </c>
      <c r="F24" s="74">
        <f t="shared" si="2"/>
        <v>2826.1695</v>
      </c>
      <c r="G24" s="75">
        <f t="shared" si="0"/>
        <v>492.499999999836</v>
      </c>
      <c r="K24" s="82">
        <v>0</v>
      </c>
    </row>
    <row r="25" spans="1:11">
      <c r="A25" s="21">
        <v>44377</v>
      </c>
      <c r="B25" s="77">
        <f>'DC4-1'!B38</f>
        <v>2581.994</v>
      </c>
      <c r="C25" s="77">
        <f>IF(ISERROR(VLOOKUP(A25,'DC4-1'!$A$4:$Q$1997,5,TRUE)),"",VLOOKUP(A25,'DC4-1'!$A$4:$Q$1997,5,TRUE))</f>
        <v>260.8085</v>
      </c>
      <c r="D25" s="65">
        <v>16.633</v>
      </c>
      <c r="E25" s="65">
        <v>16.67</v>
      </c>
      <c r="F25" s="74">
        <f t="shared" si="2"/>
        <v>2826.151</v>
      </c>
      <c r="G25" s="75">
        <f t="shared" si="0"/>
        <v>510.999999999513</v>
      </c>
      <c r="K25" s="82">
        <v>0</v>
      </c>
    </row>
    <row r="26" spans="1:11">
      <c r="A26" s="21">
        <v>44380</v>
      </c>
      <c r="B26" s="77">
        <f>'DC4-1'!B39</f>
        <v>2581.994</v>
      </c>
      <c r="C26" s="77">
        <f>IF(ISERROR(VLOOKUP(A26,'DC4-1'!$A$4:$Q$1997,5,TRUE)),"",VLOOKUP(A26,'DC4-1'!$A$4:$Q$1997,5,TRUE))</f>
        <v>260.789</v>
      </c>
      <c r="D26" s="65">
        <v>16.637</v>
      </c>
      <c r="E26" s="65">
        <v>16.67</v>
      </c>
      <c r="F26" s="74">
        <f t="shared" si="2"/>
        <v>2826.1295</v>
      </c>
      <c r="G26" s="75">
        <f t="shared" si="0"/>
        <v>532.499999999345</v>
      </c>
      <c r="K26" s="82">
        <v>0</v>
      </c>
    </row>
    <row r="27" spans="1:11">
      <c r="A27" s="21">
        <v>44383</v>
      </c>
      <c r="B27" s="77">
        <f>'DC4-1'!B40</f>
        <v>2581.994</v>
      </c>
      <c r="C27" s="77">
        <f>IF(ISERROR(VLOOKUP(A27,'DC4-1'!$A$4:$Q$1997,5,TRUE)),"",VLOOKUP(A27,'DC4-1'!$A$4:$Q$1997,5,TRUE))</f>
        <v>260.794</v>
      </c>
      <c r="D27" s="65">
        <v>16.637</v>
      </c>
      <c r="E27" s="65">
        <v>16.677</v>
      </c>
      <c r="F27" s="74">
        <f t="shared" si="2"/>
        <v>2826.131</v>
      </c>
      <c r="G27" s="75">
        <f t="shared" si="0"/>
        <v>530.999999999949</v>
      </c>
      <c r="K27" s="82">
        <v>0</v>
      </c>
    </row>
    <row r="28" spans="1:11">
      <c r="A28" s="21">
        <v>44385</v>
      </c>
      <c r="B28" s="77">
        <f>'DC4-1'!B41</f>
        <v>2581.994</v>
      </c>
      <c r="C28" s="77">
        <f>IF(ISERROR(VLOOKUP(A28,'DC4-1'!$A$4:$Q$1997,5,TRUE)),"",VLOOKUP(A28,'DC4-1'!$A$4:$Q$1997,5,TRUE))</f>
        <v>260.7795</v>
      </c>
      <c r="D28" s="65">
        <v>16.637</v>
      </c>
      <c r="E28" s="65">
        <v>16.673</v>
      </c>
      <c r="F28" s="74">
        <f t="shared" si="2"/>
        <v>2826.1185</v>
      </c>
      <c r="G28" s="75">
        <f t="shared" si="0"/>
        <v>543.499999999767</v>
      </c>
      <c r="K28" s="82">
        <v>0</v>
      </c>
    </row>
    <row r="29" spans="1:11">
      <c r="A29" s="21">
        <v>44387</v>
      </c>
      <c r="B29" s="77">
        <f>'DC4-1'!B42</f>
        <v>2581.994</v>
      </c>
      <c r="C29" s="77">
        <f>IF(ISERROR(VLOOKUP(A29,'DC4-1'!$A$4:$Q$1997,5,TRUE)),"",VLOOKUP(A29,'DC4-1'!$A$4:$Q$1997,5,TRUE))</f>
        <v>260.775</v>
      </c>
      <c r="D29" s="65">
        <v>16.638</v>
      </c>
      <c r="E29" s="65">
        <v>16.677</v>
      </c>
      <c r="F29" s="74">
        <f t="shared" si="2"/>
        <v>2826.1115</v>
      </c>
      <c r="G29" s="75">
        <f t="shared" si="0"/>
        <v>550.499999999374</v>
      </c>
      <c r="K29" s="82">
        <v>0</v>
      </c>
    </row>
    <row r="30" spans="1:11">
      <c r="A30" s="21">
        <v>44390</v>
      </c>
      <c r="B30" s="77">
        <f>'DC4-1'!B43</f>
        <v>2581.994</v>
      </c>
      <c r="C30" s="77">
        <f>IF(ISERROR(VLOOKUP(A30,'DC4-1'!$A$4:$Q$1997,5,TRUE)),"",VLOOKUP(A30,'DC4-1'!$A$4:$Q$1997,5,TRUE))</f>
        <v>260.771</v>
      </c>
      <c r="D30" s="65">
        <v>16.636</v>
      </c>
      <c r="E30" s="65">
        <v>16.674</v>
      </c>
      <c r="F30" s="74">
        <f t="shared" si="2"/>
        <v>2826.11</v>
      </c>
      <c r="G30" s="75">
        <f t="shared" si="0"/>
        <v>551.99999999968</v>
      </c>
      <c r="K30" s="82">
        <v>0</v>
      </c>
    </row>
    <row r="31" spans="1:11">
      <c r="A31" s="21">
        <v>44397</v>
      </c>
      <c r="B31" s="77">
        <f>'DC4-1'!B44</f>
        <v>2581.994</v>
      </c>
      <c r="C31" s="77">
        <f>IF(ISERROR(VLOOKUP(A31,'DC4-1'!$A$4:$Q$1997,5,TRUE)),"",VLOOKUP(A31,'DC4-1'!$A$4:$Q$1997,5,TRUE))</f>
        <v>262.638</v>
      </c>
      <c r="D31" s="65">
        <v>18.547</v>
      </c>
      <c r="E31" s="65">
        <v>18.583</v>
      </c>
      <c r="F31" s="74">
        <f t="shared" si="2"/>
        <v>2826.067</v>
      </c>
      <c r="G31" s="75">
        <f t="shared" si="0"/>
        <v>594.9999999998</v>
      </c>
      <c r="K31" s="82">
        <v>0</v>
      </c>
    </row>
    <row r="32" spans="1:11">
      <c r="A32" s="21">
        <v>44401</v>
      </c>
      <c r="B32" s="77">
        <f>'DC4-1'!B45</f>
        <v>2581.994</v>
      </c>
      <c r="C32" s="77">
        <f>IF(ISERROR(VLOOKUP(A32,'DC4-1'!$A$4:$Q$1997,5,TRUE)),"",VLOOKUP(A32,'DC4-1'!$A$4:$Q$1997,5,TRUE))</f>
        <v>262.635</v>
      </c>
      <c r="D32" s="65">
        <v>18.545</v>
      </c>
      <c r="E32" s="65">
        <v>18.582</v>
      </c>
      <c r="F32" s="74">
        <f t="shared" si="2"/>
        <v>2826.0655</v>
      </c>
      <c r="G32" s="75">
        <f t="shared" si="0"/>
        <v>596.500000000106</v>
      </c>
      <c r="K32" s="82">
        <v>0</v>
      </c>
    </row>
    <row r="33" spans="1:11">
      <c r="A33" s="21">
        <v>44437</v>
      </c>
      <c r="B33" s="77">
        <f>'DC4-1'!B46</f>
        <v>2581.994</v>
      </c>
      <c r="C33" s="77">
        <f>IF(ISERROR(VLOOKUP(A33,'DC4-1'!$A$4:$Q$1997,5,TRUE)),"",VLOOKUP(A33,'DC4-1'!$A$4:$Q$1997,5,TRUE))</f>
        <v>269.265</v>
      </c>
      <c r="D33" s="65">
        <v>25.336</v>
      </c>
      <c r="E33" s="65">
        <v>25.374</v>
      </c>
      <c r="F33" s="74">
        <f t="shared" si="2"/>
        <v>2825.904</v>
      </c>
      <c r="G33" s="75">
        <f t="shared" si="0"/>
        <v>757.999999999811</v>
      </c>
      <c r="K33" s="82">
        <v>0</v>
      </c>
    </row>
    <row r="34" spans="1:11">
      <c r="A34" s="21">
        <v>44445</v>
      </c>
      <c r="B34" s="77">
        <f>'DC4-1'!B47</f>
        <v>2581.994</v>
      </c>
      <c r="C34" s="77">
        <f>IF(ISERROR(VLOOKUP(A34,'DC4-1'!$A$4:$Q$1997,5,TRUE)),"",VLOOKUP(A34,'DC4-1'!$A$4:$Q$1997,5,TRUE))</f>
        <v>269.7915</v>
      </c>
      <c r="D34" s="65">
        <v>25.895</v>
      </c>
      <c r="E34" s="65">
        <v>25.933</v>
      </c>
      <c r="F34" s="74">
        <f t="shared" si="2"/>
        <v>2825.8715</v>
      </c>
      <c r="G34" s="75">
        <f t="shared" si="0"/>
        <v>790.500000000065</v>
      </c>
      <c r="K34" s="82">
        <v>0</v>
      </c>
    </row>
    <row r="35" spans="1:11">
      <c r="A35" s="21">
        <v>44448</v>
      </c>
      <c r="B35" s="77">
        <f>'DC4-1'!B48</f>
        <v>2581.994</v>
      </c>
      <c r="C35" s="77">
        <f>IF(ISERROR(VLOOKUP(A35,'DC4-1'!$A$4:$Q$1997,5,TRUE)),"",VLOOKUP(A35,'DC4-1'!$A$4:$Q$1997,5,TRUE))</f>
        <v>269.7105</v>
      </c>
      <c r="D35" s="65">
        <v>25.87</v>
      </c>
      <c r="E35" s="65">
        <v>25.93</v>
      </c>
      <c r="F35" s="74">
        <f t="shared" si="2"/>
        <v>2825.8045</v>
      </c>
      <c r="G35" s="75">
        <f t="shared" si="0"/>
        <v>857.499999999618</v>
      </c>
      <c r="K35" s="82">
        <v>0</v>
      </c>
    </row>
    <row r="36" spans="1:11">
      <c r="A36" s="21"/>
      <c r="B36" s="77"/>
      <c r="C36" s="77"/>
      <c r="D36" s="65"/>
      <c r="E36" s="65"/>
      <c r="F36" s="74"/>
      <c r="G36" s="75"/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H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v>0</v>
      </c>
    </row>
    <row r="60" spans="1:11">
      <c r="A60" s="21"/>
      <c r="B60" s="77"/>
      <c r="C60" s="77"/>
      <c r="F60" s="74"/>
      <c r="G60" s="75"/>
      <c r="H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6"/>
  <sheetViews>
    <sheetView topLeftCell="A10" workbookViewId="0">
      <selection activeCell="E34" sqref="E34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267</v>
      </c>
      <c r="B2" s="65"/>
      <c r="C2" s="69">
        <v>44272</v>
      </c>
      <c r="D2" s="70" t="s">
        <v>268</v>
      </c>
      <c r="E2" s="70" t="s">
        <v>269</v>
      </c>
      <c r="F2" s="71">
        <v>2833.55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44273</v>
      </c>
      <c r="B4" s="77">
        <f>'DC4-1'!B19</f>
        <v>2581.994</v>
      </c>
      <c r="C4" s="77">
        <f>IF(ISERROR(VLOOKUP(A4,'DC4-1'!$A$4:$Q$1997,5,TRUE)),"",VLOOKUP(A4,'DC4-1'!$A$4:$Q$1997,5,TRUE))</f>
        <v>253.0285</v>
      </c>
      <c r="D4" s="65">
        <v>1.264</v>
      </c>
      <c r="E4" s="65">
        <v>1.284</v>
      </c>
      <c r="F4" s="74">
        <f t="shared" ref="F4:F33" si="0">(B4+C4)-(D4+E4)/2</f>
        <v>2833.7485</v>
      </c>
      <c r="G4" s="75">
        <f t="shared" ref="G4:G33" si="1">($F$4-F4)*1000</f>
        <v>0</v>
      </c>
      <c r="K4" s="82">
        <v>0</v>
      </c>
    </row>
    <row r="5" spans="1:11">
      <c r="A5" s="21">
        <v>44287</v>
      </c>
      <c r="B5" s="77">
        <f>'DC4-1'!B20</f>
        <v>2581.994</v>
      </c>
      <c r="C5" s="77">
        <f>IF(ISERROR(VLOOKUP(A5,'DC4-1'!$A$4:$Q$1997,5,TRUE)),"",VLOOKUP(A5,'DC4-1'!$A$4:$Q$1997,5,TRUE))</f>
        <v>256.094</v>
      </c>
      <c r="D5" s="65">
        <v>4.418</v>
      </c>
      <c r="E5" s="65">
        <v>4.456</v>
      </c>
      <c r="F5" s="74">
        <f t="shared" si="0"/>
        <v>2833.651</v>
      </c>
      <c r="G5" s="75">
        <f t="shared" si="1"/>
        <v>97.4999999998545</v>
      </c>
      <c r="K5" s="82">
        <v>0</v>
      </c>
    </row>
    <row r="6" spans="1:11">
      <c r="A6" s="21">
        <v>44295</v>
      </c>
      <c r="B6" s="77">
        <f>'DC4-1'!B21</f>
        <v>2581.994</v>
      </c>
      <c r="C6" s="77">
        <f>IF(ISERROR(VLOOKUP(A6,'DC4-1'!$A$4:$Q$1997,5,TRUE)),"",VLOOKUP(A6,'DC4-1'!$A$4:$Q$1997,5,TRUE))</f>
        <v>256.6705</v>
      </c>
      <c r="D6" s="65">
        <v>5.022</v>
      </c>
      <c r="E6" s="65">
        <v>5.063</v>
      </c>
      <c r="F6" s="74">
        <f t="shared" si="0"/>
        <v>2833.622</v>
      </c>
      <c r="G6" s="75">
        <f t="shared" si="1"/>
        <v>126.499999999851</v>
      </c>
      <c r="K6" s="82">
        <v>0</v>
      </c>
    </row>
    <row r="7" spans="1:11">
      <c r="A7" s="21">
        <v>44318</v>
      </c>
      <c r="B7" s="77">
        <f>'DC4-1'!B22</f>
        <v>2581.994</v>
      </c>
      <c r="C7" s="77">
        <f>IF(ISERROR(VLOOKUP(A7,'DC4-1'!$A$4:$Q$1997,5,TRUE)),"",VLOOKUP(A7,'DC4-1'!$A$4:$Q$1997,5,TRUE))</f>
        <v>259.476</v>
      </c>
      <c r="D7" s="65">
        <v>7.948</v>
      </c>
      <c r="E7" s="65">
        <v>7.986</v>
      </c>
      <c r="F7" s="74">
        <f t="shared" si="0"/>
        <v>2833.503</v>
      </c>
      <c r="G7" s="75">
        <f t="shared" si="1"/>
        <v>245.499999999993</v>
      </c>
      <c r="K7" s="82">
        <v>0</v>
      </c>
    </row>
    <row r="8" spans="1:11">
      <c r="A8" s="21">
        <v>44325</v>
      </c>
      <c r="B8" s="77">
        <f>'DC4-1'!B23</f>
        <v>2581.994</v>
      </c>
      <c r="C8" s="77">
        <f>IF(ISERROR(VLOOKUP(A8,'DC4-1'!$A$4:$Q$1997,5,TRUE)),"",VLOOKUP(A8,'DC4-1'!$A$4:$Q$1997,5,TRUE))</f>
        <v>259.4725</v>
      </c>
      <c r="D8" s="65">
        <v>7.955</v>
      </c>
      <c r="E8" s="65">
        <v>7.991</v>
      </c>
      <c r="F8" s="74">
        <f t="shared" si="0"/>
        <v>2833.4935</v>
      </c>
      <c r="G8" s="75">
        <f t="shared" si="1"/>
        <v>255.000000000109</v>
      </c>
      <c r="K8" s="82">
        <v>0</v>
      </c>
    </row>
    <row r="9" spans="1:11">
      <c r="A9" s="21">
        <v>44333</v>
      </c>
      <c r="B9" s="77">
        <f>'DC4-1'!B24</f>
        <v>2581.994</v>
      </c>
      <c r="C9" s="77">
        <f>IF(ISERROR(VLOOKUP(A9,'DC4-1'!$A$4:$Q$1997,5,TRUE)),"",VLOOKUP(A9,'DC4-1'!$A$4:$Q$1997,5,TRUE))</f>
        <v>259.415</v>
      </c>
      <c r="D9" s="65">
        <v>7.963</v>
      </c>
      <c r="E9" s="65">
        <v>7.997</v>
      </c>
      <c r="F9" s="74">
        <f t="shared" si="0"/>
        <v>2833.429</v>
      </c>
      <c r="G9" s="75">
        <f t="shared" si="1"/>
        <v>319.500000000062</v>
      </c>
      <c r="H9" s="91"/>
      <c r="K9" s="82">
        <v>0</v>
      </c>
    </row>
    <row r="10" spans="1:11">
      <c r="A10" s="21">
        <v>44345</v>
      </c>
      <c r="B10" s="77">
        <f>'DC4-1'!B25</f>
        <v>2581.994</v>
      </c>
      <c r="C10" s="77">
        <f>IF(ISERROR(VLOOKUP(A10,'DC4-1'!$A$4:$Q$1997,5,TRUE)),"",VLOOKUP(A10,'DC4-1'!$A$4:$Q$1997,5,TRUE))</f>
        <v>259.8015</v>
      </c>
      <c r="D10" s="65">
        <v>8.387</v>
      </c>
      <c r="E10" s="65">
        <v>8.425</v>
      </c>
      <c r="F10" s="74">
        <f t="shared" si="0"/>
        <v>2833.3895</v>
      </c>
      <c r="G10" s="75">
        <f t="shared" si="1"/>
        <v>358.999999999924</v>
      </c>
      <c r="K10" s="82">
        <v>0</v>
      </c>
    </row>
    <row r="11" spans="1:11">
      <c r="A11" s="21">
        <v>44352</v>
      </c>
      <c r="B11" s="77">
        <f>'DC4-1'!B26</f>
        <v>2581.994</v>
      </c>
      <c r="C11" s="77">
        <f>IF(ISERROR(VLOOKUP(A11,'DC4-1'!$A$4:$Q$1997,5,TRUE)),"",VLOOKUP(A11,'DC4-1'!$A$4:$Q$1997,5,TRUE))</f>
        <v>259.7625</v>
      </c>
      <c r="D11" s="65">
        <v>8.393</v>
      </c>
      <c r="E11" s="65">
        <v>8.428</v>
      </c>
      <c r="F11" s="74">
        <f t="shared" si="0"/>
        <v>2833.346</v>
      </c>
      <c r="G11" s="75">
        <f t="shared" si="1"/>
        <v>402.500000000146</v>
      </c>
      <c r="K11" s="82">
        <v>0</v>
      </c>
    </row>
    <row r="12" s="83" customFormat="1" spans="1:13">
      <c r="A12" s="84">
        <v>44356</v>
      </c>
      <c r="B12" s="85">
        <f>AVERAGE(B13:B15)</f>
        <v>2581.994</v>
      </c>
      <c r="C12" s="86">
        <f t="shared" ref="C12:G12" si="2">AVERAGE(C13:C15)</f>
        <v>259.74</v>
      </c>
      <c r="D12" s="86">
        <f t="shared" si="2"/>
        <v>8.38333333333333</v>
      </c>
      <c r="E12" s="86">
        <f t="shared" si="2"/>
        <v>8.41833333333333</v>
      </c>
      <c r="F12" s="86">
        <f t="shared" si="2"/>
        <v>2833.33316666667</v>
      </c>
      <c r="G12" s="87">
        <f t="shared" si="2"/>
        <v>415.333333333213</v>
      </c>
      <c r="H12" s="88" t="s">
        <v>23</v>
      </c>
      <c r="I12" s="88"/>
      <c r="K12" s="89"/>
      <c r="M12" s="90"/>
    </row>
    <row r="13" spans="1:11">
      <c r="A13" s="21">
        <v>44356</v>
      </c>
      <c r="B13" s="77">
        <f>'DC4-1'!B27</f>
        <v>2581.994</v>
      </c>
      <c r="C13" s="77">
        <f>IF(ISERROR(VLOOKUP(A13,'DC4-1'!$A$4:$Q$1997,5,TRUE)),"",VLOOKUP(A13,'DC4-1'!$A$4:$Q$1997,5,TRUE))</f>
        <v>259.74</v>
      </c>
      <c r="D13" s="65">
        <v>8.383</v>
      </c>
      <c r="E13" s="65">
        <v>8.418</v>
      </c>
      <c r="F13" s="74">
        <f t="shared" si="0"/>
        <v>2833.3335</v>
      </c>
      <c r="G13" s="75">
        <f t="shared" si="1"/>
        <v>414.999999999964</v>
      </c>
      <c r="K13" s="82">
        <v>0</v>
      </c>
    </row>
    <row r="14" spans="1:11">
      <c r="A14" s="21">
        <v>44356</v>
      </c>
      <c r="B14" s="77">
        <f>'DC4-1'!B28</f>
        <v>2581.994</v>
      </c>
      <c r="C14" s="77">
        <f>IF(ISERROR(VLOOKUP(A14,'DC4-1'!$A$4:$Q$1997,5,TRUE)),"",VLOOKUP(A14,'DC4-1'!$A$4:$Q$1997,5,TRUE))</f>
        <v>259.74</v>
      </c>
      <c r="D14" s="65">
        <v>8.384</v>
      </c>
      <c r="E14" s="65">
        <v>8.419</v>
      </c>
      <c r="F14" s="74">
        <f t="shared" si="0"/>
        <v>2833.3325</v>
      </c>
      <c r="G14" s="75">
        <f t="shared" si="1"/>
        <v>415.999999999713</v>
      </c>
      <c r="H14" s="75"/>
      <c r="K14" s="82">
        <v>0</v>
      </c>
    </row>
    <row r="15" spans="1:11">
      <c r="A15" s="21">
        <v>44356</v>
      </c>
      <c r="B15" s="77">
        <f>'DC4-1'!B29</f>
        <v>2581.994</v>
      </c>
      <c r="C15" s="77">
        <f>IF(ISERROR(VLOOKUP(A15,'DC4-1'!$A$4:$Q$1997,5,TRUE)),"",VLOOKUP(A15,'DC4-1'!$A$4:$Q$1997,5,TRUE))</f>
        <v>259.74</v>
      </c>
      <c r="D15" s="65">
        <v>8.383</v>
      </c>
      <c r="E15" s="65">
        <v>8.418</v>
      </c>
      <c r="F15" s="74">
        <f t="shared" si="0"/>
        <v>2833.3335</v>
      </c>
      <c r="G15" s="75">
        <f t="shared" si="1"/>
        <v>414.999999999964</v>
      </c>
      <c r="K15" s="82">
        <v>0</v>
      </c>
    </row>
    <row r="16" spans="1:11">
      <c r="A16" s="21">
        <v>44361</v>
      </c>
      <c r="B16" s="77">
        <f>'DC4-1'!B30</f>
        <v>2581.994</v>
      </c>
      <c r="C16" s="77">
        <f>IF(ISERROR(VLOOKUP(A16,'DC4-1'!$A$4:$Q$1997,5,TRUE)),"",VLOOKUP(A16,'DC4-1'!$A$4:$Q$1997,5,TRUE))</f>
        <v>260.884</v>
      </c>
      <c r="D16" s="65">
        <v>9.567</v>
      </c>
      <c r="E16" s="65">
        <v>9.603</v>
      </c>
      <c r="F16" s="74">
        <f t="shared" si="0"/>
        <v>2833.293</v>
      </c>
      <c r="G16" s="75">
        <f t="shared" si="1"/>
        <v>455.500000000029</v>
      </c>
      <c r="K16" s="82">
        <v>0</v>
      </c>
    </row>
    <row r="17" spans="1:11">
      <c r="A17" s="21">
        <v>44363</v>
      </c>
      <c r="B17" s="77">
        <f>'DC4-1'!B31</f>
        <v>2581.994</v>
      </c>
      <c r="C17" s="77">
        <f>IF(ISERROR(VLOOKUP(A17,'DC4-1'!$A$4:$Q$1997,5,TRUE)),"",VLOOKUP(A17,'DC4-1'!$A$4:$Q$1997,5,TRUE))</f>
        <v>260.87</v>
      </c>
      <c r="D17" s="65">
        <v>9.564</v>
      </c>
      <c r="E17" s="65">
        <v>9.6</v>
      </c>
      <c r="F17" s="74">
        <f t="shared" si="0"/>
        <v>2833.282</v>
      </c>
      <c r="G17" s="75">
        <f t="shared" si="1"/>
        <v>466.499999999996</v>
      </c>
      <c r="K17" s="82">
        <v>0</v>
      </c>
    </row>
    <row r="18" spans="1:11">
      <c r="A18" s="21">
        <v>44366</v>
      </c>
      <c r="B18" s="77">
        <f>'DC4-1'!B32</f>
        <v>2581.994</v>
      </c>
      <c r="C18" s="77">
        <f>IF(ISERROR(VLOOKUP(A18,'DC4-1'!$A$4:$Q$1997,5,TRUE)),"",VLOOKUP(A18,'DC4-1'!$A$4:$Q$1997,5,TRUE))</f>
        <v>260.858</v>
      </c>
      <c r="D18" s="65">
        <v>9.562</v>
      </c>
      <c r="E18" s="65">
        <v>9.598</v>
      </c>
      <c r="F18" s="74">
        <f t="shared" si="0"/>
        <v>2833.272</v>
      </c>
      <c r="G18" s="75">
        <f t="shared" si="1"/>
        <v>476.49999999976</v>
      </c>
      <c r="K18" s="82">
        <v>0</v>
      </c>
    </row>
    <row r="19" spans="1:11">
      <c r="A19" s="21">
        <v>44367</v>
      </c>
      <c r="B19" s="77">
        <f>'DC4-1'!B33</f>
        <v>2581.994</v>
      </c>
      <c r="C19" s="77">
        <f>IF(ISERROR(VLOOKUP(A19,'DC4-1'!$A$4:$Q$1997,5,TRUE)),"",VLOOKUP(A19,'DC4-1'!$A$4:$Q$1997,5,TRUE))</f>
        <v>260.8105</v>
      </c>
      <c r="D19" s="65">
        <v>9.56</v>
      </c>
      <c r="E19" s="65">
        <v>9.591</v>
      </c>
      <c r="F19" s="74">
        <f t="shared" si="0"/>
        <v>2833.229</v>
      </c>
      <c r="G19" s="75">
        <f t="shared" si="1"/>
        <v>519.49999999988</v>
      </c>
      <c r="K19" s="82">
        <v>0</v>
      </c>
    </row>
    <row r="20" spans="1:11">
      <c r="A20" s="21">
        <v>44372</v>
      </c>
      <c r="B20" s="77">
        <f>'DC4-1'!B34</f>
        <v>2581.994</v>
      </c>
      <c r="C20" s="77">
        <f>IF(ISERROR(VLOOKUP(A20,'DC4-1'!$A$4:$Q$1997,5,TRUE)),"",VLOOKUP(A20,'DC4-1'!$A$4:$Q$1997,5,TRUE))</f>
        <v>260.8405</v>
      </c>
      <c r="D20" s="65">
        <v>9.559</v>
      </c>
      <c r="E20" s="65">
        <v>9.596</v>
      </c>
      <c r="F20" s="74">
        <f t="shared" si="0"/>
        <v>2833.257</v>
      </c>
      <c r="G20" s="75">
        <f t="shared" si="1"/>
        <v>491.500000000087</v>
      </c>
      <c r="K20" s="82">
        <v>0</v>
      </c>
    </row>
    <row r="21" spans="1:11">
      <c r="A21" s="21">
        <v>44373</v>
      </c>
      <c r="B21" s="77">
        <f>'DC4-1'!B35</f>
        <v>2581.994</v>
      </c>
      <c r="C21" s="77">
        <f>IF(ISERROR(VLOOKUP(A21,'DC4-1'!$A$4:$Q$1997,5,TRUE)),"",VLOOKUP(A21,'DC4-1'!$A$4:$Q$1997,5,TRUE))</f>
        <v>260.83</v>
      </c>
      <c r="D21" s="65">
        <v>9.558</v>
      </c>
      <c r="E21" s="65">
        <v>9.595</v>
      </c>
      <c r="F21" s="74">
        <f t="shared" si="0"/>
        <v>2833.2475</v>
      </c>
      <c r="G21" s="75">
        <f t="shared" si="1"/>
        <v>501.000000000204</v>
      </c>
      <c r="K21" s="82">
        <v>0</v>
      </c>
    </row>
    <row r="22" spans="1:11">
      <c r="A22" s="21">
        <v>44375</v>
      </c>
      <c r="B22" s="77">
        <f>'DC4-1'!B36</f>
        <v>2581.994</v>
      </c>
      <c r="C22" s="77">
        <f>IF(ISERROR(VLOOKUP(A22,'DC4-1'!$A$4:$Q$1997,5,TRUE)),"",VLOOKUP(A22,'DC4-1'!$A$4:$Q$1997,5,TRUE))</f>
        <v>260.8225</v>
      </c>
      <c r="D22" s="65">
        <v>9.554</v>
      </c>
      <c r="E22" s="65">
        <v>9.591</v>
      </c>
      <c r="F22" s="74">
        <f t="shared" si="0"/>
        <v>2833.244</v>
      </c>
      <c r="G22" s="75">
        <f t="shared" si="1"/>
        <v>504.500000000462</v>
      </c>
      <c r="K22" s="82">
        <v>0</v>
      </c>
    </row>
    <row r="23" spans="1:11">
      <c r="A23" s="21">
        <v>44377</v>
      </c>
      <c r="B23" s="77">
        <f>'DC4-1'!B37</f>
        <v>2581.994</v>
      </c>
      <c r="C23" s="77">
        <f>IF(ISERROR(VLOOKUP(A23,'DC4-1'!$A$4:$Q$1997,5,TRUE)),"",VLOOKUP(A23,'DC4-1'!$A$4:$Q$1997,5,TRUE))</f>
        <v>260.8085</v>
      </c>
      <c r="D23" s="65">
        <v>9.551</v>
      </c>
      <c r="E23" s="65">
        <v>9.589</v>
      </c>
      <c r="F23" s="74">
        <f t="shared" si="0"/>
        <v>2833.2325</v>
      </c>
      <c r="G23" s="75">
        <f t="shared" si="1"/>
        <v>516.000000000076</v>
      </c>
      <c r="K23" s="82">
        <v>0</v>
      </c>
    </row>
    <row r="24" spans="1:11">
      <c r="A24" s="21">
        <v>44380</v>
      </c>
      <c r="B24" s="77">
        <f>'DC4-1'!B38</f>
        <v>2581.994</v>
      </c>
      <c r="C24" s="77">
        <f>IF(ISERROR(VLOOKUP(A24,'DC4-1'!$A$4:$Q$1997,5,TRUE)),"",VLOOKUP(A24,'DC4-1'!$A$4:$Q$1997,5,TRUE))</f>
        <v>260.789</v>
      </c>
      <c r="D24" s="65">
        <v>9.559</v>
      </c>
      <c r="E24" s="65">
        <v>9.599</v>
      </c>
      <c r="F24" s="74">
        <f t="shared" si="0"/>
        <v>2833.204</v>
      </c>
      <c r="G24" s="75">
        <f t="shared" si="1"/>
        <v>544.499999999971</v>
      </c>
      <c r="K24" s="82">
        <v>0</v>
      </c>
    </row>
    <row r="25" spans="1:11">
      <c r="A25" s="21">
        <v>44383</v>
      </c>
      <c r="B25" s="77">
        <f>'DC4-1'!B39</f>
        <v>2581.994</v>
      </c>
      <c r="C25" s="77">
        <f>IF(ISERROR(VLOOKUP(A25,'DC4-1'!$A$4:$Q$1997,5,TRUE)),"",VLOOKUP(A25,'DC4-1'!$A$4:$Q$1997,5,TRUE))</f>
        <v>260.794</v>
      </c>
      <c r="D25" s="65">
        <v>9.563</v>
      </c>
      <c r="E25" s="65">
        <v>9.598</v>
      </c>
      <c r="F25" s="74">
        <f t="shared" si="0"/>
        <v>2833.2075</v>
      </c>
      <c r="G25" s="75">
        <f t="shared" si="1"/>
        <v>541.000000000167</v>
      </c>
      <c r="K25" s="82">
        <v>0</v>
      </c>
    </row>
    <row r="26" spans="1:11">
      <c r="A26" s="21">
        <v>44385</v>
      </c>
      <c r="B26" s="77">
        <f>'DC4-1'!B40</f>
        <v>2581.994</v>
      </c>
      <c r="C26" s="77">
        <f>IF(ISERROR(VLOOKUP(A26,'DC4-1'!$A$4:$Q$1997,5,TRUE)),"",VLOOKUP(A26,'DC4-1'!$A$4:$Q$1997,5,TRUE))</f>
        <v>260.7795</v>
      </c>
      <c r="D26" s="65">
        <v>9.558</v>
      </c>
      <c r="E26" s="65">
        <v>9.585</v>
      </c>
      <c r="F26" s="74">
        <f t="shared" si="0"/>
        <v>2833.202</v>
      </c>
      <c r="G26" s="75">
        <f t="shared" si="1"/>
        <v>546.499999999924</v>
      </c>
      <c r="K26" s="82">
        <v>0</v>
      </c>
    </row>
    <row r="27" spans="1:11">
      <c r="A27" s="21">
        <v>44387</v>
      </c>
      <c r="B27" s="77">
        <f>'DC4-1'!B41</f>
        <v>2581.994</v>
      </c>
      <c r="C27" s="77">
        <f>IF(ISERROR(VLOOKUP(A27,'DC4-1'!$A$4:$Q$1997,5,TRUE)),"",VLOOKUP(A27,'DC4-1'!$A$4:$Q$1997,5,TRUE))</f>
        <v>260.775</v>
      </c>
      <c r="D27" s="65">
        <v>9.557</v>
      </c>
      <c r="E27" s="65">
        <v>9.591</v>
      </c>
      <c r="F27" s="74">
        <f t="shared" si="0"/>
        <v>2833.195</v>
      </c>
      <c r="G27" s="75">
        <f t="shared" si="1"/>
        <v>553.499999999985</v>
      </c>
      <c r="K27" s="82">
        <v>0</v>
      </c>
    </row>
    <row r="28" spans="1:11">
      <c r="A28" s="21">
        <v>44390</v>
      </c>
      <c r="B28" s="77">
        <f>'DC4-1'!B42</f>
        <v>2581.994</v>
      </c>
      <c r="C28" s="77">
        <f>IF(ISERROR(VLOOKUP(A28,'DC4-1'!$A$4:$Q$1997,5,TRUE)),"",VLOOKUP(A28,'DC4-1'!$A$4:$Q$1997,5,TRUE))</f>
        <v>260.771</v>
      </c>
      <c r="D28" s="65">
        <v>9.558</v>
      </c>
      <c r="E28" s="65">
        <v>9.588</v>
      </c>
      <c r="F28" s="74">
        <f t="shared" si="0"/>
        <v>2833.192</v>
      </c>
      <c r="G28" s="75">
        <f t="shared" si="1"/>
        <v>556.499999999687</v>
      </c>
      <c r="K28" s="82">
        <v>0</v>
      </c>
    </row>
    <row r="29" spans="1:11">
      <c r="A29" s="21">
        <v>44397</v>
      </c>
      <c r="B29" s="77">
        <f>'DC4-1'!B43</f>
        <v>2581.994</v>
      </c>
      <c r="C29" s="77">
        <f>IF(ISERROR(VLOOKUP(A29,'DC4-1'!$A$4:$Q$1997,5,TRUE)),"",VLOOKUP(A29,'DC4-1'!$A$4:$Q$1997,5,TRUE))</f>
        <v>262.638</v>
      </c>
      <c r="D29" s="65">
        <v>11.468</v>
      </c>
      <c r="E29" s="65">
        <v>11.504</v>
      </c>
      <c r="F29" s="74">
        <f t="shared" si="0"/>
        <v>2833.146</v>
      </c>
      <c r="G29" s="75">
        <f t="shared" si="1"/>
        <v>602.499999999964</v>
      </c>
      <c r="K29" s="82">
        <v>0</v>
      </c>
    </row>
    <row r="30" spans="1:11">
      <c r="A30" s="21">
        <v>44401</v>
      </c>
      <c r="B30" s="77">
        <f>'DC4-1'!B44</f>
        <v>2581.994</v>
      </c>
      <c r="C30" s="77">
        <f>IF(ISERROR(VLOOKUP(A30,'DC4-1'!$A$4:$Q$1997,5,TRUE)),"",VLOOKUP(A30,'DC4-1'!$A$4:$Q$1997,5,TRUE))</f>
        <v>262.635</v>
      </c>
      <c r="D30" s="65">
        <v>11.467</v>
      </c>
      <c r="E30" s="65">
        <v>11.504</v>
      </c>
      <c r="F30" s="74">
        <f t="shared" si="0"/>
        <v>2833.1435</v>
      </c>
      <c r="G30" s="75">
        <f t="shared" si="1"/>
        <v>605.000000000018</v>
      </c>
      <c r="K30" s="82">
        <v>0</v>
      </c>
    </row>
    <row r="31" spans="1:11">
      <c r="A31" s="21">
        <v>44437</v>
      </c>
      <c r="B31" s="77">
        <f>'DC4-1'!B45</f>
        <v>2581.994</v>
      </c>
      <c r="C31" s="77">
        <f>IF(ISERROR(VLOOKUP(A31,'DC4-1'!$A$4:$Q$1997,5,TRUE)),"",VLOOKUP(A31,'DC4-1'!$A$4:$Q$1997,5,TRUE))</f>
        <v>269.265</v>
      </c>
      <c r="D31" s="65">
        <v>18.274</v>
      </c>
      <c r="E31" s="65">
        <v>18.307</v>
      </c>
      <c r="F31" s="74">
        <f t="shared" si="0"/>
        <v>2832.9685</v>
      </c>
      <c r="G31" s="75">
        <f t="shared" si="1"/>
        <v>780.0000000002</v>
      </c>
      <c r="K31" s="82">
        <v>0</v>
      </c>
    </row>
    <row r="32" spans="1:11">
      <c r="A32" s="21">
        <v>44445</v>
      </c>
      <c r="B32" s="77">
        <f>'DC4-1'!B46</f>
        <v>2581.994</v>
      </c>
      <c r="C32" s="77">
        <f>IF(ISERROR(VLOOKUP(A32,'DC4-1'!$A$4:$Q$1997,5,TRUE)),"",VLOOKUP(A32,'DC4-1'!$A$4:$Q$1997,5,TRUE))</f>
        <v>269.7915</v>
      </c>
      <c r="D32" s="65">
        <v>18.833</v>
      </c>
      <c r="E32" s="65">
        <v>18.868</v>
      </c>
      <c r="F32" s="74">
        <f t="shared" si="0"/>
        <v>2832.935</v>
      </c>
      <c r="G32" s="75">
        <f t="shared" si="1"/>
        <v>813.500000000204</v>
      </c>
      <c r="K32" s="82">
        <v>0</v>
      </c>
    </row>
    <row r="33" spans="1:11">
      <c r="A33" s="21">
        <v>44448</v>
      </c>
      <c r="B33" s="77">
        <f>'DC4-1'!B47</f>
        <v>2581.994</v>
      </c>
      <c r="C33" s="77">
        <f>IF(ISERROR(VLOOKUP(A33,'DC4-1'!$A$4:$Q$1997,5,TRUE)),"",VLOOKUP(A33,'DC4-1'!$A$4:$Q$1997,5,TRUE))</f>
        <v>269.7105</v>
      </c>
      <c r="D33" s="65">
        <v>18.812</v>
      </c>
      <c r="E33" s="65">
        <v>18.87</v>
      </c>
      <c r="F33" s="74">
        <f t="shared" si="0"/>
        <v>2832.8635</v>
      </c>
      <c r="G33" s="75">
        <f t="shared" si="1"/>
        <v>884.999999999764</v>
      </c>
      <c r="K33" s="82">
        <v>0</v>
      </c>
    </row>
    <row r="34" spans="1:11">
      <c r="A34" s="21"/>
      <c r="B34" s="77"/>
      <c r="C34" s="77"/>
      <c r="D34" s="65"/>
      <c r="E34" s="65"/>
      <c r="F34" s="74"/>
      <c r="G34" s="75"/>
      <c r="K34" s="82">
        <v>0</v>
      </c>
    </row>
    <row r="35" spans="1:11">
      <c r="A35" s="21"/>
      <c r="B35" s="77"/>
      <c r="C35" s="77"/>
      <c r="D35" s="65"/>
      <c r="E35" s="65"/>
      <c r="F35" s="74"/>
      <c r="G35" s="75"/>
      <c r="K35" s="82">
        <v>0</v>
      </c>
    </row>
    <row r="36" spans="1:11">
      <c r="A36" s="21"/>
      <c r="B36" s="77"/>
      <c r="C36" s="77"/>
      <c r="D36" s="65"/>
      <c r="E36" s="65"/>
      <c r="F36" s="74"/>
      <c r="G36" s="75"/>
      <c r="H36" s="75"/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F59" s="74"/>
      <c r="G59" s="75"/>
      <c r="H59" s="75"/>
      <c r="K59" s="82"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/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F82" s="74"/>
      <c r="G82" s="75"/>
      <c r="H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F105" s="74"/>
      <c r="G105" s="75"/>
      <c r="H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F128" s="74"/>
      <c r="G128" s="75"/>
      <c r="H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F151" s="74"/>
      <c r="G151" s="75"/>
      <c r="H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F174" s="74"/>
      <c r="G174" s="75"/>
      <c r="H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F197" s="74"/>
      <c r="G197" s="75"/>
      <c r="H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F220" s="74"/>
      <c r="G220" s="75"/>
      <c r="H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1:11"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67"/>
  <sheetViews>
    <sheetView topLeftCell="A8" workbookViewId="0">
      <selection activeCell="E33" sqref="E33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270</v>
      </c>
      <c r="B2" s="65"/>
      <c r="C2" s="69">
        <v>44291</v>
      </c>
      <c r="D2" s="70" t="s">
        <v>271</v>
      </c>
      <c r="E2" s="70" t="s">
        <v>272</v>
      </c>
      <c r="F2" s="71">
        <v>2836.75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44291</v>
      </c>
      <c r="B4" s="77">
        <f>'DC4-1'!B18</f>
        <v>2581.994</v>
      </c>
      <c r="C4" s="77">
        <f>IF(ISERROR(VLOOKUP(A4,'DC4-1'!$A$4:$Q$1997,5,TRUE)),"",VLOOKUP(A4,'DC4-1'!$A$4:$Q$1997,5,TRUE))</f>
        <v>256.094</v>
      </c>
      <c r="D4" s="65">
        <v>0.932</v>
      </c>
      <c r="E4" s="65">
        <v>0.965</v>
      </c>
      <c r="F4" s="74">
        <f t="shared" ref="F4:F32" si="0">(B4+C4)-(D4+E4)/2</f>
        <v>2837.1395</v>
      </c>
      <c r="G4" s="75">
        <f t="shared" ref="G4:G32" si="1">($F$4-F4)*1000</f>
        <v>0</v>
      </c>
      <c r="K4" s="82">
        <f>IF(AND(年报!N$2&lt;=A4,A4&lt;=年报!N$3),1,0)</f>
        <v>0</v>
      </c>
    </row>
    <row r="5" spans="1:11">
      <c r="A5" s="21">
        <v>44295</v>
      </c>
      <c r="B5" s="77">
        <f>'DC4-1'!B19</f>
        <v>2581.994</v>
      </c>
      <c r="C5" s="77">
        <f>IF(ISERROR(VLOOKUP(A5,'DC4-1'!$A$4:$Q$1997,5,TRUE)),"",VLOOKUP(A5,'DC4-1'!$A$4:$Q$1997,5,TRUE))</f>
        <v>256.6705</v>
      </c>
      <c r="D5" s="65">
        <v>1.554</v>
      </c>
      <c r="E5" s="65">
        <v>1.591</v>
      </c>
      <c r="F5" s="74">
        <f t="shared" si="0"/>
        <v>2837.092</v>
      </c>
      <c r="G5" s="75">
        <f t="shared" si="1"/>
        <v>47.5000000001273</v>
      </c>
      <c r="K5" s="82">
        <v>0</v>
      </c>
    </row>
    <row r="6" spans="1:11">
      <c r="A6" s="21">
        <v>44318</v>
      </c>
      <c r="B6" s="77">
        <f>'DC4-1'!B20</f>
        <v>2581.994</v>
      </c>
      <c r="C6" s="77">
        <f>IF(ISERROR(VLOOKUP(A6,'DC4-1'!$A$4:$Q$1997,5,TRUE)),"",VLOOKUP(A6,'DC4-1'!$A$4:$Q$1997,5,TRUE))</f>
        <v>259.476</v>
      </c>
      <c r="D6" s="65">
        <v>4.489</v>
      </c>
      <c r="E6" s="65">
        <v>4.525</v>
      </c>
      <c r="F6" s="74">
        <f t="shared" si="0"/>
        <v>2836.963</v>
      </c>
      <c r="G6" s="75">
        <f t="shared" si="1"/>
        <v>176.500000000033</v>
      </c>
      <c r="K6" s="82">
        <v>0</v>
      </c>
    </row>
    <row r="7" spans="1:11">
      <c r="A7" s="21">
        <v>44325</v>
      </c>
      <c r="B7" s="77">
        <f>'DC4-1'!B21</f>
        <v>2581.994</v>
      </c>
      <c r="C7" s="77">
        <f>IF(ISERROR(VLOOKUP(A7,'DC4-1'!$A$4:$Q$1997,5,TRUE)),"",VLOOKUP(A7,'DC4-1'!$A$4:$Q$1997,5,TRUE))</f>
        <v>259.4725</v>
      </c>
      <c r="D7" s="65">
        <v>4.494</v>
      </c>
      <c r="E7" s="65">
        <v>4.529</v>
      </c>
      <c r="F7" s="74">
        <f t="shared" si="0"/>
        <v>2836.955</v>
      </c>
      <c r="G7" s="75">
        <f t="shared" si="1"/>
        <v>184.500000000298</v>
      </c>
      <c r="K7" s="82">
        <v>0</v>
      </c>
    </row>
    <row r="8" spans="1:11">
      <c r="A8" s="21">
        <v>44333</v>
      </c>
      <c r="B8" s="77">
        <f>'DC4-1'!B22</f>
        <v>2581.994</v>
      </c>
      <c r="C8" s="77">
        <f>IF(ISERROR(VLOOKUP(A8,'DC4-1'!$A$4:$Q$1997,5,TRUE)),"",VLOOKUP(A8,'DC4-1'!$A$4:$Q$1997,5,TRUE))</f>
        <v>259.415</v>
      </c>
      <c r="D8" s="65">
        <v>4.492</v>
      </c>
      <c r="E8" s="65">
        <v>4.53</v>
      </c>
      <c r="F8" s="74">
        <f t="shared" si="0"/>
        <v>2836.898</v>
      </c>
      <c r="G8" s="75">
        <f t="shared" si="1"/>
        <v>241.500000000087</v>
      </c>
      <c r="K8" s="82">
        <v>0</v>
      </c>
    </row>
    <row r="9" spans="1:11">
      <c r="A9" s="21">
        <v>44344</v>
      </c>
      <c r="B9" s="77">
        <f>'DC4-1'!B23</f>
        <v>2581.994</v>
      </c>
      <c r="C9" s="77">
        <f>IF(ISERROR(VLOOKUP(A9,'DC4-1'!$A$4:$Q$1997,5,TRUE)),"",VLOOKUP(A9,'DC4-1'!$A$4:$Q$1997,5,TRUE))</f>
        <v>259.415</v>
      </c>
      <c r="D9" s="65">
        <v>4.534</v>
      </c>
      <c r="E9" s="65">
        <v>4.572</v>
      </c>
      <c r="F9" s="74">
        <f t="shared" si="0"/>
        <v>2836.856</v>
      </c>
      <c r="G9" s="75">
        <f t="shared" si="1"/>
        <v>283.500000000004</v>
      </c>
      <c r="K9" s="82">
        <v>0</v>
      </c>
    </row>
    <row r="10" spans="1:11">
      <c r="A10" s="21">
        <v>44352</v>
      </c>
      <c r="B10" s="77">
        <f>'DC4-1'!B24</f>
        <v>2581.994</v>
      </c>
      <c r="C10" s="77">
        <f>IF(ISERROR(VLOOKUP(A10,'DC4-1'!$A$4:$Q$1997,5,TRUE)),"",VLOOKUP(A10,'DC4-1'!$A$4:$Q$1997,5,TRUE))</f>
        <v>259.7625</v>
      </c>
      <c r="D10" s="65">
        <v>4.931</v>
      </c>
      <c r="E10" s="65">
        <v>4.965</v>
      </c>
      <c r="F10" s="74">
        <f t="shared" si="0"/>
        <v>2836.8085</v>
      </c>
      <c r="G10" s="75">
        <f t="shared" si="1"/>
        <v>331.000000000131</v>
      </c>
      <c r="K10" s="82">
        <v>0</v>
      </c>
    </row>
    <row r="11" s="83" customFormat="1" spans="1:13">
      <c r="A11" s="84">
        <v>44356</v>
      </c>
      <c r="B11" s="85">
        <f>AVERAGE(B12:B14)</f>
        <v>2581.994</v>
      </c>
      <c r="C11" s="86">
        <f t="shared" ref="C11:G11" si="2">AVERAGE(C12:C14)</f>
        <v>259.74</v>
      </c>
      <c r="D11" s="86">
        <f t="shared" si="2"/>
        <v>4.92533333333333</v>
      </c>
      <c r="E11" s="86">
        <f t="shared" si="2"/>
        <v>4.96166666666667</v>
      </c>
      <c r="F11" s="86">
        <f t="shared" si="2"/>
        <v>2836.7905</v>
      </c>
      <c r="G11" s="87">
        <f t="shared" si="2"/>
        <v>348.999999999857</v>
      </c>
      <c r="H11" s="88" t="s">
        <v>23</v>
      </c>
      <c r="I11" s="88"/>
      <c r="K11" s="89"/>
      <c r="M11" s="90"/>
    </row>
    <row r="12" spans="1:11">
      <c r="A12" s="21">
        <v>44356</v>
      </c>
      <c r="B12" s="77">
        <f>'DC4-1'!B25</f>
        <v>2581.994</v>
      </c>
      <c r="C12" s="77">
        <f>IF(ISERROR(VLOOKUP(A12,'DC4-1'!$A$4:$Q$1997,5,TRUE)),"",VLOOKUP(A12,'DC4-1'!$A$4:$Q$1997,5,TRUE))</f>
        <v>259.74</v>
      </c>
      <c r="D12" s="65">
        <v>4.925</v>
      </c>
      <c r="E12" s="65">
        <v>4.961</v>
      </c>
      <c r="F12" s="74">
        <f t="shared" si="0"/>
        <v>2836.791</v>
      </c>
      <c r="G12" s="75">
        <f t="shared" si="1"/>
        <v>348.500000000058</v>
      </c>
      <c r="K12" s="82">
        <v>0</v>
      </c>
    </row>
    <row r="13" spans="1:11">
      <c r="A13" s="21">
        <v>44356</v>
      </c>
      <c r="B13" s="77">
        <f>'DC4-1'!B26</f>
        <v>2581.994</v>
      </c>
      <c r="C13" s="77">
        <f>IF(ISERROR(VLOOKUP(A13,'DC4-1'!$A$4:$Q$1997,5,TRUE)),"",VLOOKUP(A13,'DC4-1'!$A$4:$Q$1997,5,TRUE))</f>
        <v>259.74</v>
      </c>
      <c r="D13" s="65">
        <v>4.926</v>
      </c>
      <c r="E13" s="65">
        <v>4.962</v>
      </c>
      <c r="F13" s="74">
        <f t="shared" si="0"/>
        <v>2836.79</v>
      </c>
      <c r="G13" s="75">
        <f t="shared" si="1"/>
        <v>349.499999999807</v>
      </c>
      <c r="K13" s="82">
        <v>0</v>
      </c>
    </row>
    <row r="14" spans="1:11">
      <c r="A14" s="21">
        <v>44356</v>
      </c>
      <c r="B14" s="77">
        <f>'DC4-1'!B27</f>
        <v>2581.994</v>
      </c>
      <c r="C14" s="77">
        <f>IF(ISERROR(VLOOKUP(A14,'DC4-1'!$A$4:$Q$1997,5,TRUE)),"",VLOOKUP(A14,'DC4-1'!$A$4:$Q$1997,5,TRUE))</f>
        <v>259.74</v>
      </c>
      <c r="D14" s="65">
        <v>4.925</v>
      </c>
      <c r="E14" s="65">
        <v>4.962</v>
      </c>
      <c r="F14" s="74">
        <f t="shared" si="0"/>
        <v>2836.7905</v>
      </c>
      <c r="G14" s="75">
        <f t="shared" si="1"/>
        <v>348.999999999705</v>
      </c>
      <c r="K14" s="82">
        <v>0</v>
      </c>
    </row>
    <row r="15" spans="1:11">
      <c r="A15" s="21">
        <v>44361</v>
      </c>
      <c r="B15" s="77">
        <f>'DC4-1'!B28</f>
        <v>2581.994</v>
      </c>
      <c r="C15" s="77">
        <f>IF(ISERROR(VLOOKUP(A15,'DC4-1'!$A$4:$Q$1997,5,TRUE)),"",VLOOKUP(A15,'DC4-1'!$A$4:$Q$1997,5,TRUE))</f>
        <v>260.884</v>
      </c>
      <c r="D15" s="65">
        <v>6.109</v>
      </c>
      <c r="E15" s="65">
        <v>6.143</v>
      </c>
      <c r="F15" s="74">
        <f t="shared" si="0"/>
        <v>2836.752</v>
      </c>
      <c r="G15" s="75">
        <f t="shared" si="1"/>
        <v>387.500000000273</v>
      </c>
      <c r="H15" s="75"/>
      <c r="K15" s="82">
        <v>0</v>
      </c>
    </row>
    <row r="16" spans="1:11">
      <c r="A16" s="21">
        <v>44363</v>
      </c>
      <c r="B16" s="77">
        <f>'DC4-1'!B29</f>
        <v>2581.994</v>
      </c>
      <c r="C16" s="77">
        <f>IF(ISERROR(VLOOKUP(A16,'DC4-1'!$A$4:$Q$1997,5,TRUE)),"",VLOOKUP(A16,'DC4-1'!$A$4:$Q$1997,5,TRUE))</f>
        <v>260.87</v>
      </c>
      <c r="D16" s="65">
        <v>6.102</v>
      </c>
      <c r="E16" s="65">
        <v>6.139</v>
      </c>
      <c r="F16" s="74">
        <f t="shared" si="0"/>
        <v>2836.7435</v>
      </c>
      <c r="G16" s="75">
        <f t="shared" si="1"/>
        <v>396.000000000186</v>
      </c>
      <c r="K16" s="82">
        <v>0</v>
      </c>
    </row>
    <row r="17" spans="1:11">
      <c r="A17" s="21">
        <v>44366</v>
      </c>
      <c r="B17" s="77">
        <f>'DC4-1'!B30</f>
        <v>2581.994</v>
      </c>
      <c r="C17" s="77">
        <f>IF(ISERROR(VLOOKUP(A17,'DC4-1'!$A$4:$Q$1997,5,TRUE)),"",VLOOKUP(A17,'DC4-1'!$A$4:$Q$1997,5,TRUE))</f>
        <v>260.858</v>
      </c>
      <c r="D17" s="65">
        <v>6.112</v>
      </c>
      <c r="E17" s="65">
        <v>6.144</v>
      </c>
      <c r="F17" s="74">
        <f t="shared" si="0"/>
        <v>2836.724</v>
      </c>
      <c r="G17" s="75">
        <f t="shared" si="1"/>
        <v>415.500000000065</v>
      </c>
      <c r="K17" s="82">
        <v>0</v>
      </c>
    </row>
    <row r="18" spans="1:11">
      <c r="A18" s="21">
        <v>44367</v>
      </c>
      <c r="B18" s="77">
        <f>'DC4-1'!B31</f>
        <v>2581.994</v>
      </c>
      <c r="C18" s="77">
        <f>IF(ISERROR(VLOOKUP(A18,'DC4-1'!$A$4:$Q$1997,5,TRUE)),"",VLOOKUP(A18,'DC4-1'!$A$4:$Q$1997,5,TRUE))</f>
        <v>260.8105</v>
      </c>
      <c r="D18" s="65">
        <v>6.102</v>
      </c>
      <c r="E18" s="65">
        <v>6.136</v>
      </c>
      <c r="F18" s="74">
        <f t="shared" si="0"/>
        <v>2836.6855</v>
      </c>
      <c r="G18" s="75">
        <f t="shared" si="1"/>
        <v>454.000000000178</v>
      </c>
      <c r="K18" s="82">
        <v>0</v>
      </c>
    </row>
    <row r="19" spans="1:11">
      <c r="A19" s="21">
        <v>44372</v>
      </c>
      <c r="B19" s="77">
        <f>'DC4-1'!B32</f>
        <v>2581.994</v>
      </c>
      <c r="C19" s="77">
        <f>IF(ISERROR(VLOOKUP(A19,'DC4-1'!$A$4:$Q$1997,5,TRUE)),"",VLOOKUP(A19,'DC4-1'!$A$4:$Q$1997,5,TRUE))</f>
        <v>260.8405</v>
      </c>
      <c r="D19" s="65">
        <v>6.108</v>
      </c>
      <c r="E19" s="65">
        <v>6.145</v>
      </c>
      <c r="F19" s="74">
        <f t="shared" si="0"/>
        <v>2836.708</v>
      </c>
      <c r="G19" s="75">
        <f t="shared" si="1"/>
        <v>431.500000000142</v>
      </c>
      <c r="K19" s="82">
        <v>0</v>
      </c>
    </row>
    <row r="20" spans="1:11">
      <c r="A20" s="21">
        <v>44373</v>
      </c>
      <c r="B20" s="77">
        <f>'DC4-1'!B33</f>
        <v>2581.994</v>
      </c>
      <c r="C20" s="77">
        <f>IF(ISERROR(VLOOKUP(A20,'DC4-1'!$A$4:$Q$1997,5,TRUE)),"",VLOOKUP(A20,'DC4-1'!$A$4:$Q$1997,5,TRUE))</f>
        <v>260.83</v>
      </c>
      <c r="D20" s="65">
        <v>6.107</v>
      </c>
      <c r="E20" s="65">
        <v>6.145</v>
      </c>
      <c r="F20" s="74">
        <f t="shared" si="0"/>
        <v>2836.698</v>
      </c>
      <c r="G20" s="75">
        <f t="shared" si="1"/>
        <v>441.50000000036</v>
      </c>
      <c r="K20" s="82">
        <v>0</v>
      </c>
    </row>
    <row r="21" spans="1:11">
      <c r="A21" s="21">
        <v>44375</v>
      </c>
      <c r="B21" s="77">
        <f>'DC4-1'!B34</f>
        <v>2581.994</v>
      </c>
      <c r="C21" s="77">
        <f>IF(ISERROR(VLOOKUP(A21,'DC4-1'!$A$4:$Q$1997,5,TRUE)),"",VLOOKUP(A21,'DC4-1'!$A$4:$Q$1997,5,TRUE))</f>
        <v>260.8225</v>
      </c>
      <c r="D21" s="65">
        <v>6.107</v>
      </c>
      <c r="E21" s="65">
        <v>6.145</v>
      </c>
      <c r="F21" s="74">
        <f t="shared" si="0"/>
        <v>2836.6905</v>
      </c>
      <c r="G21" s="75">
        <f t="shared" si="1"/>
        <v>449.000000000524</v>
      </c>
      <c r="K21" s="82">
        <v>0</v>
      </c>
    </row>
    <row r="22" spans="1:11">
      <c r="A22" s="21">
        <v>44377</v>
      </c>
      <c r="B22" s="77">
        <f>'DC4-1'!B35</f>
        <v>2581.994</v>
      </c>
      <c r="C22" s="77">
        <f>IF(ISERROR(VLOOKUP(A22,'DC4-1'!$A$4:$Q$1997,5,TRUE)),"",VLOOKUP(A22,'DC4-1'!$A$4:$Q$1997,5,TRUE))</f>
        <v>260.8085</v>
      </c>
      <c r="D22" s="65">
        <v>6.106</v>
      </c>
      <c r="E22" s="65">
        <v>6.144</v>
      </c>
      <c r="F22" s="74">
        <f t="shared" si="0"/>
        <v>2836.6775</v>
      </c>
      <c r="G22" s="75">
        <f t="shared" si="1"/>
        <v>461.999999999989</v>
      </c>
      <c r="K22" s="82">
        <v>0</v>
      </c>
    </row>
    <row r="23" spans="1:11">
      <c r="A23" s="21">
        <v>44380</v>
      </c>
      <c r="B23" s="77">
        <f>'DC4-1'!B36</f>
        <v>2581.994</v>
      </c>
      <c r="C23" s="77">
        <f>IF(ISERROR(VLOOKUP(A23,'DC4-1'!$A$4:$Q$1997,5,TRUE)),"",VLOOKUP(A23,'DC4-1'!$A$4:$Q$1997,5,TRUE))</f>
        <v>260.789</v>
      </c>
      <c r="D23" s="65">
        <v>6.105</v>
      </c>
      <c r="E23" s="65">
        <v>6.139</v>
      </c>
      <c r="F23" s="74">
        <f t="shared" si="0"/>
        <v>2836.661</v>
      </c>
      <c r="G23" s="75">
        <f t="shared" si="1"/>
        <v>478.499999999713</v>
      </c>
      <c r="K23" s="82">
        <v>0</v>
      </c>
    </row>
    <row r="24" spans="1:11">
      <c r="A24" s="21">
        <v>44383</v>
      </c>
      <c r="B24" s="77">
        <f>'DC4-1'!B37</f>
        <v>2581.994</v>
      </c>
      <c r="C24" s="77">
        <f>IF(ISERROR(VLOOKUP(A24,'DC4-1'!$A$4:$Q$1997,5,TRUE)),"",VLOOKUP(A24,'DC4-1'!$A$4:$Q$1997,5,TRUE))</f>
        <v>260.794</v>
      </c>
      <c r="D24" s="65">
        <v>6.111</v>
      </c>
      <c r="E24" s="65">
        <v>6.145</v>
      </c>
      <c r="F24" s="74">
        <f t="shared" si="0"/>
        <v>2836.66</v>
      </c>
      <c r="G24" s="75">
        <f t="shared" si="1"/>
        <v>479.500000000371</v>
      </c>
      <c r="K24" s="82">
        <v>0</v>
      </c>
    </row>
    <row r="25" spans="1:11">
      <c r="A25" s="21">
        <v>44385</v>
      </c>
      <c r="B25" s="77">
        <f>'DC4-1'!B38</f>
        <v>2581.994</v>
      </c>
      <c r="C25" s="77">
        <f>IF(ISERROR(VLOOKUP(A25,'DC4-1'!$A$4:$Q$1997,5,TRUE)),"",VLOOKUP(A25,'DC4-1'!$A$4:$Q$1997,5,TRUE))</f>
        <v>260.7795</v>
      </c>
      <c r="D25" s="65">
        <v>6.109</v>
      </c>
      <c r="E25" s="65">
        <v>6.145</v>
      </c>
      <c r="F25" s="74">
        <f t="shared" si="0"/>
        <v>2836.6465</v>
      </c>
      <c r="G25" s="75">
        <f t="shared" si="1"/>
        <v>492.999999999938</v>
      </c>
      <c r="K25" s="82">
        <v>0</v>
      </c>
    </row>
    <row r="26" spans="1:11">
      <c r="A26" s="21">
        <v>44387</v>
      </c>
      <c r="B26" s="77">
        <f>'DC4-1'!B39</f>
        <v>2581.994</v>
      </c>
      <c r="C26" s="77">
        <f>IF(ISERROR(VLOOKUP(A26,'DC4-1'!$A$4:$Q$1997,5,TRUE)),"",VLOOKUP(A26,'DC4-1'!$A$4:$Q$1997,5,TRUE))</f>
        <v>260.775</v>
      </c>
      <c r="D26" s="65">
        <v>6.109</v>
      </c>
      <c r="E26" s="65">
        <v>6.145</v>
      </c>
      <c r="F26" s="74">
        <f t="shared" si="0"/>
        <v>2836.642</v>
      </c>
      <c r="G26" s="75">
        <f t="shared" si="1"/>
        <v>497.499999999945</v>
      </c>
      <c r="K26" s="82">
        <v>0</v>
      </c>
    </row>
    <row r="27" spans="1:11">
      <c r="A27" s="21">
        <v>44390</v>
      </c>
      <c r="B27" s="77">
        <f>'DC4-1'!B40</f>
        <v>2581.994</v>
      </c>
      <c r="C27" s="77">
        <f>IF(ISERROR(VLOOKUP(A27,'DC4-1'!$A$4:$Q$1997,5,TRUE)),"",VLOOKUP(A27,'DC4-1'!$A$4:$Q$1997,5,TRUE))</f>
        <v>260.771</v>
      </c>
      <c r="D27" s="65">
        <v>6.109</v>
      </c>
      <c r="E27" s="65">
        <v>6.144</v>
      </c>
      <c r="F27" s="74">
        <f t="shared" si="0"/>
        <v>2836.6385</v>
      </c>
      <c r="G27" s="75">
        <f t="shared" si="1"/>
        <v>500.999999999749</v>
      </c>
      <c r="K27" s="82">
        <v>0</v>
      </c>
    </row>
    <row r="28" spans="1:11">
      <c r="A28" s="21">
        <v>44397</v>
      </c>
      <c r="B28" s="77">
        <f>'DC4-1'!B41</f>
        <v>2581.994</v>
      </c>
      <c r="C28" s="77">
        <f>IF(ISERROR(VLOOKUP(A28,'DC4-1'!$A$4:$Q$1997,5,TRUE)),"",VLOOKUP(A28,'DC4-1'!$A$4:$Q$1997,5,TRUE))</f>
        <v>262.638</v>
      </c>
      <c r="D28" s="65">
        <v>8.031</v>
      </c>
      <c r="E28" s="65">
        <v>8.069</v>
      </c>
      <c r="F28" s="74">
        <f t="shared" si="0"/>
        <v>2836.582</v>
      </c>
      <c r="G28" s="75">
        <f t="shared" si="1"/>
        <v>557.500000000346</v>
      </c>
      <c r="K28" s="82">
        <v>0</v>
      </c>
    </row>
    <row r="29" spans="1:11">
      <c r="A29" s="21">
        <v>44401</v>
      </c>
      <c r="B29" s="77">
        <f>'DC4-1'!B42</f>
        <v>2581.994</v>
      </c>
      <c r="C29" s="77">
        <f>IF(ISERROR(VLOOKUP(A29,'DC4-1'!$A$4:$Q$1997,5,TRUE)),"",VLOOKUP(A29,'DC4-1'!$A$4:$Q$1997,5,TRUE))</f>
        <v>262.635</v>
      </c>
      <c r="D29" s="65">
        <v>8.034</v>
      </c>
      <c r="E29" s="65">
        <v>8.071</v>
      </c>
      <c r="F29" s="74">
        <f t="shared" si="0"/>
        <v>2836.5765</v>
      </c>
      <c r="G29" s="75">
        <f t="shared" si="1"/>
        <v>563.000000000102</v>
      </c>
      <c r="K29" s="82">
        <v>0</v>
      </c>
    </row>
    <row r="30" spans="1:11">
      <c r="A30" s="21">
        <v>44437</v>
      </c>
      <c r="B30" s="77">
        <f>'DC4-1'!B43</f>
        <v>2581.994</v>
      </c>
      <c r="C30" s="77">
        <f>IF(ISERROR(VLOOKUP(A30,'DC4-1'!$A$4:$Q$1997,5,TRUE)),"",VLOOKUP(A30,'DC4-1'!$A$4:$Q$1997,5,TRUE))</f>
        <v>269.265</v>
      </c>
      <c r="D30" s="65">
        <v>14.853</v>
      </c>
      <c r="E30" s="65">
        <v>14.889</v>
      </c>
      <c r="F30" s="74">
        <f t="shared" si="0"/>
        <v>2836.388</v>
      </c>
      <c r="G30" s="75">
        <f t="shared" si="1"/>
        <v>751.500000000306</v>
      </c>
      <c r="K30" s="82">
        <v>0</v>
      </c>
    </row>
    <row r="31" spans="1:11">
      <c r="A31" s="21">
        <v>44445</v>
      </c>
      <c r="B31" s="77">
        <f>'DC4-1'!B44</f>
        <v>2581.994</v>
      </c>
      <c r="C31" s="77">
        <f>IF(ISERROR(VLOOKUP(A31,'DC4-1'!$A$4:$Q$1997,5,TRUE)),"",VLOOKUP(A31,'DC4-1'!$A$4:$Q$1997,5,TRUE))</f>
        <v>269.7915</v>
      </c>
      <c r="D31" s="65">
        <v>15.416</v>
      </c>
      <c r="E31" s="65">
        <v>15.453</v>
      </c>
      <c r="F31" s="74">
        <f t="shared" si="0"/>
        <v>2836.351</v>
      </c>
      <c r="G31" s="75">
        <f t="shared" si="1"/>
        <v>788.500000000113</v>
      </c>
      <c r="K31" s="82">
        <v>0</v>
      </c>
    </row>
    <row r="32" spans="1:11">
      <c r="A32" s="21">
        <v>44448</v>
      </c>
      <c r="B32" s="77">
        <f>'DC4-1'!B45</f>
        <v>2581.994</v>
      </c>
      <c r="C32" s="77">
        <f>IF(ISERROR(VLOOKUP(A32,'DC4-1'!$A$4:$Q$1997,5,TRUE)),"",VLOOKUP(A32,'DC4-1'!$A$4:$Q$1997,5,TRUE))</f>
        <v>269.7105</v>
      </c>
      <c r="D32" s="65">
        <v>15.348</v>
      </c>
      <c r="E32" s="65">
        <v>15.454</v>
      </c>
      <c r="F32" s="74">
        <f t="shared" si="0"/>
        <v>2836.3035</v>
      </c>
      <c r="G32" s="75">
        <f t="shared" si="1"/>
        <v>835.999999999785</v>
      </c>
      <c r="K32" s="82">
        <v>0</v>
      </c>
    </row>
    <row r="33" spans="1:11">
      <c r="A33" s="21"/>
      <c r="B33" s="77"/>
      <c r="C33" s="77"/>
      <c r="D33" s="65"/>
      <c r="E33" s="65"/>
      <c r="F33" s="74"/>
      <c r="G33" s="75"/>
      <c r="K33" s="82">
        <v>0</v>
      </c>
    </row>
    <row r="34" spans="1:11">
      <c r="A34" s="21"/>
      <c r="B34" s="77"/>
      <c r="C34" s="77"/>
      <c r="D34" s="65"/>
      <c r="E34" s="65"/>
      <c r="F34" s="74"/>
      <c r="G34" s="75"/>
      <c r="K34" s="82">
        <v>0</v>
      </c>
    </row>
    <row r="35" spans="1:11">
      <c r="A35" s="21"/>
      <c r="B35" s="77"/>
      <c r="C35" s="77"/>
      <c r="D35" s="65"/>
      <c r="E35" s="65"/>
      <c r="F35" s="74"/>
      <c r="G35" s="75"/>
      <c r="K35" s="82">
        <v>0</v>
      </c>
    </row>
    <row r="36" spans="1:11">
      <c r="A36" s="21"/>
      <c r="B36" s="77"/>
      <c r="C36" s="77"/>
      <c r="D36" s="65"/>
      <c r="E36" s="65"/>
      <c r="F36" s="74"/>
      <c r="G36" s="75"/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H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D59" s="65"/>
      <c r="E59" s="65"/>
      <c r="F59" s="74"/>
      <c r="G59" s="75"/>
      <c r="K59" s="82">
        <v>0</v>
      </c>
    </row>
    <row r="60" spans="1:11">
      <c r="A60" s="21"/>
      <c r="B60" s="77"/>
      <c r="C60" s="77"/>
      <c r="F60" s="74"/>
      <c r="G60" s="75"/>
      <c r="H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>
        <v>0</v>
      </c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D82" s="65"/>
      <c r="E82" s="65"/>
      <c r="F82" s="74"/>
      <c r="G82" s="75"/>
      <c r="K82" s="82"/>
    </row>
    <row r="83" spans="1:11">
      <c r="A83" s="21"/>
      <c r="B83" s="77"/>
      <c r="C83" s="77"/>
      <c r="F83" s="74"/>
      <c r="G83" s="75"/>
      <c r="H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D105" s="65"/>
      <c r="E105" s="65"/>
      <c r="F105" s="74"/>
      <c r="G105" s="75"/>
      <c r="K105" s="82"/>
    </row>
    <row r="106" spans="1:11">
      <c r="A106" s="21"/>
      <c r="B106" s="77"/>
      <c r="C106" s="77"/>
      <c r="F106" s="74"/>
      <c r="G106" s="75"/>
      <c r="H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D128" s="65"/>
      <c r="E128" s="65"/>
      <c r="F128" s="74"/>
      <c r="G128" s="75"/>
      <c r="K128" s="82"/>
    </row>
    <row r="129" spans="1:11">
      <c r="A129" s="21"/>
      <c r="B129" s="77"/>
      <c r="C129" s="77"/>
      <c r="F129" s="74"/>
      <c r="G129" s="75"/>
      <c r="H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D151" s="65"/>
      <c r="E151" s="65"/>
      <c r="F151" s="74"/>
      <c r="G151" s="75"/>
      <c r="K151" s="82"/>
    </row>
    <row r="152" spans="1:11">
      <c r="A152" s="21"/>
      <c r="B152" s="77"/>
      <c r="C152" s="77"/>
      <c r="F152" s="74"/>
      <c r="G152" s="75"/>
      <c r="H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D174" s="65"/>
      <c r="E174" s="65"/>
      <c r="F174" s="74"/>
      <c r="G174" s="75"/>
      <c r="K174" s="82"/>
    </row>
    <row r="175" spans="1:11">
      <c r="A175" s="21"/>
      <c r="B175" s="77"/>
      <c r="C175" s="77"/>
      <c r="F175" s="74"/>
      <c r="G175" s="75"/>
      <c r="H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D197" s="65"/>
      <c r="E197" s="65"/>
      <c r="F197" s="74"/>
      <c r="G197" s="75"/>
      <c r="K197" s="82"/>
    </row>
    <row r="198" spans="1:11">
      <c r="A198" s="21"/>
      <c r="B198" s="77"/>
      <c r="C198" s="77"/>
      <c r="F198" s="74"/>
      <c r="G198" s="75"/>
      <c r="H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D220" s="65"/>
      <c r="E220" s="65"/>
      <c r="F220" s="74"/>
      <c r="G220" s="75"/>
      <c r="K220" s="82"/>
    </row>
    <row r="221" spans="1:11">
      <c r="A221" s="21"/>
      <c r="B221" s="77"/>
      <c r="C221" s="77"/>
      <c r="F221" s="74"/>
      <c r="G221" s="75"/>
      <c r="H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:11">
      <c r="A225" s="21"/>
      <c r="B225" s="77"/>
      <c r="C225" s="77"/>
      <c r="D225" s="65"/>
      <c r="E225" s="65"/>
      <c r="F225" s="74"/>
      <c r="G225" s="75"/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  <row r="867" spans="11:11">
      <c r="K867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66"/>
  <sheetViews>
    <sheetView topLeftCell="A4" workbookViewId="0">
      <selection activeCell="E21" sqref="E21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273</v>
      </c>
      <c r="B2" s="65"/>
      <c r="C2" s="69">
        <v>44363</v>
      </c>
      <c r="D2" s="70" t="s">
        <v>274</v>
      </c>
      <c r="E2" s="70" t="s">
        <v>275</v>
      </c>
      <c r="F2" s="71">
        <v>2841.6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44363</v>
      </c>
      <c r="B4" s="77">
        <f>'DC4-1'!B18</f>
        <v>2581.994</v>
      </c>
      <c r="C4" s="77">
        <f>IF(ISERROR(VLOOKUP(A4,'DC4-1'!$A$4:$Q$1997,5,TRUE)),"",VLOOKUP(A4,'DC4-1'!$A$4:$Q$1997,5,TRUE))</f>
        <v>260.87</v>
      </c>
      <c r="D4" s="65">
        <v>0.805</v>
      </c>
      <c r="E4" s="65">
        <v>0.836</v>
      </c>
      <c r="F4" s="74">
        <f t="shared" ref="F4:F20" si="0">(B4+C4)-(D4+E4)/2</f>
        <v>2842.0435</v>
      </c>
      <c r="G4" s="75">
        <f t="shared" ref="G4:G20" si="1">($F$4-F4)*1000</f>
        <v>0</v>
      </c>
      <c r="K4" s="82">
        <f>IF(AND(年报!N$2&lt;=A4,A4&lt;=年报!N$3),1,0)</f>
        <v>0</v>
      </c>
    </row>
    <row r="5" spans="1:11">
      <c r="A5" s="21">
        <v>44366</v>
      </c>
      <c r="B5" s="77">
        <f>'DC4-1'!B19</f>
        <v>2581.994</v>
      </c>
      <c r="C5" s="77">
        <f>IF(ISERROR(VLOOKUP(A5,'DC4-1'!$A$4:$Q$1997,5,TRUE)),"",VLOOKUP(A5,'DC4-1'!$A$4:$Q$1997,5,TRUE))</f>
        <v>260.858</v>
      </c>
      <c r="D5" s="65">
        <v>0.799</v>
      </c>
      <c r="E5" s="65">
        <v>0.833</v>
      </c>
      <c r="F5" s="74">
        <f t="shared" si="0"/>
        <v>2842.036</v>
      </c>
      <c r="G5" s="75">
        <f t="shared" si="1"/>
        <v>7.49999999970896</v>
      </c>
      <c r="K5" s="82">
        <v>0</v>
      </c>
    </row>
    <row r="6" spans="1:11">
      <c r="A6" s="21">
        <v>44367</v>
      </c>
      <c r="B6" s="77">
        <f>'DC4-1'!B20</f>
        <v>2581.994</v>
      </c>
      <c r="C6" s="77">
        <f>IF(ISERROR(VLOOKUP(A6,'DC4-1'!$A$4:$Q$1997,5,TRUE)),"",VLOOKUP(A6,'DC4-1'!$A$4:$Q$1997,5,TRUE))</f>
        <v>260.8105</v>
      </c>
      <c r="D6" s="65">
        <v>0.801</v>
      </c>
      <c r="E6" s="65">
        <v>0.834</v>
      </c>
      <c r="F6" s="74">
        <f t="shared" si="0"/>
        <v>2841.987</v>
      </c>
      <c r="G6" s="75">
        <f t="shared" si="1"/>
        <v>56.5000000001419</v>
      </c>
      <c r="K6" s="82">
        <v>0</v>
      </c>
    </row>
    <row r="7" spans="1:11">
      <c r="A7" s="21">
        <v>44372</v>
      </c>
      <c r="B7" s="77">
        <f>'DC4-1'!B21</f>
        <v>2581.994</v>
      </c>
      <c r="C7" s="77">
        <f>IF(ISERROR(VLOOKUP(A7,'DC4-1'!$A$4:$Q$1997,5,TRUE)),"",VLOOKUP(A7,'DC4-1'!$A$4:$Q$1997,5,TRUE))</f>
        <v>260.8405</v>
      </c>
      <c r="D7" s="65">
        <v>0.803</v>
      </c>
      <c r="E7" s="65">
        <v>0.839</v>
      </c>
      <c r="F7" s="74">
        <f t="shared" si="0"/>
        <v>2842.0135</v>
      </c>
      <c r="G7" s="75">
        <f t="shared" si="1"/>
        <v>30.0000000002001</v>
      </c>
      <c r="K7" s="82">
        <v>0</v>
      </c>
    </row>
    <row r="8" spans="1:11">
      <c r="A8" s="21">
        <v>44373</v>
      </c>
      <c r="B8" s="77">
        <f>'DC4-1'!B22</f>
        <v>2581.994</v>
      </c>
      <c r="C8" s="77">
        <f>IF(ISERROR(VLOOKUP(A8,'DC4-1'!$A$4:$Q$1997,5,TRUE)),"",VLOOKUP(A8,'DC4-1'!$A$4:$Q$1997,5,TRUE))</f>
        <v>260.83</v>
      </c>
      <c r="D8" s="65">
        <v>0.802</v>
      </c>
      <c r="E8" s="65">
        <v>0.838</v>
      </c>
      <c r="F8" s="74">
        <f t="shared" si="0"/>
        <v>2842.004</v>
      </c>
      <c r="G8" s="75">
        <f t="shared" si="1"/>
        <v>39.5000000003165</v>
      </c>
      <c r="K8" s="82">
        <v>0</v>
      </c>
    </row>
    <row r="9" spans="1:11">
      <c r="A9" s="21">
        <v>44375</v>
      </c>
      <c r="B9" s="77">
        <f>'DC4-1'!B23</f>
        <v>2581.994</v>
      </c>
      <c r="C9" s="77">
        <f>IF(ISERROR(VLOOKUP(A9,'DC4-1'!$A$4:$Q$1997,5,TRUE)),"",VLOOKUP(A9,'DC4-1'!$A$4:$Q$1997,5,TRUE))</f>
        <v>260.8225</v>
      </c>
      <c r="D9" s="65">
        <v>0.806</v>
      </c>
      <c r="E9" s="65">
        <v>0.844</v>
      </c>
      <c r="F9" s="74">
        <f t="shared" si="0"/>
        <v>2841.9915</v>
      </c>
      <c r="G9" s="75">
        <f t="shared" si="1"/>
        <v>52.0000000001346</v>
      </c>
      <c r="K9" s="82">
        <v>0</v>
      </c>
    </row>
    <row r="10" spans="1:11">
      <c r="A10" s="21">
        <v>44377</v>
      </c>
      <c r="B10" s="77">
        <f>'DC4-1'!B24</f>
        <v>2581.994</v>
      </c>
      <c r="C10" s="77">
        <f>IF(ISERROR(VLOOKUP(A10,'DC4-1'!$A$4:$Q$1997,5,TRUE)),"",VLOOKUP(A10,'DC4-1'!$A$4:$Q$1997,5,TRUE))</f>
        <v>260.8085</v>
      </c>
      <c r="D10" s="65">
        <v>0.802</v>
      </c>
      <c r="E10" s="65">
        <v>0.839</v>
      </c>
      <c r="F10" s="74">
        <f t="shared" si="0"/>
        <v>2841.982</v>
      </c>
      <c r="G10" s="75">
        <f t="shared" si="1"/>
        <v>61.4999999997963</v>
      </c>
      <c r="K10" s="82">
        <v>0</v>
      </c>
    </row>
    <row r="11" spans="1:11">
      <c r="A11" s="21">
        <v>44380</v>
      </c>
      <c r="B11" s="77">
        <f>'DC4-1'!B25</f>
        <v>2581.994</v>
      </c>
      <c r="C11" s="77">
        <f>IF(ISERROR(VLOOKUP(A11,'DC4-1'!$A$4:$Q$1997,5,TRUE)),"",VLOOKUP(A11,'DC4-1'!$A$4:$Q$1997,5,TRUE))</f>
        <v>260.789</v>
      </c>
      <c r="D11" s="65">
        <v>0.813</v>
      </c>
      <c r="E11" s="65">
        <v>0.839</v>
      </c>
      <c r="F11" s="74">
        <f t="shared" si="0"/>
        <v>2841.957</v>
      </c>
      <c r="G11" s="75">
        <f t="shared" si="1"/>
        <v>86.4999999998872</v>
      </c>
      <c r="K11" s="82">
        <v>0</v>
      </c>
    </row>
    <row r="12" spans="1:11">
      <c r="A12" s="21">
        <v>44383</v>
      </c>
      <c r="B12" s="77">
        <f>'DC4-1'!B26</f>
        <v>2581.994</v>
      </c>
      <c r="C12" s="77">
        <f>IF(ISERROR(VLOOKUP(A12,'DC4-1'!$A$4:$Q$1997,5,TRUE)),"",VLOOKUP(A12,'DC4-1'!$A$4:$Q$1997,5,TRUE))</f>
        <v>260.794</v>
      </c>
      <c r="D12" s="65">
        <v>0.813</v>
      </c>
      <c r="E12" s="65">
        <v>0.851</v>
      </c>
      <c r="F12" s="74">
        <f t="shared" si="0"/>
        <v>2841.956</v>
      </c>
      <c r="G12" s="75">
        <f t="shared" si="1"/>
        <v>87.5000000000909</v>
      </c>
      <c r="K12" s="82">
        <v>0</v>
      </c>
    </row>
    <row r="13" spans="1:11">
      <c r="A13" s="21">
        <v>44385</v>
      </c>
      <c r="B13" s="77">
        <f>'DC4-1'!B27</f>
        <v>2581.994</v>
      </c>
      <c r="C13" s="77">
        <f>IF(ISERROR(VLOOKUP(A13,'DC4-1'!$A$4:$Q$1997,5,TRUE)),"",VLOOKUP(A13,'DC4-1'!$A$4:$Q$1997,5,TRUE))</f>
        <v>260.7795</v>
      </c>
      <c r="D13" s="65">
        <v>0.805</v>
      </c>
      <c r="E13" s="65">
        <v>0.839</v>
      </c>
      <c r="F13" s="74">
        <f t="shared" si="0"/>
        <v>2841.9515</v>
      </c>
      <c r="G13" s="75">
        <f t="shared" si="1"/>
        <v>92.0000000000982</v>
      </c>
      <c r="K13" s="82">
        <v>0</v>
      </c>
    </row>
    <row r="14" spans="1:11">
      <c r="A14" s="21">
        <v>44387</v>
      </c>
      <c r="B14" s="77">
        <f>'DC4-1'!B28</f>
        <v>2581.994</v>
      </c>
      <c r="C14" s="77">
        <f>IF(ISERROR(VLOOKUP(A14,'DC4-1'!$A$4:$Q$1997,5,TRUE)),"",VLOOKUP(A14,'DC4-1'!$A$4:$Q$1997,5,TRUE))</f>
        <v>260.775</v>
      </c>
      <c r="D14" s="65">
        <v>0.812</v>
      </c>
      <c r="E14" s="65">
        <v>0.849</v>
      </c>
      <c r="F14" s="74">
        <f t="shared" si="0"/>
        <v>2841.9385</v>
      </c>
      <c r="G14" s="75">
        <f t="shared" si="1"/>
        <v>105.000000000018</v>
      </c>
      <c r="H14" s="75"/>
      <c r="K14" s="82">
        <v>0</v>
      </c>
    </row>
    <row r="15" spans="1:11">
      <c r="A15" s="21">
        <v>44390</v>
      </c>
      <c r="B15" s="77">
        <f>'DC4-1'!B29</f>
        <v>2581.994</v>
      </c>
      <c r="C15" s="77">
        <f>IF(ISERROR(VLOOKUP(A15,'DC4-1'!$A$4:$Q$1997,5,TRUE)),"",VLOOKUP(A15,'DC4-1'!$A$4:$Q$1997,5,TRUE))</f>
        <v>260.771</v>
      </c>
      <c r="D15" s="65">
        <v>0.806</v>
      </c>
      <c r="E15" s="65">
        <v>0.842</v>
      </c>
      <c r="F15" s="74">
        <f t="shared" si="0"/>
        <v>2841.941</v>
      </c>
      <c r="G15" s="75">
        <f t="shared" si="1"/>
        <v>102.499999999964</v>
      </c>
      <c r="K15" s="82">
        <v>0</v>
      </c>
    </row>
    <row r="16" spans="1:11">
      <c r="A16" s="21">
        <v>44397</v>
      </c>
      <c r="B16" s="77">
        <f>'DC4-1'!B30</f>
        <v>2581.994</v>
      </c>
      <c r="C16" s="77">
        <f>IF(ISERROR(VLOOKUP(A16,'DC4-1'!$A$4:$Q$1997,5,TRUE)),"",VLOOKUP(A16,'DC4-1'!$A$4:$Q$1997,5,TRUE))</f>
        <v>262.638</v>
      </c>
      <c r="D16" s="65">
        <v>2.735</v>
      </c>
      <c r="E16" s="65">
        <v>2.769</v>
      </c>
      <c r="F16" s="74">
        <f t="shared" si="0"/>
        <v>2841.88</v>
      </c>
      <c r="G16" s="75">
        <f t="shared" si="1"/>
        <v>163.500000000113</v>
      </c>
      <c r="K16" s="82">
        <v>0</v>
      </c>
    </row>
    <row r="17" spans="1:11">
      <c r="A17" s="21">
        <v>44401</v>
      </c>
      <c r="B17" s="77">
        <f>'DC4-1'!B31</f>
        <v>2581.994</v>
      </c>
      <c r="C17" s="77">
        <f>IF(ISERROR(VLOOKUP(A17,'DC4-1'!$A$4:$Q$1997,5,TRUE)),"",VLOOKUP(A17,'DC4-1'!$A$4:$Q$1997,5,TRUE))</f>
        <v>262.635</v>
      </c>
      <c r="D17" s="65">
        <v>2.746</v>
      </c>
      <c r="E17" s="65">
        <v>2.78</v>
      </c>
      <c r="F17" s="74">
        <f t="shared" si="0"/>
        <v>2841.866</v>
      </c>
      <c r="G17" s="75">
        <f t="shared" si="1"/>
        <v>177.500000000236</v>
      </c>
      <c r="K17" s="82">
        <v>0</v>
      </c>
    </row>
    <row r="18" spans="1:11">
      <c r="A18" s="21">
        <v>44437</v>
      </c>
      <c r="B18" s="77">
        <f>'DC4-1'!B32</f>
        <v>2581.994</v>
      </c>
      <c r="C18" s="77">
        <f>IF(ISERROR(VLOOKUP(A18,'DC4-1'!$A$4:$Q$1997,5,TRUE)),"",VLOOKUP(A18,'DC4-1'!$A$4:$Q$1997,5,TRUE))</f>
        <v>269.265</v>
      </c>
      <c r="D18" s="65">
        <v>9.589</v>
      </c>
      <c r="E18" s="65">
        <v>9.623</v>
      </c>
      <c r="F18" s="74">
        <f t="shared" si="0"/>
        <v>2841.653</v>
      </c>
      <c r="G18" s="75">
        <f t="shared" si="1"/>
        <v>390.500000000429</v>
      </c>
      <c r="K18" s="82">
        <v>0</v>
      </c>
    </row>
    <row r="19" spans="1:11">
      <c r="A19" s="21">
        <v>44445</v>
      </c>
      <c r="B19" s="77">
        <f>'DC4-1'!B33</f>
        <v>2581.994</v>
      </c>
      <c r="C19" s="77">
        <f>IF(ISERROR(VLOOKUP(A19,'DC4-1'!$A$4:$Q$1997,5,TRUE)),"",VLOOKUP(A19,'DC4-1'!$A$4:$Q$1997,5,TRUE))</f>
        <v>269.7915</v>
      </c>
      <c r="D19" s="65">
        <v>10.154</v>
      </c>
      <c r="E19" s="65">
        <v>10.189</v>
      </c>
      <c r="F19" s="74">
        <f t="shared" si="0"/>
        <v>2841.614</v>
      </c>
      <c r="G19" s="75">
        <f t="shared" si="1"/>
        <v>429.500000000189</v>
      </c>
      <c r="K19" s="82">
        <v>0</v>
      </c>
    </row>
    <row r="20" spans="1:11">
      <c r="A20" s="21">
        <v>44448</v>
      </c>
      <c r="B20" s="77">
        <f>'DC4-1'!B34</f>
        <v>2581.994</v>
      </c>
      <c r="C20" s="77">
        <f>IF(ISERROR(VLOOKUP(A20,'DC4-1'!$A$4:$Q$1997,5,TRUE)),"",VLOOKUP(A20,'DC4-1'!$A$4:$Q$1997,5,TRUE))</f>
        <v>269.7105</v>
      </c>
      <c r="D20" s="65">
        <v>10.135</v>
      </c>
      <c r="E20" s="65">
        <v>10.193</v>
      </c>
      <c r="F20" s="74">
        <f t="shared" si="0"/>
        <v>2841.5405</v>
      </c>
      <c r="G20" s="75">
        <f t="shared" si="1"/>
        <v>503.000000000156</v>
      </c>
      <c r="K20" s="82">
        <v>0</v>
      </c>
    </row>
    <row r="21" spans="1:11">
      <c r="A21" s="21"/>
      <c r="B21" s="77"/>
      <c r="C21" s="77"/>
      <c r="D21" s="65"/>
      <c r="E21" s="65"/>
      <c r="F21" s="74"/>
      <c r="G21" s="75"/>
      <c r="K21" s="82">
        <v>0</v>
      </c>
    </row>
    <row r="22" spans="1:11">
      <c r="A22" s="21"/>
      <c r="B22" s="77"/>
      <c r="C22" s="77"/>
      <c r="D22" s="65"/>
      <c r="E22" s="65"/>
      <c r="F22" s="74"/>
      <c r="G22" s="75"/>
      <c r="K22" s="82">
        <v>0</v>
      </c>
    </row>
    <row r="23" spans="1:11">
      <c r="A23" s="21"/>
      <c r="B23" s="77"/>
      <c r="C23" s="77"/>
      <c r="D23" s="65"/>
      <c r="E23" s="65"/>
      <c r="F23" s="74"/>
      <c r="G23" s="75"/>
      <c r="K23" s="82">
        <v>0</v>
      </c>
    </row>
    <row r="24" spans="1:11">
      <c r="A24" s="21"/>
      <c r="B24" s="77"/>
      <c r="C24" s="77"/>
      <c r="D24" s="65"/>
      <c r="E24" s="65"/>
      <c r="F24" s="74"/>
      <c r="G24" s="75"/>
      <c r="K24" s="82">
        <v>0</v>
      </c>
    </row>
    <row r="25" spans="1:11">
      <c r="A25" s="21"/>
      <c r="B25" s="77"/>
      <c r="C25" s="77"/>
      <c r="D25" s="65"/>
      <c r="E25" s="65"/>
      <c r="F25" s="74"/>
      <c r="G25" s="75"/>
      <c r="K25" s="82">
        <v>0</v>
      </c>
    </row>
    <row r="26" spans="1:11">
      <c r="A26" s="21"/>
      <c r="B26" s="77"/>
      <c r="C26" s="77"/>
      <c r="D26" s="65"/>
      <c r="E26" s="65"/>
      <c r="F26" s="74"/>
      <c r="G26" s="75"/>
      <c r="K26" s="82">
        <v>0</v>
      </c>
    </row>
    <row r="27" spans="1:11">
      <c r="A27" s="21"/>
      <c r="B27" s="77"/>
      <c r="C27" s="77"/>
      <c r="D27" s="65"/>
      <c r="E27" s="65"/>
      <c r="F27" s="74"/>
      <c r="G27" s="75"/>
      <c r="K27" s="82">
        <v>0</v>
      </c>
    </row>
    <row r="28" spans="1:11">
      <c r="A28" s="21"/>
      <c r="B28" s="77"/>
      <c r="C28" s="77"/>
      <c r="D28" s="65"/>
      <c r="E28" s="65"/>
      <c r="F28" s="74"/>
      <c r="G28" s="75"/>
      <c r="K28" s="82">
        <v>0</v>
      </c>
    </row>
    <row r="29" spans="1:11">
      <c r="A29" s="21"/>
      <c r="B29" s="77"/>
      <c r="C29" s="77"/>
      <c r="D29" s="65"/>
      <c r="E29" s="65"/>
      <c r="F29" s="74"/>
      <c r="G29" s="75"/>
      <c r="K29" s="82">
        <v>0</v>
      </c>
    </row>
    <row r="30" spans="1:11">
      <c r="A30" s="21"/>
      <c r="B30" s="77"/>
      <c r="C30" s="77"/>
      <c r="D30" s="65"/>
      <c r="E30" s="65"/>
      <c r="F30" s="74"/>
      <c r="G30" s="75"/>
      <c r="K30" s="82">
        <v>0</v>
      </c>
    </row>
    <row r="31" spans="1:11">
      <c r="A31" s="21"/>
      <c r="B31" s="77"/>
      <c r="C31" s="77"/>
      <c r="D31" s="65"/>
      <c r="E31" s="65"/>
      <c r="F31" s="74"/>
      <c r="G31" s="75"/>
      <c r="K31" s="82">
        <v>0</v>
      </c>
    </row>
    <row r="32" spans="1:11">
      <c r="A32" s="21"/>
      <c r="B32" s="77"/>
      <c r="C32" s="77"/>
      <c r="D32" s="65"/>
      <c r="E32" s="65"/>
      <c r="F32" s="74"/>
      <c r="G32" s="75"/>
      <c r="K32" s="82">
        <v>0</v>
      </c>
    </row>
    <row r="33" spans="1:11">
      <c r="A33" s="21"/>
      <c r="B33" s="77"/>
      <c r="C33" s="77"/>
      <c r="D33" s="65"/>
      <c r="E33" s="65"/>
      <c r="F33" s="74"/>
      <c r="G33" s="75"/>
      <c r="K33" s="82">
        <v>0</v>
      </c>
    </row>
    <row r="34" spans="1:11">
      <c r="A34" s="21"/>
      <c r="B34" s="77"/>
      <c r="C34" s="77"/>
      <c r="D34" s="65"/>
      <c r="E34" s="65"/>
      <c r="F34" s="74"/>
      <c r="G34" s="75"/>
      <c r="K34" s="82">
        <v>0</v>
      </c>
    </row>
    <row r="35" spans="1:11">
      <c r="A35" s="21"/>
      <c r="B35" s="77"/>
      <c r="C35" s="77"/>
      <c r="D35" s="65"/>
      <c r="E35" s="65"/>
      <c r="F35" s="74"/>
      <c r="G35" s="75"/>
      <c r="K35" s="82">
        <v>0</v>
      </c>
    </row>
    <row r="36" spans="1:11">
      <c r="A36" s="21"/>
      <c r="B36" s="77"/>
      <c r="C36" s="77"/>
      <c r="D36" s="65"/>
      <c r="E36" s="65"/>
      <c r="F36" s="74"/>
      <c r="G36" s="75"/>
      <c r="H36" s="75"/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F59" s="74"/>
      <c r="G59" s="75"/>
      <c r="H59" s="75"/>
      <c r="K59" s="82"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/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F82" s="74"/>
      <c r="G82" s="75"/>
      <c r="H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F105" s="74"/>
      <c r="G105" s="75"/>
      <c r="H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F128" s="74"/>
      <c r="G128" s="75"/>
      <c r="H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F151" s="74"/>
      <c r="G151" s="75"/>
      <c r="H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F174" s="74"/>
      <c r="G174" s="75"/>
      <c r="H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F197" s="74"/>
      <c r="G197" s="75"/>
      <c r="H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F220" s="74"/>
      <c r="G220" s="75"/>
      <c r="H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1:11"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66"/>
  <sheetViews>
    <sheetView workbookViewId="0">
      <selection activeCell="G13" sqref="G13"/>
    </sheetView>
  </sheetViews>
  <sheetFormatPr defaultColWidth="8.75" defaultRowHeight="14.25"/>
  <cols>
    <col min="1" max="1" width="11.625" style="62" customWidth="1"/>
    <col min="2" max="2" width="10.25" style="62" customWidth="1"/>
    <col min="3" max="3" width="9.375" style="62" customWidth="1"/>
    <col min="4" max="6" width="12.5" style="62" customWidth="1"/>
    <col min="7" max="7" width="11.625" style="62" customWidth="1"/>
    <col min="8" max="8" width="16.75" style="62" customWidth="1"/>
    <col min="9" max="10" width="8.75" style="63"/>
    <col min="11" max="11" width="10.625" style="64" customWidth="1"/>
    <col min="12" max="16384" width="8.75" style="63"/>
  </cols>
  <sheetData>
    <row r="1" spans="1:11">
      <c r="A1" s="65" t="s">
        <v>4</v>
      </c>
      <c r="B1" s="65"/>
      <c r="C1" s="65" t="s">
        <v>5</v>
      </c>
      <c r="D1" s="65" t="s">
        <v>6</v>
      </c>
      <c r="E1" s="65" t="s">
        <v>7</v>
      </c>
      <c r="F1" s="66" t="s">
        <v>8</v>
      </c>
      <c r="G1" s="67"/>
      <c r="H1" s="68" t="s">
        <v>12</v>
      </c>
      <c r="I1" s="78"/>
      <c r="K1" s="79"/>
    </row>
    <row r="2" spans="1:11">
      <c r="A2" s="65" t="s">
        <v>276</v>
      </c>
      <c r="B2" s="65"/>
      <c r="C2" s="69">
        <v>44414</v>
      </c>
      <c r="D2" s="70" t="s">
        <v>277</v>
      </c>
      <c r="E2" s="70" t="s">
        <v>278</v>
      </c>
      <c r="F2" s="71">
        <v>2846.74</v>
      </c>
      <c r="G2" s="72"/>
      <c r="H2" s="73"/>
      <c r="I2" s="78"/>
      <c r="K2" s="80"/>
    </row>
    <row r="3" spans="1:11">
      <c r="A3" s="65" t="s">
        <v>0</v>
      </c>
      <c r="B3" s="74" t="s">
        <v>14</v>
      </c>
      <c r="C3" s="74" t="s">
        <v>17</v>
      </c>
      <c r="D3" s="74" t="s">
        <v>31</v>
      </c>
      <c r="E3" s="74" t="s">
        <v>32</v>
      </c>
      <c r="F3" s="74" t="s">
        <v>28</v>
      </c>
      <c r="G3" s="75" t="s">
        <v>29</v>
      </c>
      <c r="H3" s="76"/>
      <c r="I3" s="78"/>
      <c r="K3" s="81"/>
    </row>
    <row r="4" spans="1:11">
      <c r="A4" s="21">
        <v>44414</v>
      </c>
      <c r="B4" s="77">
        <f>'DC4-1'!B18</f>
        <v>2581.994</v>
      </c>
      <c r="C4" s="77">
        <f>IF(ISERROR(VLOOKUP(A4,'DC4-1'!$A$4:$Q$1997,5,TRUE)),"",VLOOKUP(A4,'DC4-1'!$A$4:$Q$1997,5,TRUE))</f>
        <v>262.635</v>
      </c>
      <c r="D4" s="65">
        <v>0.631</v>
      </c>
      <c r="E4" s="65">
        <v>0.66</v>
      </c>
      <c r="F4" s="74">
        <v>2847.34</v>
      </c>
      <c r="G4" s="75">
        <f>($F$4-F4)*1000</f>
        <v>0</v>
      </c>
      <c r="K4" s="82">
        <f>IF(AND(年报!N$2&lt;=A4,A4&lt;=年报!N$3),1,0)</f>
        <v>0</v>
      </c>
    </row>
    <row r="5" spans="1:11">
      <c r="A5" s="21">
        <v>44437</v>
      </c>
      <c r="B5" s="77">
        <f>'DC4-1'!B19</f>
        <v>2581.994</v>
      </c>
      <c r="C5" s="77">
        <f>IF(ISERROR(VLOOKUP(A5,'DC4-1'!$A$4:$Q$1997,5,TRUE)),"",VLOOKUP(A5,'DC4-1'!$A$4:$Q$1997,5,TRUE))</f>
        <v>269.265</v>
      </c>
      <c r="D5" s="65">
        <v>4.141</v>
      </c>
      <c r="E5" s="65">
        <v>4.173</v>
      </c>
      <c r="F5" s="74">
        <f t="shared" ref="F5" si="0">(B5+C5)-(D5+E5)/2</f>
        <v>2847.102</v>
      </c>
      <c r="G5" s="75">
        <f t="shared" ref="G5" si="1">($F$4-F5)*1000</f>
        <v>238.000000000284</v>
      </c>
      <c r="K5" s="82">
        <v>0</v>
      </c>
    </row>
    <row r="6" spans="1:11">
      <c r="A6" s="21">
        <v>44445</v>
      </c>
      <c r="B6" s="77">
        <f>'DC4-1'!B20</f>
        <v>2581.994</v>
      </c>
      <c r="C6" s="77">
        <f>IF(ISERROR(VLOOKUP(A6,'DC4-1'!$A$4:$Q$1997,5,TRUE)),"",VLOOKUP(A6,'DC4-1'!$A$4:$Q$1997,5,TRUE))</f>
        <v>269.7915</v>
      </c>
      <c r="D6" s="65">
        <v>4.715</v>
      </c>
      <c r="E6" s="65">
        <v>4.748</v>
      </c>
      <c r="F6" s="74">
        <f t="shared" ref="F6:F7" si="2">(B6+C6)-(D6+E6)/2</f>
        <v>2847.054</v>
      </c>
      <c r="G6" s="75">
        <f t="shared" ref="G6:G7" si="3">($F$4-F6)*1000</f>
        <v>286.000000000058</v>
      </c>
      <c r="K6" s="82">
        <v>0</v>
      </c>
    </row>
    <row r="7" spans="1:11">
      <c r="A7" s="21">
        <v>44448</v>
      </c>
      <c r="B7" s="77">
        <f>'DC4-1'!B21</f>
        <v>2581.994</v>
      </c>
      <c r="C7" s="77">
        <f>IF(ISERROR(VLOOKUP(A7,'DC4-1'!$A$4:$Q$1997,5,TRUE)),"",VLOOKUP(A7,'DC4-1'!$A$4:$Q$1997,5,TRUE))</f>
        <v>269.7105</v>
      </c>
      <c r="D7" s="65">
        <v>4.74</v>
      </c>
      <c r="E7" s="65">
        <v>4.755</v>
      </c>
      <c r="F7" s="74">
        <f t="shared" si="2"/>
        <v>2846.957</v>
      </c>
      <c r="G7" s="75">
        <f t="shared" si="3"/>
        <v>382.999999999811</v>
      </c>
      <c r="K7" s="82">
        <v>0</v>
      </c>
    </row>
    <row r="8" spans="1:11">
      <c r="A8" s="21"/>
      <c r="B8" s="77"/>
      <c r="C8" s="77"/>
      <c r="D8" s="65"/>
      <c r="E8" s="65"/>
      <c r="F8" s="74"/>
      <c r="G8" s="75"/>
      <c r="K8" s="82">
        <v>0</v>
      </c>
    </row>
    <row r="9" spans="1:11">
      <c r="A9" s="21"/>
      <c r="B9" s="77"/>
      <c r="C9" s="77"/>
      <c r="D9" s="65"/>
      <c r="E9" s="65"/>
      <c r="F9" s="74"/>
      <c r="G9" s="75"/>
      <c r="K9" s="82">
        <v>0</v>
      </c>
    </row>
    <row r="10" spans="1:11">
      <c r="A10" s="21"/>
      <c r="B10" s="77"/>
      <c r="C10" s="77"/>
      <c r="D10" s="65"/>
      <c r="E10" s="65"/>
      <c r="F10" s="74"/>
      <c r="G10" s="75"/>
      <c r="K10" s="82">
        <v>0</v>
      </c>
    </row>
    <row r="11" spans="1:11">
      <c r="A11" s="21"/>
      <c r="B11" s="77"/>
      <c r="C11" s="77"/>
      <c r="D11" s="65"/>
      <c r="E11" s="65"/>
      <c r="F11" s="74"/>
      <c r="G11" s="75"/>
      <c r="K11" s="82">
        <v>0</v>
      </c>
    </row>
    <row r="12" spans="1:11">
      <c r="A12" s="21"/>
      <c r="B12" s="77"/>
      <c r="C12" s="77"/>
      <c r="D12" s="65"/>
      <c r="E12" s="65"/>
      <c r="F12" s="74"/>
      <c r="G12" s="75"/>
      <c r="K12" s="82">
        <v>0</v>
      </c>
    </row>
    <row r="13" spans="1:11">
      <c r="A13" s="21"/>
      <c r="B13" s="77"/>
      <c r="C13" s="77"/>
      <c r="D13" s="65"/>
      <c r="E13" s="65"/>
      <c r="F13" s="74"/>
      <c r="G13" s="75"/>
      <c r="K13" s="82">
        <v>0</v>
      </c>
    </row>
    <row r="14" spans="1:11">
      <c r="A14" s="21"/>
      <c r="B14" s="77"/>
      <c r="C14" s="77"/>
      <c r="D14" s="65"/>
      <c r="E14" s="65"/>
      <c r="F14" s="74"/>
      <c r="G14" s="75"/>
      <c r="H14" s="75"/>
      <c r="K14" s="82">
        <v>0</v>
      </c>
    </row>
    <row r="15" spans="1:11">
      <c r="A15" s="21"/>
      <c r="B15" s="77"/>
      <c r="C15" s="77"/>
      <c r="D15" s="65"/>
      <c r="E15" s="65"/>
      <c r="F15" s="74"/>
      <c r="G15" s="75"/>
      <c r="K15" s="82">
        <v>0</v>
      </c>
    </row>
    <row r="16" spans="1:11">
      <c r="A16" s="21"/>
      <c r="B16" s="77"/>
      <c r="C16" s="77"/>
      <c r="D16" s="65"/>
      <c r="E16" s="65"/>
      <c r="F16" s="74"/>
      <c r="G16" s="75"/>
      <c r="K16" s="82">
        <v>0</v>
      </c>
    </row>
    <row r="17" spans="1:11">
      <c r="A17" s="21"/>
      <c r="B17" s="77"/>
      <c r="C17" s="77"/>
      <c r="D17" s="65"/>
      <c r="E17" s="65"/>
      <c r="F17" s="74"/>
      <c r="G17" s="75"/>
      <c r="K17" s="82">
        <v>0</v>
      </c>
    </row>
    <row r="18" spans="1:11">
      <c r="A18" s="21"/>
      <c r="B18" s="77"/>
      <c r="C18" s="77"/>
      <c r="D18" s="65"/>
      <c r="E18" s="65"/>
      <c r="F18" s="74"/>
      <c r="G18" s="75"/>
      <c r="K18" s="82">
        <v>0</v>
      </c>
    </row>
    <row r="19" spans="1:11">
      <c r="A19" s="21"/>
      <c r="B19" s="77"/>
      <c r="C19" s="77"/>
      <c r="D19" s="65"/>
      <c r="E19" s="65"/>
      <c r="F19" s="74"/>
      <c r="G19" s="75"/>
      <c r="K19" s="82">
        <v>0</v>
      </c>
    </row>
    <row r="20" spans="1:11">
      <c r="A20" s="21"/>
      <c r="B20" s="77"/>
      <c r="C20" s="77"/>
      <c r="D20" s="65"/>
      <c r="E20" s="65"/>
      <c r="F20" s="74"/>
      <c r="G20" s="75"/>
      <c r="K20" s="82">
        <v>0</v>
      </c>
    </row>
    <row r="21" spans="1:11">
      <c r="A21" s="21"/>
      <c r="B21" s="77"/>
      <c r="C21" s="77"/>
      <c r="D21" s="65"/>
      <c r="E21" s="65"/>
      <c r="F21" s="74"/>
      <c r="G21" s="75"/>
      <c r="K21" s="82">
        <v>0</v>
      </c>
    </row>
    <row r="22" spans="1:11">
      <c r="A22" s="21"/>
      <c r="B22" s="77"/>
      <c r="C22" s="77"/>
      <c r="D22" s="65"/>
      <c r="E22" s="65"/>
      <c r="F22" s="74"/>
      <c r="G22" s="75"/>
      <c r="K22" s="82">
        <v>0</v>
      </c>
    </row>
    <row r="23" spans="1:11">
      <c r="A23" s="21"/>
      <c r="B23" s="77"/>
      <c r="C23" s="77"/>
      <c r="D23" s="65"/>
      <c r="E23" s="65"/>
      <c r="F23" s="74"/>
      <c r="G23" s="75"/>
      <c r="K23" s="82">
        <v>0</v>
      </c>
    </row>
    <row r="24" spans="1:11">
      <c r="A24" s="21"/>
      <c r="B24" s="77"/>
      <c r="C24" s="77"/>
      <c r="D24" s="65"/>
      <c r="E24" s="65"/>
      <c r="F24" s="74"/>
      <c r="G24" s="75"/>
      <c r="K24" s="82">
        <v>0</v>
      </c>
    </row>
    <row r="25" spans="1:11">
      <c r="A25" s="21"/>
      <c r="B25" s="77"/>
      <c r="C25" s="77"/>
      <c r="D25" s="65"/>
      <c r="E25" s="65"/>
      <c r="F25" s="74"/>
      <c r="G25" s="75"/>
      <c r="K25" s="82">
        <v>0</v>
      </c>
    </row>
    <row r="26" spans="1:11">
      <c r="A26" s="21"/>
      <c r="B26" s="77"/>
      <c r="C26" s="77"/>
      <c r="D26" s="65"/>
      <c r="E26" s="65"/>
      <c r="F26" s="74"/>
      <c r="G26" s="75"/>
      <c r="K26" s="82">
        <v>0</v>
      </c>
    </row>
    <row r="27" spans="1:11">
      <c r="A27" s="21"/>
      <c r="B27" s="77"/>
      <c r="C27" s="77"/>
      <c r="D27" s="65"/>
      <c r="E27" s="65"/>
      <c r="F27" s="74"/>
      <c r="G27" s="75"/>
      <c r="K27" s="82">
        <v>0</v>
      </c>
    </row>
    <row r="28" spans="1:11">
      <c r="A28" s="21"/>
      <c r="B28" s="77"/>
      <c r="C28" s="77"/>
      <c r="D28" s="65"/>
      <c r="E28" s="65"/>
      <c r="F28" s="74"/>
      <c r="G28" s="75"/>
      <c r="K28" s="82">
        <v>0</v>
      </c>
    </row>
    <row r="29" spans="1:11">
      <c r="A29" s="21"/>
      <c r="B29" s="77"/>
      <c r="C29" s="77"/>
      <c r="D29" s="65"/>
      <c r="E29" s="65"/>
      <c r="F29" s="74"/>
      <c r="G29" s="75"/>
      <c r="K29" s="82">
        <v>0</v>
      </c>
    </row>
    <row r="30" spans="1:11">
      <c r="A30" s="21"/>
      <c r="B30" s="77"/>
      <c r="C30" s="77"/>
      <c r="D30" s="65"/>
      <c r="E30" s="65"/>
      <c r="F30" s="74"/>
      <c r="G30" s="75"/>
      <c r="K30" s="82">
        <v>0</v>
      </c>
    </row>
    <row r="31" spans="1:11">
      <c r="A31" s="21"/>
      <c r="B31" s="77"/>
      <c r="C31" s="77"/>
      <c r="D31" s="65"/>
      <c r="E31" s="65"/>
      <c r="F31" s="74"/>
      <c r="G31" s="75"/>
      <c r="K31" s="82">
        <v>0</v>
      </c>
    </row>
    <row r="32" spans="1:11">
      <c r="A32" s="21"/>
      <c r="B32" s="77"/>
      <c r="C32" s="77"/>
      <c r="D32" s="65"/>
      <c r="E32" s="65"/>
      <c r="F32" s="74"/>
      <c r="G32" s="75"/>
      <c r="K32" s="82">
        <v>0</v>
      </c>
    </row>
    <row r="33" spans="1:11">
      <c r="A33" s="21"/>
      <c r="B33" s="77"/>
      <c r="C33" s="77"/>
      <c r="D33" s="65"/>
      <c r="E33" s="65"/>
      <c r="F33" s="74"/>
      <c r="G33" s="75"/>
      <c r="K33" s="82">
        <v>0</v>
      </c>
    </row>
    <row r="34" spans="1:11">
      <c r="A34" s="21"/>
      <c r="B34" s="77"/>
      <c r="C34" s="77"/>
      <c r="D34" s="65"/>
      <c r="E34" s="65"/>
      <c r="F34" s="74"/>
      <c r="G34" s="75"/>
      <c r="K34" s="82">
        <v>0</v>
      </c>
    </row>
    <row r="35" spans="1:11">
      <c r="A35" s="21"/>
      <c r="B35" s="77"/>
      <c r="C35" s="77"/>
      <c r="D35" s="65"/>
      <c r="E35" s="65"/>
      <c r="F35" s="74"/>
      <c r="G35" s="75"/>
      <c r="K35" s="82">
        <v>0</v>
      </c>
    </row>
    <row r="36" spans="1:11">
      <c r="A36" s="21"/>
      <c r="B36" s="77"/>
      <c r="C36" s="77"/>
      <c r="D36" s="65"/>
      <c r="E36" s="65"/>
      <c r="F36" s="74"/>
      <c r="G36" s="75"/>
      <c r="H36" s="75"/>
      <c r="K36" s="82">
        <v>0</v>
      </c>
    </row>
    <row r="37" spans="1:11">
      <c r="A37" s="21"/>
      <c r="B37" s="77"/>
      <c r="C37" s="77"/>
      <c r="D37" s="65"/>
      <c r="E37" s="65"/>
      <c r="F37" s="74"/>
      <c r="G37" s="75"/>
      <c r="K37" s="82">
        <v>0</v>
      </c>
    </row>
    <row r="38" spans="1:11">
      <c r="A38" s="21"/>
      <c r="B38" s="77"/>
      <c r="C38" s="77"/>
      <c r="D38" s="65"/>
      <c r="E38" s="65"/>
      <c r="F38" s="74"/>
      <c r="G38" s="75"/>
      <c r="K38" s="82">
        <v>0</v>
      </c>
    </row>
    <row r="39" spans="1:11">
      <c r="A39" s="21"/>
      <c r="B39" s="77"/>
      <c r="C39" s="77"/>
      <c r="D39" s="65"/>
      <c r="E39" s="65"/>
      <c r="F39" s="74"/>
      <c r="G39" s="75"/>
      <c r="K39" s="82">
        <v>0</v>
      </c>
    </row>
    <row r="40" spans="1:11">
      <c r="A40" s="21"/>
      <c r="B40" s="77"/>
      <c r="C40" s="77"/>
      <c r="D40" s="65"/>
      <c r="E40" s="65"/>
      <c r="F40" s="74"/>
      <c r="G40" s="75"/>
      <c r="K40" s="82">
        <v>0</v>
      </c>
    </row>
    <row r="41" spans="1:11">
      <c r="A41" s="21"/>
      <c r="B41" s="77"/>
      <c r="C41" s="77"/>
      <c r="D41" s="65"/>
      <c r="E41" s="65"/>
      <c r="F41" s="74"/>
      <c r="G41" s="75"/>
      <c r="K41" s="82">
        <v>0</v>
      </c>
    </row>
    <row r="42" spans="1:11">
      <c r="A42" s="21"/>
      <c r="B42" s="77"/>
      <c r="C42" s="77"/>
      <c r="D42" s="65"/>
      <c r="E42" s="65"/>
      <c r="F42" s="74"/>
      <c r="G42" s="75"/>
      <c r="K42" s="82">
        <v>0</v>
      </c>
    </row>
    <row r="43" spans="1:11">
      <c r="A43" s="21"/>
      <c r="B43" s="77"/>
      <c r="C43" s="77"/>
      <c r="D43" s="65"/>
      <c r="E43" s="65"/>
      <c r="F43" s="74"/>
      <c r="G43" s="75"/>
      <c r="K43" s="82">
        <v>0</v>
      </c>
    </row>
    <row r="44" spans="1:11">
      <c r="A44" s="21"/>
      <c r="B44" s="77"/>
      <c r="C44" s="77"/>
      <c r="D44" s="65"/>
      <c r="E44" s="65"/>
      <c r="F44" s="74"/>
      <c r="G44" s="75"/>
      <c r="K44" s="82">
        <v>0</v>
      </c>
    </row>
    <row r="45" spans="1:11">
      <c r="A45" s="21"/>
      <c r="B45" s="77"/>
      <c r="C45" s="77"/>
      <c r="D45" s="65"/>
      <c r="E45" s="65"/>
      <c r="F45" s="74"/>
      <c r="G45" s="75"/>
      <c r="K45" s="82">
        <v>0</v>
      </c>
    </row>
    <row r="46" spans="1:11">
      <c r="A46" s="21"/>
      <c r="B46" s="77"/>
      <c r="C46" s="77"/>
      <c r="D46" s="65"/>
      <c r="E46" s="65"/>
      <c r="F46" s="74"/>
      <c r="G46" s="75"/>
      <c r="K46" s="82">
        <v>0</v>
      </c>
    </row>
    <row r="47" spans="1:11">
      <c r="A47" s="21"/>
      <c r="B47" s="77"/>
      <c r="C47" s="77"/>
      <c r="D47" s="65"/>
      <c r="E47" s="65"/>
      <c r="F47" s="74"/>
      <c r="G47" s="75"/>
      <c r="K47" s="82">
        <v>0</v>
      </c>
    </row>
    <row r="48" spans="1:11">
      <c r="A48" s="21"/>
      <c r="B48" s="77"/>
      <c r="C48" s="77"/>
      <c r="D48" s="65"/>
      <c r="E48" s="65"/>
      <c r="F48" s="74"/>
      <c r="G48" s="75"/>
      <c r="K48" s="82">
        <v>0</v>
      </c>
    </row>
    <row r="49" spans="1:11">
      <c r="A49" s="21"/>
      <c r="B49" s="77"/>
      <c r="C49" s="77"/>
      <c r="D49" s="65"/>
      <c r="E49" s="65"/>
      <c r="F49" s="74"/>
      <c r="G49" s="75"/>
      <c r="K49" s="82">
        <v>0</v>
      </c>
    </row>
    <row r="50" spans="1:11">
      <c r="A50" s="21"/>
      <c r="B50" s="77"/>
      <c r="C50" s="77"/>
      <c r="D50" s="65"/>
      <c r="E50" s="65"/>
      <c r="F50" s="74"/>
      <c r="G50" s="75"/>
      <c r="K50" s="82">
        <v>0</v>
      </c>
    </row>
    <row r="51" spans="1:11">
      <c r="A51" s="21"/>
      <c r="B51" s="77"/>
      <c r="C51" s="77"/>
      <c r="D51" s="65"/>
      <c r="E51" s="65"/>
      <c r="F51" s="74"/>
      <c r="G51" s="75"/>
      <c r="K51" s="82">
        <v>0</v>
      </c>
    </row>
    <row r="52" spans="1:11">
      <c r="A52" s="21"/>
      <c r="B52" s="77"/>
      <c r="C52" s="77"/>
      <c r="D52" s="65"/>
      <c r="E52" s="65"/>
      <c r="F52" s="74"/>
      <c r="G52" s="75"/>
      <c r="K52" s="82">
        <v>0</v>
      </c>
    </row>
    <row r="53" spans="1:11">
      <c r="A53" s="21"/>
      <c r="B53" s="77"/>
      <c r="C53" s="77"/>
      <c r="D53" s="65"/>
      <c r="E53" s="65"/>
      <c r="F53" s="74"/>
      <c r="G53" s="75"/>
      <c r="K53" s="82">
        <v>0</v>
      </c>
    </row>
    <row r="54" spans="1:11">
      <c r="A54" s="21"/>
      <c r="B54" s="77"/>
      <c r="C54" s="77"/>
      <c r="D54" s="65"/>
      <c r="E54" s="65"/>
      <c r="F54" s="74"/>
      <c r="G54" s="75"/>
      <c r="K54" s="82">
        <v>0</v>
      </c>
    </row>
    <row r="55" spans="1:11">
      <c r="A55" s="21"/>
      <c r="B55" s="77"/>
      <c r="C55" s="77"/>
      <c r="D55" s="65"/>
      <c r="E55" s="65"/>
      <c r="F55" s="74"/>
      <c r="G55" s="75"/>
      <c r="K55" s="82">
        <v>0</v>
      </c>
    </row>
    <row r="56" spans="1:11">
      <c r="A56" s="21"/>
      <c r="B56" s="77"/>
      <c r="C56" s="77"/>
      <c r="D56" s="65"/>
      <c r="E56" s="65"/>
      <c r="F56" s="74"/>
      <c r="G56" s="75"/>
      <c r="K56" s="82">
        <v>0</v>
      </c>
    </row>
    <row r="57" spans="1:11">
      <c r="A57" s="21"/>
      <c r="B57" s="77"/>
      <c r="C57" s="77"/>
      <c r="D57" s="65"/>
      <c r="E57" s="65"/>
      <c r="F57" s="74"/>
      <c r="G57" s="75"/>
      <c r="K57" s="82">
        <v>0</v>
      </c>
    </row>
    <row r="58" spans="1:11">
      <c r="A58" s="21"/>
      <c r="B58" s="77"/>
      <c r="C58" s="77"/>
      <c r="D58" s="65"/>
      <c r="E58" s="65"/>
      <c r="F58" s="74"/>
      <c r="G58" s="75"/>
      <c r="K58" s="82">
        <v>0</v>
      </c>
    </row>
    <row r="59" spans="1:11">
      <c r="A59" s="21"/>
      <c r="B59" s="77"/>
      <c r="C59" s="77"/>
      <c r="F59" s="74"/>
      <c r="G59" s="75"/>
      <c r="H59" s="75"/>
      <c r="K59" s="82">
        <v>0</v>
      </c>
    </row>
    <row r="60" spans="1:11">
      <c r="A60" s="21"/>
      <c r="B60" s="77"/>
      <c r="C60" s="77"/>
      <c r="D60" s="65"/>
      <c r="E60" s="65"/>
      <c r="F60" s="74"/>
      <c r="G60" s="75"/>
      <c r="K60" s="82">
        <v>0</v>
      </c>
    </row>
    <row r="61" spans="1:11">
      <c r="A61" s="21"/>
      <c r="B61" s="77"/>
      <c r="C61" s="77"/>
      <c r="D61" s="65"/>
      <c r="E61" s="65"/>
      <c r="F61" s="74"/>
      <c r="G61" s="75"/>
      <c r="K61" s="82">
        <v>0</v>
      </c>
    </row>
    <row r="62" spans="1:11">
      <c r="A62" s="21"/>
      <c r="B62" s="77"/>
      <c r="C62" s="77"/>
      <c r="D62" s="65"/>
      <c r="E62" s="65"/>
      <c r="F62" s="74"/>
      <c r="G62" s="75"/>
      <c r="K62" s="82"/>
    </row>
    <row r="63" spans="1:11">
      <c r="A63" s="21"/>
      <c r="B63" s="77"/>
      <c r="C63" s="77"/>
      <c r="D63" s="65"/>
      <c r="E63" s="65"/>
      <c r="F63" s="74"/>
      <c r="G63" s="75"/>
      <c r="K63" s="82"/>
    </row>
    <row r="64" spans="1:11">
      <c r="A64" s="21"/>
      <c r="B64" s="77"/>
      <c r="C64" s="77"/>
      <c r="D64" s="65"/>
      <c r="E64" s="65"/>
      <c r="F64" s="74"/>
      <c r="G64" s="75"/>
      <c r="K64" s="82"/>
    </row>
    <row r="65" spans="1:11">
      <c r="A65" s="21"/>
      <c r="B65" s="77"/>
      <c r="C65" s="77"/>
      <c r="D65" s="65"/>
      <c r="E65" s="65"/>
      <c r="F65" s="74"/>
      <c r="G65" s="75"/>
      <c r="K65" s="82"/>
    </row>
    <row r="66" spans="1:11">
      <c r="A66" s="21"/>
      <c r="B66" s="77"/>
      <c r="C66" s="77"/>
      <c r="D66" s="65"/>
      <c r="E66" s="65"/>
      <c r="F66" s="74"/>
      <c r="G66" s="75"/>
      <c r="K66" s="82"/>
    </row>
    <row r="67" spans="1:11">
      <c r="A67" s="21"/>
      <c r="B67" s="77"/>
      <c r="C67" s="77"/>
      <c r="D67" s="65"/>
      <c r="E67" s="65"/>
      <c r="F67" s="74"/>
      <c r="G67" s="75"/>
      <c r="K67" s="82"/>
    </row>
    <row r="68" spans="1:11">
      <c r="A68" s="21"/>
      <c r="B68" s="77"/>
      <c r="C68" s="77"/>
      <c r="D68" s="65"/>
      <c r="E68" s="65"/>
      <c r="F68" s="74"/>
      <c r="G68" s="75"/>
      <c r="K68" s="82"/>
    </row>
    <row r="69" spans="1:11">
      <c r="A69" s="21"/>
      <c r="B69" s="77"/>
      <c r="C69" s="77"/>
      <c r="D69" s="65"/>
      <c r="E69" s="65"/>
      <c r="F69" s="74"/>
      <c r="G69" s="75"/>
      <c r="K69" s="82"/>
    </row>
    <row r="70" spans="1:11">
      <c r="A70" s="21"/>
      <c r="B70" s="77"/>
      <c r="C70" s="77"/>
      <c r="D70" s="65"/>
      <c r="E70" s="65"/>
      <c r="F70" s="74"/>
      <c r="G70" s="75"/>
      <c r="K70" s="82"/>
    </row>
    <row r="71" spans="1:11">
      <c r="A71" s="21"/>
      <c r="B71" s="77"/>
      <c r="C71" s="77"/>
      <c r="D71" s="65"/>
      <c r="E71" s="65"/>
      <c r="F71" s="74"/>
      <c r="G71" s="75"/>
      <c r="K71" s="82"/>
    </row>
    <row r="72" spans="1:11">
      <c r="A72" s="21"/>
      <c r="B72" s="77"/>
      <c r="C72" s="77"/>
      <c r="D72" s="65"/>
      <c r="E72" s="65"/>
      <c r="F72" s="74"/>
      <c r="G72" s="75"/>
      <c r="K72" s="82"/>
    </row>
    <row r="73" spans="1:11">
      <c r="A73" s="21"/>
      <c r="B73" s="77"/>
      <c r="C73" s="77"/>
      <c r="D73" s="65"/>
      <c r="E73" s="65"/>
      <c r="F73" s="74"/>
      <c r="G73" s="75"/>
      <c r="K73" s="82"/>
    </row>
    <row r="74" spans="1:11">
      <c r="A74" s="21"/>
      <c r="B74" s="77"/>
      <c r="C74" s="77"/>
      <c r="D74" s="65"/>
      <c r="E74" s="65"/>
      <c r="F74" s="74"/>
      <c r="G74" s="75"/>
      <c r="K74" s="82"/>
    </row>
    <row r="75" spans="1:11">
      <c r="A75" s="21"/>
      <c r="B75" s="77"/>
      <c r="C75" s="77"/>
      <c r="D75" s="65"/>
      <c r="E75" s="65"/>
      <c r="F75" s="74"/>
      <c r="G75" s="75"/>
      <c r="K75" s="82"/>
    </row>
    <row r="76" spans="1:11">
      <c r="A76" s="21"/>
      <c r="B76" s="77"/>
      <c r="C76" s="77"/>
      <c r="D76" s="65"/>
      <c r="E76" s="65"/>
      <c r="F76" s="74"/>
      <c r="G76" s="75"/>
      <c r="K76" s="82"/>
    </row>
    <row r="77" spans="1:11">
      <c r="A77" s="21"/>
      <c r="B77" s="77"/>
      <c r="C77" s="77"/>
      <c r="D77" s="65"/>
      <c r="E77" s="65"/>
      <c r="F77" s="74"/>
      <c r="G77" s="75"/>
      <c r="K77" s="82"/>
    </row>
    <row r="78" spans="1:11">
      <c r="A78" s="21"/>
      <c r="B78" s="77"/>
      <c r="C78" s="77"/>
      <c r="D78" s="65"/>
      <c r="E78" s="65"/>
      <c r="F78" s="74"/>
      <c r="G78" s="75"/>
      <c r="K78" s="82"/>
    </row>
    <row r="79" spans="1:11">
      <c r="A79" s="21"/>
      <c r="B79" s="77"/>
      <c r="C79" s="77"/>
      <c r="D79" s="65"/>
      <c r="E79" s="65"/>
      <c r="F79" s="74"/>
      <c r="G79" s="75"/>
      <c r="K79" s="82"/>
    </row>
    <row r="80" spans="1:11">
      <c r="A80" s="21"/>
      <c r="B80" s="77"/>
      <c r="C80" s="77"/>
      <c r="D80" s="65"/>
      <c r="E80" s="65"/>
      <c r="F80" s="74"/>
      <c r="G80" s="75"/>
      <c r="K80" s="82"/>
    </row>
    <row r="81" spans="1:11">
      <c r="A81" s="21"/>
      <c r="B81" s="77"/>
      <c r="C81" s="77"/>
      <c r="D81" s="65"/>
      <c r="E81" s="65"/>
      <c r="F81" s="74"/>
      <c r="G81" s="75"/>
      <c r="K81" s="82"/>
    </row>
    <row r="82" spans="1:11">
      <c r="A82" s="21"/>
      <c r="B82" s="77"/>
      <c r="C82" s="77"/>
      <c r="F82" s="74"/>
      <c r="G82" s="75"/>
      <c r="H82" s="75"/>
      <c r="K82" s="82"/>
    </row>
    <row r="83" spans="1:11">
      <c r="A83" s="21"/>
      <c r="B83" s="77"/>
      <c r="C83" s="77"/>
      <c r="D83" s="65"/>
      <c r="E83" s="65"/>
      <c r="F83" s="74"/>
      <c r="G83" s="75"/>
      <c r="K83" s="82"/>
    </row>
    <row r="84" spans="1:11">
      <c r="A84" s="21"/>
      <c r="B84" s="77"/>
      <c r="C84" s="77"/>
      <c r="D84" s="65"/>
      <c r="E84" s="65"/>
      <c r="F84" s="74"/>
      <c r="G84" s="75"/>
      <c r="K84" s="82"/>
    </row>
    <row r="85" spans="1:11">
      <c r="A85" s="21"/>
      <c r="B85" s="77"/>
      <c r="C85" s="77"/>
      <c r="D85" s="65"/>
      <c r="E85" s="65"/>
      <c r="F85" s="74"/>
      <c r="G85" s="75"/>
      <c r="K85" s="82"/>
    </row>
    <row r="86" spans="1:11">
      <c r="A86" s="21"/>
      <c r="B86" s="77"/>
      <c r="C86" s="77"/>
      <c r="D86" s="65"/>
      <c r="E86" s="65"/>
      <c r="F86" s="74"/>
      <c r="G86" s="75"/>
      <c r="K86" s="82"/>
    </row>
    <row r="87" spans="1:11">
      <c r="A87" s="21"/>
      <c r="B87" s="77"/>
      <c r="C87" s="77"/>
      <c r="D87" s="65"/>
      <c r="E87" s="65"/>
      <c r="F87" s="74"/>
      <c r="G87" s="75"/>
      <c r="K87" s="82"/>
    </row>
    <row r="88" spans="1:11">
      <c r="A88" s="21"/>
      <c r="B88" s="77"/>
      <c r="C88" s="77"/>
      <c r="D88" s="65"/>
      <c r="E88" s="65"/>
      <c r="F88" s="74"/>
      <c r="G88" s="75"/>
      <c r="K88" s="82"/>
    </row>
    <row r="89" spans="1:11">
      <c r="A89" s="21"/>
      <c r="B89" s="77"/>
      <c r="C89" s="77"/>
      <c r="D89" s="65"/>
      <c r="E89" s="65"/>
      <c r="F89" s="74"/>
      <c r="G89" s="75"/>
      <c r="K89" s="82"/>
    </row>
    <row r="90" spans="1:11">
      <c r="A90" s="21"/>
      <c r="B90" s="77"/>
      <c r="C90" s="77"/>
      <c r="D90" s="65"/>
      <c r="E90" s="65"/>
      <c r="F90" s="74"/>
      <c r="G90" s="75"/>
      <c r="K90" s="82"/>
    </row>
    <row r="91" spans="1:11">
      <c r="A91" s="21"/>
      <c r="B91" s="77"/>
      <c r="C91" s="77"/>
      <c r="D91" s="65"/>
      <c r="E91" s="65"/>
      <c r="F91" s="74"/>
      <c r="G91" s="75"/>
      <c r="K91" s="82"/>
    </row>
    <row r="92" spans="1:11">
      <c r="A92" s="21"/>
      <c r="B92" s="77"/>
      <c r="C92" s="77"/>
      <c r="D92" s="65"/>
      <c r="E92" s="65"/>
      <c r="F92" s="74"/>
      <c r="G92" s="75"/>
      <c r="K92" s="82"/>
    </row>
    <row r="93" spans="1:11">
      <c r="A93" s="21"/>
      <c r="B93" s="77"/>
      <c r="C93" s="77"/>
      <c r="D93" s="65"/>
      <c r="E93" s="65"/>
      <c r="F93" s="74"/>
      <c r="G93" s="75"/>
      <c r="K93" s="82"/>
    </row>
    <row r="94" spans="1:11">
      <c r="A94" s="21"/>
      <c r="B94" s="77"/>
      <c r="C94" s="77"/>
      <c r="D94" s="65"/>
      <c r="E94" s="65"/>
      <c r="F94" s="74"/>
      <c r="G94" s="75"/>
      <c r="K94" s="82"/>
    </row>
    <row r="95" spans="1:11">
      <c r="A95" s="21"/>
      <c r="B95" s="77"/>
      <c r="C95" s="77"/>
      <c r="D95" s="65"/>
      <c r="E95" s="65"/>
      <c r="F95" s="74"/>
      <c r="G95" s="75"/>
      <c r="K95" s="82"/>
    </row>
    <row r="96" spans="1:11">
      <c r="A96" s="21"/>
      <c r="B96" s="77"/>
      <c r="C96" s="77"/>
      <c r="D96" s="65"/>
      <c r="E96" s="65"/>
      <c r="F96" s="74"/>
      <c r="G96" s="75"/>
      <c r="K96" s="82"/>
    </row>
    <row r="97" spans="1:11">
      <c r="A97" s="21"/>
      <c r="B97" s="77"/>
      <c r="C97" s="77"/>
      <c r="D97" s="65"/>
      <c r="E97" s="65"/>
      <c r="F97" s="74"/>
      <c r="G97" s="75"/>
      <c r="K97" s="82"/>
    </row>
    <row r="98" spans="1:11">
      <c r="A98" s="21"/>
      <c r="B98" s="77"/>
      <c r="C98" s="77"/>
      <c r="D98" s="65"/>
      <c r="E98" s="65"/>
      <c r="F98" s="74"/>
      <c r="G98" s="75"/>
      <c r="K98" s="82"/>
    </row>
    <row r="99" spans="1:11">
      <c r="A99" s="21"/>
      <c r="B99" s="77"/>
      <c r="C99" s="77"/>
      <c r="D99" s="65"/>
      <c r="E99" s="65"/>
      <c r="F99" s="74"/>
      <c r="G99" s="75"/>
      <c r="K99" s="82"/>
    </row>
    <row r="100" spans="1:11">
      <c r="A100" s="21"/>
      <c r="B100" s="77"/>
      <c r="C100" s="77"/>
      <c r="D100" s="65"/>
      <c r="E100" s="65"/>
      <c r="F100" s="74"/>
      <c r="G100" s="75"/>
      <c r="K100" s="82"/>
    </row>
    <row r="101" spans="1:11">
      <c r="A101" s="21"/>
      <c r="B101" s="77"/>
      <c r="C101" s="77"/>
      <c r="D101" s="65"/>
      <c r="E101" s="65"/>
      <c r="F101" s="74"/>
      <c r="G101" s="75"/>
      <c r="K101" s="82"/>
    </row>
    <row r="102" spans="1:11">
      <c r="A102" s="21"/>
      <c r="B102" s="77"/>
      <c r="C102" s="77"/>
      <c r="D102" s="65"/>
      <c r="E102" s="65"/>
      <c r="F102" s="74"/>
      <c r="G102" s="75"/>
      <c r="K102" s="82"/>
    </row>
    <row r="103" spans="1:11">
      <c r="A103" s="21"/>
      <c r="B103" s="77"/>
      <c r="C103" s="77"/>
      <c r="D103" s="65"/>
      <c r="E103" s="65"/>
      <c r="F103" s="74"/>
      <c r="G103" s="75"/>
      <c r="K103" s="82"/>
    </row>
    <row r="104" spans="1:11">
      <c r="A104" s="21"/>
      <c r="B104" s="77"/>
      <c r="C104" s="77"/>
      <c r="D104" s="65"/>
      <c r="E104" s="65"/>
      <c r="F104" s="74"/>
      <c r="G104" s="75"/>
      <c r="K104" s="82"/>
    </row>
    <row r="105" spans="1:11">
      <c r="A105" s="21"/>
      <c r="B105" s="77"/>
      <c r="C105" s="77"/>
      <c r="F105" s="74"/>
      <c r="G105" s="75"/>
      <c r="H105" s="75"/>
      <c r="K105" s="82"/>
    </row>
    <row r="106" spans="1:11">
      <c r="A106" s="21"/>
      <c r="B106" s="77"/>
      <c r="C106" s="77"/>
      <c r="D106" s="65"/>
      <c r="E106" s="65"/>
      <c r="F106" s="74"/>
      <c r="G106" s="75"/>
      <c r="K106" s="82"/>
    </row>
    <row r="107" spans="1:11">
      <c r="A107" s="21"/>
      <c r="B107" s="77"/>
      <c r="C107" s="77"/>
      <c r="D107" s="65"/>
      <c r="E107" s="65"/>
      <c r="F107" s="74"/>
      <c r="G107" s="75"/>
      <c r="K107" s="82"/>
    </row>
    <row r="108" spans="1:11">
      <c r="A108" s="21"/>
      <c r="B108" s="77"/>
      <c r="C108" s="77"/>
      <c r="D108" s="65"/>
      <c r="E108" s="65"/>
      <c r="F108" s="74"/>
      <c r="G108" s="75"/>
      <c r="K108" s="82"/>
    </row>
    <row r="109" spans="1:11">
      <c r="A109" s="21"/>
      <c r="B109" s="77"/>
      <c r="C109" s="77"/>
      <c r="D109" s="65"/>
      <c r="E109" s="65"/>
      <c r="F109" s="74"/>
      <c r="G109" s="75"/>
      <c r="K109" s="82"/>
    </row>
    <row r="110" spans="1:11">
      <c r="A110" s="21"/>
      <c r="B110" s="77"/>
      <c r="C110" s="77"/>
      <c r="D110" s="65"/>
      <c r="E110" s="65"/>
      <c r="F110" s="74"/>
      <c r="G110" s="75"/>
      <c r="K110" s="82"/>
    </row>
    <row r="111" spans="1:11">
      <c r="A111" s="21"/>
      <c r="B111" s="77"/>
      <c r="C111" s="77"/>
      <c r="D111" s="65"/>
      <c r="E111" s="65"/>
      <c r="F111" s="74"/>
      <c r="G111" s="75"/>
      <c r="K111" s="82"/>
    </row>
    <row r="112" spans="1:11">
      <c r="A112" s="21"/>
      <c r="B112" s="77"/>
      <c r="C112" s="77"/>
      <c r="D112" s="65"/>
      <c r="E112" s="65"/>
      <c r="F112" s="74"/>
      <c r="G112" s="75"/>
      <c r="K112" s="82"/>
    </row>
    <row r="113" spans="1:11">
      <c r="A113" s="21"/>
      <c r="B113" s="77"/>
      <c r="C113" s="77"/>
      <c r="D113" s="65"/>
      <c r="E113" s="65"/>
      <c r="F113" s="74"/>
      <c r="G113" s="75"/>
      <c r="K113" s="82"/>
    </row>
    <row r="114" spans="1:11">
      <c r="A114" s="21"/>
      <c r="B114" s="77"/>
      <c r="C114" s="77"/>
      <c r="D114" s="65"/>
      <c r="E114" s="65"/>
      <c r="F114" s="74"/>
      <c r="G114" s="75"/>
      <c r="K114" s="82"/>
    </row>
    <row r="115" spans="1:11">
      <c r="A115" s="21"/>
      <c r="B115" s="77"/>
      <c r="C115" s="77"/>
      <c r="D115" s="65"/>
      <c r="E115" s="65"/>
      <c r="F115" s="74"/>
      <c r="G115" s="75"/>
      <c r="K115" s="82"/>
    </row>
    <row r="116" spans="1:11">
      <c r="A116" s="21"/>
      <c r="B116" s="77"/>
      <c r="C116" s="77"/>
      <c r="D116" s="65"/>
      <c r="E116" s="65"/>
      <c r="F116" s="74"/>
      <c r="G116" s="75"/>
      <c r="K116" s="82"/>
    </row>
    <row r="117" spans="1:11">
      <c r="A117" s="21"/>
      <c r="B117" s="77"/>
      <c r="C117" s="77"/>
      <c r="D117" s="65"/>
      <c r="E117" s="65"/>
      <c r="F117" s="74"/>
      <c r="G117" s="75"/>
      <c r="K117" s="82"/>
    </row>
    <row r="118" spans="1:11">
      <c r="A118" s="21"/>
      <c r="B118" s="77"/>
      <c r="C118" s="77"/>
      <c r="D118" s="65"/>
      <c r="E118" s="65"/>
      <c r="F118" s="74"/>
      <c r="G118" s="75"/>
      <c r="K118" s="82"/>
    </row>
    <row r="119" spans="1:11">
      <c r="A119" s="21"/>
      <c r="B119" s="77"/>
      <c r="C119" s="77"/>
      <c r="D119" s="65"/>
      <c r="E119" s="65"/>
      <c r="F119" s="74"/>
      <c r="G119" s="75"/>
      <c r="K119" s="82"/>
    </row>
    <row r="120" spans="1:11">
      <c r="A120" s="21"/>
      <c r="B120" s="77"/>
      <c r="C120" s="77"/>
      <c r="D120" s="65"/>
      <c r="E120" s="65"/>
      <c r="F120" s="74"/>
      <c r="G120" s="75"/>
      <c r="K120" s="82"/>
    </row>
    <row r="121" spans="1:11">
      <c r="A121" s="21"/>
      <c r="B121" s="77"/>
      <c r="C121" s="77"/>
      <c r="D121" s="65"/>
      <c r="E121" s="65"/>
      <c r="F121" s="74"/>
      <c r="G121" s="75"/>
      <c r="K121" s="82"/>
    </row>
    <row r="122" spans="1:11">
      <c r="A122" s="21"/>
      <c r="B122" s="77"/>
      <c r="C122" s="77"/>
      <c r="D122" s="65"/>
      <c r="E122" s="65"/>
      <c r="F122" s="74"/>
      <c r="G122" s="75"/>
      <c r="K122" s="82"/>
    </row>
    <row r="123" spans="1:11">
      <c r="A123" s="21"/>
      <c r="B123" s="77"/>
      <c r="C123" s="77"/>
      <c r="D123" s="65"/>
      <c r="E123" s="65"/>
      <c r="F123" s="74"/>
      <c r="G123" s="75"/>
      <c r="K123" s="82"/>
    </row>
    <row r="124" spans="1:11">
      <c r="A124" s="21"/>
      <c r="B124" s="77"/>
      <c r="C124" s="77"/>
      <c r="D124" s="65"/>
      <c r="E124" s="65"/>
      <c r="F124" s="74"/>
      <c r="G124" s="75"/>
      <c r="K124" s="82"/>
    </row>
    <row r="125" spans="1:11">
      <c r="A125" s="21"/>
      <c r="B125" s="77"/>
      <c r="C125" s="77"/>
      <c r="D125" s="65"/>
      <c r="E125" s="65"/>
      <c r="F125" s="74"/>
      <c r="G125" s="75"/>
      <c r="K125" s="82"/>
    </row>
    <row r="126" spans="1:11">
      <c r="A126" s="21"/>
      <c r="B126" s="77"/>
      <c r="C126" s="77"/>
      <c r="D126" s="65"/>
      <c r="E126" s="65"/>
      <c r="F126" s="74"/>
      <c r="G126" s="75"/>
      <c r="K126" s="82"/>
    </row>
    <row r="127" spans="1:11">
      <c r="A127" s="21"/>
      <c r="B127" s="77"/>
      <c r="C127" s="77"/>
      <c r="D127" s="65"/>
      <c r="E127" s="65"/>
      <c r="F127" s="74"/>
      <c r="G127" s="75"/>
      <c r="K127" s="82"/>
    </row>
    <row r="128" spans="1:11">
      <c r="A128" s="21"/>
      <c r="B128" s="77"/>
      <c r="C128" s="77"/>
      <c r="F128" s="74"/>
      <c r="G128" s="75"/>
      <c r="H128" s="75"/>
      <c r="K128" s="82"/>
    </row>
    <row r="129" spans="1:11">
      <c r="A129" s="21"/>
      <c r="B129" s="77"/>
      <c r="C129" s="77"/>
      <c r="D129" s="65"/>
      <c r="E129" s="65"/>
      <c r="F129" s="74"/>
      <c r="G129" s="75"/>
      <c r="K129" s="82"/>
    </row>
    <row r="130" spans="1:11">
      <c r="A130" s="21"/>
      <c r="B130" s="77"/>
      <c r="C130" s="77"/>
      <c r="D130" s="65"/>
      <c r="E130" s="65"/>
      <c r="F130" s="74"/>
      <c r="G130" s="75"/>
      <c r="K130" s="82"/>
    </row>
    <row r="131" spans="1:11">
      <c r="A131" s="21"/>
      <c r="B131" s="77"/>
      <c r="C131" s="77"/>
      <c r="D131" s="65"/>
      <c r="E131" s="65"/>
      <c r="F131" s="74"/>
      <c r="G131" s="75"/>
      <c r="K131" s="82"/>
    </row>
    <row r="132" spans="1:11">
      <c r="A132" s="21"/>
      <c r="B132" s="77"/>
      <c r="C132" s="77"/>
      <c r="D132" s="65"/>
      <c r="E132" s="65"/>
      <c r="F132" s="74"/>
      <c r="G132" s="75"/>
      <c r="K132" s="82"/>
    </row>
    <row r="133" spans="1:11">
      <c r="A133" s="21"/>
      <c r="B133" s="77"/>
      <c r="C133" s="77"/>
      <c r="D133" s="65"/>
      <c r="E133" s="65"/>
      <c r="F133" s="74"/>
      <c r="G133" s="75"/>
      <c r="K133" s="82"/>
    </row>
    <row r="134" spans="1:11">
      <c r="A134" s="21"/>
      <c r="B134" s="77"/>
      <c r="C134" s="77"/>
      <c r="D134" s="65"/>
      <c r="E134" s="65"/>
      <c r="F134" s="74"/>
      <c r="G134" s="75"/>
      <c r="K134" s="82"/>
    </row>
    <row r="135" spans="1:11">
      <c r="A135" s="21"/>
      <c r="B135" s="77"/>
      <c r="C135" s="77"/>
      <c r="D135" s="65"/>
      <c r="E135" s="65"/>
      <c r="F135" s="74"/>
      <c r="G135" s="75"/>
      <c r="K135" s="82"/>
    </row>
    <row r="136" spans="1:11">
      <c r="A136" s="21"/>
      <c r="B136" s="77"/>
      <c r="C136" s="77"/>
      <c r="D136" s="65"/>
      <c r="E136" s="65"/>
      <c r="F136" s="74"/>
      <c r="G136" s="75"/>
      <c r="K136" s="82"/>
    </row>
    <row r="137" spans="1:11">
      <c r="A137" s="21"/>
      <c r="B137" s="77"/>
      <c r="C137" s="77"/>
      <c r="D137" s="65"/>
      <c r="E137" s="65"/>
      <c r="F137" s="74"/>
      <c r="G137" s="75"/>
      <c r="K137" s="82"/>
    </row>
    <row r="138" spans="1:11">
      <c r="A138" s="21"/>
      <c r="B138" s="77"/>
      <c r="C138" s="77"/>
      <c r="D138" s="65"/>
      <c r="E138" s="65"/>
      <c r="F138" s="74"/>
      <c r="G138" s="75"/>
      <c r="K138" s="82"/>
    </row>
    <row r="139" spans="1:11">
      <c r="A139" s="21"/>
      <c r="B139" s="77"/>
      <c r="C139" s="77"/>
      <c r="D139" s="65"/>
      <c r="E139" s="65"/>
      <c r="F139" s="74"/>
      <c r="G139" s="75"/>
      <c r="K139" s="82"/>
    </row>
    <row r="140" spans="1:11">
      <c r="A140" s="21"/>
      <c r="B140" s="77"/>
      <c r="C140" s="77"/>
      <c r="D140" s="65"/>
      <c r="E140" s="65"/>
      <c r="F140" s="74"/>
      <c r="G140" s="75"/>
      <c r="K140" s="82"/>
    </row>
    <row r="141" spans="1:11">
      <c r="A141" s="21"/>
      <c r="B141" s="77"/>
      <c r="C141" s="77"/>
      <c r="D141" s="65"/>
      <c r="E141" s="65"/>
      <c r="F141" s="74"/>
      <c r="G141" s="75"/>
      <c r="K141" s="82"/>
    </row>
    <row r="142" spans="1:11">
      <c r="A142" s="21"/>
      <c r="B142" s="77"/>
      <c r="C142" s="77"/>
      <c r="D142" s="65"/>
      <c r="E142" s="65"/>
      <c r="F142" s="74"/>
      <c r="G142" s="75"/>
      <c r="K142" s="82"/>
    </row>
    <row r="143" spans="1:11">
      <c r="A143" s="21"/>
      <c r="B143" s="77"/>
      <c r="C143" s="77"/>
      <c r="D143" s="65"/>
      <c r="E143" s="65"/>
      <c r="F143" s="74"/>
      <c r="G143" s="75"/>
      <c r="K143" s="82"/>
    </row>
    <row r="144" spans="1:11">
      <c r="A144" s="21"/>
      <c r="B144" s="77"/>
      <c r="C144" s="77"/>
      <c r="D144" s="65"/>
      <c r="E144" s="65"/>
      <c r="F144" s="74"/>
      <c r="G144" s="75"/>
      <c r="K144" s="82"/>
    </row>
    <row r="145" spans="1:11">
      <c r="A145" s="21"/>
      <c r="B145" s="77"/>
      <c r="C145" s="77"/>
      <c r="D145" s="65"/>
      <c r="E145" s="65"/>
      <c r="F145" s="74"/>
      <c r="G145" s="75"/>
      <c r="K145" s="82"/>
    </row>
    <row r="146" spans="1:11">
      <c r="A146" s="21"/>
      <c r="B146" s="77"/>
      <c r="C146" s="77"/>
      <c r="D146" s="65"/>
      <c r="E146" s="65"/>
      <c r="F146" s="74"/>
      <c r="G146" s="75"/>
      <c r="K146" s="82"/>
    </row>
    <row r="147" spans="1:11">
      <c r="A147" s="21"/>
      <c r="B147" s="77"/>
      <c r="C147" s="77"/>
      <c r="D147" s="65"/>
      <c r="E147" s="65"/>
      <c r="F147" s="74"/>
      <c r="G147" s="75"/>
      <c r="K147" s="82"/>
    </row>
    <row r="148" spans="1:11">
      <c r="A148" s="21"/>
      <c r="B148" s="77"/>
      <c r="C148" s="77"/>
      <c r="D148" s="65"/>
      <c r="E148" s="65"/>
      <c r="F148" s="74"/>
      <c r="G148" s="75"/>
      <c r="K148" s="82"/>
    </row>
    <row r="149" spans="1:11">
      <c r="A149" s="21"/>
      <c r="B149" s="77"/>
      <c r="C149" s="77"/>
      <c r="D149" s="65"/>
      <c r="E149" s="65"/>
      <c r="F149" s="74"/>
      <c r="G149" s="75"/>
      <c r="K149" s="82"/>
    </row>
    <row r="150" spans="1:11">
      <c r="A150" s="21"/>
      <c r="B150" s="77"/>
      <c r="C150" s="77"/>
      <c r="D150" s="65"/>
      <c r="E150" s="65"/>
      <c r="F150" s="74"/>
      <c r="G150" s="75"/>
      <c r="K150" s="82"/>
    </row>
    <row r="151" spans="1:11">
      <c r="A151" s="21"/>
      <c r="B151" s="77"/>
      <c r="C151" s="77"/>
      <c r="F151" s="74"/>
      <c r="G151" s="75"/>
      <c r="H151" s="75"/>
      <c r="K151" s="82"/>
    </row>
    <row r="152" spans="1:11">
      <c r="A152" s="21"/>
      <c r="B152" s="77"/>
      <c r="C152" s="77"/>
      <c r="D152" s="65"/>
      <c r="E152" s="65"/>
      <c r="F152" s="74"/>
      <c r="G152" s="75"/>
      <c r="K152" s="82"/>
    </row>
    <row r="153" spans="1:11">
      <c r="A153" s="21"/>
      <c r="B153" s="77"/>
      <c r="C153" s="77"/>
      <c r="D153" s="65"/>
      <c r="E153" s="65"/>
      <c r="F153" s="74"/>
      <c r="G153" s="75"/>
      <c r="K153" s="82"/>
    </row>
    <row r="154" spans="1:11">
      <c r="A154" s="21"/>
      <c r="B154" s="77"/>
      <c r="C154" s="77"/>
      <c r="D154" s="65"/>
      <c r="E154" s="65"/>
      <c r="F154" s="74"/>
      <c r="G154" s="75"/>
      <c r="K154" s="82"/>
    </row>
    <row r="155" spans="1:11">
      <c r="A155" s="21"/>
      <c r="B155" s="77"/>
      <c r="C155" s="77"/>
      <c r="D155" s="65"/>
      <c r="E155" s="65"/>
      <c r="F155" s="74"/>
      <c r="G155" s="75"/>
      <c r="K155" s="82"/>
    </row>
    <row r="156" spans="1:11">
      <c r="A156" s="21"/>
      <c r="B156" s="77"/>
      <c r="C156" s="77"/>
      <c r="D156" s="65"/>
      <c r="E156" s="65"/>
      <c r="F156" s="74"/>
      <c r="G156" s="75"/>
      <c r="K156" s="82"/>
    </row>
    <row r="157" spans="1:11">
      <c r="A157" s="21"/>
      <c r="B157" s="77"/>
      <c r="C157" s="77"/>
      <c r="D157" s="65"/>
      <c r="E157" s="65"/>
      <c r="F157" s="74"/>
      <c r="G157" s="75"/>
      <c r="K157" s="82"/>
    </row>
    <row r="158" spans="1:11">
      <c r="A158" s="21"/>
      <c r="B158" s="77"/>
      <c r="C158" s="77"/>
      <c r="D158" s="65"/>
      <c r="E158" s="65"/>
      <c r="F158" s="74"/>
      <c r="G158" s="75"/>
      <c r="K158" s="82"/>
    </row>
    <row r="159" spans="1:11">
      <c r="A159" s="21"/>
      <c r="B159" s="77"/>
      <c r="C159" s="77"/>
      <c r="D159" s="65"/>
      <c r="E159" s="65"/>
      <c r="F159" s="74"/>
      <c r="G159" s="75"/>
      <c r="K159" s="82"/>
    </row>
    <row r="160" spans="1:11">
      <c r="A160" s="21"/>
      <c r="B160" s="77"/>
      <c r="C160" s="77"/>
      <c r="D160" s="65"/>
      <c r="E160" s="65"/>
      <c r="F160" s="74"/>
      <c r="G160" s="75"/>
      <c r="K160" s="82"/>
    </row>
    <row r="161" spans="1:11">
      <c r="A161" s="21"/>
      <c r="B161" s="77"/>
      <c r="C161" s="77"/>
      <c r="D161" s="65"/>
      <c r="E161" s="65"/>
      <c r="F161" s="74"/>
      <c r="G161" s="75"/>
      <c r="K161" s="82"/>
    </row>
    <row r="162" spans="1:11">
      <c r="A162" s="21"/>
      <c r="B162" s="77"/>
      <c r="C162" s="77"/>
      <c r="D162" s="65"/>
      <c r="E162" s="65"/>
      <c r="F162" s="74"/>
      <c r="G162" s="75"/>
      <c r="K162" s="82"/>
    </row>
    <row r="163" spans="1:11">
      <c r="A163" s="21"/>
      <c r="B163" s="77"/>
      <c r="C163" s="77"/>
      <c r="D163" s="65"/>
      <c r="E163" s="65"/>
      <c r="F163" s="74"/>
      <c r="G163" s="75"/>
      <c r="K163" s="82"/>
    </row>
    <row r="164" spans="1:11">
      <c r="A164" s="21"/>
      <c r="B164" s="77"/>
      <c r="C164" s="77"/>
      <c r="D164" s="65"/>
      <c r="E164" s="65"/>
      <c r="F164" s="74"/>
      <c r="G164" s="75"/>
      <c r="K164" s="82"/>
    </row>
    <row r="165" spans="1:11">
      <c r="A165" s="21"/>
      <c r="B165" s="77"/>
      <c r="C165" s="77"/>
      <c r="D165" s="65"/>
      <c r="E165" s="65"/>
      <c r="F165" s="74"/>
      <c r="G165" s="75"/>
      <c r="K165" s="82"/>
    </row>
    <row r="166" spans="1:11">
      <c r="A166" s="21"/>
      <c r="B166" s="77"/>
      <c r="C166" s="77"/>
      <c r="D166" s="65"/>
      <c r="E166" s="65"/>
      <c r="F166" s="74"/>
      <c r="G166" s="75"/>
      <c r="K166" s="82"/>
    </row>
    <row r="167" spans="1:11">
      <c r="A167" s="21"/>
      <c r="B167" s="77"/>
      <c r="C167" s="77"/>
      <c r="D167" s="65"/>
      <c r="E167" s="65"/>
      <c r="F167" s="74"/>
      <c r="G167" s="75"/>
      <c r="K167" s="82"/>
    </row>
    <row r="168" spans="1:11">
      <c r="A168" s="21"/>
      <c r="B168" s="77"/>
      <c r="C168" s="77"/>
      <c r="D168" s="65"/>
      <c r="E168" s="65"/>
      <c r="F168" s="74"/>
      <c r="G168" s="75"/>
      <c r="K168" s="82"/>
    </row>
    <row r="169" spans="1:11">
      <c r="A169" s="21"/>
      <c r="B169" s="77"/>
      <c r="C169" s="77"/>
      <c r="D169" s="65"/>
      <c r="E169" s="65"/>
      <c r="F169" s="74"/>
      <c r="G169" s="75"/>
      <c r="K169" s="82"/>
    </row>
    <row r="170" spans="1:11">
      <c r="A170" s="21"/>
      <c r="B170" s="77"/>
      <c r="C170" s="77"/>
      <c r="D170" s="65"/>
      <c r="E170" s="65"/>
      <c r="F170" s="74"/>
      <c r="G170" s="75"/>
      <c r="K170" s="82"/>
    </row>
    <row r="171" spans="1:11">
      <c r="A171" s="21"/>
      <c r="B171" s="77"/>
      <c r="C171" s="77"/>
      <c r="D171" s="65"/>
      <c r="E171" s="65"/>
      <c r="F171" s="74"/>
      <c r="G171" s="75"/>
      <c r="K171" s="82"/>
    </row>
    <row r="172" spans="1:11">
      <c r="A172" s="21"/>
      <c r="B172" s="77"/>
      <c r="C172" s="77"/>
      <c r="D172" s="65"/>
      <c r="E172" s="65"/>
      <c r="F172" s="74"/>
      <c r="G172" s="75"/>
      <c r="K172" s="82"/>
    </row>
    <row r="173" spans="1:11">
      <c r="A173" s="21"/>
      <c r="B173" s="77"/>
      <c r="C173" s="77"/>
      <c r="D173" s="65"/>
      <c r="E173" s="65"/>
      <c r="F173" s="74"/>
      <c r="G173" s="75"/>
      <c r="K173" s="82"/>
    </row>
    <row r="174" spans="1:11">
      <c r="A174" s="21"/>
      <c r="B174" s="77"/>
      <c r="C174" s="77"/>
      <c r="F174" s="74"/>
      <c r="G174" s="75"/>
      <c r="H174" s="75"/>
      <c r="K174" s="82"/>
    </row>
    <row r="175" spans="1:11">
      <c r="A175" s="21"/>
      <c r="B175" s="77"/>
      <c r="C175" s="77"/>
      <c r="D175" s="65"/>
      <c r="E175" s="65"/>
      <c r="F175" s="74"/>
      <c r="G175" s="75"/>
      <c r="K175" s="82"/>
    </row>
    <row r="176" spans="1:11">
      <c r="A176" s="21"/>
      <c r="B176" s="77"/>
      <c r="C176" s="77"/>
      <c r="D176" s="65"/>
      <c r="E176" s="65"/>
      <c r="F176" s="74"/>
      <c r="G176" s="75"/>
      <c r="K176" s="82"/>
    </row>
    <row r="177" spans="1:11">
      <c r="A177" s="21"/>
      <c r="B177" s="77"/>
      <c r="C177" s="77"/>
      <c r="D177" s="65"/>
      <c r="E177" s="65"/>
      <c r="F177" s="74"/>
      <c r="G177" s="75"/>
      <c r="K177" s="82"/>
    </row>
    <row r="178" spans="1:11">
      <c r="A178" s="21"/>
      <c r="B178" s="77"/>
      <c r="C178" s="77"/>
      <c r="D178" s="65"/>
      <c r="E178" s="65"/>
      <c r="F178" s="74"/>
      <c r="G178" s="75"/>
      <c r="K178" s="82"/>
    </row>
    <row r="179" spans="1:11">
      <c r="A179" s="21"/>
      <c r="B179" s="77"/>
      <c r="C179" s="77"/>
      <c r="D179" s="65"/>
      <c r="E179" s="65"/>
      <c r="F179" s="74"/>
      <c r="G179" s="75"/>
      <c r="K179" s="82"/>
    </row>
    <row r="180" spans="1:11">
      <c r="A180" s="21"/>
      <c r="B180" s="77"/>
      <c r="C180" s="77"/>
      <c r="D180" s="65"/>
      <c r="E180" s="65"/>
      <c r="F180" s="74"/>
      <c r="G180" s="75"/>
      <c r="K180" s="82"/>
    </row>
    <row r="181" spans="1:11">
      <c r="A181" s="21"/>
      <c r="B181" s="77"/>
      <c r="C181" s="77"/>
      <c r="D181" s="65"/>
      <c r="E181" s="65"/>
      <c r="F181" s="74"/>
      <c r="G181" s="75"/>
      <c r="K181" s="82"/>
    </row>
    <row r="182" spans="1:11">
      <c r="A182" s="21"/>
      <c r="B182" s="77"/>
      <c r="C182" s="77"/>
      <c r="D182" s="65"/>
      <c r="E182" s="65"/>
      <c r="F182" s="74"/>
      <c r="G182" s="75"/>
      <c r="K182" s="82"/>
    </row>
    <row r="183" spans="1:11">
      <c r="A183" s="21"/>
      <c r="B183" s="77"/>
      <c r="C183" s="77"/>
      <c r="D183" s="65"/>
      <c r="E183" s="65"/>
      <c r="F183" s="74"/>
      <c r="G183" s="75"/>
      <c r="K183" s="82"/>
    </row>
    <row r="184" spans="1:11">
      <c r="A184" s="21"/>
      <c r="B184" s="77"/>
      <c r="C184" s="77"/>
      <c r="D184" s="65"/>
      <c r="E184" s="65"/>
      <c r="F184" s="74"/>
      <c r="G184" s="75"/>
      <c r="K184" s="82"/>
    </row>
    <row r="185" spans="1:11">
      <c r="A185" s="21"/>
      <c r="B185" s="77"/>
      <c r="C185" s="77"/>
      <c r="D185" s="65"/>
      <c r="E185" s="65"/>
      <c r="F185" s="74"/>
      <c r="G185" s="75"/>
      <c r="K185" s="82"/>
    </row>
    <row r="186" spans="1:11">
      <c r="A186" s="21"/>
      <c r="B186" s="77"/>
      <c r="C186" s="77"/>
      <c r="D186" s="65"/>
      <c r="E186" s="65"/>
      <c r="F186" s="74"/>
      <c r="G186" s="75"/>
      <c r="K186" s="82"/>
    </row>
    <row r="187" spans="1:11">
      <c r="A187" s="21"/>
      <c r="B187" s="77"/>
      <c r="C187" s="77"/>
      <c r="D187" s="65"/>
      <c r="E187" s="65"/>
      <c r="F187" s="74"/>
      <c r="G187" s="75"/>
      <c r="K187" s="82"/>
    </row>
    <row r="188" spans="1:11">
      <c r="A188" s="21"/>
      <c r="B188" s="77"/>
      <c r="C188" s="77"/>
      <c r="D188" s="65"/>
      <c r="E188" s="65"/>
      <c r="F188" s="74"/>
      <c r="G188" s="75"/>
      <c r="K188" s="82"/>
    </row>
    <row r="189" spans="1:11">
      <c r="A189" s="21"/>
      <c r="B189" s="77"/>
      <c r="C189" s="77"/>
      <c r="D189" s="65"/>
      <c r="E189" s="65"/>
      <c r="F189" s="74"/>
      <c r="G189" s="75"/>
      <c r="K189" s="82"/>
    </row>
    <row r="190" spans="1:11">
      <c r="A190" s="21"/>
      <c r="B190" s="77"/>
      <c r="C190" s="77"/>
      <c r="D190" s="65"/>
      <c r="E190" s="65"/>
      <c r="F190" s="74"/>
      <c r="G190" s="75"/>
      <c r="K190" s="82"/>
    </row>
    <row r="191" spans="1:11">
      <c r="A191" s="21"/>
      <c r="B191" s="77"/>
      <c r="C191" s="77"/>
      <c r="D191" s="65"/>
      <c r="E191" s="65"/>
      <c r="F191" s="74"/>
      <c r="G191" s="75"/>
      <c r="K191" s="82"/>
    </row>
    <row r="192" spans="1:11">
      <c r="A192" s="21"/>
      <c r="B192" s="77"/>
      <c r="C192" s="77"/>
      <c r="D192" s="65"/>
      <c r="E192" s="65"/>
      <c r="F192" s="74"/>
      <c r="G192" s="75"/>
      <c r="K192" s="82"/>
    </row>
    <row r="193" spans="1:11">
      <c r="A193" s="21"/>
      <c r="B193" s="77"/>
      <c r="C193" s="77"/>
      <c r="D193" s="65"/>
      <c r="E193" s="65"/>
      <c r="F193" s="74"/>
      <c r="G193" s="75"/>
      <c r="K193" s="82"/>
    </row>
    <row r="194" spans="1:11">
      <c r="A194" s="21"/>
      <c r="B194" s="77"/>
      <c r="C194" s="77"/>
      <c r="D194" s="65"/>
      <c r="E194" s="65"/>
      <c r="F194" s="74"/>
      <c r="G194" s="75"/>
      <c r="K194" s="82"/>
    </row>
    <row r="195" spans="1:11">
      <c r="A195" s="21"/>
      <c r="B195" s="77"/>
      <c r="C195" s="77"/>
      <c r="D195" s="65"/>
      <c r="E195" s="65"/>
      <c r="F195" s="74"/>
      <c r="G195" s="75"/>
      <c r="K195" s="82"/>
    </row>
    <row r="196" spans="1:11">
      <c r="A196" s="21"/>
      <c r="B196" s="77"/>
      <c r="C196" s="77"/>
      <c r="D196" s="65"/>
      <c r="E196" s="65"/>
      <c r="F196" s="74"/>
      <c r="G196" s="75"/>
      <c r="K196" s="82"/>
    </row>
    <row r="197" spans="1:11">
      <c r="A197" s="21"/>
      <c r="B197" s="77"/>
      <c r="C197" s="77"/>
      <c r="F197" s="74"/>
      <c r="G197" s="75"/>
      <c r="H197" s="75"/>
      <c r="K197" s="82"/>
    </row>
    <row r="198" spans="1:11">
      <c r="A198" s="21"/>
      <c r="B198" s="77"/>
      <c r="C198" s="77"/>
      <c r="D198" s="65"/>
      <c r="E198" s="65"/>
      <c r="F198" s="74"/>
      <c r="G198" s="75"/>
      <c r="K198" s="82"/>
    </row>
    <row r="199" spans="1:11">
      <c r="A199" s="21"/>
      <c r="B199" s="77"/>
      <c r="C199" s="77"/>
      <c r="D199" s="65"/>
      <c r="E199" s="65"/>
      <c r="F199" s="74"/>
      <c r="G199" s="75"/>
      <c r="K199" s="82"/>
    </row>
    <row r="200" spans="1:11">
      <c r="A200" s="21"/>
      <c r="B200" s="77"/>
      <c r="C200" s="77"/>
      <c r="D200" s="65"/>
      <c r="E200" s="65"/>
      <c r="F200" s="74"/>
      <c r="G200" s="75"/>
      <c r="K200" s="82"/>
    </row>
    <row r="201" spans="1:11">
      <c r="A201" s="21"/>
      <c r="B201" s="77"/>
      <c r="C201" s="77"/>
      <c r="D201" s="65"/>
      <c r="E201" s="65"/>
      <c r="F201" s="74"/>
      <c r="G201" s="75"/>
      <c r="K201" s="82"/>
    </row>
    <row r="202" spans="1:11">
      <c r="A202" s="21"/>
      <c r="B202" s="77"/>
      <c r="C202" s="77"/>
      <c r="D202" s="65"/>
      <c r="E202" s="65"/>
      <c r="F202" s="74"/>
      <c r="G202" s="75"/>
      <c r="K202" s="82"/>
    </row>
    <row r="203" spans="1:11">
      <c r="A203" s="21"/>
      <c r="B203" s="77"/>
      <c r="C203" s="77"/>
      <c r="D203" s="65"/>
      <c r="E203" s="65"/>
      <c r="F203" s="74"/>
      <c r="G203" s="75"/>
      <c r="K203" s="82"/>
    </row>
    <row r="204" spans="1:11">
      <c r="A204" s="21"/>
      <c r="B204" s="77"/>
      <c r="C204" s="77"/>
      <c r="D204" s="65"/>
      <c r="E204" s="65"/>
      <c r="F204" s="74"/>
      <c r="G204" s="75"/>
      <c r="K204" s="82"/>
    </row>
    <row r="205" spans="1:11">
      <c r="A205" s="21"/>
      <c r="B205" s="77"/>
      <c r="C205" s="77"/>
      <c r="D205" s="65"/>
      <c r="E205" s="65"/>
      <c r="F205" s="74"/>
      <c r="G205" s="75"/>
      <c r="K205" s="82"/>
    </row>
    <row r="206" spans="1:11">
      <c r="A206" s="21"/>
      <c r="B206" s="77"/>
      <c r="C206" s="77"/>
      <c r="D206" s="65"/>
      <c r="E206" s="65"/>
      <c r="F206" s="74"/>
      <c r="G206" s="75"/>
      <c r="K206" s="82"/>
    </row>
    <row r="207" spans="1:11">
      <c r="A207" s="21"/>
      <c r="B207" s="77"/>
      <c r="C207" s="77"/>
      <c r="D207" s="65"/>
      <c r="E207" s="65"/>
      <c r="F207" s="74"/>
      <c r="G207" s="75"/>
      <c r="K207" s="82"/>
    </row>
    <row r="208" spans="1:11">
      <c r="A208" s="21"/>
      <c r="B208" s="77"/>
      <c r="C208" s="77"/>
      <c r="D208" s="65"/>
      <c r="E208" s="65"/>
      <c r="F208" s="74"/>
      <c r="G208" s="75"/>
      <c r="K208" s="82"/>
    </row>
    <row r="209" spans="1:11">
      <c r="A209" s="21"/>
      <c r="B209" s="77"/>
      <c r="C209" s="77"/>
      <c r="D209" s="65"/>
      <c r="E209" s="65"/>
      <c r="F209" s="74"/>
      <c r="G209" s="75"/>
      <c r="K209" s="82"/>
    </row>
    <row r="210" spans="1:11">
      <c r="A210" s="21"/>
      <c r="B210" s="77"/>
      <c r="C210" s="77"/>
      <c r="D210" s="65"/>
      <c r="E210" s="65"/>
      <c r="F210" s="74"/>
      <c r="G210" s="75"/>
      <c r="K210" s="82"/>
    </row>
    <row r="211" spans="1:11">
      <c r="A211" s="21"/>
      <c r="B211" s="77"/>
      <c r="C211" s="77"/>
      <c r="D211" s="65"/>
      <c r="E211" s="65"/>
      <c r="F211" s="74"/>
      <c r="G211" s="75"/>
      <c r="K211" s="82"/>
    </row>
    <row r="212" spans="1:11">
      <c r="A212" s="21"/>
      <c r="B212" s="77"/>
      <c r="C212" s="77"/>
      <c r="D212" s="65"/>
      <c r="E212" s="65"/>
      <c r="F212" s="74"/>
      <c r="G212" s="75"/>
      <c r="K212" s="82"/>
    </row>
    <row r="213" spans="1:11">
      <c r="A213" s="21"/>
      <c r="B213" s="77"/>
      <c r="C213" s="77"/>
      <c r="D213" s="65"/>
      <c r="E213" s="65"/>
      <c r="F213" s="74"/>
      <c r="G213" s="75"/>
      <c r="K213" s="82"/>
    </row>
    <row r="214" spans="1:11">
      <c r="A214" s="21"/>
      <c r="B214" s="77"/>
      <c r="C214" s="77"/>
      <c r="D214" s="65"/>
      <c r="E214" s="65"/>
      <c r="F214" s="74"/>
      <c r="G214" s="75"/>
      <c r="K214" s="82"/>
    </row>
    <row r="215" spans="1:11">
      <c r="A215" s="21"/>
      <c r="B215" s="77"/>
      <c r="C215" s="77"/>
      <c r="D215" s="65"/>
      <c r="E215" s="65"/>
      <c r="F215" s="74"/>
      <c r="G215" s="75"/>
      <c r="K215" s="82"/>
    </row>
    <row r="216" spans="1:11">
      <c r="A216" s="21"/>
      <c r="B216" s="77"/>
      <c r="C216" s="77"/>
      <c r="D216" s="65"/>
      <c r="E216" s="65"/>
      <c r="F216" s="74"/>
      <c r="G216" s="75"/>
      <c r="K216" s="82"/>
    </row>
    <row r="217" spans="1:11">
      <c r="A217" s="21"/>
      <c r="B217" s="77"/>
      <c r="C217" s="77"/>
      <c r="D217" s="65"/>
      <c r="E217" s="65"/>
      <c r="F217" s="74"/>
      <c r="G217" s="75"/>
      <c r="K217" s="82"/>
    </row>
    <row r="218" spans="1:11">
      <c r="A218" s="21"/>
      <c r="B218" s="77"/>
      <c r="C218" s="77"/>
      <c r="D218" s="65"/>
      <c r="E218" s="65"/>
      <c r="F218" s="74"/>
      <c r="G218" s="75"/>
      <c r="K218" s="82"/>
    </row>
    <row r="219" spans="1:11">
      <c r="A219" s="21"/>
      <c r="B219" s="77"/>
      <c r="C219" s="77"/>
      <c r="D219" s="65"/>
      <c r="E219" s="65"/>
      <c r="F219" s="74"/>
      <c r="G219" s="75"/>
      <c r="K219" s="82"/>
    </row>
    <row r="220" spans="1:11">
      <c r="A220" s="21"/>
      <c r="B220" s="77"/>
      <c r="C220" s="77"/>
      <c r="F220" s="74"/>
      <c r="G220" s="75"/>
      <c r="H220" s="75"/>
      <c r="K220" s="82"/>
    </row>
    <row r="221" spans="1:11">
      <c r="A221" s="21"/>
      <c r="B221" s="77"/>
      <c r="C221" s="77"/>
      <c r="D221" s="65"/>
      <c r="E221" s="65"/>
      <c r="F221" s="74"/>
      <c r="G221" s="75"/>
      <c r="K221" s="82"/>
    </row>
    <row r="222" spans="1:11">
      <c r="A222" s="21"/>
      <c r="B222" s="77"/>
      <c r="C222" s="77"/>
      <c r="D222" s="65"/>
      <c r="E222" s="65"/>
      <c r="F222" s="74"/>
      <c r="G222" s="75"/>
      <c r="K222" s="82"/>
    </row>
    <row r="223" spans="1:11">
      <c r="A223" s="21"/>
      <c r="B223" s="77"/>
      <c r="C223" s="77"/>
      <c r="D223" s="65"/>
      <c r="E223" s="65"/>
      <c r="F223" s="74"/>
      <c r="G223" s="75"/>
      <c r="K223" s="82"/>
    </row>
    <row r="224" spans="1:11">
      <c r="A224" s="21"/>
      <c r="B224" s="77"/>
      <c r="C224" s="77"/>
      <c r="D224" s="65"/>
      <c r="E224" s="65"/>
      <c r="F224" s="74"/>
      <c r="G224" s="75"/>
      <c r="K224" s="82"/>
    </row>
    <row r="225" spans="11:11">
      <c r="K225" s="82"/>
    </row>
    <row r="226" spans="11:11">
      <c r="K226" s="82"/>
    </row>
    <row r="227" spans="11:11">
      <c r="K227" s="82"/>
    </row>
    <row r="228" spans="11:11">
      <c r="K228" s="82"/>
    </row>
    <row r="229" spans="11:11">
      <c r="K229" s="82"/>
    </row>
    <row r="230" spans="11:11">
      <c r="K230" s="82"/>
    </row>
    <row r="231" spans="11:11">
      <c r="K231" s="82"/>
    </row>
    <row r="232" spans="11:11">
      <c r="K232" s="82"/>
    </row>
    <row r="233" spans="11:11">
      <c r="K233" s="82"/>
    </row>
    <row r="234" spans="11:11">
      <c r="K234" s="82"/>
    </row>
    <row r="235" spans="11:11">
      <c r="K235" s="82"/>
    </row>
    <row r="236" spans="11:11">
      <c r="K236" s="82"/>
    </row>
    <row r="237" spans="11:11">
      <c r="K237" s="82"/>
    </row>
    <row r="238" spans="11:11">
      <c r="K238" s="82"/>
    </row>
    <row r="239" spans="11:11">
      <c r="K239" s="82"/>
    </row>
    <row r="240" spans="11:11">
      <c r="K240" s="82"/>
    </row>
    <row r="241" spans="11:11">
      <c r="K241" s="82"/>
    </row>
    <row r="242" spans="11:11">
      <c r="K242" s="82"/>
    </row>
    <row r="243" spans="11:11">
      <c r="K243" s="82"/>
    </row>
    <row r="244" spans="11:11">
      <c r="K244" s="82"/>
    </row>
    <row r="245" spans="11:11">
      <c r="K245" s="82"/>
    </row>
    <row r="246" spans="11:11">
      <c r="K246" s="82"/>
    </row>
    <row r="247" spans="11:11">
      <c r="K247" s="82"/>
    </row>
    <row r="248" spans="11:11">
      <c r="K248" s="82"/>
    </row>
    <row r="249" spans="11:11">
      <c r="K249" s="82"/>
    </row>
    <row r="250" spans="11:11">
      <c r="K250" s="82"/>
    </row>
    <row r="251" spans="11:11">
      <c r="K251" s="82"/>
    </row>
    <row r="252" spans="11:11">
      <c r="K252" s="82"/>
    </row>
    <row r="253" spans="11:11">
      <c r="K253" s="82"/>
    </row>
    <row r="254" spans="11:11">
      <c r="K254" s="82"/>
    </row>
    <row r="255" spans="11:11">
      <c r="K255" s="82"/>
    </row>
    <row r="256" spans="11:11">
      <c r="K256" s="82"/>
    </row>
    <row r="257" spans="11:11">
      <c r="K257" s="82"/>
    </row>
    <row r="258" spans="11:11">
      <c r="K258" s="82"/>
    </row>
    <row r="259" spans="11:11">
      <c r="K259" s="82"/>
    </row>
    <row r="260" spans="11:11">
      <c r="K260" s="82"/>
    </row>
    <row r="261" spans="11:11">
      <c r="K261" s="82"/>
    </row>
    <row r="262" spans="11:11">
      <c r="K262" s="82"/>
    </row>
    <row r="263" spans="11:11">
      <c r="K263" s="82"/>
    </row>
    <row r="264" spans="11:11">
      <c r="K264" s="82"/>
    </row>
    <row r="265" spans="11:11">
      <c r="K265" s="82"/>
    </row>
    <row r="266" spans="11:11">
      <c r="K266" s="82"/>
    </row>
    <row r="267" spans="11:11">
      <c r="K267" s="82"/>
    </row>
    <row r="268" spans="11:11">
      <c r="K268" s="82"/>
    </row>
    <row r="269" spans="11:11">
      <c r="K269" s="82"/>
    </row>
    <row r="270" spans="11:11">
      <c r="K270" s="82"/>
    </row>
    <row r="271" spans="11:11">
      <c r="K271" s="82"/>
    </row>
    <row r="272" spans="11:11">
      <c r="K272" s="82"/>
    </row>
    <row r="273" spans="11:11">
      <c r="K273" s="82"/>
    </row>
    <row r="274" spans="11:11">
      <c r="K274" s="82"/>
    </row>
    <row r="275" spans="11:11">
      <c r="K275" s="82"/>
    </row>
    <row r="276" spans="11:11">
      <c r="K276" s="82"/>
    </row>
    <row r="277" spans="11:11">
      <c r="K277" s="82"/>
    </row>
    <row r="278" spans="11:11">
      <c r="K278" s="82"/>
    </row>
    <row r="279" spans="11:11">
      <c r="K279" s="82"/>
    </row>
    <row r="280" spans="11:11">
      <c r="K280" s="82"/>
    </row>
    <row r="281" spans="11:11">
      <c r="K281" s="82"/>
    </row>
    <row r="282" spans="11:11">
      <c r="K282" s="82"/>
    </row>
    <row r="283" spans="11:11">
      <c r="K283" s="82"/>
    </row>
    <row r="284" spans="11:11">
      <c r="K284" s="82"/>
    </row>
    <row r="285" spans="11:11">
      <c r="K285" s="82"/>
    </row>
    <row r="286" spans="11:11">
      <c r="K286" s="82"/>
    </row>
    <row r="287" spans="11:11">
      <c r="K287" s="82"/>
    </row>
    <row r="288" spans="11:11">
      <c r="K288" s="82"/>
    </row>
    <row r="289" spans="11:11">
      <c r="K289" s="82"/>
    </row>
    <row r="290" spans="11:11">
      <c r="K290" s="82"/>
    </row>
    <row r="291" spans="11:11">
      <c r="K291" s="82"/>
    </row>
    <row r="292" spans="11:11">
      <c r="K292" s="82"/>
    </row>
    <row r="293" spans="11:11">
      <c r="K293" s="82"/>
    </row>
    <row r="294" spans="11:11">
      <c r="K294" s="82"/>
    </row>
    <row r="295" spans="11:11">
      <c r="K295" s="82"/>
    </row>
    <row r="296" spans="11:11">
      <c r="K296" s="82"/>
    </row>
    <row r="297" spans="11:11">
      <c r="K297" s="82"/>
    </row>
    <row r="298" spans="11:11">
      <c r="K298" s="82"/>
    </row>
    <row r="299" spans="11:11">
      <c r="K299" s="82"/>
    </row>
    <row r="300" spans="11:11">
      <c r="K300" s="82"/>
    </row>
    <row r="301" spans="11:11">
      <c r="K301" s="82"/>
    </row>
    <row r="302" spans="11:11">
      <c r="K302" s="82"/>
    </row>
    <row r="303" spans="11:11">
      <c r="K303" s="82"/>
    </row>
    <row r="304" spans="11:11">
      <c r="K304" s="82"/>
    </row>
    <row r="305" spans="11:11">
      <c r="K305" s="82"/>
    </row>
    <row r="306" spans="11:11">
      <c r="K306" s="82"/>
    </row>
    <row r="307" spans="11:11">
      <c r="K307" s="82"/>
    </row>
    <row r="308" spans="11:11">
      <c r="K308" s="82"/>
    </row>
    <row r="309" spans="11:11">
      <c r="K309" s="82"/>
    </row>
    <row r="310" spans="11:11">
      <c r="K310" s="82"/>
    </row>
    <row r="311" spans="11:11">
      <c r="K311" s="82"/>
    </row>
    <row r="312" spans="11:11">
      <c r="K312" s="82"/>
    </row>
    <row r="313" spans="11:11">
      <c r="K313" s="82"/>
    </row>
    <row r="314" spans="11:11">
      <c r="K314" s="82"/>
    </row>
    <row r="315" spans="11:11">
      <c r="K315" s="82"/>
    </row>
    <row r="316" spans="11:11">
      <c r="K316" s="82"/>
    </row>
    <row r="317" spans="11:11">
      <c r="K317" s="82"/>
    </row>
    <row r="318" spans="11:11">
      <c r="K318" s="82"/>
    </row>
    <row r="319" spans="11:11">
      <c r="K319" s="82"/>
    </row>
    <row r="320" spans="11:11">
      <c r="K320" s="82"/>
    </row>
    <row r="321" spans="11:11">
      <c r="K321" s="82"/>
    </row>
    <row r="322" spans="11:11">
      <c r="K322" s="82"/>
    </row>
    <row r="323" spans="11:11">
      <c r="K323" s="82"/>
    </row>
    <row r="324" spans="11:11">
      <c r="K324" s="82"/>
    </row>
    <row r="325" spans="11:11">
      <c r="K325" s="82"/>
    </row>
    <row r="326" spans="11:11">
      <c r="K326" s="82"/>
    </row>
    <row r="327" spans="11:11">
      <c r="K327" s="82"/>
    </row>
    <row r="328" spans="11:11">
      <c r="K328" s="82"/>
    </row>
    <row r="329" spans="11:11">
      <c r="K329" s="82"/>
    </row>
    <row r="330" spans="11:11">
      <c r="K330" s="82"/>
    </row>
    <row r="331" spans="11:11">
      <c r="K331" s="82"/>
    </row>
    <row r="332" spans="11:11">
      <c r="K332" s="82"/>
    </row>
    <row r="333" spans="11:11">
      <c r="K333" s="82"/>
    </row>
    <row r="334" spans="11:11">
      <c r="K334" s="82"/>
    </row>
    <row r="335" spans="11:11">
      <c r="K335" s="82"/>
    </row>
    <row r="336" spans="11:11">
      <c r="K336" s="82"/>
    </row>
    <row r="337" spans="11:11">
      <c r="K337" s="82"/>
    </row>
    <row r="338" spans="11:11">
      <c r="K338" s="82"/>
    </row>
    <row r="339" spans="11:11">
      <c r="K339" s="82"/>
    </row>
    <row r="340" spans="11:11">
      <c r="K340" s="82"/>
    </row>
    <row r="341" spans="11:11">
      <c r="K341" s="82"/>
    </row>
    <row r="342" spans="11:11">
      <c r="K342" s="82"/>
    </row>
    <row r="343" spans="11:11">
      <c r="K343" s="82"/>
    </row>
    <row r="344" spans="11:11">
      <c r="K344" s="82"/>
    </row>
    <row r="345" spans="11:11">
      <c r="K345" s="82"/>
    </row>
    <row r="346" spans="11:11">
      <c r="K346" s="82"/>
    </row>
    <row r="347" spans="11:11">
      <c r="K347" s="82"/>
    </row>
    <row r="348" spans="11:11">
      <c r="K348" s="82"/>
    </row>
    <row r="349" spans="11:11">
      <c r="K349" s="82"/>
    </row>
    <row r="350" spans="11:11">
      <c r="K350" s="82"/>
    </row>
    <row r="351" spans="11:11">
      <c r="K351" s="82"/>
    </row>
    <row r="352" spans="11:11">
      <c r="K352" s="82"/>
    </row>
    <row r="353" spans="11:11">
      <c r="K353" s="82"/>
    </row>
    <row r="354" spans="11:11">
      <c r="K354" s="82"/>
    </row>
    <row r="355" spans="11:11">
      <c r="K355" s="82"/>
    </row>
    <row r="356" spans="11:11">
      <c r="K356" s="82"/>
    </row>
    <row r="357" spans="11:11">
      <c r="K357" s="82"/>
    </row>
    <row r="358" spans="11:11">
      <c r="K358" s="82"/>
    </row>
    <row r="359" spans="11:11">
      <c r="K359" s="82"/>
    </row>
    <row r="360" spans="11:11">
      <c r="K360" s="82"/>
    </row>
    <row r="361" spans="11:11">
      <c r="K361" s="82"/>
    </row>
    <row r="362" spans="11:11">
      <c r="K362" s="82"/>
    </row>
    <row r="363" spans="11:11">
      <c r="K363" s="82"/>
    </row>
    <row r="364" spans="11:11">
      <c r="K364" s="82"/>
    </row>
    <row r="365" spans="11:11">
      <c r="K365" s="82"/>
    </row>
    <row r="366" spans="11:11">
      <c r="K366" s="82"/>
    </row>
    <row r="367" spans="11:11">
      <c r="K367" s="82"/>
    </row>
    <row r="368" spans="11:11">
      <c r="K368" s="82"/>
    </row>
    <row r="369" spans="11:11">
      <c r="K369" s="82"/>
    </row>
    <row r="370" spans="11:11">
      <c r="K370" s="82"/>
    </row>
    <row r="371" spans="11:11">
      <c r="K371" s="82"/>
    </row>
    <row r="372" spans="11:11">
      <c r="K372" s="82"/>
    </row>
    <row r="373" spans="11:11">
      <c r="K373" s="82"/>
    </row>
    <row r="374" spans="11:11">
      <c r="K374" s="82"/>
    </row>
    <row r="375" spans="11:11">
      <c r="K375" s="82"/>
    </row>
    <row r="376" spans="11:11">
      <c r="K376" s="82"/>
    </row>
    <row r="377" spans="11:11">
      <c r="K377" s="82"/>
    </row>
    <row r="378" spans="11:11">
      <c r="K378" s="82"/>
    </row>
    <row r="379" spans="11:11">
      <c r="K379" s="82"/>
    </row>
    <row r="380" spans="11:11">
      <c r="K380" s="82"/>
    </row>
    <row r="381" spans="11:11">
      <c r="K381" s="82"/>
    </row>
    <row r="382" spans="11:11">
      <c r="K382" s="82"/>
    </row>
    <row r="383" spans="11:11">
      <c r="K383" s="82"/>
    </row>
    <row r="384" spans="11:11">
      <c r="K384" s="82"/>
    </row>
    <row r="385" spans="11:11">
      <c r="K385" s="82"/>
    </row>
    <row r="386" spans="11:11">
      <c r="K386" s="82"/>
    </row>
    <row r="387" spans="11:11">
      <c r="K387" s="82"/>
    </row>
    <row r="388" spans="11:11">
      <c r="K388" s="82"/>
    </row>
    <row r="389" spans="11:11">
      <c r="K389" s="82"/>
    </row>
    <row r="390" spans="11:11">
      <c r="K390" s="82"/>
    </row>
    <row r="391" spans="11:11">
      <c r="K391" s="82"/>
    </row>
    <row r="392" spans="11:11">
      <c r="K392" s="82"/>
    </row>
    <row r="393" spans="11:11">
      <c r="K393" s="82"/>
    </row>
    <row r="394" spans="11:11">
      <c r="K394" s="82"/>
    </row>
    <row r="395" spans="11:11">
      <c r="K395" s="82"/>
    </row>
    <row r="396" spans="11:11">
      <c r="K396" s="82"/>
    </row>
    <row r="397" spans="11:11">
      <c r="K397" s="82"/>
    </row>
    <row r="398" spans="11:11">
      <c r="K398" s="82"/>
    </row>
    <row r="399" spans="11:11">
      <c r="K399" s="82"/>
    </row>
    <row r="400" spans="11:11">
      <c r="K400" s="82"/>
    </row>
    <row r="401" spans="11:11">
      <c r="K401" s="82"/>
    </row>
    <row r="402" spans="11:11">
      <c r="K402" s="82"/>
    </row>
    <row r="403" spans="11:11">
      <c r="K403" s="82"/>
    </row>
    <row r="404" spans="11:11">
      <c r="K404" s="82"/>
    </row>
    <row r="405" spans="11:11">
      <c r="K405" s="82"/>
    </row>
    <row r="406" spans="11:11">
      <c r="K406" s="82"/>
    </row>
    <row r="407" spans="11:11">
      <c r="K407" s="82"/>
    </row>
    <row r="408" spans="11:11">
      <c r="K408" s="82"/>
    </row>
    <row r="409" spans="11:11">
      <c r="K409" s="82"/>
    </row>
    <row r="410" spans="11:11">
      <c r="K410" s="82"/>
    </row>
    <row r="411" spans="11:11">
      <c r="K411" s="82"/>
    </row>
    <row r="412" spans="11:11">
      <c r="K412" s="82"/>
    </row>
    <row r="413" spans="11:11">
      <c r="K413" s="82"/>
    </row>
    <row r="414" spans="11:11">
      <c r="K414" s="82"/>
    </row>
    <row r="415" spans="11:11">
      <c r="K415" s="82"/>
    </row>
    <row r="416" spans="11:11">
      <c r="K416" s="82"/>
    </row>
    <row r="417" spans="11:11">
      <c r="K417" s="82"/>
    </row>
    <row r="418" spans="11:11">
      <c r="K418" s="82"/>
    </row>
    <row r="419" spans="11:11">
      <c r="K419" s="82"/>
    </row>
    <row r="420" spans="11:11">
      <c r="K420" s="82"/>
    </row>
    <row r="421" spans="11:11">
      <c r="K421" s="82"/>
    </row>
    <row r="422" spans="11:11">
      <c r="K422" s="82"/>
    </row>
    <row r="423" spans="11:11">
      <c r="K423" s="82"/>
    </row>
    <row r="424" spans="11:11">
      <c r="K424" s="82"/>
    </row>
    <row r="425" spans="11:11">
      <c r="K425" s="82"/>
    </row>
    <row r="426" spans="11:11">
      <c r="K426" s="82"/>
    </row>
    <row r="427" spans="11:11">
      <c r="K427" s="82"/>
    </row>
    <row r="428" spans="11:11">
      <c r="K428" s="82"/>
    </row>
    <row r="429" spans="11:11">
      <c r="K429" s="82"/>
    </row>
    <row r="430" spans="11:11">
      <c r="K430" s="82"/>
    </row>
    <row r="431" spans="11:11">
      <c r="K431" s="82"/>
    </row>
    <row r="432" spans="11:11">
      <c r="K432" s="82"/>
    </row>
    <row r="433" spans="11:11">
      <c r="K433" s="82"/>
    </row>
    <row r="434" spans="11:11">
      <c r="K434" s="82"/>
    </row>
    <row r="435" spans="11:11">
      <c r="K435" s="82"/>
    </row>
    <row r="436" spans="11:11">
      <c r="K436" s="82"/>
    </row>
    <row r="437" spans="11:11">
      <c r="K437" s="82"/>
    </row>
    <row r="438" spans="11:11">
      <c r="K438" s="82"/>
    </row>
    <row r="439" spans="11:11">
      <c r="K439" s="82"/>
    </row>
    <row r="440" spans="11:11">
      <c r="K440" s="82"/>
    </row>
    <row r="441" spans="11:11">
      <c r="K441" s="82"/>
    </row>
    <row r="442" spans="11:11">
      <c r="K442" s="82"/>
    </row>
    <row r="443" spans="11:11">
      <c r="K443" s="82"/>
    </row>
    <row r="444" spans="11:11">
      <c r="K444" s="82"/>
    </row>
    <row r="445" spans="11:11">
      <c r="K445" s="82"/>
    </row>
    <row r="446" spans="11:11">
      <c r="K446" s="82"/>
    </row>
    <row r="447" spans="11:11">
      <c r="K447" s="82"/>
    </row>
    <row r="448" spans="11:11">
      <c r="K448" s="82"/>
    </row>
    <row r="449" spans="11:11">
      <c r="K449" s="82"/>
    </row>
    <row r="450" spans="11:11">
      <c r="K450" s="82"/>
    </row>
    <row r="451" spans="11:11">
      <c r="K451" s="82"/>
    </row>
    <row r="452" spans="11:11">
      <c r="K452" s="82"/>
    </row>
    <row r="453" spans="11:11">
      <c r="K453" s="82"/>
    </row>
    <row r="454" spans="11:11">
      <c r="K454" s="82"/>
    </row>
    <row r="455" spans="11:11">
      <c r="K455" s="82"/>
    </row>
    <row r="456" spans="11:11">
      <c r="K456" s="82"/>
    </row>
    <row r="457" spans="11:11">
      <c r="K457" s="82"/>
    </row>
    <row r="458" spans="11:11">
      <c r="K458" s="82"/>
    </row>
    <row r="459" spans="11:11">
      <c r="K459" s="82"/>
    </row>
    <row r="460" spans="11:11">
      <c r="K460" s="82"/>
    </row>
    <row r="461" spans="11:11">
      <c r="K461" s="82"/>
    </row>
    <row r="462" spans="11:11">
      <c r="K462" s="82"/>
    </row>
    <row r="463" spans="11:11">
      <c r="K463" s="82"/>
    </row>
    <row r="464" spans="11:11">
      <c r="K464" s="82"/>
    </row>
    <row r="465" spans="11:11">
      <c r="K465" s="82"/>
    </row>
    <row r="466" spans="11:11">
      <c r="K466" s="82"/>
    </row>
    <row r="467" spans="11:11">
      <c r="K467" s="82"/>
    </row>
    <row r="468" spans="11:11">
      <c r="K468" s="82"/>
    </row>
    <row r="469" spans="11:11">
      <c r="K469" s="82"/>
    </row>
    <row r="470" spans="11:11">
      <c r="K470" s="82"/>
    </row>
    <row r="471" spans="11:11">
      <c r="K471" s="82"/>
    </row>
    <row r="472" spans="11:11">
      <c r="K472" s="82"/>
    </row>
    <row r="473" spans="11:11">
      <c r="K473" s="82"/>
    </row>
    <row r="474" spans="11:11">
      <c r="K474" s="82"/>
    </row>
    <row r="475" spans="11:11">
      <c r="K475" s="82"/>
    </row>
    <row r="476" spans="11:11">
      <c r="K476" s="82"/>
    </row>
    <row r="477" spans="11:11">
      <c r="K477" s="82"/>
    </row>
    <row r="478" spans="11:11">
      <c r="K478" s="82"/>
    </row>
    <row r="479" spans="11:11">
      <c r="K479" s="82"/>
    </row>
    <row r="480" spans="11:11">
      <c r="K480" s="82"/>
    </row>
    <row r="481" spans="11:11">
      <c r="K481" s="82"/>
    </row>
    <row r="482" spans="11:11">
      <c r="K482" s="82"/>
    </row>
    <row r="483" spans="11:11">
      <c r="K483" s="82"/>
    </row>
    <row r="484" spans="11:11">
      <c r="K484" s="82"/>
    </row>
    <row r="485" spans="11:11">
      <c r="K485" s="82"/>
    </row>
    <row r="486" spans="11:11">
      <c r="K486" s="82"/>
    </row>
    <row r="487" spans="11:11">
      <c r="K487" s="82"/>
    </row>
    <row r="488" spans="11:11">
      <c r="K488" s="82"/>
    </row>
    <row r="489" spans="11:11">
      <c r="K489" s="82"/>
    </row>
    <row r="490" spans="11:11">
      <c r="K490" s="82"/>
    </row>
    <row r="491" spans="11:11">
      <c r="K491" s="82"/>
    </row>
    <row r="492" spans="11:11">
      <c r="K492" s="82"/>
    </row>
    <row r="493" spans="11:11">
      <c r="K493" s="82"/>
    </row>
    <row r="494" spans="11:11">
      <c r="K494" s="82"/>
    </row>
    <row r="495" spans="11:11">
      <c r="K495" s="82"/>
    </row>
    <row r="496" spans="11:11">
      <c r="K496" s="82"/>
    </row>
    <row r="497" spans="11:11">
      <c r="K497" s="82"/>
    </row>
    <row r="498" spans="11:11">
      <c r="K498" s="82"/>
    </row>
    <row r="499" spans="11:11">
      <c r="K499" s="82"/>
    </row>
    <row r="500" spans="11:11">
      <c r="K500" s="82"/>
    </row>
    <row r="501" spans="11:11">
      <c r="K501" s="82"/>
    </row>
    <row r="502" spans="11:11">
      <c r="K502" s="82"/>
    </row>
    <row r="503" spans="11:11">
      <c r="K503" s="82"/>
    </row>
    <row r="504" spans="11:11">
      <c r="K504" s="82"/>
    </row>
    <row r="505" spans="11:11">
      <c r="K505" s="82"/>
    </row>
    <row r="506" spans="11:11">
      <c r="K506" s="82"/>
    </row>
    <row r="507" spans="11:11">
      <c r="K507" s="82"/>
    </row>
    <row r="508" spans="11:11">
      <c r="K508" s="82"/>
    </row>
    <row r="509" spans="11:11">
      <c r="K509" s="82"/>
    </row>
    <row r="510" spans="11:11">
      <c r="K510" s="82"/>
    </row>
    <row r="511" spans="11:11">
      <c r="K511" s="82"/>
    </row>
    <row r="512" spans="11:11">
      <c r="K512" s="82"/>
    </row>
    <row r="513" spans="11:11">
      <c r="K513" s="82"/>
    </row>
    <row r="514" spans="11:11">
      <c r="K514" s="82"/>
    </row>
    <row r="515" spans="11:11">
      <c r="K515" s="82"/>
    </row>
    <row r="516" spans="11:11">
      <c r="K516" s="82"/>
    </row>
    <row r="517" spans="11:11">
      <c r="K517" s="82"/>
    </row>
    <row r="518" spans="11:11">
      <c r="K518" s="82"/>
    </row>
    <row r="519" spans="11:11">
      <c r="K519" s="82"/>
    </row>
    <row r="520" spans="11:11">
      <c r="K520" s="82"/>
    </row>
    <row r="521" spans="11:11">
      <c r="K521" s="82"/>
    </row>
    <row r="522" spans="11:11">
      <c r="K522" s="82"/>
    </row>
    <row r="523" spans="11:11">
      <c r="K523" s="82"/>
    </row>
    <row r="524" spans="11:11">
      <c r="K524" s="82"/>
    </row>
    <row r="525" spans="11:11">
      <c r="K525" s="82"/>
    </row>
    <row r="526" spans="11:11">
      <c r="K526" s="82"/>
    </row>
    <row r="527" spans="11:11">
      <c r="K527" s="82"/>
    </row>
    <row r="528" spans="11:11">
      <c r="K528" s="82"/>
    </row>
    <row r="529" spans="11:11">
      <c r="K529" s="82"/>
    </row>
    <row r="530" spans="11:11">
      <c r="K530" s="82"/>
    </row>
    <row r="531" spans="11:11">
      <c r="K531" s="82"/>
    </row>
    <row r="532" spans="11:11">
      <c r="K532" s="82"/>
    </row>
    <row r="533" spans="11:11">
      <c r="K533" s="82"/>
    </row>
    <row r="534" spans="11:11">
      <c r="K534" s="82"/>
    </row>
    <row r="535" spans="11:11">
      <c r="K535" s="82"/>
    </row>
    <row r="536" spans="11:11">
      <c r="K536" s="82"/>
    </row>
    <row r="537" spans="11:11">
      <c r="K537" s="82"/>
    </row>
    <row r="538" spans="11:11">
      <c r="K538" s="82"/>
    </row>
    <row r="539" spans="11:11">
      <c r="K539" s="82"/>
    </row>
    <row r="540" spans="11:11">
      <c r="K540" s="82"/>
    </row>
    <row r="541" spans="11:11">
      <c r="K541" s="82"/>
    </row>
    <row r="542" spans="11:11">
      <c r="K542" s="82"/>
    </row>
    <row r="543" spans="11:11">
      <c r="K543" s="82"/>
    </row>
    <row r="544" spans="11:11">
      <c r="K544" s="82"/>
    </row>
    <row r="545" spans="11:11">
      <c r="K545" s="82"/>
    </row>
    <row r="546" spans="11:11">
      <c r="K546" s="82"/>
    </row>
    <row r="547" spans="11:11">
      <c r="K547" s="82"/>
    </row>
    <row r="548" spans="11:11">
      <c r="K548" s="82"/>
    </row>
    <row r="549" spans="11:11">
      <c r="K549" s="82"/>
    </row>
    <row r="550" spans="11:11">
      <c r="K550" s="82"/>
    </row>
    <row r="551" spans="11:11">
      <c r="K551" s="82"/>
    </row>
    <row r="552" spans="11:11">
      <c r="K552" s="82"/>
    </row>
    <row r="553" spans="11:11">
      <c r="K553" s="82"/>
    </row>
    <row r="554" spans="11:11">
      <c r="K554" s="82"/>
    </row>
    <row r="555" spans="11:11">
      <c r="K555" s="82"/>
    </row>
    <row r="556" spans="11:11">
      <c r="K556" s="82"/>
    </row>
    <row r="557" spans="11:11">
      <c r="K557" s="82"/>
    </row>
    <row r="558" spans="11:11">
      <c r="K558" s="82"/>
    </row>
    <row r="559" spans="11:11">
      <c r="K559" s="82"/>
    </row>
    <row r="560" spans="11:11">
      <c r="K560" s="82"/>
    </row>
    <row r="561" spans="11:11">
      <c r="K561" s="82"/>
    </row>
    <row r="562" spans="11:11">
      <c r="K562" s="82"/>
    </row>
    <row r="563" spans="11:11">
      <c r="K563" s="82"/>
    </row>
    <row r="564" spans="11:11">
      <c r="K564" s="82"/>
    </row>
    <row r="565" spans="11:11">
      <c r="K565" s="82"/>
    </row>
    <row r="566" spans="11:11">
      <c r="K566" s="82"/>
    </row>
    <row r="567" spans="11:11">
      <c r="K567" s="82"/>
    </row>
    <row r="568" spans="11:11">
      <c r="K568" s="82"/>
    </row>
    <row r="569" spans="11:11">
      <c r="K569" s="82"/>
    </row>
    <row r="570" spans="11:11">
      <c r="K570" s="82"/>
    </row>
    <row r="571" spans="11:11">
      <c r="K571" s="82"/>
    </row>
    <row r="572" spans="11:11">
      <c r="K572" s="82"/>
    </row>
    <row r="573" spans="11:11">
      <c r="K573" s="82"/>
    </row>
    <row r="574" spans="11:11">
      <c r="K574" s="82"/>
    </row>
    <row r="575" spans="11:11">
      <c r="K575" s="82"/>
    </row>
    <row r="576" spans="11:11">
      <c r="K576" s="82"/>
    </row>
    <row r="577" spans="11:11">
      <c r="K577" s="82"/>
    </row>
    <row r="578" spans="11:11">
      <c r="K578" s="82"/>
    </row>
    <row r="579" spans="11:11">
      <c r="K579" s="82"/>
    </row>
    <row r="580" spans="11:11">
      <c r="K580" s="82"/>
    </row>
    <row r="581" spans="11:11">
      <c r="K581" s="82"/>
    </row>
    <row r="582" spans="11:11">
      <c r="K582" s="82"/>
    </row>
    <row r="583" spans="11:11">
      <c r="K583" s="82"/>
    </row>
    <row r="584" spans="11:11">
      <c r="K584" s="82"/>
    </row>
    <row r="585" spans="11:11">
      <c r="K585" s="82"/>
    </row>
    <row r="586" spans="11:11">
      <c r="K586" s="82"/>
    </row>
    <row r="587" spans="11:11">
      <c r="K587" s="82"/>
    </row>
    <row r="588" spans="11:11">
      <c r="K588" s="82"/>
    </row>
    <row r="589" spans="11:11">
      <c r="K589" s="82"/>
    </row>
    <row r="590" spans="11:11">
      <c r="K590" s="82"/>
    </row>
    <row r="591" spans="11:11">
      <c r="K591" s="82"/>
    </row>
    <row r="592" spans="11:11">
      <c r="K592" s="82"/>
    </row>
    <row r="593" spans="11:11">
      <c r="K593" s="82"/>
    </row>
    <row r="594" spans="11:11">
      <c r="K594" s="82"/>
    </row>
    <row r="595" spans="11:11">
      <c r="K595" s="82"/>
    </row>
    <row r="596" spans="11:11">
      <c r="K596" s="82"/>
    </row>
    <row r="597" spans="11:11">
      <c r="K597" s="82"/>
    </row>
    <row r="598" spans="11:11">
      <c r="K598" s="82"/>
    </row>
    <row r="599" spans="11:11">
      <c r="K599" s="82"/>
    </row>
    <row r="600" spans="11:11">
      <c r="K600" s="82"/>
    </row>
    <row r="601" spans="11:11">
      <c r="K601" s="82"/>
    </row>
    <row r="602" spans="11:11">
      <c r="K602" s="82"/>
    </row>
    <row r="603" spans="11:11">
      <c r="K603" s="82"/>
    </row>
    <row r="604" spans="11:11">
      <c r="K604" s="82"/>
    </row>
    <row r="605" spans="11:11">
      <c r="K605" s="82"/>
    </row>
    <row r="606" spans="11:11">
      <c r="K606" s="82"/>
    </row>
    <row r="607" spans="11:11">
      <c r="K607" s="82"/>
    </row>
    <row r="608" spans="11:11">
      <c r="K608" s="82"/>
    </row>
    <row r="609" spans="11:11">
      <c r="K609" s="82"/>
    </row>
    <row r="610" spans="11:11">
      <c r="K610" s="82"/>
    </row>
    <row r="611" spans="11:11">
      <c r="K611" s="82"/>
    </row>
    <row r="612" spans="11:11">
      <c r="K612" s="82"/>
    </row>
    <row r="613" spans="11:11">
      <c r="K613" s="82"/>
    </row>
    <row r="614" spans="11:11">
      <c r="K614" s="82"/>
    </row>
    <row r="615" spans="11:11">
      <c r="K615" s="82"/>
    </row>
    <row r="616" spans="11:11">
      <c r="K616" s="82"/>
    </row>
    <row r="617" spans="11:11">
      <c r="K617" s="82"/>
    </row>
    <row r="618" spans="11:11">
      <c r="K618" s="82"/>
    </row>
    <row r="619" spans="11:11">
      <c r="K619" s="82"/>
    </row>
    <row r="620" spans="11:11">
      <c r="K620" s="82"/>
    </row>
    <row r="621" spans="11:11">
      <c r="K621" s="82"/>
    </row>
    <row r="622" spans="11:11">
      <c r="K622" s="82"/>
    </row>
    <row r="623" spans="11:11">
      <c r="K623" s="82"/>
    </row>
    <row r="624" spans="11:11">
      <c r="K624" s="82"/>
    </row>
    <row r="625" spans="11:11">
      <c r="K625" s="82"/>
    </row>
    <row r="626" spans="11:11">
      <c r="K626" s="82"/>
    </row>
    <row r="627" spans="11:11">
      <c r="K627" s="82"/>
    </row>
    <row r="628" spans="11:11">
      <c r="K628" s="82"/>
    </row>
    <row r="629" spans="11:11">
      <c r="K629" s="82"/>
    </row>
    <row r="630" spans="11:11">
      <c r="K630" s="82"/>
    </row>
    <row r="631" spans="11:11">
      <c r="K631" s="82"/>
    </row>
    <row r="632" spans="11:11">
      <c r="K632" s="82"/>
    </row>
    <row r="633" spans="11:11">
      <c r="K633" s="82"/>
    </row>
    <row r="634" spans="11:11">
      <c r="K634" s="82"/>
    </row>
    <row r="635" spans="11:11">
      <c r="K635" s="82"/>
    </row>
    <row r="636" spans="11:11">
      <c r="K636" s="82"/>
    </row>
    <row r="637" spans="11:11">
      <c r="K637" s="82"/>
    </row>
    <row r="638" spans="11:11">
      <c r="K638" s="82"/>
    </row>
    <row r="639" spans="11:11">
      <c r="K639" s="82"/>
    </row>
    <row r="640" spans="11:11">
      <c r="K640" s="82"/>
    </row>
    <row r="641" spans="11:11">
      <c r="K641" s="82"/>
    </row>
    <row r="642" spans="11:11">
      <c r="K642" s="82"/>
    </row>
    <row r="643" spans="11:11">
      <c r="K643" s="82"/>
    </row>
    <row r="644" spans="11:11">
      <c r="K644" s="82"/>
    </row>
    <row r="645" spans="11:11">
      <c r="K645" s="82"/>
    </row>
    <row r="646" spans="11:11">
      <c r="K646" s="82"/>
    </row>
    <row r="647" spans="11:11">
      <c r="K647" s="82"/>
    </row>
    <row r="648" spans="11:11">
      <c r="K648" s="82"/>
    </row>
    <row r="649" spans="11:11">
      <c r="K649" s="82"/>
    </row>
    <row r="650" spans="11:11">
      <c r="K650" s="82"/>
    </row>
    <row r="651" spans="11:11">
      <c r="K651" s="82"/>
    </row>
    <row r="652" spans="11:11">
      <c r="K652" s="82"/>
    </row>
    <row r="653" spans="11:11">
      <c r="K653" s="82"/>
    </row>
    <row r="654" spans="11:11">
      <c r="K654" s="82"/>
    </row>
    <row r="655" spans="11:11">
      <c r="K655" s="82"/>
    </row>
    <row r="656" spans="11:11">
      <c r="K656" s="82"/>
    </row>
    <row r="657" spans="11:11">
      <c r="K657" s="82"/>
    </row>
    <row r="658" spans="11:11">
      <c r="K658" s="82"/>
    </row>
    <row r="659" spans="11:11">
      <c r="K659" s="82"/>
    </row>
    <row r="660" spans="11:11">
      <c r="K660" s="82"/>
    </row>
    <row r="661" spans="11:11">
      <c r="K661" s="82"/>
    </row>
    <row r="662" spans="11:11">
      <c r="K662" s="82"/>
    </row>
    <row r="663" spans="11:11">
      <c r="K663" s="82"/>
    </row>
    <row r="664" spans="11:11">
      <c r="K664" s="82"/>
    </row>
    <row r="665" spans="11:11">
      <c r="K665" s="82"/>
    </row>
    <row r="666" spans="11:11">
      <c r="K666" s="82"/>
    </row>
    <row r="667" spans="11:11">
      <c r="K667" s="82"/>
    </row>
    <row r="668" spans="11:11">
      <c r="K668" s="82"/>
    </row>
    <row r="669" spans="11:11">
      <c r="K669" s="82"/>
    </row>
    <row r="670" spans="11:11">
      <c r="K670" s="82"/>
    </row>
    <row r="671" spans="11:11">
      <c r="K671" s="82"/>
    </row>
    <row r="672" spans="11:11">
      <c r="K672" s="82"/>
    </row>
    <row r="673" spans="11:11">
      <c r="K673" s="82"/>
    </row>
    <row r="674" spans="11:11">
      <c r="K674" s="82"/>
    </row>
    <row r="675" spans="11:11">
      <c r="K675" s="82"/>
    </row>
    <row r="676" spans="11:11">
      <c r="K676" s="82"/>
    </row>
    <row r="677" spans="11:11">
      <c r="K677" s="82"/>
    </row>
    <row r="678" spans="11:11">
      <c r="K678" s="82"/>
    </row>
    <row r="679" spans="11:11">
      <c r="K679" s="82"/>
    </row>
    <row r="680" spans="11:11">
      <c r="K680" s="82"/>
    </row>
    <row r="681" spans="11:11">
      <c r="K681" s="82"/>
    </row>
    <row r="682" spans="11:11">
      <c r="K682" s="82"/>
    </row>
    <row r="683" spans="11:11">
      <c r="K683" s="82"/>
    </row>
    <row r="684" spans="11:11">
      <c r="K684" s="82"/>
    </row>
    <row r="685" spans="11:11">
      <c r="K685" s="82"/>
    </row>
    <row r="686" spans="11:11">
      <c r="K686" s="82"/>
    </row>
    <row r="687" spans="11:11">
      <c r="K687" s="82"/>
    </row>
    <row r="688" spans="11:11">
      <c r="K688" s="82"/>
    </row>
    <row r="689" spans="11:11">
      <c r="K689" s="82"/>
    </row>
    <row r="690" spans="11:11">
      <c r="K690" s="82"/>
    </row>
    <row r="691" spans="11:11">
      <c r="K691" s="82"/>
    </row>
    <row r="692" spans="11:11">
      <c r="K692" s="82"/>
    </row>
    <row r="693" spans="11:11">
      <c r="K693" s="82"/>
    </row>
    <row r="694" spans="11:11">
      <c r="K694" s="82"/>
    </row>
    <row r="695" spans="11:11">
      <c r="K695" s="82"/>
    </row>
    <row r="696" spans="11:11">
      <c r="K696" s="82"/>
    </row>
    <row r="697" spans="11:11">
      <c r="K697" s="82"/>
    </row>
    <row r="698" spans="11:11">
      <c r="K698" s="82"/>
    </row>
    <row r="699" spans="11:11">
      <c r="K699" s="82"/>
    </row>
    <row r="700" spans="11:11">
      <c r="K700" s="82"/>
    </row>
    <row r="701" spans="11:11">
      <c r="K701" s="82"/>
    </row>
    <row r="702" spans="11:11">
      <c r="K702" s="82"/>
    </row>
    <row r="703" spans="11:11">
      <c r="K703" s="82"/>
    </row>
    <row r="704" spans="11:11">
      <c r="K704" s="82"/>
    </row>
    <row r="705" spans="11:11">
      <c r="K705" s="82"/>
    </row>
    <row r="706" spans="11:11">
      <c r="K706" s="82"/>
    </row>
    <row r="707" spans="11:11">
      <c r="K707" s="82"/>
    </row>
    <row r="708" spans="11:11">
      <c r="K708" s="82"/>
    </row>
    <row r="709" spans="11:11">
      <c r="K709" s="82"/>
    </row>
    <row r="710" spans="11:11">
      <c r="K710" s="82"/>
    </row>
    <row r="711" spans="11:11">
      <c r="K711" s="82"/>
    </row>
    <row r="712" spans="11:11">
      <c r="K712" s="82"/>
    </row>
    <row r="713" spans="11:11">
      <c r="K713" s="82"/>
    </row>
    <row r="714" spans="11:11">
      <c r="K714" s="82"/>
    </row>
    <row r="715" spans="11:11">
      <c r="K715" s="82"/>
    </row>
    <row r="716" spans="11:11">
      <c r="K716" s="82"/>
    </row>
    <row r="717" spans="11:11">
      <c r="K717" s="82"/>
    </row>
    <row r="718" spans="11:11">
      <c r="K718" s="82"/>
    </row>
    <row r="719" spans="11:11">
      <c r="K719" s="82"/>
    </row>
    <row r="720" spans="11:11">
      <c r="K720" s="82"/>
    </row>
    <row r="721" spans="11:11">
      <c r="K721" s="82"/>
    </row>
    <row r="722" spans="11:11">
      <c r="K722" s="82"/>
    </row>
    <row r="723" spans="11:11">
      <c r="K723" s="82"/>
    </row>
    <row r="724" spans="11:11">
      <c r="K724" s="82"/>
    </row>
    <row r="725" spans="11:11">
      <c r="K725" s="82"/>
    </row>
    <row r="726" spans="11:11">
      <c r="K726" s="82"/>
    </row>
    <row r="727" spans="11:11">
      <c r="K727" s="82"/>
    </row>
    <row r="728" spans="11:11">
      <c r="K728" s="82"/>
    </row>
    <row r="729" spans="11:11">
      <c r="K729" s="82"/>
    </row>
    <row r="730" spans="11:11">
      <c r="K730" s="82"/>
    </row>
    <row r="731" spans="11:11">
      <c r="K731" s="82"/>
    </row>
    <row r="732" spans="11:11">
      <c r="K732" s="82"/>
    </row>
    <row r="733" spans="11:11">
      <c r="K733" s="82"/>
    </row>
    <row r="734" spans="11:11">
      <c r="K734" s="82"/>
    </row>
    <row r="735" spans="11:11">
      <c r="K735" s="82"/>
    </row>
    <row r="736" spans="11:11">
      <c r="K736" s="82"/>
    </row>
    <row r="737" spans="11:11">
      <c r="K737" s="82"/>
    </row>
    <row r="738" spans="11:11">
      <c r="K738" s="82"/>
    </row>
    <row r="739" spans="11:11">
      <c r="K739" s="82"/>
    </row>
    <row r="740" spans="11:11">
      <c r="K740" s="82"/>
    </row>
    <row r="741" spans="11:11">
      <c r="K741" s="82"/>
    </row>
    <row r="742" spans="11:11">
      <c r="K742" s="82"/>
    </row>
    <row r="743" spans="11:11">
      <c r="K743" s="82"/>
    </row>
    <row r="744" spans="11:11">
      <c r="K744" s="82"/>
    </row>
    <row r="745" spans="11:11">
      <c r="K745" s="82"/>
    </row>
    <row r="746" spans="11:11">
      <c r="K746" s="82"/>
    </row>
    <row r="747" spans="11:11">
      <c r="K747" s="82"/>
    </row>
    <row r="748" spans="11:11">
      <c r="K748" s="82"/>
    </row>
    <row r="749" spans="11:11">
      <c r="K749" s="82"/>
    </row>
    <row r="750" spans="11:11">
      <c r="K750" s="82"/>
    </row>
    <row r="751" spans="11:11">
      <c r="K751" s="82"/>
    </row>
    <row r="752" spans="11:11">
      <c r="K752" s="82"/>
    </row>
    <row r="753" spans="11:11">
      <c r="K753" s="82"/>
    </row>
    <row r="754" spans="11:11">
      <c r="K754" s="82"/>
    </row>
    <row r="755" spans="11:11">
      <c r="K755" s="82"/>
    </row>
    <row r="756" spans="11:11">
      <c r="K756" s="82"/>
    </row>
    <row r="757" spans="11:11">
      <c r="K757" s="82"/>
    </row>
    <row r="758" spans="11:11">
      <c r="K758" s="82"/>
    </row>
    <row r="759" spans="11:11">
      <c r="K759" s="82"/>
    </row>
    <row r="760" spans="11:11">
      <c r="K760" s="82"/>
    </row>
    <row r="761" spans="11:11">
      <c r="K761" s="82"/>
    </row>
    <row r="762" spans="11:11">
      <c r="K762" s="82"/>
    </row>
    <row r="763" spans="11:11">
      <c r="K763" s="82"/>
    </row>
    <row r="764" spans="11:11">
      <c r="K764" s="82"/>
    </row>
    <row r="765" spans="11:11">
      <c r="K765" s="82"/>
    </row>
    <row r="766" spans="11:11">
      <c r="K766" s="82"/>
    </row>
    <row r="767" spans="11:11">
      <c r="K767" s="82"/>
    </row>
    <row r="768" spans="11:11">
      <c r="K768" s="82"/>
    </row>
    <row r="769" spans="11:11">
      <c r="K769" s="82"/>
    </row>
    <row r="770" spans="11:11">
      <c r="K770" s="82"/>
    </row>
    <row r="771" spans="11:11">
      <c r="K771" s="82"/>
    </row>
    <row r="772" spans="11:11">
      <c r="K772" s="82"/>
    </row>
    <row r="773" spans="11:11">
      <c r="K773" s="82"/>
    </row>
    <row r="774" spans="11:11">
      <c r="K774" s="82"/>
    </row>
    <row r="775" spans="11:11">
      <c r="K775" s="82"/>
    </row>
    <row r="776" spans="11:11">
      <c r="K776" s="82"/>
    </row>
    <row r="777" spans="11:11">
      <c r="K777" s="82"/>
    </row>
    <row r="778" spans="11:11">
      <c r="K778" s="82"/>
    </row>
    <row r="779" spans="11:11">
      <c r="K779" s="82"/>
    </row>
    <row r="780" spans="11:11">
      <c r="K780" s="82"/>
    </row>
    <row r="781" spans="11:11">
      <c r="K781" s="82"/>
    </row>
    <row r="782" spans="11:11">
      <c r="K782" s="82"/>
    </row>
    <row r="783" spans="11:11">
      <c r="K783" s="82"/>
    </row>
    <row r="784" spans="11:11">
      <c r="K784" s="82"/>
    </row>
    <row r="785" spans="11:11">
      <c r="K785" s="82"/>
    </row>
    <row r="786" spans="11:11">
      <c r="K786" s="82"/>
    </row>
    <row r="787" spans="11:11">
      <c r="K787" s="82"/>
    </row>
    <row r="788" spans="11:11">
      <c r="K788" s="82"/>
    </row>
    <row r="789" spans="11:11">
      <c r="K789" s="82"/>
    </row>
    <row r="790" spans="11:11">
      <c r="K790" s="82"/>
    </row>
    <row r="791" spans="11:11">
      <c r="K791" s="82"/>
    </row>
    <row r="792" spans="11:11">
      <c r="K792" s="82"/>
    </row>
    <row r="793" spans="11:11">
      <c r="K793" s="82"/>
    </row>
    <row r="794" spans="11:11">
      <c r="K794" s="82"/>
    </row>
    <row r="795" spans="11:11">
      <c r="K795" s="82"/>
    </row>
    <row r="796" spans="11:11">
      <c r="K796" s="82"/>
    </row>
    <row r="797" spans="11:11">
      <c r="K797" s="82"/>
    </row>
    <row r="798" spans="11:11">
      <c r="K798" s="82"/>
    </row>
    <row r="799" spans="11:11">
      <c r="K799" s="82"/>
    </row>
    <row r="800" spans="11:11">
      <c r="K800" s="82"/>
    </row>
    <row r="801" spans="11:11">
      <c r="K801" s="82"/>
    </row>
    <row r="802" spans="11:11">
      <c r="K802" s="82"/>
    </row>
    <row r="803" spans="11:11">
      <c r="K803" s="82"/>
    </row>
    <row r="804" spans="11:11">
      <c r="K804" s="82"/>
    </row>
    <row r="805" spans="11:11">
      <c r="K805" s="82"/>
    </row>
    <row r="806" spans="11:11">
      <c r="K806" s="82"/>
    </row>
    <row r="807" spans="11:11">
      <c r="K807" s="82"/>
    </row>
    <row r="808" spans="11:11">
      <c r="K808" s="82"/>
    </row>
    <row r="809" spans="11:11">
      <c r="K809" s="82"/>
    </row>
    <row r="810" spans="11:11">
      <c r="K810" s="82"/>
    </row>
    <row r="811" spans="11:11">
      <c r="K811" s="82"/>
    </row>
    <row r="812" spans="11:11">
      <c r="K812" s="82"/>
    </row>
    <row r="813" spans="11:11">
      <c r="K813" s="82"/>
    </row>
    <row r="814" spans="11:11">
      <c r="K814" s="82"/>
    </row>
    <row r="815" spans="11:11">
      <c r="K815" s="82"/>
    </row>
    <row r="816" spans="11:11">
      <c r="K816" s="82"/>
    </row>
    <row r="817" spans="11:11">
      <c r="K817" s="82"/>
    </row>
    <row r="818" spans="11:11">
      <c r="K818" s="82"/>
    </row>
    <row r="819" spans="11:11">
      <c r="K819" s="82"/>
    </row>
    <row r="820" spans="11:11">
      <c r="K820" s="82"/>
    </row>
    <row r="821" spans="11:11">
      <c r="K821" s="82"/>
    </row>
    <row r="822" spans="11:11">
      <c r="K822" s="82"/>
    </row>
    <row r="823" spans="11:11">
      <c r="K823" s="82"/>
    </row>
    <row r="824" spans="11:11">
      <c r="K824" s="82"/>
    </row>
    <row r="825" spans="11:11">
      <c r="K825" s="82"/>
    </row>
    <row r="826" spans="11:11">
      <c r="K826" s="82"/>
    </row>
    <row r="827" spans="11:11">
      <c r="K827" s="82"/>
    </row>
    <row r="828" spans="11:11">
      <c r="K828" s="82"/>
    </row>
    <row r="829" spans="11:11">
      <c r="K829" s="82"/>
    </row>
    <row r="830" spans="11:11">
      <c r="K830" s="82"/>
    </row>
    <row r="831" spans="11:11">
      <c r="K831" s="82"/>
    </row>
    <row r="832" spans="11:11">
      <c r="K832" s="82"/>
    </row>
    <row r="833" spans="11:11">
      <c r="K833" s="82"/>
    </row>
    <row r="834" spans="11:11">
      <c r="K834" s="82"/>
    </row>
    <row r="835" spans="11:11">
      <c r="K835" s="82"/>
    </row>
    <row r="836" spans="11:11">
      <c r="K836" s="82"/>
    </row>
    <row r="837" spans="11:11">
      <c r="K837" s="82"/>
    </row>
    <row r="838" spans="11:11">
      <c r="K838" s="82"/>
    </row>
    <row r="839" spans="11:11">
      <c r="K839" s="82"/>
    </row>
    <row r="840" spans="11:11">
      <c r="K840" s="82"/>
    </row>
    <row r="841" spans="11:11">
      <c r="K841" s="82"/>
    </row>
    <row r="842" spans="11:11">
      <c r="K842" s="82"/>
    </row>
    <row r="843" spans="11:11">
      <c r="K843" s="82"/>
    </row>
    <row r="844" spans="11:11">
      <c r="K844" s="82"/>
    </row>
    <row r="845" spans="11:11">
      <c r="K845" s="82"/>
    </row>
    <row r="846" spans="11:11">
      <c r="K846" s="82"/>
    </row>
    <row r="847" spans="11:11">
      <c r="K847" s="82"/>
    </row>
    <row r="848" spans="11:11">
      <c r="K848" s="82"/>
    </row>
    <row r="849" spans="11:11">
      <c r="K849" s="82"/>
    </row>
    <row r="850" spans="11:11">
      <c r="K850" s="82"/>
    </row>
    <row r="851" spans="11:11">
      <c r="K851" s="82"/>
    </row>
    <row r="852" spans="11:11">
      <c r="K852" s="82"/>
    </row>
    <row r="853" spans="11:11">
      <c r="K853" s="82"/>
    </row>
    <row r="854" spans="11:11">
      <c r="K854" s="82"/>
    </row>
    <row r="855" spans="11:11">
      <c r="K855" s="82"/>
    </row>
    <row r="856" spans="11:11">
      <c r="K856" s="82"/>
    </row>
    <row r="857" spans="11:11">
      <c r="K857" s="82"/>
    </row>
    <row r="858" spans="11:11">
      <c r="K858" s="82"/>
    </row>
    <row r="859" spans="11:11">
      <c r="K859" s="82"/>
    </row>
    <row r="860" spans="11:11">
      <c r="K860" s="82"/>
    </row>
    <row r="861" spans="11:11">
      <c r="K861" s="82"/>
    </row>
    <row r="862" spans="11:11">
      <c r="K862" s="82"/>
    </row>
    <row r="863" spans="11:11">
      <c r="K863" s="82"/>
    </row>
    <row r="864" spans="11:11">
      <c r="K864" s="82"/>
    </row>
    <row r="865" spans="11:11">
      <c r="K865" s="82"/>
    </row>
    <row r="866" spans="11:11">
      <c r="K866" s="82"/>
    </row>
  </sheetData>
  <mergeCells count="4">
    <mergeCell ref="A1:B1"/>
    <mergeCell ref="F1:G1"/>
    <mergeCell ref="A2:B2"/>
    <mergeCell ref="H1:H3"/>
  </mergeCells>
  <pageMargins left="0.7" right="0.7" top="0.75" bottom="0.75" header="0.3" footer="0.3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T70"/>
  <sheetViews>
    <sheetView tabSelected="1" zoomScale="85" zoomScaleNormal="85" workbookViewId="0">
      <selection activeCell="G47" sqref="G47"/>
    </sheetView>
  </sheetViews>
  <sheetFormatPr defaultColWidth="8.75" defaultRowHeight="14.25"/>
  <cols>
    <col min="1" max="1" width="7.5" customWidth="1"/>
    <col min="2" max="2" width="7.5" style="1" customWidth="1"/>
    <col min="3" max="3" width="8.25" style="1" customWidth="1"/>
    <col min="4" max="4" width="8.25" style="2" customWidth="1"/>
    <col min="5" max="5" width="11.625" customWidth="1"/>
    <col min="6" max="6" width="9.25" customWidth="1"/>
    <col min="7" max="7" width="10.625" customWidth="1"/>
    <col min="8" max="8" width="8.625" customWidth="1"/>
    <col min="9" max="9" width="11.875" customWidth="1"/>
    <col min="10" max="10" width="8" customWidth="1"/>
    <col min="11" max="11" width="9" customWidth="1"/>
    <col min="13" max="13" width="18.75" customWidth="1"/>
    <col min="14" max="14" width="10.5" customWidth="1"/>
  </cols>
  <sheetData>
    <row r="1" spans="1:13">
      <c r="A1" s="3" t="s">
        <v>279</v>
      </c>
      <c r="B1" s="3"/>
      <c r="C1" s="3"/>
      <c r="D1" s="3"/>
      <c r="E1" s="3"/>
      <c r="F1" s="3"/>
      <c r="G1" s="3"/>
      <c r="H1" s="3"/>
      <c r="I1" s="3"/>
      <c r="J1" s="3"/>
      <c r="M1" s="25" t="s">
        <v>280</v>
      </c>
    </row>
    <row r="2" customHeight="1" spans="1:11">
      <c r="A2" s="4" t="s">
        <v>281</v>
      </c>
      <c r="B2" s="5" t="s">
        <v>282</v>
      </c>
      <c r="C2" s="6"/>
      <c r="D2" s="7"/>
      <c r="E2" s="4" t="s">
        <v>283</v>
      </c>
      <c r="F2" s="8" t="s">
        <v>284</v>
      </c>
      <c r="G2" s="9"/>
      <c r="H2" s="10" t="s">
        <v>285</v>
      </c>
      <c r="I2" s="10" t="s">
        <v>286</v>
      </c>
      <c r="J2" s="4" t="s">
        <v>12</v>
      </c>
      <c r="K2" s="26"/>
    </row>
    <row r="3" customHeight="1" spans="1:12">
      <c r="A3" s="11"/>
      <c r="B3" s="12" t="s">
        <v>6</v>
      </c>
      <c r="C3" s="12" t="s">
        <v>7</v>
      </c>
      <c r="D3" s="12" t="s">
        <v>287</v>
      </c>
      <c r="E3" s="11"/>
      <c r="F3" s="56">
        <v>44445</v>
      </c>
      <c r="G3" s="21">
        <v>44448</v>
      </c>
      <c r="H3" s="14"/>
      <c r="I3" s="14"/>
      <c r="J3" s="11"/>
      <c r="K3" s="26" t="s">
        <v>13</v>
      </c>
      <c r="L3" s="12">
        <v>2694.86</v>
      </c>
    </row>
    <row r="4" customHeight="1" spans="1:15">
      <c r="A4" s="15" t="s">
        <v>288</v>
      </c>
      <c r="B4" s="16" t="s">
        <v>10</v>
      </c>
      <c r="C4" s="16" t="s">
        <v>11</v>
      </c>
      <c r="D4" s="17">
        <v>2581.99</v>
      </c>
      <c r="E4" s="18">
        <v>42678</v>
      </c>
      <c r="F4" s="19"/>
      <c r="G4" s="19"/>
      <c r="H4" s="19"/>
      <c r="I4" s="19"/>
      <c r="J4" s="29"/>
      <c r="K4">
        <v>1</v>
      </c>
      <c r="N4" s="30"/>
      <c r="O4" s="30"/>
    </row>
    <row r="5" customHeight="1" spans="1:15">
      <c r="A5" s="15" t="s">
        <v>289</v>
      </c>
      <c r="B5" s="16" t="s">
        <v>10</v>
      </c>
      <c r="C5" s="16" t="s">
        <v>11</v>
      </c>
      <c r="D5" s="17">
        <v>2587.15</v>
      </c>
      <c r="E5" s="18">
        <v>42703</v>
      </c>
      <c r="F5" s="19">
        <f>IF(ISERROR(VLOOKUP(F$3,'DC4-2'!$A$4:H824,7,TRUE)),"",VLOOKUP(F$3,'DC4-2'!$A$4:H814,7,TRUE))</f>
        <v>219.000000000051</v>
      </c>
      <c r="G5" s="19">
        <f>IF(ISERROR(VLOOKUP(G$3,'DC4-2'!$A$4:I824,7,TRUE)),"",VLOOKUP(G$3,'DC4-2'!$A$4:I814,7,TRUE))</f>
        <v>205.499999999574</v>
      </c>
      <c r="H5" s="19">
        <f t="shared" ref="H5:H19" si="0">G5-F5</f>
        <v>-13.5000000004766</v>
      </c>
      <c r="I5" s="19">
        <f t="shared" ref="I5:I19" si="1">H5/(G$3-F$3)</f>
        <v>-4.50000000015886</v>
      </c>
      <c r="J5" s="12"/>
      <c r="K5">
        <v>1</v>
      </c>
      <c r="N5" s="30"/>
      <c r="O5" s="30"/>
    </row>
    <row r="6" customHeight="1" spans="1:15">
      <c r="A6" s="15" t="s">
        <v>290</v>
      </c>
      <c r="B6" s="16" t="s">
        <v>10</v>
      </c>
      <c r="C6" s="16" t="s">
        <v>11</v>
      </c>
      <c r="D6" s="17">
        <v>2592.14</v>
      </c>
      <c r="E6" s="18">
        <v>42740</v>
      </c>
      <c r="F6" s="19">
        <f>IF(ISERROR(VLOOKUP(F$3,'DC4-3'!$A$4:H824,7,TRUE)),"",VLOOKUP(F$3,'DC4-3'!$A$4:H814,7,TRUE))</f>
        <v>337.500000000091</v>
      </c>
      <c r="G6" s="19">
        <f>IF(ISERROR(VLOOKUP(G$3,'DC4-3'!$A$4:I824,7,TRUE)),"",VLOOKUP(G$3,'DC4-3'!$A$4:I814,7,TRUE))</f>
        <v>319.499999999607</v>
      </c>
      <c r="H6" s="19">
        <f t="shared" si="0"/>
        <v>-18.0000000004839</v>
      </c>
      <c r="I6" s="19">
        <f t="shared" si="1"/>
        <v>-6.00000000016128</v>
      </c>
      <c r="J6" s="12"/>
      <c r="K6">
        <v>1</v>
      </c>
      <c r="N6" s="31"/>
      <c r="O6" s="31"/>
    </row>
    <row r="7" customHeight="1" spans="1:254">
      <c r="A7" s="15" t="s">
        <v>291</v>
      </c>
      <c r="B7" s="16" t="s">
        <v>10</v>
      </c>
      <c r="C7" s="16" t="s">
        <v>11</v>
      </c>
      <c r="D7" s="17">
        <v>2596.8</v>
      </c>
      <c r="E7" s="18">
        <v>42789</v>
      </c>
      <c r="F7" s="19">
        <f>IF(ISERROR(VLOOKUP(F$3,'DC4-4'!$A$4:H824,7,TRUE)),"",VLOOKUP(F$3,'DC4-4'!$A$4:H814,7,TRUE))</f>
        <v>417.500000000018</v>
      </c>
      <c r="G7" s="19">
        <f>IF(ISERROR(VLOOKUP(G$3,'DC4-4'!$A$4:I824,7,TRUE)),"",VLOOKUP(G$3,'DC4-4'!$A$4:I814,7,TRUE))</f>
        <v>404.500000000098</v>
      </c>
      <c r="H7" s="19">
        <f t="shared" si="0"/>
        <v>-12.99999999992</v>
      </c>
      <c r="I7" s="19">
        <f t="shared" si="1"/>
        <v>-4.33333333330665</v>
      </c>
      <c r="J7" s="29" t="str">
        <f>IF(ISERROR(VLOOKUP(J$3,'DC4-2'!$A$4:L826,7,TRUE)),"",VLOOKUP(J$3,'DC4-2'!$A$4:L816,7,TRUE))</f>
        <v/>
      </c>
      <c r="K7">
        <v>1</v>
      </c>
      <c r="N7" s="29"/>
      <c r="O7" s="29"/>
      <c r="P7" s="29"/>
      <c r="Q7" s="29"/>
      <c r="R7" s="29"/>
      <c r="S7" s="29"/>
      <c r="T7" s="29" t="str">
        <f>IF(ISERROR(VLOOKUP(T$3,'DC4-2'!$A$4:X826,7,TRUE)),"",VLOOKUP(T$3,'DC4-2'!$A$4:X816,7,TRUE))</f>
        <v/>
      </c>
      <c r="U7" s="29" t="str">
        <f>IF(ISERROR(VLOOKUP(U$3,'DC4-2'!$A$4:Y826,7,TRUE)),"",VLOOKUP(U$3,'DC4-2'!$A$4:Y816,7,TRUE))</f>
        <v/>
      </c>
      <c r="V7" s="29" t="str">
        <f>IF(ISERROR(VLOOKUP(V$3,'DC4-2'!$A$4:Z826,7,TRUE)),"",VLOOKUP(V$3,'DC4-2'!$A$4:Z816,7,TRUE))</f>
        <v/>
      </c>
      <c r="W7" s="29" t="str">
        <f>IF(ISERROR(VLOOKUP(W$3,'DC4-2'!$A$4:AA826,7,TRUE)),"",VLOOKUP(W$3,'DC4-2'!$A$4:AA816,7,TRUE))</f>
        <v/>
      </c>
      <c r="X7" s="29" t="str">
        <f>IF(ISERROR(VLOOKUP(X$3,'DC4-2'!$A$4:AB826,7,TRUE)),"",VLOOKUP(X$3,'DC4-2'!$A$4:AB816,7,TRUE))</f>
        <v/>
      </c>
      <c r="Y7" s="29" t="str">
        <f>IF(ISERROR(VLOOKUP(Y$3,'DC4-2'!$A$4:AC826,7,TRUE)),"",VLOOKUP(Y$3,'DC4-2'!$A$4:AC816,7,TRUE))</f>
        <v/>
      </c>
      <c r="Z7" s="29" t="str">
        <f>IF(ISERROR(VLOOKUP(Z$3,'DC4-2'!$A$4:AD826,7,TRUE)),"",VLOOKUP(Z$3,'DC4-2'!$A$4:AD816,7,TRUE))</f>
        <v/>
      </c>
      <c r="AA7" s="29" t="str">
        <f>IF(ISERROR(VLOOKUP(AA$3,'DC4-2'!$A$4:AE826,7,TRUE)),"",VLOOKUP(AA$3,'DC4-2'!$A$4:AE816,7,TRUE))</f>
        <v/>
      </c>
      <c r="AB7" s="29" t="str">
        <f>IF(ISERROR(VLOOKUP(AB$3,'DC4-2'!$A$4:AF826,7,TRUE)),"",VLOOKUP(AB$3,'DC4-2'!$A$4:AF816,7,TRUE))</f>
        <v/>
      </c>
      <c r="AC7" s="29" t="str">
        <f>IF(ISERROR(VLOOKUP(AC$3,'DC4-2'!$A$4:AG826,7,TRUE)),"",VLOOKUP(AC$3,'DC4-2'!$A$4:AG816,7,TRUE))</f>
        <v/>
      </c>
      <c r="AD7" s="29" t="str">
        <f>IF(ISERROR(VLOOKUP(AD$3,'DC4-2'!$A$4:AH826,7,TRUE)),"",VLOOKUP(AD$3,'DC4-2'!$A$4:AH816,7,TRUE))</f>
        <v/>
      </c>
      <c r="AE7" s="29" t="str">
        <f>IF(ISERROR(VLOOKUP(AE$3,'DC4-2'!$A$4:AI826,7,TRUE)),"",VLOOKUP(AE$3,'DC4-2'!$A$4:AI816,7,TRUE))</f>
        <v/>
      </c>
      <c r="AF7" s="29" t="str">
        <f>IF(ISERROR(VLOOKUP(AF$3,'DC4-2'!$A$4:AJ826,7,TRUE)),"",VLOOKUP(AF$3,'DC4-2'!$A$4:AJ816,7,TRUE))</f>
        <v/>
      </c>
      <c r="AG7" s="29" t="str">
        <f>IF(ISERROR(VLOOKUP(AG$3,'DC4-2'!$A$4:AK826,7,TRUE)),"",VLOOKUP(AG$3,'DC4-2'!$A$4:AK816,7,TRUE))</f>
        <v/>
      </c>
      <c r="AH7" s="29" t="str">
        <f>IF(ISERROR(VLOOKUP(AH$3,'DC4-2'!$A$4:AL826,7,TRUE)),"",VLOOKUP(AH$3,'DC4-2'!$A$4:AL816,7,TRUE))</f>
        <v/>
      </c>
      <c r="AI7" s="29" t="str">
        <f>IF(ISERROR(VLOOKUP(AI$3,'DC4-2'!$A$4:AM826,7,TRUE)),"",VLOOKUP(AI$3,'DC4-2'!$A$4:AM816,7,TRUE))</f>
        <v/>
      </c>
      <c r="AJ7" s="29" t="str">
        <f>IF(ISERROR(VLOOKUP(AJ$3,'DC4-2'!$A$4:AN826,7,TRUE)),"",VLOOKUP(AJ$3,'DC4-2'!$A$4:AN816,7,TRUE))</f>
        <v/>
      </c>
      <c r="AK7" s="29" t="str">
        <f>IF(ISERROR(VLOOKUP(AK$3,'DC4-2'!$A$4:AO826,7,TRUE)),"",VLOOKUP(AK$3,'DC4-2'!$A$4:AO816,7,TRUE))</f>
        <v/>
      </c>
      <c r="AL7" s="29" t="str">
        <f>IF(ISERROR(VLOOKUP(AL$3,'DC4-2'!$A$4:AP826,7,TRUE)),"",VLOOKUP(AL$3,'DC4-2'!$A$4:AP816,7,TRUE))</f>
        <v/>
      </c>
      <c r="AM7" s="29" t="str">
        <f>IF(ISERROR(VLOOKUP(AM$3,'DC4-2'!$A$4:AQ826,7,TRUE)),"",VLOOKUP(AM$3,'DC4-2'!$A$4:AQ816,7,TRUE))</f>
        <v/>
      </c>
      <c r="AN7" s="29" t="str">
        <f>IF(ISERROR(VLOOKUP(AN$3,'DC4-2'!$A$4:AR826,7,TRUE)),"",VLOOKUP(AN$3,'DC4-2'!$A$4:AR816,7,TRUE))</f>
        <v/>
      </c>
      <c r="AO7" s="29" t="str">
        <f>IF(ISERROR(VLOOKUP(AO$3,'DC4-2'!$A$4:AS826,7,TRUE)),"",VLOOKUP(AO$3,'DC4-2'!$A$4:AS816,7,TRUE))</f>
        <v/>
      </c>
      <c r="AP7" s="29" t="str">
        <f>IF(ISERROR(VLOOKUP(AP$3,'DC4-2'!$A$4:AT826,7,TRUE)),"",VLOOKUP(AP$3,'DC4-2'!$A$4:AT816,7,TRUE))</f>
        <v/>
      </c>
      <c r="AQ7" s="29" t="str">
        <f>IF(ISERROR(VLOOKUP(AQ$3,'DC4-2'!$A$4:AU826,7,TRUE)),"",VLOOKUP(AQ$3,'DC4-2'!$A$4:AU816,7,TRUE))</f>
        <v/>
      </c>
      <c r="AR7" s="29" t="str">
        <f>IF(ISERROR(VLOOKUP(AR$3,'DC4-2'!$A$4:AV826,7,TRUE)),"",VLOOKUP(AR$3,'DC4-2'!$A$4:AV816,7,TRUE))</f>
        <v/>
      </c>
      <c r="AS7" s="29" t="str">
        <f>IF(ISERROR(VLOOKUP(AS$3,'DC4-2'!$A$4:AW826,7,TRUE)),"",VLOOKUP(AS$3,'DC4-2'!$A$4:AW816,7,TRUE))</f>
        <v/>
      </c>
      <c r="AT7" s="29" t="str">
        <f>IF(ISERROR(VLOOKUP(AT$3,'DC4-2'!$A$4:AX826,7,TRUE)),"",VLOOKUP(AT$3,'DC4-2'!$A$4:AX816,7,TRUE))</f>
        <v/>
      </c>
      <c r="AU7" s="29" t="str">
        <f>IF(ISERROR(VLOOKUP(AU$3,'DC4-2'!$A$4:AY826,7,TRUE)),"",VLOOKUP(AU$3,'DC4-2'!$A$4:AY816,7,TRUE))</f>
        <v/>
      </c>
      <c r="AV7" s="29" t="str">
        <f>IF(ISERROR(VLOOKUP(AV$3,'DC4-2'!$A$4:AZ826,7,TRUE)),"",VLOOKUP(AV$3,'DC4-2'!$A$4:AZ816,7,TRUE))</f>
        <v/>
      </c>
      <c r="AW7" s="29" t="str">
        <f>IF(ISERROR(VLOOKUP(AW$3,'DC4-2'!$A$4:BA826,7,TRUE)),"",VLOOKUP(AW$3,'DC4-2'!$A$4:BA816,7,TRUE))</f>
        <v/>
      </c>
      <c r="AX7" s="29" t="str">
        <f>IF(ISERROR(VLOOKUP(AX$3,'DC4-2'!$A$4:BB826,7,TRUE)),"",VLOOKUP(AX$3,'DC4-2'!$A$4:BB816,7,TRUE))</f>
        <v/>
      </c>
      <c r="AY7" s="29" t="str">
        <f>IF(ISERROR(VLOOKUP(AY$3,'DC4-2'!$A$4:BC826,7,TRUE)),"",VLOOKUP(AY$3,'DC4-2'!$A$4:BC816,7,TRUE))</f>
        <v/>
      </c>
      <c r="AZ7" s="29" t="str">
        <f>IF(ISERROR(VLOOKUP(AZ$3,'DC4-2'!$A$4:BD826,7,TRUE)),"",VLOOKUP(AZ$3,'DC4-2'!$A$4:BD816,7,TRUE))</f>
        <v/>
      </c>
      <c r="BA7" s="29" t="str">
        <f>IF(ISERROR(VLOOKUP(BA$3,'DC4-2'!$A$4:BE826,7,TRUE)),"",VLOOKUP(BA$3,'DC4-2'!$A$4:BE816,7,TRUE))</f>
        <v/>
      </c>
      <c r="BB7" s="29" t="str">
        <f>IF(ISERROR(VLOOKUP(BB$3,'DC4-2'!$A$4:BF826,7,TRUE)),"",VLOOKUP(BB$3,'DC4-2'!$A$4:BF816,7,TRUE))</f>
        <v/>
      </c>
      <c r="BC7" s="29" t="str">
        <f>IF(ISERROR(VLOOKUP(BC$3,'DC4-2'!$A$4:BG826,7,TRUE)),"",VLOOKUP(BC$3,'DC4-2'!$A$4:BG816,7,TRUE))</f>
        <v/>
      </c>
      <c r="BD7" s="29" t="str">
        <f>IF(ISERROR(VLOOKUP(BD$3,'DC4-2'!$A$4:BH826,7,TRUE)),"",VLOOKUP(BD$3,'DC4-2'!$A$4:BH816,7,TRUE))</f>
        <v/>
      </c>
      <c r="BE7" s="29" t="str">
        <f>IF(ISERROR(VLOOKUP(BE$3,'DC4-2'!$A$4:BI826,7,TRUE)),"",VLOOKUP(BE$3,'DC4-2'!$A$4:BI816,7,TRUE))</f>
        <v/>
      </c>
      <c r="BF7" s="29" t="str">
        <f>IF(ISERROR(VLOOKUP(BF$3,'DC4-2'!$A$4:BJ826,7,TRUE)),"",VLOOKUP(BF$3,'DC4-2'!$A$4:BJ816,7,TRUE))</f>
        <v/>
      </c>
      <c r="BG7" s="29" t="str">
        <f>IF(ISERROR(VLOOKUP(BG$3,'DC4-2'!$A$4:BK826,7,TRUE)),"",VLOOKUP(BG$3,'DC4-2'!$A$4:BK816,7,TRUE))</f>
        <v/>
      </c>
      <c r="BH7" s="29" t="str">
        <f>IF(ISERROR(VLOOKUP(BH$3,'DC4-2'!$A$4:BL826,7,TRUE)),"",VLOOKUP(BH$3,'DC4-2'!$A$4:BL816,7,TRUE))</f>
        <v/>
      </c>
      <c r="BI7" s="29" t="str">
        <f>IF(ISERROR(VLOOKUP(BI$3,'DC4-2'!$A$4:BM826,7,TRUE)),"",VLOOKUP(BI$3,'DC4-2'!$A$4:BM816,7,TRUE))</f>
        <v/>
      </c>
      <c r="BJ7" s="29" t="str">
        <f>IF(ISERROR(VLOOKUP(BJ$3,'DC4-2'!$A$4:BN826,7,TRUE)),"",VLOOKUP(BJ$3,'DC4-2'!$A$4:BN816,7,TRUE))</f>
        <v/>
      </c>
      <c r="BK7" s="29" t="str">
        <f>IF(ISERROR(VLOOKUP(BK$3,'DC4-2'!$A$4:BO826,7,TRUE)),"",VLOOKUP(BK$3,'DC4-2'!$A$4:BO816,7,TRUE))</f>
        <v/>
      </c>
      <c r="BL7" s="29" t="str">
        <f>IF(ISERROR(VLOOKUP(BL$3,'DC4-2'!$A$4:BP826,7,TRUE)),"",VLOOKUP(BL$3,'DC4-2'!$A$4:BP816,7,TRUE))</f>
        <v/>
      </c>
      <c r="BM7" s="29" t="str">
        <f>IF(ISERROR(VLOOKUP(BM$3,'DC4-2'!$A$4:BQ826,7,TRUE)),"",VLOOKUP(BM$3,'DC4-2'!$A$4:BQ816,7,TRUE))</f>
        <v/>
      </c>
      <c r="BN7" s="29" t="str">
        <f>IF(ISERROR(VLOOKUP(BN$3,'DC4-2'!$A$4:BR826,7,TRUE)),"",VLOOKUP(BN$3,'DC4-2'!$A$4:BR816,7,TRUE))</f>
        <v/>
      </c>
      <c r="BO7" s="29" t="str">
        <f>IF(ISERROR(VLOOKUP(BO$3,'DC4-2'!$A$4:BS826,7,TRUE)),"",VLOOKUP(BO$3,'DC4-2'!$A$4:BS816,7,TRUE))</f>
        <v/>
      </c>
      <c r="BP7" s="29" t="str">
        <f>IF(ISERROR(VLOOKUP(BP$3,'DC4-2'!$A$4:BT826,7,TRUE)),"",VLOOKUP(BP$3,'DC4-2'!$A$4:BT816,7,TRUE))</f>
        <v/>
      </c>
      <c r="BQ7" s="29" t="str">
        <f>IF(ISERROR(VLOOKUP(BQ$3,'DC4-2'!$A$4:BU826,7,TRUE)),"",VLOOKUP(BQ$3,'DC4-2'!$A$4:BU816,7,TRUE))</f>
        <v/>
      </c>
      <c r="BR7" s="29" t="str">
        <f>IF(ISERROR(VLOOKUP(BR$3,'DC4-2'!$A$4:BV826,7,TRUE)),"",VLOOKUP(BR$3,'DC4-2'!$A$4:BV816,7,TRUE))</f>
        <v/>
      </c>
      <c r="BS7" s="29" t="str">
        <f>IF(ISERROR(VLOOKUP(BS$3,'DC4-2'!$A$4:BW826,7,TRUE)),"",VLOOKUP(BS$3,'DC4-2'!$A$4:BW816,7,TRUE))</f>
        <v/>
      </c>
      <c r="BT7" s="29" t="str">
        <f>IF(ISERROR(VLOOKUP(BT$3,'DC4-2'!$A$4:BX826,7,TRUE)),"",VLOOKUP(BT$3,'DC4-2'!$A$4:BX816,7,TRUE))</f>
        <v/>
      </c>
      <c r="BU7" s="29" t="str">
        <f>IF(ISERROR(VLOOKUP(BU$3,'DC4-2'!$A$4:BY826,7,TRUE)),"",VLOOKUP(BU$3,'DC4-2'!$A$4:BY816,7,TRUE))</f>
        <v/>
      </c>
      <c r="BV7" s="29" t="str">
        <f>IF(ISERROR(VLOOKUP(BV$3,'DC4-2'!$A$4:BZ826,7,TRUE)),"",VLOOKUP(BV$3,'DC4-2'!$A$4:BZ816,7,TRUE))</f>
        <v/>
      </c>
      <c r="BW7" s="29" t="str">
        <f>IF(ISERROR(VLOOKUP(BW$3,'DC4-2'!$A$4:CA826,7,TRUE)),"",VLOOKUP(BW$3,'DC4-2'!$A$4:CA816,7,TRUE))</f>
        <v/>
      </c>
      <c r="BX7" s="29" t="str">
        <f>IF(ISERROR(VLOOKUP(BX$3,'DC4-2'!$A$4:CB826,7,TRUE)),"",VLOOKUP(BX$3,'DC4-2'!$A$4:CB816,7,TRUE))</f>
        <v/>
      </c>
      <c r="BY7" s="29" t="str">
        <f>IF(ISERROR(VLOOKUP(BY$3,'DC4-2'!$A$4:CC826,7,TRUE)),"",VLOOKUP(BY$3,'DC4-2'!$A$4:CC816,7,TRUE))</f>
        <v/>
      </c>
      <c r="BZ7" s="29" t="str">
        <f>IF(ISERROR(VLOOKUP(BZ$3,'DC4-2'!$A$4:CD826,7,TRUE)),"",VLOOKUP(BZ$3,'DC4-2'!$A$4:CD816,7,TRUE))</f>
        <v/>
      </c>
      <c r="CA7" s="29" t="str">
        <f>IF(ISERROR(VLOOKUP(CA$3,'DC4-2'!$A$4:CE826,7,TRUE)),"",VLOOKUP(CA$3,'DC4-2'!$A$4:CE816,7,TRUE))</f>
        <v/>
      </c>
      <c r="CB7" s="29" t="str">
        <f>IF(ISERROR(VLOOKUP(CB$3,'DC4-2'!$A$4:CF826,7,TRUE)),"",VLOOKUP(CB$3,'DC4-2'!$A$4:CF816,7,TRUE))</f>
        <v/>
      </c>
      <c r="CC7" s="29" t="str">
        <f>IF(ISERROR(VLOOKUP(CC$3,'DC4-2'!$A$4:CG826,7,TRUE)),"",VLOOKUP(CC$3,'DC4-2'!$A$4:CG816,7,TRUE))</f>
        <v/>
      </c>
      <c r="CD7" s="29" t="str">
        <f>IF(ISERROR(VLOOKUP(CD$3,'DC4-2'!$A$4:CH826,7,TRUE)),"",VLOOKUP(CD$3,'DC4-2'!$A$4:CH816,7,TRUE))</f>
        <v/>
      </c>
      <c r="CE7" s="29" t="str">
        <f>IF(ISERROR(VLOOKUP(CE$3,'DC4-2'!$A$4:CI826,7,TRUE)),"",VLOOKUP(CE$3,'DC4-2'!$A$4:CI816,7,TRUE))</f>
        <v/>
      </c>
      <c r="CF7" s="29" t="str">
        <f>IF(ISERROR(VLOOKUP(CF$3,'DC4-2'!$A$4:CJ826,7,TRUE)),"",VLOOKUP(CF$3,'DC4-2'!$A$4:CJ816,7,TRUE))</f>
        <v/>
      </c>
      <c r="CG7" s="29" t="str">
        <f>IF(ISERROR(VLOOKUP(CG$3,'DC4-2'!$A$4:CK826,7,TRUE)),"",VLOOKUP(CG$3,'DC4-2'!$A$4:CK816,7,TRUE))</f>
        <v/>
      </c>
      <c r="CH7" s="29" t="str">
        <f>IF(ISERROR(VLOOKUP(CH$3,'DC4-2'!$A$4:CL826,7,TRUE)),"",VLOOKUP(CH$3,'DC4-2'!$A$4:CL816,7,TRUE))</f>
        <v/>
      </c>
      <c r="CI7" s="29" t="str">
        <f>IF(ISERROR(VLOOKUP(CI$3,'DC4-2'!$A$4:CM826,7,TRUE)),"",VLOOKUP(CI$3,'DC4-2'!$A$4:CM816,7,TRUE))</f>
        <v/>
      </c>
      <c r="CJ7" s="29" t="str">
        <f>IF(ISERROR(VLOOKUP(CJ$3,'DC4-2'!$A$4:CN826,7,TRUE)),"",VLOOKUP(CJ$3,'DC4-2'!$A$4:CN816,7,TRUE))</f>
        <v/>
      </c>
      <c r="CK7" s="29" t="str">
        <f>IF(ISERROR(VLOOKUP(CK$3,'DC4-2'!$A$4:CO826,7,TRUE)),"",VLOOKUP(CK$3,'DC4-2'!$A$4:CO816,7,TRUE))</f>
        <v/>
      </c>
      <c r="CL7" s="29" t="str">
        <f>IF(ISERROR(VLOOKUP(CL$3,'DC4-2'!$A$4:CP826,7,TRUE)),"",VLOOKUP(CL$3,'DC4-2'!$A$4:CP816,7,TRUE))</f>
        <v/>
      </c>
      <c r="CM7" s="29" t="str">
        <f>IF(ISERROR(VLOOKUP(CM$3,'DC4-2'!$A$4:CQ826,7,TRUE)),"",VLOOKUP(CM$3,'DC4-2'!$A$4:CQ816,7,TRUE))</f>
        <v/>
      </c>
      <c r="CN7" s="29" t="str">
        <f>IF(ISERROR(VLOOKUP(CN$3,'DC4-2'!$A$4:CR826,7,TRUE)),"",VLOOKUP(CN$3,'DC4-2'!$A$4:CR816,7,TRUE))</f>
        <v/>
      </c>
      <c r="CO7" s="29" t="str">
        <f>IF(ISERROR(VLOOKUP(CO$3,'DC4-2'!$A$4:CS826,7,TRUE)),"",VLOOKUP(CO$3,'DC4-2'!$A$4:CS816,7,TRUE))</f>
        <v/>
      </c>
      <c r="CP7" s="29" t="str">
        <f>IF(ISERROR(VLOOKUP(CP$3,'DC4-2'!$A$4:CT826,7,TRUE)),"",VLOOKUP(CP$3,'DC4-2'!$A$4:CT816,7,TRUE))</f>
        <v/>
      </c>
      <c r="CQ7" s="29" t="str">
        <f>IF(ISERROR(VLOOKUP(CQ$3,'DC4-2'!$A$4:CU826,7,TRUE)),"",VLOOKUP(CQ$3,'DC4-2'!$A$4:CU816,7,TRUE))</f>
        <v/>
      </c>
      <c r="CR7" s="29" t="str">
        <f>IF(ISERROR(VLOOKUP(CR$3,'DC4-2'!$A$4:CV826,7,TRUE)),"",VLOOKUP(CR$3,'DC4-2'!$A$4:CV816,7,TRUE))</f>
        <v/>
      </c>
      <c r="CS7" s="29" t="str">
        <f>IF(ISERROR(VLOOKUP(CS$3,'DC4-2'!$A$4:CW826,7,TRUE)),"",VLOOKUP(CS$3,'DC4-2'!$A$4:CW816,7,TRUE))</f>
        <v/>
      </c>
      <c r="CT7" s="29" t="str">
        <f>IF(ISERROR(VLOOKUP(CT$3,'DC4-2'!$A$4:CX826,7,TRUE)),"",VLOOKUP(CT$3,'DC4-2'!$A$4:CX816,7,TRUE))</f>
        <v/>
      </c>
      <c r="CU7" s="29" t="str">
        <f>IF(ISERROR(VLOOKUP(CU$3,'DC4-2'!$A$4:CY826,7,TRUE)),"",VLOOKUP(CU$3,'DC4-2'!$A$4:CY816,7,TRUE))</f>
        <v/>
      </c>
      <c r="CV7" s="29" t="str">
        <f>IF(ISERROR(VLOOKUP(CV$3,'DC4-2'!$A$4:CZ826,7,TRUE)),"",VLOOKUP(CV$3,'DC4-2'!$A$4:CZ816,7,TRUE))</f>
        <v/>
      </c>
      <c r="CW7" s="29" t="str">
        <f>IF(ISERROR(VLOOKUP(CW$3,'DC4-2'!$A$4:DA826,7,TRUE)),"",VLOOKUP(CW$3,'DC4-2'!$A$4:DA816,7,TRUE))</f>
        <v/>
      </c>
      <c r="CX7" s="29" t="str">
        <f>IF(ISERROR(VLOOKUP(CX$3,'DC4-2'!$A$4:DB826,7,TRUE)),"",VLOOKUP(CX$3,'DC4-2'!$A$4:DB816,7,TRUE))</f>
        <v/>
      </c>
      <c r="CY7" s="29" t="str">
        <f>IF(ISERROR(VLOOKUP(CY$3,'DC4-2'!$A$4:DC826,7,TRUE)),"",VLOOKUP(CY$3,'DC4-2'!$A$4:DC816,7,TRUE))</f>
        <v/>
      </c>
      <c r="CZ7" s="29" t="str">
        <f>IF(ISERROR(VLOOKUP(CZ$3,'DC4-2'!$A$4:DD826,7,TRUE)),"",VLOOKUP(CZ$3,'DC4-2'!$A$4:DD816,7,TRUE))</f>
        <v/>
      </c>
      <c r="DA7" s="29" t="str">
        <f>IF(ISERROR(VLOOKUP(DA$3,'DC4-2'!$A$4:DE826,7,TRUE)),"",VLOOKUP(DA$3,'DC4-2'!$A$4:DE816,7,TRUE))</f>
        <v/>
      </c>
      <c r="DB7" s="29" t="str">
        <f>IF(ISERROR(VLOOKUP(DB$3,'DC4-2'!$A$4:DF826,7,TRUE)),"",VLOOKUP(DB$3,'DC4-2'!$A$4:DF816,7,TRUE))</f>
        <v/>
      </c>
      <c r="DC7" s="29" t="str">
        <f>IF(ISERROR(VLOOKUP(DC$3,'DC4-2'!$A$4:DG826,7,TRUE)),"",VLOOKUP(DC$3,'DC4-2'!$A$4:DG816,7,TRUE))</f>
        <v/>
      </c>
      <c r="DD7" s="29" t="str">
        <f>IF(ISERROR(VLOOKUP(DD$3,'DC4-2'!$A$4:DH826,7,TRUE)),"",VLOOKUP(DD$3,'DC4-2'!$A$4:DH816,7,TRUE))</f>
        <v/>
      </c>
      <c r="DE7" s="29" t="str">
        <f>IF(ISERROR(VLOOKUP(DE$3,'DC4-2'!$A$4:DI826,7,TRUE)),"",VLOOKUP(DE$3,'DC4-2'!$A$4:DI816,7,TRUE))</f>
        <v/>
      </c>
      <c r="DF7" s="29" t="str">
        <f>IF(ISERROR(VLOOKUP(DF$3,'DC4-2'!$A$4:DJ826,7,TRUE)),"",VLOOKUP(DF$3,'DC4-2'!$A$4:DJ816,7,TRUE))</f>
        <v/>
      </c>
      <c r="DG7" s="29" t="str">
        <f>IF(ISERROR(VLOOKUP(DG$3,'DC4-2'!$A$4:DK826,7,TRUE)),"",VLOOKUP(DG$3,'DC4-2'!$A$4:DK816,7,TRUE))</f>
        <v/>
      </c>
      <c r="DH7" s="29" t="str">
        <f>IF(ISERROR(VLOOKUP(DH$3,'DC4-2'!$A$4:DL826,7,TRUE)),"",VLOOKUP(DH$3,'DC4-2'!$A$4:DL816,7,TRUE))</f>
        <v/>
      </c>
      <c r="DI7" s="29" t="str">
        <f>IF(ISERROR(VLOOKUP(DI$3,'DC4-2'!$A$4:DM826,7,TRUE)),"",VLOOKUP(DI$3,'DC4-2'!$A$4:DM816,7,TRUE))</f>
        <v/>
      </c>
      <c r="DJ7" s="29" t="str">
        <f>IF(ISERROR(VLOOKUP(DJ$3,'DC4-2'!$A$4:DN826,7,TRUE)),"",VLOOKUP(DJ$3,'DC4-2'!$A$4:DN816,7,TRUE))</f>
        <v/>
      </c>
      <c r="DK7" s="29" t="str">
        <f>IF(ISERROR(VLOOKUP(DK$3,'DC4-2'!$A$4:DO826,7,TRUE)),"",VLOOKUP(DK$3,'DC4-2'!$A$4:DO816,7,TRUE))</f>
        <v/>
      </c>
      <c r="DL7" s="29" t="str">
        <f>IF(ISERROR(VLOOKUP(DL$3,'DC4-2'!$A$4:DP826,7,TRUE)),"",VLOOKUP(DL$3,'DC4-2'!$A$4:DP816,7,TRUE))</f>
        <v/>
      </c>
      <c r="DM7" s="29" t="str">
        <f>IF(ISERROR(VLOOKUP(DM$3,'DC4-2'!$A$4:DQ826,7,TRUE)),"",VLOOKUP(DM$3,'DC4-2'!$A$4:DQ816,7,TRUE))</f>
        <v/>
      </c>
      <c r="DN7" s="29" t="str">
        <f>IF(ISERROR(VLOOKUP(DN$3,'DC4-2'!$A$4:DR826,7,TRUE)),"",VLOOKUP(DN$3,'DC4-2'!$A$4:DR816,7,TRUE))</f>
        <v/>
      </c>
      <c r="DO7" s="29" t="str">
        <f>IF(ISERROR(VLOOKUP(DO$3,'DC4-2'!$A$4:DS826,7,TRUE)),"",VLOOKUP(DO$3,'DC4-2'!$A$4:DS816,7,TRUE))</f>
        <v/>
      </c>
      <c r="DP7" s="29" t="str">
        <f>IF(ISERROR(VLOOKUP(DP$3,'DC4-2'!$A$4:DT826,7,TRUE)),"",VLOOKUP(DP$3,'DC4-2'!$A$4:DT816,7,TRUE))</f>
        <v/>
      </c>
      <c r="DQ7" s="29" t="str">
        <f>IF(ISERROR(VLOOKUP(DQ$3,'DC4-2'!$A$4:DU826,7,TRUE)),"",VLOOKUP(DQ$3,'DC4-2'!$A$4:DU816,7,TRUE))</f>
        <v/>
      </c>
      <c r="DR7" s="29" t="str">
        <f>IF(ISERROR(VLOOKUP(DR$3,'DC4-2'!$A$4:DV826,7,TRUE)),"",VLOOKUP(DR$3,'DC4-2'!$A$4:DV816,7,TRUE))</f>
        <v/>
      </c>
      <c r="DS7" s="29" t="str">
        <f>IF(ISERROR(VLOOKUP(DS$3,'DC4-2'!$A$4:DW826,7,TRUE)),"",VLOOKUP(DS$3,'DC4-2'!$A$4:DW816,7,TRUE))</f>
        <v/>
      </c>
      <c r="DT7" s="29" t="str">
        <f>IF(ISERROR(VLOOKUP(DT$3,'DC4-2'!$A$4:DX826,7,TRUE)),"",VLOOKUP(DT$3,'DC4-2'!$A$4:DX816,7,TRUE))</f>
        <v/>
      </c>
      <c r="DU7" s="29" t="str">
        <f>IF(ISERROR(VLOOKUP(DU$3,'DC4-2'!$A$4:DY826,7,TRUE)),"",VLOOKUP(DU$3,'DC4-2'!$A$4:DY816,7,TRUE))</f>
        <v/>
      </c>
      <c r="DV7" s="29" t="str">
        <f>IF(ISERROR(VLOOKUP(DV$3,'DC4-2'!$A$4:DZ826,7,TRUE)),"",VLOOKUP(DV$3,'DC4-2'!$A$4:DZ816,7,TRUE))</f>
        <v/>
      </c>
      <c r="DW7" s="29" t="str">
        <f>IF(ISERROR(VLOOKUP(DW$3,'DC4-2'!$A$4:EA826,7,TRUE)),"",VLOOKUP(DW$3,'DC4-2'!$A$4:EA816,7,TRUE))</f>
        <v/>
      </c>
      <c r="DX7" s="29" t="str">
        <f>IF(ISERROR(VLOOKUP(DX$3,'DC4-2'!$A$4:EB826,7,TRUE)),"",VLOOKUP(DX$3,'DC4-2'!$A$4:EB816,7,TRUE))</f>
        <v/>
      </c>
      <c r="DY7" s="29" t="str">
        <f>IF(ISERROR(VLOOKUP(DY$3,'DC4-2'!$A$4:EC826,7,TRUE)),"",VLOOKUP(DY$3,'DC4-2'!$A$4:EC816,7,TRUE))</f>
        <v/>
      </c>
      <c r="DZ7" s="29" t="str">
        <f>IF(ISERROR(VLOOKUP(DZ$3,'DC4-2'!$A$4:ED826,7,TRUE)),"",VLOOKUP(DZ$3,'DC4-2'!$A$4:ED816,7,TRUE))</f>
        <v/>
      </c>
      <c r="EA7" s="29" t="str">
        <f>IF(ISERROR(VLOOKUP(EA$3,'DC4-2'!$A$4:EE826,7,TRUE)),"",VLOOKUP(EA$3,'DC4-2'!$A$4:EE816,7,TRUE))</f>
        <v/>
      </c>
      <c r="EB7" s="29" t="str">
        <f>IF(ISERROR(VLOOKUP(EB$3,'DC4-2'!$A$4:EF826,7,TRUE)),"",VLOOKUP(EB$3,'DC4-2'!$A$4:EF816,7,TRUE))</f>
        <v/>
      </c>
      <c r="EC7" s="29" t="str">
        <f>IF(ISERROR(VLOOKUP(EC$3,'DC4-2'!$A$4:EG826,7,TRUE)),"",VLOOKUP(EC$3,'DC4-2'!$A$4:EG816,7,TRUE))</f>
        <v/>
      </c>
      <c r="ED7" s="29" t="str">
        <f>IF(ISERROR(VLOOKUP(ED$3,'DC4-2'!$A$4:EH826,7,TRUE)),"",VLOOKUP(ED$3,'DC4-2'!$A$4:EH816,7,TRUE))</f>
        <v/>
      </c>
      <c r="EE7" s="29" t="str">
        <f>IF(ISERROR(VLOOKUP(EE$3,'DC4-2'!$A$4:EI826,7,TRUE)),"",VLOOKUP(EE$3,'DC4-2'!$A$4:EI816,7,TRUE))</f>
        <v/>
      </c>
      <c r="EF7" s="29" t="str">
        <f>IF(ISERROR(VLOOKUP(EF$3,'DC4-2'!$A$4:EJ826,7,TRUE)),"",VLOOKUP(EF$3,'DC4-2'!$A$4:EJ816,7,TRUE))</f>
        <v/>
      </c>
      <c r="EG7" s="29" t="str">
        <f>IF(ISERROR(VLOOKUP(EG$3,'DC4-2'!$A$4:EK826,7,TRUE)),"",VLOOKUP(EG$3,'DC4-2'!$A$4:EK816,7,TRUE))</f>
        <v/>
      </c>
      <c r="EH7" s="29" t="str">
        <f>IF(ISERROR(VLOOKUP(EH$3,'DC4-2'!$A$4:EL826,7,TRUE)),"",VLOOKUP(EH$3,'DC4-2'!$A$4:EL816,7,TRUE))</f>
        <v/>
      </c>
      <c r="EI7" s="29" t="str">
        <f>IF(ISERROR(VLOOKUP(EI$3,'DC4-2'!$A$4:EM826,7,TRUE)),"",VLOOKUP(EI$3,'DC4-2'!$A$4:EM816,7,TRUE))</f>
        <v/>
      </c>
      <c r="EJ7" s="29" t="str">
        <f>IF(ISERROR(VLOOKUP(EJ$3,'DC4-2'!$A$4:EN826,7,TRUE)),"",VLOOKUP(EJ$3,'DC4-2'!$A$4:EN816,7,TRUE))</f>
        <v/>
      </c>
      <c r="EK7" s="29" t="str">
        <f>IF(ISERROR(VLOOKUP(EK$3,'DC4-2'!$A$4:EO826,7,TRUE)),"",VLOOKUP(EK$3,'DC4-2'!$A$4:EO816,7,TRUE))</f>
        <v/>
      </c>
      <c r="EL7" s="29" t="str">
        <f>IF(ISERROR(VLOOKUP(EL$3,'DC4-2'!$A$4:EP826,7,TRUE)),"",VLOOKUP(EL$3,'DC4-2'!$A$4:EP816,7,TRUE))</f>
        <v/>
      </c>
      <c r="EM7" s="29" t="str">
        <f>IF(ISERROR(VLOOKUP(EM$3,'DC4-2'!$A$4:EQ826,7,TRUE)),"",VLOOKUP(EM$3,'DC4-2'!$A$4:EQ816,7,TRUE))</f>
        <v/>
      </c>
      <c r="EN7" s="29" t="str">
        <f>IF(ISERROR(VLOOKUP(EN$3,'DC4-2'!$A$4:ER826,7,TRUE)),"",VLOOKUP(EN$3,'DC4-2'!$A$4:ER816,7,TRUE))</f>
        <v/>
      </c>
      <c r="EO7" s="29" t="str">
        <f>IF(ISERROR(VLOOKUP(EO$3,'DC4-2'!$A$4:ES826,7,TRUE)),"",VLOOKUP(EO$3,'DC4-2'!$A$4:ES816,7,TRUE))</f>
        <v/>
      </c>
      <c r="EP7" s="29" t="str">
        <f>IF(ISERROR(VLOOKUP(EP$3,'DC4-2'!$A$4:ET826,7,TRUE)),"",VLOOKUP(EP$3,'DC4-2'!$A$4:ET816,7,TRUE))</f>
        <v/>
      </c>
      <c r="EQ7" s="29" t="str">
        <f>IF(ISERROR(VLOOKUP(EQ$3,'DC4-2'!$A$4:EU826,7,TRUE)),"",VLOOKUP(EQ$3,'DC4-2'!$A$4:EU816,7,TRUE))</f>
        <v/>
      </c>
      <c r="ER7" s="29" t="str">
        <f>IF(ISERROR(VLOOKUP(ER$3,'DC4-2'!$A$4:EV826,7,TRUE)),"",VLOOKUP(ER$3,'DC4-2'!$A$4:EV816,7,TRUE))</f>
        <v/>
      </c>
      <c r="ES7" s="29" t="str">
        <f>IF(ISERROR(VLOOKUP(ES$3,'DC4-2'!$A$4:EW826,7,TRUE)),"",VLOOKUP(ES$3,'DC4-2'!$A$4:EW816,7,TRUE))</f>
        <v/>
      </c>
      <c r="ET7" s="29" t="str">
        <f>IF(ISERROR(VLOOKUP(ET$3,'DC4-2'!$A$4:EX826,7,TRUE)),"",VLOOKUP(ET$3,'DC4-2'!$A$4:EX816,7,TRUE))</f>
        <v/>
      </c>
      <c r="EU7" s="29" t="str">
        <f>IF(ISERROR(VLOOKUP(EU$3,'DC4-2'!$A$4:EY826,7,TRUE)),"",VLOOKUP(EU$3,'DC4-2'!$A$4:EY816,7,TRUE))</f>
        <v/>
      </c>
      <c r="EV7" s="29" t="str">
        <f>IF(ISERROR(VLOOKUP(EV$3,'DC4-2'!$A$4:EZ826,7,TRUE)),"",VLOOKUP(EV$3,'DC4-2'!$A$4:EZ816,7,TRUE))</f>
        <v/>
      </c>
      <c r="EW7" s="29" t="str">
        <f>IF(ISERROR(VLOOKUP(EW$3,'DC4-2'!$A$4:FA826,7,TRUE)),"",VLOOKUP(EW$3,'DC4-2'!$A$4:FA816,7,TRUE))</f>
        <v/>
      </c>
      <c r="EX7" s="29" t="str">
        <f>IF(ISERROR(VLOOKUP(EX$3,'DC4-2'!$A$4:FB826,7,TRUE)),"",VLOOKUP(EX$3,'DC4-2'!$A$4:FB816,7,TRUE))</f>
        <v/>
      </c>
      <c r="EY7" s="29" t="str">
        <f>IF(ISERROR(VLOOKUP(EY$3,'DC4-2'!$A$4:FC826,7,TRUE)),"",VLOOKUP(EY$3,'DC4-2'!$A$4:FC816,7,TRUE))</f>
        <v/>
      </c>
      <c r="EZ7" s="29" t="str">
        <f>IF(ISERROR(VLOOKUP(EZ$3,'DC4-2'!$A$4:FD826,7,TRUE)),"",VLOOKUP(EZ$3,'DC4-2'!$A$4:FD816,7,TRUE))</f>
        <v/>
      </c>
      <c r="FA7" s="29" t="str">
        <f>IF(ISERROR(VLOOKUP(FA$3,'DC4-2'!$A$4:FE826,7,TRUE)),"",VLOOKUP(FA$3,'DC4-2'!$A$4:FE816,7,TRUE))</f>
        <v/>
      </c>
      <c r="FB7" s="29" t="str">
        <f>IF(ISERROR(VLOOKUP(FB$3,'DC4-2'!$A$4:FF826,7,TRUE)),"",VLOOKUP(FB$3,'DC4-2'!$A$4:FF816,7,TRUE))</f>
        <v/>
      </c>
      <c r="FC7" s="29" t="str">
        <f>IF(ISERROR(VLOOKUP(FC$3,'DC4-2'!$A$4:FG826,7,TRUE)),"",VLOOKUP(FC$3,'DC4-2'!$A$4:FG816,7,TRUE))</f>
        <v/>
      </c>
      <c r="FD7" s="29" t="str">
        <f>IF(ISERROR(VLOOKUP(FD$3,'DC4-2'!$A$4:FH826,7,TRUE)),"",VLOOKUP(FD$3,'DC4-2'!$A$4:FH816,7,TRUE))</f>
        <v/>
      </c>
      <c r="FE7" s="29" t="str">
        <f>IF(ISERROR(VLOOKUP(FE$3,'DC4-2'!$A$4:FI826,7,TRUE)),"",VLOOKUP(FE$3,'DC4-2'!$A$4:FI816,7,TRUE))</f>
        <v/>
      </c>
      <c r="FF7" s="29" t="str">
        <f>IF(ISERROR(VLOOKUP(FF$3,'DC4-2'!$A$4:FJ826,7,TRUE)),"",VLOOKUP(FF$3,'DC4-2'!$A$4:FJ816,7,TRUE))</f>
        <v/>
      </c>
      <c r="FG7" s="29" t="str">
        <f>IF(ISERROR(VLOOKUP(FG$3,'DC4-2'!$A$4:FK826,7,TRUE)),"",VLOOKUP(FG$3,'DC4-2'!$A$4:FK816,7,TRUE))</f>
        <v/>
      </c>
      <c r="FH7" s="29" t="str">
        <f>IF(ISERROR(VLOOKUP(FH$3,'DC4-2'!$A$4:FL826,7,TRUE)),"",VLOOKUP(FH$3,'DC4-2'!$A$4:FL816,7,TRUE))</f>
        <v/>
      </c>
      <c r="FI7" s="29" t="str">
        <f>IF(ISERROR(VLOOKUP(FI$3,'DC4-2'!$A$4:FM826,7,TRUE)),"",VLOOKUP(FI$3,'DC4-2'!$A$4:FM816,7,TRUE))</f>
        <v/>
      </c>
      <c r="FJ7" s="29" t="str">
        <f>IF(ISERROR(VLOOKUP(FJ$3,'DC4-2'!$A$4:FN826,7,TRUE)),"",VLOOKUP(FJ$3,'DC4-2'!$A$4:FN816,7,TRUE))</f>
        <v/>
      </c>
      <c r="FK7" s="29" t="str">
        <f>IF(ISERROR(VLOOKUP(FK$3,'DC4-2'!$A$4:FO826,7,TRUE)),"",VLOOKUP(FK$3,'DC4-2'!$A$4:FO816,7,TRUE))</f>
        <v/>
      </c>
      <c r="FL7" s="29" t="str">
        <f>IF(ISERROR(VLOOKUP(FL$3,'DC4-2'!$A$4:FP826,7,TRUE)),"",VLOOKUP(FL$3,'DC4-2'!$A$4:FP816,7,TRUE))</f>
        <v/>
      </c>
      <c r="FM7" s="29" t="str">
        <f>IF(ISERROR(VLOOKUP(FM$3,'DC4-2'!$A$4:FQ826,7,TRUE)),"",VLOOKUP(FM$3,'DC4-2'!$A$4:FQ816,7,TRUE))</f>
        <v/>
      </c>
      <c r="FN7" s="29" t="str">
        <f>IF(ISERROR(VLOOKUP(FN$3,'DC4-2'!$A$4:FR826,7,TRUE)),"",VLOOKUP(FN$3,'DC4-2'!$A$4:FR816,7,TRUE))</f>
        <v/>
      </c>
      <c r="FO7" s="29" t="str">
        <f>IF(ISERROR(VLOOKUP(FO$3,'DC4-2'!$A$4:FS826,7,TRUE)),"",VLOOKUP(FO$3,'DC4-2'!$A$4:FS816,7,TRUE))</f>
        <v/>
      </c>
      <c r="FP7" s="29" t="str">
        <f>IF(ISERROR(VLOOKUP(FP$3,'DC4-2'!$A$4:FT826,7,TRUE)),"",VLOOKUP(FP$3,'DC4-2'!$A$4:FT816,7,TRUE))</f>
        <v/>
      </c>
      <c r="FQ7" s="29" t="str">
        <f>IF(ISERROR(VLOOKUP(FQ$3,'DC4-2'!$A$4:FU826,7,TRUE)),"",VLOOKUP(FQ$3,'DC4-2'!$A$4:FU816,7,TRUE))</f>
        <v/>
      </c>
      <c r="FR7" s="29" t="str">
        <f>IF(ISERROR(VLOOKUP(FR$3,'DC4-2'!$A$4:FV826,7,TRUE)),"",VLOOKUP(FR$3,'DC4-2'!$A$4:FV816,7,TRUE))</f>
        <v/>
      </c>
      <c r="FS7" s="29" t="str">
        <f>IF(ISERROR(VLOOKUP(FS$3,'DC4-2'!$A$4:FW826,7,TRUE)),"",VLOOKUP(FS$3,'DC4-2'!$A$4:FW816,7,TRUE))</f>
        <v/>
      </c>
      <c r="FT7" s="29" t="str">
        <f>IF(ISERROR(VLOOKUP(FT$3,'DC4-2'!$A$4:FX826,7,TRUE)),"",VLOOKUP(FT$3,'DC4-2'!$A$4:FX816,7,TRUE))</f>
        <v/>
      </c>
      <c r="FU7" s="29" t="str">
        <f>IF(ISERROR(VLOOKUP(FU$3,'DC4-2'!$A$4:FY826,7,TRUE)),"",VLOOKUP(FU$3,'DC4-2'!$A$4:FY816,7,TRUE))</f>
        <v/>
      </c>
      <c r="FV7" s="29" t="str">
        <f>IF(ISERROR(VLOOKUP(FV$3,'DC4-2'!$A$4:FZ826,7,TRUE)),"",VLOOKUP(FV$3,'DC4-2'!$A$4:FZ816,7,TRUE))</f>
        <v/>
      </c>
      <c r="FW7" s="29" t="str">
        <f>IF(ISERROR(VLOOKUP(FW$3,'DC4-2'!$A$4:GA826,7,TRUE)),"",VLOOKUP(FW$3,'DC4-2'!$A$4:GA816,7,TRUE))</f>
        <v/>
      </c>
      <c r="FX7" s="29" t="str">
        <f>IF(ISERROR(VLOOKUP(FX$3,'DC4-2'!$A$4:GB826,7,TRUE)),"",VLOOKUP(FX$3,'DC4-2'!$A$4:GB816,7,TRUE))</f>
        <v/>
      </c>
      <c r="FY7" s="29" t="str">
        <f>IF(ISERROR(VLOOKUP(FY$3,'DC4-2'!$A$4:GC826,7,TRUE)),"",VLOOKUP(FY$3,'DC4-2'!$A$4:GC816,7,TRUE))</f>
        <v/>
      </c>
      <c r="FZ7" s="29" t="str">
        <f>IF(ISERROR(VLOOKUP(FZ$3,'DC4-2'!$A$4:GD826,7,TRUE)),"",VLOOKUP(FZ$3,'DC4-2'!$A$4:GD816,7,TRUE))</f>
        <v/>
      </c>
      <c r="GA7" s="29" t="str">
        <f>IF(ISERROR(VLOOKUP(GA$3,'DC4-2'!$A$4:GE826,7,TRUE)),"",VLOOKUP(GA$3,'DC4-2'!$A$4:GE816,7,TRUE))</f>
        <v/>
      </c>
      <c r="GB7" s="29" t="str">
        <f>IF(ISERROR(VLOOKUP(GB$3,'DC4-2'!$A$4:GF826,7,TRUE)),"",VLOOKUP(GB$3,'DC4-2'!$A$4:GF816,7,TRUE))</f>
        <v/>
      </c>
      <c r="GC7" s="29" t="str">
        <f>IF(ISERROR(VLOOKUP(GC$3,'DC4-2'!$A$4:GG826,7,TRUE)),"",VLOOKUP(GC$3,'DC4-2'!$A$4:GG816,7,TRUE))</f>
        <v/>
      </c>
      <c r="GD7" s="29" t="str">
        <f>IF(ISERROR(VLOOKUP(GD$3,'DC4-2'!$A$4:GH826,7,TRUE)),"",VLOOKUP(GD$3,'DC4-2'!$A$4:GH816,7,TRUE))</f>
        <v/>
      </c>
      <c r="GE7" s="29" t="str">
        <f>IF(ISERROR(VLOOKUP(GE$3,'DC4-2'!$A$4:GI826,7,TRUE)),"",VLOOKUP(GE$3,'DC4-2'!$A$4:GI816,7,TRUE))</f>
        <v/>
      </c>
      <c r="GF7" s="29" t="str">
        <f>IF(ISERROR(VLOOKUP(GF$3,'DC4-2'!$A$4:GJ826,7,TRUE)),"",VLOOKUP(GF$3,'DC4-2'!$A$4:GJ816,7,TRUE))</f>
        <v/>
      </c>
      <c r="GG7" s="29" t="str">
        <f>IF(ISERROR(VLOOKUP(GG$3,'DC4-2'!$A$4:GK826,7,TRUE)),"",VLOOKUP(GG$3,'DC4-2'!$A$4:GK816,7,TRUE))</f>
        <v/>
      </c>
      <c r="GH7" s="29" t="str">
        <f>IF(ISERROR(VLOOKUP(GH$3,'DC4-2'!$A$4:GL826,7,TRUE)),"",VLOOKUP(GH$3,'DC4-2'!$A$4:GL816,7,TRUE))</f>
        <v/>
      </c>
      <c r="GI7" s="29" t="str">
        <f>IF(ISERROR(VLOOKUP(GI$3,'DC4-2'!$A$4:GM826,7,TRUE)),"",VLOOKUP(GI$3,'DC4-2'!$A$4:GM816,7,TRUE))</f>
        <v/>
      </c>
      <c r="GJ7" s="29" t="str">
        <f>IF(ISERROR(VLOOKUP(GJ$3,'DC4-2'!$A$4:GN826,7,TRUE)),"",VLOOKUP(GJ$3,'DC4-2'!$A$4:GN816,7,TRUE))</f>
        <v/>
      </c>
      <c r="GK7" s="29" t="str">
        <f>IF(ISERROR(VLOOKUP(GK$3,'DC4-2'!$A$4:GO826,7,TRUE)),"",VLOOKUP(GK$3,'DC4-2'!$A$4:GO816,7,TRUE))</f>
        <v/>
      </c>
      <c r="GL7" s="29" t="str">
        <f>IF(ISERROR(VLOOKUP(GL$3,'DC4-2'!$A$4:GP826,7,TRUE)),"",VLOOKUP(GL$3,'DC4-2'!$A$4:GP816,7,TRUE))</f>
        <v/>
      </c>
      <c r="GM7" s="29" t="str">
        <f>IF(ISERROR(VLOOKUP(GM$3,'DC4-2'!$A$4:GQ826,7,TRUE)),"",VLOOKUP(GM$3,'DC4-2'!$A$4:GQ816,7,TRUE))</f>
        <v/>
      </c>
      <c r="GN7" s="29" t="str">
        <f>IF(ISERROR(VLOOKUP(GN$3,'DC4-2'!$A$4:GR826,7,TRUE)),"",VLOOKUP(GN$3,'DC4-2'!$A$4:GR816,7,TRUE))</f>
        <v/>
      </c>
      <c r="GO7" s="29" t="str">
        <f>IF(ISERROR(VLOOKUP(GO$3,'DC4-2'!$A$4:GS826,7,TRUE)),"",VLOOKUP(GO$3,'DC4-2'!$A$4:GS816,7,TRUE))</f>
        <v/>
      </c>
      <c r="GP7" s="29" t="str">
        <f>IF(ISERROR(VLOOKUP(GP$3,'DC4-2'!$A$4:GT826,7,TRUE)),"",VLOOKUP(GP$3,'DC4-2'!$A$4:GT816,7,TRUE))</f>
        <v/>
      </c>
      <c r="GQ7" s="29" t="str">
        <f>IF(ISERROR(VLOOKUP(GQ$3,'DC4-2'!$A$4:GU826,7,TRUE)),"",VLOOKUP(GQ$3,'DC4-2'!$A$4:GU816,7,TRUE))</f>
        <v/>
      </c>
      <c r="GR7" s="29" t="str">
        <f>IF(ISERROR(VLOOKUP(GR$3,'DC4-2'!$A$4:GV826,7,TRUE)),"",VLOOKUP(GR$3,'DC4-2'!$A$4:GV816,7,TRUE))</f>
        <v/>
      </c>
      <c r="GS7" s="29" t="str">
        <f>IF(ISERROR(VLOOKUP(GS$3,'DC4-2'!$A$4:GW826,7,TRUE)),"",VLOOKUP(GS$3,'DC4-2'!$A$4:GW816,7,TRUE))</f>
        <v/>
      </c>
      <c r="GT7" s="29" t="str">
        <f>IF(ISERROR(VLOOKUP(GT$3,'DC4-2'!$A$4:GX826,7,TRUE)),"",VLOOKUP(GT$3,'DC4-2'!$A$4:GX816,7,TRUE))</f>
        <v/>
      </c>
      <c r="GU7" s="29" t="str">
        <f>IF(ISERROR(VLOOKUP(GU$3,'DC4-2'!$A$4:GY826,7,TRUE)),"",VLOOKUP(GU$3,'DC4-2'!$A$4:GY816,7,TRUE))</f>
        <v/>
      </c>
      <c r="GV7" s="29" t="str">
        <f>IF(ISERROR(VLOOKUP(GV$3,'DC4-2'!$A$4:GZ826,7,TRUE)),"",VLOOKUP(GV$3,'DC4-2'!$A$4:GZ816,7,TRUE))</f>
        <v/>
      </c>
      <c r="GW7" s="29" t="str">
        <f>IF(ISERROR(VLOOKUP(GW$3,'DC4-2'!$A$4:HA826,7,TRUE)),"",VLOOKUP(GW$3,'DC4-2'!$A$4:HA816,7,TRUE))</f>
        <v/>
      </c>
      <c r="GX7" s="29" t="str">
        <f>IF(ISERROR(VLOOKUP(GX$3,'DC4-2'!$A$4:HB826,7,TRUE)),"",VLOOKUP(GX$3,'DC4-2'!$A$4:HB816,7,TRUE))</f>
        <v/>
      </c>
      <c r="GY7" s="29" t="str">
        <f>IF(ISERROR(VLOOKUP(GY$3,'DC4-2'!$A$4:HC826,7,TRUE)),"",VLOOKUP(GY$3,'DC4-2'!$A$4:HC816,7,TRUE))</f>
        <v/>
      </c>
      <c r="GZ7" s="29" t="str">
        <f>IF(ISERROR(VLOOKUP(GZ$3,'DC4-2'!$A$4:HD826,7,TRUE)),"",VLOOKUP(GZ$3,'DC4-2'!$A$4:HD816,7,TRUE))</f>
        <v/>
      </c>
      <c r="HA7" s="29" t="str">
        <f>IF(ISERROR(VLOOKUP(HA$3,'DC4-2'!$A$4:HE826,7,TRUE)),"",VLOOKUP(HA$3,'DC4-2'!$A$4:HE816,7,TRUE))</f>
        <v/>
      </c>
      <c r="HB7" s="29" t="str">
        <f>IF(ISERROR(VLOOKUP(HB$3,'DC4-2'!$A$4:HF826,7,TRUE)),"",VLOOKUP(HB$3,'DC4-2'!$A$4:HF816,7,TRUE))</f>
        <v/>
      </c>
      <c r="HC7" s="29" t="str">
        <f>IF(ISERROR(VLOOKUP(HC$3,'DC4-2'!$A$4:HG826,7,TRUE)),"",VLOOKUP(HC$3,'DC4-2'!$A$4:HG816,7,TRUE))</f>
        <v/>
      </c>
      <c r="HD7" s="29" t="str">
        <f>IF(ISERROR(VLOOKUP(HD$3,'DC4-2'!$A$4:HH826,7,TRUE)),"",VLOOKUP(HD$3,'DC4-2'!$A$4:HH816,7,TRUE))</f>
        <v/>
      </c>
      <c r="HE7" s="29" t="str">
        <f>IF(ISERROR(VLOOKUP(HE$3,'DC4-2'!$A$4:HI826,7,TRUE)),"",VLOOKUP(HE$3,'DC4-2'!$A$4:HI816,7,TRUE))</f>
        <v/>
      </c>
      <c r="HF7" s="29" t="str">
        <f>IF(ISERROR(VLOOKUP(HF$3,'DC4-2'!$A$4:HJ826,7,TRUE)),"",VLOOKUP(HF$3,'DC4-2'!$A$4:HJ816,7,TRUE))</f>
        <v/>
      </c>
      <c r="HG7" s="29" t="str">
        <f>IF(ISERROR(VLOOKUP(HG$3,'DC4-2'!$A$4:HK826,7,TRUE)),"",VLOOKUP(HG$3,'DC4-2'!$A$4:HK816,7,TRUE))</f>
        <v/>
      </c>
      <c r="HH7" s="29" t="str">
        <f>IF(ISERROR(VLOOKUP(HH$3,'DC4-2'!$A$4:HL826,7,TRUE)),"",VLOOKUP(HH$3,'DC4-2'!$A$4:HL816,7,TRUE))</f>
        <v/>
      </c>
      <c r="HI7" s="29" t="str">
        <f>IF(ISERROR(VLOOKUP(HI$3,'DC4-2'!$A$4:HM826,7,TRUE)),"",VLOOKUP(HI$3,'DC4-2'!$A$4:HM816,7,TRUE))</f>
        <v/>
      </c>
      <c r="HJ7" s="29" t="str">
        <f>IF(ISERROR(VLOOKUP(HJ$3,'DC4-2'!$A$4:HN826,7,TRUE)),"",VLOOKUP(HJ$3,'DC4-2'!$A$4:HN816,7,TRUE))</f>
        <v/>
      </c>
      <c r="HK7" s="29" t="str">
        <f>IF(ISERROR(VLOOKUP(HK$3,'DC4-2'!$A$4:HO826,7,TRUE)),"",VLOOKUP(HK$3,'DC4-2'!$A$4:HO816,7,TRUE))</f>
        <v/>
      </c>
      <c r="HL7" s="29" t="str">
        <f>IF(ISERROR(VLOOKUP(HL$3,'DC4-2'!$A$4:HP826,7,TRUE)),"",VLOOKUP(HL$3,'DC4-2'!$A$4:HP816,7,TRUE))</f>
        <v/>
      </c>
      <c r="HM7" s="29" t="str">
        <f>IF(ISERROR(VLOOKUP(HM$3,'DC4-2'!$A$4:HQ826,7,TRUE)),"",VLOOKUP(HM$3,'DC4-2'!$A$4:HQ816,7,TRUE))</f>
        <v/>
      </c>
      <c r="HN7" s="29" t="str">
        <f>IF(ISERROR(VLOOKUP(HN$3,'DC4-2'!$A$4:HR826,7,TRUE)),"",VLOOKUP(HN$3,'DC4-2'!$A$4:HR816,7,TRUE))</f>
        <v/>
      </c>
      <c r="HO7" s="29" t="str">
        <f>IF(ISERROR(VLOOKUP(HO$3,'DC4-2'!$A$4:HS826,7,TRUE)),"",VLOOKUP(HO$3,'DC4-2'!$A$4:HS816,7,TRUE))</f>
        <v/>
      </c>
      <c r="HP7" s="29" t="str">
        <f>IF(ISERROR(VLOOKUP(HP$3,'DC4-2'!$A$4:HT826,7,TRUE)),"",VLOOKUP(HP$3,'DC4-2'!$A$4:HT816,7,TRUE))</f>
        <v/>
      </c>
      <c r="HQ7" s="29" t="str">
        <f>IF(ISERROR(VLOOKUP(HQ$3,'DC4-2'!$A$4:HU826,7,TRUE)),"",VLOOKUP(HQ$3,'DC4-2'!$A$4:HU816,7,TRUE))</f>
        <v/>
      </c>
      <c r="HR7" s="29" t="str">
        <f>IF(ISERROR(VLOOKUP(HR$3,'DC4-2'!$A$4:HV826,7,TRUE)),"",VLOOKUP(HR$3,'DC4-2'!$A$4:HV816,7,TRUE))</f>
        <v/>
      </c>
      <c r="HS7" s="29" t="str">
        <f>IF(ISERROR(VLOOKUP(HS$3,'DC4-2'!$A$4:HW826,7,TRUE)),"",VLOOKUP(HS$3,'DC4-2'!$A$4:HW816,7,TRUE))</f>
        <v/>
      </c>
      <c r="HT7" s="29" t="str">
        <f>IF(ISERROR(VLOOKUP(HT$3,'DC4-2'!$A$4:HX826,7,TRUE)),"",VLOOKUP(HT$3,'DC4-2'!$A$4:HX816,7,TRUE))</f>
        <v/>
      </c>
      <c r="HU7" s="29" t="str">
        <f>IF(ISERROR(VLOOKUP(HU$3,'DC4-2'!$A$4:HY826,7,TRUE)),"",VLOOKUP(HU$3,'DC4-2'!$A$4:HY816,7,TRUE))</f>
        <v/>
      </c>
      <c r="HV7" s="29" t="str">
        <f>IF(ISERROR(VLOOKUP(HV$3,'DC4-2'!$A$4:HZ826,7,TRUE)),"",VLOOKUP(HV$3,'DC4-2'!$A$4:HZ816,7,TRUE))</f>
        <v/>
      </c>
      <c r="HW7" s="29" t="str">
        <f>IF(ISERROR(VLOOKUP(HW$3,'DC4-2'!$A$4:IA826,7,TRUE)),"",VLOOKUP(HW$3,'DC4-2'!$A$4:IA816,7,TRUE))</f>
        <v/>
      </c>
      <c r="HX7" s="29" t="str">
        <f>IF(ISERROR(VLOOKUP(HX$3,'DC4-2'!$A$4:IB826,7,TRUE)),"",VLOOKUP(HX$3,'DC4-2'!$A$4:IB816,7,TRUE))</f>
        <v/>
      </c>
      <c r="HY7" s="29" t="str">
        <f>IF(ISERROR(VLOOKUP(HY$3,'DC4-2'!$A$4:IC826,7,TRUE)),"",VLOOKUP(HY$3,'DC4-2'!$A$4:IC816,7,TRUE))</f>
        <v/>
      </c>
      <c r="HZ7" s="29" t="str">
        <f>IF(ISERROR(VLOOKUP(HZ$3,'DC4-2'!$A$4:ID826,7,TRUE)),"",VLOOKUP(HZ$3,'DC4-2'!$A$4:ID816,7,TRUE))</f>
        <v/>
      </c>
      <c r="IA7" s="29" t="str">
        <f>IF(ISERROR(VLOOKUP(IA$3,'DC4-2'!$A$4:IE826,7,TRUE)),"",VLOOKUP(IA$3,'DC4-2'!$A$4:IE816,7,TRUE))</f>
        <v/>
      </c>
      <c r="IB7" s="29" t="str">
        <f>IF(ISERROR(VLOOKUP(IB$3,'DC4-2'!$A$4:IF826,7,TRUE)),"",VLOOKUP(IB$3,'DC4-2'!$A$4:IF816,7,TRUE))</f>
        <v/>
      </c>
      <c r="IC7" s="29" t="str">
        <f>IF(ISERROR(VLOOKUP(IC$3,'DC4-2'!$A$4:IG826,7,TRUE)),"",VLOOKUP(IC$3,'DC4-2'!$A$4:IG816,7,TRUE))</f>
        <v/>
      </c>
      <c r="ID7" s="29" t="str">
        <f>IF(ISERROR(VLOOKUP(ID$3,'DC4-2'!$A$4:IH826,7,TRUE)),"",VLOOKUP(ID$3,'DC4-2'!$A$4:IH816,7,TRUE))</f>
        <v/>
      </c>
      <c r="IE7" s="29" t="str">
        <f>IF(ISERROR(VLOOKUP(IE$3,'DC4-2'!$A$4:II826,7,TRUE)),"",VLOOKUP(IE$3,'DC4-2'!$A$4:II816,7,TRUE))</f>
        <v/>
      </c>
      <c r="IF7" s="29" t="str">
        <f>IF(ISERROR(VLOOKUP(IF$3,'DC4-2'!$A$4:IJ826,7,TRUE)),"",VLOOKUP(IF$3,'DC4-2'!$A$4:IJ816,7,TRUE))</f>
        <v/>
      </c>
      <c r="IG7" s="29" t="str">
        <f>IF(ISERROR(VLOOKUP(IG$3,'DC4-2'!$A$4:IK826,7,TRUE)),"",VLOOKUP(IG$3,'DC4-2'!$A$4:IK816,7,TRUE))</f>
        <v/>
      </c>
      <c r="IH7" s="29" t="str">
        <f>IF(ISERROR(VLOOKUP(IH$3,'DC4-2'!$A$4:IL826,7,TRUE)),"",VLOOKUP(IH$3,'DC4-2'!$A$4:IL816,7,TRUE))</f>
        <v/>
      </c>
      <c r="II7" s="29" t="str">
        <f>IF(ISERROR(VLOOKUP(II$3,'DC4-2'!$A$4:IM826,7,TRUE)),"",VLOOKUP(II$3,'DC4-2'!$A$4:IM816,7,TRUE))</f>
        <v/>
      </c>
      <c r="IJ7" s="29" t="str">
        <f>IF(ISERROR(VLOOKUP(IJ$3,'DC4-2'!$A$4:IN826,7,TRUE)),"",VLOOKUP(IJ$3,'DC4-2'!$A$4:IN816,7,TRUE))</f>
        <v/>
      </c>
      <c r="IK7" s="29" t="str">
        <f>IF(ISERROR(VLOOKUP(IK$3,'DC4-2'!$A$4:IO826,7,TRUE)),"",VLOOKUP(IK$3,'DC4-2'!$A$4:IO816,7,TRUE))</f>
        <v/>
      </c>
      <c r="IL7" s="29" t="str">
        <f>IF(ISERROR(VLOOKUP(IL$3,'DC4-2'!$A$4:IP826,7,TRUE)),"",VLOOKUP(IL$3,'DC4-2'!$A$4:IP816,7,TRUE))</f>
        <v/>
      </c>
      <c r="IM7" s="29" t="str">
        <f>IF(ISERROR(VLOOKUP(IM$3,'DC4-2'!$A$4:IQ826,7,TRUE)),"",VLOOKUP(IM$3,'DC4-2'!$A$4:IQ816,7,TRUE))</f>
        <v/>
      </c>
      <c r="IN7" s="29" t="str">
        <f>IF(ISERROR(VLOOKUP(IN$3,'DC4-2'!$A$4:IR826,7,TRUE)),"",VLOOKUP(IN$3,'DC4-2'!$A$4:IR816,7,TRUE))</f>
        <v/>
      </c>
      <c r="IO7" s="29" t="str">
        <f>IF(ISERROR(VLOOKUP(IO$3,'DC4-2'!$A$4:IS826,7,TRUE)),"",VLOOKUP(IO$3,'DC4-2'!$A$4:IS816,7,TRUE))</f>
        <v/>
      </c>
      <c r="IP7" s="29" t="str">
        <f>IF(ISERROR(VLOOKUP(IP$3,'DC4-2'!$A$4:IT826,7,TRUE)),"",VLOOKUP(IP$3,'DC4-2'!$A$4:IT816,7,TRUE))</f>
        <v/>
      </c>
      <c r="IQ7" s="29" t="str">
        <f>IF(ISERROR(VLOOKUP(IQ$3,'DC4-2'!$A$4:IU826,7,TRUE)),"",VLOOKUP(IQ$3,'DC4-2'!$A$4:IU816,7,TRUE))</f>
        <v/>
      </c>
      <c r="IR7" s="29" t="str">
        <f>IF(ISERROR(VLOOKUP(IR$3,'DC4-2'!$A$4:IV826,7,TRUE)),"",VLOOKUP(IR$3,'DC4-2'!$A$4:IV816,7,TRUE))</f>
        <v/>
      </c>
      <c r="IS7" s="29" t="str">
        <f>IF(ISERROR(VLOOKUP(IS$3,'DC4-2'!#REF!,7,TRUE)),"",VLOOKUP(IS$3,'DC4-2'!#REF!,7,TRUE))</f>
        <v/>
      </c>
      <c r="IT7" s="29" t="str">
        <f>IF(ISERROR(VLOOKUP(IT$3,'DC4-2'!#REF!,7,TRUE)),"",VLOOKUP(IT$3,'DC4-2'!#REF!,7,TRUE))</f>
        <v/>
      </c>
    </row>
    <row r="8" customHeight="1" spans="1:15">
      <c r="A8" s="15" t="s">
        <v>292</v>
      </c>
      <c r="B8" s="16" t="s">
        <v>10</v>
      </c>
      <c r="C8" s="16" t="s">
        <v>11</v>
      </c>
      <c r="D8" s="17">
        <v>2602.25</v>
      </c>
      <c r="E8" s="18">
        <v>42809</v>
      </c>
      <c r="F8" s="19">
        <f>IF(ISERROR(VLOOKUP(F$3,'DC4-5'!$A$4:H825,7,TRUE)),"",VLOOKUP(F$3,'DC4-5'!$A$4:H815,7,TRUE))</f>
        <v>588.000000000193</v>
      </c>
      <c r="G8" s="19">
        <f>IF(ISERROR(VLOOKUP(G$3,'DC4-5'!$A$4:I825,7,TRUE)),"",VLOOKUP(G$3,'DC4-5'!$A$4:I815,7,TRUE))</f>
        <v>578.999999999724</v>
      </c>
      <c r="H8" s="19">
        <f t="shared" si="0"/>
        <v>-9.0000000004693</v>
      </c>
      <c r="I8" s="19">
        <f t="shared" si="1"/>
        <v>-3.00000000015643</v>
      </c>
      <c r="J8" s="12"/>
      <c r="K8">
        <v>1</v>
      </c>
      <c r="N8" s="32"/>
      <c r="O8" s="32"/>
    </row>
    <row r="9" customHeight="1" spans="1:15">
      <c r="A9" s="15" t="s">
        <v>293</v>
      </c>
      <c r="B9" s="16" t="s">
        <v>10</v>
      </c>
      <c r="C9" s="16" t="s">
        <v>11</v>
      </c>
      <c r="D9" s="17">
        <v>2607.73</v>
      </c>
      <c r="E9" s="18">
        <v>42827</v>
      </c>
      <c r="F9" s="19">
        <f>IF(ISERROR(VLOOKUP(F$3,'DC4-6'!$A$4:H826,7,TRUE)),"",VLOOKUP(F$3,'DC4-6'!$A$4:H816,7,TRUE))</f>
        <v>689.500000000407</v>
      </c>
      <c r="G9" s="19">
        <f>IF(ISERROR(VLOOKUP(G$3,'DC4-6'!$A$4:I826,7,TRUE)),"",VLOOKUP(G$3,'DC4-6'!$A$4:I816,7,TRUE))</f>
        <v>679.499999999734</v>
      </c>
      <c r="H9" s="19">
        <f t="shared" si="0"/>
        <v>-10.000000000673</v>
      </c>
      <c r="I9" s="19">
        <f t="shared" si="1"/>
        <v>-3.33333333355768</v>
      </c>
      <c r="J9" s="12"/>
      <c r="K9">
        <v>1</v>
      </c>
      <c r="N9" s="30"/>
      <c r="O9" s="30"/>
    </row>
    <row r="10" customHeight="1" spans="1:15">
      <c r="A10" s="15" t="s">
        <v>294</v>
      </c>
      <c r="B10" s="16" t="s">
        <v>10</v>
      </c>
      <c r="C10" s="16" t="s">
        <v>11</v>
      </c>
      <c r="D10" s="17">
        <v>2612.07</v>
      </c>
      <c r="E10" s="18">
        <v>42843</v>
      </c>
      <c r="F10" s="19">
        <f>IF(ISERROR(VLOOKUP(F$3,'DC4-7'!$A$4:H827,7,TRUE)),"",VLOOKUP(F$3,'DC4-7'!$A$4:H817,7,TRUE))</f>
        <v>850.000000000364</v>
      </c>
      <c r="G10" s="19">
        <f>IF(ISERROR(VLOOKUP(G$3,'DC4-7'!$A$4:I827,7,TRUE)),"",VLOOKUP(G$3,'DC4-7'!$A$4:I817,7,TRUE))</f>
        <v>834.500000000389</v>
      </c>
      <c r="H10" s="19">
        <f t="shared" si="0"/>
        <v>-15.4999999999745</v>
      </c>
      <c r="I10" s="19">
        <f t="shared" si="1"/>
        <v>-5.16666666665818</v>
      </c>
      <c r="J10" s="12"/>
      <c r="K10">
        <v>1</v>
      </c>
      <c r="N10" s="30"/>
      <c r="O10" s="30"/>
    </row>
    <row r="11" customHeight="1" spans="1:15">
      <c r="A11" s="15" t="s">
        <v>295</v>
      </c>
      <c r="B11" s="16" t="s">
        <v>10</v>
      </c>
      <c r="C11" s="16" t="s">
        <v>11</v>
      </c>
      <c r="D11" s="17">
        <v>2616.76</v>
      </c>
      <c r="E11" s="18">
        <v>42889</v>
      </c>
      <c r="F11" s="19">
        <f>IF(ISERROR(VLOOKUP(F$3,'DC4-8'!$A$4:H826,7,TRUE)),"",VLOOKUP(F$3,'DC4-8'!$A$4:H816,7,TRUE))</f>
        <v>864.999999999782</v>
      </c>
      <c r="G11" s="19">
        <f>IF(ISERROR(VLOOKUP(G$3,'DC4-8'!$A$4:I826,7,TRUE)),"",VLOOKUP(G$3,'DC4-8'!$A$4:I816,7,TRUE))</f>
        <v>851.999999999407</v>
      </c>
      <c r="H11" s="19">
        <f t="shared" si="0"/>
        <v>-13.0000000003747</v>
      </c>
      <c r="I11" s="19">
        <f t="shared" si="1"/>
        <v>-4.33333333345824</v>
      </c>
      <c r="J11" s="12"/>
      <c r="K11">
        <v>1</v>
      </c>
      <c r="N11" s="30"/>
      <c r="O11" s="30"/>
    </row>
    <row r="12" customHeight="1" spans="1:15">
      <c r="A12" s="15" t="s">
        <v>296</v>
      </c>
      <c r="B12" s="16" t="s">
        <v>10</v>
      </c>
      <c r="C12" s="16" t="s">
        <v>11</v>
      </c>
      <c r="D12" s="17">
        <v>2621.93</v>
      </c>
      <c r="E12" s="18">
        <v>42941</v>
      </c>
      <c r="F12" s="19">
        <f>IF(ISERROR(VLOOKUP(F$3,'DC4-9'!$A$4:H827,7,TRUE)),"",VLOOKUP(F$3,'DC4-9'!$A$4:H817,7,TRUE))</f>
        <v>848.000000000411</v>
      </c>
      <c r="G12" s="19">
        <f>IF(ISERROR(VLOOKUP(G$3,'DC4-9'!$A$4:I827,7,TRUE)),"",VLOOKUP(G$3,'DC4-9'!$A$4:I817,7,TRUE))</f>
        <v>833.500000000186</v>
      </c>
      <c r="H12" s="19">
        <f t="shared" si="0"/>
        <v>-14.5000000002256</v>
      </c>
      <c r="I12" s="19">
        <f t="shared" si="1"/>
        <v>-4.83333333340852</v>
      </c>
      <c r="J12" s="12"/>
      <c r="K12">
        <v>1</v>
      </c>
      <c r="N12" s="30"/>
      <c r="O12" s="30"/>
    </row>
    <row r="13" customHeight="1" spans="1:15">
      <c r="A13" s="15" t="s">
        <v>297</v>
      </c>
      <c r="B13" s="16" t="s">
        <v>10</v>
      </c>
      <c r="C13" s="16" t="s">
        <v>11</v>
      </c>
      <c r="D13" s="17">
        <v>2628.34</v>
      </c>
      <c r="E13" s="18">
        <v>42993</v>
      </c>
      <c r="F13" s="19">
        <f>IF(ISERROR(VLOOKUP(F$3,'DC4-10'!$A$4:H828,7,TRUE)),"",VLOOKUP(F$3,'DC4-10'!$A$4:H818,7,TRUE))</f>
        <v>878.999999999905</v>
      </c>
      <c r="G13" s="19">
        <f>IF(ISERROR(VLOOKUP(G$3,'DC4-10'!$A$4:I828,7,TRUE)),"",VLOOKUP(G$3,'DC4-10'!$A$4:I818,7,TRUE))</f>
        <v>872.999999999593</v>
      </c>
      <c r="H13" s="19">
        <f t="shared" si="0"/>
        <v>-6.00000000031287</v>
      </c>
      <c r="I13" s="19">
        <f t="shared" si="1"/>
        <v>-2.00000000010429</v>
      </c>
      <c r="J13" s="12"/>
      <c r="K13">
        <v>1</v>
      </c>
      <c r="N13" s="30"/>
      <c r="O13" s="30"/>
    </row>
    <row r="14" customHeight="1" spans="1:15">
      <c r="A14" s="15" t="s">
        <v>298</v>
      </c>
      <c r="B14" s="16" t="s">
        <v>299</v>
      </c>
      <c r="C14" s="16" t="s">
        <v>300</v>
      </c>
      <c r="D14" s="17">
        <v>2632.59</v>
      </c>
      <c r="E14" s="18">
        <v>43020</v>
      </c>
      <c r="F14" s="19">
        <f>IF(ISERROR(VLOOKUP(F$3,'DC4-11'!$A$4:H828,7,TRUE)),"",VLOOKUP(F$3,'DC4-11'!$A$4:H818,7,TRUE))</f>
        <v>937.500000000455</v>
      </c>
      <c r="G14" s="19">
        <f>IF(ISERROR(VLOOKUP(G$3,'DC4-11'!$A$4:I828,7,TRUE)),"",VLOOKUP(G$3,'DC4-11'!$A$4:I818,7,TRUE))</f>
        <v>934.999999999945</v>
      </c>
      <c r="H14" s="19">
        <f t="shared" si="0"/>
        <v>-2.50000000050932</v>
      </c>
      <c r="I14" s="19">
        <f t="shared" si="1"/>
        <v>-0.833333333503106</v>
      </c>
      <c r="J14" s="12"/>
      <c r="K14">
        <v>1</v>
      </c>
      <c r="N14" s="30"/>
      <c r="O14" s="30"/>
    </row>
    <row r="15" customHeight="1" spans="1:15">
      <c r="A15" s="15" t="s">
        <v>301</v>
      </c>
      <c r="B15" s="16" t="s">
        <v>302</v>
      </c>
      <c r="C15" s="16" t="s">
        <v>303</v>
      </c>
      <c r="D15" s="17">
        <v>2637.477</v>
      </c>
      <c r="E15" s="18">
        <v>43033</v>
      </c>
      <c r="F15" s="19">
        <f>IF(ISERROR(VLOOKUP(F$3,'DC4-12'!$A$4:H829,7,TRUE)),"",VLOOKUP(F$3,'DC4-12'!$A$4:H819,7,TRUE))</f>
        <v>1059.99999999995</v>
      </c>
      <c r="G15" s="19">
        <f>IF(ISERROR(VLOOKUP(G$3,'DC4-12'!$A$4:I829,7,TRUE)),"",VLOOKUP(G$3,'DC4-12'!$A$4:I819,7,TRUE))</f>
        <v>1047.49999999967</v>
      </c>
      <c r="H15" s="19">
        <f t="shared" ref="H15" si="2">G15-F15</f>
        <v>-12.5000000002728</v>
      </c>
      <c r="I15" s="19">
        <f t="shared" ref="I15" si="3">H15/(G$3-F$3)</f>
        <v>-4.16666666675762</v>
      </c>
      <c r="J15" s="12"/>
      <c r="K15">
        <v>1</v>
      </c>
      <c r="N15" s="30"/>
      <c r="O15" s="30"/>
    </row>
    <row r="16" customHeight="1" spans="1:15">
      <c r="A16" s="15" t="s">
        <v>304</v>
      </c>
      <c r="B16" s="16" t="s">
        <v>305</v>
      </c>
      <c r="C16" s="16" t="s">
        <v>56</v>
      </c>
      <c r="D16" s="17">
        <v>2642.48</v>
      </c>
      <c r="E16" s="18">
        <v>43048</v>
      </c>
      <c r="F16" s="19">
        <f>IF(ISERROR(VLOOKUP(F$3,'DC4-13'!$A$4:H828,7,TRUE)),"",VLOOKUP(F$3,'DC4-13'!$A$4:H818,7,TRUE))</f>
        <v>916.000000000167</v>
      </c>
      <c r="G16" s="19">
        <f>IF(ISERROR(VLOOKUP(G$3,'DC4-13'!$A$4:I828,7,TRUE)),"",VLOOKUP(G$3,'DC4-13'!$A$4:I818,7,TRUE))</f>
        <v>909.000000000106</v>
      </c>
      <c r="H16" s="19">
        <f t="shared" si="0"/>
        <v>-7.00000000006185</v>
      </c>
      <c r="I16" s="19">
        <f t="shared" si="1"/>
        <v>-2.33333333335395</v>
      </c>
      <c r="J16" s="12"/>
      <c r="K16">
        <v>1</v>
      </c>
      <c r="N16" s="30"/>
      <c r="O16" s="30"/>
    </row>
    <row r="17" customHeight="1" spans="1:15">
      <c r="A17" s="15" t="s">
        <v>306</v>
      </c>
      <c r="B17" s="16" t="s">
        <v>55</v>
      </c>
      <c r="C17" s="16" t="s">
        <v>56</v>
      </c>
      <c r="D17" s="17">
        <v>2647.07</v>
      </c>
      <c r="E17" s="18">
        <v>43061</v>
      </c>
      <c r="F17" s="19">
        <f>IF(ISERROR(VLOOKUP(F$3,'DC4-14'!$A$4:H828,7,TRUE)),"",VLOOKUP(F$3,'DC4-14'!$A$4:H818,7,TRUE))</f>
        <v>982.500000000528</v>
      </c>
      <c r="G17" s="19">
        <f>IF(ISERROR(VLOOKUP(G$3,'DC4-14'!$A$4:I828,7,TRUE)),"",VLOOKUP(G$3,'DC4-14'!$A$4:I818,7,TRUE))</f>
        <v>976.500000000215</v>
      </c>
      <c r="H17" s="19">
        <f t="shared" si="0"/>
        <v>-6.00000000031287</v>
      </c>
      <c r="I17" s="19">
        <f t="shared" si="1"/>
        <v>-2.00000000010429</v>
      </c>
      <c r="J17" s="12"/>
      <c r="K17">
        <v>1</v>
      </c>
      <c r="N17" s="30"/>
      <c r="O17" s="30"/>
    </row>
    <row r="18" hidden="1" customHeight="1" spans="1:15">
      <c r="A18" s="15" t="s">
        <v>307</v>
      </c>
      <c r="B18" s="16"/>
      <c r="C18" s="16"/>
      <c r="D18" s="17"/>
      <c r="E18" s="18"/>
      <c r="F18" s="19"/>
      <c r="G18" s="19"/>
      <c r="H18" s="19"/>
      <c r="I18" s="19"/>
      <c r="J18" s="12" t="s">
        <v>308</v>
      </c>
      <c r="K18">
        <v>1</v>
      </c>
      <c r="N18" s="30"/>
      <c r="O18" s="30"/>
    </row>
    <row r="19" customHeight="1" spans="1:15">
      <c r="A19" s="15" t="s">
        <v>309</v>
      </c>
      <c r="B19" s="16" t="s">
        <v>55</v>
      </c>
      <c r="C19" s="16" t="s">
        <v>56</v>
      </c>
      <c r="D19" s="17">
        <v>2657.14</v>
      </c>
      <c r="E19" s="13">
        <v>43127</v>
      </c>
      <c r="F19" s="19">
        <f>IF(ISERROR(VLOOKUP(F$3,'DC4-16'!$A$4:H829,7,TRUE)),"",VLOOKUP(F$3,'DC4-16'!$A$4:H819,7,TRUE))</f>
        <v>1281.50000000051</v>
      </c>
      <c r="G19" s="19">
        <f>IF(ISERROR(VLOOKUP(G$3,'DC4-16'!$A$4:I829,7,TRUE)),"",VLOOKUP(G$3,'DC4-16'!$A$4:I819,7,TRUE))</f>
        <v>1277.00000000004</v>
      </c>
      <c r="H19" s="19">
        <f t="shared" si="0"/>
        <v>-4.50000000046202</v>
      </c>
      <c r="I19" s="19">
        <f t="shared" si="1"/>
        <v>-1.50000000015401</v>
      </c>
      <c r="J19" s="12"/>
      <c r="K19">
        <v>1</v>
      </c>
      <c r="N19" s="30"/>
      <c r="O19" s="30"/>
    </row>
    <row r="20" customHeight="1" spans="1:15">
      <c r="A20" s="15" t="s">
        <v>310</v>
      </c>
      <c r="B20" s="16" t="s">
        <v>55</v>
      </c>
      <c r="C20" s="16" t="s">
        <v>56</v>
      </c>
      <c r="D20" s="17">
        <v>2662.93</v>
      </c>
      <c r="E20" s="13">
        <v>43159</v>
      </c>
      <c r="F20" s="19">
        <f>IF(ISERROR(VLOOKUP(F$3,'DC4-17'!$A$4:H831,7,TRUE)),"",VLOOKUP(F$3,'DC4-17'!$A$4:H821,7,TRUE))</f>
        <v>1634.00000000001</v>
      </c>
      <c r="G20" s="19">
        <f>IF(ISERROR(VLOOKUP(G$3,'DC4-17'!$A$4:I831,7,TRUE)),"",VLOOKUP(G$3,'DC4-17'!$A$4:I821,7,TRUE))</f>
        <v>1624.4999999999</v>
      </c>
      <c r="H20" s="19">
        <f t="shared" ref="H20:H40" si="4">G20-F20</f>
        <v>-9.50000000011642</v>
      </c>
      <c r="I20" s="19">
        <f t="shared" ref="I20:I40" si="5">H20/(G$3-F$3)</f>
        <v>-3.16666666670547</v>
      </c>
      <c r="J20" s="12"/>
      <c r="K20">
        <v>1</v>
      </c>
      <c r="N20" s="30"/>
      <c r="O20" s="30"/>
    </row>
    <row r="21" hidden="1" customHeight="1" spans="1:15">
      <c r="A21" s="15" t="s">
        <v>311</v>
      </c>
      <c r="B21" s="16"/>
      <c r="C21" s="16"/>
      <c r="D21" s="17"/>
      <c r="E21" s="13"/>
      <c r="F21" s="19"/>
      <c r="G21" s="19"/>
      <c r="H21" s="19"/>
      <c r="I21" s="19"/>
      <c r="J21" s="12" t="s">
        <v>308</v>
      </c>
      <c r="K21">
        <v>1</v>
      </c>
      <c r="N21" s="30"/>
      <c r="O21" s="30"/>
    </row>
    <row r="22" customHeight="1" spans="1:15">
      <c r="A22" s="15" t="s">
        <v>312</v>
      </c>
      <c r="B22" s="16" t="s">
        <v>313</v>
      </c>
      <c r="C22" s="16" t="s">
        <v>314</v>
      </c>
      <c r="D22" s="17">
        <v>2672.73</v>
      </c>
      <c r="E22" s="13">
        <v>43193</v>
      </c>
      <c r="F22" s="19">
        <f>IF(ISERROR(VLOOKUP(F$3,'DC4-19'!$A$4:H833,7,TRUE)),"",VLOOKUP(F$3,'DC4-19'!$A$4:H823,7,TRUE))</f>
        <v>2228.50000000017</v>
      </c>
      <c r="G22" s="19">
        <f>IF(ISERROR(VLOOKUP(G$3,'DC4-19'!$A$4:I833,7,TRUE)),"",VLOOKUP(G$3,'DC4-19'!$A$4:I823,7,TRUE))</f>
        <v>2232.99999999972</v>
      </c>
      <c r="H22" s="19">
        <f t="shared" si="4"/>
        <v>4.49999999955253</v>
      </c>
      <c r="I22" s="19">
        <f t="shared" si="5"/>
        <v>1.49999999985084</v>
      </c>
      <c r="J22" s="12"/>
      <c r="K22">
        <v>1</v>
      </c>
      <c r="N22" s="30"/>
      <c r="O22" s="30"/>
    </row>
    <row r="23" customHeight="1" spans="1:15">
      <c r="A23" s="15" t="s">
        <v>315</v>
      </c>
      <c r="B23" s="16" t="s">
        <v>316</v>
      </c>
      <c r="C23" s="16" t="s">
        <v>317</v>
      </c>
      <c r="D23" s="17">
        <v>2677.431</v>
      </c>
      <c r="E23" s="13">
        <v>43194</v>
      </c>
      <c r="F23" s="19">
        <f>IF(ISERROR(VLOOKUP(F$3,'DC4-20'!$A$4:H834,7,TRUE)),"",VLOOKUP(F$3,'DC4-20'!$A$4:H824,7,TRUE))</f>
        <v>2381.00000000031</v>
      </c>
      <c r="G23" s="19">
        <f>IF(ISERROR(VLOOKUP(G$3,'DC4-20'!$A$4:I834,7,TRUE)),"",VLOOKUP(G$3,'DC4-20'!$A$4:I824,7,TRUE))</f>
        <v>2383.49999999991</v>
      </c>
      <c r="H23" s="19">
        <f t="shared" si="4"/>
        <v>2.49999999959982</v>
      </c>
      <c r="I23" s="19">
        <f t="shared" si="5"/>
        <v>0.833333333199941</v>
      </c>
      <c r="J23" s="12"/>
      <c r="K23">
        <v>1</v>
      </c>
      <c r="N23" s="30"/>
      <c r="O23" s="30"/>
    </row>
    <row r="24" customHeight="1" spans="1:15">
      <c r="A24" s="15" t="s">
        <v>318</v>
      </c>
      <c r="B24" s="16" t="s">
        <v>319</v>
      </c>
      <c r="C24" s="16" t="s">
        <v>320</v>
      </c>
      <c r="D24" s="17">
        <v>2681.652</v>
      </c>
      <c r="E24" s="13">
        <v>43238</v>
      </c>
      <c r="F24" s="19">
        <f>IF(ISERROR(VLOOKUP(F$3,'DC4-21'!$A$4:H835,7,TRUE)),"",VLOOKUP(F$3,'DC4-21'!$A$4:H825,7,TRUE))</f>
        <v>2360.50000000023</v>
      </c>
      <c r="G24" s="19">
        <f>IF(ISERROR(VLOOKUP(G$3,'DC4-21'!$A$4:I835,7,TRUE)),"",VLOOKUP(G$3,'DC4-21'!$A$4:I825,7,TRUE))</f>
        <v>2362.00000000008</v>
      </c>
      <c r="H24" s="19">
        <f t="shared" si="4"/>
        <v>1.49999999985084</v>
      </c>
      <c r="I24" s="19">
        <f t="shared" si="5"/>
        <v>0.499999999950281</v>
      </c>
      <c r="J24" s="12"/>
      <c r="K24">
        <v>1</v>
      </c>
      <c r="N24" s="30"/>
      <c r="O24" s="30"/>
    </row>
    <row r="25" customHeight="1" spans="1:15">
      <c r="A25" s="15" t="s">
        <v>321</v>
      </c>
      <c r="B25" s="16" t="s">
        <v>322</v>
      </c>
      <c r="C25" s="16" t="s">
        <v>323</v>
      </c>
      <c r="D25" s="17">
        <v>2686.429</v>
      </c>
      <c r="E25" s="13">
        <v>43272</v>
      </c>
      <c r="F25" s="19">
        <f>IF(ISERROR(VLOOKUP(F$3,'DC4-22'!$A$4:H835,7,TRUE)),"",VLOOKUP(F$3,'DC4-22'!$A$4:H825,7,TRUE))</f>
        <v>2523.50000000024</v>
      </c>
      <c r="G25" s="19">
        <f>IF(ISERROR(VLOOKUP(G$3,'DC4-22'!$A$4:I835,7,TRUE)),"",VLOOKUP(G$3,'DC4-22'!$A$4:I825,7,TRUE))</f>
        <v>2525.00000000009</v>
      </c>
      <c r="H25" s="19">
        <f t="shared" si="4"/>
        <v>1.49999999985084</v>
      </c>
      <c r="I25" s="19">
        <f t="shared" si="5"/>
        <v>0.499999999950281</v>
      </c>
      <c r="J25" s="12"/>
      <c r="K25">
        <v>1</v>
      </c>
      <c r="N25" s="30"/>
      <c r="O25" s="30"/>
    </row>
    <row r="26" customHeight="1" spans="1:15">
      <c r="A26" s="15" t="s">
        <v>324</v>
      </c>
      <c r="B26" s="16" t="s">
        <v>325</v>
      </c>
      <c r="C26" s="16" t="s">
        <v>326</v>
      </c>
      <c r="D26" s="17">
        <v>2691.763</v>
      </c>
      <c r="E26" s="13">
        <v>43347</v>
      </c>
      <c r="F26" s="19">
        <f>IF(ISERROR(VLOOKUP(F$3,'DC4-23'!$A$4:H835,7,TRUE)),"",VLOOKUP(F$3,'DC4-23'!$A$4:H825,7,TRUE))</f>
        <v>2356.99999999997</v>
      </c>
      <c r="G26" s="19">
        <f>IF(ISERROR(VLOOKUP(G$3,'DC4-23'!$A$4:I835,7,TRUE)),"",VLOOKUP(G$3,'DC4-23'!$A$4:I825,7,TRUE))</f>
        <v>2330.99999999968</v>
      </c>
      <c r="H26" s="19">
        <f t="shared" si="4"/>
        <v>-26.0000000002947</v>
      </c>
      <c r="I26" s="19">
        <f t="shared" si="5"/>
        <v>-8.66666666676489</v>
      </c>
      <c r="J26" s="33"/>
      <c r="K26">
        <v>1</v>
      </c>
      <c r="N26" s="30"/>
      <c r="O26" s="30"/>
    </row>
    <row r="27" customHeight="1" spans="1:15">
      <c r="A27" s="15" t="s">
        <v>327</v>
      </c>
      <c r="B27" s="16" t="s">
        <v>328</v>
      </c>
      <c r="C27" s="16" t="s">
        <v>329</v>
      </c>
      <c r="D27" s="17">
        <v>2697.5094</v>
      </c>
      <c r="E27" s="13">
        <v>43396</v>
      </c>
      <c r="F27" s="19">
        <f>IF(ISERROR(VLOOKUP(F$3,'DC4-24'!$A$4:H836,7,TRUE)),"",VLOOKUP(F$3,'DC4-24'!$A$4:H826,7,TRUE))</f>
        <v>2339.50000000004</v>
      </c>
      <c r="G27" s="19">
        <f>IF(ISERROR(VLOOKUP(G$3,'DC4-24'!$A$4:I836,7,TRUE)),"",VLOOKUP(G$3,'DC4-24'!$A$4:I826,7,TRUE))</f>
        <v>2350.49999999956</v>
      </c>
      <c r="H27" s="19">
        <f t="shared" si="4"/>
        <v>10.9999999995125</v>
      </c>
      <c r="I27" s="19">
        <f t="shared" si="5"/>
        <v>3.66666666650417</v>
      </c>
      <c r="J27" s="33"/>
      <c r="K27">
        <v>1</v>
      </c>
      <c r="N27" s="30"/>
      <c r="O27" s="30"/>
    </row>
    <row r="28" spans="1:15">
      <c r="A28" s="15" t="s">
        <v>330</v>
      </c>
      <c r="B28" s="16" t="s">
        <v>331</v>
      </c>
      <c r="C28" s="16" t="s">
        <v>329</v>
      </c>
      <c r="D28" s="17">
        <v>2701.064</v>
      </c>
      <c r="E28" s="13">
        <v>43408</v>
      </c>
      <c r="F28" s="19">
        <f>IF(ISERROR(VLOOKUP(F$3,'DC4-25'!$A$4:H838,7,TRUE)),"",VLOOKUP(F$3,'DC4-25'!$A$4:H828,7,TRUE))</f>
        <v>2329.49999999983</v>
      </c>
      <c r="G28" s="19">
        <f>IF(ISERROR(VLOOKUP(G$3,'DC4-25'!$A$4:I838,7,TRUE)),"",VLOOKUP(G$3,'DC4-25'!$A$4:I828,7,TRUE))</f>
        <v>2336.49999999943</v>
      </c>
      <c r="H28" s="19">
        <f t="shared" si="4"/>
        <v>6.9999999996071</v>
      </c>
      <c r="I28" s="19">
        <f t="shared" si="5"/>
        <v>2.33333333320237</v>
      </c>
      <c r="J28" s="22"/>
      <c r="K28">
        <v>1</v>
      </c>
      <c r="N28" s="30"/>
      <c r="O28" s="30"/>
    </row>
    <row r="29" spans="1:15">
      <c r="A29" s="15" t="s">
        <v>332</v>
      </c>
      <c r="B29" s="16" t="s">
        <v>333</v>
      </c>
      <c r="C29" s="16" t="s">
        <v>334</v>
      </c>
      <c r="D29" s="17">
        <v>2707.77</v>
      </c>
      <c r="E29" s="13">
        <v>43430</v>
      </c>
      <c r="F29" s="19">
        <f>IF(ISERROR(VLOOKUP(F$3,'DC4-26'!$A$4:H839,7,TRUE)),"",VLOOKUP(F$3,'DC4-26'!$A$4:H829,7,TRUE))</f>
        <v>2353.50000000017</v>
      </c>
      <c r="G29" s="19">
        <f>IF(ISERROR(VLOOKUP(G$3,'DC4-26'!$A$4:I839,7,TRUE)),"",VLOOKUP(G$3,'DC4-26'!$A$4:I829,7,TRUE))</f>
        <v>2369.49999999979</v>
      </c>
      <c r="H29" s="19">
        <f t="shared" si="4"/>
        <v>15.9999999996217</v>
      </c>
      <c r="I29" s="19">
        <f t="shared" si="5"/>
        <v>5.33333333320722</v>
      </c>
      <c r="J29" s="22"/>
      <c r="K29">
        <v>1</v>
      </c>
      <c r="N29" s="30"/>
      <c r="O29" s="30"/>
    </row>
    <row r="30" spans="1:15">
      <c r="A30" s="15" t="s">
        <v>335</v>
      </c>
      <c r="B30" s="16" t="s">
        <v>336</v>
      </c>
      <c r="C30" s="16" t="s">
        <v>337</v>
      </c>
      <c r="D30" s="17">
        <v>2712.904</v>
      </c>
      <c r="E30" s="13">
        <v>43459</v>
      </c>
      <c r="F30" s="19">
        <f>IF(ISERROR(VLOOKUP(F$3,'DC4-27'!$A$4:H840,7,TRUE)),"",VLOOKUP(F$3,'DC4-27'!$A$4:H830,7,TRUE))</f>
        <v>2301.50000000003</v>
      </c>
      <c r="G30" s="19">
        <f>IF(ISERROR(VLOOKUP(G$3,'DC4-27'!$A$4:I840,7,TRUE)),"",VLOOKUP(G$3,'DC4-27'!$A$4:I830,7,TRUE))</f>
        <v>2312.99999999965</v>
      </c>
      <c r="H30" s="19">
        <f t="shared" si="4"/>
        <v>11.4999999996144</v>
      </c>
      <c r="I30" s="19">
        <f t="shared" si="5"/>
        <v>3.83333333320479</v>
      </c>
      <c r="J30" s="22"/>
      <c r="K30">
        <v>1</v>
      </c>
      <c r="N30" s="30"/>
      <c r="O30" s="30"/>
    </row>
    <row r="31" spans="1:15">
      <c r="A31" s="15" t="s">
        <v>338</v>
      </c>
      <c r="B31" s="16" t="s">
        <v>339</v>
      </c>
      <c r="C31" s="16" t="s">
        <v>340</v>
      </c>
      <c r="D31" s="17">
        <v>2716.7969</v>
      </c>
      <c r="E31" s="13">
        <v>43513</v>
      </c>
      <c r="F31" s="19">
        <f>IF(ISERROR(VLOOKUP(F$3,'DC4-28'!$A$4:H841,7,TRUE)),"",VLOOKUP(F$3,'DC4-28'!$A$4:H831,7,TRUE))</f>
        <v>2326.50000000012</v>
      </c>
      <c r="G31" s="19">
        <f>IF(ISERROR(VLOOKUP(G$3,'DC4-28'!$A$4:I841,7,TRUE)),"",VLOOKUP(G$3,'DC4-28'!$A$4:I831,7,TRUE))</f>
        <v>2346.50000000011</v>
      </c>
      <c r="H31" s="19">
        <f t="shared" si="4"/>
        <v>19.9999999999818</v>
      </c>
      <c r="I31" s="19">
        <f t="shared" si="5"/>
        <v>6.6666666666606</v>
      </c>
      <c r="J31" s="22"/>
      <c r="K31">
        <v>1</v>
      </c>
      <c r="N31" s="30"/>
      <c r="O31" s="30"/>
    </row>
    <row r="32" spans="1:15">
      <c r="A32" s="15" t="s">
        <v>341</v>
      </c>
      <c r="B32" s="16" t="s">
        <v>342</v>
      </c>
      <c r="C32" s="16" t="s">
        <v>343</v>
      </c>
      <c r="D32" s="17">
        <v>2721.889</v>
      </c>
      <c r="E32" s="13">
        <v>43533</v>
      </c>
      <c r="F32" s="19">
        <f>IF(ISERROR(VLOOKUP(F$3,'DC4-29'!$A$4:H841,7,TRUE)),"",VLOOKUP(F$3,'DC4-29'!$A$4:H831,7,TRUE))</f>
        <v>2431.00000000004</v>
      </c>
      <c r="G32" s="19">
        <f>IF(ISERROR(VLOOKUP(G$3,'DC4-29'!$A$4:I841,7,TRUE)),"",VLOOKUP(G$3,'DC4-29'!$A$4:I831,7,TRUE))</f>
        <v>2457.49999999998</v>
      </c>
      <c r="H32" s="19">
        <f t="shared" si="4"/>
        <v>26.4999999999418</v>
      </c>
      <c r="I32" s="19">
        <f t="shared" si="5"/>
        <v>8.83333333331393</v>
      </c>
      <c r="J32" s="22"/>
      <c r="K32">
        <v>1</v>
      </c>
      <c r="N32" s="30"/>
      <c r="O32" s="30"/>
    </row>
    <row r="33" spans="1:15">
      <c r="A33" s="15" t="s">
        <v>344</v>
      </c>
      <c r="B33" s="16" t="s">
        <v>345</v>
      </c>
      <c r="C33" s="16" t="s">
        <v>346</v>
      </c>
      <c r="D33" s="17">
        <v>2726.4487</v>
      </c>
      <c r="E33" s="13">
        <v>43546</v>
      </c>
      <c r="F33" s="19">
        <f>IF(ISERROR(VLOOKUP(F$3,'DC4-30'!$A$4:H843,7,TRUE)),"",VLOOKUP(F$3,'DC4-30'!$A$4:H833,7,TRUE))</f>
        <v>2521.00000000019</v>
      </c>
      <c r="G33" s="19">
        <f>IF(ISERROR(VLOOKUP(G$3,'DC4-30'!$A$4:I843,7,TRUE)),"",VLOOKUP(G$3,'DC4-30'!$A$4:I833,7,TRUE))</f>
        <v>2536.00000000006</v>
      </c>
      <c r="H33" s="19">
        <f t="shared" si="4"/>
        <v>14.9999999998727</v>
      </c>
      <c r="I33" s="19">
        <f t="shared" si="5"/>
        <v>4.99999999995756</v>
      </c>
      <c r="J33" s="22"/>
      <c r="K33">
        <v>1</v>
      </c>
      <c r="N33" s="30"/>
      <c r="O33" s="30"/>
    </row>
    <row r="34" spans="1:15">
      <c r="A34" s="15" t="s">
        <v>347</v>
      </c>
      <c r="B34" s="16" t="s">
        <v>345</v>
      </c>
      <c r="C34" s="16" t="s">
        <v>346</v>
      </c>
      <c r="D34" s="17">
        <v>2731.826</v>
      </c>
      <c r="E34" s="13">
        <v>43568</v>
      </c>
      <c r="F34" s="19">
        <f>IF(ISERROR(VLOOKUP(F$3,'DC4-31'!$A$4:H843,7,TRUE)),"",VLOOKUP(F$3,'DC4-31'!$A$4:H833,7,TRUE))</f>
        <v>2891.00000000008</v>
      </c>
      <c r="G34" s="19">
        <f>IF(ISERROR(VLOOKUP(G$3,'DC4-31'!$A$4:I843,7,TRUE)),"",VLOOKUP(G$3,'DC4-31'!$A$4:I833,7,TRUE))</f>
        <v>2913.50000000011</v>
      </c>
      <c r="H34" s="19">
        <f t="shared" si="4"/>
        <v>22.5000000000364</v>
      </c>
      <c r="I34" s="19">
        <f t="shared" si="5"/>
        <v>7.50000000001213</v>
      </c>
      <c r="J34" s="22"/>
      <c r="K34">
        <v>1</v>
      </c>
      <c r="N34" s="30"/>
      <c r="O34" s="30"/>
    </row>
    <row r="35" spans="1:15">
      <c r="A35" s="15" t="s">
        <v>348</v>
      </c>
      <c r="B35" s="16" t="s">
        <v>349</v>
      </c>
      <c r="C35" s="16" t="s">
        <v>350</v>
      </c>
      <c r="D35" s="17">
        <v>2736.666</v>
      </c>
      <c r="E35" s="13">
        <v>43599</v>
      </c>
      <c r="F35" s="19">
        <f>IF(ISERROR(VLOOKUP(F$3,'DC4-32'!$A$4:H844,7,TRUE)),"",VLOOKUP(F$3,'DC4-32'!$A$4:H834,7,TRUE))</f>
        <v>2906.50000000005</v>
      </c>
      <c r="G35" s="19">
        <f>IF(ISERROR(VLOOKUP(G$3,'DC4-32'!$A$4:I844,7,TRUE)),"",VLOOKUP(G$3,'DC4-32'!$A$4:I834,7,TRUE))</f>
        <v>2927.49999999978</v>
      </c>
      <c r="H35" s="19">
        <f t="shared" si="4"/>
        <v>20.9999999997308</v>
      </c>
      <c r="I35" s="19">
        <f t="shared" si="5"/>
        <v>6.99999999991026</v>
      </c>
      <c r="J35" s="22"/>
      <c r="K35">
        <v>1</v>
      </c>
      <c r="N35" s="30"/>
      <c r="O35" s="30"/>
    </row>
    <row r="36" spans="1:15">
      <c r="A36" s="15" t="s">
        <v>351</v>
      </c>
      <c r="B36" s="16" t="s">
        <v>352</v>
      </c>
      <c r="C36" s="16" t="s">
        <v>353</v>
      </c>
      <c r="D36" s="17">
        <v>2741.614</v>
      </c>
      <c r="E36" s="13">
        <v>43624</v>
      </c>
      <c r="F36" s="19">
        <f>IF(ISERROR(VLOOKUP(F$3,'DC4-33'!$A$4:H846,7,TRUE)),"",VLOOKUP(F$3,'DC4-33'!$A$4:H836,7,TRUE))</f>
        <v>2965.50000000025</v>
      </c>
      <c r="G36" s="19">
        <f>IF(ISERROR(VLOOKUP(G$3,'DC4-33'!$A$4:I846,7,TRUE)),"",VLOOKUP(G$3,'DC4-33'!$A$4:I836,7,TRUE))</f>
        <v>2984.99999999967</v>
      </c>
      <c r="H36" s="19">
        <f t="shared" si="4"/>
        <v>19.4999999994252</v>
      </c>
      <c r="I36" s="19">
        <f t="shared" si="5"/>
        <v>6.4999999998084</v>
      </c>
      <c r="J36" s="22"/>
      <c r="K36">
        <v>1</v>
      </c>
      <c r="N36" s="30"/>
      <c r="O36" s="30"/>
    </row>
    <row r="37" spans="1:15">
      <c r="A37" s="15" t="s">
        <v>354</v>
      </c>
      <c r="B37" s="16" t="s">
        <v>355</v>
      </c>
      <c r="C37" s="16" t="s">
        <v>356</v>
      </c>
      <c r="D37" s="17">
        <v>2747.533</v>
      </c>
      <c r="E37" s="13">
        <v>43694</v>
      </c>
      <c r="F37" s="19">
        <f>IF(ISERROR(VLOOKUP(F$3,'DC4-34'!$A$4:H846,7,TRUE)),"",VLOOKUP(F$3,'DC4-34'!$A$4:H836,7,TRUE))</f>
        <v>2797.50000000013</v>
      </c>
      <c r="G37" s="19">
        <f>IF(ISERROR(VLOOKUP(G$3,'DC4-34'!$A$4:I846,7,TRUE)),"",VLOOKUP(G$3,'DC4-34'!$A$4:I836,7,TRUE))</f>
        <v>2822.99999999987</v>
      </c>
      <c r="H37" s="19">
        <f t="shared" si="4"/>
        <v>25.4999999997381</v>
      </c>
      <c r="I37" s="19">
        <f t="shared" si="5"/>
        <v>8.49999999991269</v>
      </c>
      <c r="J37" s="22"/>
      <c r="K37">
        <v>1</v>
      </c>
      <c r="N37" s="30"/>
      <c r="O37" s="30"/>
    </row>
    <row r="38" spans="1:15">
      <c r="A38" s="15" t="s">
        <v>357</v>
      </c>
      <c r="B38" s="16" t="s">
        <v>355</v>
      </c>
      <c r="C38" s="16" t="s">
        <v>358</v>
      </c>
      <c r="D38" s="17">
        <v>2751.817</v>
      </c>
      <c r="E38" s="13">
        <v>43749</v>
      </c>
      <c r="F38" s="19">
        <f>IF(ISERROR(VLOOKUP(F$3,'DC4-35'!$A$4:H848,7,TRUE)),"",VLOOKUP(F$3,'DC4-35'!$A$4:H838,7,TRUE))</f>
        <v>2744.00000000014</v>
      </c>
      <c r="G38" s="19">
        <f>IF(ISERROR(VLOOKUP(G$3,'DC4-35'!$A$4:I848,7,TRUE)),"",VLOOKUP(G$3,'DC4-35'!$A$4:I838,7,TRUE))</f>
        <v>2770.99999999973</v>
      </c>
      <c r="H38" s="19">
        <f t="shared" si="4"/>
        <v>26.9999999995889</v>
      </c>
      <c r="I38" s="19">
        <f t="shared" si="5"/>
        <v>8.99999999986297</v>
      </c>
      <c r="J38" s="22"/>
      <c r="K38">
        <v>1</v>
      </c>
      <c r="N38" s="30"/>
      <c r="O38" s="30"/>
    </row>
    <row r="39" spans="1:15">
      <c r="A39" s="15" t="s">
        <v>359</v>
      </c>
      <c r="B39" s="16" t="s">
        <v>360</v>
      </c>
      <c r="C39" s="16" t="s">
        <v>361</v>
      </c>
      <c r="D39" s="17">
        <v>2756.8325</v>
      </c>
      <c r="E39" s="13">
        <v>43767</v>
      </c>
      <c r="F39" s="19">
        <f>IF(ISERROR(VLOOKUP(F$3,'DC4-36'!$A$4:H848,7,TRUE)),"",VLOOKUP(F$3,'DC4-36'!$A$4:H838,7,TRUE))</f>
        <v>2692.50000000011</v>
      </c>
      <c r="G39" s="19">
        <f>IF(ISERROR(VLOOKUP(G$3,'DC4-36'!$A$4:I848,7,TRUE)),"",VLOOKUP(G$3,'DC4-36'!$A$4:I838,7,TRUE))</f>
        <v>2713.99999999949</v>
      </c>
      <c r="H39" s="19">
        <f t="shared" si="4"/>
        <v>21.4999999993779</v>
      </c>
      <c r="I39" s="19">
        <f t="shared" si="5"/>
        <v>7.1666666664593</v>
      </c>
      <c r="J39" s="59"/>
      <c r="K39">
        <v>1</v>
      </c>
      <c r="N39" s="30"/>
      <c r="O39" s="30"/>
    </row>
    <row r="40" spans="1:15">
      <c r="A40" s="15" t="s">
        <v>362</v>
      </c>
      <c r="B40" s="16" t="s">
        <v>360</v>
      </c>
      <c r="C40" s="16" t="s">
        <v>363</v>
      </c>
      <c r="D40" s="17">
        <v>2761.568</v>
      </c>
      <c r="E40" s="13">
        <v>43780</v>
      </c>
      <c r="F40" s="19">
        <f>IF(ISERROR(VLOOKUP(F$3,'DC4-37'!$A$4:H850,7,TRUE)),"",VLOOKUP(F$3,'DC4-37'!$A$4:H840,7,TRUE))</f>
        <v>2564.00000000031</v>
      </c>
      <c r="G40" s="19">
        <f>IF(ISERROR(VLOOKUP(G$3,'DC4-37'!$A$4:I850,7,TRUE)),"",VLOOKUP(G$3,'DC4-37'!$A$4:I840,7,TRUE))</f>
        <v>2541.99999999992</v>
      </c>
      <c r="H40" s="19">
        <f t="shared" si="4"/>
        <v>-22.0000000003893</v>
      </c>
      <c r="I40" s="19">
        <f t="shared" si="5"/>
        <v>-7.33333333346309</v>
      </c>
      <c r="J40" s="59"/>
      <c r="K40">
        <v>1</v>
      </c>
      <c r="N40" s="30"/>
      <c r="O40" s="30"/>
    </row>
    <row r="41" spans="1:15">
      <c r="A41" s="15" t="s">
        <v>364</v>
      </c>
      <c r="B41" s="16" t="s">
        <v>333</v>
      </c>
      <c r="C41" s="16" t="s">
        <v>365</v>
      </c>
      <c r="D41" s="17">
        <v>2767.197</v>
      </c>
      <c r="E41" s="13">
        <v>43800</v>
      </c>
      <c r="F41" s="19">
        <f>IF(ISERROR(VLOOKUP(F$3,'DC4-38'!$A$4:H850,7,TRUE)),"",VLOOKUP(F$3,'DC4-38'!$A$4:H840,7,TRUE))</f>
        <v>2707.99999999963</v>
      </c>
      <c r="G41" s="19">
        <f>IF(ISERROR(VLOOKUP(G$3,'DC4-38'!$A$4:I850,7,TRUE)),"",VLOOKUP(G$3,'DC4-38'!$A$4:I840,7,TRUE))</f>
        <v>2735.49999999932</v>
      </c>
      <c r="H41" s="19">
        <f t="shared" ref="H41:H42" si="6">G41-F41</f>
        <v>27.4999999996908</v>
      </c>
      <c r="I41" s="19">
        <f t="shared" ref="I41:I42" si="7">H41/(G$3-F$3)</f>
        <v>9.16666666656359</v>
      </c>
      <c r="J41" s="59"/>
      <c r="K41">
        <v>1</v>
      </c>
      <c r="N41" s="30"/>
      <c r="O41" s="30"/>
    </row>
    <row r="42" spans="1:15">
      <c r="A42" s="15" t="s">
        <v>366</v>
      </c>
      <c r="B42" s="16" t="s">
        <v>367</v>
      </c>
      <c r="C42" s="16" t="s">
        <v>368</v>
      </c>
      <c r="D42" s="17">
        <v>2771.456</v>
      </c>
      <c r="E42" s="13">
        <v>43824</v>
      </c>
      <c r="F42" s="19">
        <f>IF(ISERROR(VLOOKUP(F$3,'DC4-39'!$A$4:H852,7,TRUE)),"",VLOOKUP(F$3,'DC4-39'!$A$4:H842,7,TRUE))</f>
        <v>2749.50000000035</v>
      </c>
      <c r="G42" s="19">
        <f>IF(ISERROR(VLOOKUP(G$3,'DC4-39'!$A$4:I852,7,TRUE)),"",VLOOKUP(G$3,'DC4-39'!$A$4:I842,7,TRUE))</f>
        <v>2776.49999999994</v>
      </c>
      <c r="H42" s="19">
        <f t="shared" si="6"/>
        <v>26.9999999995889</v>
      </c>
      <c r="I42" s="19">
        <f t="shared" si="7"/>
        <v>8.99999999986297</v>
      </c>
      <c r="J42" s="59"/>
      <c r="K42">
        <v>1</v>
      </c>
      <c r="N42" s="30"/>
      <c r="O42" s="30"/>
    </row>
    <row r="43" spans="1:15">
      <c r="A43" s="15" t="s">
        <v>369</v>
      </c>
      <c r="B43" s="16" t="s">
        <v>370</v>
      </c>
      <c r="C43" s="16" t="s">
        <v>272</v>
      </c>
      <c r="D43" s="17">
        <v>2777.77</v>
      </c>
      <c r="E43" s="13">
        <v>43921</v>
      </c>
      <c r="F43" s="19">
        <f>IF(ISERROR(VLOOKUP(F$3,'DC4-40'!$A$4:H852,7,TRUE)),"",VLOOKUP(F$3,'DC4-40'!$A$4:H842,7,TRUE))</f>
        <v>2623.9999999998</v>
      </c>
      <c r="G43" s="19">
        <f>IF(ISERROR(VLOOKUP(G$3,'DC4-40'!$A$4:I852,7,TRUE)),"",VLOOKUP(G$3,'DC4-40'!$A$4:I842,7,TRUE))</f>
        <v>2680.49999999948</v>
      </c>
      <c r="H43" s="19">
        <f t="shared" ref="H43:H46" si="8">G43-F43</f>
        <v>56.4999999996871</v>
      </c>
      <c r="I43" s="19">
        <f t="shared" ref="I43:I44" si="9">H43/(G$3-F$3)</f>
        <v>18.833333333229</v>
      </c>
      <c r="J43" s="60"/>
      <c r="K43">
        <v>1</v>
      </c>
      <c r="N43" s="30"/>
      <c r="O43" s="30"/>
    </row>
    <row r="44" spans="1:15">
      <c r="A44" s="15" t="s">
        <v>371</v>
      </c>
      <c r="B44" s="16" t="s">
        <v>325</v>
      </c>
      <c r="C44" s="16" t="s">
        <v>372</v>
      </c>
      <c r="D44" s="17">
        <v>2782.588</v>
      </c>
      <c r="E44" s="13">
        <v>43932</v>
      </c>
      <c r="F44" s="19">
        <f>IF(ISERROR(VLOOKUP(F$3,'DC4-41'!$A$4:H853,7,TRUE)),"",VLOOKUP(F$3,'DC4-41'!$A$4:H843,7,TRUE))</f>
        <v>2621.00000000009</v>
      </c>
      <c r="G44" s="19">
        <f>IF(ISERROR(VLOOKUP(G$3,'DC4-41'!$A$4:I853,7,TRUE)),"",VLOOKUP(G$3,'DC4-41'!$A$4:I843,7,TRUE))</f>
        <v>2646.99999999948</v>
      </c>
      <c r="H44" s="19">
        <f t="shared" si="8"/>
        <v>25.9999999993852</v>
      </c>
      <c r="I44" s="19">
        <f t="shared" si="9"/>
        <v>8.66666666646173</v>
      </c>
      <c r="J44" s="60"/>
      <c r="K44">
        <v>1</v>
      </c>
      <c r="N44" s="30"/>
      <c r="O44" s="30"/>
    </row>
    <row r="45" spans="1:15">
      <c r="A45" s="15" t="s">
        <v>373</v>
      </c>
      <c r="B45" s="16" t="s">
        <v>374</v>
      </c>
      <c r="C45" s="16" t="s">
        <v>375</v>
      </c>
      <c r="D45" s="17">
        <v>2787.067</v>
      </c>
      <c r="E45" s="13">
        <v>43954</v>
      </c>
      <c r="F45" s="19">
        <f>IF(ISERROR(VLOOKUP(F$3,'DC4-42'!$A$4:H854,7,TRUE)),"",VLOOKUP(F$3,'DC4-42'!$A$4:H844,7,TRUE))</f>
        <v>2563.49999999975</v>
      </c>
      <c r="G45" s="19">
        <f>IF(ISERROR(VLOOKUP(G$3,'DC4-42'!$A$4:I854,7,TRUE)),"",VLOOKUP(G$3,'DC4-42'!$A$4:I844,7,TRUE))</f>
        <v>2586.49999999943</v>
      </c>
      <c r="H45" s="19">
        <f t="shared" si="8"/>
        <v>22.9999999996835</v>
      </c>
      <c r="I45" s="19">
        <f t="shared" ref="I45" si="10">H45/(G$3-F$3)</f>
        <v>7.66666666656117</v>
      </c>
      <c r="J45" s="60"/>
      <c r="K45">
        <v>1</v>
      </c>
      <c r="N45" s="30"/>
      <c r="O45" s="30"/>
    </row>
    <row r="46" spans="1:15">
      <c r="A46" s="15" t="s">
        <v>376</v>
      </c>
      <c r="B46" s="16" t="s">
        <v>377</v>
      </c>
      <c r="C46" s="16" t="s">
        <v>375</v>
      </c>
      <c r="D46" s="17">
        <v>2791.568</v>
      </c>
      <c r="E46" s="13">
        <v>43967</v>
      </c>
      <c r="F46" s="19">
        <f>IF(ISERROR(VLOOKUP(F$3,'DC4-43'!$A$4:H855,7,TRUE)),"",VLOOKUP(F$3,'DC4-43'!$A$4:H845,7,TRUE))</f>
        <v>2471.00000000046</v>
      </c>
      <c r="G46" s="19">
        <f>IF(ISERROR(VLOOKUP(G$3,'DC4-43'!$A$4:I855,7,TRUE)),"",VLOOKUP(G$3,'DC4-43'!$A$4:I845,7,TRUE))</f>
        <v>2501.50000000031</v>
      </c>
      <c r="H46" s="19">
        <f t="shared" si="8"/>
        <v>30.4999999998472</v>
      </c>
      <c r="I46" s="19">
        <f t="shared" ref="I46" si="11">H46/(G$3-F$3)</f>
        <v>10.1666666666157</v>
      </c>
      <c r="J46" s="60"/>
      <c r="N46" s="30"/>
      <c r="O46" s="30"/>
    </row>
    <row r="47" spans="1:15">
      <c r="A47" s="15" t="s">
        <v>378</v>
      </c>
      <c r="B47" s="16" t="s">
        <v>379</v>
      </c>
      <c r="C47" s="16" t="s">
        <v>249</v>
      </c>
      <c r="D47" s="17">
        <v>2796.59</v>
      </c>
      <c r="E47" s="13">
        <v>44004</v>
      </c>
      <c r="F47" s="19">
        <f>IF(ISERROR(VLOOKUP(F$3,'DC4-44'!$A$4:H856,7,TRUE)),"",VLOOKUP(F$3,'DC4-44'!$A$4:H846,7,TRUE))</f>
        <v>1906.50000000051</v>
      </c>
      <c r="G47" s="19">
        <f>IF(ISERROR(VLOOKUP(G$3,'DC4-44'!$A$4:I856,7,TRUE)),"",VLOOKUP(G$3,'DC4-44'!$A$4:I846,7,TRUE))</f>
        <v>1946.50000000001</v>
      </c>
      <c r="H47" s="19">
        <f t="shared" ref="H47:H51" si="12">G47-F47</f>
        <v>39.9999999995089</v>
      </c>
      <c r="I47" s="19">
        <f t="shared" ref="I47:I51" si="13">H47/(G$3-F$3)</f>
        <v>13.3333333331696</v>
      </c>
      <c r="J47" s="60"/>
      <c r="N47" s="30"/>
      <c r="O47" s="30"/>
    </row>
    <row r="48" spans="1:15">
      <c r="A48" s="15" t="s">
        <v>380</v>
      </c>
      <c r="B48" s="16"/>
      <c r="C48" s="16"/>
      <c r="D48" s="17"/>
      <c r="E48" s="13"/>
      <c r="F48" s="19">
        <f>IF(ISERROR(VLOOKUP(F$3,'DC4-45'!$A$4:H857,7,TRUE)),"",VLOOKUP(F$3,'DC4-45'!$A$4:H847,7,TRUE))</f>
        <v>1882.99999999981</v>
      </c>
      <c r="G48" s="19">
        <f>IF(ISERROR(VLOOKUP(G$3,'DC4-45'!$A$4:I857,7,TRUE)),"",VLOOKUP(G$3,'DC4-45'!$A$4:I847,7,TRUE))</f>
        <v>1944.49999999961</v>
      </c>
      <c r="H48" s="19">
        <f t="shared" si="12"/>
        <v>61.4999999997963</v>
      </c>
      <c r="I48" s="19">
        <f t="shared" si="13"/>
        <v>20.4999999999321</v>
      </c>
      <c r="J48" s="60"/>
      <c r="N48" s="30"/>
      <c r="O48" s="30"/>
    </row>
    <row r="49" spans="1:15">
      <c r="A49" s="15" t="s">
        <v>381</v>
      </c>
      <c r="B49" s="16"/>
      <c r="C49" s="16"/>
      <c r="D49" s="17"/>
      <c r="E49" s="13"/>
      <c r="F49" s="19">
        <f>IF(ISERROR(VLOOKUP(F$3,'DC4-46'!$A$4:H858,7,TRUE)),"",VLOOKUP(F$3,'DC4-46'!$A$4:H848,7,TRUE))</f>
        <v>1438.59999999995</v>
      </c>
      <c r="G49" s="19">
        <f>IF(ISERROR(VLOOKUP(G$3,'DC4-46'!$A$4:I858,7,TRUE)),"",VLOOKUP(G$3,'DC4-46'!$A$4:I848,7,TRUE))</f>
        <v>1501.5999999996</v>
      </c>
      <c r="H49" s="19">
        <f t="shared" si="12"/>
        <v>62.9999999996471</v>
      </c>
      <c r="I49" s="19">
        <f t="shared" si="13"/>
        <v>20.9999999998824</v>
      </c>
      <c r="J49" s="60"/>
      <c r="N49" s="30"/>
      <c r="O49" s="30"/>
    </row>
    <row r="50" spans="1:15">
      <c r="A50" s="15" t="s">
        <v>382</v>
      </c>
      <c r="B50" s="16"/>
      <c r="C50" s="16"/>
      <c r="D50" s="17"/>
      <c r="E50" s="13"/>
      <c r="F50" s="19">
        <f>IF(ISERROR(VLOOKUP(F$3,'DC4-48'!$A$4:H860,7,TRUE)),"",VLOOKUP(F$3,'DC4-48'!$A$4:H850,7,TRUE))</f>
        <v>1194.59999999981</v>
      </c>
      <c r="G50" s="19">
        <f>IF(ISERROR(VLOOKUP(G$3,'DC4-48'!$A$4:I860,7,TRUE)),"",VLOOKUP(G$3,'DC4-48'!$A$4:I850,7,TRUE))</f>
        <v>1255.0999999994</v>
      </c>
      <c r="H50" s="19">
        <f t="shared" si="12"/>
        <v>60.4999999995925</v>
      </c>
      <c r="I50" s="19">
        <f t="shared" si="13"/>
        <v>20.1666666665308</v>
      </c>
      <c r="J50" s="60"/>
      <c r="N50" s="30"/>
      <c r="O50" s="30"/>
    </row>
    <row r="51" spans="1:15">
      <c r="A51" s="15" t="s">
        <v>383</v>
      </c>
      <c r="B51" s="16"/>
      <c r="C51" s="16"/>
      <c r="D51" s="17"/>
      <c r="E51" s="13"/>
      <c r="F51" s="19">
        <f>IF(ISERROR(VLOOKUP(F$3,'DC4-49'!$A$4:H861,7,TRUE)),"",VLOOKUP(F$3,'DC4-49'!$A$4:H851,7,TRUE))</f>
        <v>848.000000000411</v>
      </c>
      <c r="G51" s="19">
        <f>IF(ISERROR(VLOOKUP(G$3,'DC4-49'!$A$4:I861,7,TRUE)),"",VLOOKUP(G$3,'DC4-49'!$A$4:I851,7,TRUE))</f>
        <v>851.500000000215</v>
      </c>
      <c r="H51" s="19">
        <f t="shared" si="12"/>
        <v>3.49999999980355</v>
      </c>
      <c r="I51" s="19">
        <f t="shared" si="13"/>
        <v>1.16666666660118</v>
      </c>
      <c r="J51" s="60"/>
      <c r="N51" s="30"/>
      <c r="O51" s="30"/>
    </row>
    <row r="52" spans="1:15">
      <c r="A52" s="15" t="s">
        <v>384</v>
      </c>
      <c r="B52" s="16"/>
      <c r="C52" s="16"/>
      <c r="D52" s="17"/>
      <c r="E52" s="13"/>
      <c r="F52" s="19">
        <f>IF(ISERROR(VLOOKUP(F$3,'DC4-50'!$A$4:H862,7,TRUE)),"",VLOOKUP(F$3,'DC4-50'!$A$4:H852,7,TRUE))</f>
        <v>790.500000000065</v>
      </c>
      <c r="G52" s="19">
        <f>IF(ISERROR(VLOOKUP(G$3,'DC4-50'!$A$4:I862,7,TRUE)),"",VLOOKUP(G$3,'DC4-50'!$A$4:I852,7,TRUE))</f>
        <v>857.499999999618</v>
      </c>
      <c r="H52" s="19">
        <f t="shared" ref="H52:H56" si="14">G52-F52</f>
        <v>66.9999999995525</v>
      </c>
      <c r="I52" s="19">
        <f t="shared" ref="I52:I56" si="15">H52/(G$3-F$3)</f>
        <v>22.3333333331842</v>
      </c>
      <c r="J52" s="60"/>
      <c r="N52" s="30"/>
      <c r="O52" s="30"/>
    </row>
    <row r="53" spans="1:15">
      <c r="A53" s="15" t="s">
        <v>385</v>
      </c>
      <c r="B53" s="16"/>
      <c r="C53" s="16"/>
      <c r="D53" s="17"/>
      <c r="E53" s="13"/>
      <c r="F53" s="19">
        <f>IF(ISERROR(VLOOKUP(F$3,'DC4-51'!$A$4:H863,7,TRUE)),"",VLOOKUP(F$3,'DC4-51'!$A$4:H853,7,TRUE))</f>
        <v>813.500000000204</v>
      </c>
      <c r="G53" s="19">
        <f>IF(ISERROR(VLOOKUP(G$3,'DC4-51'!$A$4:I863,7,TRUE)),"",VLOOKUP(G$3,'DC4-51'!$A$4:I853,7,TRUE))</f>
        <v>884.999999999764</v>
      </c>
      <c r="H53" s="19">
        <f t="shared" si="14"/>
        <v>71.4999999995598</v>
      </c>
      <c r="I53" s="19">
        <f t="shared" si="15"/>
        <v>23.8333333331866</v>
      </c>
      <c r="J53" s="60"/>
      <c r="N53" s="30"/>
      <c r="O53" s="30"/>
    </row>
    <row r="54" spans="1:15">
      <c r="A54" s="15" t="s">
        <v>386</v>
      </c>
      <c r="B54" s="16"/>
      <c r="C54" s="16"/>
      <c r="D54" s="17"/>
      <c r="E54" s="13"/>
      <c r="F54" s="19">
        <f>IF(ISERROR(VLOOKUP(F$3,'DC4-52'!$A$4:H864,7,TRUE)),"",VLOOKUP(F$3,'DC4-52'!$A$4:H854,7,TRUE))</f>
        <v>788.500000000113</v>
      </c>
      <c r="G54" s="19">
        <f>IF(ISERROR(VLOOKUP(G$3,'DC4-52'!$A$4:I864,7,TRUE)),"",VLOOKUP(G$3,'DC4-52'!$A$4:I854,7,TRUE))</f>
        <v>835.999999999785</v>
      </c>
      <c r="H54" s="19">
        <f t="shared" si="14"/>
        <v>47.4999999996726</v>
      </c>
      <c r="I54" s="19">
        <f t="shared" si="15"/>
        <v>15.8333333332242</v>
      </c>
      <c r="J54" s="60"/>
      <c r="N54" s="30"/>
      <c r="O54" s="30"/>
    </row>
    <row r="55" spans="1:15">
      <c r="A55" s="15" t="s">
        <v>387</v>
      </c>
      <c r="B55" s="16"/>
      <c r="C55" s="16"/>
      <c r="D55" s="17"/>
      <c r="E55" s="13"/>
      <c r="F55" s="19">
        <f>IF(ISERROR(VLOOKUP(F$3,'DC4-53'!$A$4:H865,7,TRUE)),"",VLOOKUP(F$3,'DC4-53'!$A$4:H855,7,TRUE))</f>
        <v>429.500000000189</v>
      </c>
      <c r="G55" s="19">
        <f>IF(ISERROR(VLOOKUP(G$3,'DC4-53'!$A$4:I865,7,TRUE)),"",VLOOKUP(G$3,'DC4-53'!$A$4:I855,7,TRUE))</f>
        <v>503.000000000156</v>
      </c>
      <c r="H55" s="19">
        <f t="shared" si="14"/>
        <v>73.4999999999673</v>
      </c>
      <c r="I55" s="19">
        <f t="shared" si="15"/>
        <v>24.4999999999891</v>
      </c>
      <c r="J55" s="60"/>
      <c r="N55" s="30"/>
      <c r="O55" s="30"/>
    </row>
    <row r="56" spans="1:15">
      <c r="A56" s="15" t="s">
        <v>388</v>
      </c>
      <c r="B56" s="16"/>
      <c r="C56" s="16"/>
      <c r="D56" s="17"/>
      <c r="E56" s="13"/>
      <c r="F56" s="19">
        <v>0</v>
      </c>
      <c r="G56" s="19">
        <f>IF(ISERROR(VLOOKUP(G$3,'DC4-54'!$A$4:I866,7,TRUE)),"",VLOOKUP(G$3,'DC4-54'!$A$4:I856,7,TRUE))</f>
        <v>382.999999999811</v>
      </c>
      <c r="H56" s="19">
        <f t="shared" si="14"/>
        <v>382.999999999811</v>
      </c>
      <c r="I56" s="19">
        <f t="shared" si="15"/>
        <v>127.666666666604</v>
      </c>
      <c r="J56" s="60"/>
      <c r="N56" s="30"/>
      <c r="O56" s="30"/>
    </row>
    <row r="57" spans="1:15">
      <c r="A57" s="15"/>
      <c r="B57" s="16"/>
      <c r="C57" s="16"/>
      <c r="D57" s="17"/>
      <c r="E57" s="13"/>
      <c r="F57" s="19"/>
      <c r="G57" s="19"/>
      <c r="H57" s="19"/>
      <c r="I57" s="19"/>
      <c r="J57" s="60"/>
      <c r="N57" s="30"/>
      <c r="O57" s="30"/>
    </row>
    <row r="58" spans="1:15">
      <c r="A58" s="57" t="s">
        <v>389</v>
      </c>
      <c r="B58" s="57"/>
      <c r="C58" s="57"/>
      <c r="D58" s="57"/>
      <c r="E58" s="57"/>
      <c r="F58" s="19">
        <f t="shared" ref="F58:I58" si="16">MAX(F5:F48)</f>
        <v>2965.50000000025</v>
      </c>
      <c r="G58" s="19">
        <f t="shared" si="16"/>
        <v>2984.99999999967</v>
      </c>
      <c r="H58" s="19">
        <f t="shared" si="16"/>
        <v>61.4999999997963</v>
      </c>
      <c r="I58" s="19">
        <f t="shared" si="16"/>
        <v>20.4999999999321</v>
      </c>
      <c r="J58" s="22"/>
      <c r="N58" s="30"/>
      <c r="O58" s="30"/>
    </row>
    <row r="59" spans="1:15">
      <c r="A59" s="57" t="s">
        <v>390</v>
      </c>
      <c r="B59" s="57"/>
      <c r="C59" s="57"/>
      <c r="D59" s="57"/>
      <c r="E59" s="57"/>
      <c r="F59" s="19">
        <f t="shared" ref="F59:I59" si="17">MIN(F5:F48)</f>
        <v>219.000000000051</v>
      </c>
      <c r="G59" s="19">
        <f t="shared" si="17"/>
        <v>205.499999999574</v>
      </c>
      <c r="H59" s="19">
        <f t="shared" si="17"/>
        <v>-26.0000000002947</v>
      </c>
      <c r="I59" s="19">
        <f t="shared" si="17"/>
        <v>-8.66666666676489</v>
      </c>
      <c r="J59" s="22"/>
      <c r="N59" s="30"/>
      <c r="O59" s="30"/>
    </row>
    <row r="62" spans="2:4">
      <c r="B62" s="58" t="s">
        <v>391</v>
      </c>
      <c r="C62">
        <f>SUM(K4:K44)</f>
        <v>41</v>
      </c>
      <c r="D62"/>
    </row>
    <row r="63" spans="2:4">
      <c r="B63"/>
      <c r="C63"/>
      <c r="D63"/>
    </row>
    <row r="64" spans="2:4">
      <c r="B64"/>
      <c r="C64"/>
      <c r="D64"/>
    </row>
    <row r="65" spans="2:4">
      <c r="B65"/>
      <c r="C65"/>
      <c r="D65"/>
    </row>
    <row r="66" spans="2:4">
      <c r="B66"/>
      <c r="C66"/>
      <c r="D66"/>
    </row>
    <row r="67" spans="2:4">
      <c r="B67"/>
      <c r="C67"/>
      <c r="D67"/>
    </row>
    <row r="68" spans="2:4">
      <c r="B68"/>
      <c r="C68"/>
      <c r="D68"/>
    </row>
    <row r="69" spans="14:15">
      <c r="N69" s="61">
        <v>43375</v>
      </c>
      <c r="O69">
        <v>0</v>
      </c>
    </row>
    <row r="70" spans="14:15">
      <c r="N70" s="61">
        <v>43375</v>
      </c>
      <c r="O70">
        <v>10000</v>
      </c>
    </row>
  </sheetData>
  <mergeCells count="16">
    <mergeCell ref="A1:J1"/>
    <mergeCell ref="B2:D2"/>
    <mergeCell ref="F2:G2"/>
    <mergeCell ref="N4:O4"/>
    <mergeCell ref="N5:O5"/>
    <mergeCell ref="N6:O6"/>
    <mergeCell ref="N8:O8"/>
    <mergeCell ref="N28:O28"/>
    <mergeCell ref="N29:O29"/>
    <mergeCell ref="N30:O30"/>
    <mergeCell ref="N31:O31"/>
    <mergeCell ref="A2:A3"/>
    <mergeCell ref="E2:E3"/>
    <mergeCell ref="H2:H3"/>
    <mergeCell ref="I2:I3"/>
    <mergeCell ref="J2:J3"/>
  </mergeCells>
  <pageMargins left="0.7" right="0.7" top="0.75" bottom="0.75" header="0.3" footer="0.3"/>
  <pageSetup paperSize="9" orientation="portrait"/>
  <headerFooter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4"/>
  <sheetViews>
    <sheetView topLeftCell="A4" workbookViewId="0">
      <selection activeCell="J19" sqref="J19"/>
    </sheetView>
  </sheetViews>
  <sheetFormatPr defaultColWidth="8.75" defaultRowHeight="15.75"/>
  <cols>
    <col min="1" max="1" width="8.75" style="34"/>
    <col min="2" max="2" width="9.375" style="34" customWidth="1"/>
    <col min="3" max="3" width="10.25" style="34" customWidth="1"/>
    <col min="4" max="4" width="9.375" style="34" customWidth="1"/>
    <col min="5" max="5" width="10.25" style="34" customWidth="1"/>
    <col min="6" max="7" width="9.375" style="34" customWidth="1"/>
    <col min="8" max="8" width="13.75" style="34" customWidth="1"/>
    <col min="9" max="9" width="9.375" style="34" customWidth="1"/>
    <col min="10" max="10" width="13.75" style="34" customWidth="1"/>
    <col min="11" max="11" width="9.375" style="34" customWidth="1"/>
    <col min="12" max="13" width="8.75" style="34"/>
    <col min="14" max="14" width="9" style="34" customWidth="1"/>
    <col min="15" max="16384" width="8.75" style="34"/>
  </cols>
  <sheetData>
    <row r="1" spans="1:14">
      <c r="A1" s="35" t="s">
        <v>392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51"/>
      <c r="M1" s="51"/>
      <c r="N1" s="51"/>
    </row>
    <row r="2" ht="14.25" customHeight="1" spans="1:14">
      <c r="A2" s="37" t="s">
        <v>393</v>
      </c>
      <c r="B2" s="37" t="s">
        <v>394</v>
      </c>
      <c r="C2" s="38" t="s">
        <v>395</v>
      </c>
      <c r="D2" s="37" t="s">
        <v>396</v>
      </c>
      <c r="E2" s="39" t="s">
        <v>395</v>
      </c>
      <c r="F2" s="37" t="s">
        <v>397</v>
      </c>
      <c r="G2" s="37" t="s">
        <v>398</v>
      </c>
      <c r="H2" s="40" t="s">
        <v>399</v>
      </c>
      <c r="I2" s="37" t="s">
        <v>400</v>
      </c>
      <c r="J2" s="40" t="s">
        <v>399</v>
      </c>
      <c r="K2" s="37" t="s">
        <v>401</v>
      </c>
      <c r="L2" s="51"/>
      <c r="M2" s="52" t="s">
        <v>402</v>
      </c>
      <c r="N2" s="53">
        <v>43824</v>
      </c>
    </row>
    <row r="3" spans="1:14">
      <c r="A3" s="41"/>
      <c r="B3" s="41"/>
      <c r="C3" s="38"/>
      <c r="D3" s="41"/>
      <c r="E3" s="39"/>
      <c r="F3" s="41"/>
      <c r="G3" s="41"/>
      <c r="H3" s="42"/>
      <c r="I3" s="41"/>
      <c r="J3" s="42"/>
      <c r="K3" s="41"/>
      <c r="L3" s="51"/>
      <c r="M3" s="52" t="s">
        <v>403</v>
      </c>
      <c r="N3" s="53">
        <v>44114</v>
      </c>
    </row>
    <row r="4" spans="1:14">
      <c r="A4" s="41" t="s">
        <v>404</v>
      </c>
      <c r="B4" s="43" t="e">
        <f>MAX(B6:B50)</f>
        <v>#REF!</v>
      </c>
      <c r="C4" s="44"/>
      <c r="D4" s="43" t="e">
        <f>MAX(D6:D50)</f>
        <v>#REF!</v>
      </c>
      <c r="E4" s="45"/>
      <c r="F4" s="43" t="e">
        <f>MAX(F6:F50)</f>
        <v>#REF!</v>
      </c>
      <c r="G4" s="43">
        <f>MAX(G6:G50)</f>
        <v>1382.50000000016</v>
      </c>
      <c r="H4" s="46"/>
      <c r="I4" s="43">
        <f>MAX(I6:I50)</f>
        <v>2153.00000000025</v>
      </c>
      <c r="J4" s="54"/>
      <c r="K4" s="43">
        <f>MAX(K6:K50)</f>
        <v>1834.50000000039</v>
      </c>
      <c r="L4" s="51"/>
      <c r="M4" s="52"/>
      <c r="N4" s="53"/>
    </row>
    <row r="5" spans="1:14">
      <c r="A5" s="41" t="s">
        <v>405</v>
      </c>
      <c r="B5" s="43" t="e">
        <f>MIN(B6:B50)</f>
        <v>#REF!</v>
      </c>
      <c r="C5" s="44"/>
      <c r="D5" s="43" t="e">
        <f>MIN(D6:D50)</f>
        <v>#REF!</v>
      </c>
      <c r="E5" s="45"/>
      <c r="F5" s="43" t="e">
        <f>MIN(F6:F50)</f>
        <v>#REF!</v>
      </c>
      <c r="G5" s="43">
        <f>MIN(G6:G50)</f>
        <v>0</v>
      </c>
      <c r="H5" s="46"/>
      <c r="I5" s="43">
        <f>MIN(I6:I50)</f>
        <v>197.999999999865</v>
      </c>
      <c r="J5" s="54"/>
      <c r="K5" s="43">
        <f>MIN(K6:K50)</f>
        <v>22.5000000000364</v>
      </c>
      <c r="L5" s="51"/>
      <c r="M5" s="52"/>
      <c r="N5" s="53"/>
    </row>
    <row r="6" spans="1:12">
      <c r="A6" s="47" t="s">
        <v>406</v>
      </c>
      <c r="B6" s="44"/>
      <c r="C6" s="48"/>
      <c r="D6" s="44"/>
      <c r="E6" s="48"/>
      <c r="F6" s="44"/>
      <c r="G6" s="44"/>
      <c r="H6" s="49"/>
      <c r="I6" s="44"/>
      <c r="J6" s="49"/>
      <c r="K6" s="44"/>
      <c r="L6" s="51"/>
    </row>
    <row r="7" spans="1:12">
      <c r="A7" s="47" t="s">
        <v>407</v>
      </c>
      <c r="B7" s="44">
        <f t="array" ref="B7">MAX(IF('DC4-2'!$K:$K=1,'DC4-2'!$G:$G))</f>
        <v>227.499999999509</v>
      </c>
      <c r="C7" s="48">
        <f t="array" ref="C7">INDEX('DC4-2'!$A$4:$A$1000,MATCH(B7&amp;1,'DC4-2'!$G$4:$G$1000&amp;'DC4-2'!$K$4:$K$1000,0))</f>
        <v>44092</v>
      </c>
      <c r="D7" s="44">
        <f t="array" ref="D7">MIN(IF('DC4-2'!$K:$K=1,'DC4-2'!$G:$G))</f>
        <v>140.999999999622</v>
      </c>
      <c r="E7" s="48">
        <f t="array" ref="E7">INDEX('DC4-2'!$A$4:$A$1000,MATCH(D7&amp;1,'DC4-2'!$G$4:$G$1000&amp;'DC4-2'!$K$4:$K$1000,0))</f>
        <v>43938</v>
      </c>
      <c r="F7" s="44">
        <f t="shared" ref="F7:F31" si="0">B7-D7</f>
        <v>86.4999999998872</v>
      </c>
      <c r="G7" s="44">
        <f>INDEX('DC4-2'!$G$11:$G1988,MATCH(H7,'DC4-2'!$A$11:$A1988,0))</f>
        <v>175.499999999829</v>
      </c>
      <c r="H7" s="49">
        <f t="array" ref="H7">INDEX('DC4-2'!$A$4:$A$2002,MATCH(MIN(ABS('DC4-2'!$A$4:$A$2002-(J7-365))),ABS('DC4-2'!$A$4:$A$2002-(J7-365)),))</f>
        <v>43749</v>
      </c>
      <c r="I7" s="44">
        <f>INDEX('DC4-2'!$G$11:$G1988,MATCH(J7,'DC4-2'!$A$11:$A1988,0))</f>
        <v>197.999999999865</v>
      </c>
      <c r="J7" s="49">
        <f t="shared" ref="J7:J54" si="1">$N$3</f>
        <v>44114</v>
      </c>
      <c r="K7" s="44">
        <f t="shared" ref="K7:K43" si="2">I7-G7</f>
        <v>22.5000000000364</v>
      </c>
      <c r="L7" s="51"/>
    </row>
    <row r="8" ht="15" spans="1:11">
      <c r="A8" s="47" t="s">
        <v>408</v>
      </c>
      <c r="B8" s="44">
        <f t="array" ref="B8">MAX(IF('DC4-3'!$K:$K=1,'DC4-3'!$G:$G))</f>
        <v>317.499999999654</v>
      </c>
      <c r="C8" s="48">
        <f t="array" ref="C8">INDEX('DC4-3'!$A$4:$A$1000,MATCH(B8&amp;1,'DC4-3'!$G$4:$G$1000&amp;'DC4-3'!$K$4:$K$1000,0))</f>
        <v>44056</v>
      </c>
      <c r="D8" s="44">
        <f t="array" ref="D8">MIN(IF('DC4-3'!$K:$K=1,'DC4-3'!$G:$G))</f>
        <v>246.999999999389</v>
      </c>
      <c r="E8" s="48">
        <f t="array" ref="E8">INDEX('DC4-3'!$A$4:$A$1000,MATCH(D8&amp;1,'DC4-3'!$G$4:$G$1000&amp;'DC4-3'!$K$4:$K$1000,0))</f>
        <v>43938</v>
      </c>
      <c r="F8" s="44">
        <f t="shared" si="0"/>
        <v>70.5000000002656</v>
      </c>
      <c r="G8" s="44">
        <f>INDEX('DC4-3'!$G$11:$G1989,MATCH(H8,'DC4-3'!$A$11:$A1989,0))</f>
        <v>266.999999999825</v>
      </c>
      <c r="H8" s="49">
        <f t="array" ref="H8">INDEX('DC4-3'!$A$4:$A$2002,MATCH(MIN(ABS('DC4-3'!$A$4:$A$2002-(J8-365))),ABS('DC4-3'!$A$4:$A$2002-(J8-365)),))</f>
        <v>43749</v>
      </c>
      <c r="I8" s="44">
        <f>INDEX('DC4-3'!$G$11:$G1989,MATCH(J8,'DC4-3'!$A$11:$A1989,0))</f>
        <v>306.500000000142</v>
      </c>
      <c r="J8" s="49">
        <f t="shared" si="1"/>
        <v>44114</v>
      </c>
      <c r="K8" s="44">
        <f t="shared" si="2"/>
        <v>39.5000000003165</v>
      </c>
    </row>
    <row r="9" ht="15" spans="1:11">
      <c r="A9" s="47" t="s">
        <v>409</v>
      </c>
      <c r="B9" s="44">
        <f t="array" ref="B9">MAX(IF('DC4-4'!$K:$K=1,'DC4-4'!$G:$G))</f>
        <v>398.499999999785</v>
      </c>
      <c r="C9" s="48">
        <f t="array" ref="C9">INDEX('DC4-4'!$A$4:$A$1000,MATCH(B9&amp;1,'DC4-4'!$G$4:$G$1000&amp;'DC4-4'!$K$4:$K$1000,0))</f>
        <v>44092</v>
      </c>
      <c r="D9" s="44">
        <f t="array" ref="D9">MIN(IF('DC4-4'!$K:$K=1,'DC4-4'!$G:$G))</f>
        <v>313.999999999851</v>
      </c>
      <c r="E9" s="48">
        <f t="array" ref="E9">INDEX('DC4-4'!$A$4:$A$1000,MATCH(D9&amp;1,'DC4-4'!$G$4:$G$1000&amp;'DC4-4'!$K$4:$K$1000,0))</f>
        <v>43938</v>
      </c>
      <c r="F9" s="44">
        <f t="shared" si="0"/>
        <v>84.4999999999345</v>
      </c>
      <c r="G9" s="44">
        <f>INDEX('DC4-4'!$G$11:$G1990,MATCH(H9,'DC4-4'!$A$11:$A1990,0))</f>
        <v>331.500000000233</v>
      </c>
      <c r="H9" s="49">
        <f t="array" ref="H9">INDEX('DC4-4'!$A$4:$A$2002,MATCH(MIN(ABS('DC4-4'!$A$4:$A$2002-(J9-365))),ABS('DC4-4'!$A$4:$A$2002-(J9-365)),))</f>
        <v>43749</v>
      </c>
      <c r="I9" s="44">
        <f>INDEX('DC4-4'!$G$11:$G1990,MATCH(J9,'DC4-4'!$A$11:$A1990,0))</f>
        <v>385.50000000032</v>
      </c>
      <c r="J9" s="49">
        <f t="shared" si="1"/>
        <v>44114</v>
      </c>
      <c r="K9" s="44">
        <f t="shared" si="2"/>
        <v>54.0000000000873</v>
      </c>
    </row>
    <row r="10" ht="15" spans="1:11">
      <c r="A10" s="47" t="s">
        <v>410</v>
      </c>
      <c r="B10" s="44">
        <f t="array" ref="B10">MAX(IF('DC4-5'!$K:$K=1,'DC4-5'!$G:$G))</f>
        <v>558.999999999742</v>
      </c>
      <c r="C10" s="48">
        <f t="array" ref="C10">INDEX('DC4-5'!$A$4:$A$1000,MATCH(B10&amp;1,'DC4-5'!$G$4:$G$1000&amp;'DC4-5'!$K$4:$K$1000,0))</f>
        <v>44100</v>
      </c>
      <c r="D10" s="44">
        <f t="array" ref="D10">MIN(IF('DC4-5'!$K:$K=1,'DC4-5'!$G:$G))</f>
        <v>480.499999999665</v>
      </c>
      <c r="E10" s="48">
        <f t="array" ref="E10">INDEX('DC4-5'!$A$4:$A$1000,MATCH(D10&amp;1,'DC4-5'!$G$4:$G$1000&amp;'DC4-5'!$K$4:$K$1000,0))</f>
        <v>43938</v>
      </c>
      <c r="F10" s="44">
        <f t="shared" si="0"/>
        <v>78.5000000000764</v>
      </c>
      <c r="G10" s="44">
        <f>INDEX('DC4-5'!$G$11:$G1991,MATCH(H10,'DC4-5'!$A$11:$A1991,0))</f>
        <v>496.999999999844</v>
      </c>
      <c r="H10" s="49">
        <f t="array" ref="H10">INDEX('DC4-5'!$A$4:$A$2002,MATCH(MIN(ABS('DC4-5'!$A$4:$A$2002-(J10-365))),ABS('DC4-5'!$A$4:$A$2002-(J10-365)),))</f>
        <v>43749</v>
      </c>
      <c r="I10" s="44">
        <f>INDEX('DC4-5'!$G$11:$G1991,MATCH(J10,'DC4-5'!$A$11:$A1991,0))</f>
        <v>557.499999999891</v>
      </c>
      <c r="J10" s="49">
        <f t="shared" si="1"/>
        <v>44114</v>
      </c>
      <c r="K10" s="44">
        <f t="shared" si="2"/>
        <v>60.5000000000473</v>
      </c>
    </row>
    <row r="11" ht="15" spans="1:11">
      <c r="A11" s="47" t="s">
        <v>411</v>
      </c>
      <c r="B11" s="44">
        <f t="array" ref="B11">MAX(IF('DC4-6'!$K:$K=1,'DC4-6'!$G:$G))</f>
        <v>661.999999999807</v>
      </c>
      <c r="C11" s="48">
        <f t="array" ref="C11">INDEX('DC4-6'!$A$4:$A$1000,MATCH(B11&amp;1,'DC4-6'!$G$4:$G$1000&amp;'DC4-6'!$K$4:$K$1000,0))</f>
        <v>44092</v>
      </c>
      <c r="D11" s="44">
        <f t="array" ref="D11">MIN(IF('DC4-6'!$K:$K=1,'DC4-6'!$G:$G))</f>
        <v>583.499999999731</v>
      </c>
      <c r="E11" s="48">
        <f t="array" ref="E11">INDEX('DC4-6'!$A$4:$A$1000,MATCH(D11&amp;1,'DC4-6'!$G$4:$G$1000&amp;'DC4-6'!$K$4:$K$1000,0))</f>
        <v>43938</v>
      </c>
      <c r="F11" s="44">
        <f t="shared" si="0"/>
        <v>78.5000000000764</v>
      </c>
      <c r="G11" s="44">
        <f>INDEX('DC4-6'!$G$11:$G1992,MATCH(H11,'DC4-6'!$A$11:$A1992,0))</f>
        <v>594.9999999998</v>
      </c>
      <c r="H11" s="49">
        <f t="array" ref="H11">INDEX('DC4-6'!$A$4:$A$2002,MATCH(MIN(ABS('DC4-6'!$A$4:$A$2002-(J11-365))),ABS('DC4-6'!$A$4:$A$2002-(J11-365)),))</f>
        <v>43749</v>
      </c>
      <c r="I11" s="44">
        <f>INDEX('DC4-6'!$G$11:$G1992,MATCH(J11,'DC4-6'!$A$11:$A1992,0))</f>
        <v>656.000000000404</v>
      </c>
      <c r="J11" s="49">
        <f t="shared" si="1"/>
        <v>44114</v>
      </c>
      <c r="K11" s="44">
        <f t="shared" si="2"/>
        <v>61.0000000006039</v>
      </c>
    </row>
    <row r="12" ht="15" spans="1:11">
      <c r="A12" s="47" t="s">
        <v>412</v>
      </c>
      <c r="B12" s="44">
        <f t="array" ref="B12">MAX(IF('DC4-7'!$K:$K=1,'DC4-7'!$G:$G))</f>
        <v>811.000000000149</v>
      </c>
      <c r="C12" s="48">
        <f t="array" ref="C12">INDEX('DC4-7'!$A$4:$A$1000,MATCH(B12&amp;1,'DC4-7'!$G$4:$G$1000&amp;'DC4-7'!$K$4:$K$1000,0))</f>
        <v>44100</v>
      </c>
      <c r="D12" s="44">
        <f t="array" ref="D12">MIN(IF('DC4-7'!$K:$K=1,'DC4-7'!$G:$G))</f>
        <v>732.000000000426</v>
      </c>
      <c r="E12" s="48">
        <f t="array" ref="E12">INDEX('DC4-7'!$A$4:$A$1000,MATCH(D12&amp;1,'DC4-7'!$G$4:$G$1000&amp;'DC4-7'!$K$4:$K$1000,0))</f>
        <v>43938</v>
      </c>
      <c r="F12" s="44">
        <f t="shared" si="0"/>
        <v>78.9999999997235</v>
      </c>
      <c r="G12" s="44">
        <f>INDEX('DC4-7'!$G$11:$G1993,MATCH(H12,'DC4-7'!$A$11:$A1993,0))</f>
        <v>743.000000000393</v>
      </c>
      <c r="H12" s="49">
        <f t="array" ref="H12">INDEX('DC4-7'!$A$4:$A$2002,MATCH(MIN(ABS('DC4-7'!$A$4:$A$2002-(J12-365))),ABS('DC4-7'!$A$4:$A$2002-(J12-365)),))</f>
        <v>43749</v>
      </c>
      <c r="I12" s="44">
        <f>INDEX('DC4-7'!$G$11:$G1993,MATCH(J12,'DC4-7'!$A$11:$A1993,0))</f>
        <v>809.500000000753</v>
      </c>
      <c r="J12" s="49">
        <f t="shared" si="1"/>
        <v>44114</v>
      </c>
      <c r="K12" s="44">
        <f t="shared" si="2"/>
        <v>66.5000000003602</v>
      </c>
    </row>
    <row r="13" ht="15" spans="1:11">
      <c r="A13" s="47" t="s">
        <v>413</v>
      </c>
      <c r="B13" s="44">
        <f t="array" ref="B13">MAX(IF('DC4-8'!$K:$K=1,'DC4-8'!$G:$G))</f>
        <v>830.499999999574</v>
      </c>
      <c r="C13" s="48">
        <f t="array" ref="C13">INDEX('DC4-8'!$A$4:$A$1000,MATCH(B13&amp;1,'DC4-8'!$G$4:$G$1000&amp;'DC4-8'!$K$4:$K$1000,0))</f>
        <v>44092</v>
      </c>
      <c r="D13" s="44">
        <f t="array" ref="D13">MIN(IF('DC4-8'!$K:$K=1,'DC4-8'!$G:$G))</f>
        <v>747.999999999593</v>
      </c>
      <c r="E13" s="48">
        <f t="array" ref="E13">INDEX('DC4-8'!$A$4:$A$1000,MATCH(D13&amp;1,'DC4-8'!$G$4:$G$1000&amp;'DC4-8'!$K$4:$K$1000,0))</f>
        <v>43938</v>
      </c>
      <c r="F13" s="44">
        <f t="shared" si="0"/>
        <v>82.4999999999818</v>
      </c>
      <c r="G13" s="44">
        <f>INDEX('DC4-8'!$G$11:$G1994,MATCH(H13,'DC4-8'!$A$11:$A1994,0))</f>
        <v>749.499999999443</v>
      </c>
      <c r="H13" s="49">
        <f t="array" ref="H13">INDEX('DC4-8'!$A$4:$A$2002,MATCH(MIN(ABS('DC4-8'!$A$4:$A$2002-(J13-365))),ABS('DC4-8'!$A$4:$A$2002-(J13-365)),))</f>
        <v>43749</v>
      </c>
      <c r="I13" s="44">
        <f>INDEX('DC4-8'!$G$11:$G1994,MATCH(J13,'DC4-8'!$A$11:$A1994,0))</f>
        <v>827.999999999975</v>
      </c>
      <c r="J13" s="49">
        <f t="shared" si="1"/>
        <v>44114</v>
      </c>
      <c r="K13" s="44">
        <f t="shared" si="2"/>
        <v>78.5000000005311</v>
      </c>
    </row>
    <row r="14" ht="15" spans="1:11">
      <c r="A14" s="47" t="s">
        <v>414</v>
      </c>
      <c r="B14" s="44">
        <f t="array" ref="B14">MAX(IF('DC4-9'!$K:$K=1,'DC4-9'!$G:$G))</f>
        <v>805.499999999938</v>
      </c>
      <c r="C14" s="48">
        <f t="array" ref="C14">INDEX('DC4-9'!$A$4:$A$1000,MATCH(B14&amp;1,'DC4-9'!$G$4:$G$1000&amp;'DC4-9'!$K$4:$K$1000,0))</f>
        <v>44100</v>
      </c>
      <c r="D14" s="44">
        <f t="array" ref="D14">MIN(IF('DC4-9'!$K:$K=1,'DC4-9'!$G:$G))</f>
        <v>720.500000000357</v>
      </c>
      <c r="E14" s="48">
        <f t="array" ref="E14">INDEX('DC4-9'!$A$4:$A$1000,MATCH(D14&amp;1,'DC4-9'!$G$4:$G$1000&amp;'DC4-9'!$K$4:$K$1000,0))</f>
        <v>43938</v>
      </c>
      <c r="F14" s="44">
        <f t="shared" si="0"/>
        <v>84.9999999995816</v>
      </c>
      <c r="G14" s="44">
        <f>INDEX('DC4-9'!$G$11:$G1995,MATCH(H14,'DC4-9'!$A$11:$A1995,0))</f>
        <v>715.000000000146</v>
      </c>
      <c r="H14" s="49">
        <f t="array" ref="H14">INDEX('DC4-9'!$A$4:$A$2002,MATCH(MIN(ABS('DC4-9'!$A$4:$A$2002-(J14-365))),ABS('DC4-9'!$A$4:$A$2002-(J14-365)),))</f>
        <v>43749</v>
      </c>
      <c r="I14" s="44">
        <f>INDEX('DC4-9'!$G$11:$G1995,MATCH(J14,'DC4-9'!$A$11:$A1995,0))</f>
        <v>804.500000000644</v>
      </c>
      <c r="J14" s="49">
        <f t="shared" si="1"/>
        <v>44114</v>
      </c>
      <c r="K14" s="44">
        <f t="shared" si="2"/>
        <v>89.5000000004984</v>
      </c>
    </row>
    <row r="15" ht="15" spans="1:11">
      <c r="A15" s="47" t="s">
        <v>415</v>
      </c>
      <c r="B15" s="44">
        <f t="array" ref="B15">MAX(IF('DC4-10'!$K:$K=1,'DC4-10'!$G:$G))</f>
        <v>852.999999999611</v>
      </c>
      <c r="C15" s="48">
        <f t="array" ref="C15">INDEX('DC4-10'!$A$4:$A$1000,MATCH(B15&amp;1,'DC4-10'!$G$4:$G$1000&amp;'DC4-10'!$K$4:$K$1000,0))</f>
        <v>44092</v>
      </c>
      <c r="D15" s="44">
        <f t="array" ref="D15">MIN(IF('DC4-10'!$K:$K=1,'DC4-10'!$G:$G))</f>
        <v>737.00000000008</v>
      </c>
      <c r="E15" s="48">
        <f t="array" ref="E15">INDEX('DC4-10'!$A$4:$A$1000,MATCH(D15&amp;1,'DC4-10'!$G$4:$G$1000&amp;'DC4-10'!$K$4:$K$1000,0))</f>
        <v>43951</v>
      </c>
      <c r="F15" s="44">
        <f t="shared" si="0"/>
        <v>115.999999999531</v>
      </c>
      <c r="G15" s="44">
        <f>INDEX('DC4-10'!$G$11:$G1996,MATCH(H15,'DC4-10'!$A$11:$A1996,0))</f>
        <v>726.999999999862</v>
      </c>
      <c r="H15" s="49">
        <f t="array" ref="H15">INDEX('DC4-10'!$A$4:$A$2002,MATCH(MIN(ABS('DC4-10'!$A$4:$A$2002-(J15-365))),ABS('DC4-10'!$A$4:$A$2002-(J15-365)),))</f>
        <v>43749</v>
      </c>
      <c r="I15" s="44">
        <f>INDEX('DC4-10'!$G$11:$G1996,MATCH(J15,'DC4-10'!$A$11:$A1996,0))</f>
        <v>826.500000000124</v>
      </c>
      <c r="J15" s="49">
        <f t="shared" si="1"/>
        <v>44114</v>
      </c>
      <c r="K15" s="44">
        <f t="shared" si="2"/>
        <v>99.5000000002619</v>
      </c>
    </row>
    <row r="16" ht="15" spans="1:11">
      <c r="A16" s="47" t="s">
        <v>416</v>
      </c>
      <c r="B16" s="44" t="e">
        <f t="array" ref="B16">MAX(IF('DC4-11'!$K:$K=1,'DC4-11'!$G:$G))</f>
        <v>#REF!</v>
      </c>
      <c r="C16" s="48" t="e">
        <f t="array" ref="C16">INDEX('DC4-11'!$A$4:$A$1000,MATCH(B16&amp;1,'DC4-11'!$G$4:$G$1000&amp;'DC4-11'!$K$4:$K$1000,0))</f>
        <v>#REF!</v>
      </c>
      <c r="D16" s="44" t="e">
        <f t="array" ref="D16">MIN(IF('DC4-11'!$K:$K=1,'DC4-11'!$G:$G))</f>
        <v>#REF!</v>
      </c>
      <c r="E16" s="48" t="e">
        <f t="array" ref="E16">INDEX('DC4-11'!$A$4:$A$1000,MATCH(D16&amp;1,'DC4-11'!$G$4:$G$1000&amp;'DC4-11'!$K$4:$K$1000,0))</f>
        <v>#REF!</v>
      </c>
      <c r="F16" s="44" t="e">
        <f t="shared" si="0"/>
        <v>#REF!</v>
      </c>
      <c r="G16" s="44">
        <f>INDEX('DC4-11'!$G$11:$G1997,MATCH(H16,'DC4-11'!$A$11:$A1997,0))</f>
        <v>830.500000000029</v>
      </c>
      <c r="H16" s="49">
        <f t="array" ref="H16">INDEX('DC4-11'!$A$4:$A$2002,MATCH(MIN(ABS('DC4-11'!$A$4:$A$2002-(J16-365))),ABS('DC4-11'!$A$4:$A$2002-(J16-365)),))</f>
        <v>43749</v>
      </c>
      <c r="I16" s="44">
        <f>INDEX('DC4-11'!$G$11:$G1997,MATCH(J16,'DC4-11'!$A$11:$A1997,0))</f>
        <v>884.500000000116</v>
      </c>
      <c r="J16" s="49">
        <f t="shared" si="1"/>
        <v>44114</v>
      </c>
      <c r="K16" s="44">
        <f t="shared" si="2"/>
        <v>54.0000000000873</v>
      </c>
    </row>
    <row r="17" ht="15" spans="1:11">
      <c r="A17" s="47" t="s">
        <v>417</v>
      </c>
      <c r="B17" s="44">
        <f t="array" ref="B17">MAX(IF('DC4-12'!$K:$K=1,'DC4-12'!$G:$G))</f>
        <v>981.499999999869</v>
      </c>
      <c r="C17" s="48">
        <f t="array" ref="C17">INDEX('DC4-12'!$A$4:$A$1000,MATCH(B17&amp;1,'DC4-12'!$G$4:$G$1000&amp;'DC4-12'!$K$4:$K$1000,0))</f>
        <v>44100</v>
      </c>
      <c r="D17" s="44">
        <f t="array" ref="D17">MIN(IF('DC4-12'!$K:$K=1,'DC4-12'!$G:$G))</f>
        <v>889.499999999771</v>
      </c>
      <c r="E17" s="48">
        <f t="array" ref="E17">INDEX('DC4-12'!$A$4:$A$1000,MATCH(D17&amp;1,'DC4-12'!$G$4:$G$1000&amp;'DC4-12'!$K$4:$K$1000,0))</f>
        <v>43938</v>
      </c>
      <c r="F17" s="44">
        <f t="shared" si="0"/>
        <v>92.0000000000982</v>
      </c>
      <c r="G17" s="44">
        <f>INDEX('DC4-12'!$G$11:$G1998,MATCH(H17,'DC4-12'!$A$11:$A1998,0))</f>
        <v>860.499999999774</v>
      </c>
      <c r="H17" s="49">
        <f t="array" ref="H17">INDEX('DC4-12'!$A$4:$A$2002,MATCH(MIN(ABS('DC4-12'!$A$4:$A$2002-(J17-365))),ABS('DC4-12'!$A$4:$A$2002-(J17-365)),))</f>
        <v>43749</v>
      </c>
      <c r="I17" s="44">
        <f>INDEX('DC4-12'!$G$11:$G1998,MATCH(J17,'DC4-12'!$A$11:$A1998,0))</f>
        <v>980.000000000018</v>
      </c>
      <c r="J17" s="49">
        <f t="shared" si="1"/>
        <v>44114</v>
      </c>
      <c r="K17" s="44">
        <f t="shared" si="2"/>
        <v>119.500000000244</v>
      </c>
    </row>
    <row r="18" ht="15" spans="1:11">
      <c r="A18" s="47" t="s">
        <v>418</v>
      </c>
      <c r="B18" s="44">
        <f t="array" ref="B18">MAX(IF('DC4-13'!$K:$K=1,'DC4-13'!$G:$G))</f>
        <v>853.500000000167</v>
      </c>
      <c r="C18" s="48">
        <f t="array" ref="C18">INDEX('DC4-13'!$A$4:$A$1000,MATCH(B18&amp;1,'DC4-13'!$G$4:$G$1000&amp;'DC4-13'!$K$4:$K$1000,0))</f>
        <v>44100</v>
      </c>
      <c r="D18" s="44">
        <f t="array" ref="D18">MIN(IF('DC4-13'!$K:$K=1,'DC4-13'!$G:$G))</f>
        <v>749.499999999898</v>
      </c>
      <c r="E18" s="48">
        <f t="array" ref="E18">INDEX('DC4-13'!$A$4:$A$1000,MATCH(D18&amp;1,'DC4-13'!$G$4:$G$1000&amp;'DC4-13'!$K$4:$K$1000,0))</f>
        <v>43938</v>
      </c>
      <c r="F18" s="44">
        <f t="shared" si="0"/>
        <v>104.000000000269</v>
      </c>
      <c r="G18" s="44">
        <f>INDEX('DC4-13'!$G$11:$G1999,MATCH(H18,'DC4-13'!$A$11:$A1999,0))</f>
        <v>673.999999999978</v>
      </c>
      <c r="H18" s="49">
        <f t="array" ref="H18">INDEX('DC4-13'!$A$4:$A$2002,MATCH(MIN(ABS('DC4-13'!$A$4:$A$2002-(J18-365))),ABS('DC4-13'!$A$4:$A$2002-(J18-365)),))</f>
        <v>43749</v>
      </c>
      <c r="I18" s="44">
        <f>INDEX('DC4-13'!$G$11:$G1999,MATCH(J18,'DC4-13'!$A$11:$A1999,0))</f>
        <v>853.00000000052</v>
      </c>
      <c r="J18" s="49">
        <f t="shared" si="1"/>
        <v>44114</v>
      </c>
      <c r="K18" s="44">
        <f t="shared" si="2"/>
        <v>179.000000000542</v>
      </c>
    </row>
    <row r="19" ht="15" spans="1:11">
      <c r="A19" s="47" t="s">
        <v>419</v>
      </c>
      <c r="B19" s="44">
        <f t="array" ref="B19">MAX(IF('DC4-14'!$K:$K=1,'DC4-14'!$G:$G))</f>
        <v>919.499999999971</v>
      </c>
      <c r="C19" s="48">
        <f t="array" ref="C19">INDEX('DC4-14'!$A$4:$A$1000,MATCH(B19&amp;1,'DC4-14'!$G$4:$G$1000&amp;'DC4-14'!$K$4:$K$1000,0))</f>
        <v>44092</v>
      </c>
      <c r="D19" s="44">
        <f t="array" ref="D19">MIN(IF('DC4-14'!$K:$K=1,'DC4-14'!$G:$G))</f>
        <v>809.999999999945</v>
      </c>
      <c r="E19" s="48">
        <f t="array" ref="E19">INDEX('DC4-14'!$A$4:$A$1000,MATCH(D19&amp;1,'DC4-14'!$G$4:$G$1000&amp;'DC4-14'!$K$4:$K$1000,0))</f>
        <v>43824</v>
      </c>
      <c r="F19" s="44">
        <f t="shared" si="0"/>
        <v>109.500000000025</v>
      </c>
      <c r="G19" s="44">
        <f>INDEX('DC4-14'!$G$11:$G2000,MATCH(H19,'DC4-14'!$A$11:$A2000,0))</f>
        <v>780.0000000002</v>
      </c>
      <c r="H19" s="49">
        <f t="array" ref="H19">INDEX('DC4-14'!$A$4:$A$2002,MATCH(MIN(ABS('DC4-14'!$A$4:$A$2002-(J19-365))),ABS('DC4-14'!$A$4:$A$2002-(J19-365)),))</f>
        <v>43749</v>
      </c>
      <c r="I19" s="44">
        <f>INDEX('DC4-14'!$G$11:$G2000,MATCH(J19,'DC4-14'!$A$11:$A2000,0))</f>
        <v>917.500000000473</v>
      </c>
      <c r="J19" s="49">
        <f t="shared" si="1"/>
        <v>44114</v>
      </c>
      <c r="K19" s="44">
        <f t="shared" si="2"/>
        <v>137.500000000273</v>
      </c>
    </row>
    <row r="20" ht="15" spans="1:11">
      <c r="A20" s="47" t="s">
        <v>420</v>
      </c>
      <c r="B20" s="44" t="s">
        <v>421</v>
      </c>
      <c r="C20" s="44" t="s">
        <v>421</v>
      </c>
      <c r="D20" s="44" t="s">
        <v>421</v>
      </c>
      <c r="E20" s="44" t="s">
        <v>421</v>
      </c>
      <c r="F20" s="44" t="s">
        <v>421</v>
      </c>
      <c r="G20" s="44" t="s">
        <v>421</v>
      </c>
      <c r="H20" s="44" t="s">
        <v>421</v>
      </c>
      <c r="I20" s="50">
        <f>INDEX('DC4-15'!$G$11:$G2001,MATCH(J20,'DC4-15'!$A$11:$A2001,0))</f>
        <v>337.500000000091</v>
      </c>
      <c r="J20" s="55">
        <v>43214</v>
      </c>
      <c r="K20" s="44" t="s">
        <v>421</v>
      </c>
    </row>
    <row r="21" ht="15" spans="1:11">
      <c r="A21" s="47" t="s">
        <v>422</v>
      </c>
      <c r="B21" s="44" t="e">
        <f t="array" ref="B21">MAX(IF('DC4-16'!$K:$K=1,'DC4-16'!$G:$G))</f>
        <v>#REF!</v>
      </c>
      <c r="C21" s="48" t="e">
        <f t="array" ref="C21">INDEX('DC4-16'!$A$4:$A$999,MATCH(B21&amp;1,'DC4-16'!$G$4:$G$999&amp;'DC4-16'!$K$4:$K$999,0))</f>
        <v>#REF!</v>
      </c>
      <c r="D21" s="44" t="e">
        <f t="array" ref="D21">MIN(IF('DC4-16'!$K:$K=1,'DC4-16'!$G:$G))</f>
        <v>#REF!</v>
      </c>
      <c r="E21" s="48" t="e">
        <f t="array" ref="E21">INDEX('DC4-16'!$A$4:$A$999,MATCH(D21&amp;1,'DC4-16'!$G$4:$G$999&amp;'DC4-16'!$K$4:$K$999,0))</f>
        <v>#REF!</v>
      </c>
      <c r="F21" s="44" t="e">
        <f t="shared" si="0"/>
        <v>#REF!</v>
      </c>
      <c r="G21" s="44">
        <f>INDEX('DC4-16'!$G$11:$G2001,MATCH(H21,'DC4-16'!$A$11:$A2001,0))</f>
        <v>962.500000000091</v>
      </c>
      <c r="H21" s="49">
        <f t="array" ref="H21">INDEX('DC4-16'!$A$4:$A$2001,MATCH(MIN(ABS('DC4-16'!$A$4:$A$2001-(J21-365))),ABS('DC4-16'!$A$4:$A$2001-(J21-365)),))</f>
        <v>43749</v>
      </c>
      <c r="I21" s="44">
        <f>INDEX('DC4-16'!$G$11:$G2001,MATCH(J21,'DC4-16'!$A$11:$A2001,0))</f>
        <v>1175.00000000064</v>
      </c>
      <c r="J21" s="49">
        <f t="shared" si="1"/>
        <v>44114</v>
      </c>
      <c r="K21" s="44">
        <f t="shared" si="2"/>
        <v>212.500000000546</v>
      </c>
    </row>
    <row r="22" ht="15" spans="1:11">
      <c r="A22" s="47" t="s">
        <v>423</v>
      </c>
      <c r="B22" s="44">
        <f t="array" ref="B22">MAX(IF('DC4-17'!$K:$K=1,'DC4-17'!$G:$G))</f>
        <v>1439.00000000031</v>
      </c>
      <c r="C22" s="48">
        <f t="array" ref="C22">INDEX('DC4-17'!$A$4:$A$1000,MATCH(B22&amp;1,'DC4-17'!$G$4:$G$1000&amp;'DC4-17'!$K$4:$K$1000,0))</f>
        <v>44114</v>
      </c>
      <c r="D22" s="44">
        <f t="array" ref="D22">MIN(IF('DC4-17'!$K:$K=1,'DC4-17'!$G:$G))</f>
        <v>1174.99999999973</v>
      </c>
      <c r="E22" s="48">
        <f t="array" ref="E22">INDEX('DC4-17'!$A$4:$A$1000,MATCH(D22&amp;1,'DC4-17'!$G$4:$G$1000&amp;'DC4-17'!$K$4:$K$1000,0))</f>
        <v>43824</v>
      </c>
      <c r="F22" s="44">
        <f t="shared" si="0"/>
        <v>264.000000000578</v>
      </c>
      <c r="G22" s="44">
        <f>INDEX('DC4-17'!$G$11:$G2003,MATCH(H22,'DC4-17'!$A$11:$A2003,0))</f>
        <v>1085.99999999979</v>
      </c>
      <c r="H22" s="49">
        <f t="array" ref="H22">INDEX('DC4-17'!$A$4:$A$2002,MATCH(MIN(ABS('DC4-17'!$A$4:$A$2002-(J22-365))),ABS('DC4-17'!$A$4:$A$2002-(J22-365)),))</f>
        <v>43749</v>
      </c>
      <c r="I22" s="44">
        <f>INDEX('DC4-17'!$G$11:$G2003,MATCH(J22,'DC4-17'!$A$11:$A2003,0))</f>
        <v>1439.00000000031</v>
      </c>
      <c r="J22" s="49">
        <f t="shared" si="1"/>
        <v>44114</v>
      </c>
      <c r="K22" s="44">
        <f t="shared" si="2"/>
        <v>353.00000000052</v>
      </c>
    </row>
    <row r="23" ht="15" spans="1:11">
      <c r="A23" s="47" t="s">
        <v>424</v>
      </c>
      <c r="B23" s="44">
        <f t="array" ref="B23">MAX(IF('DC4-18'!$K:$K=1,'DC4-18'!$G:$G))</f>
        <v>1383.49999999991</v>
      </c>
      <c r="C23" s="48">
        <f t="array" ref="C23">INDEX('DC4-18'!$A$4:$A$999,MATCH(B23&amp;1,'DC4-18'!$G$4:$G$999&amp;'DC4-18'!$K$4:$K$999,0))</f>
        <v>43908</v>
      </c>
      <c r="D23" s="44">
        <f t="array" ref="D23">MIN(IF('DC4-18'!$K:$K=1,'DC4-18'!$G:$G))</f>
        <v>1383.49999999991</v>
      </c>
      <c r="E23" s="48">
        <f t="array" ref="E23">INDEX('DC4-18'!$A$4:$A$999,MATCH(D23&amp;1,'DC4-18'!$G$4:$G$999&amp;'DC4-18'!$K$4:$K$999,0))</f>
        <v>43908</v>
      </c>
      <c r="F23" s="44">
        <f t="shared" si="0"/>
        <v>0</v>
      </c>
      <c r="G23" s="50">
        <f>INDEX('DC4-18'!$G$11:$G2003,MATCH(H23,'DC4-18'!$A$11:$A2003,0))</f>
        <v>454.999999999927</v>
      </c>
      <c r="H23" s="49">
        <f t="array" ref="H23">INDEX('DC4-18'!$A$4:$A$2001,MATCH(MIN(ABS('DC4-18'!$A$4:$A$2001-(J23-365))),ABS('DC4-18'!$A$4:$A$2001-(J23-365)),))</f>
        <v>43340</v>
      </c>
      <c r="I23" s="50">
        <f>INDEX('DC4-18'!$G$11:$G2003,MATCH(J23,'DC4-18'!$A$11:$A2003,0))</f>
        <v>1178.49999999999</v>
      </c>
      <c r="J23" s="55">
        <v>43708</v>
      </c>
      <c r="K23" s="44">
        <f t="shared" si="2"/>
        <v>723.500000000058</v>
      </c>
    </row>
    <row r="24" ht="15" spans="1:11">
      <c r="A24" s="47" t="s">
        <v>425</v>
      </c>
      <c r="B24" s="44">
        <f t="array" ref="B24">MAX(IF('DC4-19'!$K:$K=1,'DC4-19'!$G:$G))</f>
        <v>1899.00000000034</v>
      </c>
      <c r="C24" s="48">
        <f t="array" ref="C24">INDEX('DC4-19'!$A$4:$A$1000,MATCH(B24&amp;1,'DC4-19'!$G$4:$G$1000&amp;'DC4-19'!$K$4:$K$1000,0))</f>
        <v>44114</v>
      </c>
      <c r="D24" s="44">
        <f t="array" ref="D24">MIN(IF('DC4-19'!$K:$K=1,'DC4-19'!$G:$G))</f>
        <v>1436.9999999999</v>
      </c>
      <c r="E24" s="48">
        <f t="array" ref="E24">INDEX('DC4-19'!$A$4:$A$1000,MATCH(D24&amp;1,'DC4-19'!$G$4:$G$1000&amp;'DC4-19'!$K$4:$K$1000,0))</f>
        <v>43824</v>
      </c>
      <c r="F24" s="44">
        <f t="shared" si="0"/>
        <v>462.000000000444</v>
      </c>
      <c r="G24" s="44">
        <f>INDEX('DC4-19'!$G$11:$G2005,MATCH(H24,'DC4-19'!$A$11:$A2005,0))</f>
        <v>1282.4999999998</v>
      </c>
      <c r="H24" s="49">
        <f t="array" ref="H24">INDEX('DC4-19'!$A$4:$A$2002,MATCH(MIN(ABS('DC4-19'!$A$4:$A$2002-(J24-365))),ABS('DC4-19'!$A$4:$A$2002-(J24-365)),))</f>
        <v>43749</v>
      </c>
      <c r="I24" s="44">
        <f>INDEX('DC4-19'!$G$11:$G2005,MATCH(J24,'DC4-19'!$A$11:$A2005,0))</f>
        <v>1899.00000000034</v>
      </c>
      <c r="J24" s="49">
        <f t="shared" si="1"/>
        <v>44114</v>
      </c>
      <c r="K24" s="44">
        <f t="shared" si="2"/>
        <v>616.500000000542</v>
      </c>
    </row>
    <row r="25" ht="15" spans="1:11">
      <c r="A25" s="47" t="s">
        <v>426</v>
      </c>
      <c r="B25" s="44">
        <f t="array" ref="B25">MAX(IF('DC4-20'!$K:$K=1,'DC4-20'!$G:$G))</f>
        <v>2030.0000000002</v>
      </c>
      <c r="C25" s="48">
        <f t="array" ref="C25">INDEX('DC4-20'!$A$4:$A$1000,MATCH(B25&amp;1,'DC4-20'!$G$4:$G$1000&amp;'DC4-20'!$K$4:$K$1000,0))</f>
        <v>44114</v>
      </c>
      <c r="D25" s="44">
        <f t="array" ref="D25">MIN(IF('DC4-20'!$K:$K=1,'DC4-20'!$G:$G))</f>
        <v>1507.00000000006</v>
      </c>
      <c r="E25" s="48">
        <f t="array" ref="E25">INDEX('DC4-20'!$A$4:$A$1000,MATCH(D25&amp;1,'DC4-20'!$G$4:$G$1000&amp;'DC4-20'!$K$4:$K$1000,0))</f>
        <v>43824</v>
      </c>
      <c r="F25" s="44">
        <f t="shared" si="0"/>
        <v>523.000000000138</v>
      </c>
      <c r="G25" s="44">
        <f>INDEX('DC4-20'!$G$11:$G2006,MATCH(H25,'DC4-20'!$A$11:$A2006,0))</f>
        <v>1329.99999999993</v>
      </c>
      <c r="H25" s="49">
        <f t="array" ref="H25">INDEX('DC4-20'!$A$4:$A$2002,MATCH(MIN(ABS('DC4-20'!$A$4:$A$2002-(J25-365))),ABS('DC4-20'!$A$4:$A$2002-(J25-365)),))</f>
        <v>43749</v>
      </c>
      <c r="I25" s="44">
        <f>INDEX('DC4-20'!$G$11:$G2006,MATCH(J25,'DC4-20'!$A$11:$A2006,0))</f>
        <v>2030.0000000002</v>
      </c>
      <c r="J25" s="49">
        <f t="shared" si="1"/>
        <v>44114</v>
      </c>
      <c r="K25" s="44">
        <f t="shared" si="2"/>
        <v>700.000000000273</v>
      </c>
    </row>
    <row r="26" ht="15" spans="1:11">
      <c r="A26" s="47" t="s">
        <v>427</v>
      </c>
      <c r="B26" s="44">
        <f t="array" ref="B26">MAX(IF('DC4-21'!$K:$K=1,'DC4-21'!$G:$G))</f>
        <v>2000.50000000056</v>
      </c>
      <c r="C26" s="48">
        <f t="array" ref="C26">INDEX('DC4-21'!$A$4:$A$1000,MATCH(B26&amp;1,'DC4-21'!$G$4:$G$1000&amp;'DC4-21'!$K$4:$K$1000,0))</f>
        <v>44114</v>
      </c>
      <c r="D26" s="44">
        <f t="array" ref="D26">MIN(IF('DC4-21'!$K:$K=1,'DC4-21'!$G:$G))</f>
        <v>1463.99999999994</v>
      </c>
      <c r="E26" s="48">
        <f t="array" ref="E26">INDEX('DC4-21'!$A$4:$A$1000,MATCH(D26&amp;1,'DC4-21'!$G$4:$G$1000&amp;'DC4-21'!$K$4:$K$1000,0))</f>
        <v>43824</v>
      </c>
      <c r="F26" s="44">
        <f t="shared" si="0"/>
        <v>536.500000000615</v>
      </c>
      <c r="G26" s="44">
        <f>INDEX('DC4-21'!$G$11:$G2007,MATCH(H26,'DC4-21'!$A$11:$A2007,0))</f>
        <v>1266.00000000008</v>
      </c>
      <c r="H26" s="49">
        <f t="array" ref="H26">INDEX('DC4-21'!$A$4:$A$2002,MATCH(MIN(ABS('DC4-21'!$A$4:$A$2002-(J26-365))),ABS('DC4-21'!$A$4:$A$2002-(J26-365)),))</f>
        <v>43749</v>
      </c>
      <c r="I26" s="44">
        <f>INDEX('DC4-21'!$G$11:$G2007,MATCH(J26,'DC4-21'!$A$11:$A2007,0))</f>
        <v>2000.50000000056</v>
      </c>
      <c r="J26" s="49">
        <f t="shared" si="1"/>
        <v>44114</v>
      </c>
      <c r="K26" s="44">
        <f t="shared" si="2"/>
        <v>734.50000000048</v>
      </c>
    </row>
    <row r="27" ht="15" spans="1:11">
      <c r="A27" s="47" t="s">
        <v>428</v>
      </c>
      <c r="B27" s="44">
        <f t="array" ref="B27">MAX(IF('DC4-22'!$K:$K=1,'DC4-22'!$G:$G))</f>
        <v>2153.00000000025</v>
      </c>
      <c r="C27" s="48">
        <f t="array" ref="C27">INDEX('DC4-22'!$A$4:$A$999,MATCH(B27&amp;1,'DC4-22'!$G$4:$G$999&amp;'DC4-22'!$K$4:$K$999,0))</f>
        <v>44114</v>
      </c>
      <c r="D27" s="44">
        <f t="array" ref="D27">MIN(IF('DC4-22'!$K:$K=1,'DC4-22'!$G:$G))</f>
        <v>1599.99999999991</v>
      </c>
      <c r="E27" s="48">
        <f t="array" ref="E27">INDEX('DC4-22'!$A$4:$A$999,MATCH(D27&amp;1,'DC4-22'!$G$4:$G$999&amp;'DC4-22'!$K$4:$K$999,0))</f>
        <v>43824</v>
      </c>
      <c r="F27" s="44">
        <f t="shared" si="0"/>
        <v>553.000000000338</v>
      </c>
      <c r="G27" s="44">
        <f>INDEX('DC4-22'!$G$11:$G2007,MATCH(H27,'DC4-22'!$A$11:$A2007,0))</f>
        <v>1382.50000000016</v>
      </c>
      <c r="H27" s="49">
        <f t="array" ref="H27">INDEX('DC4-22'!$A$4:$A$2001,MATCH(MIN(ABS('DC4-22'!$A$4:$A$2001-(J27-365))),ABS('DC4-22'!$A$4:$A$2001-(J27-365)),))</f>
        <v>43749</v>
      </c>
      <c r="I27" s="44">
        <f>INDEX('DC4-22'!$G$11:$G2007,MATCH(J27,'DC4-22'!$A$11:$A2007,0))</f>
        <v>2153.00000000025</v>
      </c>
      <c r="J27" s="49">
        <f t="shared" si="1"/>
        <v>44114</v>
      </c>
      <c r="K27" s="44">
        <f t="shared" si="2"/>
        <v>770.500000000084</v>
      </c>
    </row>
    <row r="28" ht="15" spans="1:11">
      <c r="A28" s="47" t="s">
        <v>429</v>
      </c>
      <c r="B28" s="44">
        <f t="array" ref="B28">MAX(IF('DC4-23'!$K:$K=1,'DC4-23'!$G:$G))</f>
        <v>1979.49999999992</v>
      </c>
      <c r="C28" s="48">
        <f t="array" ref="C28">INDEX('DC4-23'!$A$4:$A$998,MATCH(B28&amp;1,'DC4-23'!$G$4:$G$998&amp;'DC4-23'!$K$4:$K$998,0))</f>
        <v>44114</v>
      </c>
      <c r="D28" s="44">
        <f t="array" ref="D28">MIN(IF('DC4-23'!$K:$K=1,'DC4-23'!$G:$G))</f>
        <v>1412.49999999991</v>
      </c>
      <c r="E28" s="48">
        <f t="array" ref="E28">INDEX('DC4-23'!$A$4:$A$998,MATCH(D28&amp;1,'DC4-23'!$G$4:$G$998&amp;'DC4-23'!$K$4:$K$998,0))</f>
        <v>43824</v>
      </c>
      <c r="F28" s="44">
        <f t="shared" si="0"/>
        <v>567.000000000007</v>
      </c>
      <c r="G28" s="44">
        <f>INDEX('DC4-23'!$G$10:$G2007,MATCH(H28,'DC4-23'!$A$10:$A2007,0))</f>
        <v>1195.49999999981</v>
      </c>
      <c r="H28" s="49">
        <f t="array" ref="H28">INDEX('DC4-23'!$A$4:$A$2000,MATCH(MIN(ABS('DC4-23'!$A$4:$A$2000-(J28-365))),ABS('DC4-23'!$A$4:$A$2000-(J28-365)),))</f>
        <v>43749</v>
      </c>
      <c r="I28" s="44">
        <f>INDEX('DC4-23'!$G$10:$G2007,MATCH(J28,'DC4-23'!$A$10:$A2007,0))</f>
        <v>1979.49999999992</v>
      </c>
      <c r="J28" s="49">
        <f t="shared" si="1"/>
        <v>44114</v>
      </c>
      <c r="K28" s="44">
        <f t="shared" si="2"/>
        <v>784.000000000106</v>
      </c>
    </row>
    <row r="29" ht="15" spans="1:11">
      <c r="A29" s="47" t="s">
        <v>430</v>
      </c>
      <c r="B29" s="44">
        <f t="array" ref="B29">MAX(IF('DC4-24'!$K:$K=1,'DC4-24'!$G:$G))</f>
        <v>1951.99999999977</v>
      </c>
      <c r="C29" s="48">
        <f t="array" ref="C29">INDEX('DC4-24'!$A$4:$A$998,MATCH(B29&amp;1,'DC4-24'!$G$4:$G$998&amp;'DC4-24'!$K$4:$K$998,0))</f>
        <v>44114</v>
      </c>
      <c r="D29" s="44">
        <f t="array" ref="D29">MIN(IF('DC4-24'!$K:$K=1,'DC4-24'!$G:$G))</f>
        <v>1383.99999999956</v>
      </c>
      <c r="E29" s="48">
        <f t="array" ref="E29">INDEX('DC4-24'!$A$4:$A$998,MATCH(D29&amp;1,'DC4-24'!$G$4:$G$998&amp;'DC4-24'!$K$4:$K$998,0))</f>
        <v>43824</v>
      </c>
      <c r="F29" s="44">
        <f t="shared" si="0"/>
        <v>568.000000000211</v>
      </c>
      <c r="G29" s="44">
        <f>INDEX('DC4-24'!$G$10:$G2008,MATCH(H29,'DC4-24'!$A$10:$A2008,0))</f>
        <v>1165.49999999961</v>
      </c>
      <c r="H29" s="49">
        <f t="array" ref="H29">INDEX('DC4-24'!$A$4:$A$2000,MATCH(MIN(ABS('DC4-24'!$A$4:$A$2000-(J29-365))),ABS('DC4-24'!$A$4:$A$2000-(J29-365)),))</f>
        <v>43749</v>
      </c>
      <c r="I29" s="44">
        <f>INDEX('DC4-24'!$G$10:$G2008,MATCH(J29,'DC4-24'!$A$10:$A2008,0))</f>
        <v>1951.99999999977</v>
      </c>
      <c r="J29" s="49">
        <f t="shared" si="1"/>
        <v>44114</v>
      </c>
      <c r="K29" s="44">
        <f t="shared" si="2"/>
        <v>786.50000000016</v>
      </c>
    </row>
    <row r="30" ht="15" spans="1:11">
      <c r="A30" s="47" t="s">
        <v>431</v>
      </c>
      <c r="B30" s="44">
        <f t="array" ref="B30">MAX(IF('DC4-25'!$K:$K=1,'DC4-25'!$G:$G))</f>
        <v>1940.00000000005</v>
      </c>
      <c r="C30" s="48">
        <f t="array" ref="C30">INDEX('DC4-25'!$A$4:$A$999,MATCH(B30&amp;1,'DC4-25'!$G$4:$G$999&amp;'DC4-25'!$K$4:$K$999,0))</f>
        <v>44114</v>
      </c>
      <c r="D30" s="44">
        <f t="array" ref="D30">MIN(IF('DC4-25'!$K:$K=1,'DC4-25'!$G:$G))</f>
        <v>1360.99999999942</v>
      </c>
      <c r="E30" s="48">
        <f t="array" ref="E30">INDEX('DC4-25'!$A$4:$A$999,MATCH(D30&amp;1,'DC4-25'!$G$4:$G$999&amp;'DC4-25'!$K$4:$K$999,0))</f>
        <v>43824</v>
      </c>
      <c r="F30" s="44">
        <f t="shared" si="0"/>
        <v>579.000000000633</v>
      </c>
      <c r="G30" s="44">
        <f>INDEX('DC4-25'!$G$11:$G2010,MATCH(H30,'DC4-25'!$A$11:$A2010,0))</f>
        <v>1136.49999999961</v>
      </c>
      <c r="H30" s="49">
        <f t="array" ref="H30">INDEX('DC4-25'!$A$4:$A$2001,MATCH(MIN(ABS('DC4-25'!$A$4:$A$2001-(J30-365))),ABS('DC4-25'!$A$4:$A$2001-(J30-365)),))</f>
        <v>43749</v>
      </c>
      <c r="I30" s="44">
        <f>INDEX('DC4-25'!$G$11:$G2010,MATCH(J30,'DC4-25'!$A$11:$A2010,0))</f>
        <v>1940.00000000005</v>
      </c>
      <c r="J30" s="49">
        <f t="shared" si="1"/>
        <v>44114</v>
      </c>
      <c r="K30" s="44">
        <f t="shared" si="2"/>
        <v>803.50000000044</v>
      </c>
    </row>
    <row r="31" ht="15" spans="1:11">
      <c r="A31" s="47" t="s">
        <v>432</v>
      </c>
      <c r="B31" s="44">
        <f t="array" ref="B31">MAX(IF('DC4-26'!$K:$K=1,'DC4-26'!$G:$G))</f>
        <v>1952.49999999987</v>
      </c>
      <c r="C31" s="48">
        <f t="array" ref="C31">INDEX('DC4-26'!$A$4:$A$999,MATCH(B31&amp;1,'DC4-26'!$G$4:$G$999&amp;'DC4-26'!$K$4:$K$999,0))</f>
        <v>44114</v>
      </c>
      <c r="D31" s="44">
        <f t="array" ref="D31">MIN(IF('DC4-26'!$K:$K=1,'DC4-26'!$G:$G))</f>
        <v>1351.49999999976</v>
      </c>
      <c r="E31" s="48">
        <f t="array" ref="E31">INDEX('DC4-26'!$A$4:$A$999,MATCH(D31&amp;1,'DC4-26'!$G$4:$G$999&amp;'DC4-26'!$K$4:$K$999,0))</f>
        <v>43824</v>
      </c>
      <c r="F31" s="44">
        <f t="shared" si="0"/>
        <v>601.000000000113</v>
      </c>
      <c r="G31" s="44">
        <f t="array" ref="G31">INDEX('DC4-26'!$G$4:$G2011,MATCH(H31,'DC4-26'!$A$4:$A2011,0))</f>
        <v>1091.99999999964</v>
      </c>
      <c r="H31" s="49">
        <f t="array" ref="H31">INDEX('DC4-26'!$A$4:$A$2001,MATCH(MIN(ABS('DC4-26'!$A$4:$A$2001-(J31-365))),ABS('DC4-26'!$A$4:$A$2001-(J31-365)),))</f>
        <v>43749</v>
      </c>
      <c r="I31" s="44">
        <f t="array" ref="I31">INDEX('DC4-26'!$G$4:$G2011,MATCH(J31,'DC4-26'!$A$4:$A2011,0))</f>
        <v>1952.49999999987</v>
      </c>
      <c r="J31" s="49">
        <f t="shared" si="1"/>
        <v>44114</v>
      </c>
      <c r="K31" s="44">
        <f t="shared" si="2"/>
        <v>860.500000000229</v>
      </c>
    </row>
    <row r="32" ht="15" spans="1:11">
      <c r="A32" s="47" t="s">
        <v>433</v>
      </c>
      <c r="B32" s="44">
        <f t="array" ref="B32">MAX(IF('DC4-27'!$K:$K=1,'DC4-27'!$G:$G))</f>
        <v>1887.50000000027</v>
      </c>
      <c r="C32" s="48">
        <f t="array" ref="C32">INDEX('DC4-27'!$A$4:$A$999,MATCH(B32&amp;1,'DC4-27'!$G$4:$G$999&amp;'DC4-27'!$K$4:$K$999,0))</f>
        <v>44114</v>
      </c>
      <c r="D32" s="44">
        <f t="array" ref="D32">MIN(IF('DC4-27'!$K:$K=1,'DC4-27'!$G:$G))</f>
        <v>1253.4999999998</v>
      </c>
      <c r="E32" s="48">
        <f t="array" ref="E32">INDEX('DC4-27'!$A$4:$A$999,MATCH(D32&amp;1,'DC4-27'!$G$4:$G$999&amp;'DC4-27'!$K$4:$K$999,0))</f>
        <v>43824</v>
      </c>
      <c r="F32" s="44">
        <f t="shared" ref="F32:F37" si="3">B32-D32</f>
        <v>634.000000000469</v>
      </c>
      <c r="G32" s="44">
        <f>INDEX('DC4-27'!$G$4:$G2012,MATCH(H32,'DC4-27'!$A$4:$A2012,0))</f>
        <v>972.499999999854</v>
      </c>
      <c r="H32" s="49">
        <f t="array" ref="H32">INDEX('DC4-27'!$A$4:$A$2001,MATCH(MIN(ABS('DC4-27'!$A$4:$A$2001-(J32-365))),ABS('DC4-27'!$A$4:$A$2001-(J32-365)),))</f>
        <v>43749</v>
      </c>
      <c r="I32" s="44">
        <f>INDEX('DC4-27'!$G$4:$G2012,MATCH(J32,'DC4-27'!$A$4:$A2012,0))</f>
        <v>1887.50000000027</v>
      </c>
      <c r="J32" s="49">
        <f t="shared" si="1"/>
        <v>44114</v>
      </c>
      <c r="K32" s="44">
        <f t="shared" si="2"/>
        <v>915.000000000418</v>
      </c>
    </row>
    <row r="33" ht="15" spans="1:11">
      <c r="A33" s="47" t="s">
        <v>434</v>
      </c>
      <c r="B33" s="44">
        <f t="array" ref="B33">MAX(IF('DC4-28'!$K:$K=1,'DC4-28'!$G:$G))</f>
        <v>1883.50000000037</v>
      </c>
      <c r="C33" s="48">
        <f t="array" ref="C33">INDEX('DC4-28'!$A$4:$A$999,MATCH(B33&amp;1,'DC4-28'!$G$4:$G$999&amp;'DC4-28'!$K$4:$K$999,0))</f>
        <v>44114</v>
      </c>
      <c r="D33" s="44">
        <f t="array" ref="D33">MIN(IF('DC4-28'!$K:$K=1,'DC4-28'!$G:$G))</f>
        <v>1214.50000000004</v>
      </c>
      <c r="E33" s="48">
        <f t="array" ref="E33">INDEX('DC4-28'!$A$4:$A$999,MATCH(D33&amp;1,'DC4-28'!$G$4:$G$999&amp;'DC4-28'!$K$4:$K$999,0))</f>
        <v>43824</v>
      </c>
      <c r="F33" s="44">
        <f t="shared" si="3"/>
        <v>669.000000000324</v>
      </c>
      <c r="G33" s="44">
        <f>INDEX('DC4-28'!$G$4:$G2013,MATCH(H33,'DC4-28'!$A$4:$A2013,0))</f>
        <v>915.500000000065</v>
      </c>
      <c r="H33" s="49">
        <f t="array" ref="H33">INDEX('DC4-28'!$A$4:$A$2001,MATCH(MIN(ABS('DC4-28'!$A$4:$A$2001-(J33-365))),ABS('DC4-28'!$A$4:$A$2001-(J33-365)),))</f>
        <v>43749</v>
      </c>
      <c r="I33" s="44">
        <f>INDEX('DC4-28'!$G$4:$G2013,MATCH(J33,'DC4-28'!$A$4:$A2013,0))</f>
        <v>1883.50000000037</v>
      </c>
      <c r="J33" s="49">
        <f t="shared" si="1"/>
        <v>44114</v>
      </c>
      <c r="K33" s="44">
        <f t="shared" si="2"/>
        <v>968.000000000302</v>
      </c>
    </row>
    <row r="34" ht="15" spans="1:11">
      <c r="A34" s="47" t="s">
        <v>435</v>
      </c>
      <c r="B34" s="44">
        <f t="array" ref="B34">MAX(IF('DC4-29'!$K:$K=1,'DC4-29'!$G:$G))</f>
        <v>1919.00000000032</v>
      </c>
      <c r="C34" s="48">
        <f t="array" ref="C34">INDEX('DC4-29'!$A$4:$A$998,MATCH(B34&amp;1,'DC4-29'!$G$4:$G$998&amp;'DC4-29'!$K$4:$K$998,0))</f>
        <v>44114</v>
      </c>
      <c r="D34" s="44">
        <f t="array" ref="D34">MIN(IF('DC4-29'!$K:$K=1,'DC4-29'!$G:$G))</f>
        <v>1195.99999999991</v>
      </c>
      <c r="E34" s="48">
        <f t="array" ref="E34">INDEX('DC4-29'!$A$4:$A$998,MATCH(D34&amp;1,'DC4-29'!$G$4:$G$998&amp;'DC4-29'!$K$4:$K$998,0))</f>
        <v>43824</v>
      </c>
      <c r="F34" s="44">
        <f t="shared" si="3"/>
        <v>723.000000000411</v>
      </c>
      <c r="G34" s="44">
        <f>INDEX('DC4-29'!$G$4:$G2013,MATCH(H34,'DC4-29'!$A$4:$A2013,0))</f>
        <v>860.000000000127</v>
      </c>
      <c r="H34" s="49">
        <f t="array" ref="H34">INDEX('DC4-29'!$A$4:$A$2000,MATCH(MIN(ABS('DC4-29'!$A$4:$A$2000-(J34-365))),ABS('DC4-29'!$A$4:$A$2000-(J34-365)),))</f>
        <v>43749</v>
      </c>
      <c r="I34" s="44">
        <f>INDEX('DC4-29'!$G$4:$G2013,MATCH(J34,'DC4-29'!$A$4:$A2013,0))</f>
        <v>1919.00000000032</v>
      </c>
      <c r="J34" s="49">
        <f t="shared" si="1"/>
        <v>44114</v>
      </c>
      <c r="K34" s="44">
        <f t="shared" si="2"/>
        <v>1059.0000000002</v>
      </c>
    </row>
    <row r="35" ht="15" spans="1:11">
      <c r="A35" s="47" t="s">
        <v>436</v>
      </c>
      <c r="B35" s="44">
        <f t="array" ref="B35">MAX(IF('DC4-30'!$K:$K=1,'DC4-30'!$G:$G))</f>
        <v>1940.50000000016</v>
      </c>
      <c r="C35" s="48">
        <f t="array" ref="C35">INDEX('DC4-30'!$A$4:$A$999,MATCH(B35&amp;1,'DC4-30'!$G$4:$G$999&amp;'DC4-30'!$K$4:$K$999,0))</f>
        <v>44114</v>
      </c>
      <c r="D35" s="44">
        <f t="array" ref="D35">MIN(IF('DC4-30'!$K:$K=1,'DC4-30'!$G:$G))</f>
        <v>1157.9999999999</v>
      </c>
      <c r="E35" s="48">
        <f t="array" ref="E35">INDEX('DC4-30'!$A$4:$A$999,MATCH(D35&amp;1,'DC4-30'!$G$4:$G$999&amp;'DC4-30'!$K$4:$K$999,0))</f>
        <v>43824</v>
      </c>
      <c r="F35" s="44">
        <f t="shared" si="3"/>
        <v>782.500000000255</v>
      </c>
      <c r="G35" s="44">
        <f>INDEX('DC4-30'!$G$4:$G2015,MATCH(H35,'DC4-30'!$A$4:$A2015,0))</f>
        <v>809.499999999844</v>
      </c>
      <c r="H35" s="49">
        <f t="array" ref="H35">INDEX('DC4-30'!$A$4:$A$2001,MATCH(MIN(ABS('DC4-30'!$A$4:$A$2001-(J35-365))),ABS('DC4-30'!$A$4:$A$2001-(J35-365)),))</f>
        <v>43749</v>
      </c>
      <c r="I35" s="44">
        <f>INDEX('DC4-30'!$G$4:$G2015,MATCH(J35,'DC4-30'!$A$4:$A2015,0))</f>
        <v>1940.50000000016</v>
      </c>
      <c r="J35" s="49">
        <f t="shared" si="1"/>
        <v>44114</v>
      </c>
      <c r="K35" s="44">
        <f t="shared" si="2"/>
        <v>1131.00000000031</v>
      </c>
    </row>
    <row r="36" ht="15" spans="1:11">
      <c r="A36" s="47" t="s">
        <v>437</v>
      </c>
      <c r="B36" s="44">
        <f t="array" ref="B36">MAX(IF('DC4-31'!$K:$K=1,'DC4-31'!$G:$G))</f>
        <v>2089.5000000005</v>
      </c>
      <c r="C36" s="48">
        <f t="array" ref="C36">INDEX('DC4-31'!$A$4:$A$998,MATCH(B36&amp;1,'DC4-31'!$G$4:$G$998&amp;'DC4-31'!$K$4:$K$998,0))</f>
        <v>44114</v>
      </c>
      <c r="D36" s="44">
        <f t="array" ref="D36">MIN(IF('DC4-31'!$K:$K=1,'DC4-31'!$G:$G))</f>
        <v>1126.99999999995</v>
      </c>
      <c r="E36" s="48">
        <f t="array" ref="E36">INDEX('DC4-31'!$A$4:$A$998,MATCH(D36&amp;1,'DC4-31'!$G$4:$G$998&amp;'DC4-31'!$K$4:$K$998,0))</f>
        <v>43824</v>
      </c>
      <c r="F36" s="44">
        <f t="shared" si="3"/>
        <v>962.500000000546</v>
      </c>
      <c r="G36" s="44">
        <f>INDEX('DC4-31'!$G$4:$G2015,MATCH(H36,'DC4-31'!$A$4:$A2015,0))</f>
        <v>705.500000000029</v>
      </c>
      <c r="H36" s="49">
        <f t="array" ref="H36">INDEX('DC4-31'!$A$4:$A$2000,MATCH(MIN(ABS('DC4-31'!$A$4:$A$2000-(J36-365))),ABS('DC4-31'!$A$4:$A$2000-(J36-365)),))</f>
        <v>43749</v>
      </c>
      <c r="I36" s="44">
        <f>INDEX('DC4-31'!$G$4:$G2015,MATCH(J36,'DC4-31'!$A$4:$A2015,0))</f>
        <v>2089.5000000005</v>
      </c>
      <c r="J36" s="49">
        <f t="shared" si="1"/>
        <v>44114</v>
      </c>
      <c r="K36" s="44">
        <f t="shared" si="2"/>
        <v>1384.00000000047</v>
      </c>
    </row>
    <row r="37" ht="15" spans="1:11">
      <c r="A37" s="47" t="s">
        <v>438</v>
      </c>
      <c r="B37" s="44">
        <f t="array" ref="B37">MAX(IF('DC4-32'!$K:$K=1,'DC4-32'!$G:$G))</f>
        <v>2059.99999999995</v>
      </c>
      <c r="C37" s="48">
        <f t="array" ref="C37">INDEX('DC4-32'!$A$4:$A$998,MATCH(B37&amp;1,'DC4-32'!$G$4:$G$998&amp;'DC4-32'!$K$4:$K$998,0))</f>
        <v>44114</v>
      </c>
      <c r="D37" s="44">
        <f t="array" ref="D37">MIN(IF('DC4-32'!$K:$K=1,'DC4-32'!$G:$G))</f>
        <v>1002.9999999997</v>
      </c>
      <c r="E37" s="48">
        <f t="array" ref="E37">INDEX('DC4-32'!$A$4:$A$998,MATCH(D37&amp;1,'DC4-32'!$G$4:$G$998&amp;'DC4-32'!$K$4:$K$998,0))</f>
        <v>43824</v>
      </c>
      <c r="F37" s="44">
        <f t="shared" si="3"/>
        <v>1057.00000000024</v>
      </c>
      <c r="G37" s="44">
        <f>INDEX('DC4-32'!$G$4:$G2016,MATCH(H37,'DC4-32'!$A$4:$A2016,0))</f>
        <v>547.499999999673</v>
      </c>
      <c r="H37" s="49">
        <f t="array" ref="H37">INDEX('DC4-32'!$A$4:$A$2000,MATCH(MIN(ABS('DC4-32'!$A$4:$A$2000-(J37-365))),ABS('DC4-32'!$A$4:$A$2000-(J37-365)),))</f>
        <v>43749</v>
      </c>
      <c r="I37" s="44">
        <f>INDEX('DC4-32'!$G$4:$G2016,MATCH(J37,'DC4-32'!$A$4:$A2016,0))</f>
        <v>2059.99999999995</v>
      </c>
      <c r="J37" s="49">
        <f t="shared" si="1"/>
        <v>44114</v>
      </c>
      <c r="K37" s="44">
        <f t="shared" si="2"/>
        <v>1512.50000000027</v>
      </c>
    </row>
    <row r="38" ht="15" spans="1:11">
      <c r="A38" s="47" t="s">
        <v>439</v>
      </c>
      <c r="B38" s="44">
        <f t="array" ref="B38">MAX(IF('DC4-33'!$K:$K=1,'DC4-33'!$G:$G))</f>
        <v>2073.00000000032</v>
      </c>
      <c r="C38" s="48">
        <f t="array" ref="C38">INDEX('DC4-33'!$A$4:$A$999,MATCH(B38&amp;1,'DC4-33'!$G$4:$G$999&amp;'DC4-33'!$K$4:$K$999,0))</f>
        <v>44114</v>
      </c>
      <c r="D38" s="44">
        <f t="array" ref="D38">MIN(IF('DC4-33'!$K:$K=1,'DC4-33'!$G:$G))</f>
        <v>934.499999999844</v>
      </c>
      <c r="E38" s="48">
        <f t="array" ref="E38">INDEX('DC4-33'!$A$4:$A$999,MATCH(D38&amp;1,'DC4-33'!$G$4:$G$999&amp;'DC4-33'!$K$4:$K$999,0))</f>
        <v>43824</v>
      </c>
      <c r="F38" s="44">
        <f t="shared" ref="F38:F43" si="4">B38-D38</f>
        <v>1138.50000000048</v>
      </c>
      <c r="G38" s="44">
        <f>INDEX('DC4-33'!$G$4:$G2018,MATCH(H38,'DC4-33'!$A$4:$A2018,0))</f>
        <v>443.499999999858</v>
      </c>
      <c r="H38" s="49">
        <f t="array" ref="H38">INDEX('DC4-33'!$A$4:$A$2001,MATCH(MIN(ABS('DC4-33'!$A$4:$A$2001-(J38-365))),ABS('DC4-33'!$A$4:$A$2001-(J38-365)),))</f>
        <v>43749</v>
      </c>
      <c r="I38" s="44">
        <f>INDEX('DC4-33'!$G$4:$G2018,MATCH(J38,'DC4-33'!$A$4:$A2018,0))</f>
        <v>2073.00000000032</v>
      </c>
      <c r="J38" s="49">
        <f t="shared" si="1"/>
        <v>44114</v>
      </c>
      <c r="K38" s="44">
        <f t="shared" si="2"/>
        <v>1629.50000000046</v>
      </c>
    </row>
    <row r="39" ht="15" spans="1:11">
      <c r="A39" s="47" t="s">
        <v>440</v>
      </c>
      <c r="B39" s="44">
        <f t="array" ref="B39">MAX(IF('DC4-34'!$K:$K=1,'DC4-34'!$G:$G))</f>
        <v>1890.49999999997</v>
      </c>
      <c r="C39" s="48">
        <f t="array" ref="C39">INDEX('DC4-34'!$A$4:$A$998,MATCH(B39&amp;1,'DC4-34'!$G$4:$G$998&amp;'DC4-34'!$K$4:$K$998,0))</f>
        <v>44114</v>
      </c>
      <c r="D39" s="44">
        <f t="array" ref="D39">MIN(IF('DC4-34'!$K:$K=1,'DC4-34'!$G:$G))</f>
        <v>708.999999999833</v>
      </c>
      <c r="E39" s="48">
        <f t="array" ref="E39">INDEX('DC4-34'!$A$4:$A$998,MATCH(D39&amp;1,'DC4-34'!$G$4:$G$998&amp;'DC4-34'!$K$4:$K$998,0))</f>
        <v>43824</v>
      </c>
      <c r="F39" s="44">
        <f t="shared" si="4"/>
        <v>1181.50000000014</v>
      </c>
      <c r="G39" s="44">
        <f>INDEX('DC4-34'!$G$4:$G2018,MATCH(H39,'DC4-34'!$A$4:$A2018,0))</f>
        <v>138.499999999567</v>
      </c>
      <c r="H39" s="49">
        <f t="array" ref="H39">INDEX('DC4-34'!$A$4:$A$2000,MATCH(MIN(ABS('DC4-34'!$A$4:$A$2000-(J39-365))),ABS('DC4-34'!$A$4:$A$2000-(J39-365)),))</f>
        <v>43749</v>
      </c>
      <c r="I39" s="44">
        <f>INDEX('DC4-34'!$G$4:$G2018,MATCH(J39,'DC4-34'!$A$4:$A2018,0))</f>
        <v>1890.49999999997</v>
      </c>
      <c r="J39" s="49">
        <f t="shared" si="1"/>
        <v>44114</v>
      </c>
      <c r="K39" s="44">
        <f t="shared" si="2"/>
        <v>1752.00000000041</v>
      </c>
    </row>
    <row r="40" ht="15" spans="1:11">
      <c r="A40" s="47" t="s">
        <v>441</v>
      </c>
      <c r="B40" s="44">
        <f t="array" ref="B40">MAX(IF('DC4-35'!$K:$K=1,'DC4-35'!$G:$G))</f>
        <v>1834.50000000039</v>
      </c>
      <c r="C40" s="48">
        <f t="array" ref="C40">INDEX('DC4-35'!$A$4:$A$999,MATCH(B40&amp;1,'DC4-35'!$G$4:$G$999&amp;'DC4-35'!$K$4:$K$999,0))</f>
        <v>44114</v>
      </c>
      <c r="D40" s="44">
        <f t="array" ref="D40">MIN(IF('DC4-35'!$K:$K=1,'DC4-35'!$G:$G))</f>
        <v>621.000000000095</v>
      </c>
      <c r="E40" s="48">
        <f t="array" ref="E40">INDEX('DC4-35'!$A$4:$A$999,MATCH(D40&amp;1,'DC4-35'!$G$4:$G$999&amp;'DC4-35'!$K$4:$K$999,0))</f>
        <v>43824</v>
      </c>
      <c r="F40" s="44">
        <f t="shared" si="4"/>
        <v>1213.50000000029</v>
      </c>
      <c r="G40" s="44">
        <f>INDEX('DC4-35'!$G$4:$G2020,MATCH(H40,'DC4-35'!$A$4:$A2020,0))</f>
        <v>0</v>
      </c>
      <c r="H40" s="49">
        <f t="array" ref="H40">INDEX('DC4-35'!$A$4:$A$2001,MATCH(MIN(ABS('DC4-35'!$A$4:$A$2001-(J40-365))),ABS('DC4-35'!$A$4:$A$2001-(J40-365)),))</f>
        <v>43749</v>
      </c>
      <c r="I40" s="44">
        <f>INDEX('DC4-35'!$G$4:$G2020,MATCH(J40,'DC4-35'!$A$4:$A2020,0))</f>
        <v>1834.50000000039</v>
      </c>
      <c r="J40" s="49">
        <f t="shared" si="1"/>
        <v>44114</v>
      </c>
      <c r="K40" s="44">
        <f t="shared" si="2"/>
        <v>1834.50000000039</v>
      </c>
    </row>
    <row r="41" ht="15" spans="1:11">
      <c r="A41" s="47" t="s">
        <v>442</v>
      </c>
      <c r="B41" s="44">
        <f t="array" ref="B41">MAX(IF('DC4-36'!$K:$K=1,'DC4-36'!$G:$G))</f>
        <v>1772.50000000004</v>
      </c>
      <c r="C41" s="48">
        <f t="array" ref="C41">INDEX('DC4-36'!$A$4:$A$998,MATCH(B41&amp;1,'DC4-36'!$G$4:$G$998&amp;'DC4-36'!$K$4:$K$998,0))</f>
        <v>44114</v>
      </c>
      <c r="D41" s="44">
        <f t="array" ref="D41">MIN(IF('DC4-36'!$K:$K=1,'DC4-36'!$G:$G))</f>
        <v>507.499999999709</v>
      </c>
      <c r="E41" s="48">
        <f t="array" ref="E41">INDEX('DC4-36'!$A$4:$A$998,MATCH(D41&amp;1,'DC4-36'!$G$4:$G$998&amp;'DC4-36'!$K$4:$K$998,0))</f>
        <v>43824</v>
      </c>
      <c r="F41" s="44">
        <f t="shared" si="4"/>
        <v>1265.00000000033</v>
      </c>
      <c r="G41" s="44">
        <f>INDEX('DC4-36'!$G$4:$G2020,MATCH(H41,'DC4-36'!$A$4:$A2020,0))</f>
        <v>0</v>
      </c>
      <c r="H41" s="49">
        <f t="array" ref="H41">INDEX('DC4-36'!$A$4:$A$2000,MATCH(MIN(ABS('DC4-36'!$A$4:$A$2000-(J41-365))),ABS('DC4-36'!$A$4:$A$2000-(J41-365)),))</f>
        <v>43770</v>
      </c>
      <c r="I41" s="44">
        <f>INDEX('DC4-36'!$G$4:$G2020,MATCH(J41,'DC4-36'!$A$4:$A2020,0))</f>
        <v>1772.50000000004</v>
      </c>
      <c r="J41" s="49">
        <f t="shared" si="1"/>
        <v>44114</v>
      </c>
      <c r="K41" s="44">
        <f t="shared" si="2"/>
        <v>1772.50000000004</v>
      </c>
    </row>
    <row r="42" ht="15" spans="1:11">
      <c r="A42" s="47" t="s">
        <v>443</v>
      </c>
      <c r="B42" s="44" t="e">
        <f t="array" ref="B42">MAX(IF('DC4-37'!$K:$K=1,'DC4-37'!$G:$G))</f>
        <v>#REF!</v>
      </c>
      <c r="C42" s="48" t="e">
        <f t="array" ref="C42">INDEX('DC4-37'!$A$4:$A$999,MATCH(B42&amp;1,'DC4-37'!$G$4:$G$999&amp;'DC4-37'!$K$4:$K$999,0))</f>
        <v>#REF!</v>
      </c>
      <c r="D42" s="44" t="e">
        <f t="array" ref="D42">MIN(IF('DC4-37'!$K:$K=1,'DC4-37'!$G:$G))</f>
        <v>#REF!</v>
      </c>
      <c r="E42" s="48" t="e">
        <f t="array" ref="E42">INDEX('DC4-37'!$A$4:$A$999,MATCH(D42&amp;1,'DC4-37'!$G$4:$G$999&amp;'DC4-37'!$K$4:$K$999,0))</f>
        <v>#REF!</v>
      </c>
      <c r="F42" s="44" t="e">
        <f t="shared" si="4"/>
        <v>#REF!</v>
      </c>
      <c r="G42" s="44">
        <f>INDEX('DC4-37'!$G$4:$G2022,MATCH(H42,'DC4-37'!$A$4:$A2022,0))</f>
        <v>0</v>
      </c>
      <c r="H42" s="49">
        <f t="array" ref="H42">INDEX('DC4-37'!$A$4:$A$2001,MATCH(MIN(ABS('DC4-37'!$A$4:$A$2001-(J42-365))),ABS('DC4-37'!$A$4:$A$2001-(J42-365)),))</f>
        <v>43791</v>
      </c>
      <c r="I42" s="44">
        <f>INDEX('DC4-37'!$G$4:$G2022,MATCH(J42,'DC4-37'!$A$4:$A2022,0))</f>
        <v>1636.50000000052</v>
      </c>
      <c r="J42" s="49">
        <f t="shared" si="1"/>
        <v>44114</v>
      </c>
      <c r="K42" s="44">
        <f t="shared" si="2"/>
        <v>1636.50000000052</v>
      </c>
    </row>
    <row r="43" ht="15" spans="1:11">
      <c r="A43" s="47" t="s">
        <v>444</v>
      </c>
      <c r="B43" s="44">
        <f t="array" ref="B43">MAX(IF('DC4-38'!$K:$K=1,'DC4-38'!$G:$G))</f>
        <v>1692.49999999965</v>
      </c>
      <c r="C43" s="48">
        <f t="array" ref="C43">INDEX('DC4-38'!$A$4:$A$998,MATCH(B43&amp;1,'DC4-38'!$G$4:$G$998&amp;'DC4-38'!$K$4:$K$998,0))</f>
        <v>44114</v>
      </c>
      <c r="D43" s="44">
        <f t="array" ref="D43">MIN(IF('DC4-38'!$K:$K=1,'DC4-38'!$G:$G))</f>
        <v>203.499999999622</v>
      </c>
      <c r="E43" s="48">
        <f t="array" ref="E43">INDEX('DC4-38'!$A$4:$A$998,MATCH(D43&amp;1,'DC4-38'!$G$4:$G$998&amp;'DC4-38'!$K$4:$K$998,0))</f>
        <v>43824</v>
      </c>
      <c r="F43" s="44">
        <f t="shared" si="4"/>
        <v>1489.00000000003</v>
      </c>
      <c r="G43" s="44">
        <f>INDEX('DC4-38'!$G$4:$G2022,MATCH(H43,'DC4-38'!$A$4:$A2022,0))</f>
        <v>0</v>
      </c>
      <c r="H43" s="49">
        <f t="array" ref="H43">INDEX('DC4-38'!$A$4:$A$2000,MATCH(MIN(ABS('DC4-38'!$A$4:$A$2000-(J43-365))),ABS('DC4-38'!$A$4:$A$2000-(J43-365)),))</f>
        <v>43802</v>
      </c>
      <c r="I43" s="44">
        <f>INDEX('DC4-38'!$G$4:$G2022,MATCH(J43,'DC4-38'!$A$4:$A2022,0))</f>
        <v>1692.49999999965</v>
      </c>
      <c r="J43" s="49">
        <f t="shared" si="1"/>
        <v>44114</v>
      </c>
      <c r="K43" s="44">
        <f t="shared" si="2"/>
        <v>1692.49999999965</v>
      </c>
    </row>
    <row r="44" ht="15" spans="1:11">
      <c r="A44" s="47" t="s">
        <v>445</v>
      </c>
      <c r="B44" s="44">
        <f t="array" ref="B44">MAX(IF('DC4-39'!$K:$K=1,'DC4-39'!$G:$G))</f>
        <v>1626.50000000031</v>
      </c>
      <c r="C44" s="48">
        <f t="array" ref="C44">INDEX('DC4-39'!$A$4:$A$998,MATCH(B44&amp;1,'DC4-39'!$G$4:$G$998&amp;'DC4-39'!$K$4:$K$998,0))</f>
        <v>44114</v>
      </c>
      <c r="D44" s="44">
        <f t="array" ref="D44">MIN(IF('DC4-39'!$K:$K=1,'DC4-39'!$G:$G))</f>
        <v>-0.500000000101863</v>
      </c>
      <c r="E44" s="48">
        <f t="array" ref="E44">INDEX('DC4-39'!$A$4:$A$998,MATCH(D44&amp;1,'DC4-39'!$G$4:$G$998&amp;'DC4-39'!$K$4:$K$998,0))</f>
        <v>43834</v>
      </c>
      <c r="F44" s="44">
        <f t="shared" ref="F44:F52" si="5">B44-D44</f>
        <v>1627.00000000041</v>
      </c>
      <c r="G44" s="44">
        <f>INDEX('DC4-39'!$G$4:$G2023,MATCH(H44,'DC4-39'!$A$4:$A2023,0))</f>
        <v>0</v>
      </c>
      <c r="H44" s="49">
        <f t="array" ref="H44">INDEX('DC4-39'!$A$4:$A$2000,MATCH(MIN(ABS('DC4-39'!$A$4:$A$2000-(J44-365))),ABS('DC4-39'!$A$4:$A$2000-(J44-365)),))</f>
        <v>43824</v>
      </c>
      <c r="I44" s="44">
        <f>INDEX('DC4-39'!$G$4:$G2023,MATCH(J44,'DC4-39'!$A$4:$A2023,0))</f>
        <v>1626.50000000031</v>
      </c>
      <c r="J44" s="49">
        <f t="shared" si="1"/>
        <v>44114</v>
      </c>
      <c r="K44" s="44">
        <f t="shared" ref="K44:K52" si="6">I44-G44</f>
        <v>1626.50000000031</v>
      </c>
    </row>
    <row r="45" ht="15" spans="1:11">
      <c r="A45" s="47" t="s">
        <v>446</v>
      </c>
      <c r="B45" s="44">
        <f t="array" ref="B45">MAX(IF('DC4-40'!$K:$K=1,'DC4-40'!$G:$G))</f>
        <v>1338.00000000019</v>
      </c>
      <c r="C45" s="48">
        <f t="array" ref="C45">INDEX('DC4-40'!$A$4:$A$998,MATCH(B45&amp;1,'DC4-40'!$G$4:$G$998&amp;'DC4-40'!$K$4:$K$998,0))</f>
        <v>44114</v>
      </c>
      <c r="D45" s="44">
        <f t="array" ref="D45">MIN(IF('DC4-40'!$K:$K=1,'DC4-40'!$G:$G))</f>
        <v>0</v>
      </c>
      <c r="E45" s="48">
        <f t="array" ref="E45">INDEX('DC4-40'!$A$4:$A$998,MATCH(D45&amp;1,'DC4-40'!$G$4:$G$998&amp;'DC4-40'!$K$4:$K$998,0))</f>
        <v>43930</v>
      </c>
      <c r="F45" s="44">
        <f t="shared" si="5"/>
        <v>1338.00000000019</v>
      </c>
      <c r="G45" s="44">
        <f>INDEX('DC4-40'!$G$4:$G2024,MATCH(H45,'DC4-40'!$A$4:$A2024,0))</f>
        <v>0</v>
      </c>
      <c r="H45" s="49">
        <f t="array" ref="H45">INDEX('DC4-40'!$A$4:$A$2000,MATCH(MIN(ABS('DC4-40'!$A$4:$A$2000-(J45-365))),ABS('DC4-40'!$A$4:$A$2000-(J45-365)),))</f>
        <v>43930</v>
      </c>
      <c r="I45" s="44">
        <f>INDEX('DC4-40'!$G$4:$G2024,MATCH(J45,'DC4-40'!$A$4:$A2024,0))</f>
        <v>1338.00000000019</v>
      </c>
      <c r="J45" s="49">
        <f t="shared" si="1"/>
        <v>44114</v>
      </c>
      <c r="K45" s="44">
        <f t="shared" si="6"/>
        <v>1338.00000000019</v>
      </c>
    </row>
    <row r="46" ht="15" spans="1:11">
      <c r="A46" s="47" t="s">
        <v>447</v>
      </c>
      <c r="B46" s="44">
        <f t="array" ref="B46">MAX(IF('DC4-41'!$K:$K=1,'DC4-41'!$G:$G))</f>
        <v>1293.99999999987</v>
      </c>
      <c r="C46" s="48">
        <f t="array" ref="C46">INDEX('DC4-41'!$A$4:$A$998,MATCH(B46&amp;1,'DC4-41'!$G$4:$G$998&amp;'DC4-41'!$K$4:$K$998,0))</f>
        <v>44114</v>
      </c>
      <c r="D46" s="44">
        <f t="array" ref="D46">MIN(IF('DC4-41'!$K:$K=1,'DC4-41'!$G:$G))</f>
        <v>0</v>
      </c>
      <c r="E46" s="48">
        <f t="array" ref="E46">INDEX('DC4-41'!$A$4:$A$998,MATCH(D46&amp;1,'DC4-41'!$G$4:$G$998&amp;'DC4-41'!$K$4:$K$998,0))</f>
        <v>43942</v>
      </c>
      <c r="F46" s="44">
        <f t="shared" si="5"/>
        <v>1293.99999999987</v>
      </c>
      <c r="G46" s="44">
        <f>INDEX('DC4-41'!$G$4:$G2025,MATCH(H46,'DC4-41'!$A$4:$A2025,0))</f>
        <v>0</v>
      </c>
      <c r="H46" s="49">
        <f t="array" ref="H46">INDEX('DC4-41'!$A$4:$A$2000,MATCH(MIN(ABS('DC4-41'!$A$4:$A$2000-(J46-365))),ABS('DC4-41'!$A$4:$A$2000-(J46-365)),))</f>
        <v>43942</v>
      </c>
      <c r="I46" s="44">
        <f>INDEX('DC4-41'!$G$4:$G2025,MATCH(J46,'DC4-41'!$A$4:$A2025,0))</f>
        <v>1293.99999999987</v>
      </c>
      <c r="J46" s="49">
        <f t="shared" si="1"/>
        <v>44114</v>
      </c>
      <c r="K46" s="44">
        <f t="shared" si="6"/>
        <v>1293.99999999987</v>
      </c>
    </row>
    <row r="47" ht="15" spans="1:11">
      <c r="A47" s="47" t="s">
        <v>448</v>
      </c>
      <c r="B47" s="44">
        <f t="array" ref="B47">MAX(IF('DC4-42'!$K:$K=1,'DC4-42'!$G:$G))</f>
        <v>1177.49999999978</v>
      </c>
      <c r="C47" s="48">
        <f t="array" ref="C47">INDEX('DC4-42'!$A$4:$A$998,MATCH(B47&amp;1,'DC4-42'!$G$4:$G$998&amp;'DC4-42'!$K$4:$K$998,0))</f>
        <v>44114</v>
      </c>
      <c r="D47" s="44">
        <f t="array" ref="D47">MIN(IF('DC4-42'!$K:$K=1,'DC4-42'!$G:$G))</f>
        <v>0</v>
      </c>
      <c r="E47" s="48">
        <f t="array" ref="E47">INDEX('DC4-42'!$A$4:$A$998,MATCH(D47&amp;1,'DC4-42'!$G$4:$G$998&amp;'DC4-42'!$K$4:$K$998,0))</f>
        <v>43956</v>
      </c>
      <c r="F47" s="44">
        <f t="shared" si="5"/>
        <v>1177.49999999978</v>
      </c>
      <c r="G47" s="44">
        <f>INDEX('DC4-42'!$G$4:$G2026,MATCH(H47,'DC4-42'!$A$4:$A2026,0))</f>
        <v>0</v>
      </c>
      <c r="H47" s="49">
        <f t="array" ref="H47">INDEX('DC4-42'!$A$4:$A$2000,MATCH(MIN(ABS('DC4-42'!$A$4:$A$2000-(J47-365))),ABS('DC4-42'!$A$4:$A$2000-(J47-365)),))</f>
        <v>43956</v>
      </c>
      <c r="I47" s="44">
        <f>INDEX('DC4-42'!$G$4:$G2026,MATCH(J47,'DC4-42'!$A$4:$A2026,0))</f>
        <v>1177.49999999978</v>
      </c>
      <c r="J47" s="49">
        <f t="shared" si="1"/>
        <v>44114</v>
      </c>
      <c r="K47" s="44">
        <f t="shared" si="6"/>
        <v>1177.49999999978</v>
      </c>
    </row>
    <row r="48" ht="15" spans="1:11">
      <c r="A48" s="47" t="s">
        <v>449</v>
      </c>
      <c r="B48" s="44">
        <f t="array" ref="B48">MAX(IF('DC4-43'!$K:$K=1,'DC4-43'!$G:$G))</f>
        <v>1034.00000000056</v>
      </c>
      <c r="C48" s="48">
        <f t="array" ref="C48">INDEX('DC4-43'!$A$4:$A$998,MATCH(B48&amp;1,'DC4-43'!$G$4:$G$998&amp;'DC4-43'!$K$4:$K$998,0))</f>
        <v>44114</v>
      </c>
      <c r="D48" s="44">
        <f t="array" ref="D48">MIN(IF('DC4-43'!$K:$K=1,'DC4-43'!$G:$G))</f>
        <v>0</v>
      </c>
      <c r="E48" s="48">
        <f t="array" ref="E48">INDEX('DC4-43'!$A$4:$A$998,MATCH(D48&amp;1,'DC4-43'!$G$4:$G$998&amp;'DC4-43'!$K$4:$K$998,0))</f>
        <v>43972</v>
      </c>
      <c r="F48" s="44">
        <f t="shared" si="5"/>
        <v>1034.00000000056</v>
      </c>
      <c r="G48" s="44">
        <f>INDEX('DC4-43'!$G$4:$G2027,MATCH(H48,'DC4-43'!$A$4:$A2027,0))</f>
        <v>0</v>
      </c>
      <c r="H48" s="49">
        <f t="array" ref="H48">INDEX('DC4-43'!$A$4:$A$2000,MATCH(MIN(ABS('DC4-43'!$A$4:$A$2000-(J48-365))),ABS('DC4-43'!$A$4:$A$2000-(J48-365)),))</f>
        <v>43972</v>
      </c>
      <c r="I48" s="44">
        <f>INDEX('DC4-43'!$G$4:$G2027,MATCH(J48,'DC4-43'!$A$4:$A2027,0))</f>
        <v>1034.00000000056</v>
      </c>
      <c r="J48" s="49">
        <f t="shared" si="1"/>
        <v>44114</v>
      </c>
      <c r="K48" s="44">
        <f t="shared" si="6"/>
        <v>1034.00000000056</v>
      </c>
    </row>
    <row r="49" ht="15" spans="1:11">
      <c r="A49" s="47" t="s">
        <v>450</v>
      </c>
      <c r="B49" s="44">
        <f t="array" ref="B49">MAX(IF('DC4-44'!$K:$K=1,'DC4-44'!$G:$G))</f>
        <v>401.000000000295</v>
      </c>
      <c r="C49" s="48">
        <f t="array" ref="C49">INDEX('DC4-44'!$A$4:$A$998,MATCH(B49&amp;1,'DC4-44'!$G$4:$G$998&amp;'DC4-44'!$K$4:$K$998,0))</f>
        <v>44114</v>
      </c>
      <c r="D49" s="44">
        <f t="array" ref="D49">MIN(IF('DC4-44'!$K:$K=1,'DC4-44'!$G:$G))</f>
        <v>0</v>
      </c>
      <c r="E49" s="48">
        <f t="array" ref="E49">INDEX('DC4-44'!$A$4:$A$998,MATCH(D49&amp;1,'DC4-44'!$G$4:$G$998&amp;'DC4-44'!$K$4:$K$998,0))</f>
        <v>44056</v>
      </c>
      <c r="F49" s="44">
        <f t="shared" si="5"/>
        <v>401.000000000295</v>
      </c>
      <c r="G49" s="44">
        <f>INDEX('DC4-44'!$G$4:$G2028,MATCH(H49,'DC4-44'!$A$4:$A2028,0))</f>
        <v>0</v>
      </c>
      <c r="H49" s="49">
        <f t="array" ref="H49">INDEX('DC4-44'!$A$4:$A$2000,MATCH(MIN(ABS('DC4-44'!$A$4:$A$2000-(J49-365))),ABS('DC4-44'!$A$4:$A$2000-(J49-365)),))</f>
        <v>44056</v>
      </c>
      <c r="I49" s="44">
        <f>INDEX('DC4-44'!$G$4:$G2028,MATCH(J49,'DC4-44'!$A$4:$A2028,0))</f>
        <v>401.000000000295</v>
      </c>
      <c r="J49" s="49">
        <f t="shared" si="1"/>
        <v>44114</v>
      </c>
      <c r="K49" s="44">
        <f t="shared" si="6"/>
        <v>401.000000000295</v>
      </c>
    </row>
    <row r="50" ht="15" spans="1:11">
      <c r="A50" s="47" t="s">
        <v>451</v>
      </c>
      <c r="B50" s="44">
        <f t="array" ref="B50">MAX(IF('DC4-45'!$K:$K=1,'DC4-45'!$G:$G))</f>
        <v>270.499999999629</v>
      </c>
      <c r="C50" s="48">
        <f t="array" ref="C50">INDEX('DC4-45'!$A$4:$A$998,MATCH(B50&amp;1,'DC4-45'!$G$4:$G$998&amp;'DC4-45'!$K$4:$K$998,0))</f>
        <v>44100</v>
      </c>
      <c r="D50" s="44">
        <f t="array" ref="D50">MIN(IF('DC4-45'!$K:$K=1,'DC4-45'!$G:$G))</f>
        <v>0</v>
      </c>
      <c r="E50" s="48">
        <f t="array" ref="E50">INDEX('DC4-45'!$A$4:$A$998,MATCH(D50&amp;1,'DC4-45'!$G$4:$G$998&amp;'DC4-45'!$K$4:$K$998,0))</f>
        <v>44070</v>
      </c>
      <c r="F50" s="44">
        <f t="shared" si="5"/>
        <v>270.499999999629</v>
      </c>
      <c r="G50" s="44">
        <f>INDEX('DC4-45'!$G$4:$G2029,MATCH(H50,'DC4-45'!$A$4:$A2029,0))</f>
        <v>0</v>
      </c>
      <c r="H50" s="49">
        <f t="array" ref="H50">INDEX('DC4-45'!$A$4:$A$2000,MATCH(MIN(ABS('DC4-45'!$A$4:$A$2000-(J50-365))),ABS('DC4-45'!$A$4:$A$2000-(J50-365)),))</f>
        <v>44070</v>
      </c>
      <c r="I50" s="44">
        <f>INDEX('DC4-45'!$G$4:$G2029,MATCH(J50,'DC4-45'!$A$4:$A2029,0))</f>
        <v>225.500000000011</v>
      </c>
      <c r="J50" s="49">
        <f t="shared" si="1"/>
        <v>44114</v>
      </c>
      <c r="K50" s="44">
        <f t="shared" si="6"/>
        <v>225.500000000011</v>
      </c>
    </row>
    <row r="51" ht="15" spans="1:11">
      <c r="A51" s="47" t="s">
        <v>452</v>
      </c>
      <c r="B51" s="44">
        <f t="array" ref="B51">MAX(IF('DC4-46'!$K:$K=1,'DC4-46'!$G:$G))</f>
        <v>0</v>
      </c>
      <c r="C51" s="48">
        <f t="array" ref="C51">INDEX('DC4-46'!$A$4:$A$998,MATCH(B51&amp;1,'DC4-46'!$G$4:$G$998&amp;'DC4-46'!$K$4:$K$998,0))</f>
        <v>44106</v>
      </c>
      <c r="D51" s="44">
        <f t="array" ref="D51">MIN(IF('DC4-46'!$K:$K=1,'DC4-46'!$G:$G))</f>
        <v>0</v>
      </c>
      <c r="E51" s="48">
        <f t="array" ref="E51">INDEX('DC4-46'!$A$4:$A$998,MATCH(D51&amp;1,'DC4-46'!$G$4:$G$998&amp;'DC4-46'!$K$4:$K$998,0))</f>
        <v>44106</v>
      </c>
      <c r="F51" s="44">
        <f t="shared" si="5"/>
        <v>0</v>
      </c>
      <c r="G51" s="44">
        <f>INDEX('DC4-46'!$G$4:$G2030,MATCH(H51,'DC4-46'!$A$4:$A2030,0))</f>
        <v>0</v>
      </c>
      <c r="H51" s="49">
        <f t="array" ref="H51">INDEX('DC4-46'!$A$4:$A$2000,MATCH(MIN(ABS('DC4-46'!$A$4:$A$2000-(J51-365))),ABS('DC4-46'!$A$4:$A$2000-(J51-365)),))</f>
        <v>44106</v>
      </c>
      <c r="I51" s="44" t="e">
        <f>INDEX('DC4-46'!$G$4:$G2030,MATCH(J51,'DC4-46'!$A$4:$A2030,0))</f>
        <v>#N/A</v>
      </c>
      <c r="J51" s="49">
        <f t="shared" si="1"/>
        <v>44114</v>
      </c>
      <c r="K51" s="44" t="e">
        <f t="shared" si="6"/>
        <v>#N/A</v>
      </c>
    </row>
    <row r="52" ht="15" spans="1:11">
      <c r="A52" s="47" t="s">
        <v>453</v>
      </c>
      <c r="B52" s="44">
        <f t="array" ref="B52">MAX(IF('DC4-47'!$K:$K=1,'DC4-47'!$G:$G))</f>
        <v>0</v>
      </c>
      <c r="C52" s="48" t="e">
        <f t="array" ref="C52">INDEX('DC4-47'!$A$4:$A$998,MATCH(B52&amp;1,'DC4-47'!$G$4:$G$998&amp;'DC4-47'!$K$4:$K$998,0))</f>
        <v>#N/A</v>
      </c>
      <c r="D52" s="44">
        <f t="array" ref="D52">MIN(IF('DC4-47'!$K:$K=1,'DC4-47'!$G:$G))</f>
        <v>0</v>
      </c>
      <c r="E52" s="48" t="e">
        <f t="array" ref="E52">INDEX('DC4-47'!$A$4:$A$998,MATCH(D52&amp;1,'DC4-47'!$G$4:$G$998&amp;'DC4-47'!$K$4:$K$998,0))</f>
        <v>#N/A</v>
      </c>
      <c r="F52" s="44">
        <f t="shared" si="5"/>
        <v>0</v>
      </c>
      <c r="G52" s="44">
        <f>INDEX('DC4-47'!$G$4:$G2031,MATCH(H52,'DC4-47'!$A$4:$A2031,0))</f>
        <v>0</v>
      </c>
      <c r="H52" s="49">
        <f t="array" ref="H52">INDEX('DC4-47'!$A$4:$A$2000,MATCH(MIN(ABS('DC4-47'!$A$4:$A$2000-(J52-365))),ABS('DC4-47'!$A$4:$A$2000-(J52-365)),))</f>
        <v>44124</v>
      </c>
      <c r="I52" s="44" t="e">
        <f>INDEX('DC4-47'!$G$4:$G2031,MATCH(J52,'DC4-47'!$A$4:$A2031,0))</f>
        <v>#N/A</v>
      </c>
      <c r="J52" s="49">
        <f t="shared" si="1"/>
        <v>44114</v>
      </c>
      <c r="K52" s="44" t="e">
        <f t="shared" si="6"/>
        <v>#N/A</v>
      </c>
    </row>
    <row r="53" ht="15" spans="1:11">
      <c r="A53" s="47" t="s">
        <v>454</v>
      </c>
      <c r="B53" s="44">
        <f t="array" ref="B53">MAX(IF('DC4-48'!$K:$K=1,'DC4-48'!$G:$G))</f>
        <v>0</v>
      </c>
      <c r="C53" s="48" t="e">
        <f t="array" ref="C53">INDEX('DC4-48'!$A$4:$A$998,MATCH(B53&amp;1,'DC4-48'!$G$4:$G$998&amp;'DC4-48'!$K$4:$K$998,0))</f>
        <v>#N/A</v>
      </c>
      <c r="D53" s="44">
        <f t="array" ref="D53">MIN(IF('DC4-48'!$K:$K=1,'DC4-48'!$G:$G))</f>
        <v>0</v>
      </c>
      <c r="E53" s="48" t="e">
        <f t="array" ref="E53">INDEX('DC4-48'!$A$4:$A$998,MATCH(D53&amp;1,'DC4-48'!$G$4:$G$998&amp;'DC4-48'!$K$4:$K$998,0))</f>
        <v>#N/A</v>
      </c>
      <c r="F53" s="44">
        <f t="shared" ref="F53:F54" si="7">B53-D53</f>
        <v>0</v>
      </c>
      <c r="G53" s="44">
        <f>INDEX('DC4-48'!$G$4:$G2032,MATCH(H53,'DC4-48'!$A$4:$A2032,0))</f>
        <v>0</v>
      </c>
      <c r="H53" s="49">
        <f t="array" ref="H53">INDEX('DC4-48'!$A$4:$A$2000,MATCH(MIN(ABS('DC4-48'!$A$4:$A$2000-(J53-365))),ABS('DC4-48'!$A$4:$A$2000-(J53-365)),))</f>
        <v>44142</v>
      </c>
      <c r="I53" s="44" t="e">
        <f>INDEX('DC4-48'!$G$4:$G2032,MATCH(J53,'DC4-48'!$A$4:$A2032,0))</f>
        <v>#N/A</v>
      </c>
      <c r="J53" s="49">
        <f t="shared" si="1"/>
        <v>44114</v>
      </c>
      <c r="K53" s="44" t="e">
        <f t="shared" ref="K53:K54" si="8">I53-G53</f>
        <v>#N/A</v>
      </c>
    </row>
    <row r="54" ht="15" spans="1:11">
      <c r="A54" s="47" t="s">
        <v>455</v>
      </c>
      <c r="B54" s="44">
        <f t="array" ref="B54">MAX(IF('DC4-49'!$K:$K=1,'DC4-49'!$G:$G))</f>
        <v>0</v>
      </c>
      <c r="C54" s="48" t="e">
        <f t="array" ref="C54">INDEX('DC4-49'!$A$4:$A$998,MATCH(B54&amp;1,'DC4-49'!$G$4:$G$998&amp;'DC4-49'!$K$4:$K$998,0))</f>
        <v>#N/A</v>
      </c>
      <c r="D54" s="44">
        <f t="array" ref="D54">MIN(IF('DC4-49'!$K:$K=1,'DC4-49'!$G:$G))</f>
        <v>0</v>
      </c>
      <c r="E54" s="48" t="e">
        <f t="array" ref="E54">INDEX('DC4-49'!$A$4:$A$998,MATCH(D54&amp;1,'DC4-49'!$G$4:$G$998&amp;'DC4-49'!$K$4:$K$998,0))</f>
        <v>#N/A</v>
      </c>
      <c r="F54" s="44">
        <f t="shared" si="7"/>
        <v>0</v>
      </c>
      <c r="G54" s="44">
        <f>INDEX('DC4-49'!$G$4:$G2033,MATCH(H54,'DC4-49'!$A$4:$A2033,0))</f>
        <v>0</v>
      </c>
      <c r="H54" s="49">
        <f t="array" ref="H54">INDEX('DC4-49'!$A$4:$A$2000,MATCH(MIN(ABS('DC4-49'!$A$4:$A$2000-(J54-365))),ABS('DC4-49'!$A$4:$A$2000-(J54-365)),))</f>
        <v>44163</v>
      </c>
      <c r="I54" s="44" t="e">
        <f>INDEX('DC4-49'!$G$4:$G2033,MATCH(J54,'DC4-49'!$A$4:$A2033,0))</f>
        <v>#N/A</v>
      </c>
      <c r="J54" s="49">
        <f t="shared" si="1"/>
        <v>44114</v>
      </c>
      <c r="K54" s="44" t="e">
        <f t="shared" si="8"/>
        <v>#N/A</v>
      </c>
    </row>
  </sheetData>
  <mergeCells count="12">
    <mergeCell ref="A1:J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ageMargins left="0.7" right="0.7" top="0.75" bottom="0.75" header="0.3" footer="0.3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30"/>
  <sheetViews>
    <sheetView topLeftCell="A16" workbookViewId="0">
      <selection activeCell="O24" sqref="O24"/>
    </sheetView>
  </sheetViews>
  <sheetFormatPr defaultColWidth="8.75" defaultRowHeight="14.25"/>
  <cols>
    <col min="1" max="1" width="7.5" customWidth="1"/>
    <col min="2" max="3" width="6.75" style="1" customWidth="1"/>
    <col min="4" max="4" width="8.25" style="2" customWidth="1"/>
    <col min="5" max="5" width="10.5" customWidth="1"/>
    <col min="6" max="7" width="9.25" customWidth="1"/>
    <col min="8" max="8" width="8.625" customWidth="1"/>
    <col min="9" max="9" width="5.75" customWidth="1"/>
    <col min="10" max="10" width="8" customWidth="1"/>
    <col min="14" max="14" width="43.75" customWidth="1"/>
    <col min="15" max="15" width="33.75" customWidth="1"/>
  </cols>
  <sheetData>
    <row r="1" spans="1:14">
      <c r="A1" s="3" t="s">
        <v>279</v>
      </c>
      <c r="B1" s="3"/>
      <c r="C1" s="3"/>
      <c r="D1" s="3"/>
      <c r="E1" s="3"/>
      <c r="F1" s="3"/>
      <c r="G1" s="3"/>
      <c r="H1" s="3"/>
      <c r="I1" s="3"/>
      <c r="J1" s="3"/>
      <c r="N1" s="25" t="s">
        <v>280</v>
      </c>
    </row>
    <row r="2" customHeight="1" spans="1:13">
      <c r="A2" s="4" t="s">
        <v>281</v>
      </c>
      <c r="B2" s="5" t="s">
        <v>282</v>
      </c>
      <c r="C2" s="6"/>
      <c r="D2" s="7"/>
      <c r="E2" s="4" t="s">
        <v>283</v>
      </c>
      <c r="F2" s="8" t="s">
        <v>284</v>
      </c>
      <c r="G2" s="9"/>
      <c r="H2" s="10" t="s">
        <v>285</v>
      </c>
      <c r="I2" s="10" t="s">
        <v>456</v>
      </c>
      <c r="J2" s="4" t="s">
        <v>12</v>
      </c>
      <c r="K2" s="26"/>
      <c r="M2" s="27"/>
    </row>
    <row r="3" customHeight="1" spans="1:13">
      <c r="A3" s="11"/>
      <c r="B3" s="12" t="s">
        <v>6</v>
      </c>
      <c r="C3" s="12" t="s">
        <v>7</v>
      </c>
      <c r="D3" s="12" t="s">
        <v>287</v>
      </c>
      <c r="E3" s="11"/>
      <c r="F3" s="13">
        <v>43396</v>
      </c>
      <c r="G3" s="13">
        <v>43403</v>
      </c>
      <c r="H3" s="14"/>
      <c r="I3" s="14"/>
      <c r="J3" s="11"/>
      <c r="K3" s="26" t="s">
        <v>13</v>
      </c>
      <c r="L3" s="12">
        <v>2694.86</v>
      </c>
      <c r="M3" s="27"/>
    </row>
    <row r="4" customHeight="1" spans="1:17">
      <c r="A4" s="15" t="s">
        <v>288</v>
      </c>
      <c r="B4" s="16" t="s">
        <v>10</v>
      </c>
      <c r="C4" s="16" t="s">
        <v>11</v>
      </c>
      <c r="D4" s="17">
        <v>2581.99</v>
      </c>
      <c r="E4" s="18">
        <v>42678</v>
      </c>
      <c r="F4" s="19">
        <f>IF(ISERROR(VLOOKUP(F$3,'DC4-1'!$A$4:H823,7,TRUE)),"",VLOOKUP(F$3,'DC4-1'!$A$4:H813,7,TRUE))</f>
        <v>0</v>
      </c>
      <c r="G4" s="19">
        <f>IF(ISERROR(VLOOKUP(G$3,'DC4-1'!$A$4:I823,7,TRUE)),"",VLOOKUP(G$3,'DC4-1'!$A$4:I813,7,TRUE))</f>
        <v>0</v>
      </c>
      <c r="H4" s="19">
        <f t="shared" ref="H4:H17" si="0">G4-F4</f>
        <v>0</v>
      </c>
      <c r="I4" s="28">
        <f>(G4/1000)/($L$3-2581.994)</f>
        <v>0</v>
      </c>
      <c r="J4" s="29" t="s">
        <v>457</v>
      </c>
      <c r="O4" s="30"/>
      <c r="P4" s="30"/>
      <c r="Q4" s="30"/>
    </row>
    <row r="5" customHeight="1" spans="1:17">
      <c r="A5" s="15" t="s">
        <v>289</v>
      </c>
      <c r="B5" s="16" t="s">
        <v>10</v>
      </c>
      <c r="C5" s="16" t="s">
        <v>11</v>
      </c>
      <c r="D5" s="17">
        <v>2587.15</v>
      </c>
      <c r="E5" s="18">
        <v>42703</v>
      </c>
      <c r="F5" s="19">
        <f>IF(ISERROR(VLOOKUP(F$3,'DC4-2'!$A$4:H824,7,TRUE)),"",VLOOKUP(F$3,'DC4-2'!$A$4:H814,7,TRUE))</f>
        <v>153.499999999894</v>
      </c>
      <c r="G5" s="19">
        <f>IF(ISERROR(VLOOKUP(G$3,'DC4-2'!$A$4:I824,7,TRUE)),"",VLOOKUP(G$3,'DC4-2'!$A$4:I814,7,TRUE))</f>
        <v>146.499999999833</v>
      </c>
      <c r="H5" s="19">
        <f t="shared" si="0"/>
        <v>-7.00000000006185</v>
      </c>
      <c r="I5" s="28">
        <f>(G5/1000)/($L$3-2581.994)</f>
        <v>0.00129799939751416</v>
      </c>
      <c r="J5" s="12"/>
      <c r="O5" s="30"/>
      <c r="P5" s="30"/>
      <c r="Q5" s="30"/>
    </row>
    <row r="6" customHeight="1" spans="1:17">
      <c r="A6" s="15" t="s">
        <v>290</v>
      </c>
      <c r="B6" s="16" t="s">
        <v>10</v>
      </c>
      <c r="C6" s="16" t="s">
        <v>11</v>
      </c>
      <c r="D6" s="17">
        <v>2592.14</v>
      </c>
      <c r="E6" s="18">
        <v>42740</v>
      </c>
      <c r="F6" s="19">
        <f>IF(ISERROR(VLOOKUP(F$3,'DC4-3'!$A$4:H824,7,TRUE)),"",VLOOKUP(F$3,'DC4-3'!$A$4:H814,7,TRUE))</f>
        <v>230.000000000018</v>
      </c>
      <c r="G6" s="19">
        <f>IF(ISERROR(VLOOKUP(G$3,'DC4-3'!$A$4:I824,7,TRUE)),"",VLOOKUP(G$3,'DC4-3'!$A$4:I814,7,TRUE))</f>
        <v>227.499999999964</v>
      </c>
      <c r="H6" s="19">
        <f t="shared" si="0"/>
        <v>-2.50000000005457</v>
      </c>
      <c r="I6" s="28">
        <f t="shared" ref="I6:I17" si="1">(G6/1000)/($L$3-2581.994)</f>
        <v>0.00201566459341133</v>
      </c>
      <c r="J6" s="12"/>
      <c r="O6" s="31"/>
      <c r="P6" s="31"/>
      <c r="Q6" s="31"/>
    </row>
    <row r="7" customHeight="1" spans="1:256">
      <c r="A7" s="15" t="s">
        <v>291</v>
      </c>
      <c r="B7" s="16" t="s">
        <v>10</v>
      </c>
      <c r="C7" s="16" t="s">
        <v>11</v>
      </c>
      <c r="D7" s="17">
        <v>2596.8</v>
      </c>
      <c r="E7" s="18">
        <v>42789</v>
      </c>
      <c r="F7" s="19">
        <f>IF(ISERROR(VLOOKUP(F$3,'DC4-4'!$A$4:H824,7,TRUE)),"",VLOOKUP(F$3,'DC4-4'!$A$4:H814,7,TRUE))</f>
        <v>279.500000000098</v>
      </c>
      <c r="G7" s="19">
        <f>IF(ISERROR(VLOOKUP(G$3,'DC4-4'!$A$4:I824,7,TRUE)),"",VLOOKUP(G$3,'DC4-4'!$A$4:I814,7,TRUE))</f>
        <v>276.000000000295</v>
      </c>
      <c r="H7" s="19">
        <f t="shared" si="0"/>
        <v>-3.49999999980355</v>
      </c>
      <c r="I7" s="28">
        <f t="shared" si="1"/>
        <v>0.00244537770453719</v>
      </c>
      <c r="J7" s="29" t="str">
        <f>IF(ISERROR(VLOOKUP(J$3,'DC4-2'!$A$4:L826,7,TRUE)),"",VLOOKUP(J$3,'DC4-2'!$A$4:L816,7,TRUE))</f>
        <v/>
      </c>
      <c r="O7" s="29"/>
      <c r="P7" s="29"/>
      <c r="Q7" s="29"/>
      <c r="R7" s="29"/>
      <c r="S7" s="29"/>
      <c r="T7" s="29"/>
      <c r="U7" s="29"/>
      <c r="V7" s="29" t="str">
        <f>IF(ISERROR(VLOOKUP(V$3,'DC4-2'!$A$4:X826,7,TRUE)),"",VLOOKUP(V$3,'DC4-2'!$A$4:X816,7,TRUE))</f>
        <v/>
      </c>
      <c r="W7" s="29" t="str">
        <f>IF(ISERROR(VLOOKUP(W$3,'DC4-2'!$A$4:Y826,7,TRUE)),"",VLOOKUP(W$3,'DC4-2'!$A$4:Y816,7,TRUE))</f>
        <v/>
      </c>
      <c r="X7" s="29" t="str">
        <f>IF(ISERROR(VLOOKUP(X$3,'DC4-2'!$A$4:Z826,7,TRUE)),"",VLOOKUP(X$3,'DC4-2'!$A$4:Z816,7,TRUE))</f>
        <v/>
      </c>
      <c r="Y7" s="29" t="str">
        <f>IF(ISERROR(VLOOKUP(Y$3,'DC4-2'!$A$4:AA826,7,TRUE)),"",VLOOKUP(Y$3,'DC4-2'!$A$4:AA816,7,TRUE))</f>
        <v/>
      </c>
      <c r="Z7" s="29" t="str">
        <f>IF(ISERROR(VLOOKUP(Z$3,'DC4-2'!$A$4:AB826,7,TRUE)),"",VLOOKUP(Z$3,'DC4-2'!$A$4:AB816,7,TRUE))</f>
        <v/>
      </c>
      <c r="AA7" s="29" t="str">
        <f>IF(ISERROR(VLOOKUP(AA$3,'DC4-2'!$A$4:AC826,7,TRUE)),"",VLOOKUP(AA$3,'DC4-2'!$A$4:AC816,7,TRUE))</f>
        <v/>
      </c>
      <c r="AB7" s="29" t="str">
        <f>IF(ISERROR(VLOOKUP(AB$3,'DC4-2'!$A$4:AD826,7,TRUE)),"",VLOOKUP(AB$3,'DC4-2'!$A$4:AD816,7,TRUE))</f>
        <v/>
      </c>
      <c r="AC7" s="29" t="str">
        <f>IF(ISERROR(VLOOKUP(AC$3,'DC4-2'!$A$4:AE826,7,TRUE)),"",VLOOKUP(AC$3,'DC4-2'!$A$4:AE816,7,TRUE))</f>
        <v/>
      </c>
      <c r="AD7" s="29" t="str">
        <f>IF(ISERROR(VLOOKUP(AD$3,'DC4-2'!$A$4:AF826,7,TRUE)),"",VLOOKUP(AD$3,'DC4-2'!$A$4:AF816,7,TRUE))</f>
        <v/>
      </c>
      <c r="AE7" s="29" t="str">
        <f>IF(ISERROR(VLOOKUP(AE$3,'DC4-2'!$A$4:AG826,7,TRUE)),"",VLOOKUP(AE$3,'DC4-2'!$A$4:AG816,7,TRUE))</f>
        <v/>
      </c>
      <c r="AF7" s="29" t="str">
        <f>IF(ISERROR(VLOOKUP(AF$3,'DC4-2'!$A$4:AH826,7,TRUE)),"",VLOOKUP(AF$3,'DC4-2'!$A$4:AH816,7,TRUE))</f>
        <v/>
      </c>
      <c r="AG7" s="29" t="str">
        <f>IF(ISERROR(VLOOKUP(AG$3,'DC4-2'!$A$4:AI826,7,TRUE)),"",VLOOKUP(AG$3,'DC4-2'!$A$4:AI816,7,TRUE))</f>
        <v/>
      </c>
      <c r="AH7" s="29" t="str">
        <f>IF(ISERROR(VLOOKUP(AH$3,'DC4-2'!$A$4:AJ826,7,TRUE)),"",VLOOKUP(AH$3,'DC4-2'!$A$4:AJ816,7,TRUE))</f>
        <v/>
      </c>
      <c r="AI7" s="29" t="str">
        <f>IF(ISERROR(VLOOKUP(AI$3,'DC4-2'!$A$4:AK826,7,TRUE)),"",VLOOKUP(AI$3,'DC4-2'!$A$4:AK816,7,TRUE))</f>
        <v/>
      </c>
      <c r="AJ7" s="29" t="str">
        <f>IF(ISERROR(VLOOKUP(AJ$3,'DC4-2'!$A$4:AL826,7,TRUE)),"",VLOOKUP(AJ$3,'DC4-2'!$A$4:AL816,7,TRUE))</f>
        <v/>
      </c>
      <c r="AK7" s="29" t="str">
        <f>IF(ISERROR(VLOOKUP(AK$3,'DC4-2'!$A$4:AM826,7,TRUE)),"",VLOOKUP(AK$3,'DC4-2'!$A$4:AM816,7,TRUE))</f>
        <v/>
      </c>
      <c r="AL7" s="29" t="str">
        <f>IF(ISERROR(VLOOKUP(AL$3,'DC4-2'!$A$4:AN826,7,TRUE)),"",VLOOKUP(AL$3,'DC4-2'!$A$4:AN816,7,TRUE))</f>
        <v/>
      </c>
      <c r="AM7" s="29" t="str">
        <f>IF(ISERROR(VLOOKUP(AM$3,'DC4-2'!$A$4:AO826,7,TRUE)),"",VLOOKUP(AM$3,'DC4-2'!$A$4:AO816,7,TRUE))</f>
        <v/>
      </c>
      <c r="AN7" s="29" t="str">
        <f>IF(ISERROR(VLOOKUP(AN$3,'DC4-2'!$A$4:AP826,7,TRUE)),"",VLOOKUP(AN$3,'DC4-2'!$A$4:AP816,7,TRUE))</f>
        <v/>
      </c>
      <c r="AO7" s="29" t="str">
        <f>IF(ISERROR(VLOOKUP(AO$3,'DC4-2'!$A$4:AQ826,7,TRUE)),"",VLOOKUP(AO$3,'DC4-2'!$A$4:AQ816,7,TRUE))</f>
        <v/>
      </c>
      <c r="AP7" s="29" t="str">
        <f>IF(ISERROR(VLOOKUP(AP$3,'DC4-2'!$A$4:AR826,7,TRUE)),"",VLOOKUP(AP$3,'DC4-2'!$A$4:AR816,7,TRUE))</f>
        <v/>
      </c>
      <c r="AQ7" s="29" t="str">
        <f>IF(ISERROR(VLOOKUP(AQ$3,'DC4-2'!$A$4:AS826,7,TRUE)),"",VLOOKUP(AQ$3,'DC4-2'!$A$4:AS816,7,TRUE))</f>
        <v/>
      </c>
      <c r="AR7" s="29" t="str">
        <f>IF(ISERROR(VLOOKUP(AR$3,'DC4-2'!$A$4:AT826,7,TRUE)),"",VLOOKUP(AR$3,'DC4-2'!$A$4:AT816,7,TRUE))</f>
        <v/>
      </c>
      <c r="AS7" s="29" t="str">
        <f>IF(ISERROR(VLOOKUP(AS$3,'DC4-2'!$A$4:AU826,7,TRUE)),"",VLOOKUP(AS$3,'DC4-2'!$A$4:AU816,7,TRUE))</f>
        <v/>
      </c>
      <c r="AT7" s="29" t="str">
        <f>IF(ISERROR(VLOOKUP(AT$3,'DC4-2'!$A$4:AV826,7,TRUE)),"",VLOOKUP(AT$3,'DC4-2'!$A$4:AV816,7,TRUE))</f>
        <v/>
      </c>
      <c r="AU7" s="29" t="str">
        <f>IF(ISERROR(VLOOKUP(AU$3,'DC4-2'!$A$4:AW826,7,TRUE)),"",VLOOKUP(AU$3,'DC4-2'!$A$4:AW816,7,TRUE))</f>
        <v/>
      </c>
      <c r="AV7" s="29" t="str">
        <f>IF(ISERROR(VLOOKUP(AV$3,'DC4-2'!$A$4:AX826,7,TRUE)),"",VLOOKUP(AV$3,'DC4-2'!$A$4:AX816,7,TRUE))</f>
        <v/>
      </c>
      <c r="AW7" s="29" t="str">
        <f>IF(ISERROR(VLOOKUP(AW$3,'DC4-2'!$A$4:AY826,7,TRUE)),"",VLOOKUP(AW$3,'DC4-2'!$A$4:AY816,7,TRUE))</f>
        <v/>
      </c>
      <c r="AX7" s="29" t="str">
        <f>IF(ISERROR(VLOOKUP(AX$3,'DC4-2'!$A$4:AZ826,7,TRUE)),"",VLOOKUP(AX$3,'DC4-2'!$A$4:AZ816,7,TRUE))</f>
        <v/>
      </c>
      <c r="AY7" s="29" t="str">
        <f>IF(ISERROR(VLOOKUP(AY$3,'DC4-2'!$A$4:BA826,7,TRUE)),"",VLOOKUP(AY$3,'DC4-2'!$A$4:BA816,7,TRUE))</f>
        <v/>
      </c>
      <c r="AZ7" s="29" t="str">
        <f>IF(ISERROR(VLOOKUP(AZ$3,'DC4-2'!$A$4:BB826,7,TRUE)),"",VLOOKUP(AZ$3,'DC4-2'!$A$4:BB816,7,TRUE))</f>
        <v/>
      </c>
      <c r="BA7" s="29" t="str">
        <f>IF(ISERROR(VLOOKUP(BA$3,'DC4-2'!$A$4:BC826,7,TRUE)),"",VLOOKUP(BA$3,'DC4-2'!$A$4:BC816,7,TRUE))</f>
        <v/>
      </c>
      <c r="BB7" s="29" t="str">
        <f>IF(ISERROR(VLOOKUP(BB$3,'DC4-2'!$A$4:BD826,7,TRUE)),"",VLOOKUP(BB$3,'DC4-2'!$A$4:BD816,7,TRUE))</f>
        <v/>
      </c>
      <c r="BC7" s="29" t="str">
        <f>IF(ISERROR(VLOOKUP(BC$3,'DC4-2'!$A$4:BE826,7,TRUE)),"",VLOOKUP(BC$3,'DC4-2'!$A$4:BE816,7,TRUE))</f>
        <v/>
      </c>
      <c r="BD7" s="29" t="str">
        <f>IF(ISERROR(VLOOKUP(BD$3,'DC4-2'!$A$4:BF826,7,TRUE)),"",VLOOKUP(BD$3,'DC4-2'!$A$4:BF816,7,TRUE))</f>
        <v/>
      </c>
      <c r="BE7" s="29" t="str">
        <f>IF(ISERROR(VLOOKUP(BE$3,'DC4-2'!$A$4:BG826,7,TRUE)),"",VLOOKUP(BE$3,'DC4-2'!$A$4:BG816,7,TRUE))</f>
        <v/>
      </c>
      <c r="BF7" s="29" t="str">
        <f>IF(ISERROR(VLOOKUP(BF$3,'DC4-2'!$A$4:BH826,7,TRUE)),"",VLOOKUP(BF$3,'DC4-2'!$A$4:BH816,7,TRUE))</f>
        <v/>
      </c>
      <c r="BG7" s="29" t="str">
        <f>IF(ISERROR(VLOOKUP(BG$3,'DC4-2'!$A$4:BI826,7,TRUE)),"",VLOOKUP(BG$3,'DC4-2'!$A$4:BI816,7,TRUE))</f>
        <v/>
      </c>
      <c r="BH7" s="29" t="str">
        <f>IF(ISERROR(VLOOKUP(BH$3,'DC4-2'!$A$4:BJ826,7,TRUE)),"",VLOOKUP(BH$3,'DC4-2'!$A$4:BJ816,7,TRUE))</f>
        <v/>
      </c>
      <c r="BI7" s="29" t="str">
        <f>IF(ISERROR(VLOOKUP(BI$3,'DC4-2'!$A$4:BK826,7,TRUE)),"",VLOOKUP(BI$3,'DC4-2'!$A$4:BK816,7,TRUE))</f>
        <v/>
      </c>
      <c r="BJ7" s="29" t="str">
        <f>IF(ISERROR(VLOOKUP(BJ$3,'DC4-2'!$A$4:BL826,7,TRUE)),"",VLOOKUP(BJ$3,'DC4-2'!$A$4:BL816,7,TRUE))</f>
        <v/>
      </c>
      <c r="BK7" s="29" t="str">
        <f>IF(ISERROR(VLOOKUP(BK$3,'DC4-2'!$A$4:BM826,7,TRUE)),"",VLOOKUP(BK$3,'DC4-2'!$A$4:BM816,7,TRUE))</f>
        <v/>
      </c>
      <c r="BL7" s="29" t="str">
        <f>IF(ISERROR(VLOOKUP(BL$3,'DC4-2'!$A$4:BN826,7,TRUE)),"",VLOOKUP(BL$3,'DC4-2'!$A$4:BN816,7,TRUE))</f>
        <v/>
      </c>
      <c r="BM7" s="29" t="str">
        <f>IF(ISERROR(VLOOKUP(BM$3,'DC4-2'!$A$4:BO826,7,TRUE)),"",VLOOKUP(BM$3,'DC4-2'!$A$4:BO816,7,TRUE))</f>
        <v/>
      </c>
      <c r="BN7" s="29" t="str">
        <f>IF(ISERROR(VLOOKUP(BN$3,'DC4-2'!$A$4:BP826,7,TRUE)),"",VLOOKUP(BN$3,'DC4-2'!$A$4:BP816,7,TRUE))</f>
        <v/>
      </c>
      <c r="BO7" s="29" t="str">
        <f>IF(ISERROR(VLOOKUP(BO$3,'DC4-2'!$A$4:BQ826,7,TRUE)),"",VLOOKUP(BO$3,'DC4-2'!$A$4:BQ816,7,TRUE))</f>
        <v/>
      </c>
      <c r="BP7" s="29" t="str">
        <f>IF(ISERROR(VLOOKUP(BP$3,'DC4-2'!$A$4:BR826,7,TRUE)),"",VLOOKUP(BP$3,'DC4-2'!$A$4:BR816,7,TRUE))</f>
        <v/>
      </c>
      <c r="BQ7" s="29" t="str">
        <f>IF(ISERROR(VLOOKUP(BQ$3,'DC4-2'!$A$4:BS826,7,TRUE)),"",VLOOKUP(BQ$3,'DC4-2'!$A$4:BS816,7,TRUE))</f>
        <v/>
      </c>
      <c r="BR7" s="29" t="str">
        <f>IF(ISERROR(VLOOKUP(BR$3,'DC4-2'!$A$4:BT826,7,TRUE)),"",VLOOKUP(BR$3,'DC4-2'!$A$4:BT816,7,TRUE))</f>
        <v/>
      </c>
      <c r="BS7" s="29" t="str">
        <f>IF(ISERROR(VLOOKUP(BS$3,'DC4-2'!$A$4:BU826,7,TRUE)),"",VLOOKUP(BS$3,'DC4-2'!$A$4:BU816,7,TRUE))</f>
        <v/>
      </c>
      <c r="BT7" s="29" t="str">
        <f>IF(ISERROR(VLOOKUP(BT$3,'DC4-2'!$A$4:BV826,7,TRUE)),"",VLOOKUP(BT$3,'DC4-2'!$A$4:BV816,7,TRUE))</f>
        <v/>
      </c>
      <c r="BU7" s="29" t="str">
        <f>IF(ISERROR(VLOOKUP(BU$3,'DC4-2'!$A$4:BW826,7,TRUE)),"",VLOOKUP(BU$3,'DC4-2'!$A$4:BW816,7,TRUE))</f>
        <v/>
      </c>
      <c r="BV7" s="29" t="str">
        <f>IF(ISERROR(VLOOKUP(BV$3,'DC4-2'!$A$4:BX826,7,TRUE)),"",VLOOKUP(BV$3,'DC4-2'!$A$4:BX816,7,TRUE))</f>
        <v/>
      </c>
      <c r="BW7" s="29" t="str">
        <f>IF(ISERROR(VLOOKUP(BW$3,'DC4-2'!$A$4:BY826,7,TRUE)),"",VLOOKUP(BW$3,'DC4-2'!$A$4:BY816,7,TRUE))</f>
        <v/>
      </c>
      <c r="BX7" s="29" t="str">
        <f>IF(ISERROR(VLOOKUP(BX$3,'DC4-2'!$A$4:BZ826,7,TRUE)),"",VLOOKUP(BX$3,'DC4-2'!$A$4:BZ816,7,TRUE))</f>
        <v/>
      </c>
      <c r="BY7" s="29" t="str">
        <f>IF(ISERROR(VLOOKUP(BY$3,'DC4-2'!$A$4:CA826,7,TRUE)),"",VLOOKUP(BY$3,'DC4-2'!$A$4:CA816,7,TRUE))</f>
        <v/>
      </c>
      <c r="BZ7" s="29" t="str">
        <f>IF(ISERROR(VLOOKUP(BZ$3,'DC4-2'!$A$4:CB826,7,TRUE)),"",VLOOKUP(BZ$3,'DC4-2'!$A$4:CB816,7,TRUE))</f>
        <v/>
      </c>
      <c r="CA7" s="29" t="str">
        <f>IF(ISERROR(VLOOKUP(CA$3,'DC4-2'!$A$4:CC826,7,TRUE)),"",VLOOKUP(CA$3,'DC4-2'!$A$4:CC816,7,TRUE))</f>
        <v/>
      </c>
      <c r="CB7" s="29" t="str">
        <f>IF(ISERROR(VLOOKUP(CB$3,'DC4-2'!$A$4:CD826,7,TRUE)),"",VLOOKUP(CB$3,'DC4-2'!$A$4:CD816,7,TRUE))</f>
        <v/>
      </c>
      <c r="CC7" s="29" t="str">
        <f>IF(ISERROR(VLOOKUP(CC$3,'DC4-2'!$A$4:CE826,7,TRUE)),"",VLOOKUP(CC$3,'DC4-2'!$A$4:CE816,7,TRUE))</f>
        <v/>
      </c>
      <c r="CD7" s="29" t="str">
        <f>IF(ISERROR(VLOOKUP(CD$3,'DC4-2'!$A$4:CF826,7,TRUE)),"",VLOOKUP(CD$3,'DC4-2'!$A$4:CF816,7,TRUE))</f>
        <v/>
      </c>
      <c r="CE7" s="29" t="str">
        <f>IF(ISERROR(VLOOKUP(CE$3,'DC4-2'!$A$4:CG826,7,TRUE)),"",VLOOKUP(CE$3,'DC4-2'!$A$4:CG816,7,TRUE))</f>
        <v/>
      </c>
      <c r="CF7" s="29" t="str">
        <f>IF(ISERROR(VLOOKUP(CF$3,'DC4-2'!$A$4:CH826,7,TRUE)),"",VLOOKUP(CF$3,'DC4-2'!$A$4:CH816,7,TRUE))</f>
        <v/>
      </c>
      <c r="CG7" s="29" t="str">
        <f>IF(ISERROR(VLOOKUP(CG$3,'DC4-2'!$A$4:CI826,7,TRUE)),"",VLOOKUP(CG$3,'DC4-2'!$A$4:CI816,7,TRUE))</f>
        <v/>
      </c>
      <c r="CH7" s="29" t="str">
        <f>IF(ISERROR(VLOOKUP(CH$3,'DC4-2'!$A$4:CJ826,7,TRUE)),"",VLOOKUP(CH$3,'DC4-2'!$A$4:CJ816,7,TRUE))</f>
        <v/>
      </c>
      <c r="CI7" s="29" t="str">
        <f>IF(ISERROR(VLOOKUP(CI$3,'DC4-2'!$A$4:CK826,7,TRUE)),"",VLOOKUP(CI$3,'DC4-2'!$A$4:CK816,7,TRUE))</f>
        <v/>
      </c>
      <c r="CJ7" s="29" t="str">
        <f>IF(ISERROR(VLOOKUP(CJ$3,'DC4-2'!$A$4:CL826,7,TRUE)),"",VLOOKUP(CJ$3,'DC4-2'!$A$4:CL816,7,TRUE))</f>
        <v/>
      </c>
      <c r="CK7" s="29" t="str">
        <f>IF(ISERROR(VLOOKUP(CK$3,'DC4-2'!$A$4:CM826,7,TRUE)),"",VLOOKUP(CK$3,'DC4-2'!$A$4:CM816,7,TRUE))</f>
        <v/>
      </c>
      <c r="CL7" s="29" t="str">
        <f>IF(ISERROR(VLOOKUP(CL$3,'DC4-2'!$A$4:CN826,7,TRUE)),"",VLOOKUP(CL$3,'DC4-2'!$A$4:CN816,7,TRUE))</f>
        <v/>
      </c>
      <c r="CM7" s="29" t="str">
        <f>IF(ISERROR(VLOOKUP(CM$3,'DC4-2'!$A$4:CO826,7,TRUE)),"",VLOOKUP(CM$3,'DC4-2'!$A$4:CO816,7,TRUE))</f>
        <v/>
      </c>
      <c r="CN7" s="29" t="str">
        <f>IF(ISERROR(VLOOKUP(CN$3,'DC4-2'!$A$4:CP826,7,TRUE)),"",VLOOKUP(CN$3,'DC4-2'!$A$4:CP816,7,TRUE))</f>
        <v/>
      </c>
      <c r="CO7" s="29" t="str">
        <f>IF(ISERROR(VLOOKUP(CO$3,'DC4-2'!$A$4:CQ826,7,TRUE)),"",VLOOKUP(CO$3,'DC4-2'!$A$4:CQ816,7,TRUE))</f>
        <v/>
      </c>
      <c r="CP7" s="29" t="str">
        <f>IF(ISERROR(VLOOKUP(CP$3,'DC4-2'!$A$4:CR826,7,TRUE)),"",VLOOKUP(CP$3,'DC4-2'!$A$4:CR816,7,TRUE))</f>
        <v/>
      </c>
      <c r="CQ7" s="29" t="str">
        <f>IF(ISERROR(VLOOKUP(CQ$3,'DC4-2'!$A$4:CS826,7,TRUE)),"",VLOOKUP(CQ$3,'DC4-2'!$A$4:CS816,7,TRUE))</f>
        <v/>
      </c>
      <c r="CR7" s="29" t="str">
        <f>IF(ISERROR(VLOOKUP(CR$3,'DC4-2'!$A$4:CT826,7,TRUE)),"",VLOOKUP(CR$3,'DC4-2'!$A$4:CT816,7,TRUE))</f>
        <v/>
      </c>
      <c r="CS7" s="29" t="str">
        <f>IF(ISERROR(VLOOKUP(CS$3,'DC4-2'!$A$4:CU826,7,TRUE)),"",VLOOKUP(CS$3,'DC4-2'!$A$4:CU816,7,TRUE))</f>
        <v/>
      </c>
      <c r="CT7" s="29" t="str">
        <f>IF(ISERROR(VLOOKUP(CT$3,'DC4-2'!$A$4:CV826,7,TRUE)),"",VLOOKUP(CT$3,'DC4-2'!$A$4:CV816,7,TRUE))</f>
        <v/>
      </c>
      <c r="CU7" s="29" t="str">
        <f>IF(ISERROR(VLOOKUP(CU$3,'DC4-2'!$A$4:CW826,7,TRUE)),"",VLOOKUP(CU$3,'DC4-2'!$A$4:CW816,7,TRUE))</f>
        <v/>
      </c>
      <c r="CV7" s="29" t="str">
        <f>IF(ISERROR(VLOOKUP(CV$3,'DC4-2'!$A$4:CX826,7,TRUE)),"",VLOOKUP(CV$3,'DC4-2'!$A$4:CX816,7,TRUE))</f>
        <v/>
      </c>
      <c r="CW7" s="29" t="str">
        <f>IF(ISERROR(VLOOKUP(CW$3,'DC4-2'!$A$4:CY826,7,TRUE)),"",VLOOKUP(CW$3,'DC4-2'!$A$4:CY816,7,TRUE))</f>
        <v/>
      </c>
      <c r="CX7" s="29" t="str">
        <f>IF(ISERROR(VLOOKUP(CX$3,'DC4-2'!$A$4:CZ826,7,TRUE)),"",VLOOKUP(CX$3,'DC4-2'!$A$4:CZ816,7,TRUE))</f>
        <v/>
      </c>
      <c r="CY7" s="29" t="str">
        <f>IF(ISERROR(VLOOKUP(CY$3,'DC4-2'!$A$4:DA826,7,TRUE)),"",VLOOKUP(CY$3,'DC4-2'!$A$4:DA816,7,TRUE))</f>
        <v/>
      </c>
      <c r="CZ7" s="29" t="str">
        <f>IF(ISERROR(VLOOKUP(CZ$3,'DC4-2'!$A$4:DB826,7,TRUE)),"",VLOOKUP(CZ$3,'DC4-2'!$A$4:DB816,7,TRUE))</f>
        <v/>
      </c>
      <c r="DA7" s="29" t="str">
        <f>IF(ISERROR(VLOOKUP(DA$3,'DC4-2'!$A$4:DC826,7,TRUE)),"",VLOOKUP(DA$3,'DC4-2'!$A$4:DC816,7,TRUE))</f>
        <v/>
      </c>
      <c r="DB7" s="29" t="str">
        <f>IF(ISERROR(VLOOKUP(DB$3,'DC4-2'!$A$4:DD826,7,TRUE)),"",VLOOKUP(DB$3,'DC4-2'!$A$4:DD816,7,TRUE))</f>
        <v/>
      </c>
      <c r="DC7" s="29" t="str">
        <f>IF(ISERROR(VLOOKUP(DC$3,'DC4-2'!$A$4:DE826,7,TRUE)),"",VLOOKUP(DC$3,'DC4-2'!$A$4:DE816,7,TRUE))</f>
        <v/>
      </c>
      <c r="DD7" s="29" t="str">
        <f>IF(ISERROR(VLOOKUP(DD$3,'DC4-2'!$A$4:DF826,7,TRUE)),"",VLOOKUP(DD$3,'DC4-2'!$A$4:DF816,7,TRUE))</f>
        <v/>
      </c>
      <c r="DE7" s="29" t="str">
        <f>IF(ISERROR(VLOOKUP(DE$3,'DC4-2'!$A$4:DG826,7,TRUE)),"",VLOOKUP(DE$3,'DC4-2'!$A$4:DG816,7,TRUE))</f>
        <v/>
      </c>
      <c r="DF7" s="29" t="str">
        <f>IF(ISERROR(VLOOKUP(DF$3,'DC4-2'!$A$4:DH826,7,TRUE)),"",VLOOKUP(DF$3,'DC4-2'!$A$4:DH816,7,TRUE))</f>
        <v/>
      </c>
      <c r="DG7" s="29" t="str">
        <f>IF(ISERROR(VLOOKUP(DG$3,'DC4-2'!$A$4:DI826,7,TRUE)),"",VLOOKUP(DG$3,'DC4-2'!$A$4:DI816,7,TRUE))</f>
        <v/>
      </c>
      <c r="DH7" s="29" t="str">
        <f>IF(ISERROR(VLOOKUP(DH$3,'DC4-2'!$A$4:DJ826,7,TRUE)),"",VLOOKUP(DH$3,'DC4-2'!$A$4:DJ816,7,TRUE))</f>
        <v/>
      </c>
      <c r="DI7" s="29" t="str">
        <f>IF(ISERROR(VLOOKUP(DI$3,'DC4-2'!$A$4:DK826,7,TRUE)),"",VLOOKUP(DI$3,'DC4-2'!$A$4:DK816,7,TRUE))</f>
        <v/>
      </c>
      <c r="DJ7" s="29" t="str">
        <f>IF(ISERROR(VLOOKUP(DJ$3,'DC4-2'!$A$4:DL826,7,TRUE)),"",VLOOKUP(DJ$3,'DC4-2'!$A$4:DL816,7,TRUE))</f>
        <v/>
      </c>
      <c r="DK7" s="29" t="str">
        <f>IF(ISERROR(VLOOKUP(DK$3,'DC4-2'!$A$4:DM826,7,TRUE)),"",VLOOKUP(DK$3,'DC4-2'!$A$4:DM816,7,TRUE))</f>
        <v/>
      </c>
      <c r="DL7" s="29" t="str">
        <f>IF(ISERROR(VLOOKUP(DL$3,'DC4-2'!$A$4:DN826,7,TRUE)),"",VLOOKUP(DL$3,'DC4-2'!$A$4:DN816,7,TRUE))</f>
        <v/>
      </c>
      <c r="DM7" s="29" t="str">
        <f>IF(ISERROR(VLOOKUP(DM$3,'DC4-2'!$A$4:DO826,7,TRUE)),"",VLOOKUP(DM$3,'DC4-2'!$A$4:DO816,7,TRUE))</f>
        <v/>
      </c>
      <c r="DN7" s="29" t="str">
        <f>IF(ISERROR(VLOOKUP(DN$3,'DC4-2'!$A$4:DP826,7,TRUE)),"",VLOOKUP(DN$3,'DC4-2'!$A$4:DP816,7,TRUE))</f>
        <v/>
      </c>
      <c r="DO7" s="29" t="str">
        <f>IF(ISERROR(VLOOKUP(DO$3,'DC4-2'!$A$4:DQ826,7,TRUE)),"",VLOOKUP(DO$3,'DC4-2'!$A$4:DQ816,7,TRUE))</f>
        <v/>
      </c>
      <c r="DP7" s="29" t="str">
        <f>IF(ISERROR(VLOOKUP(DP$3,'DC4-2'!$A$4:DR826,7,TRUE)),"",VLOOKUP(DP$3,'DC4-2'!$A$4:DR816,7,TRUE))</f>
        <v/>
      </c>
      <c r="DQ7" s="29" t="str">
        <f>IF(ISERROR(VLOOKUP(DQ$3,'DC4-2'!$A$4:DS826,7,TRUE)),"",VLOOKUP(DQ$3,'DC4-2'!$A$4:DS816,7,TRUE))</f>
        <v/>
      </c>
      <c r="DR7" s="29" t="str">
        <f>IF(ISERROR(VLOOKUP(DR$3,'DC4-2'!$A$4:DT826,7,TRUE)),"",VLOOKUP(DR$3,'DC4-2'!$A$4:DT816,7,TRUE))</f>
        <v/>
      </c>
      <c r="DS7" s="29" t="str">
        <f>IF(ISERROR(VLOOKUP(DS$3,'DC4-2'!$A$4:DU826,7,TRUE)),"",VLOOKUP(DS$3,'DC4-2'!$A$4:DU816,7,TRUE))</f>
        <v/>
      </c>
      <c r="DT7" s="29" t="str">
        <f>IF(ISERROR(VLOOKUP(DT$3,'DC4-2'!$A$4:DV826,7,TRUE)),"",VLOOKUP(DT$3,'DC4-2'!$A$4:DV816,7,TRUE))</f>
        <v/>
      </c>
      <c r="DU7" s="29" t="str">
        <f>IF(ISERROR(VLOOKUP(DU$3,'DC4-2'!$A$4:DW826,7,TRUE)),"",VLOOKUP(DU$3,'DC4-2'!$A$4:DW816,7,TRUE))</f>
        <v/>
      </c>
      <c r="DV7" s="29" t="str">
        <f>IF(ISERROR(VLOOKUP(DV$3,'DC4-2'!$A$4:DX826,7,TRUE)),"",VLOOKUP(DV$3,'DC4-2'!$A$4:DX816,7,TRUE))</f>
        <v/>
      </c>
      <c r="DW7" s="29" t="str">
        <f>IF(ISERROR(VLOOKUP(DW$3,'DC4-2'!$A$4:DY826,7,TRUE)),"",VLOOKUP(DW$3,'DC4-2'!$A$4:DY816,7,TRUE))</f>
        <v/>
      </c>
      <c r="DX7" s="29" t="str">
        <f>IF(ISERROR(VLOOKUP(DX$3,'DC4-2'!$A$4:DZ826,7,TRUE)),"",VLOOKUP(DX$3,'DC4-2'!$A$4:DZ816,7,TRUE))</f>
        <v/>
      </c>
      <c r="DY7" s="29" t="str">
        <f>IF(ISERROR(VLOOKUP(DY$3,'DC4-2'!$A$4:EA826,7,TRUE)),"",VLOOKUP(DY$3,'DC4-2'!$A$4:EA816,7,TRUE))</f>
        <v/>
      </c>
      <c r="DZ7" s="29" t="str">
        <f>IF(ISERROR(VLOOKUP(DZ$3,'DC4-2'!$A$4:EB826,7,TRUE)),"",VLOOKUP(DZ$3,'DC4-2'!$A$4:EB816,7,TRUE))</f>
        <v/>
      </c>
      <c r="EA7" s="29" t="str">
        <f>IF(ISERROR(VLOOKUP(EA$3,'DC4-2'!$A$4:EC826,7,TRUE)),"",VLOOKUP(EA$3,'DC4-2'!$A$4:EC816,7,TRUE))</f>
        <v/>
      </c>
      <c r="EB7" s="29" t="str">
        <f>IF(ISERROR(VLOOKUP(EB$3,'DC4-2'!$A$4:ED826,7,TRUE)),"",VLOOKUP(EB$3,'DC4-2'!$A$4:ED816,7,TRUE))</f>
        <v/>
      </c>
      <c r="EC7" s="29" t="str">
        <f>IF(ISERROR(VLOOKUP(EC$3,'DC4-2'!$A$4:EE826,7,TRUE)),"",VLOOKUP(EC$3,'DC4-2'!$A$4:EE816,7,TRUE))</f>
        <v/>
      </c>
      <c r="ED7" s="29" t="str">
        <f>IF(ISERROR(VLOOKUP(ED$3,'DC4-2'!$A$4:EF826,7,TRUE)),"",VLOOKUP(ED$3,'DC4-2'!$A$4:EF816,7,TRUE))</f>
        <v/>
      </c>
      <c r="EE7" s="29" t="str">
        <f>IF(ISERROR(VLOOKUP(EE$3,'DC4-2'!$A$4:EG826,7,TRUE)),"",VLOOKUP(EE$3,'DC4-2'!$A$4:EG816,7,TRUE))</f>
        <v/>
      </c>
      <c r="EF7" s="29" t="str">
        <f>IF(ISERROR(VLOOKUP(EF$3,'DC4-2'!$A$4:EH826,7,TRUE)),"",VLOOKUP(EF$3,'DC4-2'!$A$4:EH816,7,TRUE))</f>
        <v/>
      </c>
      <c r="EG7" s="29" t="str">
        <f>IF(ISERROR(VLOOKUP(EG$3,'DC4-2'!$A$4:EI826,7,TRUE)),"",VLOOKUP(EG$3,'DC4-2'!$A$4:EI816,7,TRUE))</f>
        <v/>
      </c>
      <c r="EH7" s="29" t="str">
        <f>IF(ISERROR(VLOOKUP(EH$3,'DC4-2'!$A$4:EJ826,7,TRUE)),"",VLOOKUP(EH$3,'DC4-2'!$A$4:EJ816,7,TRUE))</f>
        <v/>
      </c>
      <c r="EI7" s="29" t="str">
        <f>IF(ISERROR(VLOOKUP(EI$3,'DC4-2'!$A$4:EK826,7,TRUE)),"",VLOOKUP(EI$3,'DC4-2'!$A$4:EK816,7,TRUE))</f>
        <v/>
      </c>
      <c r="EJ7" s="29" t="str">
        <f>IF(ISERROR(VLOOKUP(EJ$3,'DC4-2'!$A$4:EL826,7,TRUE)),"",VLOOKUP(EJ$3,'DC4-2'!$A$4:EL816,7,TRUE))</f>
        <v/>
      </c>
      <c r="EK7" s="29" t="str">
        <f>IF(ISERROR(VLOOKUP(EK$3,'DC4-2'!$A$4:EM826,7,TRUE)),"",VLOOKUP(EK$3,'DC4-2'!$A$4:EM816,7,TRUE))</f>
        <v/>
      </c>
      <c r="EL7" s="29" t="str">
        <f>IF(ISERROR(VLOOKUP(EL$3,'DC4-2'!$A$4:EN826,7,TRUE)),"",VLOOKUP(EL$3,'DC4-2'!$A$4:EN816,7,TRUE))</f>
        <v/>
      </c>
      <c r="EM7" s="29" t="str">
        <f>IF(ISERROR(VLOOKUP(EM$3,'DC4-2'!$A$4:EO826,7,TRUE)),"",VLOOKUP(EM$3,'DC4-2'!$A$4:EO816,7,TRUE))</f>
        <v/>
      </c>
      <c r="EN7" s="29" t="str">
        <f>IF(ISERROR(VLOOKUP(EN$3,'DC4-2'!$A$4:EP826,7,TRUE)),"",VLOOKUP(EN$3,'DC4-2'!$A$4:EP816,7,TRUE))</f>
        <v/>
      </c>
      <c r="EO7" s="29" t="str">
        <f>IF(ISERROR(VLOOKUP(EO$3,'DC4-2'!$A$4:EQ826,7,TRUE)),"",VLOOKUP(EO$3,'DC4-2'!$A$4:EQ816,7,TRUE))</f>
        <v/>
      </c>
      <c r="EP7" s="29" t="str">
        <f>IF(ISERROR(VLOOKUP(EP$3,'DC4-2'!$A$4:ER826,7,TRUE)),"",VLOOKUP(EP$3,'DC4-2'!$A$4:ER816,7,TRUE))</f>
        <v/>
      </c>
      <c r="EQ7" s="29" t="str">
        <f>IF(ISERROR(VLOOKUP(EQ$3,'DC4-2'!$A$4:ES826,7,TRUE)),"",VLOOKUP(EQ$3,'DC4-2'!$A$4:ES816,7,TRUE))</f>
        <v/>
      </c>
      <c r="ER7" s="29" t="str">
        <f>IF(ISERROR(VLOOKUP(ER$3,'DC4-2'!$A$4:ET826,7,TRUE)),"",VLOOKUP(ER$3,'DC4-2'!$A$4:ET816,7,TRUE))</f>
        <v/>
      </c>
      <c r="ES7" s="29" t="str">
        <f>IF(ISERROR(VLOOKUP(ES$3,'DC4-2'!$A$4:EU826,7,TRUE)),"",VLOOKUP(ES$3,'DC4-2'!$A$4:EU816,7,TRUE))</f>
        <v/>
      </c>
      <c r="ET7" s="29" t="str">
        <f>IF(ISERROR(VLOOKUP(ET$3,'DC4-2'!$A$4:EV826,7,TRUE)),"",VLOOKUP(ET$3,'DC4-2'!$A$4:EV816,7,TRUE))</f>
        <v/>
      </c>
      <c r="EU7" s="29" t="str">
        <f>IF(ISERROR(VLOOKUP(EU$3,'DC4-2'!$A$4:EW826,7,TRUE)),"",VLOOKUP(EU$3,'DC4-2'!$A$4:EW816,7,TRUE))</f>
        <v/>
      </c>
      <c r="EV7" s="29" t="str">
        <f>IF(ISERROR(VLOOKUP(EV$3,'DC4-2'!$A$4:EX826,7,TRUE)),"",VLOOKUP(EV$3,'DC4-2'!$A$4:EX816,7,TRUE))</f>
        <v/>
      </c>
      <c r="EW7" s="29" t="str">
        <f>IF(ISERROR(VLOOKUP(EW$3,'DC4-2'!$A$4:EY826,7,TRUE)),"",VLOOKUP(EW$3,'DC4-2'!$A$4:EY816,7,TRUE))</f>
        <v/>
      </c>
      <c r="EX7" s="29" t="str">
        <f>IF(ISERROR(VLOOKUP(EX$3,'DC4-2'!$A$4:EZ826,7,TRUE)),"",VLOOKUP(EX$3,'DC4-2'!$A$4:EZ816,7,TRUE))</f>
        <v/>
      </c>
      <c r="EY7" s="29" t="str">
        <f>IF(ISERROR(VLOOKUP(EY$3,'DC4-2'!$A$4:FA826,7,TRUE)),"",VLOOKUP(EY$3,'DC4-2'!$A$4:FA816,7,TRUE))</f>
        <v/>
      </c>
      <c r="EZ7" s="29" t="str">
        <f>IF(ISERROR(VLOOKUP(EZ$3,'DC4-2'!$A$4:FB826,7,TRUE)),"",VLOOKUP(EZ$3,'DC4-2'!$A$4:FB816,7,TRUE))</f>
        <v/>
      </c>
      <c r="FA7" s="29" t="str">
        <f>IF(ISERROR(VLOOKUP(FA$3,'DC4-2'!$A$4:FC826,7,TRUE)),"",VLOOKUP(FA$3,'DC4-2'!$A$4:FC816,7,TRUE))</f>
        <v/>
      </c>
      <c r="FB7" s="29" t="str">
        <f>IF(ISERROR(VLOOKUP(FB$3,'DC4-2'!$A$4:FD826,7,TRUE)),"",VLOOKUP(FB$3,'DC4-2'!$A$4:FD816,7,TRUE))</f>
        <v/>
      </c>
      <c r="FC7" s="29" t="str">
        <f>IF(ISERROR(VLOOKUP(FC$3,'DC4-2'!$A$4:FE826,7,TRUE)),"",VLOOKUP(FC$3,'DC4-2'!$A$4:FE816,7,TRUE))</f>
        <v/>
      </c>
      <c r="FD7" s="29" t="str">
        <f>IF(ISERROR(VLOOKUP(FD$3,'DC4-2'!$A$4:FF826,7,TRUE)),"",VLOOKUP(FD$3,'DC4-2'!$A$4:FF816,7,TRUE))</f>
        <v/>
      </c>
      <c r="FE7" s="29" t="str">
        <f>IF(ISERROR(VLOOKUP(FE$3,'DC4-2'!$A$4:FG826,7,TRUE)),"",VLOOKUP(FE$3,'DC4-2'!$A$4:FG816,7,TRUE))</f>
        <v/>
      </c>
      <c r="FF7" s="29" t="str">
        <f>IF(ISERROR(VLOOKUP(FF$3,'DC4-2'!$A$4:FH826,7,TRUE)),"",VLOOKUP(FF$3,'DC4-2'!$A$4:FH816,7,TRUE))</f>
        <v/>
      </c>
      <c r="FG7" s="29" t="str">
        <f>IF(ISERROR(VLOOKUP(FG$3,'DC4-2'!$A$4:FI826,7,TRUE)),"",VLOOKUP(FG$3,'DC4-2'!$A$4:FI816,7,TRUE))</f>
        <v/>
      </c>
      <c r="FH7" s="29" t="str">
        <f>IF(ISERROR(VLOOKUP(FH$3,'DC4-2'!$A$4:FJ826,7,TRUE)),"",VLOOKUP(FH$3,'DC4-2'!$A$4:FJ816,7,TRUE))</f>
        <v/>
      </c>
      <c r="FI7" s="29" t="str">
        <f>IF(ISERROR(VLOOKUP(FI$3,'DC4-2'!$A$4:FK826,7,TRUE)),"",VLOOKUP(FI$3,'DC4-2'!$A$4:FK816,7,TRUE))</f>
        <v/>
      </c>
      <c r="FJ7" s="29" t="str">
        <f>IF(ISERROR(VLOOKUP(FJ$3,'DC4-2'!$A$4:FL826,7,TRUE)),"",VLOOKUP(FJ$3,'DC4-2'!$A$4:FL816,7,TRUE))</f>
        <v/>
      </c>
      <c r="FK7" s="29" t="str">
        <f>IF(ISERROR(VLOOKUP(FK$3,'DC4-2'!$A$4:FM826,7,TRUE)),"",VLOOKUP(FK$3,'DC4-2'!$A$4:FM816,7,TRUE))</f>
        <v/>
      </c>
      <c r="FL7" s="29" t="str">
        <f>IF(ISERROR(VLOOKUP(FL$3,'DC4-2'!$A$4:FN826,7,TRUE)),"",VLOOKUP(FL$3,'DC4-2'!$A$4:FN816,7,TRUE))</f>
        <v/>
      </c>
      <c r="FM7" s="29" t="str">
        <f>IF(ISERROR(VLOOKUP(FM$3,'DC4-2'!$A$4:FO826,7,TRUE)),"",VLOOKUP(FM$3,'DC4-2'!$A$4:FO816,7,TRUE))</f>
        <v/>
      </c>
      <c r="FN7" s="29" t="str">
        <f>IF(ISERROR(VLOOKUP(FN$3,'DC4-2'!$A$4:FP826,7,TRUE)),"",VLOOKUP(FN$3,'DC4-2'!$A$4:FP816,7,TRUE))</f>
        <v/>
      </c>
      <c r="FO7" s="29" t="str">
        <f>IF(ISERROR(VLOOKUP(FO$3,'DC4-2'!$A$4:FQ826,7,TRUE)),"",VLOOKUP(FO$3,'DC4-2'!$A$4:FQ816,7,TRUE))</f>
        <v/>
      </c>
      <c r="FP7" s="29" t="str">
        <f>IF(ISERROR(VLOOKUP(FP$3,'DC4-2'!$A$4:FR826,7,TRUE)),"",VLOOKUP(FP$3,'DC4-2'!$A$4:FR816,7,TRUE))</f>
        <v/>
      </c>
      <c r="FQ7" s="29" t="str">
        <f>IF(ISERROR(VLOOKUP(FQ$3,'DC4-2'!$A$4:FS826,7,TRUE)),"",VLOOKUP(FQ$3,'DC4-2'!$A$4:FS816,7,TRUE))</f>
        <v/>
      </c>
      <c r="FR7" s="29" t="str">
        <f>IF(ISERROR(VLOOKUP(FR$3,'DC4-2'!$A$4:FT826,7,TRUE)),"",VLOOKUP(FR$3,'DC4-2'!$A$4:FT816,7,TRUE))</f>
        <v/>
      </c>
      <c r="FS7" s="29" t="str">
        <f>IF(ISERROR(VLOOKUP(FS$3,'DC4-2'!$A$4:FU826,7,TRUE)),"",VLOOKUP(FS$3,'DC4-2'!$A$4:FU816,7,TRUE))</f>
        <v/>
      </c>
      <c r="FT7" s="29" t="str">
        <f>IF(ISERROR(VLOOKUP(FT$3,'DC4-2'!$A$4:FV826,7,TRUE)),"",VLOOKUP(FT$3,'DC4-2'!$A$4:FV816,7,TRUE))</f>
        <v/>
      </c>
      <c r="FU7" s="29" t="str">
        <f>IF(ISERROR(VLOOKUP(FU$3,'DC4-2'!$A$4:FW826,7,TRUE)),"",VLOOKUP(FU$3,'DC4-2'!$A$4:FW816,7,TRUE))</f>
        <v/>
      </c>
      <c r="FV7" s="29" t="str">
        <f>IF(ISERROR(VLOOKUP(FV$3,'DC4-2'!$A$4:FX826,7,TRUE)),"",VLOOKUP(FV$3,'DC4-2'!$A$4:FX816,7,TRUE))</f>
        <v/>
      </c>
      <c r="FW7" s="29" t="str">
        <f>IF(ISERROR(VLOOKUP(FW$3,'DC4-2'!$A$4:FY826,7,TRUE)),"",VLOOKUP(FW$3,'DC4-2'!$A$4:FY816,7,TRUE))</f>
        <v/>
      </c>
      <c r="FX7" s="29" t="str">
        <f>IF(ISERROR(VLOOKUP(FX$3,'DC4-2'!$A$4:FZ826,7,TRUE)),"",VLOOKUP(FX$3,'DC4-2'!$A$4:FZ816,7,TRUE))</f>
        <v/>
      </c>
      <c r="FY7" s="29" t="str">
        <f>IF(ISERROR(VLOOKUP(FY$3,'DC4-2'!$A$4:GA826,7,TRUE)),"",VLOOKUP(FY$3,'DC4-2'!$A$4:GA816,7,TRUE))</f>
        <v/>
      </c>
      <c r="FZ7" s="29" t="str">
        <f>IF(ISERROR(VLOOKUP(FZ$3,'DC4-2'!$A$4:GB826,7,TRUE)),"",VLOOKUP(FZ$3,'DC4-2'!$A$4:GB816,7,TRUE))</f>
        <v/>
      </c>
      <c r="GA7" s="29" t="str">
        <f>IF(ISERROR(VLOOKUP(GA$3,'DC4-2'!$A$4:GC826,7,TRUE)),"",VLOOKUP(GA$3,'DC4-2'!$A$4:GC816,7,TRUE))</f>
        <v/>
      </c>
      <c r="GB7" s="29" t="str">
        <f>IF(ISERROR(VLOOKUP(GB$3,'DC4-2'!$A$4:GD826,7,TRUE)),"",VLOOKUP(GB$3,'DC4-2'!$A$4:GD816,7,TRUE))</f>
        <v/>
      </c>
      <c r="GC7" s="29" t="str">
        <f>IF(ISERROR(VLOOKUP(GC$3,'DC4-2'!$A$4:GE826,7,TRUE)),"",VLOOKUP(GC$3,'DC4-2'!$A$4:GE816,7,TRUE))</f>
        <v/>
      </c>
      <c r="GD7" s="29" t="str">
        <f>IF(ISERROR(VLOOKUP(GD$3,'DC4-2'!$A$4:GF826,7,TRUE)),"",VLOOKUP(GD$3,'DC4-2'!$A$4:GF816,7,TRUE))</f>
        <v/>
      </c>
      <c r="GE7" s="29" t="str">
        <f>IF(ISERROR(VLOOKUP(GE$3,'DC4-2'!$A$4:GG826,7,TRUE)),"",VLOOKUP(GE$3,'DC4-2'!$A$4:GG816,7,TRUE))</f>
        <v/>
      </c>
      <c r="GF7" s="29" t="str">
        <f>IF(ISERROR(VLOOKUP(GF$3,'DC4-2'!$A$4:GH826,7,TRUE)),"",VLOOKUP(GF$3,'DC4-2'!$A$4:GH816,7,TRUE))</f>
        <v/>
      </c>
      <c r="GG7" s="29" t="str">
        <f>IF(ISERROR(VLOOKUP(GG$3,'DC4-2'!$A$4:GI826,7,TRUE)),"",VLOOKUP(GG$3,'DC4-2'!$A$4:GI816,7,TRUE))</f>
        <v/>
      </c>
      <c r="GH7" s="29" t="str">
        <f>IF(ISERROR(VLOOKUP(GH$3,'DC4-2'!$A$4:GJ826,7,TRUE)),"",VLOOKUP(GH$3,'DC4-2'!$A$4:GJ816,7,TRUE))</f>
        <v/>
      </c>
      <c r="GI7" s="29" t="str">
        <f>IF(ISERROR(VLOOKUP(GI$3,'DC4-2'!$A$4:GK826,7,TRUE)),"",VLOOKUP(GI$3,'DC4-2'!$A$4:GK816,7,TRUE))</f>
        <v/>
      </c>
      <c r="GJ7" s="29" t="str">
        <f>IF(ISERROR(VLOOKUP(GJ$3,'DC4-2'!$A$4:GL826,7,TRUE)),"",VLOOKUP(GJ$3,'DC4-2'!$A$4:GL816,7,TRUE))</f>
        <v/>
      </c>
      <c r="GK7" s="29" t="str">
        <f>IF(ISERROR(VLOOKUP(GK$3,'DC4-2'!$A$4:GM826,7,TRUE)),"",VLOOKUP(GK$3,'DC4-2'!$A$4:GM816,7,TRUE))</f>
        <v/>
      </c>
      <c r="GL7" s="29" t="str">
        <f>IF(ISERROR(VLOOKUP(GL$3,'DC4-2'!$A$4:GN826,7,TRUE)),"",VLOOKUP(GL$3,'DC4-2'!$A$4:GN816,7,TRUE))</f>
        <v/>
      </c>
      <c r="GM7" s="29" t="str">
        <f>IF(ISERROR(VLOOKUP(GM$3,'DC4-2'!$A$4:GO826,7,TRUE)),"",VLOOKUP(GM$3,'DC4-2'!$A$4:GO816,7,TRUE))</f>
        <v/>
      </c>
      <c r="GN7" s="29" t="str">
        <f>IF(ISERROR(VLOOKUP(GN$3,'DC4-2'!$A$4:GP826,7,TRUE)),"",VLOOKUP(GN$3,'DC4-2'!$A$4:GP816,7,TRUE))</f>
        <v/>
      </c>
      <c r="GO7" s="29" t="str">
        <f>IF(ISERROR(VLOOKUP(GO$3,'DC4-2'!$A$4:GQ826,7,TRUE)),"",VLOOKUP(GO$3,'DC4-2'!$A$4:GQ816,7,TRUE))</f>
        <v/>
      </c>
      <c r="GP7" s="29" t="str">
        <f>IF(ISERROR(VLOOKUP(GP$3,'DC4-2'!$A$4:GR826,7,TRUE)),"",VLOOKUP(GP$3,'DC4-2'!$A$4:GR816,7,TRUE))</f>
        <v/>
      </c>
      <c r="GQ7" s="29" t="str">
        <f>IF(ISERROR(VLOOKUP(GQ$3,'DC4-2'!$A$4:GS826,7,TRUE)),"",VLOOKUP(GQ$3,'DC4-2'!$A$4:GS816,7,TRUE))</f>
        <v/>
      </c>
      <c r="GR7" s="29" t="str">
        <f>IF(ISERROR(VLOOKUP(GR$3,'DC4-2'!$A$4:GT826,7,TRUE)),"",VLOOKUP(GR$3,'DC4-2'!$A$4:GT816,7,TRUE))</f>
        <v/>
      </c>
      <c r="GS7" s="29" t="str">
        <f>IF(ISERROR(VLOOKUP(GS$3,'DC4-2'!$A$4:GU826,7,TRUE)),"",VLOOKUP(GS$3,'DC4-2'!$A$4:GU816,7,TRUE))</f>
        <v/>
      </c>
      <c r="GT7" s="29" t="str">
        <f>IF(ISERROR(VLOOKUP(GT$3,'DC4-2'!$A$4:GV826,7,TRUE)),"",VLOOKUP(GT$3,'DC4-2'!$A$4:GV816,7,TRUE))</f>
        <v/>
      </c>
      <c r="GU7" s="29" t="str">
        <f>IF(ISERROR(VLOOKUP(GU$3,'DC4-2'!$A$4:GW826,7,TRUE)),"",VLOOKUP(GU$3,'DC4-2'!$A$4:GW816,7,TRUE))</f>
        <v/>
      </c>
      <c r="GV7" s="29" t="str">
        <f>IF(ISERROR(VLOOKUP(GV$3,'DC4-2'!$A$4:GX826,7,TRUE)),"",VLOOKUP(GV$3,'DC4-2'!$A$4:GX816,7,TRUE))</f>
        <v/>
      </c>
      <c r="GW7" s="29" t="str">
        <f>IF(ISERROR(VLOOKUP(GW$3,'DC4-2'!$A$4:GY826,7,TRUE)),"",VLOOKUP(GW$3,'DC4-2'!$A$4:GY816,7,TRUE))</f>
        <v/>
      </c>
      <c r="GX7" s="29" t="str">
        <f>IF(ISERROR(VLOOKUP(GX$3,'DC4-2'!$A$4:GZ826,7,TRUE)),"",VLOOKUP(GX$3,'DC4-2'!$A$4:GZ816,7,TRUE))</f>
        <v/>
      </c>
      <c r="GY7" s="29" t="str">
        <f>IF(ISERROR(VLOOKUP(GY$3,'DC4-2'!$A$4:HA826,7,TRUE)),"",VLOOKUP(GY$3,'DC4-2'!$A$4:HA816,7,TRUE))</f>
        <v/>
      </c>
      <c r="GZ7" s="29" t="str">
        <f>IF(ISERROR(VLOOKUP(GZ$3,'DC4-2'!$A$4:HB826,7,TRUE)),"",VLOOKUP(GZ$3,'DC4-2'!$A$4:HB816,7,TRUE))</f>
        <v/>
      </c>
      <c r="HA7" s="29" t="str">
        <f>IF(ISERROR(VLOOKUP(HA$3,'DC4-2'!$A$4:HC826,7,TRUE)),"",VLOOKUP(HA$3,'DC4-2'!$A$4:HC816,7,TRUE))</f>
        <v/>
      </c>
      <c r="HB7" s="29" t="str">
        <f>IF(ISERROR(VLOOKUP(HB$3,'DC4-2'!$A$4:HD826,7,TRUE)),"",VLOOKUP(HB$3,'DC4-2'!$A$4:HD816,7,TRUE))</f>
        <v/>
      </c>
      <c r="HC7" s="29" t="str">
        <f>IF(ISERROR(VLOOKUP(HC$3,'DC4-2'!$A$4:HE826,7,TRUE)),"",VLOOKUP(HC$3,'DC4-2'!$A$4:HE816,7,TRUE))</f>
        <v/>
      </c>
      <c r="HD7" s="29" t="str">
        <f>IF(ISERROR(VLOOKUP(HD$3,'DC4-2'!$A$4:HF826,7,TRUE)),"",VLOOKUP(HD$3,'DC4-2'!$A$4:HF816,7,TRUE))</f>
        <v/>
      </c>
      <c r="HE7" s="29" t="str">
        <f>IF(ISERROR(VLOOKUP(HE$3,'DC4-2'!$A$4:HG826,7,TRUE)),"",VLOOKUP(HE$3,'DC4-2'!$A$4:HG816,7,TRUE))</f>
        <v/>
      </c>
      <c r="HF7" s="29" t="str">
        <f>IF(ISERROR(VLOOKUP(HF$3,'DC4-2'!$A$4:HH826,7,TRUE)),"",VLOOKUP(HF$3,'DC4-2'!$A$4:HH816,7,TRUE))</f>
        <v/>
      </c>
      <c r="HG7" s="29" t="str">
        <f>IF(ISERROR(VLOOKUP(HG$3,'DC4-2'!$A$4:HI826,7,TRUE)),"",VLOOKUP(HG$3,'DC4-2'!$A$4:HI816,7,TRUE))</f>
        <v/>
      </c>
      <c r="HH7" s="29" t="str">
        <f>IF(ISERROR(VLOOKUP(HH$3,'DC4-2'!$A$4:HJ826,7,TRUE)),"",VLOOKUP(HH$3,'DC4-2'!$A$4:HJ816,7,TRUE))</f>
        <v/>
      </c>
      <c r="HI7" s="29" t="str">
        <f>IF(ISERROR(VLOOKUP(HI$3,'DC4-2'!$A$4:HK826,7,TRUE)),"",VLOOKUP(HI$3,'DC4-2'!$A$4:HK816,7,TRUE))</f>
        <v/>
      </c>
      <c r="HJ7" s="29" t="str">
        <f>IF(ISERROR(VLOOKUP(HJ$3,'DC4-2'!$A$4:HL826,7,TRUE)),"",VLOOKUP(HJ$3,'DC4-2'!$A$4:HL816,7,TRUE))</f>
        <v/>
      </c>
      <c r="HK7" s="29" t="str">
        <f>IF(ISERROR(VLOOKUP(HK$3,'DC4-2'!$A$4:HM826,7,TRUE)),"",VLOOKUP(HK$3,'DC4-2'!$A$4:HM816,7,TRUE))</f>
        <v/>
      </c>
      <c r="HL7" s="29" t="str">
        <f>IF(ISERROR(VLOOKUP(HL$3,'DC4-2'!$A$4:HN826,7,TRUE)),"",VLOOKUP(HL$3,'DC4-2'!$A$4:HN816,7,TRUE))</f>
        <v/>
      </c>
      <c r="HM7" s="29" t="str">
        <f>IF(ISERROR(VLOOKUP(HM$3,'DC4-2'!$A$4:HO826,7,TRUE)),"",VLOOKUP(HM$3,'DC4-2'!$A$4:HO816,7,TRUE))</f>
        <v/>
      </c>
      <c r="HN7" s="29" t="str">
        <f>IF(ISERROR(VLOOKUP(HN$3,'DC4-2'!$A$4:HP826,7,TRUE)),"",VLOOKUP(HN$3,'DC4-2'!$A$4:HP816,7,TRUE))</f>
        <v/>
      </c>
      <c r="HO7" s="29" t="str">
        <f>IF(ISERROR(VLOOKUP(HO$3,'DC4-2'!$A$4:HQ826,7,TRUE)),"",VLOOKUP(HO$3,'DC4-2'!$A$4:HQ816,7,TRUE))</f>
        <v/>
      </c>
      <c r="HP7" s="29" t="str">
        <f>IF(ISERROR(VLOOKUP(HP$3,'DC4-2'!$A$4:HR826,7,TRUE)),"",VLOOKUP(HP$3,'DC4-2'!$A$4:HR816,7,TRUE))</f>
        <v/>
      </c>
      <c r="HQ7" s="29" t="str">
        <f>IF(ISERROR(VLOOKUP(HQ$3,'DC4-2'!$A$4:HS826,7,TRUE)),"",VLOOKUP(HQ$3,'DC4-2'!$A$4:HS816,7,TRUE))</f>
        <v/>
      </c>
      <c r="HR7" s="29" t="str">
        <f>IF(ISERROR(VLOOKUP(HR$3,'DC4-2'!$A$4:HT826,7,TRUE)),"",VLOOKUP(HR$3,'DC4-2'!$A$4:HT816,7,TRUE))</f>
        <v/>
      </c>
      <c r="HS7" s="29" t="str">
        <f>IF(ISERROR(VLOOKUP(HS$3,'DC4-2'!$A$4:HU826,7,TRUE)),"",VLOOKUP(HS$3,'DC4-2'!$A$4:HU816,7,TRUE))</f>
        <v/>
      </c>
      <c r="HT7" s="29" t="str">
        <f>IF(ISERROR(VLOOKUP(HT$3,'DC4-2'!$A$4:HV826,7,TRUE)),"",VLOOKUP(HT$3,'DC4-2'!$A$4:HV816,7,TRUE))</f>
        <v/>
      </c>
      <c r="HU7" s="29" t="str">
        <f>IF(ISERROR(VLOOKUP(HU$3,'DC4-2'!$A$4:HW826,7,TRUE)),"",VLOOKUP(HU$3,'DC4-2'!$A$4:HW816,7,TRUE))</f>
        <v/>
      </c>
      <c r="HV7" s="29" t="str">
        <f>IF(ISERROR(VLOOKUP(HV$3,'DC4-2'!$A$4:HX826,7,TRUE)),"",VLOOKUP(HV$3,'DC4-2'!$A$4:HX816,7,TRUE))</f>
        <v/>
      </c>
      <c r="HW7" s="29" t="str">
        <f>IF(ISERROR(VLOOKUP(HW$3,'DC4-2'!$A$4:HY826,7,TRUE)),"",VLOOKUP(HW$3,'DC4-2'!$A$4:HY816,7,TRUE))</f>
        <v/>
      </c>
      <c r="HX7" s="29" t="str">
        <f>IF(ISERROR(VLOOKUP(HX$3,'DC4-2'!$A$4:HZ826,7,TRUE)),"",VLOOKUP(HX$3,'DC4-2'!$A$4:HZ816,7,TRUE))</f>
        <v/>
      </c>
      <c r="HY7" s="29" t="str">
        <f>IF(ISERROR(VLOOKUP(HY$3,'DC4-2'!$A$4:IA826,7,TRUE)),"",VLOOKUP(HY$3,'DC4-2'!$A$4:IA816,7,TRUE))</f>
        <v/>
      </c>
      <c r="HZ7" s="29" t="str">
        <f>IF(ISERROR(VLOOKUP(HZ$3,'DC4-2'!$A$4:IB826,7,TRUE)),"",VLOOKUP(HZ$3,'DC4-2'!$A$4:IB816,7,TRUE))</f>
        <v/>
      </c>
      <c r="IA7" s="29" t="str">
        <f>IF(ISERROR(VLOOKUP(IA$3,'DC4-2'!$A$4:IC826,7,TRUE)),"",VLOOKUP(IA$3,'DC4-2'!$A$4:IC816,7,TRUE))</f>
        <v/>
      </c>
      <c r="IB7" s="29" t="str">
        <f>IF(ISERROR(VLOOKUP(IB$3,'DC4-2'!$A$4:ID826,7,TRUE)),"",VLOOKUP(IB$3,'DC4-2'!$A$4:ID816,7,TRUE))</f>
        <v/>
      </c>
      <c r="IC7" s="29" t="str">
        <f>IF(ISERROR(VLOOKUP(IC$3,'DC4-2'!$A$4:IE826,7,TRUE)),"",VLOOKUP(IC$3,'DC4-2'!$A$4:IE816,7,TRUE))</f>
        <v/>
      </c>
      <c r="ID7" s="29" t="str">
        <f>IF(ISERROR(VLOOKUP(ID$3,'DC4-2'!$A$4:IF826,7,TRUE)),"",VLOOKUP(ID$3,'DC4-2'!$A$4:IF816,7,TRUE))</f>
        <v/>
      </c>
      <c r="IE7" s="29" t="str">
        <f>IF(ISERROR(VLOOKUP(IE$3,'DC4-2'!$A$4:IG826,7,TRUE)),"",VLOOKUP(IE$3,'DC4-2'!$A$4:IG816,7,TRUE))</f>
        <v/>
      </c>
      <c r="IF7" s="29" t="str">
        <f>IF(ISERROR(VLOOKUP(IF$3,'DC4-2'!$A$4:IH826,7,TRUE)),"",VLOOKUP(IF$3,'DC4-2'!$A$4:IH816,7,TRUE))</f>
        <v/>
      </c>
      <c r="IG7" s="29" t="str">
        <f>IF(ISERROR(VLOOKUP(IG$3,'DC4-2'!$A$4:II826,7,TRUE)),"",VLOOKUP(IG$3,'DC4-2'!$A$4:II816,7,TRUE))</f>
        <v/>
      </c>
      <c r="IH7" s="29" t="str">
        <f>IF(ISERROR(VLOOKUP(IH$3,'DC4-2'!$A$4:IJ826,7,TRUE)),"",VLOOKUP(IH$3,'DC4-2'!$A$4:IJ816,7,TRUE))</f>
        <v/>
      </c>
      <c r="II7" s="29" t="str">
        <f>IF(ISERROR(VLOOKUP(II$3,'DC4-2'!$A$4:IK826,7,TRUE)),"",VLOOKUP(II$3,'DC4-2'!$A$4:IK816,7,TRUE))</f>
        <v/>
      </c>
      <c r="IJ7" s="29" t="str">
        <f>IF(ISERROR(VLOOKUP(IJ$3,'DC4-2'!$A$4:IL826,7,TRUE)),"",VLOOKUP(IJ$3,'DC4-2'!$A$4:IL816,7,TRUE))</f>
        <v/>
      </c>
      <c r="IK7" s="29" t="str">
        <f>IF(ISERROR(VLOOKUP(IK$3,'DC4-2'!$A$4:IM826,7,TRUE)),"",VLOOKUP(IK$3,'DC4-2'!$A$4:IM816,7,TRUE))</f>
        <v/>
      </c>
      <c r="IL7" s="29" t="str">
        <f>IF(ISERROR(VLOOKUP(IL$3,'DC4-2'!$A$4:IN826,7,TRUE)),"",VLOOKUP(IL$3,'DC4-2'!$A$4:IN816,7,TRUE))</f>
        <v/>
      </c>
      <c r="IM7" s="29" t="str">
        <f>IF(ISERROR(VLOOKUP(IM$3,'DC4-2'!$A$4:IO826,7,TRUE)),"",VLOOKUP(IM$3,'DC4-2'!$A$4:IO816,7,TRUE))</f>
        <v/>
      </c>
      <c r="IN7" s="29" t="str">
        <f>IF(ISERROR(VLOOKUP(IN$3,'DC4-2'!$A$4:IP826,7,TRUE)),"",VLOOKUP(IN$3,'DC4-2'!$A$4:IP816,7,TRUE))</f>
        <v/>
      </c>
      <c r="IO7" s="29" t="str">
        <f>IF(ISERROR(VLOOKUP(IO$3,'DC4-2'!$A$4:IQ826,7,TRUE)),"",VLOOKUP(IO$3,'DC4-2'!$A$4:IQ816,7,TRUE))</f>
        <v/>
      </c>
      <c r="IP7" s="29" t="str">
        <f>IF(ISERROR(VLOOKUP(IP$3,'DC4-2'!$A$4:IR826,7,TRUE)),"",VLOOKUP(IP$3,'DC4-2'!$A$4:IR816,7,TRUE))</f>
        <v/>
      </c>
      <c r="IQ7" s="29" t="str">
        <f>IF(ISERROR(VLOOKUP(IQ$3,'DC4-2'!$A$4:IS826,7,TRUE)),"",VLOOKUP(IQ$3,'DC4-2'!$A$4:IS816,7,TRUE))</f>
        <v/>
      </c>
      <c r="IR7" s="29" t="str">
        <f>IF(ISERROR(VLOOKUP(IR$3,'DC4-2'!$A$4:IT826,7,TRUE)),"",VLOOKUP(IR$3,'DC4-2'!$A$4:IT816,7,TRUE))</f>
        <v/>
      </c>
      <c r="IS7" s="29" t="str">
        <f>IF(ISERROR(VLOOKUP(IS$3,'DC4-2'!$A$4:IU826,7,TRUE)),"",VLOOKUP(IS$3,'DC4-2'!$A$4:IU816,7,TRUE))</f>
        <v/>
      </c>
      <c r="IT7" s="29" t="str">
        <f>IF(ISERROR(VLOOKUP(IT$3,'DC4-2'!$A$4:IV826,7,TRUE)),"",VLOOKUP(IT$3,'DC4-2'!$A$4:IV816,7,TRUE))</f>
        <v/>
      </c>
      <c r="IU7" s="29" t="str">
        <f>IF(ISERROR(VLOOKUP(IU$3,'DC4-2'!#REF!,7,TRUE)),"",VLOOKUP(IU$3,'DC4-2'!#REF!,7,TRUE))</f>
        <v/>
      </c>
      <c r="IV7" s="29" t="str">
        <f>IF(ISERROR(VLOOKUP(IV$3,'DC4-2'!#REF!,7,TRUE)),"",VLOOKUP(IV$3,'DC4-2'!#REF!,7,TRUE))</f>
        <v/>
      </c>
    </row>
    <row r="8" customHeight="1" spans="1:17">
      <c r="A8" s="15" t="s">
        <v>292</v>
      </c>
      <c r="B8" s="16" t="s">
        <v>10</v>
      </c>
      <c r="C8" s="16" t="s">
        <v>11</v>
      </c>
      <c r="D8" s="17">
        <v>2602.25</v>
      </c>
      <c r="E8" s="18">
        <v>42809</v>
      </c>
      <c r="F8" s="19">
        <f>IF(ISERROR(VLOOKUP(F$3,'DC4-5'!$A$4:H825,7,TRUE)),"",VLOOKUP(F$3,'DC4-5'!$A$4:H815,7,TRUE))</f>
        <v>416.999999999916</v>
      </c>
      <c r="G8" s="19">
        <f>IF(ISERROR(VLOOKUP(G$3,'DC4-5'!$A$4:I825,7,TRUE)),"",VLOOKUP(G$3,'DC4-5'!$A$4:I815,7,TRUE))</f>
        <v>410.499999999956</v>
      </c>
      <c r="H8" s="19">
        <f t="shared" si="0"/>
        <v>-6.49999999995998</v>
      </c>
      <c r="I8" s="28">
        <f t="shared" si="1"/>
        <v>0.00363705633228746</v>
      </c>
      <c r="J8" s="12"/>
      <c r="O8" s="32"/>
      <c r="P8" s="32"/>
      <c r="Q8" s="32"/>
    </row>
    <row r="9" customHeight="1" spans="1:17">
      <c r="A9" s="15" t="s">
        <v>293</v>
      </c>
      <c r="B9" s="16" t="s">
        <v>10</v>
      </c>
      <c r="C9" s="16" t="s">
        <v>11</v>
      </c>
      <c r="D9" s="17">
        <v>2607.73</v>
      </c>
      <c r="E9" s="18">
        <v>42827</v>
      </c>
      <c r="F9" s="19">
        <f>IF(ISERROR(VLOOKUP(F$3,'DC4-6'!$A$4:H826,7,TRUE)),"",VLOOKUP(F$3,'DC4-6'!$A$4:H816,7,TRUE))</f>
        <v>505.500000000211</v>
      </c>
      <c r="G9" s="19">
        <f>IF(ISERROR(VLOOKUP(G$3,'DC4-6'!$A$4:I826,7,TRUE)),"",VLOOKUP(G$3,'DC4-6'!$A$4:I816,7,TRUE))</f>
        <v>505.500000000211</v>
      </c>
      <c r="H9" s="19">
        <f t="shared" si="0"/>
        <v>0</v>
      </c>
      <c r="I9" s="28">
        <f t="shared" si="1"/>
        <v>0.00447876242624184</v>
      </c>
      <c r="J9" s="12"/>
      <c r="O9" s="30"/>
      <c r="P9" s="30"/>
      <c r="Q9" s="30"/>
    </row>
    <row r="10" customHeight="1" spans="1:17">
      <c r="A10" s="15" t="s">
        <v>294</v>
      </c>
      <c r="B10" s="16" t="s">
        <v>10</v>
      </c>
      <c r="C10" s="16" t="s">
        <v>11</v>
      </c>
      <c r="D10" s="17">
        <v>2612.07</v>
      </c>
      <c r="E10" s="18">
        <v>42843</v>
      </c>
      <c r="F10" s="19">
        <f>IF(ISERROR(VLOOKUP(F$3,'DC4-7'!$A$4:H826,7,TRUE)),"",VLOOKUP(F$3,'DC4-7'!$A$4:H816,7,TRUE))</f>
        <v>651.500000000397</v>
      </c>
      <c r="G10" s="19">
        <f>IF(ISERROR(VLOOKUP(G$3,'DC4-7'!$A$4:I826,7,TRUE)),"",VLOOKUP(G$3,'DC4-7'!$A$4:I816,7,TRUE))</f>
        <v>651.500000000397</v>
      </c>
      <c r="H10" s="19">
        <f t="shared" si="0"/>
        <v>0</v>
      </c>
      <c r="I10" s="28">
        <f t="shared" si="1"/>
        <v>0.00577233179168569</v>
      </c>
      <c r="J10" s="12"/>
      <c r="O10" s="30"/>
      <c r="P10" s="30"/>
      <c r="Q10" s="30"/>
    </row>
    <row r="11" customHeight="1" spans="1:17">
      <c r="A11" s="15" t="s">
        <v>295</v>
      </c>
      <c r="B11" s="16" t="s">
        <v>10</v>
      </c>
      <c r="C11" s="16" t="s">
        <v>11</v>
      </c>
      <c r="D11" s="17">
        <v>2616.76</v>
      </c>
      <c r="E11" s="18">
        <v>42889</v>
      </c>
      <c r="F11" s="19">
        <f>IF(ISERROR(VLOOKUP(F$3,'DC4-8'!$A$4:H826,7,TRUE)),"",VLOOKUP(F$3,'DC4-8'!$A$4:H816,7,TRUE))</f>
        <v>637.499999999818</v>
      </c>
      <c r="G11" s="19">
        <f>IF(ISERROR(VLOOKUP(G$3,'DC4-8'!$A$4:I826,7,TRUE)),"",VLOOKUP(G$3,'DC4-8'!$A$4:I816,7,TRUE))</f>
        <v>634.000000000015</v>
      </c>
      <c r="H11" s="19">
        <f t="shared" si="0"/>
        <v>-3.49999999980355</v>
      </c>
      <c r="I11" s="28">
        <f t="shared" si="1"/>
        <v>0.00561728066911217</v>
      </c>
      <c r="J11" s="12"/>
      <c r="O11" s="30"/>
      <c r="P11" s="30"/>
      <c r="Q11" s="30"/>
    </row>
    <row r="12" customHeight="1" spans="1:17">
      <c r="A12" s="15" t="s">
        <v>296</v>
      </c>
      <c r="B12" s="16" t="s">
        <v>10</v>
      </c>
      <c r="C12" s="16" t="s">
        <v>11</v>
      </c>
      <c r="D12" s="17">
        <v>2621.93</v>
      </c>
      <c r="E12" s="18">
        <v>42941</v>
      </c>
      <c r="F12" s="19">
        <f>IF(ISERROR(VLOOKUP(F$3,'DC4-9'!$A$4:H827,7,TRUE)),"",VLOOKUP(F$3,'DC4-9'!$A$4:H817,7,TRUE))</f>
        <v>586.500000000342</v>
      </c>
      <c r="G12" s="19">
        <f>IF(ISERROR(VLOOKUP(G$3,'DC4-9'!$A$4:I827,7,TRUE)),"",VLOOKUP(G$3,'DC4-9'!$A$4:I817,7,TRUE))</f>
        <v>585.500000000593</v>
      </c>
      <c r="H12" s="19">
        <f t="shared" si="0"/>
        <v>-0.999999999748979</v>
      </c>
      <c r="I12" s="28">
        <f t="shared" si="1"/>
        <v>0.00518756755799437</v>
      </c>
      <c r="J12" s="12"/>
      <c r="O12" s="30"/>
      <c r="P12" s="30"/>
      <c r="Q12" s="30"/>
    </row>
    <row r="13" customHeight="1" spans="1:17">
      <c r="A13" s="15" t="s">
        <v>297</v>
      </c>
      <c r="B13" s="16" t="s">
        <v>10</v>
      </c>
      <c r="C13" s="16" t="s">
        <v>11</v>
      </c>
      <c r="D13" s="17">
        <v>2628.34</v>
      </c>
      <c r="E13" s="18">
        <v>42993</v>
      </c>
      <c r="F13" s="19">
        <f>IF(ISERROR(VLOOKUP(F$3,'DC4-10'!$A$4:H828,7,TRUE)),"",VLOOKUP(F$3,'DC4-10'!$A$4:H818,7,TRUE))</f>
        <v>588.49999999984</v>
      </c>
      <c r="G13" s="19">
        <f>IF(ISERROR(VLOOKUP(G$3,'DC4-10'!$A$4:I828,7,TRUE)),"",VLOOKUP(G$3,'DC4-10'!$A$4:I818,7,TRUE))</f>
        <v>586.00000000024</v>
      </c>
      <c r="H13" s="19">
        <f t="shared" si="0"/>
        <v>-2.49999999959982</v>
      </c>
      <c r="I13" s="28">
        <f t="shared" si="1"/>
        <v>0.00519199759006468</v>
      </c>
      <c r="J13" s="12"/>
      <c r="O13" s="30"/>
      <c r="P13" s="30"/>
      <c r="Q13" s="30"/>
    </row>
    <row r="14" customHeight="1" spans="1:17">
      <c r="A14" s="15" t="s">
        <v>298</v>
      </c>
      <c r="B14" s="16" t="s">
        <v>299</v>
      </c>
      <c r="C14" s="16" t="s">
        <v>300</v>
      </c>
      <c r="D14" s="17">
        <v>2632.59</v>
      </c>
      <c r="E14" s="18">
        <v>43020</v>
      </c>
      <c r="F14" s="19">
        <f>IF(ISERROR(VLOOKUP(F$3,'DC4-11'!$A$4:H828,7,TRUE)),"",VLOOKUP(F$3,'DC4-11'!$A$4:H818,7,TRUE))</f>
        <v>633.000000000266</v>
      </c>
      <c r="G14" s="19">
        <f>IF(ISERROR(VLOOKUP(G$3,'DC4-11'!$A$4:I828,7,TRUE)),"",VLOOKUP(G$3,'DC4-11'!$A$4:I818,7,TRUE))</f>
        <v>637.000000000171</v>
      </c>
      <c r="H14" s="19">
        <f t="shared" si="0"/>
        <v>3.99999999990541</v>
      </c>
      <c r="I14" s="28">
        <f t="shared" si="1"/>
        <v>0.00564386086155415</v>
      </c>
      <c r="J14" s="12"/>
      <c r="O14" s="30"/>
      <c r="P14" s="30"/>
      <c r="Q14" s="30"/>
    </row>
    <row r="15" customHeight="1" spans="1:17">
      <c r="A15" s="15" t="s">
        <v>301</v>
      </c>
      <c r="B15" s="16" t="s">
        <v>302</v>
      </c>
      <c r="C15" s="16" t="s">
        <v>303</v>
      </c>
      <c r="D15" s="17">
        <v>2637.477</v>
      </c>
      <c r="E15" s="18">
        <v>43033</v>
      </c>
      <c r="F15" s="19">
        <f>IF(ISERROR(VLOOKUP(F$3,'DC4-12'!$A$4:H829,7,TRUE)),"",VLOOKUP(F$3,'DC4-12'!$A$4:H819,7,TRUE))</f>
        <v>702.999999999975</v>
      </c>
      <c r="G15" s="19">
        <f>IF(ISERROR(VLOOKUP(G$3,'DC4-12'!$A$4:I829,7,TRUE)),"",VLOOKUP(G$3,'DC4-12'!$A$4:I819,7,TRUE))</f>
        <v>697.500000000218</v>
      </c>
      <c r="H15" s="19">
        <f t="shared" si="0"/>
        <v>-5.49999999975626</v>
      </c>
      <c r="I15" s="28">
        <f t="shared" si="1"/>
        <v>0.00617989474243987</v>
      </c>
      <c r="J15" s="12"/>
      <c r="O15" s="30"/>
      <c r="P15" s="30"/>
      <c r="Q15" s="30"/>
    </row>
    <row r="16" customHeight="1" spans="1:17">
      <c r="A16" s="15" t="s">
        <v>304</v>
      </c>
      <c r="B16" s="16" t="s">
        <v>305</v>
      </c>
      <c r="C16" s="16" t="s">
        <v>56</v>
      </c>
      <c r="D16" s="17">
        <v>2642.48</v>
      </c>
      <c r="E16" s="18">
        <v>43048</v>
      </c>
      <c r="F16" s="19">
        <f>IF(ISERROR(VLOOKUP(F$3,'DC4-13'!$A$4:H828,7,TRUE)),"",VLOOKUP(F$3,'DC4-13'!$A$4:H818,7,TRUE))</f>
        <v>543.500000000222</v>
      </c>
      <c r="G16" s="19">
        <f>IF(ISERROR(VLOOKUP(G$3,'DC4-13'!$A$4:I828,7,TRUE)),"",VLOOKUP(G$3,'DC4-13'!$A$4:I818,7,TRUE))</f>
        <v>543.000000000575</v>
      </c>
      <c r="H16" s="19">
        <f t="shared" si="0"/>
        <v>-0.499999999647116</v>
      </c>
      <c r="I16" s="28">
        <f t="shared" si="1"/>
        <v>0.00481101483175248</v>
      </c>
      <c r="J16" s="12"/>
      <c r="O16" s="30"/>
      <c r="P16" s="30"/>
      <c r="Q16" s="30"/>
    </row>
    <row r="17" customHeight="1" spans="1:17">
      <c r="A17" s="15" t="s">
        <v>306</v>
      </c>
      <c r="B17" s="16" t="s">
        <v>55</v>
      </c>
      <c r="C17" s="16" t="s">
        <v>56</v>
      </c>
      <c r="D17" s="17">
        <v>2647.07</v>
      </c>
      <c r="E17" s="18">
        <v>43061</v>
      </c>
      <c r="F17" s="19">
        <f>IF(ISERROR(VLOOKUP(F$3,'DC4-14'!$A$4:H828,7,TRUE)),"",VLOOKUP(F$3,'DC4-14'!$A$4:H818,7,TRUE))</f>
        <v>559.500000000298</v>
      </c>
      <c r="G17" s="19">
        <f>IF(ISERROR(VLOOKUP(G$3,'DC4-14'!$A$4:I828,7,TRUE)),"",VLOOKUP(G$3,'DC4-14'!$A$4:I818,7,TRUE))</f>
        <v>562.500000000455</v>
      </c>
      <c r="H17" s="19">
        <f t="shared" si="0"/>
        <v>3.00000000015643</v>
      </c>
      <c r="I17" s="28">
        <f t="shared" si="1"/>
        <v>0.00498378608261527</v>
      </c>
      <c r="J17" s="12"/>
      <c r="O17" s="30"/>
      <c r="P17" s="30"/>
      <c r="Q17" s="30"/>
    </row>
    <row r="18" customHeight="1" spans="1:17">
      <c r="A18" s="15" t="s">
        <v>307</v>
      </c>
      <c r="B18" s="16" t="s">
        <v>55</v>
      </c>
      <c r="C18" s="16" t="s">
        <v>56</v>
      </c>
      <c r="D18" s="17">
        <v>2653.045</v>
      </c>
      <c r="E18" s="13">
        <v>43102</v>
      </c>
      <c r="F18" s="19" t="s">
        <v>421</v>
      </c>
      <c r="G18" s="19"/>
      <c r="H18" s="19" t="s">
        <v>421</v>
      </c>
      <c r="I18" s="19" t="s">
        <v>421</v>
      </c>
      <c r="J18" s="12" t="s">
        <v>37</v>
      </c>
      <c r="O18" s="30"/>
      <c r="P18" s="30"/>
      <c r="Q18" s="30"/>
    </row>
    <row r="19" customHeight="1" spans="1:17">
      <c r="A19" s="15" t="s">
        <v>309</v>
      </c>
      <c r="B19" s="16" t="s">
        <v>55</v>
      </c>
      <c r="C19" s="16" t="s">
        <v>56</v>
      </c>
      <c r="D19" s="17">
        <v>2657.14</v>
      </c>
      <c r="E19" s="13">
        <v>43127</v>
      </c>
      <c r="F19" s="19">
        <f>IF(ISERROR(VLOOKUP(F$3,'DC4-16'!$A$4:H829,7,TRUE)),"",VLOOKUP(F$3,'DC4-16'!$A$4:H819,7,TRUE))</f>
        <v>603.00000000052</v>
      </c>
      <c r="G19" s="19">
        <f>IF(ISERROR(VLOOKUP(G$3,'DC4-16'!$A$4:I829,7,TRUE)),"",VLOOKUP(G$3,'DC4-16'!$A$4:I819,7,TRUE))</f>
        <v>619.000000000597</v>
      </c>
      <c r="H19" s="19">
        <f t="shared" ref="H19:H27" si="2">G19-F19</f>
        <v>16.0000000000764</v>
      </c>
      <c r="I19" s="28">
        <f t="shared" ref="I19:I27" si="3">(G19/1000)/($L$3-2581.994)</f>
        <v>0.00548437970691436</v>
      </c>
      <c r="J19" s="12"/>
      <c r="O19" s="30"/>
      <c r="P19" s="30"/>
      <c r="Q19" s="30"/>
    </row>
    <row r="20" customHeight="1" spans="1:17">
      <c r="A20" s="15" t="s">
        <v>310</v>
      </c>
      <c r="B20" s="16" t="s">
        <v>55</v>
      </c>
      <c r="C20" s="16" t="s">
        <v>56</v>
      </c>
      <c r="D20" s="17">
        <v>2662.93</v>
      </c>
      <c r="E20" s="13">
        <v>43159</v>
      </c>
      <c r="F20" s="19">
        <f>IF(ISERROR(VLOOKUP(F$3,'DC4-17'!$A$4:H831,7,TRUE)),"",VLOOKUP(F$3,'DC4-17'!$A$4:H821,7,TRUE))</f>
        <v>601.000000000113</v>
      </c>
      <c r="G20" s="19">
        <f>IF(ISERROR(VLOOKUP(G$3,'DC4-17'!$A$4:I831,7,TRUE)),"",VLOOKUP(G$3,'DC4-17'!$A$4:I821,7,TRUE))</f>
        <v>614.500000000135</v>
      </c>
      <c r="H20" s="19">
        <f t="shared" si="2"/>
        <v>13.5000000000218</v>
      </c>
      <c r="I20" s="28">
        <f t="shared" si="3"/>
        <v>0.00544450941824938</v>
      </c>
      <c r="J20" s="12"/>
      <c r="O20" s="30"/>
      <c r="P20" s="30"/>
      <c r="Q20" s="30"/>
    </row>
    <row r="21" customHeight="1" spans="1:17">
      <c r="A21" s="15" t="s">
        <v>458</v>
      </c>
      <c r="B21" s="16" t="s">
        <v>459</v>
      </c>
      <c r="C21" s="16" t="s">
        <v>460</v>
      </c>
      <c r="D21" s="17">
        <v>2667.643</v>
      </c>
      <c r="E21" s="13">
        <v>43177</v>
      </c>
      <c r="F21" s="19">
        <f>IF(ISERROR(VLOOKUP(F$3,'DC4-18'!$A$4:H831,7,TRUE)),"",VLOOKUP(F$3,'DC4-18'!$A$4:H821,7,TRUE))</f>
        <v>577.999999999975</v>
      </c>
      <c r="G21" s="19">
        <f>IF(ISERROR(VLOOKUP(G$3,'DC4-18'!$A$4:I831,7,TRUE)),"",VLOOKUP(G$3,'DC4-18'!$A$4:I821,7,TRUE))</f>
        <v>0</v>
      </c>
      <c r="H21" s="19">
        <f t="shared" si="2"/>
        <v>-577.999999999975</v>
      </c>
      <c r="I21" s="28">
        <f t="shared" si="3"/>
        <v>0</v>
      </c>
      <c r="J21" s="12"/>
      <c r="O21" s="30"/>
      <c r="P21" s="30"/>
      <c r="Q21" s="30"/>
    </row>
    <row r="22" customHeight="1" spans="1:17">
      <c r="A22" s="15" t="s">
        <v>312</v>
      </c>
      <c r="B22" s="16" t="s">
        <v>313</v>
      </c>
      <c r="C22" s="16" t="s">
        <v>314</v>
      </c>
      <c r="D22" s="17">
        <v>2672.73</v>
      </c>
      <c r="E22" s="13">
        <v>43193</v>
      </c>
      <c r="F22" s="19">
        <f>IF(ISERROR(VLOOKUP(F$3,'DC4-19'!$A$4:H833,7,TRUE)),"",VLOOKUP(F$3,'DC4-19'!$A$4:H823,7,TRUE))</f>
        <v>541.500000000269</v>
      </c>
      <c r="G22" s="19">
        <f>IF(ISERROR(VLOOKUP(G$3,'DC4-19'!$A$4:I833,7,TRUE)),"",VLOOKUP(G$3,'DC4-19'!$A$4:I823,7,TRUE))</f>
        <v>574.000000000069</v>
      </c>
      <c r="H22" s="19">
        <f t="shared" si="2"/>
        <v>32.4999999997999</v>
      </c>
      <c r="I22" s="28">
        <f t="shared" si="3"/>
        <v>0.00508567682030079</v>
      </c>
      <c r="J22" s="12"/>
      <c r="O22" s="30"/>
      <c r="P22" s="30"/>
      <c r="Q22" s="30"/>
    </row>
    <row r="23" customHeight="1" spans="1:17">
      <c r="A23" s="15" t="s">
        <v>315</v>
      </c>
      <c r="B23" s="16" t="s">
        <v>316</v>
      </c>
      <c r="C23" s="16" t="s">
        <v>317</v>
      </c>
      <c r="D23" s="17">
        <v>2677.431</v>
      </c>
      <c r="E23" s="13">
        <v>43194</v>
      </c>
      <c r="F23" s="19">
        <f>IF(ISERROR(VLOOKUP(F$3,'DC4-20'!$A$4:H834,7,TRUE)),"",VLOOKUP(F$3,'DC4-20'!$A$4:H824,7,TRUE))</f>
        <v>513.000000000375</v>
      </c>
      <c r="G23" s="19">
        <f>IF(ISERROR(VLOOKUP(G$3,'DC4-20'!$A$4:I834,7,TRUE)),"",VLOOKUP(G$3,'DC4-20'!$A$4:I824,7,TRUE))</f>
        <v>546.000000000276</v>
      </c>
      <c r="H23" s="19">
        <f t="shared" si="2"/>
        <v>32.9999999999018</v>
      </c>
      <c r="I23" s="28">
        <f t="shared" si="3"/>
        <v>0.00483759502419043</v>
      </c>
      <c r="J23" s="12"/>
      <c r="O23" s="30"/>
      <c r="P23" s="30"/>
      <c r="Q23" s="30"/>
    </row>
    <row r="24" customHeight="1" spans="1:17">
      <c r="A24" s="15" t="s">
        <v>318</v>
      </c>
      <c r="B24" s="16" t="s">
        <v>319</v>
      </c>
      <c r="C24" s="16" t="s">
        <v>320</v>
      </c>
      <c r="D24" s="17">
        <v>2681.652</v>
      </c>
      <c r="E24" s="13">
        <v>43238</v>
      </c>
      <c r="F24" s="19">
        <f>IF(ISERROR(VLOOKUP(F$3,'DC4-21'!$A$4:H835,7,TRUE)),"",VLOOKUP(F$3,'DC4-21'!$A$4:H825,7,TRUE))</f>
        <v>352.000000000317</v>
      </c>
      <c r="G24" s="19">
        <f>IF(ISERROR(VLOOKUP(G$3,'DC4-21'!$A$4:I835,7,TRUE)),"",VLOOKUP(G$3,'DC4-21'!$A$4:I825,7,TRUE))</f>
        <v>391.500000000178</v>
      </c>
      <c r="H24" s="19">
        <f t="shared" si="2"/>
        <v>39.4999999998618</v>
      </c>
      <c r="I24" s="28">
        <f t="shared" si="3"/>
        <v>0.003468715113499</v>
      </c>
      <c r="J24" s="12"/>
      <c r="O24" s="30"/>
      <c r="P24" s="30"/>
      <c r="Q24" s="30"/>
    </row>
    <row r="25" customHeight="1" spans="1:17">
      <c r="A25" s="15" t="s">
        <v>321</v>
      </c>
      <c r="B25" s="16" t="s">
        <v>322</v>
      </c>
      <c r="C25" s="16" t="s">
        <v>323</v>
      </c>
      <c r="D25" s="17">
        <v>2686.429</v>
      </c>
      <c r="E25" s="20">
        <v>43272</v>
      </c>
      <c r="F25" s="19">
        <f>IF(ISERROR(VLOOKUP(F$3,'DC4-22'!$A$4:H835,7,TRUE)),"",VLOOKUP(F$3,'DC4-22'!$A$4:H825,7,TRUE))</f>
        <v>319.000000000415</v>
      </c>
      <c r="G25" s="19">
        <f>IF(ISERROR(VLOOKUP(G$3,'DC4-22'!$A$4:I835,7,TRUE)),"",VLOOKUP(G$3,'DC4-22'!$A$4:I825,7,TRUE))</f>
        <v>365.500000000338</v>
      </c>
      <c r="H25" s="19">
        <f t="shared" si="2"/>
        <v>46.4999999999236</v>
      </c>
      <c r="I25" s="28">
        <f t="shared" si="3"/>
        <v>0.00323835344568194</v>
      </c>
      <c r="J25" s="12"/>
      <c r="O25" s="30"/>
      <c r="P25" s="30"/>
      <c r="Q25" s="30"/>
    </row>
    <row r="26" spans="1:17">
      <c r="A26" s="15" t="s">
        <v>324</v>
      </c>
      <c r="B26" s="16" t="s">
        <v>325</v>
      </c>
      <c r="C26" s="16" t="s">
        <v>326</v>
      </c>
      <c r="D26" s="17">
        <v>2691.763</v>
      </c>
      <c r="E26" s="21">
        <v>43347</v>
      </c>
      <c r="F26" s="19">
        <f>IF(ISERROR(VLOOKUP(F$3,'DC4-23'!$A$4:H835,7,TRUE)),"",VLOOKUP(F$3,'DC4-23'!$A$4:H825,7,TRUE))</f>
        <v>115.499999999884</v>
      </c>
      <c r="G26" s="19">
        <f>IF(ISERROR(VLOOKUP(G$3,'DC4-23'!$A$4:I835,7,TRUE)),"",VLOOKUP(G$3,'DC4-23'!$A$4:I825,7,TRUE))</f>
        <v>158.500000000004</v>
      </c>
      <c r="H26" s="19">
        <f t="shared" si="2"/>
        <v>43.0000000001201</v>
      </c>
      <c r="I26" s="28">
        <f t="shared" si="3"/>
        <v>0.00140432016727804</v>
      </c>
      <c r="J26" s="33"/>
      <c r="O26" s="30"/>
      <c r="P26" s="30"/>
      <c r="Q26" s="30"/>
    </row>
    <row r="27" spans="1:17">
      <c r="A27" s="15" t="s">
        <v>327</v>
      </c>
      <c r="B27" s="16" t="s">
        <v>328</v>
      </c>
      <c r="C27" s="16" t="s">
        <v>329</v>
      </c>
      <c r="D27" s="17">
        <v>2697.5094</v>
      </c>
      <c r="E27" s="21">
        <v>43396</v>
      </c>
      <c r="F27" s="19">
        <f>IF(ISERROR(VLOOKUP(F$3,'DC4-24'!$A$4:H836,7,TRUE)),"",VLOOKUP(F$3,'DC4-24'!$A$4:H826,7,TRUE))</f>
        <v>0</v>
      </c>
      <c r="G27" s="19">
        <f>IF(ISERROR(VLOOKUP(G$3,'DC4-24'!$A$4:I836,7,TRUE)),"",VLOOKUP(G$3,'DC4-24'!$A$4:I826,7,TRUE))</f>
        <v>72.0000000001164</v>
      </c>
      <c r="H27" s="19">
        <f t="shared" si="2"/>
        <v>72.0000000001164</v>
      </c>
      <c r="I27" s="28">
        <f t="shared" si="3"/>
        <v>0.00063792461857527</v>
      </c>
      <c r="J27" s="33"/>
      <c r="O27" s="30"/>
      <c r="P27" s="30"/>
      <c r="Q27" s="30"/>
    </row>
    <row r="28" spans="1:17">
      <c r="A28" s="22"/>
      <c r="B28" s="23"/>
      <c r="C28" s="23"/>
      <c r="D28" s="24"/>
      <c r="E28" s="22"/>
      <c r="F28" s="22"/>
      <c r="G28" s="22"/>
      <c r="H28" s="22"/>
      <c r="I28" s="22"/>
      <c r="J28" s="22"/>
      <c r="O28" s="30"/>
      <c r="P28" s="30"/>
      <c r="Q28" s="30"/>
    </row>
    <row r="29" spans="1:17">
      <c r="A29" s="12" t="s">
        <v>389</v>
      </c>
      <c r="B29" s="12"/>
      <c r="C29" s="12"/>
      <c r="D29" s="12"/>
      <c r="E29" s="12"/>
      <c r="F29" s="12"/>
      <c r="G29" s="19">
        <f>MAX(G5:G26)</f>
        <v>697.500000000218</v>
      </c>
      <c r="H29" s="19">
        <f>MAX(H5:H27)</f>
        <v>72.0000000001164</v>
      </c>
      <c r="I29" s="28">
        <f>MAX(I5:I25)</f>
        <v>0.00617989474243987</v>
      </c>
      <c r="J29" s="22"/>
      <c r="O29" s="30"/>
      <c r="P29" s="30"/>
      <c r="Q29" s="30"/>
    </row>
    <row r="30" spans="1:10">
      <c r="A30" s="12" t="s">
        <v>390</v>
      </c>
      <c r="B30" s="12"/>
      <c r="C30" s="12"/>
      <c r="D30" s="12"/>
      <c r="E30" s="12"/>
      <c r="F30" s="12"/>
      <c r="G30" s="19">
        <f>MIN(G5:G26)</f>
        <v>0</v>
      </c>
      <c r="H30" s="19">
        <f>MIN(H5:H27)</f>
        <v>-577.999999999975</v>
      </c>
      <c r="I30" s="28">
        <f>MIN(I5:I25)</f>
        <v>0</v>
      </c>
      <c r="J30" s="22"/>
    </row>
  </sheetData>
  <mergeCells count="19">
    <mergeCell ref="A1:J1"/>
    <mergeCell ref="B2:D2"/>
    <mergeCell ref="F2:G2"/>
    <mergeCell ref="O4:Q4"/>
    <mergeCell ref="O5:Q5"/>
    <mergeCell ref="O6:Q6"/>
    <mergeCell ref="O8:Q8"/>
    <mergeCell ref="O26:Q26"/>
    <mergeCell ref="O27:Q27"/>
    <mergeCell ref="O28:Q28"/>
    <mergeCell ref="A29:F29"/>
    <mergeCell ref="O29:Q29"/>
    <mergeCell ref="A30:F30"/>
    <mergeCell ref="A2:A3"/>
    <mergeCell ref="E2:E3"/>
    <mergeCell ref="H2:H3"/>
    <mergeCell ref="I2:I3"/>
    <mergeCell ref="J2:J3"/>
    <mergeCell ref="M2:M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实测管口高程</vt:lpstr>
      <vt:lpstr>DC4-1</vt:lpstr>
      <vt:lpstr>DC4-2</vt:lpstr>
      <vt:lpstr>DC4-3</vt:lpstr>
      <vt:lpstr>DC4-4</vt:lpstr>
      <vt:lpstr>DC4-5</vt:lpstr>
      <vt:lpstr>DC4-6</vt:lpstr>
      <vt:lpstr>DC4-7</vt:lpstr>
      <vt:lpstr>DC4-8</vt:lpstr>
      <vt:lpstr>DC4-9</vt:lpstr>
      <vt:lpstr>DC4-10</vt:lpstr>
      <vt:lpstr>DC4-11</vt:lpstr>
      <vt:lpstr>DC4-12</vt:lpstr>
      <vt:lpstr>DC4-13</vt:lpstr>
      <vt:lpstr>DC4-14</vt:lpstr>
      <vt:lpstr>DC4-15</vt:lpstr>
      <vt:lpstr>DC4-16</vt:lpstr>
      <vt:lpstr>DC4-17</vt:lpstr>
      <vt:lpstr>DC4-18</vt:lpstr>
      <vt:lpstr>DC4-19</vt:lpstr>
      <vt:lpstr>DC4-20</vt:lpstr>
      <vt:lpstr>DC4-21</vt:lpstr>
      <vt:lpstr>DC4-22</vt:lpstr>
      <vt:lpstr>DC4-23</vt:lpstr>
      <vt:lpstr>DC4-24</vt:lpstr>
      <vt:lpstr>DC4-25</vt:lpstr>
      <vt:lpstr>DC4-26</vt:lpstr>
      <vt:lpstr>DC4-27</vt:lpstr>
      <vt:lpstr>DC4-28</vt:lpstr>
      <vt:lpstr>DC4-29</vt:lpstr>
      <vt:lpstr>DC4-30</vt:lpstr>
      <vt:lpstr>DC4-31</vt:lpstr>
      <vt:lpstr>DC4-32</vt:lpstr>
      <vt:lpstr>DC4-33</vt:lpstr>
      <vt:lpstr>DC4-34</vt:lpstr>
      <vt:lpstr>DC4-35</vt:lpstr>
      <vt:lpstr>DC4-36</vt:lpstr>
      <vt:lpstr>DC4-37</vt:lpstr>
      <vt:lpstr>DC4-38</vt:lpstr>
      <vt:lpstr>DC4-39</vt:lpstr>
      <vt:lpstr>DC4-40</vt:lpstr>
      <vt:lpstr>DC4-41</vt:lpstr>
      <vt:lpstr>DC4-42</vt:lpstr>
      <vt:lpstr>DC4-43</vt:lpstr>
      <vt:lpstr>DC4-44</vt:lpstr>
      <vt:lpstr>DC4-45</vt:lpstr>
      <vt:lpstr>DC4-46</vt:lpstr>
      <vt:lpstr>DC4-47</vt:lpstr>
      <vt:lpstr>DC4-48</vt:lpstr>
      <vt:lpstr>DC4-49</vt:lpstr>
      <vt:lpstr>DC4-50</vt:lpstr>
      <vt:lpstr>DC4-51</vt:lpstr>
      <vt:lpstr>DC4-52</vt:lpstr>
      <vt:lpstr>DC4-53</vt:lpstr>
      <vt:lpstr>DC4-54</vt:lpstr>
      <vt:lpstr>月报</vt:lpstr>
      <vt:lpstr>年报</vt:lpstr>
      <vt:lpstr>周报不要用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huangan</dc:creator>
  <cp:lastModifiedBy>笨笨牛</cp:lastModifiedBy>
  <cp:revision>1</cp:revision>
  <dcterms:created xsi:type="dcterms:W3CDTF">2016-04-08T15:55:00Z</dcterms:created>
  <dcterms:modified xsi:type="dcterms:W3CDTF">2021-09-11T10:58:23Z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  <property fmtid="{D5CDD505-2E9C-101B-9397-08002B2CF9AE}" pid="4" name="ICV">
    <vt:lpwstr>8D366ABFC62E45B8AE4670FE8ED1F42D</vt:lpwstr>
  </property>
</Properties>
</file>